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drawings/drawing17.xml" ContentType="application/vnd.openxmlformats-officedocument.drawing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drawings/drawing22.xml" ContentType="application/vnd.openxmlformats-officedocument.drawing+xml"/>
  <Override PartName="/xl/charts/chart30.xml" ContentType="application/vnd.openxmlformats-officedocument.drawingml.chart+xml"/>
  <Override PartName="/xl/theme/themeOverride1.xml" ContentType="application/vnd.openxmlformats-officedocument.themeOverrid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drawings/drawing25.xml" ContentType="application/vnd.openxmlformats-officedocument.drawingml.chartshapes+xml"/>
  <Override PartName="/xl/charts/chart32.xml" ContentType="application/vnd.openxmlformats-officedocument.drawingml.chart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1.xml" ContentType="application/vnd.openxmlformats-officedocument.drawing+xml"/>
  <Override PartName="/xl/charts/chart41.xml" ContentType="application/vnd.openxmlformats-officedocument.drawingml.chart+xml"/>
  <Override PartName="/xl/drawings/drawing32.xml" ContentType="application/vnd.openxmlformats-officedocument.drawing+xml"/>
  <Override PartName="/xl/charts/chart4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4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4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4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4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4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4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5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4.xml" ContentType="application/vnd.openxmlformats-officedocument.drawing+xml"/>
  <Override PartName="/xl/charts/chart5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5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5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5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6.xml" ContentType="application/vnd.openxmlformats-officedocument.drawing+xml"/>
  <Override PartName="/xl/charts/chart58.xml" ContentType="application/vnd.openxmlformats-officedocument.drawingml.chart+xml"/>
  <Override PartName="/xl/drawings/drawing3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8.xml" ContentType="application/vnd.openxmlformats-officedocument.drawing+xml"/>
  <Override PartName="/xl/charts/chart61.xml" ContentType="application/vnd.openxmlformats-officedocument.drawingml.chart+xml"/>
  <Override PartName="/xl/drawings/drawing39.xml" ContentType="application/vnd.openxmlformats-officedocument.drawing+xml"/>
  <Override PartName="/xl/charts/chart62.xml" ContentType="application/vnd.openxmlformats-officedocument.drawingml.chart+xml"/>
  <Override PartName="/xl/drawings/drawing40.xml" ContentType="application/vnd.openxmlformats-officedocument.drawing+xml"/>
  <Override PartName="/xl/charts/chart63.xml" ContentType="application/vnd.openxmlformats-officedocument.drawingml.chart+xml"/>
  <Override PartName="/xl/drawings/drawing41.xml" ContentType="application/vnd.openxmlformats-officedocument.drawing+xml"/>
  <Override PartName="/xl/charts/chart64.xml" ContentType="application/vnd.openxmlformats-officedocument.drawingml.chart+xml"/>
  <Override PartName="/xl/drawings/drawing42.xml" ContentType="application/vnd.openxmlformats-officedocument.drawing+xml"/>
  <Override PartName="/xl/charts/chart65.xml" ContentType="application/vnd.openxmlformats-officedocument.drawingml.chart+xml"/>
  <Override PartName="/xl/drawings/drawing43.xml" ContentType="application/vnd.openxmlformats-officedocument.drawing+xml"/>
  <Override PartName="/xl/charts/chart66.xml" ContentType="application/vnd.openxmlformats-officedocument.drawingml.chart+xml"/>
  <Override PartName="/xl/drawings/drawing44.xml" ContentType="application/vnd.openxmlformats-officedocument.drawing+xml"/>
  <Override PartName="/xl/charts/chart67.xml" ContentType="application/vnd.openxmlformats-officedocument.drawingml.chart+xml"/>
  <Override PartName="/xl/drawings/drawing45.xml" ContentType="application/vnd.openxmlformats-officedocument.drawing+xml"/>
  <Override PartName="/xl/charts/chart68.xml" ContentType="application/vnd.openxmlformats-officedocument.drawingml.chart+xml"/>
  <Override PartName="/xl/drawings/drawing46.xml" ContentType="application/vnd.openxmlformats-officedocument.drawing+xml"/>
  <Override PartName="/xl/charts/chart69.xml" ContentType="application/vnd.openxmlformats-officedocument.drawingml.chart+xml"/>
  <Override PartName="/xl/drawings/drawing4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8.xml" ContentType="application/vnd.openxmlformats-officedocument.drawing+xml"/>
  <Override PartName="/xl/charts/chart72.xml" ContentType="application/vnd.openxmlformats-officedocument.drawingml.chart+xml"/>
  <Override PartName="/xl/drawings/drawing49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50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51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52.xml" ContentType="application/vnd.openxmlformats-officedocument.drawing+xml"/>
  <Override PartName="/xl/charts/chart83.xml" ContentType="application/vnd.openxmlformats-officedocument.drawingml.chart+xml"/>
  <Override PartName="/xl/drawings/drawing53.xml" ContentType="application/vnd.openxmlformats-officedocument.drawing+xml"/>
  <Override PartName="/xl/charts/chart84.xml" ContentType="application/vnd.openxmlformats-officedocument.drawingml.chart+xml"/>
  <Override PartName="/xl/drawings/drawing54.xml" ContentType="application/vnd.openxmlformats-officedocument.drawing+xml"/>
  <Override PartName="/xl/charts/chart8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hseoane\Dropbox\Dropbox\Observatorio 2022\"/>
    </mc:Choice>
  </mc:AlternateContent>
  <xr:revisionPtr revIDLastSave="0" documentId="13_ncr:1_{9A200468-EA6E-4C53-92DC-8B7268A07225}" xr6:coauthVersionLast="36" xr6:coauthVersionMax="36" xr10:uidLastSave="{00000000-0000-0000-0000-000000000000}"/>
  <bookViews>
    <workbookView xWindow="60" yWindow="600" windowWidth="38616" windowHeight="18384" tabRatio="599" xr2:uid="{00000000-000D-0000-FFFF-FFFF00000000}"/>
  </bookViews>
  <sheets>
    <sheet name="Indice" sheetId="83" r:id="rId1"/>
    <sheet name="Base_I.1.a-I.1.b" sheetId="3" r:id="rId2"/>
    <sheet name="I.1-I.1.c" sheetId="135" r:id="rId3"/>
    <sheet name="I.1.a-I.1.b" sheetId="2" r:id="rId4"/>
    <sheet name="I.2-I.2.c" sheetId="136" r:id="rId5"/>
    <sheet name="I.2.a-I.2.b" sheetId="4" r:id="rId6"/>
    <sheet name="Base_I.3" sheetId="6" r:id="rId7"/>
    <sheet name="I.3" sheetId="8" r:id="rId8"/>
    <sheet name="Base_I.4" sheetId="86" r:id="rId9"/>
    <sheet name="I.4" sheetId="87" r:id="rId10"/>
    <sheet name="I.5-I.5.a" sheetId="138" r:id="rId11"/>
    <sheet name="I.6" sheetId="94" r:id="rId12"/>
    <sheet name="Base_II.1" sheetId="14" r:id="rId13"/>
    <sheet name="Base_II.1 regional" sheetId="117" r:id="rId14"/>
    <sheet name="II.1" sheetId="15" r:id="rId15"/>
    <sheet name="II.1 regional" sheetId="116" r:id="rId16"/>
    <sheet name="Base_II.2" sheetId="16" r:id="rId17"/>
    <sheet name="Base_II.2 regional" sheetId="119" r:id="rId18"/>
    <sheet name="II.2" sheetId="17" r:id="rId19"/>
    <sheet name="II.2 regional" sheetId="120" r:id="rId20"/>
    <sheet name="Base_II.3-II.5" sheetId="18" r:id="rId21"/>
    <sheet name="II.3" sheetId="134" r:id="rId22"/>
    <sheet name="II.4" sheetId="20" r:id="rId23"/>
    <sheet name="II.5" sheetId="21" r:id="rId24"/>
    <sheet name="Base_II.6-II.7" sheetId="23" r:id="rId25"/>
    <sheet name="Base_II.7 regional" sheetId="121" r:id="rId26"/>
    <sheet name="II.6" sheetId="24" r:id="rId27"/>
    <sheet name="II.7" sheetId="25" r:id="rId28"/>
    <sheet name="II.7 regional" sheetId="122" r:id="rId29"/>
    <sheet name="Base_II.8" sheetId="26" r:id="rId30"/>
    <sheet name="II.8" sheetId="82" r:id="rId31"/>
    <sheet name="Base_II.9" sheetId="28" r:id="rId32"/>
    <sheet name="II.9" sheetId="29" r:id="rId33"/>
    <sheet name="Base_II.10" sheetId="30" state="hidden" r:id="rId34"/>
    <sheet name="II.10" sheetId="137" r:id="rId35"/>
    <sheet name="Base_III.1.a-III.1.b" sheetId="139" r:id="rId36"/>
    <sheet name="III.1.a-III.1.b" sheetId="140" r:id="rId37"/>
    <sheet name="Base_III.2" sheetId="141" r:id="rId38"/>
    <sheet name="III.2" sheetId="142" r:id="rId39"/>
    <sheet name="Base_III.3" sheetId="51" r:id="rId40"/>
    <sheet name="III.3" sheetId="34" r:id="rId41"/>
    <sheet name="Indic12" sheetId="79" state="hidden" r:id="rId42"/>
    <sheet name="Base III.4" sheetId="106" r:id="rId43"/>
    <sheet name="III.4" sheetId="107" r:id="rId44"/>
    <sheet name="Base_III.5.a-III.5b-III.5.c" sheetId="109" r:id="rId45"/>
    <sheet name="Base_III.5 regional" sheetId="123" r:id="rId46"/>
    <sheet name="III.5.a-III.5.b-III.5.c" sheetId="108" r:id="rId47"/>
    <sheet name="III.5 regional" sheetId="124" r:id="rId48"/>
    <sheet name="III.5.d-III.5.e" sheetId="143" r:id="rId49"/>
    <sheet name="III.5.f-III.5.g" sheetId="144" r:id="rId50"/>
    <sheet name="III.5.h-III.5.i" sheetId="145" r:id="rId51"/>
    <sheet name="Base_III.6" sheetId="53" r:id="rId52"/>
    <sheet name="III.6.a-b" sheetId="110" r:id="rId53"/>
    <sheet name="III.6.c" sheetId="35" r:id="rId54"/>
    <sheet name="Indic14" sheetId="54" state="hidden" r:id="rId55"/>
    <sheet name="Indic15" sheetId="55" state="hidden" r:id="rId56"/>
    <sheet name="Base III.7" sheetId="111" r:id="rId57"/>
    <sheet name="III.7" sheetId="112" r:id="rId58"/>
    <sheet name="Base III.8" sheetId="114" r:id="rId59"/>
    <sheet name="III.8" sheetId="113" r:id="rId60"/>
    <sheet name="Base_IV.1" sheetId="57" r:id="rId61"/>
    <sheet name="IV.1" sheetId="78" r:id="rId62"/>
    <sheet name="Indic17" sheetId="58" state="hidden" r:id="rId63"/>
    <sheet name="Indic18" sheetId="59" state="hidden" r:id="rId64"/>
    <sheet name="Indic19" sheetId="60" state="hidden" r:id="rId65"/>
    <sheet name="Indic20" sheetId="61" state="hidden" r:id="rId66"/>
    <sheet name="Indic21" sheetId="80" state="hidden" r:id="rId67"/>
    <sheet name="Base_VI.1-VI.2" sheetId="62" r:id="rId68"/>
    <sheet name="VI.1" sheetId="36" r:id="rId69"/>
    <sheet name="VI.2" sheetId="37" r:id="rId70"/>
    <sheet name="Indic23" sheetId="63" state="hidden" r:id="rId71"/>
    <sheet name="Base_VII.1-VII.2" sheetId="65" r:id="rId72"/>
    <sheet name="Base_VII.2 regional" sheetId="125" r:id="rId73"/>
    <sheet name="VII.1" sheetId="38" r:id="rId74"/>
    <sheet name="VII.2" sheetId="39" r:id="rId75"/>
    <sheet name="Indic25" sheetId="66" state="hidden" r:id="rId76"/>
    <sheet name="Indic26" sheetId="67" state="hidden" r:id="rId77"/>
    <sheet name="Indic27" sheetId="68" state="hidden" r:id="rId78"/>
    <sheet name="Indic28" sheetId="69" state="hidden" r:id="rId79"/>
    <sheet name="VII.2 regional" sheetId="126" r:id="rId80"/>
    <sheet name="Base_VIII.1-VIII.2" sheetId="70" r:id="rId81"/>
    <sheet name="Base_VIII.1 regional" sheetId="127" r:id="rId82"/>
    <sheet name="VIII.1" sheetId="40" r:id="rId83"/>
    <sheet name="VIII.1 regional" sheetId="128" r:id="rId84"/>
    <sheet name="VIII.2" sheetId="41" r:id="rId85"/>
    <sheet name="Indic30" sheetId="71" state="hidden" r:id="rId86"/>
    <sheet name="Base_IX.1-IX.3" sheetId="72" r:id="rId87"/>
    <sheet name="Base_IX.1 regional" sheetId="129" r:id="rId88"/>
    <sheet name="IX.1" sheetId="43" r:id="rId89"/>
    <sheet name="IX.1 regional" sheetId="131" r:id="rId90"/>
    <sheet name="IX.2" sheetId="44" r:id="rId91"/>
    <sheet name="IX.3" sheetId="45" r:id="rId92"/>
    <sheet name="Indic32" sheetId="81" state="hidden" r:id="rId93"/>
    <sheet name="Base_X.1-X.2" sheetId="89" r:id="rId94"/>
    <sheet name="Base_X.1-X.2 regional" sheetId="130" r:id="rId95"/>
    <sheet name="X.1-X.2" sheetId="90" r:id="rId96"/>
    <sheet name="X.1 regional" sheetId="132" r:id="rId97"/>
    <sheet name="X.2 regional" sheetId="133" r:id="rId98"/>
    <sheet name="Base_XI.1" sheetId="74" r:id="rId99"/>
    <sheet name="XI.1" sheetId="47" r:id="rId100"/>
    <sheet name="Base_XII.1-XII.2" sheetId="91" r:id="rId101"/>
    <sheet name="XII.1" sheetId="92" r:id="rId102"/>
    <sheet name="XII.2" sheetId="93" r:id="rId103"/>
  </sheets>
  <calcPr calcId="191029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H10" i="26" l="1"/>
  <c r="B2759" i="145" l="1"/>
  <c r="B2760" i="145" s="1"/>
  <c r="B2761" i="145" s="1"/>
  <c r="B2762" i="145" s="1"/>
  <c r="B2763" i="145" s="1"/>
  <c r="C2753" i="145"/>
  <c r="B2747" i="145"/>
  <c r="B2748" i="145" s="1"/>
  <c r="B2749" i="145" s="1"/>
  <c r="B2750" i="145" s="1"/>
  <c r="B2751" i="145" s="1"/>
  <c r="B2752" i="145" s="1"/>
  <c r="B2753" i="145" s="1"/>
  <c r="B2754" i="145" s="1"/>
  <c r="B2755" i="145" s="1"/>
  <c r="B2756" i="145" s="1"/>
  <c r="B2757" i="145" s="1"/>
  <c r="B2737" i="145"/>
  <c r="B2738" i="145" s="1"/>
  <c r="B2739" i="145" s="1"/>
  <c r="B2740" i="145" s="1"/>
  <c r="B2741" i="145" s="1"/>
  <c r="B2742" i="145" s="1"/>
  <c r="B2743" i="145" s="1"/>
  <c r="B2744" i="145" s="1"/>
  <c r="B2745" i="145" s="1"/>
  <c r="B2735" i="145"/>
  <c r="B2736" i="145" s="1"/>
  <c r="B2724" i="145"/>
  <c r="B2725" i="145" s="1"/>
  <c r="B2726" i="145" s="1"/>
  <c r="B2727" i="145" s="1"/>
  <c r="B2728" i="145" s="1"/>
  <c r="B2729" i="145" s="1"/>
  <c r="B2730" i="145" s="1"/>
  <c r="B2731" i="145" s="1"/>
  <c r="B2732" i="145" s="1"/>
  <c r="B2733" i="145" s="1"/>
  <c r="B2723" i="145"/>
  <c r="B2711" i="145"/>
  <c r="B2712" i="145" s="1"/>
  <c r="B2713" i="145" s="1"/>
  <c r="B2714" i="145" s="1"/>
  <c r="B2715" i="145" s="1"/>
  <c r="B2716" i="145" s="1"/>
  <c r="B2717" i="145" s="1"/>
  <c r="B2718" i="145" s="1"/>
  <c r="B2719" i="145" s="1"/>
  <c r="B2720" i="145" s="1"/>
  <c r="B2721" i="145" s="1"/>
  <c r="C2699" i="145"/>
  <c r="C2711" i="145" s="1"/>
  <c r="C2723" i="145" s="1"/>
  <c r="C2735" i="145" s="1"/>
  <c r="C2747" i="145" s="1"/>
  <c r="C2759" i="145" s="1"/>
  <c r="B2699" i="145"/>
  <c r="B2700" i="145" s="1"/>
  <c r="B2701" i="145" s="1"/>
  <c r="B2702" i="145" s="1"/>
  <c r="B2703" i="145" s="1"/>
  <c r="B2704" i="145" s="1"/>
  <c r="B2705" i="145" s="1"/>
  <c r="B2706" i="145" s="1"/>
  <c r="B2707" i="145" s="1"/>
  <c r="B2708" i="145" s="1"/>
  <c r="B2709" i="145" s="1"/>
  <c r="C2697" i="145"/>
  <c r="C2709" i="145" s="1"/>
  <c r="C2721" i="145" s="1"/>
  <c r="C2733" i="145" s="1"/>
  <c r="C2745" i="145" s="1"/>
  <c r="C2757" i="145" s="1"/>
  <c r="C2696" i="145"/>
  <c r="C2708" i="145" s="1"/>
  <c r="C2720" i="145" s="1"/>
  <c r="C2732" i="145" s="1"/>
  <c r="C2744" i="145" s="1"/>
  <c r="C2756" i="145" s="1"/>
  <c r="C2695" i="145"/>
  <c r="C2707" i="145" s="1"/>
  <c r="C2719" i="145" s="1"/>
  <c r="C2731" i="145" s="1"/>
  <c r="C2743" i="145" s="1"/>
  <c r="C2755" i="145" s="1"/>
  <c r="C2694" i="145"/>
  <c r="C2706" i="145" s="1"/>
  <c r="C2718" i="145" s="1"/>
  <c r="C2730" i="145" s="1"/>
  <c r="C2742" i="145" s="1"/>
  <c r="C2754" i="145" s="1"/>
  <c r="C2693" i="145"/>
  <c r="C2705" i="145" s="1"/>
  <c r="C2717" i="145" s="1"/>
  <c r="C2729" i="145" s="1"/>
  <c r="C2741" i="145" s="1"/>
  <c r="C2692" i="145"/>
  <c r="C2704" i="145" s="1"/>
  <c r="C2716" i="145" s="1"/>
  <c r="C2728" i="145" s="1"/>
  <c r="C2740" i="145" s="1"/>
  <c r="C2752" i="145" s="1"/>
  <c r="C2691" i="145"/>
  <c r="C2703" i="145" s="1"/>
  <c r="C2715" i="145" s="1"/>
  <c r="C2727" i="145" s="1"/>
  <c r="C2739" i="145" s="1"/>
  <c r="C2751" i="145" s="1"/>
  <c r="C2763" i="145" s="1"/>
  <c r="C2690" i="145"/>
  <c r="C2702" i="145" s="1"/>
  <c r="C2714" i="145" s="1"/>
  <c r="C2726" i="145" s="1"/>
  <c r="C2738" i="145" s="1"/>
  <c r="C2750" i="145" s="1"/>
  <c r="C2762" i="145" s="1"/>
  <c r="C2689" i="145"/>
  <c r="C2701" i="145" s="1"/>
  <c r="C2713" i="145" s="1"/>
  <c r="C2725" i="145" s="1"/>
  <c r="C2737" i="145" s="1"/>
  <c r="C2749" i="145" s="1"/>
  <c r="C2761" i="145" s="1"/>
  <c r="C2688" i="145"/>
  <c r="C2700" i="145" s="1"/>
  <c r="C2712" i="145" s="1"/>
  <c r="C2724" i="145" s="1"/>
  <c r="C2736" i="145" s="1"/>
  <c r="C2748" i="145" s="1"/>
  <c r="C2760" i="145" s="1"/>
  <c r="C2687" i="145"/>
  <c r="B2687" i="145"/>
  <c r="B2688" i="145" s="1"/>
  <c r="B2689" i="145" s="1"/>
  <c r="B2690" i="145" s="1"/>
  <c r="B2691" i="145" s="1"/>
  <c r="B2692" i="145" s="1"/>
  <c r="B2693" i="145" s="1"/>
  <c r="B2694" i="145" s="1"/>
  <c r="B2695" i="145" s="1"/>
  <c r="B2696" i="145" s="1"/>
  <c r="B2697" i="145" s="1"/>
  <c r="C2686" i="145"/>
  <c r="C2698" i="145" s="1"/>
  <c r="C2710" i="145" s="1"/>
  <c r="C2722" i="145" s="1"/>
  <c r="C2734" i="145" s="1"/>
  <c r="C2746" i="145" s="1"/>
  <c r="C2758" i="145" s="1"/>
  <c r="B2678" i="145"/>
  <c r="B2679" i="145" s="1"/>
  <c r="B2680" i="145" s="1"/>
  <c r="B2681" i="145" s="1"/>
  <c r="B2682" i="145" s="1"/>
  <c r="B2683" i="145" s="1"/>
  <c r="B2684" i="145" s="1"/>
  <c r="B2685" i="145" s="1"/>
  <c r="B2675" i="145"/>
  <c r="B2676" i="145" s="1"/>
  <c r="B2677" i="145" s="1"/>
  <c r="B2667" i="145"/>
  <c r="B2668" i="145" s="1"/>
  <c r="B2669" i="145" s="1"/>
  <c r="B2670" i="145" s="1"/>
  <c r="B2671" i="145" s="1"/>
  <c r="B2657" i="145"/>
  <c r="B2658" i="145" s="1"/>
  <c r="B2659" i="145" s="1"/>
  <c r="B2660" i="145" s="1"/>
  <c r="B2661" i="145" s="1"/>
  <c r="B2662" i="145" s="1"/>
  <c r="B2663" i="145" s="1"/>
  <c r="B2664" i="145" s="1"/>
  <c r="B2665" i="145" s="1"/>
  <c r="B2655" i="145"/>
  <c r="B2656" i="145" s="1"/>
  <c r="C2652" i="145"/>
  <c r="C2664" i="145" s="1"/>
  <c r="K2644" i="145"/>
  <c r="K2643" i="145"/>
  <c r="B2643" i="145"/>
  <c r="B2644" i="145" s="1"/>
  <c r="B2645" i="145" s="1"/>
  <c r="B2646" i="145" s="1"/>
  <c r="B2647" i="145" s="1"/>
  <c r="B2648" i="145" s="1"/>
  <c r="B2649" i="145" s="1"/>
  <c r="B2650" i="145" s="1"/>
  <c r="B2651" i="145" s="1"/>
  <c r="B2652" i="145" s="1"/>
  <c r="B2653" i="145" s="1"/>
  <c r="K2642" i="145"/>
  <c r="B2634" i="145"/>
  <c r="B2635" i="145" s="1"/>
  <c r="B2636" i="145" s="1"/>
  <c r="B2637" i="145" s="1"/>
  <c r="B2638" i="145" s="1"/>
  <c r="B2639" i="145" s="1"/>
  <c r="B2640" i="145" s="1"/>
  <c r="B2641" i="145" s="1"/>
  <c r="B2631" i="145"/>
  <c r="B2632" i="145" s="1"/>
  <c r="B2633" i="145" s="1"/>
  <c r="B2619" i="145"/>
  <c r="B2620" i="145" s="1"/>
  <c r="B2621" i="145" s="1"/>
  <c r="B2622" i="145" s="1"/>
  <c r="B2623" i="145" s="1"/>
  <c r="B2624" i="145" s="1"/>
  <c r="B2625" i="145" s="1"/>
  <c r="B2626" i="145" s="1"/>
  <c r="B2627" i="145" s="1"/>
  <c r="B2628" i="145" s="1"/>
  <c r="B2629" i="145" s="1"/>
  <c r="C2614" i="145"/>
  <c r="C2626" i="145" s="1"/>
  <c r="C2638" i="145" s="1"/>
  <c r="C2650" i="145" s="1"/>
  <c r="C2662" i="145" s="1"/>
  <c r="C2610" i="145"/>
  <c r="C2622" i="145" s="1"/>
  <c r="C2634" i="145" s="1"/>
  <c r="C2646" i="145" s="1"/>
  <c r="C2658" i="145" s="1"/>
  <c r="C2670" i="145" s="1"/>
  <c r="B2607" i="145"/>
  <c r="B2608" i="145" s="1"/>
  <c r="B2609" i="145" s="1"/>
  <c r="B2610" i="145" s="1"/>
  <c r="B2611" i="145" s="1"/>
  <c r="B2612" i="145" s="1"/>
  <c r="B2613" i="145" s="1"/>
  <c r="B2614" i="145" s="1"/>
  <c r="B2615" i="145" s="1"/>
  <c r="B2616" i="145" s="1"/>
  <c r="B2617" i="145" s="1"/>
  <c r="C2605" i="145"/>
  <c r="C2617" i="145" s="1"/>
  <c r="C2629" i="145" s="1"/>
  <c r="C2641" i="145" s="1"/>
  <c r="C2653" i="145" s="1"/>
  <c r="C2665" i="145" s="1"/>
  <c r="C2604" i="145"/>
  <c r="C2616" i="145" s="1"/>
  <c r="C2628" i="145" s="1"/>
  <c r="C2640" i="145" s="1"/>
  <c r="C2603" i="145"/>
  <c r="C2615" i="145" s="1"/>
  <c r="C2627" i="145" s="1"/>
  <c r="C2639" i="145" s="1"/>
  <c r="C2651" i="145" s="1"/>
  <c r="C2663" i="145" s="1"/>
  <c r="C2602" i="145"/>
  <c r="C2601" i="145"/>
  <c r="C2613" i="145" s="1"/>
  <c r="C2625" i="145" s="1"/>
  <c r="C2637" i="145" s="1"/>
  <c r="C2649" i="145" s="1"/>
  <c r="C2661" i="145" s="1"/>
  <c r="C2600" i="145"/>
  <c r="C2612" i="145" s="1"/>
  <c r="C2624" i="145" s="1"/>
  <c r="C2636" i="145" s="1"/>
  <c r="C2648" i="145" s="1"/>
  <c r="C2660" i="145" s="1"/>
  <c r="C2599" i="145"/>
  <c r="C2611" i="145" s="1"/>
  <c r="C2623" i="145" s="1"/>
  <c r="C2635" i="145" s="1"/>
  <c r="C2647" i="145" s="1"/>
  <c r="C2659" i="145" s="1"/>
  <c r="C2671" i="145" s="1"/>
  <c r="C2598" i="145"/>
  <c r="C2597" i="145"/>
  <c r="C2609" i="145" s="1"/>
  <c r="C2621" i="145" s="1"/>
  <c r="C2633" i="145" s="1"/>
  <c r="C2645" i="145" s="1"/>
  <c r="C2657" i="145" s="1"/>
  <c r="C2669" i="145" s="1"/>
  <c r="C2596" i="145"/>
  <c r="C2608" i="145" s="1"/>
  <c r="C2620" i="145" s="1"/>
  <c r="C2632" i="145" s="1"/>
  <c r="C2644" i="145" s="1"/>
  <c r="C2656" i="145" s="1"/>
  <c r="C2668" i="145" s="1"/>
  <c r="C2595" i="145"/>
  <c r="C2607" i="145" s="1"/>
  <c r="C2619" i="145" s="1"/>
  <c r="C2631" i="145" s="1"/>
  <c r="C2643" i="145" s="1"/>
  <c r="C2655" i="145" s="1"/>
  <c r="C2667" i="145" s="1"/>
  <c r="B2595" i="145"/>
  <c r="B2596" i="145" s="1"/>
  <c r="B2597" i="145" s="1"/>
  <c r="B2598" i="145" s="1"/>
  <c r="B2599" i="145" s="1"/>
  <c r="B2600" i="145" s="1"/>
  <c r="B2601" i="145" s="1"/>
  <c r="B2602" i="145" s="1"/>
  <c r="B2603" i="145" s="1"/>
  <c r="B2604" i="145" s="1"/>
  <c r="B2605" i="145" s="1"/>
  <c r="C2594" i="145"/>
  <c r="C2606" i="145" s="1"/>
  <c r="C2618" i="145" s="1"/>
  <c r="C2630" i="145" s="1"/>
  <c r="C2642" i="145" s="1"/>
  <c r="C2654" i="145" s="1"/>
  <c r="C2666" i="145" s="1"/>
  <c r="B2583" i="145"/>
  <c r="B2584" i="145" s="1"/>
  <c r="B2585" i="145" s="1"/>
  <c r="B2586" i="145" s="1"/>
  <c r="B2587" i="145" s="1"/>
  <c r="B2588" i="145" s="1"/>
  <c r="B2589" i="145" s="1"/>
  <c r="B2590" i="145" s="1"/>
  <c r="B2591" i="145" s="1"/>
  <c r="B2592" i="145" s="1"/>
  <c r="B2593" i="145" s="1"/>
  <c r="B2575" i="145"/>
  <c r="B2576" i="145" s="1"/>
  <c r="B2577" i="145" s="1"/>
  <c r="B2578" i="145" s="1"/>
  <c r="B2579" i="145" s="1"/>
  <c r="B2563" i="145"/>
  <c r="B2564" i="145" s="1"/>
  <c r="B2565" i="145" s="1"/>
  <c r="B2566" i="145" s="1"/>
  <c r="B2567" i="145" s="1"/>
  <c r="B2568" i="145" s="1"/>
  <c r="B2569" i="145" s="1"/>
  <c r="B2570" i="145" s="1"/>
  <c r="B2571" i="145" s="1"/>
  <c r="B2572" i="145" s="1"/>
  <c r="B2573" i="145" s="1"/>
  <c r="B2551" i="145"/>
  <c r="B2552" i="145" s="1"/>
  <c r="B2553" i="145" s="1"/>
  <c r="B2554" i="145" s="1"/>
  <c r="B2555" i="145" s="1"/>
  <c r="B2556" i="145" s="1"/>
  <c r="B2557" i="145" s="1"/>
  <c r="B2558" i="145" s="1"/>
  <c r="B2559" i="145" s="1"/>
  <c r="B2560" i="145" s="1"/>
  <c r="B2561" i="145" s="1"/>
  <c r="B2539" i="145"/>
  <c r="B2540" i="145" s="1"/>
  <c r="B2541" i="145" s="1"/>
  <c r="B2542" i="145" s="1"/>
  <c r="B2543" i="145" s="1"/>
  <c r="B2544" i="145" s="1"/>
  <c r="B2545" i="145" s="1"/>
  <c r="B2546" i="145" s="1"/>
  <c r="B2547" i="145" s="1"/>
  <c r="B2548" i="145" s="1"/>
  <c r="B2549" i="145" s="1"/>
  <c r="C2530" i="145"/>
  <c r="C2542" i="145" s="1"/>
  <c r="C2554" i="145" s="1"/>
  <c r="C2566" i="145" s="1"/>
  <c r="C2578" i="145" s="1"/>
  <c r="B2527" i="145"/>
  <c r="B2528" i="145" s="1"/>
  <c r="B2529" i="145" s="1"/>
  <c r="B2530" i="145" s="1"/>
  <c r="B2531" i="145" s="1"/>
  <c r="B2532" i="145" s="1"/>
  <c r="B2533" i="145" s="1"/>
  <c r="B2534" i="145" s="1"/>
  <c r="B2535" i="145" s="1"/>
  <c r="B2536" i="145" s="1"/>
  <c r="B2537" i="145" s="1"/>
  <c r="C2522" i="145"/>
  <c r="C2534" i="145" s="1"/>
  <c r="C2546" i="145" s="1"/>
  <c r="C2558" i="145" s="1"/>
  <c r="C2570" i="145" s="1"/>
  <c r="C2518" i="145"/>
  <c r="B2515" i="145"/>
  <c r="B2516" i="145" s="1"/>
  <c r="B2517" i="145" s="1"/>
  <c r="B2518" i="145" s="1"/>
  <c r="B2519" i="145" s="1"/>
  <c r="B2520" i="145" s="1"/>
  <c r="B2521" i="145" s="1"/>
  <c r="B2522" i="145" s="1"/>
  <c r="B2523" i="145" s="1"/>
  <c r="B2524" i="145" s="1"/>
  <c r="B2525" i="145" s="1"/>
  <c r="C2513" i="145"/>
  <c r="C2525" i="145" s="1"/>
  <c r="C2537" i="145" s="1"/>
  <c r="C2549" i="145" s="1"/>
  <c r="C2561" i="145" s="1"/>
  <c r="C2573" i="145" s="1"/>
  <c r="C2512" i="145"/>
  <c r="C2524" i="145" s="1"/>
  <c r="C2536" i="145" s="1"/>
  <c r="C2548" i="145" s="1"/>
  <c r="C2560" i="145" s="1"/>
  <c r="C2572" i="145" s="1"/>
  <c r="C2511" i="145"/>
  <c r="C2523" i="145" s="1"/>
  <c r="C2535" i="145" s="1"/>
  <c r="C2547" i="145" s="1"/>
  <c r="C2559" i="145" s="1"/>
  <c r="C2571" i="145" s="1"/>
  <c r="C2510" i="145"/>
  <c r="C2509" i="145"/>
  <c r="C2521" i="145" s="1"/>
  <c r="C2533" i="145" s="1"/>
  <c r="C2545" i="145" s="1"/>
  <c r="C2557" i="145" s="1"/>
  <c r="C2569" i="145" s="1"/>
  <c r="C2508" i="145"/>
  <c r="C2520" i="145" s="1"/>
  <c r="C2532" i="145" s="1"/>
  <c r="C2544" i="145" s="1"/>
  <c r="C2556" i="145" s="1"/>
  <c r="C2568" i="145" s="1"/>
  <c r="C2507" i="145"/>
  <c r="C2519" i="145" s="1"/>
  <c r="C2531" i="145" s="1"/>
  <c r="C2543" i="145" s="1"/>
  <c r="C2555" i="145" s="1"/>
  <c r="C2567" i="145" s="1"/>
  <c r="C2579" i="145" s="1"/>
  <c r="C2506" i="145"/>
  <c r="C2505" i="145"/>
  <c r="C2517" i="145" s="1"/>
  <c r="C2529" i="145" s="1"/>
  <c r="C2541" i="145" s="1"/>
  <c r="C2553" i="145" s="1"/>
  <c r="C2565" i="145" s="1"/>
  <c r="C2577" i="145" s="1"/>
  <c r="C2504" i="145"/>
  <c r="C2516" i="145" s="1"/>
  <c r="C2528" i="145" s="1"/>
  <c r="C2540" i="145" s="1"/>
  <c r="C2552" i="145" s="1"/>
  <c r="C2564" i="145" s="1"/>
  <c r="C2576" i="145" s="1"/>
  <c r="C2503" i="145"/>
  <c r="C2515" i="145" s="1"/>
  <c r="C2527" i="145" s="1"/>
  <c r="C2539" i="145" s="1"/>
  <c r="C2551" i="145" s="1"/>
  <c r="C2563" i="145" s="1"/>
  <c r="C2575" i="145" s="1"/>
  <c r="B2503" i="145"/>
  <c r="B2504" i="145" s="1"/>
  <c r="B2505" i="145" s="1"/>
  <c r="B2506" i="145" s="1"/>
  <c r="B2507" i="145" s="1"/>
  <c r="B2508" i="145" s="1"/>
  <c r="B2509" i="145" s="1"/>
  <c r="B2510" i="145" s="1"/>
  <c r="B2511" i="145" s="1"/>
  <c r="B2512" i="145" s="1"/>
  <c r="B2513" i="145" s="1"/>
  <c r="C2502" i="145"/>
  <c r="C2514" i="145" s="1"/>
  <c r="C2526" i="145" s="1"/>
  <c r="C2538" i="145" s="1"/>
  <c r="C2550" i="145" s="1"/>
  <c r="C2562" i="145" s="1"/>
  <c r="C2574" i="145" s="1"/>
  <c r="B2492" i="145"/>
  <c r="B2493" i="145" s="1"/>
  <c r="B2494" i="145" s="1"/>
  <c r="B2495" i="145" s="1"/>
  <c r="B2496" i="145" s="1"/>
  <c r="B2497" i="145" s="1"/>
  <c r="B2498" i="145" s="1"/>
  <c r="B2499" i="145" s="1"/>
  <c r="B2500" i="145" s="1"/>
  <c r="B2501" i="145" s="1"/>
  <c r="B2491" i="145"/>
  <c r="B2483" i="145"/>
  <c r="B2484" i="145" s="1"/>
  <c r="B2485" i="145" s="1"/>
  <c r="B2486" i="145" s="1"/>
  <c r="B2487" i="145" s="1"/>
  <c r="B2471" i="145"/>
  <c r="B2472" i="145" s="1"/>
  <c r="B2473" i="145" s="1"/>
  <c r="B2474" i="145" s="1"/>
  <c r="B2475" i="145" s="1"/>
  <c r="B2476" i="145" s="1"/>
  <c r="B2477" i="145" s="1"/>
  <c r="B2478" i="145" s="1"/>
  <c r="B2479" i="145" s="1"/>
  <c r="B2480" i="145" s="1"/>
  <c r="B2481" i="145" s="1"/>
  <c r="B2459" i="145"/>
  <c r="B2460" i="145" s="1"/>
  <c r="B2461" i="145" s="1"/>
  <c r="B2462" i="145" s="1"/>
  <c r="B2463" i="145" s="1"/>
  <c r="B2464" i="145" s="1"/>
  <c r="B2465" i="145" s="1"/>
  <c r="B2466" i="145" s="1"/>
  <c r="B2467" i="145" s="1"/>
  <c r="B2468" i="145" s="1"/>
  <c r="B2469" i="145" s="1"/>
  <c r="B2447" i="145"/>
  <c r="B2448" i="145" s="1"/>
  <c r="B2449" i="145" s="1"/>
  <c r="B2450" i="145" s="1"/>
  <c r="B2451" i="145" s="1"/>
  <c r="B2452" i="145" s="1"/>
  <c r="B2453" i="145" s="1"/>
  <c r="B2454" i="145" s="1"/>
  <c r="B2455" i="145" s="1"/>
  <c r="B2456" i="145" s="1"/>
  <c r="B2457" i="145" s="1"/>
  <c r="B2435" i="145"/>
  <c r="B2436" i="145" s="1"/>
  <c r="B2437" i="145" s="1"/>
  <c r="B2438" i="145" s="1"/>
  <c r="B2439" i="145" s="1"/>
  <c r="B2440" i="145" s="1"/>
  <c r="B2441" i="145" s="1"/>
  <c r="B2442" i="145" s="1"/>
  <c r="B2443" i="145" s="1"/>
  <c r="B2444" i="145" s="1"/>
  <c r="B2445" i="145" s="1"/>
  <c r="C2432" i="145"/>
  <c r="C2444" i="145" s="1"/>
  <c r="C2456" i="145" s="1"/>
  <c r="C2468" i="145" s="1"/>
  <c r="C2480" i="145" s="1"/>
  <c r="C2431" i="145"/>
  <c r="C2443" i="145" s="1"/>
  <c r="C2455" i="145" s="1"/>
  <c r="C2467" i="145" s="1"/>
  <c r="C2479" i="145" s="1"/>
  <c r="C2425" i="145"/>
  <c r="C2437" i="145" s="1"/>
  <c r="C2449" i="145" s="1"/>
  <c r="C2461" i="145" s="1"/>
  <c r="C2473" i="145" s="1"/>
  <c r="C2485" i="145" s="1"/>
  <c r="C2424" i="145"/>
  <c r="C2436" i="145" s="1"/>
  <c r="C2448" i="145" s="1"/>
  <c r="C2460" i="145" s="1"/>
  <c r="C2472" i="145" s="1"/>
  <c r="C2484" i="145" s="1"/>
  <c r="C2423" i="145"/>
  <c r="C2435" i="145" s="1"/>
  <c r="C2447" i="145" s="1"/>
  <c r="C2459" i="145" s="1"/>
  <c r="C2471" i="145" s="1"/>
  <c r="C2483" i="145" s="1"/>
  <c r="B2423" i="145"/>
  <c r="B2424" i="145" s="1"/>
  <c r="B2425" i="145" s="1"/>
  <c r="B2426" i="145" s="1"/>
  <c r="B2427" i="145" s="1"/>
  <c r="B2428" i="145" s="1"/>
  <c r="B2429" i="145" s="1"/>
  <c r="B2430" i="145" s="1"/>
  <c r="B2431" i="145" s="1"/>
  <c r="B2432" i="145" s="1"/>
  <c r="B2433" i="145" s="1"/>
  <c r="C2421" i="145"/>
  <c r="C2433" i="145" s="1"/>
  <c r="C2445" i="145" s="1"/>
  <c r="C2457" i="145" s="1"/>
  <c r="C2469" i="145" s="1"/>
  <c r="C2481" i="145" s="1"/>
  <c r="C2420" i="145"/>
  <c r="C2419" i="145"/>
  <c r="C2418" i="145"/>
  <c r="C2430" i="145" s="1"/>
  <c r="C2442" i="145" s="1"/>
  <c r="C2454" i="145" s="1"/>
  <c r="C2466" i="145" s="1"/>
  <c r="C2478" i="145" s="1"/>
  <c r="C2417" i="145"/>
  <c r="C2429" i="145" s="1"/>
  <c r="C2441" i="145" s="1"/>
  <c r="C2453" i="145" s="1"/>
  <c r="C2465" i="145" s="1"/>
  <c r="C2477" i="145" s="1"/>
  <c r="C2416" i="145"/>
  <c r="C2428" i="145" s="1"/>
  <c r="C2440" i="145" s="1"/>
  <c r="C2452" i="145" s="1"/>
  <c r="C2464" i="145" s="1"/>
  <c r="C2476" i="145" s="1"/>
  <c r="C2415" i="145"/>
  <c r="C2427" i="145" s="1"/>
  <c r="C2439" i="145" s="1"/>
  <c r="C2451" i="145" s="1"/>
  <c r="C2463" i="145" s="1"/>
  <c r="C2475" i="145" s="1"/>
  <c r="C2487" i="145" s="1"/>
  <c r="C2414" i="145"/>
  <c r="C2426" i="145" s="1"/>
  <c r="C2438" i="145" s="1"/>
  <c r="C2450" i="145" s="1"/>
  <c r="C2462" i="145" s="1"/>
  <c r="C2474" i="145" s="1"/>
  <c r="C2486" i="145" s="1"/>
  <c r="C2413" i="145"/>
  <c r="C2412" i="145"/>
  <c r="C2411" i="145"/>
  <c r="B2411" i="145"/>
  <c r="B2412" i="145" s="1"/>
  <c r="B2413" i="145" s="1"/>
  <c r="B2414" i="145" s="1"/>
  <c r="B2415" i="145" s="1"/>
  <c r="B2416" i="145" s="1"/>
  <c r="B2417" i="145" s="1"/>
  <c r="B2418" i="145" s="1"/>
  <c r="B2419" i="145" s="1"/>
  <c r="B2420" i="145" s="1"/>
  <c r="B2421" i="145" s="1"/>
  <c r="C2410" i="145"/>
  <c r="C2422" i="145" s="1"/>
  <c r="C2434" i="145" s="1"/>
  <c r="C2446" i="145" s="1"/>
  <c r="C2458" i="145" s="1"/>
  <c r="C2470" i="145" s="1"/>
  <c r="C2482" i="145" s="1"/>
  <c r="B2401" i="145"/>
  <c r="B2402" i="145" s="1"/>
  <c r="B2403" i="145" s="1"/>
  <c r="B2404" i="145" s="1"/>
  <c r="B2405" i="145" s="1"/>
  <c r="B2406" i="145" s="1"/>
  <c r="B2407" i="145" s="1"/>
  <c r="B2408" i="145" s="1"/>
  <c r="B2409" i="145" s="1"/>
  <c r="B2400" i="145"/>
  <c r="B2399" i="145"/>
  <c r="B2391" i="145"/>
  <c r="B2392" i="145" s="1"/>
  <c r="B2393" i="145" s="1"/>
  <c r="B2394" i="145" s="1"/>
  <c r="B2395" i="145" s="1"/>
  <c r="B2379" i="145"/>
  <c r="B2380" i="145" s="1"/>
  <c r="B2381" i="145" s="1"/>
  <c r="B2382" i="145" s="1"/>
  <c r="B2383" i="145" s="1"/>
  <c r="B2384" i="145" s="1"/>
  <c r="B2385" i="145" s="1"/>
  <c r="B2386" i="145" s="1"/>
  <c r="B2387" i="145" s="1"/>
  <c r="B2388" i="145" s="1"/>
  <c r="B2389" i="145" s="1"/>
  <c r="B2367" i="145"/>
  <c r="B2368" i="145" s="1"/>
  <c r="B2369" i="145" s="1"/>
  <c r="B2370" i="145" s="1"/>
  <c r="B2371" i="145" s="1"/>
  <c r="B2372" i="145" s="1"/>
  <c r="B2373" i="145" s="1"/>
  <c r="B2374" i="145" s="1"/>
  <c r="B2375" i="145" s="1"/>
  <c r="B2376" i="145" s="1"/>
  <c r="B2377" i="145" s="1"/>
  <c r="B2355" i="145"/>
  <c r="B2356" i="145" s="1"/>
  <c r="B2357" i="145" s="1"/>
  <c r="B2358" i="145" s="1"/>
  <c r="B2359" i="145" s="1"/>
  <c r="B2360" i="145" s="1"/>
  <c r="B2361" i="145" s="1"/>
  <c r="B2362" i="145" s="1"/>
  <c r="B2363" i="145" s="1"/>
  <c r="B2364" i="145" s="1"/>
  <c r="B2365" i="145" s="1"/>
  <c r="B2343" i="145"/>
  <c r="B2344" i="145" s="1"/>
  <c r="B2345" i="145" s="1"/>
  <c r="B2346" i="145" s="1"/>
  <c r="B2347" i="145" s="1"/>
  <c r="B2348" i="145" s="1"/>
  <c r="B2349" i="145" s="1"/>
  <c r="B2350" i="145" s="1"/>
  <c r="B2351" i="145" s="1"/>
  <c r="B2352" i="145" s="1"/>
  <c r="B2353" i="145" s="1"/>
  <c r="C2337" i="145"/>
  <c r="C2349" i="145" s="1"/>
  <c r="C2361" i="145" s="1"/>
  <c r="C2373" i="145" s="1"/>
  <c r="C2385" i="145" s="1"/>
  <c r="B2331" i="145"/>
  <c r="B2332" i="145" s="1"/>
  <c r="B2333" i="145" s="1"/>
  <c r="B2334" i="145" s="1"/>
  <c r="B2335" i="145" s="1"/>
  <c r="B2336" i="145" s="1"/>
  <c r="B2337" i="145" s="1"/>
  <c r="B2338" i="145" s="1"/>
  <c r="B2339" i="145" s="1"/>
  <c r="B2340" i="145" s="1"/>
  <c r="B2341" i="145" s="1"/>
  <c r="C2329" i="145"/>
  <c r="C2341" i="145" s="1"/>
  <c r="C2353" i="145" s="1"/>
  <c r="C2365" i="145" s="1"/>
  <c r="C2377" i="145" s="1"/>
  <c r="C2389" i="145" s="1"/>
  <c r="C2328" i="145"/>
  <c r="C2340" i="145" s="1"/>
  <c r="C2352" i="145" s="1"/>
  <c r="C2364" i="145" s="1"/>
  <c r="C2376" i="145" s="1"/>
  <c r="C2388" i="145" s="1"/>
  <c r="C2327" i="145"/>
  <c r="C2339" i="145" s="1"/>
  <c r="C2351" i="145" s="1"/>
  <c r="C2363" i="145" s="1"/>
  <c r="C2375" i="145" s="1"/>
  <c r="C2387" i="145" s="1"/>
  <c r="C2326" i="145"/>
  <c r="C2338" i="145" s="1"/>
  <c r="C2350" i="145" s="1"/>
  <c r="C2362" i="145" s="1"/>
  <c r="C2374" i="145" s="1"/>
  <c r="C2386" i="145" s="1"/>
  <c r="C2325" i="145"/>
  <c r="C2324" i="145"/>
  <c r="C2336" i="145" s="1"/>
  <c r="C2348" i="145" s="1"/>
  <c r="C2360" i="145" s="1"/>
  <c r="C2372" i="145" s="1"/>
  <c r="C2384" i="145" s="1"/>
  <c r="C2323" i="145"/>
  <c r="C2335" i="145" s="1"/>
  <c r="C2347" i="145" s="1"/>
  <c r="C2359" i="145" s="1"/>
  <c r="C2371" i="145" s="1"/>
  <c r="C2383" i="145" s="1"/>
  <c r="C2395" i="145" s="1"/>
  <c r="C2322" i="145"/>
  <c r="C2334" i="145" s="1"/>
  <c r="C2346" i="145" s="1"/>
  <c r="C2358" i="145" s="1"/>
  <c r="C2370" i="145" s="1"/>
  <c r="C2382" i="145" s="1"/>
  <c r="C2394" i="145" s="1"/>
  <c r="C2321" i="145"/>
  <c r="C2333" i="145" s="1"/>
  <c r="C2345" i="145" s="1"/>
  <c r="C2357" i="145" s="1"/>
  <c r="C2369" i="145" s="1"/>
  <c r="C2381" i="145" s="1"/>
  <c r="C2393" i="145" s="1"/>
  <c r="C2320" i="145"/>
  <c r="C2332" i="145" s="1"/>
  <c r="C2344" i="145" s="1"/>
  <c r="C2356" i="145" s="1"/>
  <c r="C2368" i="145" s="1"/>
  <c r="C2380" i="145" s="1"/>
  <c r="C2392" i="145" s="1"/>
  <c r="C2319" i="145"/>
  <c r="C2331" i="145" s="1"/>
  <c r="C2343" i="145" s="1"/>
  <c r="C2355" i="145" s="1"/>
  <c r="C2367" i="145" s="1"/>
  <c r="C2379" i="145" s="1"/>
  <c r="C2391" i="145" s="1"/>
  <c r="B2319" i="145"/>
  <c r="B2320" i="145" s="1"/>
  <c r="B2321" i="145" s="1"/>
  <c r="B2322" i="145" s="1"/>
  <c r="B2323" i="145" s="1"/>
  <c r="B2324" i="145" s="1"/>
  <c r="B2325" i="145" s="1"/>
  <c r="B2326" i="145" s="1"/>
  <c r="B2327" i="145" s="1"/>
  <c r="B2328" i="145" s="1"/>
  <c r="B2329" i="145" s="1"/>
  <c r="C2318" i="145"/>
  <c r="C2330" i="145" s="1"/>
  <c r="C2342" i="145" s="1"/>
  <c r="C2354" i="145" s="1"/>
  <c r="C2366" i="145" s="1"/>
  <c r="C2378" i="145" s="1"/>
  <c r="C2390" i="145" s="1"/>
  <c r="B2307" i="145"/>
  <c r="B2308" i="145" s="1"/>
  <c r="B2309" i="145" s="1"/>
  <c r="B2310" i="145" s="1"/>
  <c r="B2311" i="145" s="1"/>
  <c r="B2312" i="145" s="1"/>
  <c r="B2313" i="145" s="1"/>
  <c r="B2314" i="145" s="1"/>
  <c r="B2315" i="145" s="1"/>
  <c r="B2316" i="145" s="1"/>
  <c r="B2317" i="145" s="1"/>
  <c r="B2301" i="145"/>
  <c r="B2302" i="145" s="1"/>
  <c r="B2303" i="145" s="1"/>
  <c r="B2300" i="145"/>
  <c r="B2299" i="145"/>
  <c r="C2291" i="145"/>
  <c r="C2303" i="145" s="1"/>
  <c r="B2287" i="145"/>
  <c r="B2288" i="145" s="1"/>
  <c r="B2289" i="145" s="1"/>
  <c r="B2290" i="145" s="1"/>
  <c r="B2291" i="145" s="1"/>
  <c r="B2292" i="145" s="1"/>
  <c r="B2293" i="145" s="1"/>
  <c r="B2294" i="145" s="1"/>
  <c r="B2295" i="145" s="1"/>
  <c r="B2296" i="145" s="1"/>
  <c r="B2297" i="145" s="1"/>
  <c r="B2276" i="145"/>
  <c r="B2277" i="145" s="1"/>
  <c r="B2278" i="145" s="1"/>
  <c r="B2279" i="145" s="1"/>
  <c r="B2280" i="145" s="1"/>
  <c r="B2281" i="145" s="1"/>
  <c r="B2282" i="145" s="1"/>
  <c r="B2283" i="145" s="1"/>
  <c r="B2284" i="145" s="1"/>
  <c r="B2285" i="145" s="1"/>
  <c r="B2275" i="145"/>
  <c r="B2263" i="145"/>
  <c r="B2264" i="145" s="1"/>
  <c r="B2265" i="145" s="1"/>
  <c r="B2266" i="145" s="1"/>
  <c r="B2267" i="145" s="1"/>
  <c r="B2268" i="145" s="1"/>
  <c r="B2269" i="145" s="1"/>
  <c r="B2270" i="145" s="1"/>
  <c r="B2271" i="145" s="1"/>
  <c r="B2272" i="145" s="1"/>
  <c r="B2273" i="145" s="1"/>
  <c r="B2251" i="145"/>
  <c r="B2252" i="145" s="1"/>
  <c r="B2253" i="145" s="1"/>
  <c r="B2254" i="145" s="1"/>
  <c r="B2255" i="145" s="1"/>
  <c r="B2256" i="145" s="1"/>
  <c r="B2257" i="145" s="1"/>
  <c r="B2258" i="145" s="1"/>
  <c r="B2259" i="145" s="1"/>
  <c r="B2260" i="145" s="1"/>
  <c r="B2261" i="145" s="1"/>
  <c r="B2239" i="145"/>
  <c r="B2240" i="145" s="1"/>
  <c r="B2241" i="145" s="1"/>
  <c r="B2242" i="145" s="1"/>
  <c r="B2243" i="145" s="1"/>
  <c r="B2244" i="145" s="1"/>
  <c r="B2245" i="145" s="1"/>
  <c r="B2246" i="145" s="1"/>
  <c r="B2247" i="145" s="1"/>
  <c r="B2248" i="145" s="1"/>
  <c r="B2249" i="145" s="1"/>
  <c r="C2237" i="145"/>
  <c r="C2249" i="145" s="1"/>
  <c r="C2261" i="145" s="1"/>
  <c r="C2273" i="145" s="1"/>
  <c r="C2285" i="145" s="1"/>
  <c r="C2297" i="145" s="1"/>
  <c r="C2236" i="145"/>
  <c r="C2248" i="145" s="1"/>
  <c r="C2260" i="145" s="1"/>
  <c r="C2272" i="145" s="1"/>
  <c r="C2284" i="145" s="1"/>
  <c r="C2296" i="145" s="1"/>
  <c r="B2236" i="145"/>
  <c r="B2237" i="145" s="1"/>
  <c r="C2235" i="145"/>
  <c r="C2247" i="145" s="1"/>
  <c r="C2259" i="145" s="1"/>
  <c r="C2271" i="145" s="1"/>
  <c r="C2283" i="145" s="1"/>
  <c r="C2295" i="145" s="1"/>
  <c r="C2234" i="145"/>
  <c r="C2246" i="145" s="1"/>
  <c r="C2258" i="145" s="1"/>
  <c r="C2270" i="145" s="1"/>
  <c r="C2282" i="145" s="1"/>
  <c r="C2294" i="145" s="1"/>
  <c r="C2233" i="145"/>
  <c r="C2245" i="145" s="1"/>
  <c r="C2257" i="145" s="1"/>
  <c r="C2269" i="145" s="1"/>
  <c r="C2281" i="145" s="1"/>
  <c r="C2293" i="145" s="1"/>
  <c r="C2232" i="145"/>
  <c r="C2244" i="145" s="1"/>
  <c r="C2256" i="145" s="1"/>
  <c r="C2268" i="145" s="1"/>
  <c r="C2280" i="145" s="1"/>
  <c r="C2292" i="145" s="1"/>
  <c r="C2231" i="145"/>
  <c r="C2243" i="145" s="1"/>
  <c r="C2255" i="145" s="1"/>
  <c r="C2267" i="145" s="1"/>
  <c r="C2279" i="145" s="1"/>
  <c r="C2230" i="145"/>
  <c r="C2242" i="145" s="1"/>
  <c r="C2254" i="145" s="1"/>
  <c r="C2266" i="145" s="1"/>
  <c r="C2278" i="145" s="1"/>
  <c r="C2290" i="145" s="1"/>
  <c r="C2302" i="145" s="1"/>
  <c r="C2229" i="145"/>
  <c r="C2241" i="145" s="1"/>
  <c r="C2253" i="145" s="1"/>
  <c r="C2265" i="145" s="1"/>
  <c r="C2277" i="145" s="1"/>
  <c r="C2289" i="145" s="1"/>
  <c r="C2301" i="145" s="1"/>
  <c r="C2228" i="145"/>
  <c r="C2240" i="145" s="1"/>
  <c r="C2252" i="145" s="1"/>
  <c r="C2264" i="145" s="1"/>
  <c r="C2276" i="145" s="1"/>
  <c r="C2288" i="145" s="1"/>
  <c r="C2300" i="145" s="1"/>
  <c r="B2228" i="145"/>
  <c r="B2229" i="145" s="1"/>
  <c r="B2230" i="145" s="1"/>
  <c r="B2231" i="145" s="1"/>
  <c r="B2232" i="145" s="1"/>
  <c r="B2233" i="145" s="1"/>
  <c r="B2234" i="145" s="1"/>
  <c r="B2235" i="145" s="1"/>
  <c r="C2227" i="145"/>
  <c r="C2239" i="145" s="1"/>
  <c r="C2251" i="145" s="1"/>
  <c r="C2263" i="145" s="1"/>
  <c r="C2275" i="145" s="1"/>
  <c r="C2287" i="145" s="1"/>
  <c r="C2299" i="145" s="1"/>
  <c r="B2227" i="145"/>
  <c r="C2226" i="145"/>
  <c r="C2238" i="145" s="1"/>
  <c r="C2250" i="145" s="1"/>
  <c r="C2262" i="145" s="1"/>
  <c r="C2274" i="145" s="1"/>
  <c r="C2286" i="145" s="1"/>
  <c r="C2298" i="145" s="1"/>
  <c r="B2215" i="145"/>
  <c r="B2216" i="145" s="1"/>
  <c r="B2217" i="145" s="1"/>
  <c r="B2218" i="145" s="1"/>
  <c r="B2219" i="145" s="1"/>
  <c r="B2220" i="145" s="1"/>
  <c r="B2221" i="145" s="1"/>
  <c r="B2222" i="145" s="1"/>
  <c r="B2223" i="145" s="1"/>
  <c r="B2224" i="145" s="1"/>
  <c r="B2225" i="145" s="1"/>
  <c r="B2211" i="145"/>
  <c r="B2207" i="145"/>
  <c r="B2208" i="145" s="1"/>
  <c r="B2209" i="145" s="1"/>
  <c r="B2210" i="145" s="1"/>
  <c r="B2195" i="145"/>
  <c r="B2196" i="145" s="1"/>
  <c r="B2197" i="145" s="1"/>
  <c r="B2198" i="145" s="1"/>
  <c r="B2199" i="145" s="1"/>
  <c r="B2200" i="145" s="1"/>
  <c r="B2201" i="145" s="1"/>
  <c r="B2202" i="145" s="1"/>
  <c r="B2203" i="145" s="1"/>
  <c r="B2204" i="145" s="1"/>
  <c r="B2205" i="145" s="1"/>
  <c r="B2186" i="145"/>
  <c r="B2187" i="145" s="1"/>
  <c r="B2188" i="145" s="1"/>
  <c r="B2189" i="145" s="1"/>
  <c r="B2190" i="145" s="1"/>
  <c r="B2191" i="145" s="1"/>
  <c r="B2192" i="145" s="1"/>
  <c r="B2193" i="145" s="1"/>
  <c r="B2184" i="145"/>
  <c r="B2185" i="145" s="1"/>
  <c r="B2183" i="145"/>
  <c r="B2171" i="145"/>
  <c r="B2172" i="145" s="1"/>
  <c r="B2173" i="145" s="1"/>
  <c r="B2174" i="145" s="1"/>
  <c r="B2175" i="145" s="1"/>
  <c r="B2176" i="145" s="1"/>
  <c r="B2177" i="145" s="1"/>
  <c r="B2178" i="145" s="1"/>
  <c r="B2179" i="145" s="1"/>
  <c r="B2180" i="145" s="1"/>
  <c r="B2181" i="145" s="1"/>
  <c r="C2169" i="145"/>
  <c r="C2181" i="145" s="1"/>
  <c r="C2193" i="145" s="1"/>
  <c r="C2205" i="145" s="1"/>
  <c r="B2161" i="145"/>
  <c r="B2162" i="145" s="1"/>
  <c r="B2163" i="145" s="1"/>
  <c r="B2164" i="145" s="1"/>
  <c r="B2165" i="145" s="1"/>
  <c r="B2166" i="145" s="1"/>
  <c r="B2167" i="145" s="1"/>
  <c r="B2168" i="145" s="1"/>
  <c r="B2169" i="145" s="1"/>
  <c r="B2159" i="145"/>
  <c r="B2160" i="145" s="1"/>
  <c r="C2152" i="145"/>
  <c r="C2164" i="145" s="1"/>
  <c r="C2176" i="145" s="1"/>
  <c r="C2188" i="145" s="1"/>
  <c r="C2200" i="145" s="1"/>
  <c r="C2148" i="145"/>
  <c r="C2160" i="145" s="1"/>
  <c r="C2172" i="145" s="1"/>
  <c r="C2184" i="145" s="1"/>
  <c r="C2196" i="145" s="1"/>
  <c r="C2208" i="145" s="1"/>
  <c r="B2147" i="145"/>
  <c r="B2148" i="145" s="1"/>
  <c r="B2149" i="145" s="1"/>
  <c r="B2150" i="145" s="1"/>
  <c r="B2151" i="145" s="1"/>
  <c r="B2152" i="145" s="1"/>
  <c r="B2153" i="145" s="1"/>
  <c r="B2154" i="145" s="1"/>
  <c r="B2155" i="145" s="1"/>
  <c r="B2156" i="145" s="1"/>
  <c r="B2157" i="145" s="1"/>
  <c r="C2145" i="145"/>
  <c r="C2157" i="145" s="1"/>
  <c r="C2144" i="145"/>
  <c r="C2156" i="145" s="1"/>
  <c r="C2168" i="145" s="1"/>
  <c r="C2180" i="145" s="1"/>
  <c r="C2192" i="145" s="1"/>
  <c r="C2204" i="145" s="1"/>
  <c r="C2143" i="145"/>
  <c r="C2155" i="145" s="1"/>
  <c r="C2167" i="145" s="1"/>
  <c r="C2179" i="145" s="1"/>
  <c r="C2191" i="145" s="1"/>
  <c r="C2203" i="145" s="1"/>
  <c r="C2142" i="145"/>
  <c r="C2154" i="145" s="1"/>
  <c r="C2166" i="145" s="1"/>
  <c r="C2178" i="145" s="1"/>
  <c r="C2190" i="145" s="1"/>
  <c r="C2202" i="145" s="1"/>
  <c r="C2141" i="145"/>
  <c r="C2153" i="145" s="1"/>
  <c r="C2165" i="145" s="1"/>
  <c r="C2177" i="145" s="1"/>
  <c r="C2189" i="145" s="1"/>
  <c r="C2201" i="145" s="1"/>
  <c r="C2140" i="145"/>
  <c r="C2139" i="145"/>
  <c r="C2151" i="145" s="1"/>
  <c r="C2163" i="145" s="1"/>
  <c r="C2175" i="145" s="1"/>
  <c r="C2187" i="145" s="1"/>
  <c r="C2199" i="145" s="1"/>
  <c r="C2211" i="145" s="1"/>
  <c r="C2138" i="145"/>
  <c r="C2150" i="145" s="1"/>
  <c r="C2162" i="145" s="1"/>
  <c r="C2174" i="145" s="1"/>
  <c r="C2186" i="145" s="1"/>
  <c r="C2198" i="145" s="1"/>
  <c r="C2210" i="145" s="1"/>
  <c r="C2137" i="145"/>
  <c r="C2149" i="145" s="1"/>
  <c r="C2161" i="145" s="1"/>
  <c r="C2173" i="145" s="1"/>
  <c r="C2185" i="145" s="1"/>
  <c r="C2197" i="145" s="1"/>
  <c r="C2209" i="145" s="1"/>
  <c r="C2136" i="145"/>
  <c r="C2135" i="145"/>
  <c r="C2147" i="145" s="1"/>
  <c r="C2159" i="145" s="1"/>
  <c r="C2171" i="145" s="1"/>
  <c r="C2183" i="145" s="1"/>
  <c r="C2195" i="145" s="1"/>
  <c r="C2207" i="145" s="1"/>
  <c r="B2135" i="145"/>
  <c r="B2136" i="145" s="1"/>
  <c r="B2137" i="145" s="1"/>
  <c r="B2138" i="145" s="1"/>
  <c r="B2139" i="145" s="1"/>
  <c r="B2140" i="145" s="1"/>
  <c r="B2141" i="145" s="1"/>
  <c r="B2142" i="145" s="1"/>
  <c r="B2143" i="145" s="1"/>
  <c r="B2144" i="145" s="1"/>
  <c r="B2145" i="145" s="1"/>
  <c r="C2134" i="145"/>
  <c r="C2146" i="145" s="1"/>
  <c r="C2158" i="145" s="1"/>
  <c r="C2170" i="145" s="1"/>
  <c r="C2182" i="145" s="1"/>
  <c r="C2194" i="145" s="1"/>
  <c r="C2206" i="145" s="1"/>
  <c r="B2125" i="145"/>
  <c r="B2126" i="145" s="1"/>
  <c r="B2127" i="145" s="1"/>
  <c r="B2128" i="145" s="1"/>
  <c r="B2129" i="145" s="1"/>
  <c r="B2130" i="145" s="1"/>
  <c r="B2131" i="145" s="1"/>
  <c r="B2132" i="145" s="1"/>
  <c r="B2133" i="145" s="1"/>
  <c r="B2124" i="145"/>
  <c r="B2123" i="145"/>
  <c r="B2115" i="145"/>
  <c r="B2116" i="145" s="1"/>
  <c r="B2117" i="145" s="1"/>
  <c r="B2118" i="145" s="1"/>
  <c r="B2119" i="145" s="1"/>
  <c r="B2104" i="145"/>
  <c r="B2105" i="145" s="1"/>
  <c r="B2106" i="145" s="1"/>
  <c r="B2107" i="145" s="1"/>
  <c r="B2108" i="145" s="1"/>
  <c r="B2109" i="145" s="1"/>
  <c r="B2110" i="145" s="1"/>
  <c r="B2111" i="145" s="1"/>
  <c r="B2112" i="145" s="1"/>
  <c r="B2113" i="145" s="1"/>
  <c r="B2103" i="145"/>
  <c r="B2093" i="145"/>
  <c r="B2094" i="145" s="1"/>
  <c r="B2095" i="145" s="1"/>
  <c r="B2096" i="145" s="1"/>
  <c r="B2097" i="145" s="1"/>
  <c r="B2098" i="145" s="1"/>
  <c r="B2099" i="145" s="1"/>
  <c r="B2100" i="145" s="1"/>
  <c r="B2101" i="145" s="1"/>
  <c r="B2092" i="145"/>
  <c r="B2091" i="145"/>
  <c r="B2080" i="145"/>
  <c r="B2081" i="145" s="1"/>
  <c r="B2082" i="145" s="1"/>
  <c r="B2083" i="145" s="1"/>
  <c r="B2084" i="145" s="1"/>
  <c r="B2085" i="145" s="1"/>
  <c r="B2086" i="145" s="1"/>
  <c r="B2087" i="145" s="1"/>
  <c r="B2088" i="145" s="1"/>
  <c r="B2089" i="145" s="1"/>
  <c r="B2079" i="145"/>
  <c r="B2068" i="145"/>
  <c r="B2069" i="145" s="1"/>
  <c r="B2070" i="145" s="1"/>
  <c r="B2071" i="145" s="1"/>
  <c r="B2072" i="145" s="1"/>
  <c r="B2073" i="145" s="1"/>
  <c r="B2074" i="145" s="1"/>
  <c r="B2075" i="145" s="1"/>
  <c r="B2076" i="145" s="1"/>
  <c r="B2077" i="145" s="1"/>
  <c r="B2067" i="145"/>
  <c r="C2056" i="145"/>
  <c r="C2068" i="145" s="1"/>
  <c r="C2080" i="145" s="1"/>
  <c r="C2092" i="145" s="1"/>
  <c r="C2104" i="145" s="1"/>
  <c r="C2116" i="145" s="1"/>
  <c r="C2055" i="145"/>
  <c r="C2067" i="145" s="1"/>
  <c r="C2079" i="145" s="1"/>
  <c r="C2091" i="145" s="1"/>
  <c r="C2103" i="145" s="1"/>
  <c r="C2115" i="145" s="1"/>
  <c r="B2055" i="145"/>
  <c r="B2056" i="145" s="1"/>
  <c r="B2057" i="145" s="1"/>
  <c r="B2058" i="145" s="1"/>
  <c r="B2059" i="145" s="1"/>
  <c r="B2060" i="145" s="1"/>
  <c r="B2061" i="145" s="1"/>
  <c r="B2062" i="145" s="1"/>
  <c r="B2063" i="145" s="1"/>
  <c r="B2064" i="145" s="1"/>
  <c r="B2065" i="145" s="1"/>
  <c r="C2053" i="145"/>
  <c r="C2065" i="145" s="1"/>
  <c r="C2077" i="145" s="1"/>
  <c r="C2089" i="145" s="1"/>
  <c r="C2101" i="145" s="1"/>
  <c r="C2113" i="145" s="1"/>
  <c r="C2052" i="145"/>
  <c r="C2064" i="145" s="1"/>
  <c r="C2076" i="145" s="1"/>
  <c r="C2088" i="145" s="1"/>
  <c r="C2100" i="145" s="1"/>
  <c r="C2112" i="145" s="1"/>
  <c r="C2051" i="145"/>
  <c r="C2063" i="145" s="1"/>
  <c r="C2075" i="145" s="1"/>
  <c r="C2087" i="145" s="1"/>
  <c r="C2099" i="145" s="1"/>
  <c r="C2111" i="145" s="1"/>
  <c r="C2050" i="145"/>
  <c r="C2062" i="145" s="1"/>
  <c r="C2074" i="145" s="1"/>
  <c r="C2086" i="145" s="1"/>
  <c r="C2098" i="145" s="1"/>
  <c r="C2110" i="145" s="1"/>
  <c r="C2049" i="145"/>
  <c r="C2061" i="145" s="1"/>
  <c r="C2073" i="145" s="1"/>
  <c r="C2085" i="145" s="1"/>
  <c r="C2097" i="145" s="1"/>
  <c r="C2109" i="145" s="1"/>
  <c r="C2048" i="145"/>
  <c r="C2060" i="145" s="1"/>
  <c r="C2072" i="145" s="1"/>
  <c r="C2084" i="145" s="1"/>
  <c r="C2096" i="145" s="1"/>
  <c r="C2108" i="145" s="1"/>
  <c r="C2047" i="145"/>
  <c r="C2059" i="145" s="1"/>
  <c r="C2071" i="145" s="1"/>
  <c r="C2083" i="145" s="1"/>
  <c r="C2095" i="145" s="1"/>
  <c r="C2107" i="145" s="1"/>
  <c r="C2119" i="145" s="1"/>
  <c r="C2046" i="145"/>
  <c r="C2058" i="145" s="1"/>
  <c r="C2070" i="145" s="1"/>
  <c r="C2082" i="145" s="1"/>
  <c r="C2094" i="145" s="1"/>
  <c r="C2106" i="145" s="1"/>
  <c r="C2118" i="145" s="1"/>
  <c r="C2045" i="145"/>
  <c r="C2057" i="145" s="1"/>
  <c r="C2069" i="145" s="1"/>
  <c r="C2081" i="145" s="1"/>
  <c r="C2093" i="145" s="1"/>
  <c r="C2105" i="145" s="1"/>
  <c r="C2117" i="145" s="1"/>
  <c r="C2044" i="145"/>
  <c r="C2043" i="145"/>
  <c r="B2043" i="145"/>
  <c r="B2044" i="145" s="1"/>
  <c r="B2045" i="145" s="1"/>
  <c r="B2046" i="145" s="1"/>
  <c r="B2047" i="145" s="1"/>
  <c r="B2048" i="145" s="1"/>
  <c r="B2049" i="145" s="1"/>
  <c r="B2050" i="145" s="1"/>
  <c r="B2051" i="145" s="1"/>
  <c r="B2052" i="145" s="1"/>
  <c r="B2053" i="145" s="1"/>
  <c r="C2042" i="145"/>
  <c r="C2054" i="145" s="1"/>
  <c r="C2066" i="145" s="1"/>
  <c r="C2078" i="145" s="1"/>
  <c r="C2090" i="145" s="1"/>
  <c r="C2102" i="145" s="1"/>
  <c r="C2114" i="145" s="1"/>
  <c r="B2031" i="145"/>
  <c r="B2032" i="145" s="1"/>
  <c r="B2033" i="145" s="1"/>
  <c r="B2034" i="145" s="1"/>
  <c r="B2035" i="145" s="1"/>
  <c r="B2036" i="145" s="1"/>
  <c r="B2037" i="145" s="1"/>
  <c r="B2038" i="145" s="1"/>
  <c r="B2039" i="145" s="1"/>
  <c r="B2040" i="145" s="1"/>
  <c r="B2041" i="145" s="1"/>
  <c r="B2023" i="145"/>
  <c r="B2024" i="145" s="1"/>
  <c r="B2025" i="145" s="1"/>
  <c r="B2026" i="145" s="1"/>
  <c r="B2027" i="145" s="1"/>
  <c r="B2012" i="145"/>
  <c r="B2013" i="145" s="1"/>
  <c r="B2014" i="145" s="1"/>
  <c r="B2015" i="145" s="1"/>
  <c r="B2016" i="145" s="1"/>
  <c r="B2017" i="145" s="1"/>
  <c r="B2018" i="145" s="1"/>
  <c r="B2019" i="145" s="1"/>
  <c r="B2020" i="145" s="1"/>
  <c r="B2021" i="145" s="1"/>
  <c r="B2011" i="145"/>
  <c r="B1999" i="145"/>
  <c r="B2000" i="145" s="1"/>
  <c r="B2001" i="145" s="1"/>
  <c r="B2002" i="145" s="1"/>
  <c r="B2003" i="145" s="1"/>
  <c r="B2004" i="145" s="1"/>
  <c r="B2005" i="145" s="1"/>
  <c r="B2006" i="145" s="1"/>
  <c r="B2007" i="145" s="1"/>
  <c r="B2008" i="145" s="1"/>
  <c r="B2009" i="145" s="1"/>
  <c r="C1993" i="145"/>
  <c r="C2005" i="145" s="1"/>
  <c r="C2017" i="145" s="1"/>
  <c r="B1987" i="145"/>
  <c r="B1988" i="145" s="1"/>
  <c r="B1989" i="145" s="1"/>
  <c r="B1990" i="145" s="1"/>
  <c r="B1991" i="145" s="1"/>
  <c r="B1992" i="145" s="1"/>
  <c r="B1993" i="145" s="1"/>
  <c r="B1994" i="145" s="1"/>
  <c r="B1995" i="145" s="1"/>
  <c r="B1996" i="145" s="1"/>
  <c r="B1997" i="145" s="1"/>
  <c r="B1976" i="145"/>
  <c r="B1977" i="145" s="1"/>
  <c r="B1978" i="145" s="1"/>
  <c r="B1979" i="145" s="1"/>
  <c r="B1980" i="145" s="1"/>
  <c r="B1981" i="145" s="1"/>
  <c r="B1982" i="145" s="1"/>
  <c r="B1983" i="145" s="1"/>
  <c r="B1984" i="145" s="1"/>
  <c r="B1985" i="145" s="1"/>
  <c r="B1975" i="145"/>
  <c r="B1963" i="145"/>
  <c r="B1964" i="145" s="1"/>
  <c r="B1965" i="145" s="1"/>
  <c r="B1966" i="145" s="1"/>
  <c r="B1967" i="145" s="1"/>
  <c r="B1968" i="145" s="1"/>
  <c r="B1969" i="145" s="1"/>
  <c r="B1970" i="145" s="1"/>
  <c r="B1971" i="145" s="1"/>
  <c r="B1972" i="145" s="1"/>
  <c r="B1973" i="145" s="1"/>
  <c r="C1962" i="145"/>
  <c r="C1974" i="145" s="1"/>
  <c r="C1986" i="145" s="1"/>
  <c r="C1998" i="145" s="1"/>
  <c r="C2010" i="145" s="1"/>
  <c r="C2022" i="145" s="1"/>
  <c r="C1961" i="145"/>
  <c r="C1973" i="145" s="1"/>
  <c r="C1985" i="145" s="1"/>
  <c r="C1997" i="145" s="1"/>
  <c r="C2009" i="145" s="1"/>
  <c r="C2021" i="145" s="1"/>
  <c r="C1960" i="145"/>
  <c r="C1972" i="145" s="1"/>
  <c r="C1984" i="145" s="1"/>
  <c r="C1996" i="145" s="1"/>
  <c r="C2008" i="145" s="1"/>
  <c r="C2020" i="145" s="1"/>
  <c r="C1959" i="145"/>
  <c r="C1971" i="145" s="1"/>
  <c r="C1983" i="145" s="1"/>
  <c r="C1995" i="145" s="1"/>
  <c r="C2007" i="145" s="1"/>
  <c r="C2019" i="145" s="1"/>
  <c r="C1958" i="145"/>
  <c r="C1970" i="145" s="1"/>
  <c r="C1982" i="145" s="1"/>
  <c r="C1994" i="145" s="1"/>
  <c r="C2006" i="145" s="1"/>
  <c r="C2018" i="145" s="1"/>
  <c r="C1957" i="145"/>
  <c r="C1969" i="145" s="1"/>
  <c r="C1981" i="145" s="1"/>
  <c r="C1956" i="145"/>
  <c r="C1968" i="145" s="1"/>
  <c r="C1980" i="145" s="1"/>
  <c r="C1992" i="145" s="1"/>
  <c r="C2004" i="145" s="1"/>
  <c r="C2016" i="145" s="1"/>
  <c r="C1955" i="145"/>
  <c r="C1967" i="145" s="1"/>
  <c r="C1979" i="145" s="1"/>
  <c r="C1991" i="145" s="1"/>
  <c r="C2003" i="145" s="1"/>
  <c r="C2015" i="145" s="1"/>
  <c r="C2027" i="145" s="1"/>
  <c r="C1954" i="145"/>
  <c r="C1966" i="145" s="1"/>
  <c r="C1978" i="145" s="1"/>
  <c r="C1990" i="145" s="1"/>
  <c r="C2002" i="145" s="1"/>
  <c r="C2014" i="145" s="1"/>
  <c r="C2026" i="145" s="1"/>
  <c r="C1953" i="145"/>
  <c r="C1965" i="145" s="1"/>
  <c r="C1977" i="145" s="1"/>
  <c r="C1989" i="145" s="1"/>
  <c r="C2001" i="145" s="1"/>
  <c r="C2013" i="145" s="1"/>
  <c r="C2025" i="145" s="1"/>
  <c r="C1952" i="145"/>
  <c r="C1964" i="145" s="1"/>
  <c r="C1976" i="145" s="1"/>
  <c r="C1988" i="145" s="1"/>
  <c r="C2000" i="145" s="1"/>
  <c r="C2012" i="145" s="1"/>
  <c r="C2024" i="145" s="1"/>
  <c r="C1951" i="145"/>
  <c r="C1963" i="145" s="1"/>
  <c r="C1975" i="145" s="1"/>
  <c r="C1987" i="145" s="1"/>
  <c r="C1999" i="145" s="1"/>
  <c r="C2011" i="145" s="1"/>
  <c r="C2023" i="145" s="1"/>
  <c r="B1951" i="145"/>
  <c r="B1952" i="145" s="1"/>
  <c r="B1953" i="145" s="1"/>
  <c r="B1954" i="145" s="1"/>
  <c r="B1955" i="145" s="1"/>
  <c r="B1956" i="145" s="1"/>
  <c r="B1957" i="145" s="1"/>
  <c r="B1958" i="145" s="1"/>
  <c r="B1959" i="145" s="1"/>
  <c r="B1960" i="145" s="1"/>
  <c r="B1961" i="145" s="1"/>
  <c r="C1950" i="145"/>
  <c r="B1939" i="145"/>
  <c r="B1940" i="145" s="1"/>
  <c r="B1941" i="145" s="1"/>
  <c r="B1942" i="145" s="1"/>
  <c r="B1943" i="145" s="1"/>
  <c r="B1944" i="145" s="1"/>
  <c r="B1945" i="145" s="1"/>
  <c r="B1946" i="145" s="1"/>
  <c r="B1947" i="145" s="1"/>
  <c r="B1948" i="145" s="1"/>
  <c r="B1949" i="145" s="1"/>
  <c r="B1931" i="145"/>
  <c r="B1932" i="145" s="1"/>
  <c r="B1933" i="145" s="1"/>
  <c r="B1934" i="145" s="1"/>
  <c r="B1935" i="145" s="1"/>
  <c r="B1921" i="145"/>
  <c r="B1922" i="145" s="1"/>
  <c r="B1923" i="145" s="1"/>
  <c r="B1924" i="145" s="1"/>
  <c r="B1925" i="145" s="1"/>
  <c r="B1926" i="145" s="1"/>
  <c r="B1927" i="145" s="1"/>
  <c r="B1928" i="145" s="1"/>
  <c r="B1929" i="145" s="1"/>
  <c r="B1920" i="145"/>
  <c r="B1919" i="145"/>
  <c r="C1915" i="145"/>
  <c r="C1927" i="145" s="1"/>
  <c r="B1908" i="145"/>
  <c r="B1909" i="145" s="1"/>
  <c r="B1910" i="145" s="1"/>
  <c r="B1911" i="145" s="1"/>
  <c r="B1912" i="145" s="1"/>
  <c r="B1913" i="145" s="1"/>
  <c r="B1914" i="145" s="1"/>
  <c r="B1915" i="145" s="1"/>
  <c r="B1916" i="145" s="1"/>
  <c r="B1917" i="145" s="1"/>
  <c r="B1907" i="145"/>
  <c r="C1899" i="145"/>
  <c r="C1911" i="145" s="1"/>
  <c r="C1923" i="145" s="1"/>
  <c r="C1935" i="145" s="1"/>
  <c r="B1895" i="145"/>
  <c r="B1896" i="145" s="1"/>
  <c r="B1897" i="145" s="1"/>
  <c r="B1898" i="145" s="1"/>
  <c r="B1899" i="145" s="1"/>
  <c r="B1900" i="145" s="1"/>
  <c r="B1901" i="145" s="1"/>
  <c r="B1902" i="145" s="1"/>
  <c r="B1903" i="145" s="1"/>
  <c r="B1904" i="145" s="1"/>
  <c r="B1905" i="145" s="1"/>
  <c r="B1883" i="145"/>
  <c r="B1884" i="145" s="1"/>
  <c r="B1885" i="145" s="1"/>
  <c r="B1886" i="145" s="1"/>
  <c r="B1887" i="145" s="1"/>
  <c r="B1888" i="145" s="1"/>
  <c r="B1889" i="145" s="1"/>
  <c r="B1890" i="145" s="1"/>
  <c r="B1891" i="145" s="1"/>
  <c r="B1892" i="145" s="1"/>
  <c r="B1893" i="145" s="1"/>
  <c r="C1876" i="145"/>
  <c r="C1888" i="145" s="1"/>
  <c r="C1900" i="145" s="1"/>
  <c r="C1912" i="145" s="1"/>
  <c r="C1924" i="145" s="1"/>
  <c r="C1872" i="145"/>
  <c r="C1884" i="145" s="1"/>
  <c r="C1896" i="145" s="1"/>
  <c r="C1908" i="145" s="1"/>
  <c r="C1920" i="145" s="1"/>
  <c r="C1932" i="145" s="1"/>
  <c r="B1872" i="145"/>
  <c r="B1873" i="145" s="1"/>
  <c r="B1874" i="145" s="1"/>
  <c r="B1875" i="145" s="1"/>
  <c r="B1876" i="145" s="1"/>
  <c r="B1877" i="145" s="1"/>
  <c r="B1878" i="145" s="1"/>
  <c r="B1879" i="145" s="1"/>
  <c r="B1880" i="145" s="1"/>
  <c r="B1881" i="145" s="1"/>
  <c r="B1871" i="145"/>
  <c r="C1869" i="145"/>
  <c r="C1881" i="145" s="1"/>
  <c r="C1893" i="145" s="1"/>
  <c r="C1905" i="145" s="1"/>
  <c r="C1917" i="145" s="1"/>
  <c r="C1929" i="145" s="1"/>
  <c r="C1868" i="145"/>
  <c r="C1880" i="145" s="1"/>
  <c r="C1892" i="145" s="1"/>
  <c r="C1904" i="145" s="1"/>
  <c r="C1916" i="145" s="1"/>
  <c r="C1928" i="145" s="1"/>
  <c r="C1867" i="145"/>
  <c r="C1879" i="145" s="1"/>
  <c r="C1891" i="145" s="1"/>
  <c r="C1903" i="145" s="1"/>
  <c r="C1866" i="145"/>
  <c r="C1878" i="145" s="1"/>
  <c r="C1890" i="145" s="1"/>
  <c r="C1902" i="145" s="1"/>
  <c r="C1914" i="145" s="1"/>
  <c r="C1926" i="145" s="1"/>
  <c r="C1865" i="145"/>
  <c r="C1877" i="145" s="1"/>
  <c r="C1889" i="145" s="1"/>
  <c r="C1901" i="145" s="1"/>
  <c r="C1913" i="145" s="1"/>
  <c r="C1925" i="145" s="1"/>
  <c r="C1864" i="145"/>
  <c r="C1863" i="145"/>
  <c r="C1875" i="145" s="1"/>
  <c r="C1887" i="145" s="1"/>
  <c r="C1862" i="145"/>
  <c r="C1874" i="145" s="1"/>
  <c r="C1886" i="145" s="1"/>
  <c r="C1898" i="145" s="1"/>
  <c r="C1910" i="145" s="1"/>
  <c r="C1922" i="145" s="1"/>
  <c r="C1934" i="145" s="1"/>
  <c r="C1861" i="145"/>
  <c r="C1873" i="145" s="1"/>
  <c r="C1885" i="145" s="1"/>
  <c r="C1897" i="145" s="1"/>
  <c r="C1909" i="145" s="1"/>
  <c r="C1921" i="145" s="1"/>
  <c r="C1933" i="145" s="1"/>
  <c r="C1860" i="145"/>
  <c r="C1859" i="145"/>
  <c r="C1871" i="145" s="1"/>
  <c r="C1883" i="145" s="1"/>
  <c r="C1895" i="145" s="1"/>
  <c r="C1907" i="145" s="1"/>
  <c r="C1919" i="145" s="1"/>
  <c r="C1931" i="145" s="1"/>
  <c r="B1859" i="145"/>
  <c r="B1860" i="145" s="1"/>
  <c r="B1861" i="145" s="1"/>
  <c r="B1862" i="145" s="1"/>
  <c r="B1863" i="145" s="1"/>
  <c r="B1864" i="145" s="1"/>
  <c r="B1865" i="145" s="1"/>
  <c r="B1866" i="145" s="1"/>
  <c r="B1867" i="145" s="1"/>
  <c r="B1868" i="145" s="1"/>
  <c r="B1869" i="145" s="1"/>
  <c r="C1858" i="145"/>
  <c r="C1870" i="145" s="1"/>
  <c r="C1882" i="145" s="1"/>
  <c r="C1894" i="145" s="1"/>
  <c r="C1906" i="145" s="1"/>
  <c r="C1918" i="145" s="1"/>
  <c r="C1930" i="145" s="1"/>
  <c r="B1847" i="145"/>
  <c r="B1848" i="145" s="1"/>
  <c r="B1849" i="145" s="1"/>
  <c r="B1850" i="145" s="1"/>
  <c r="B1851" i="145" s="1"/>
  <c r="B1852" i="145" s="1"/>
  <c r="B1853" i="145" s="1"/>
  <c r="B1854" i="145" s="1"/>
  <c r="B1855" i="145" s="1"/>
  <c r="B1856" i="145" s="1"/>
  <c r="B1857" i="145" s="1"/>
  <c r="B1839" i="145"/>
  <c r="B1840" i="145" s="1"/>
  <c r="B1841" i="145" s="1"/>
  <c r="B1842" i="145" s="1"/>
  <c r="B1843" i="145" s="1"/>
  <c r="B1827" i="145"/>
  <c r="B1828" i="145" s="1"/>
  <c r="B1829" i="145" s="1"/>
  <c r="B1830" i="145" s="1"/>
  <c r="B1831" i="145" s="1"/>
  <c r="B1832" i="145" s="1"/>
  <c r="B1833" i="145" s="1"/>
  <c r="B1834" i="145" s="1"/>
  <c r="B1835" i="145" s="1"/>
  <c r="B1836" i="145" s="1"/>
  <c r="B1837" i="145" s="1"/>
  <c r="B1817" i="145"/>
  <c r="B1818" i="145" s="1"/>
  <c r="B1819" i="145" s="1"/>
  <c r="B1820" i="145" s="1"/>
  <c r="B1821" i="145" s="1"/>
  <c r="B1822" i="145" s="1"/>
  <c r="B1823" i="145" s="1"/>
  <c r="B1824" i="145" s="1"/>
  <c r="B1825" i="145" s="1"/>
  <c r="B1815" i="145"/>
  <c r="B1816" i="145" s="1"/>
  <c r="B1803" i="145"/>
  <c r="B1804" i="145" s="1"/>
  <c r="B1805" i="145" s="1"/>
  <c r="B1806" i="145" s="1"/>
  <c r="B1807" i="145" s="1"/>
  <c r="B1808" i="145" s="1"/>
  <c r="B1809" i="145" s="1"/>
  <c r="B1810" i="145" s="1"/>
  <c r="B1811" i="145" s="1"/>
  <c r="B1812" i="145" s="1"/>
  <c r="B1813" i="145" s="1"/>
  <c r="B1800" i="145"/>
  <c r="B1801" i="145" s="1"/>
  <c r="C1796" i="145"/>
  <c r="C1808" i="145" s="1"/>
  <c r="C1820" i="145" s="1"/>
  <c r="C1832" i="145" s="1"/>
  <c r="B1791" i="145"/>
  <c r="B1792" i="145" s="1"/>
  <c r="B1793" i="145" s="1"/>
  <c r="B1794" i="145" s="1"/>
  <c r="B1795" i="145" s="1"/>
  <c r="B1796" i="145" s="1"/>
  <c r="B1797" i="145" s="1"/>
  <c r="B1798" i="145" s="1"/>
  <c r="B1799" i="145" s="1"/>
  <c r="C1787" i="145"/>
  <c r="C1799" i="145" s="1"/>
  <c r="C1811" i="145" s="1"/>
  <c r="C1823" i="145" s="1"/>
  <c r="C1835" i="145" s="1"/>
  <c r="C1782" i="145"/>
  <c r="C1794" i="145" s="1"/>
  <c r="C1806" i="145" s="1"/>
  <c r="C1818" i="145" s="1"/>
  <c r="C1830" i="145" s="1"/>
  <c r="C1842" i="145" s="1"/>
  <c r="C1781" i="145"/>
  <c r="C1793" i="145" s="1"/>
  <c r="C1805" i="145" s="1"/>
  <c r="C1817" i="145" s="1"/>
  <c r="C1829" i="145" s="1"/>
  <c r="C1841" i="145" s="1"/>
  <c r="B1780" i="145"/>
  <c r="B1781" i="145" s="1"/>
  <c r="B1782" i="145" s="1"/>
  <c r="B1783" i="145" s="1"/>
  <c r="B1784" i="145" s="1"/>
  <c r="B1785" i="145" s="1"/>
  <c r="B1786" i="145" s="1"/>
  <c r="B1787" i="145" s="1"/>
  <c r="B1788" i="145" s="1"/>
  <c r="B1789" i="145" s="1"/>
  <c r="B1779" i="145"/>
  <c r="C1777" i="145"/>
  <c r="C1789" i="145" s="1"/>
  <c r="C1801" i="145" s="1"/>
  <c r="C1813" i="145" s="1"/>
  <c r="C1825" i="145" s="1"/>
  <c r="C1837" i="145" s="1"/>
  <c r="C1776" i="145"/>
  <c r="C1788" i="145" s="1"/>
  <c r="C1800" i="145" s="1"/>
  <c r="C1812" i="145" s="1"/>
  <c r="C1824" i="145" s="1"/>
  <c r="C1836" i="145" s="1"/>
  <c r="C1775" i="145"/>
  <c r="C1774" i="145"/>
  <c r="C1786" i="145" s="1"/>
  <c r="C1798" i="145" s="1"/>
  <c r="C1810" i="145" s="1"/>
  <c r="C1822" i="145" s="1"/>
  <c r="C1834" i="145" s="1"/>
  <c r="C1773" i="145"/>
  <c r="C1785" i="145" s="1"/>
  <c r="C1797" i="145" s="1"/>
  <c r="C1809" i="145" s="1"/>
  <c r="C1821" i="145" s="1"/>
  <c r="C1833" i="145" s="1"/>
  <c r="C1772" i="145"/>
  <c r="C1784" i="145" s="1"/>
  <c r="C1771" i="145"/>
  <c r="C1783" i="145" s="1"/>
  <c r="C1795" i="145" s="1"/>
  <c r="C1807" i="145" s="1"/>
  <c r="C1819" i="145" s="1"/>
  <c r="C1831" i="145" s="1"/>
  <c r="C1843" i="145" s="1"/>
  <c r="C1770" i="145"/>
  <c r="B1770" i="145"/>
  <c r="B1771" i="145" s="1"/>
  <c r="B1772" i="145" s="1"/>
  <c r="B1773" i="145" s="1"/>
  <c r="B1774" i="145" s="1"/>
  <c r="B1775" i="145" s="1"/>
  <c r="B1776" i="145" s="1"/>
  <c r="B1777" i="145" s="1"/>
  <c r="C1769" i="145"/>
  <c r="C1768" i="145"/>
  <c r="C1780" i="145" s="1"/>
  <c r="C1792" i="145" s="1"/>
  <c r="C1804" i="145" s="1"/>
  <c r="C1816" i="145" s="1"/>
  <c r="C1828" i="145" s="1"/>
  <c r="C1840" i="145" s="1"/>
  <c r="C1767" i="145"/>
  <c r="C1779" i="145" s="1"/>
  <c r="C1791" i="145" s="1"/>
  <c r="C1803" i="145" s="1"/>
  <c r="C1815" i="145" s="1"/>
  <c r="C1827" i="145" s="1"/>
  <c r="C1839" i="145" s="1"/>
  <c r="B1767" i="145"/>
  <c r="B1768" i="145" s="1"/>
  <c r="B1769" i="145" s="1"/>
  <c r="C1766" i="145"/>
  <c r="C1778" i="145" s="1"/>
  <c r="C1790" i="145" s="1"/>
  <c r="C1802" i="145" s="1"/>
  <c r="C1814" i="145" s="1"/>
  <c r="C1826" i="145" s="1"/>
  <c r="C1838" i="145" s="1"/>
  <c r="B1757" i="145"/>
  <c r="B1758" i="145" s="1"/>
  <c r="B1759" i="145" s="1"/>
  <c r="B1760" i="145" s="1"/>
  <c r="B1761" i="145" s="1"/>
  <c r="B1762" i="145" s="1"/>
  <c r="B1763" i="145" s="1"/>
  <c r="B1764" i="145" s="1"/>
  <c r="B1765" i="145" s="1"/>
  <c r="B1755" i="145"/>
  <c r="B1756" i="145" s="1"/>
  <c r="B1750" i="145"/>
  <c r="B1751" i="145" s="1"/>
  <c r="B1749" i="145"/>
  <c r="B1748" i="145"/>
  <c r="B1747" i="145"/>
  <c r="B1738" i="145"/>
  <c r="B1739" i="145" s="1"/>
  <c r="B1740" i="145" s="1"/>
  <c r="B1741" i="145" s="1"/>
  <c r="B1742" i="145" s="1"/>
  <c r="B1743" i="145" s="1"/>
  <c r="B1744" i="145" s="1"/>
  <c r="B1745" i="145" s="1"/>
  <c r="B1735" i="145"/>
  <c r="B1736" i="145" s="1"/>
  <c r="B1737" i="145" s="1"/>
  <c r="B1727" i="145"/>
  <c r="B1728" i="145" s="1"/>
  <c r="B1729" i="145" s="1"/>
  <c r="B1730" i="145" s="1"/>
  <c r="B1731" i="145" s="1"/>
  <c r="B1732" i="145" s="1"/>
  <c r="B1733" i="145" s="1"/>
  <c r="B1725" i="145"/>
  <c r="B1726" i="145" s="1"/>
  <c r="B1724" i="145"/>
  <c r="B1723" i="145"/>
  <c r="B1714" i="145"/>
  <c r="B1715" i="145" s="1"/>
  <c r="B1716" i="145" s="1"/>
  <c r="B1717" i="145" s="1"/>
  <c r="B1718" i="145" s="1"/>
  <c r="B1719" i="145" s="1"/>
  <c r="B1720" i="145" s="1"/>
  <c r="B1721" i="145" s="1"/>
  <c r="B1713" i="145"/>
  <c r="B1712" i="145"/>
  <c r="B1711" i="145"/>
  <c r="C1705" i="145"/>
  <c r="C1717" i="145" s="1"/>
  <c r="C1729" i="145" s="1"/>
  <c r="C1741" i="145" s="1"/>
  <c r="C1700" i="145"/>
  <c r="C1712" i="145" s="1"/>
  <c r="C1724" i="145" s="1"/>
  <c r="C1736" i="145" s="1"/>
  <c r="C1748" i="145" s="1"/>
  <c r="B1700" i="145"/>
  <c r="B1701" i="145" s="1"/>
  <c r="B1702" i="145" s="1"/>
  <c r="B1703" i="145" s="1"/>
  <c r="B1704" i="145" s="1"/>
  <c r="B1705" i="145" s="1"/>
  <c r="B1706" i="145" s="1"/>
  <c r="B1707" i="145" s="1"/>
  <c r="B1708" i="145" s="1"/>
  <c r="B1709" i="145" s="1"/>
  <c r="B1699" i="145"/>
  <c r="B1689" i="145"/>
  <c r="B1690" i="145" s="1"/>
  <c r="B1691" i="145" s="1"/>
  <c r="B1692" i="145" s="1"/>
  <c r="B1693" i="145" s="1"/>
  <c r="B1694" i="145" s="1"/>
  <c r="B1695" i="145" s="1"/>
  <c r="B1696" i="145" s="1"/>
  <c r="B1697" i="145" s="1"/>
  <c r="B1687" i="145"/>
  <c r="B1688" i="145" s="1"/>
  <c r="C1685" i="145"/>
  <c r="C1697" i="145" s="1"/>
  <c r="C1709" i="145" s="1"/>
  <c r="C1721" i="145" s="1"/>
  <c r="C1733" i="145" s="1"/>
  <c r="C1745" i="145" s="1"/>
  <c r="C1684" i="145"/>
  <c r="C1696" i="145" s="1"/>
  <c r="C1708" i="145" s="1"/>
  <c r="C1720" i="145" s="1"/>
  <c r="C1732" i="145" s="1"/>
  <c r="C1744" i="145" s="1"/>
  <c r="C1683" i="145"/>
  <c r="C1695" i="145" s="1"/>
  <c r="C1707" i="145" s="1"/>
  <c r="C1719" i="145" s="1"/>
  <c r="C1731" i="145" s="1"/>
  <c r="C1743" i="145" s="1"/>
  <c r="C1682" i="145"/>
  <c r="C1694" i="145" s="1"/>
  <c r="C1706" i="145" s="1"/>
  <c r="C1718" i="145" s="1"/>
  <c r="C1730" i="145" s="1"/>
  <c r="C1742" i="145" s="1"/>
  <c r="C1681" i="145"/>
  <c r="C1693" i="145" s="1"/>
  <c r="C1680" i="145"/>
  <c r="C1692" i="145" s="1"/>
  <c r="C1704" i="145" s="1"/>
  <c r="C1716" i="145" s="1"/>
  <c r="C1728" i="145" s="1"/>
  <c r="C1740" i="145" s="1"/>
  <c r="C1679" i="145"/>
  <c r="C1691" i="145" s="1"/>
  <c r="C1703" i="145" s="1"/>
  <c r="C1715" i="145" s="1"/>
  <c r="C1727" i="145" s="1"/>
  <c r="C1739" i="145" s="1"/>
  <c r="C1751" i="145" s="1"/>
  <c r="C1678" i="145"/>
  <c r="C1690" i="145" s="1"/>
  <c r="C1702" i="145" s="1"/>
  <c r="C1714" i="145" s="1"/>
  <c r="C1726" i="145" s="1"/>
  <c r="C1738" i="145" s="1"/>
  <c r="C1750" i="145" s="1"/>
  <c r="C1677" i="145"/>
  <c r="C1689" i="145" s="1"/>
  <c r="C1701" i="145" s="1"/>
  <c r="C1713" i="145" s="1"/>
  <c r="C1725" i="145" s="1"/>
  <c r="C1737" i="145" s="1"/>
  <c r="C1749" i="145" s="1"/>
  <c r="C1676" i="145"/>
  <c r="C1688" i="145" s="1"/>
  <c r="C1675" i="145"/>
  <c r="C1687" i="145" s="1"/>
  <c r="C1699" i="145" s="1"/>
  <c r="C1711" i="145" s="1"/>
  <c r="C1723" i="145" s="1"/>
  <c r="C1735" i="145" s="1"/>
  <c r="C1747" i="145" s="1"/>
  <c r="B1675" i="145"/>
  <c r="B1676" i="145" s="1"/>
  <c r="B1677" i="145" s="1"/>
  <c r="B1678" i="145" s="1"/>
  <c r="B1679" i="145" s="1"/>
  <c r="B1680" i="145" s="1"/>
  <c r="B1681" i="145" s="1"/>
  <c r="B1682" i="145" s="1"/>
  <c r="B1683" i="145" s="1"/>
  <c r="B1684" i="145" s="1"/>
  <c r="B1685" i="145" s="1"/>
  <c r="C1674" i="145"/>
  <c r="C1686" i="145" s="1"/>
  <c r="C1698" i="145" s="1"/>
  <c r="C1710" i="145" s="1"/>
  <c r="C1722" i="145" s="1"/>
  <c r="C1734" i="145" s="1"/>
  <c r="C1746" i="145" s="1"/>
  <c r="B1665" i="145"/>
  <c r="B1666" i="145" s="1"/>
  <c r="B1667" i="145" s="1"/>
  <c r="B1668" i="145" s="1"/>
  <c r="B1669" i="145" s="1"/>
  <c r="B1670" i="145" s="1"/>
  <c r="B1671" i="145" s="1"/>
  <c r="B1672" i="145" s="1"/>
  <c r="B1673" i="145" s="1"/>
  <c r="B1663" i="145"/>
  <c r="B1664" i="145" s="1"/>
  <c r="B1655" i="145"/>
  <c r="B1656" i="145" s="1"/>
  <c r="B1657" i="145" s="1"/>
  <c r="B1658" i="145" s="1"/>
  <c r="B1659" i="145" s="1"/>
  <c r="B1645" i="145"/>
  <c r="B1646" i="145" s="1"/>
  <c r="B1647" i="145" s="1"/>
  <c r="B1648" i="145" s="1"/>
  <c r="B1649" i="145" s="1"/>
  <c r="B1650" i="145" s="1"/>
  <c r="B1651" i="145" s="1"/>
  <c r="B1652" i="145" s="1"/>
  <c r="B1653" i="145" s="1"/>
  <c r="B1643" i="145"/>
  <c r="B1644" i="145" s="1"/>
  <c r="B1634" i="145"/>
  <c r="B1635" i="145" s="1"/>
  <c r="B1636" i="145" s="1"/>
  <c r="B1637" i="145" s="1"/>
  <c r="B1638" i="145" s="1"/>
  <c r="B1639" i="145" s="1"/>
  <c r="B1640" i="145" s="1"/>
  <c r="B1641" i="145" s="1"/>
  <c r="B1632" i="145"/>
  <c r="B1633" i="145" s="1"/>
  <c r="B1631" i="145"/>
  <c r="B1620" i="145"/>
  <c r="B1621" i="145" s="1"/>
  <c r="B1622" i="145" s="1"/>
  <c r="B1623" i="145" s="1"/>
  <c r="B1624" i="145" s="1"/>
  <c r="B1625" i="145" s="1"/>
  <c r="B1626" i="145" s="1"/>
  <c r="B1627" i="145" s="1"/>
  <c r="B1628" i="145" s="1"/>
  <c r="B1629" i="145" s="1"/>
  <c r="B1619" i="145"/>
  <c r="C1615" i="145"/>
  <c r="C1627" i="145" s="1"/>
  <c r="C1639" i="145" s="1"/>
  <c r="C1651" i="145" s="1"/>
  <c r="B1607" i="145"/>
  <c r="B1608" i="145" s="1"/>
  <c r="B1609" i="145" s="1"/>
  <c r="B1610" i="145" s="1"/>
  <c r="B1611" i="145" s="1"/>
  <c r="B1612" i="145" s="1"/>
  <c r="B1613" i="145" s="1"/>
  <c r="B1614" i="145" s="1"/>
  <c r="B1615" i="145" s="1"/>
  <c r="B1616" i="145" s="1"/>
  <c r="B1617" i="145" s="1"/>
  <c r="C1600" i="145"/>
  <c r="C1612" i="145" s="1"/>
  <c r="C1624" i="145" s="1"/>
  <c r="C1636" i="145" s="1"/>
  <c r="C1648" i="145" s="1"/>
  <c r="B1596" i="145"/>
  <c r="B1597" i="145" s="1"/>
  <c r="B1598" i="145" s="1"/>
  <c r="B1599" i="145" s="1"/>
  <c r="B1600" i="145" s="1"/>
  <c r="B1601" i="145" s="1"/>
  <c r="B1602" i="145" s="1"/>
  <c r="B1603" i="145" s="1"/>
  <c r="B1604" i="145" s="1"/>
  <c r="B1605" i="145" s="1"/>
  <c r="B1595" i="145"/>
  <c r="C1593" i="145"/>
  <c r="C1605" i="145" s="1"/>
  <c r="C1617" i="145" s="1"/>
  <c r="C1629" i="145" s="1"/>
  <c r="C1641" i="145" s="1"/>
  <c r="C1653" i="145" s="1"/>
  <c r="C1592" i="145"/>
  <c r="C1604" i="145" s="1"/>
  <c r="C1616" i="145" s="1"/>
  <c r="C1628" i="145" s="1"/>
  <c r="C1640" i="145" s="1"/>
  <c r="C1652" i="145" s="1"/>
  <c r="C1591" i="145"/>
  <c r="C1603" i="145" s="1"/>
  <c r="C1590" i="145"/>
  <c r="C1602" i="145" s="1"/>
  <c r="C1614" i="145" s="1"/>
  <c r="C1626" i="145" s="1"/>
  <c r="C1638" i="145" s="1"/>
  <c r="C1650" i="145" s="1"/>
  <c r="C1589" i="145"/>
  <c r="C1601" i="145" s="1"/>
  <c r="C1613" i="145" s="1"/>
  <c r="C1625" i="145" s="1"/>
  <c r="C1637" i="145" s="1"/>
  <c r="C1649" i="145" s="1"/>
  <c r="C1588" i="145"/>
  <c r="C1587" i="145"/>
  <c r="C1599" i="145" s="1"/>
  <c r="C1611" i="145" s="1"/>
  <c r="C1623" i="145" s="1"/>
  <c r="C1635" i="145" s="1"/>
  <c r="C1647" i="145" s="1"/>
  <c r="C1659" i="145" s="1"/>
  <c r="C1586" i="145"/>
  <c r="C1598" i="145" s="1"/>
  <c r="C1610" i="145" s="1"/>
  <c r="C1622" i="145" s="1"/>
  <c r="C1634" i="145" s="1"/>
  <c r="C1646" i="145" s="1"/>
  <c r="C1658" i="145" s="1"/>
  <c r="C1585" i="145"/>
  <c r="C1597" i="145" s="1"/>
  <c r="C1609" i="145" s="1"/>
  <c r="C1621" i="145" s="1"/>
  <c r="C1633" i="145" s="1"/>
  <c r="C1645" i="145" s="1"/>
  <c r="C1657" i="145" s="1"/>
  <c r="C1584" i="145"/>
  <c r="C1596" i="145" s="1"/>
  <c r="C1608" i="145" s="1"/>
  <c r="C1620" i="145" s="1"/>
  <c r="C1632" i="145" s="1"/>
  <c r="C1644" i="145" s="1"/>
  <c r="C1656" i="145" s="1"/>
  <c r="C1583" i="145"/>
  <c r="C1595" i="145" s="1"/>
  <c r="C1607" i="145" s="1"/>
  <c r="C1619" i="145" s="1"/>
  <c r="C1631" i="145" s="1"/>
  <c r="C1643" i="145" s="1"/>
  <c r="C1655" i="145" s="1"/>
  <c r="B1583" i="145"/>
  <c r="B1584" i="145" s="1"/>
  <c r="B1585" i="145" s="1"/>
  <c r="B1586" i="145" s="1"/>
  <c r="B1587" i="145" s="1"/>
  <c r="B1588" i="145" s="1"/>
  <c r="B1589" i="145" s="1"/>
  <c r="B1590" i="145" s="1"/>
  <c r="B1591" i="145" s="1"/>
  <c r="B1592" i="145" s="1"/>
  <c r="B1593" i="145" s="1"/>
  <c r="C1582" i="145"/>
  <c r="C1594" i="145" s="1"/>
  <c r="C1606" i="145" s="1"/>
  <c r="C1618" i="145" s="1"/>
  <c r="C1630" i="145" s="1"/>
  <c r="C1642" i="145" s="1"/>
  <c r="C1654" i="145" s="1"/>
  <c r="B1573" i="145"/>
  <c r="B1574" i="145" s="1"/>
  <c r="B1575" i="145" s="1"/>
  <c r="B1576" i="145" s="1"/>
  <c r="B1577" i="145" s="1"/>
  <c r="B1578" i="145" s="1"/>
  <c r="B1579" i="145" s="1"/>
  <c r="B1580" i="145" s="1"/>
  <c r="B1581" i="145" s="1"/>
  <c r="B1572" i="145"/>
  <c r="B1571" i="145"/>
  <c r="B1563" i="145"/>
  <c r="B1564" i="145" s="1"/>
  <c r="B1565" i="145" s="1"/>
  <c r="B1566" i="145" s="1"/>
  <c r="B1567" i="145" s="1"/>
  <c r="B1553" i="145"/>
  <c r="B1554" i="145" s="1"/>
  <c r="B1555" i="145" s="1"/>
  <c r="B1556" i="145" s="1"/>
  <c r="B1557" i="145" s="1"/>
  <c r="B1558" i="145" s="1"/>
  <c r="B1559" i="145" s="1"/>
  <c r="B1560" i="145" s="1"/>
  <c r="B1561" i="145" s="1"/>
  <c r="B1551" i="145"/>
  <c r="B1552" i="145" s="1"/>
  <c r="B1540" i="145"/>
  <c r="B1541" i="145" s="1"/>
  <c r="B1542" i="145" s="1"/>
  <c r="B1543" i="145" s="1"/>
  <c r="B1544" i="145" s="1"/>
  <c r="B1545" i="145" s="1"/>
  <c r="B1546" i="145" s="1"/>
  <c r="B1547" i="145" s="1"/>
  <c r="B1548" i="145" s="1"/>
  <c r="B1549" i="145" s="1"/>
  <c r="B1539" i="145"/>
  <c r="C1529" i="145"/>
  <c r="C1541" i="145" s="1"/>
  <c r="C1553" i="145" s="1"/>
  <c r="C1565" i="145" s="1"/>
  <c r="B1528" i="145"/>
  <c r="B1529" i="145" s="1"/>
  <c r="B1530" i="145" s="1"/>
  <c r="B1531" i="145" s="1"/>
  <c r="B1532" i="145" s="1"/>
  <c r="B1533" i="145" s="1"/>
  <c r="B1534" i="145" s="1"/>
  <c r="B1535" i="145" s="1"/>
  <c r="B1536" i="145" s="1"/>
  <c r="B1537" i="145" s="1"/>
  <c r="B1527" i="145"/>
  <c r="B1525" i="145"/>
  <c r="C1516" i="145"/>
  <c r="C1528" i="145" s="1"/>
  <c r="C1540" i="145" s="1"/>
  <c r="C1552" i="145" s="1"/>
  <c r="C1564" i="145" s="1"/>
  <c r="B1515" i="145"/>
  <c r="B1516" i="145" s="1"/>
  <c r="B1517" i="145" s="1"/>
  <c r="B1518" i="145" s="1"/>
  <c r="B1519" i="145" s="1"/>
  <c r="B1520" i="145" s="1"/>
  <c r="B1521" i="145" s="1"/>
  <c r="B1522" i="145" s="1"/>
  <c r="B1523" i="145" s="1"/>
  <c r="B1524" i="145" s="1"/>
  <c r="C1512" i="145"/>
  <c r="C1524" i="145" s="1"/>
  <c r="C1536" i="145" s="1"/>
  <c r="C1548" i="145" s="1"/>
  <c r="C1560" i="145" s="1"/>
  <c r="C1508" i="145"/>
  <c r="C1520" i="145" s="1"/>
  <c r="C1532" i="145" s="1"/>
  <c r="C1544" i="145" s="1"/>
  <c r="C1556" i="145" s="1"/>
  <c r="C1503" i="145"/>
  <c r="C1515" i="145" s="1"/>
  <c r="C1527" i="145" s="1"/>
  <c r="C1539" i="145" s="1"/>
  <c r="C1551" i="145" s="1"/>
  <c r="C1563" i="145" s="1"/>
  <c r="B1503" i="145"/>
  <c r="B1504" i="145" s="1"/>
  <c r="B1505" i="145" s="1"/>
  <c r="B1506" i="145" s="1"/>
  <c r="B1507" i="145" s="1"/>
  <c r="B1508" i="145" s="1"/>
  <c r="B1509" i="145" s="1"/>
  <c r="B1510" i="145" s="1"/>
  <c r="B1511" i="145" s="1"/>
  <c r="B1512" i="145" s="1"/>
  <c r="B1513" i="145" s="1"/>
  <c r="C1501" i="145"/>
  <c r="C1513" i="145" s="1"/>
  <c r="C1525" i="145" s="1"/>
  <c r="C1537" i="145" s="1"/>
  <c r="C1549" i="145" s="1"/>
  <c r="C1561" i="145" s="1"/>
  <c r="C1500" i="145"/>
  <c r="C1499" i="145"/>
  <c r="C1511" i="145" s="1"/>
  <c r="C1523" i="145" s="1"/>
  <c r="C1535" i="145" s="1"/>
  <c r="C1547" i="145" s="1"/>
  <c r="C1559" i="145" s="1"/>
  <c r="C1498" i="145"/>
  <c r="C1510" i="145" s="1"/>
  <c r="C1522" i="145" s="1"/>
  <c r="C1534" i="145" s="1"/>
  <c r="C1546" i="145" s="1"/>
  <c r="C1558" i="145" s="1"/>
  <c r="C1497" i="145"/>
  <c r="C1509" i="145" s="1"/>
  <c r="C1521" i="145" s="1"/>
  <c r="C1533" i="145" s="1"/>
  <c r="C1545" i="145" s="1"/>
  <c r="C1557" i="145" s="1"/>
  <c r="C1496" i="145"/>
  <c r="C1495" i="145"/>
  <c r="C1507" i="145" s="1"/>
  <c r="C1519" i="145" s="1"/>
  <c r="C1531" i="145" s="1"/>
  <c r="C1543" i="145" s="1"/>
  <c r="C1555" i="145" s="1"/>
  <c r="C1567" i="145" s="1"/>
  <c r="C1494" i="145"/>
  <c r="C1506" i="145" s="1"/>
  <c r="C1518" i="145" s="1"/>
  <c r="C1530" i="145" s="1"/>
  <c r="C1542" i="145" s="1"/>
  <c r="C1554" i="145" s="1"/>
  <c r="C1566" i="145" s="1"/>
  <c r="C1493" i="145"/>
  <c r="C1505" i="145" s="1"/>
  <c r="C1517" i="145" s="1"/>
  <c r="C1492" i="145"/>
  <c r="C1504" i="145" s="1"/>
  <c r="C1491" i="145"/>
  <c r="B1491" i="145"/>
  <c r="B1492" i="145" s="1"/>
  <c r="B1493" i="145" s="1"/>
  <c r="B1494" i="145" s="1"/>
  <c r="B1495" i="145" s="1"/>
  <c r="B1496" i="145" s="1"/>
  <c r="B1497" i="145" s="1"/>
  <c r="B1498" i="145" s="1"/>
  <c r="B1499" i="145" s="1"/>
  <c r="B1500" i="145" s="1"/>
  <c r="B1501" i="145" s="1"/>
  <c r="C1490" i="145"/>
  <c r="C1502" i="145" s="1"/>
  <c r="C1514" i="145" s="1"/>
  <c r="C1526" i="145" s="1"/>
  <c r="C1538" i="145" s="1"/>
  <c r="C1550" i="145" s="1"/>
  <c r="C1562" i="145" s="1"/>
  <c r="B1479" i="145"/>
  <c r="B1480" i="145" s="1"/>
  <c r="B1481" i="145" s="1"/>
  <c r="B1482" i="145" s="1"/>
  <c r="B1483" i="145" s="1"/>
  <c r="B1484" i="145" s="1"/>
  <c r="B1485" i="145" s="1"/>
  <c r="B1486" i="145" s="1"/>
  <c r="B1487" i="145" s="1"/>
  <c r="B1488" i="145" s="1"/>
  <c r="B1489" i="145" s="1"/>
  <c r="B1473" i="145"/>
  <c r="B1474" i="145" s="1"/>
  <c r="B1475" i="145" s="1"/>
  <c r="B1471" i="145"/>
  <c r="B1472" i="145" s="1"/>
  <c r="B1459" i="145"/>
  <c r="B1460" i="145" s="1"/>
  <c r="B1461" i="145" s="1"/>
  <c r="B1462" i="145" s="1"/>
  <c r="B1463" i="145" s="1"/>
  <c r="B1464" i="145" s="1"/>
  <c r="B1465" i="145" s="1"/>
  <c r="B1466" i="145" s="1"/>
  <c r="B1467" i="145" s="1"/>
  <c r="B1468" i="145" s="1"/>
  <c r="B1469" i="145" s="1"/>
  <c r="B1447" i="145"/>
  <c r="B1448" i="145" s="1"/>
  <c r="B1449" i="145" s="1"/>
  <c r="B1450" i="145" s="1"/>
  <c r="B1451" i="145" s="1"/>
  <c r="B1452" i="145" s="1"/>
  <c r="B1453" i="145" s="1"/>
  <c r="B1454" i="145" s="1"/>
  <c r="B1455" i="145" s="1"/>
  <c r="B1456" i="145" s="1"/>
  <c r="B1457" i="145" s="1"/>
  <c r="C1444" i="145"/>
  <c r="C1456" i="145" s="1"/>
  <c r="C1468" i="145" s="1"/>
  <c r="C1437" i="145"/>
  <c r="C1449" i="145" s="1"/>
  <c r="C1461" i="145" s="1"/>
  <c r="C1473" i="145" s="1"/>
  <c r="B1437" i="145"/>
  <c r="B1438" i="145" s="1"/>
  <c r="B1439" i="145" s="1"/>
  <c r="B1440" i="145" s="1"/>
  <c r="B1441" i="145" s="1"/>
  <c r="B1442" i="145" s="1"/>
  <c r="B1443" i="145" s="1"/>
  <c r="B1444" i="145" s="1"/>
  <c r="B1445" i="145" s="1"/>
  <c r="B1436" i="145"/>
  <c r="B1435" i="145"/>
  <c r="C1428" i="145"/>
  <c r="C1440" i="145" s="1"/>
  <c r="C1452" i="145" s="1"/>
  <c r="C1464" i="145" s="1"/>
  <c r="B1423" i="145"/>
  <c r="B1424" i="145" s="1"/>
  <c r="B1425" i="145" s="1"/>
  <c r="B1426" i="145" s="1"/>
  <c r="B1427" i="145" s="1"/>
  <c r="B1428" i="145" s="1"/>
  <c r="B1429" i="145" s="1"/>
  <c r="B1430" i="145" s="1"/>
  <c r="B1431" i="145" s="1"/>
  <c r="B1432" i="145" s="1"/>
  <c r="B1433" i="145" s="1"/>
  <c r="C1420" i="145"/>
  <c r="C1432" i="145" s="1"/>
  <c r="B1412" i="145"/>
  <c r="B1413" i="145" s="1"/>
  <c r="B1414" i="145" s="1"/>
  <c r="B1415" i="145" s="1"/>
  <c r="B1416" i="145" s="1"/>
  <c r="B1417" i="145" s="1"/>
  <c r="B1418" i="145" s="1"/>
  <c r="B1419" i="145" s="1"/>
  <c r="B1420" i="145" s="1"/>
  <c r="B1421" i="145" s="1"/>
  <c r="B1411" i="145"/>
  <c r="C1409" i="145"/>
  <c r="C1421" i="145" s="1"/>
  <c r="C1433" i="145" s="1"/>
  <c r="C1445" i="145" s="1"/>
  <c r="C1457" i="145" s="1"/>
  <c r="C1469" i="145" s="1"/>
  <c r="C1408" i="145"/>
  <c r="C1407" i="145"/>
  <c r="C1419" i="145" s="1"/>
  <c r="C1431" i="145" s="1"/>
  <c r="C1443" i="145" s="1"/>
  <c r="C1455" i="145" s="1"/>
  <c r="C1467" i="145" s="1"/>
  <c r="C1406" i="145"/>
  <c r="C1418" i="145" s="1"/>
  <c r="C1430" i="145" s="1"/>
  <c r="C1442" i="145" s="1"/>
  <c r="C1454" i="145" s="1"/>
  <c r="C1466" i="145" s="1"/>
  <c r="C1405" i="145"/>
  <c r="C1417" i="145" s="1"/>
  <c r="C1429" i="145" s="1"/>
  <c r="C1441" i="145" s="1"/>
  <c r="C1453" i="145" s="1"/>
  <c r="C1465" i="145" s="1"/>
  <c r="C1404" i="145"/>
  <c r="C1416" i="145" s="1"/>
  <c r="C1403" i="145"/>
  <c r="C1415" i="145" s="1"/>
  <c r="C1427" i="145" s="1"/>
  <c r="C1439" i="145" s="1"/>
  <c r="C1451" i="145" s="1"/>
  <c r="C1463" i="145" s="1"/>
  <c r="C1475" i="145" s="1"/>
  <c r="C1402" i="145"/>
  <c r="C1414" i="145" s="1"/>
  <c r="C1426" i="145" s="1"/>
  <c r="C1438" i="145" s="1"/>
  <c r="C1450" i="145" s="1"/>
  <c r="C1462" i="145" s="1"/>
  <c r="C1474" i="145" s="1"/>
  <c r="C1401" i="145"/>
  <c r="C1413" i="145" s="1"/>
  <c r="C1425" i="145" s="1"/>
  <c r="C1400" i="145"/>
  <c r="C1412" i="145" s="1"/>
  <c r="C1424" i="145" s="1"/>
  <c r="C1436" i="145" s="1"/>
  <c r="C1448" i="145" s="1"/>
  <c r="C1460" i="145" s="1"/>
  <c r="C1472" i="145" s="1"/>
  <c r="C1399" i="145"/>
  <c r="C1411" i="145" s="1"/>
  <c r="C1423" i="145" s="1"/>
  <c r="C1435" i="145" s="1"/>
  <c r="C1447" i="145" s="1"/>
  <c r="C1459" i="145" s="1"/>
  <c r="C1471" i="145" s="1"/>
  <c r="B1399" i="145"/>
  <c r="B1400" i="145" s="1"/>
  <c r="B1401" i="145" s="1"/>
  <c r="B1402" i="145" s="1"/>
  <c r="B1403" i="145" s="1"/>
  <c r="B1404" i="145" s="1"/>
  <c r="B1405" i="145" s="1"/>
  <c r="B1406" i="145" s="1"/>
  <c r="B1407" i="145" s="1"/>
  <c r="B1408" i="145" s="1"/>
  <c r="B1409" i="145" s="1"/>
  <c r="C1398" i="145"/>
  <c r="C1410" i="145" s="1"/>
  <c r="C1422" i="145" s="1"/>
  <c r="C1434" i="145" s="1"/>
  <c r="C1446" i="145" s="1"/>
  <c r="C1458" i="145" s="1"/>
  <c r="C1470" i="145" s="1"/>
  <c r="B1389" i="145"/>
  <c r="B1390" i="145" s="1"/>
  <c r="B1391" i="145" s="1"/>
  <c r="B1392" i="145" s="1"/>
  <c r="B1393" i="145" s="1"/>
  <c r="B1394" i="145" s="1"/>
  <c r="B1395" i="145" s="1"/>
  <c r="B1396" i="145" s="1"/>
  <c r="B1397" i="145" s="1"/>
  <c r="B1388" i="145"/>
  <c r="B1387" i="145"/>
  <c r="B1379" i="145"/>
  <c r="B1380" i="145" s="1"/>
  <c r="B1381" i="145" s="1"/>
  <c r="B1382" i="145" s="1"/>
  <c r="B1383" i="145" s="1"/>
  <c r="B1369" i="145"/>
  <c r="B1370" i="145" s="1"/>
  <c r="B1371" i="145" s="1"/>
  <c r="B1372" i="145" s="1"/>
  <c r="B1373" i="145" s="1"/>
  <c r="B1374" i="145" s="1"/>
  <c r="B1375" i="145" s="1"/>
  <c r="B1376" i="145" s="1"/>
  <c r="B1377" i="145" s="1"/>
  <c r="B1367" i="145"/>
  <c r="B1368" i="145" s="1"/>
  <c r="C1366" i="145"/>
  <c r="C1378" i="145" s="1"/>
  <c r="B1355" i="145"/>
  <c r="B1356" i="145" s="1"/>
  <c r="B1357" i="145" s="1"/>
  <c r="B1358" i="145" s="1"/>
  <c r="B1359" i="145" s="1"/>
  <c r="B1360" i="145" s="1"/>
  <c r="B1361" i="145" s="1"/>
  <c r="B1362" i="145" s="1"/>
  <c r="B1363" i="145" s="1"/>
  <c r="B1364" i="145" s="1"/>
  <c r="B1365" i="145" s="1"/>
  <c r="B1343" i="145"/>
  <c r="B1344" i="145" s="1"/>
  <c r="B1345" i="145" s="1"/>
  <c r="B1346" i="145" s="1"/>
  <c r="B1347" i="145" s="1"/>
  <c r="B1348" i="145" s="1"/>
  <c r="B1349" i="145" s="1"/>
  <c r="B1350" i="145" s="1"/>
  <c r="B1351" i="145" s="1"/>
  <c r="B1352" i="145" s="1"/>
  <c r="B1353" i="145" s="1"/>
  <c r="B1333" i="145"/>
  <c r="B1334" i="145" s="1"/>
  <c r="B1335" i="145" s="1"/>
  <c r="B1336" i="145" s="1"/>
  <c r="B1337" i="145" s="1"/>
  <c r="B1338" i="145" s="1"/>
  <c r="B1339" i="145" s="1"/>
  <c r="B1340" i="145" s="1"/>
  <c r="B1341" i="145" s="1"/>
  <c r="B1331" i="145"/>
  <c r="B1332" i="145" s="1"/>
  <c r="C1326" i="145"/>
  <c r="C1338" i="145" s="1"/>
  <c r="C1350" i="145" s="1"/>
  <c r="C1362" i="145" s="1"/>
  <c r="C1374" i="145" s="1"/>
  <c r="C1322" i="145"/>
  <c r="C1334" i="145" s="1"/>
  <c r="C1346" i="145" s="1"/>
  <c r="C1358" i="145" s="1"/>
  <c r="C1370" i="145" s="1"/>
  <c r="C1382" i="145" s="1"/>
  <c r="C1320" i="145"/>
  <c r="C1332" i="145" s="1"/>
  <c r="C1344" i="145" s="1"/>
  <c r="C1356" i="145" s="1"/>
  <c r="C1368" i="145" s="1"/>
  <c r="C1380" i="145" s="1"/>
  <c r="B1319" i="145"/>
  <c r="B1320" i="145" s="1"/>
  <c r="B1321" i="145" s="1"/>
  <c r="B1322" i="145" s="1"/>
  <c r="B1323" i="145" s="1"/>
  <c r="B1324" i="145" s="1"/>
  <c r="B1325" i="145" s="1"/>
  <c r="B1326" i="145" s="1"/>
  <c r="B1327" i="145" s="1"/>
  <c r="B1328" i="145" s="1"/>
  <c r="B1329" i="145" s="1"/>
  <c r="C1317" i="145"/>
  <c r="C1329" i="145" s="1"/>
  <c r="C1341" i="145" s="1"/>
  <c r="C1353" i="145" s="1"/>
  <c r="C1365" i="145" s="1"/>
  <c r="C1377" i="145" s="1"/>
  <c r="C1316" i="145"/>
  <c r="C1328" i="145" s="1"/>
  <c r="C1340" i="145" s="1"/>
  <c r="C1352" i="145" s="1"/>
  <c r="C1364" i="145" s="1"/>
  <c r="C1376" i="145" s="1"/>
  <c r="C1315" i="145"/>
  <c r="C1327" i="145" s="1"/>
  <c r="C1339" i="145" s="1"/>
  <c r="C1351" i="145" s="1"/>
  <c r="C1363" i="145" s="1"/>
  <c r="C1375" i="145" s="1"/>
  <c r="C1314" i="145"/>
  <c r="C1313" i="145"/>
  <c r="C1325" i="145" s="1"/>
  <c r="C1337" i="145" s="1"/>
  <c r="C1349" i="145" s="1"/>
  <c r="C1361" i="145" s="1"/>
  <c r="C1373" i="145" s="1"/>
  <c r="C1312" i="145"/>
  <c r="C1324" i="145" s="1"/>
  <c r="C1336" i="145" s="1"/>
  <c r="C1348" i="145" s="1"/>
  <c r="C1360" i="145" s="1"/>
  <c r="C1372" i="145" s="1"/>
  <c r="C1311" i="145"/>
  <c r="C1323" i="145" s="1"/>
  <c r="C1335" i="145" s="1"/>
  <c r="C1347" i="145" s="1"/>
  <c r="C1359" i="145" s="1"/>
  <c r="C1371" i="145" s="1"/>
  <c r="C1383" i="145" s="1"/>
  <c r="C1310" i="145"/>
  <c r="C1309" i="145"/>
  <c r="C1321" i="145" s="1"/>
  <c r="C1333" i="145" s="1"/>
  <c r="C1345" i="145" s="1"/>
  <c r="C1357" i="145" s="1"/>
  <c r="C1369" i="145" s="1"/>
  <c r="C1381" i="145" s="1"/>
  <c r="C1308" i="145"/>
  <c r="C1307" i="145"/>
  <c r="C1319" i="145" s="1"/>
  <c r="C1331" i="145" s="1"/>
  <c r="C1343" i="145" s="1"/>
  <c r="C1355" i="145" s="1"/>
  <c r="C1367" i="145" s="1"/>
  <c r="C1379" i="145" s="1"/>
  <c r="B1307" i="145"/>
  <c r="B1308" i="145" s="1"/>
  <c r="B1309" i="145" s="1"/>
  <c r="B1310" i="145" s="1"/>
  <c r="B1311" i="145" s="1"/>
  <c r="B1312" i="145" s="1"/>
  <c r="B1313" i="145" s="1"/>
  <c r="B1314" i="145" s="1"/>
  <c r="B1315" i="145" s="1"/>
  <c r="B1316" i="145" s="1"/>
  <c r="B1317" i="145" s="1"/>
  <c r="C1306" i="145"/>
  <c r="C1318" i="145" s="1"/>
  <c r="C1330" i="145" s="1"/>
  <c r="C1342" i="145" s="1"/>
  <c r="C1354" i="145" s="1"/>
  <c r="B1295" i="145"/>
  <c r="B1296" i="145" s="1"/>
  <c r="B1297" i="145" s="1"/>
  <c r="B1298" i="145" s="1"/>
  <c r="B1299" i="145" s="1"/>
  <c r="B1300" i="145" s="1"/>
  <c r="B1301" i="145" s="1"/>
  <c r="B1302" i="145" s="1"/>
  <c r="B1303" i="145" s="1"/>
  <c r="B1304" i="145" s="1"/>
  <c r="B1305" i="145" s="1"/>
  <c r="B1287" i="145"/>
  <c r="B1288" i="145" s="1"/>
  <c r="B1289" i="145" s="1"/>
  <c r="B1290" i="145" s="1"/>
  <c r="B1291" i="145" s="1"/>
  <c r="B1276" i="145"/>
  <c r="B1277" i="145" s="1"/>
  <c r="B1278" i="145" s="1"/>
  <c r="B1279" i="145" s="1"/>
  <c r="B1280" i="145" s="1"/>
  <c r="B1281" i="145" s="1"/>
  <c r="B1282" i="145" s="1"/>
  <c r="B1283" i="145" s="1"/>
  <c r="B1284" i="145" s="1"/>
  <c r="B1285" i="145" s="1"/>
  <c r="B1275" i="145"/>
  <c r="B1263" i="145"/>
  <c r="B1264" i="145" s="1"/>
  <c r="B1265" i="145" s="1"/>
  <c r="B1266" i="145" s="1"/>
  <c r="B1267" i="145" s="1"/>
  <c r="B1268" i="145" s="1"/>
  <c r="B1269" i="145" s="1"/>
  <c r="B1270" i="145" s="1"/>
  <c r="B1271" i="145" s="1"/>
  <c r="B1272" i="145" s="1"/>
  <c r="B1273" i="145" s="1"/>
  <c r="B1251" i="145"/>
  <c r="B1252" i="145" s="1"/>
  <c r="B1253" i="145" s="1"/>
  <c r="B1254" i="145" s="1"/>
  <c r="B1255" i="145" s="1"/>
  <c r="B1256" i="145" s="1"/>
  <c r="B1257" i="145" s="1"/>
  <c r="B1258" i="145" s="1"/>
  <c r="B1259" i="145" s="1"/>
  <c r="B1260" i="145" s="1"/>
  <c r="B1261" i="145" s="1"/>
  <c r="B1241" i="145"/>
  <c r="B1242" i="145" s="1"/>
  <c r="B1243" i="145" s="1"/>
  <c r="B1244" i="145" s="1"/>
  <c r="B1245" i="145" s="1"/>
  <c r="B1246" i="145" s="1"/>
  <c r="B1247" i="145" s="1"/>
  <c r="B1248" i="145" s="1"/>
  <c r="B1249" i="145" s="1"/>
  <c r="B1239" i="145"/>
  <c r="B1240" i="145" s="1"/>
  <c r="C1231" i="145"/>
  <c r="C1243" i="145" s="1"/>
  <c r="C1255" i="145" s="1"/>
  <c r="C1267" i="145" s="1"/>
  <c r="C1279" i="145" s="1"/>
  <c r="C1291" i="145" s="1"/>
  <c r="C1230" i="145"/>
  <c r="C1242" i="145" s="1"/>
  <c r="C1254" i="145" s="1"/>
  <c r="C1266" i="145" s="1"/>
  <c r="C1278" i="145" s="1"/>
  <c r="C1290" i="145" s="1"/>
  <c r="C1228" i="145"/>
  <c r="C1240" i="145" s="1"/>
  <c r="C1252" i="145" s="1"/>
  <c r="C1264" i="145" s="1"/>
  <c r="C1276" i="145" s="1"/>
  <c r="C1288" i="145" s="1"/>
  <c r="B1227" i="145"/>
  <c r="B1228" i="145" s="1"/>
  <c r="B1229" i="145" s="1"/>
  <c r="B1230" i="145" s="1"/>
  <c r="B1231" i="145" s="1"/>
  <c r="B1232" i="145" s="1"/>
  <c r="B1233" i="145" s="1"/>
  <c r="B1234" i="145" s="1"/>
  <c r="B1235" i="145" s="1"/>
  <c r="B1236" i="145" s="1"/>
  <c r="B1237" i="145" s="1"/>
  <c r="C1225" i="145"/>
  <c r="C1237" i="145" s="1"/>
  <c r="C1249" i="145" s="1"/>
  <c r="C1261" i="145" s="1"/>
  <c r="C1273" i="145" s="1"/>
  <c r="C1285" i="145" s="1"/>
  <c r="C1224" i="145"/>
  <c r="C1236" i="145" s="1"/>
  <c r="C1248" i="145" s="1"/>
  <c r="C1260" i="145" s="1"/>
  <c r="C1272" i="145" s="1"/>
  <c r="C1284" i="145" s="1"/>
  <c r="C1223" i="145"/>
  <c r="C1235" i="145" s="1"/>
  <c r="C1247" i="145" s="1"/>
  <c r="C1259" i="145" s="1"/>
  <c r="C1271" i="145" s="1"/>
  <c r="C1283" i="145" s="1"/>
  <c r="C1222" i="145"/>
  <c r="C1234" i="145" s="1"/>
  <c r="C1246" i="145" s="1"/>
  <c r="C1258" i="145" s="1"/>
  <c r="C1270" i="145" s="1"/>
  <c r="C1282" i="145" s="1"/>
  <c r="C1221" i="145"/>
  <c r="C1233" i="145" s="1"/>
  <c r="C1245" i="145" s="1"/>
  <c r="C1257" i="145" s="1"/>
  <c r="C1269" i="145" s="1"/>
  <c r="C1281" i="145" s="1"/>
  <c r="C1220" i="145"/>
  <c r="C1232" i="145" s="1"/>
  <c r="C1244" i="145" s="1"/>
  <c r="C1256" i="145" s="1"/>
  <c r="C1268" i="145" s="1"/>
  <c r="C1280" i="145" s="1"/>
  <c r="C1219" i="145"/>
  <c r="C1218" i="145"/>
  <c r="C1217" i="145"/>
  <c r="C1229" i="145" s="1"/>
  <c r="C1241" i="145" s="1"/>
  <c r="C1253" i="145" s="1"/>
  <c r="C1265" i="145" s="1"/>
  <c r="C1277" i="145" s="1"/>
  <c r="C1289" i="145" s="1"/>
  <c r="C1216" i="145"/>
  <c r="B1216" i="145"/>
  <c r="B1217" i="145" s="1"/>
  <c r="B1218" i="145" s="1"/>
  <c r="B1219" i="145" s="1"/>
  <c r="B1220" i="145" s="1"/>
  <c r="B1221" i="145" s="1"/>
  <c r="B1222" i="145" s="1"/>
  <c r="B1223" i="145" s="1"/>
  <c r="B1224" i="145" s="1"/>
  <c r="B1225" i="145" s="1"/>
  <c r="C1215" i="145"/>
  <c r="C1227" i="145" s="1"/>
  <c r="C1239" i="145" s="1"/>
  <c r="C1251" i="145" s="1"/>
  <c r="C1263" i="145" s="1"/>
  <c r="C1275" i="145" s="1"/>
  <c r="C1287" i="145" s="1"/>
  <c r="B1215" i="145"/>
  <c r="C1214" i="145"/>
  <c r="C1226" i="145" s="1"/>
  <c r="C1238" i="145" s="1"/>
  <c r="C1250" i="145" s="1"/>
  <c r="C1262" i="145" s="1"/>
  <c r="C1274" i="145" s="1"/>
  <c r="C1286" i="145" s="1"/>
  <c r="B1203" i="145"/>
  <c r="B1204" i="145" s="1"/>
  <c r="B1205" i="145" s="1"/>
  <c r="B1206" i="145" s="1"/>
  <c r="B1207" i="145" s="1"/>
  <c r="B1208" i="145" s="1"/>
  <c r="B1209" i="145" s="1"/>
  <c r="B1210" i="145" s="1"/>
  <c r="B1211" i="145" s="1"/>
  <c r="B1212" i="145" s="1"/>
  <c r="B1213" i="145" s="1"/>
  <c r="B1197" i="145"/>
  <c r="B1198" i="145" s="1"/>
  <c r="B1199" i="145" s="1"/>
  <c r="B1195" i="145"/>
  <c r="B1196" i="145" s="1"/>
  <c r="B1183" i="145"/>
  <c r="B1184" i="145" s="1"/>
  <c r="B1185" i="145" s="1"/>
  <c r="B1186" i="145" s="1"/>
  <c r="B1187" i="145" s="1"/>
  <c r="B1188" i="145" s="1"/>
  <c r="B1189" i="145" s="1"/>
  <c r="B1190" i="145" s="1"/>
  <c r="B1191" i="145" s="1"/>
  <c r="B1192" i="145" s="1"/>
  <c r="B1193" i="145" s="1"/>
  <c r="B1177" i="145"/>
  <c r="B1178" i="145" s="1"/>
  <c r="B1179" i="145" s="1"/>
  <c r="B1180" i="145" s="1"/>
  <c r="B1181" i="145" s="1"/>
  <c r="B1171" i="145"/>
  <c r="B1172" i="145" s="1"/>
  <c r="B1173" i="145" s="1"/>
  <c r="B1174" i="145" s="1"/>
  <c r="B1175" i="145" s="1"/>
  <c r="B1176" i="145" s="1"/>
  <c r="B1159" i="145"/>
  <c r="B1160" i="145" s="1"/>
  <c r="B1161" i="145" s="1"/>
  <c r="B1162" i="145" s="1"/>
  <c r="B1163" i="145" s="1"/>
  <c r="B1164" i="145" s="1"/>
  <c r="B1165" i="145" s="1"/>
  <c r="B1166" i="145" s="1"/>
  <c r="B1167" i="145" s="1"/>
  <c r="B1168" i="145" s="1"/>
  <c r="B1169" i="145" s="1"/>
  <c r="C1155" i="145"/>
  <c r="C1167" i="145" s="1"/>
  <c r="C1179" i="145" s="1"/>
  <c r="C1191" i="145" s="1"/>
  <c r="B1147" i="145"/>
  <c r="B1148" i="145" s="1"/>
  <c r="B1149" i="145" s="1"/>
  <c r="B1150" i="145" s="1"/>
  <c r="B1151" i="145" s="1"/>
  <c r="B1152" i="145" s="1"/>
  <c r="B1153" i="145" s="1"/>
  <c r="B1154" i="145" s="1"/>
  <c r="B1155" i="145" s="1"/>
  <c r="B1156" i="145" s="1"/>
  <c r="B1157" i="145" s="1"/>
  <c r="C1138" i="145"/>
  <c r="C1150" i="145" s="1"/>
  <c r="C1162" i="145" s="1"/>
  <c r="C1174" i="145" s="1"/>
  <c r="C1186" i="145" s="1"/>
  <c r="C1198" i="145" s="1"/>
  <c r="C1136" i="145"/>
  <c r="C1148" i="145" s="1"/>
  <c r="C1160" i="145" s="1"/>
  <c r="C1172" i="145" s="1"/>
  <c r="C1184" i="145" s="1"/>
  <c r="C1196" i="145" s="1"/>
  <c r="B1135" i="145"/>
  <c r="B1136" i="145" s="1"/>
  <c r="B1137" i="145" s="1"/>
  <c r="B1138" i="145" s="1"/>
  <c r="B1139" i="145" s="1"/>
  <c r="B1140" i="145" s="1"/>
  <c r="B1141" i="145" s="1"/>
  <c r="B1142" i="145" s="1"/>
  <c r="B1143" i="145" s="1"/>
  <c r="B1144" i="145" s="1"/>
  <c r="B1145" i="145" s="1"/>
  <c r="C1133" i="145"/>
  <c r="C1145" i="145" s="1"/>
  <c r="C1157" i="145" s="1"/>
  <c r="C1169" i="145" s="1"/>
  <c r="C1181" i="145" s="1"/>
  <c r="C1193" i="145" s="1"/>
  <c r="C1132" i="145"/>
  <c r="C1144" i="145" s="1"/>
  <c r="C1156" i="145" s="1"/>
  <c r="C1168" i="145" s="1"/>
  <c r="C1180" i="145" s="1"/>
  <c r="C1192" i="145" s="1"/>
  <c r="C1131" i="145"/>
  <c r="C1143" i="145" s="1"/>
  <c r="C1130" i="145"/>
  <c r="C1142" i="145" s="1"/>
  <c r="C1154" i="145" s="1"/>
  <c r="C1166" i="145" s="1"/>
  <c r="C1178" i="145" s="1"/>
  <c r="C1190" i="145" s="1"/>
  <c r="C1129" i="145"/>
  <c r="C1141" i="145" s="1"/>
  <c r="C1153" i="145" s="1"/>
  <c r="C1165" i="145" s="1"/>
  <c r="C1177" i="145" s="1"/>
  <c r="C1189" i="145" s="1"/>
  <c r="C1128" i="145"/>
  <c r="C1140" i="145" s="1"/>
  <c r="C1152" i="145" s="1"/>
  <c r="C1164" i="145" s="1"/>
  <c r="C1176" i="145" s="1"/>
  <c r="C1188" i="145" s="1"/>
  <c r="C1127" i="145"/>
  <c r="C1139" i="145" s="1"/>
  <c r="C1151" i="145" s="1"/>
  <c r="C1163" i="145" s="1"/>
  <c r="C1175" i="145" s="1"/>
  <c r="C1187" i="145" s="1"/>
  <c r="C1199" i="145" s="1"/>
  <c r="C1126" i="145"/>
  <c r="C1125" i="145"/>
  <c r="C1137" i="145" s="1"/>
  <c r="C1149" i="145" s="1"/>
  <c r="C1161" i="145" s="1"/>
  <c r="C1173" i="145" s="1"/>
  <c r="C1185" i="145" s="1"/>
  <c r="C1197" i="145" s="1"/>
  <c r="C1124" i="145"/>
  <c r="C1123" i="145"/>
  <c r="C1135" i="145" s="1"/>
  <c r="C1147" i="145" s="1"/>
  <c r="C1159" i="145" s="1"/>
  <c r="C1171" i="145" s="1"/>
  <c r="C1183" i="145" s="1"/>
  <c r="C1195" i="145" s="1"/>
  <c r="B1123" i="145"/>
  <c r="B1124" i="145" s="1"/>
  <c r="B1125" i="145" s="1"/>
  <c r="B1126" i="145" s="1"/>
  <c r="B1127" i="145" s="1"/>
  <c r="B1128" i="145" s="1"/>
  <c r="B1129" i="145" s="1"/>
  <c r="B1130" i="145" s="1"/>
  <c r="B1131" i="145" s="1"/>
  <c r="B1132" i="145" s="1"/>
  <c r="B1133" i="145" s="1"/>
  <c r="C1122" i="145"/>
  <c r="C1134" i="145" s="1"/>
  <c r="C1146" i="145" s="1"/>
  <c r="C1158" i="145" s="1"/>
  <c r="C1170" i="145" s="1"/>
  <c r="C1182" i="145" s="1"/>
  <c r="C1194" i="145" s="1"/>
  <c r="B1112" i="145"/>
  <c r="B1113" i="145" s="1"/>
  <c r="B1114" i="145" s="1"/>
  <c r="B1115" i="145" s="1"/>
  <c r="B1116" i="145" s="1"/>
  <c r="B1117" i="145" s="1"/>
  <c r="B1118" i="145" s="1"/>
  <c r="B1119" i="145" s="1"/>
  <c r="B1120" i="145" s="1"/>
  <c r="B1121" i="145" s="1"/>
  <c r="B1111" i="145"/>
  <c r="B1105" i="145"/>
  <c r="B1106" i="145" s="1"/>
  <c r="B1107" i="145" s="1"/>
  <c r="B1103" i="145"/>
  <c r="B1104" i="145" s="1"/>
  <c r="B1094" i="145"/>
  <c r="B1095" i="145" s="1"/>
  <c r="B1096" i="145" s="1"/>
  <c r="B1097" i="145" s="1"/>
  <c r="B1098" i="145" s="1"/>
  <c r="B1099" i="145" s="1"/>
  <c r="B1100" i="145" s="1"/>
  <c r="B1101" i="145" s="1"/>
  <c r="B1091" i="145"/>
  <c r="B1092" i="145" s="1"/>
  <c r="B1093" i="145" s="1"/>
  <c r="B1080" i="145"/>
  <c r="B1081" i="145" s="1"/>
  <c r="B1082" i="145" s="1"/>
  <c r="B1083" i="145" s="1"/>
  <c r="B1084" i="145" s="1"/>
  <c r="B1085" i="145" s="1"/>
  <c r="B1086" i="145" s="1"/>
  <c r="B1087" i="145" s="1"/>
  <c r="B1088" i="145" s="1"/>
  <c r="B1089" i="145" s="1"/>
  <c r="B1079" i="145"/>
  <c r="B1067" i="145"/>
  <c r="B1068" i="145" s="1"/>
  <c r="B1069" i="145" s="1"/>
  <c r="B1070" i="145" s="1"/>
  <c r="B1071" i="145" s="1"/>
  <c r="B1072" i="145" s="1"/>
  <c r="B1073" i="145" s="1"/>
  <c r="B1074" i="145" s="1"/>
  <c r="B1075" i="145" s="1"/>
  <c r="B1076" i="145" s="1"/>
  <c r="B1077" i="145" s="1"/>
  <c r="B1055" i="145"/>
  <c r="B1056" i="145" s="1"/>
  <c r="B1057" i="145" s="1"/>
  <c r="B1058" i="145" s="1"/>
  <c r="B1059" i="145" s="1"/>
  <c r="B1060" i="145" s="1"/>
  <c r="B1061" i="145" s="1"/>
  <c r="B1062" i="145" s="1"/>
  <c r="B1063" i="145" s="1"/>
  <c r="B1064" i="145" s="1"/>
  <c r="B1065" i="145" s="1"/>
  <c r="C1046" i="145"/>
  <c r="C1058" i="145" s="1"/>
  <c r="C1070" i="145" s="1"/>
  <c r="C1082" i="145" s="1"/>
  <c r="C1094" i="145" s="1"/>
  <c r="C1106" i="145" s="1"/>
  <c r="B1044" i="145"/>
  <c r="B1045" i="145" s="1"/>
  <c r="B1046" i="145" s="1"/>
  <c r="B1047" i="145" s="1"/>
  <c r="B1048" i="145" s="1"/>
  <c r="B1049" i="145" s="1"/>
  <c r="B1050" i="145" s="1"/>
  <c r="B1051" i="145" s="1"/>
  <c r="B1052" i="145" s="1"/>
  <c r="B1053" i="145" s="1"/>
  <c r="C1043" i="145"/>
  <c r="C1055" i="145" s="1"/>
  <c r="C1067" i="145" s="1"/>
  <c r="C1079" i="145" s="1"/>
  <c r="C1091" i="145" s="1"/>
  <c r="C1103" i="145" s="1"/>
  <c r="B1043" i="145"/>
  <c r="C1041" i="145"/>
  <c r="C1053" i="145" s="1"/>
  <c r="C1065" i="145" s="1"/>
  <c r="C1077" i="145" s="1"/>
  <c r="C1089" i="145" s="1"/>
  <c r="C1101" i="145" s="1"/>
  <c r="C1040" i="145"/>
  <c r="C1052" i="145" s="1"/>
  <c r="C1064" i="145" s="1"/>
  <c r="C1076" i="145" s="1"/>
  <c r="C1088" i="145" s="1"/>
  <c r="C1100" i="145" s="1"/>
  <c r="C1039" i="145"/>
  <c r="C1051" i="145" s="1"/>
  <c r="C1063" i="145" s="1"/>
  <c r="C1075" i="145" s="1"/>
  <c r="C1087" i="145" s="1"/>
  <c r="C1099" i="145" s="1"/>
  <c r="C1038" i="145"/>
  <c r="C1050" i="145" s="1"/>
  <c r="C1062" i="145" s="1"/>
  <c r="C1074" i="145" s="1"/>
  <c r="C1086" i="145" s="1"/>
  <c r="C1098" i="145" s="1"/>
  <c r="C1037" i="145"/>
  <c r="C1049" i="145" s="1"/>
  <c r="C1061" i="145" s="1"/>
  <c r="C1073" i="145" s="1"/>
  <c r="C1085" i="145" s="1"/>
  <c r="C1097" i="145" s="1"/>
  <c r="C1036" i="145"/>
  <c r="C1048" i="145" s="1"/>
  <c r="C1060" i="145" s="1"/>
  <c r="C1072" i="145" s="1"/>
  <c r="C1084" i="145" s="1"/>
  <c r="C1096" i="145" s="1"/>
  <c r="C1035" i="145"/>
  <c r="C1047" i="145" s="1"/>
  <c r="C1059" i="145" s="1"/>
  <c r="C1071" i="145" s="1"/>
  <c r="C1083" i="145" s="1"/>
  <c r="C1095" i="145" s="1"/>
  <c r="C1107" i="145" s="1"/>
  <c r="C1034" i="145"/>
  <c r="C1033" i="145"/>
  <c r="C1045" i="145" s="1"/>
  <c r="C1057" i="145" s="1"/>
  <c r="C1069" i="145" s="1"/>
  <c r="C1081" i="145" s="1"/>
  <c r="C1093" i="145" s="1"/>
  <c r="C1105" i="145" s="1"/>
  <c r="C1032" i="145"/>
  <c r="C1044" i="145" s="1"/>
  <c r="C1056" i="145" s="1"/>
  <c r="C1068" i="145" s="1"/>
  <c r="C1080" i="145" s="1"/>
  <c r="C1092" i="145" s="1"/>
  <c r="C1104" i="145" s="1"/>
  <c r="C1031" i="145"/>
  <c r="B1031" i="145"/>
  <c r="B1032" i="145" s="1"/>
  <c r="B1033" i="145" s="1"/>
  <c r="B1034" i="145" s="1"/>
  <c r="B1035" i="145" s="1"/>
  <c r="B1036" i="145" s="1"/>
  <c r="B1037" i="145" s="1"/>
  <c r="B1038" i="145" s="1"/>
  <c r="B1039" i="145" s="1"/>
  <c r="B1040" i="145" s="1"/>
  <c r="B1041" i="145" s="1"/>
  <c r="C1030" i="145"/>
  <c r="C1042" i="145" s="1"/>
  <c r="C1054" i="145" s="1"/>
  <c r="C1066" i="145" s="1"/>
  <c r="C1078" i="145" s="1"/>
  <c r="C1090" i="145" s="1"/>
  <c r="C1102" i="145" s="1"/>
  <c r="B1020" i="145"/>
  <c r="B1021" i="145" s="1"/>
  <c r="B1022" i="145" s="1"/>
  <c r="B1023" i="145" s="1"/>
  <c r="B1024" i="145" s="1"/>
  <c r="B1025" i="145" s="1"/>
  <c r="B1026" i="145" s="1"/>
  <c r="B1027" i="145" s="1"/>
  <c r="B1028" i="145" s="1"/>
  <c r="B1029" i="145" s="1"/>
  <c r="B1019" i="145"/>
  <c r="B1011" i="145"/>
  <c r="B1012" i="145" s="1"/>
  <c r="B1013" i="145" s="1"/>
  <c r="B1014" i="145" s="1"/>
  <c r="B1015" i="145" s="1"/>
  <c r="B1008" i="145"/>
  <c r="B1009" i="145" s="1"/>
  <c r="B999" i="145"/>
  <c r="B1000" i="145" s="1"/>
  <c r="B1001" i="145" s="1"/>
  <c r="B1002" i="145" s="1"/>
  <c r="B1003" i="145" s="1"/>
  <c r="B1004" i="145" s="1"/>
  <c r="B1005" i="145" s="1"/>
  <c r="B1006" i="145" s="1"/>
  <c r="B1007" i="145" s="1"/>
  <c r="B987" i="145"/>
  <c r="B988" i="145" s="1"/>
  <c r="B989" i="145" s="1"/>
  <c r="B990" i="145" s="1"/>
  <c r="B991" i="145" s="1"/>
  <c r="B992" i="145" s="1"/>
  <c r="B993" i="145" s="1"/>
  <c r="B994" i="145" s="1"/>
  <c r="B995" i="145" s="1"/>
  <c r="B996" i="145" s="1"/>
  <c r="B997" i="145" s="1"/>
  <c r="B975" i="145"/>
  <c r="B976" i="145" s="1"/>
  <c r="B977" i="145" s="1"/>
  <c r="B978" i="145" s="1"/>
  <c r="B979" i="145" s="1"/>
  <c r="B980" i="145" s="1"/>
  <c r="B981" i="145" s="1"/>
  <c r="B982" i="145" s="1"/>
  <c r="B983" i="145" s="1"/>
  <c r="B984" i="145" s="1"/>
  <c r="B985" i="145" s="1"/>
  <c r="B964" i="145"/>
  <c r="B965" i="145" s="1"/>
  <c r="B966" i="145" s="1"/>
  <c r="B967" i="145" s="1"/>
  <c r="B968" i="145" s="1"/>
  <c r="B969" i="145" s="1"/>
  <c r="B970" i="145" s="1"/>
  <c r="B971" i="145" s="1"/>
  <c r="B972" i="145" s="1"/>
  <c r="B973" i="145" s="1"/>
  <c r="B963" i="145"/>
  <c r="C959" i="145"/>
  <c r="C971" i="145" s="1"/>
  <c r="C983" i="145" s="1"/>
  <c r="C995" i="145" s="1"/>
  <c r="C1007" i="145" s="1"/>
  <c r="C957" i="145"/>
  <c r="C969" i="145" s="1"/>
  <c r="C981" i="145" s="1"/>
  <c r="C993" i="145" s="1"/>
  <c r="C1005" i="145" s="1"/>
  <c r="C955" i="145"/>
  <c r="C967" i="145" s="1"/>
  <c r="C979" i="145" s="1"/>
  <c r="C991" i="145" s="1"/>
  <c r="C1003" i="145" s="1"/>
  <c r="C1015" i="145" s="1"/>
  <c r="C954" i="145"/>
  <c r="C966" i="145" s="1"/>
  <c r="C978" i="145" s="1"/>
  <c r="C990" i="145" s="1"/>
  <c r="C1002" i="145" s="1"/>
  <c r="C1014" i="145" s="1"/>
  <c r="B953" i="145"/>
  <c r="B954" i="145" s="1"/>
  <c r="B955" i="145" s="1"/>
  <c r="B956" i="145" s="1"/>
  <c r="B957" i="145" s="1"/>
  <c r="B958" i="145" s="1"/>
  <c r="B959" i="145" s="1"/>
  <c r="B960" i="145" s="1"/>
  <c r="B961" i="145" s="1"/>
  <c r="B952" i="145"/>
  <c r="C951" i="145"/>
  <c r="C963" i="145" s="1"/>
  <c r="C975" i="145" s="1"/>
  <c r="C987" i="145" s="1"/>
  <c r="C999" i="145" s="1"/>
  <c r="C1011" i="145" s="1"/>
  <c r="B951" i="145"/>
  <c r="C949" i="145"/>
  <c r="C961" i="145" s="1"/>
  <c r="C973" i="145" s="1"/>
  <c r="C985" i="145" s="1"/>
  <c r="C997" i="145" s="1"/>
  <c r="C1009" i="145" s="1"/>
  <c r="C948" i="145"/>
  <c r="C960" i="145" s="1"/>
  <c r="C972" i="145" s="1"/>
  <c r="C984" i="145" s="1"/>
  <c r="C996" i="145" s="1"/>
  <c r="C1008" i="145" s="1"/>
  <c r="C947" i="145"/>
  <c r="C946" i="145"/>
  <c r="C958" i="145" s="1"/>
  <c r="C970" i="145" s="1"/>
  <c r="C982" i="145" s="1"/>
  <c r="C994" i="145" s="1"/>
  <c r="C1006" i="145" s="1"/>
  <c r="C945" i="145"/>
  <c r="B945" i="145"/>
  <c r="B946" i="145" s="1"/>
  <c r="B947" i="145" s="1"/>
  <c r="B948" i="145" s="1"/>
  <c r="B949" i="145" s="1"/>
  <c r="C944" i="145"/>
  <c r="C956" i="145" s="1"/>
  <c r="C968" i="145" s="1"/>
  <c r="C980" i="145" s="1"/>
  <c r="C992" i="145" s="1"/>
  <c r="C1004" i="145" s="1"/>
  <c r="C943" i="145"/>
  <c r="C942" i="145"/>
  <c r="C941" i="145"/>
  <c r="C953" i="145" s="1"/>
  <c r="C965" i="145" s="1"/>
  <c r="C977" i="145" s="1"/>
  <c r="C989" i="145" s="1"/>
  <c r="C1001" i="145" s="1"/>
  <c r="C1013" i="145" s="1"/>
  <c r="C940" i="145"/>
  <c r="C952" i="145" s="1"/>
  <c r="C964" i="145" s="1"/>
  <c r="C976" i="145" s="1"/>
  <c r="C988" i="145" s="1"/>
  <c r="C1000" i="145" s="1"/>
  <c r="C1012" i="145" s="1"/>
  <c r="C939" i="145"/>
  <c r="B939" i="145"/>
  <c r="B940" i="145" s="1"/>
  <c r="B941" i="145" s="1"/>
  <c r="B942" i="145" s="1"/>
  <c r="B943" i="145" s="1"/>
  <c r="B944" i="145" s="1"/>
  <c r="C938" i="145"/>
  <c r="C950" i="145" s="1"/>
  <c r="C962" i="145" s="1"/>
  <c r="C974" i="145" s="1"/>
  <c r="C986" i="145" s="1"/>
  <c r="C998" i="145" s="1"/>
  <c r="C1010" i="145" s="1"/>
  <c r="B927" i="145"/>
  <c r="B928" i="145" s="1"/>
  <c r="B929" i="145" s="1"/>
  <c r="B930" i="145" s="1"/>
  <c r="B931" i="145" s="1"/>
  <c r="B932" i="145" s="1"/>
  <c r="B933" i="145" s="1"/>
  <c r="B934" i="145" s="1"/>
  <c r="B935" i="145" s="1"/>
  <c r="B936" i="145" s="1"/>
  <c r="B937" i="145" s="1"/>
  <c r="B919" i="145"/>
  <c r="B920" i="145" s="1"/>
  <c r="B921" i="145" s="1"/>
  <c r="B922" i="145" s="1"/>
  <c r="B923" i="145" s="1"/>
  <c r="B907" i="145"/>
  <c r="B908" i="145" s="1"/>
  <c r="B909" i="145" s="1"/>
  <c r="B910" i="145" s="1"/>
  <c r="B911" i="145" s="1"/>
  <c r="B912" i="145" s="1"/>
  <c r="B913" i="145" s="1"/>
  <c r="B914" i="145" s="1"/>
  <c r="B915" i="145" s="1"/>
  <c r="B916" i="145" s="1"/>
  <c r="B917" i="145" s="1"/>
  <c r="B895" i="145"/>
  <c r="B896" i="145" s="1"/>
  <c r="B897" i="145" s="1"/>
  <c r="B898" i="145" s="1"/>
  <c r="B899" i="145" s="1"/>
  <c r="B900" i="145" s="1"/>
  <c r="B901" i="145" s="1"/>
  <c r="B902" i="145" s="1"/>
  <c r="B903" i="145" s="1"/>
  <c r="B904" i="145" s="1"/>
  <c r="B905" i="145" s="1"/>
  <c r="B886" i="145"/>
  <c r="B887" i="145" s="1"/>
  <c r="B888" i="145" s="1"/>
  <c r="B889" i="145" s="1"/>
  <c r="B890" i="145" s="1"/>
  <c r="B891" i="145" s="1"/>
  <c r="B892" i="145" s="1"/>
  <c r="B893" i="145" s="1"/>
  <c r="B883" i="145"/>
  <c r="B884" i="145" s="1"/>
  <c r="B885" i="145" s="1"/>
  <c r="B874" i="145"/>
  <c r="B875" i="145" s="1"/>
  <c r="B876" i="145" s="1"/>
  <c r="B877" i="145" s="1"/>
  <c r="B878" i="145" s="1"/>
  <c r="B879" i="145" s="1"/>
  <c r="B880" i="145" s="1"/>
  <c r="B881" i="145" s="1"/>
  <c r="B872" i="145"/>
  <c r="B873" i="145" s="1"/>
  <c r="B871" i="145"/>
  <c r="C866" i="145"/>
  <c r="C878" i="145" s="1"/>
  <c r="C890" i="145" s="1"/>
  <c r="C902" i="145" s="1"/>
  <c r="C914" i="145" s="1"/>
  <c r="B860" i="145"/>
  <c r="B861" i="145" s="1"/>
  <c r="B862" i="145" s="1"/>
  <c r="B863" i="145" s="1"/>
  <c r="B864" i="145" s="1"/>
  <c r="B865" i="145" s="1"/>
  <c r="B866" i="145" s="1"/>
  <c r="B867" i="145" s="1"/>
  <c r="B868" i="145" s="1"/>
  <c r="B869" i="145" s="1"/>
  <c r="B859" i="145"/>
  <c r="C857" i="145"/>
  <c r="C869" i="145" s="1"/>
  <c r="C881" i="145" s="1"/>
  <c r="C893" i="145" s="1"/>
  <c r="C905" i="145" s="1"/>
  <c r="C917" i="145" s="1"/>
  <c r="C856" i="145"/>
  <c r="C868" i="145" s="1"/>
  <c r="C880" i="145" s="1"/>
  <c r="C892" i="145" s="1"/>
  <c r="C904" i="145" s="1"/>
  <c r="C916" i="145" s="1"/>
  <c r="C855" i="145"/>
  <c r="C867" i="145" s="1"/>
  <c r="C879" i="145" s="1"/>
  <c r="C891" i="145" s="1"/>
  <c r="C903" i="145" s="1"/>
  <c r="C915" i="145" s="1"/>
  <c r="C854" i="145"/>
  <c r="C853" i="145"/>
  <c r="C865" i="145" s="1"/>
  <c r="C877" i="145" s="1"/>
  <c r="C889" i="145" s="1"/>
  <c r="C901" i="145" s="1"/>
  <c r="C913" i="145" s="1"/>
  <c r="C852" i="145"/>
  <c r="C864" i="145" s="1"/>
  <c r="C876" i="145" s="1"/>
  <c r="C888" i="145" s="1"/>
  <c r="C900" i="145" s="1"/>
  <c r="C912" i="145" s="1"/>
  <c r="C851" i="145"/>
  <c r="C863" i="145" s="1"/>
  <c r="C875" i="145" s="1"/>
  <c r="C887" i="145" s="1"/>
  <c r="C899" i="145" s="1"/>
  <c r="C911" i="145" s="1"/>
  <c r="C923" i="145" s="1"/>
  <c r="C850" i="145"/>
  <c r="C862" i="145" s="1"/>
  <c r="C874" i="145" s="1"/>
  <c r="C886" i="145" s="1"/>
  <c r="C898" i="145" s="1"/>
  <c r="C910" i="145" s="1"/>
  <c r="C922" i="145" s="1"/>
  <c r="C849" i="145"/>
  <c r="C861" i="145" s="1"/>
  <c r="C873" i="145" s="1"/>
  <c r="C885" i="145" s="1"/>
  <c r="C897" i="145" s="1"/>
  <c r="C909" i="145" s="1"/>
  <c r="C921" i="145" s="1"/>
  <c r="B849" i="145"/>
  <c r="B850" i="145" s="1"/>
  <c r="B851" i="145" s="1"/>
  <c r="B852" i="145" s="1"/>
  <c r="B853" i="145" s="1"/>
  <c r="B854" i="145" s="1"/>
  <c r="B855" i="145" s="1"/>
  <c r="B856" i="145" s="1"/>
  <c r="B857" i="145" s="1"/>
  <c r="C848" i="145"/>
  <c r="C860" i="145" s="1"/>
  <c r="C872" i="145" s="1"/>
  <c r="C884" i="145" s="1"/>
  <c r="C896" i="145" s="1"/>
  <c r="C908" i="145" s="1"/>
  <c r="C920" i="145" s="1"/>
  <c r="C847" i="145"/>
  <c r="C859" i="145" s="1"/>
  <c r="C871" i="145" s="1"/>
  <c r="C883" i="145" s="1"/>
  <c r="C895" i="145" s="1"/>
  <c r="C907" i="145" s="1"/>
  <c r="C919" i="145" s="1"/>
  <c r="B847" i="145"/>
  <c r="B848" i="145" s="1"/>
  <c r="C846" i="145"/>
  <c r="C858" i="145" s="1"/>
  <c r="C870" i="145" s="1"/>
  <c r="C882" i="145" s="1"/>
  <c r="C894" i="145" s="1"/>
  <c r="C906" i="145" s="1"/>
  <c r="C918" i="145" s="1"/>
  <c r="B835" i="145"/>
  <c r="B836" i="145" s="1"/>
  <c r="B837" i="145" s="1"/>
  <c r="B838" i="145" s="1"/>
  <c r="B839" i="145" s="1"/>
  <c r="B840" i="145" s="1"/>
  <c r="B841" i="145" s="1"/>
  <c r="B842" i="145" s="1"/>
  <c r="B843" i="145" s="1"/>
  <c r="B844" i="145" s="1"/>
  <c r="B845" i="145" s="1"/>
  <c r="B830" i="145"/>
  <c r="B831" i="145" s="1"/>
  <c r="B827" i="145"/>
  <c r="B828" i="145" s="1"/>
  <c r="B829" i="145" s="1"/>
  <c r="C819" i="145"/>
  <c r="C831" i="145" s="1"/>
  <c r="B816" i="145"/>
  <c r="B817" i="145" s="1"/>
  <c r="B818" i="145" s="1"/>
  <c r="B819" i="145" s="1"/>
  <c r="B820" i="145" s="1"/>
  <c r="B821" i="145" s="1"/>
  <c r="B822" i="145" s="1"/>
  <c r="B823" i="145" s="1"/>
  <c r="B824" i="145" s="1"/>
  <c r="B825" i="145" s="1"/>
  <c r="B815" i="145"/>
  <c r="B803" i="145"/>
  <c r="B804" i="145" s="1"/>
  <c r="B805" i="145" s="1"/>
  <c r="B806" i="145" s="1"/>
  <c r="B807" i="145" s="1"/>
  <c r="B808" i="145" s="1"/>
  <c r="B809" i="145" s="1"/>
  <c r="B810" i="145" s="1"/>
  <c r="B811" i="145" s="1"/>
  <c r="B812" i="145" s="1"/>
  <c r="B813" i="145" s="1"/>
  <c r="B791" i="145"/>
  <c r="B792" i="145" s="1"/>
  <c r="B793" i="145" s="1"/>
  <c r="B794" i="145" s="1"/>
  <c r="B795" i="145" s="1"/>
  <c r="B796" i="145" s="1"/>
  <c r="B797" i="145" s="1"/>
  <c r="B798" i="145" s="1"/>
  <c r="B799" i="145" s="1"/>
  <c r="B800" i="145" s="1"/>
  <c r="B801" i="145" s="1"/>
  <c r="B779" i="145"/>
  <c r="B780" i="145" s="1"/>
  <c r="B781" i="145" s="1"/>
  <c r="B782" i="145" s="1"/>
  <c r="B783" i="145" s="1"/>
  <c r="B784" i="145" s="1"/>
  <c r="B785" i="145" s="1"/>
  <c r="B786" i="145" s="1"/>
  <c r="B787" i="145" s="1"/>
  <c r="B788" i="145" s="1"/>
  <c r="B789" i="145" s="1"/>
  <c r="C774" i="145"/>
  <c r="C786" i="145" s="1"/>
  <c r="C798" i="145" s="1"/>
  <c r="C810" i="145" s="1"/>
  <c r="C822" i="145" s="1"/>
  <c r="C771" i="145"/>
  <c r="C783" i="145" s="1"/>
  <c r="C795" i="145" s="1"/>
  <c r="C807" i="145" s="1"/>
  <c r="B769" i="145"/>
  <c r="B770" i="145" s="1"/>
  <c r="B771" i="145" s="1"/>
  <c r="B772" i="145" s="1"/>
  <c r="B773" i="145" s="1"/>
  <c r="B774" i="145" s="1"/>
  <c r="B775" i="145" s="1"/>
  <c r="B776" i="145" s="1"/>
  <c r="B777" i="145" s="1"/>
  <c r="B768" i="145"/>
  <c r="B767" i="145"/>
  <c r="C765" i="145"/>
  <c r="C777" i="145" s="1"/>
  <c r="C789" i="145" s="1"/>
  <c r="C801" i="145" s="1"/>
  <c r="C813" i="145" s="1"/>
  <c r="C825" i="145" s="1"/>
  <c r="C764" i="145"/>
  <c r="C776" i="145" s="1"/>
  <c r="C788" i="145" s="1"/>
  <c r="C800" i="145" s="1"/>
  <c r="C812" i="145" s="1"/>
  <c r="C824" i="145" s="1"/>
  <c r="C763" i="145"/>
  <c r="C775" i="145" s="1"/>
  <c r="C787" i="145" s="1"/>
  <c r="C799" i="145" s="1"/>
  <c r="C811" i="145" s="1"/>
  <c r="C823" i="145" s="1"/>
  <c r="C762" i="145"/>
  <c r="C761" i="145"/>
  <c r="C773" i="145" s="1"/>
  <c r="C785" i="145" s="1"/>
  <c r="C797" i="145" s="1"/>
  <c r="C809" i="145" s="1"/>
  <c r="C821" i="145" s="1"/>
  <c r="C760" i="145"/>
  <c r="C772" i="145" s="1"/>
  <c r="C784" i="145" s="1"/>
  <c r="C796" i="145" s="1"/>
  <c r="C808" i="145" s="1"/>
  <c r="C820" i="145" s="1"/>
  <c r="C759" i="145"/>
  <c r="C758" i="145"/>
  <c r="C770" i="145" s="1"/>
  <c r="C782" i="145" s="1"/>
  <c r="C794" i="145" s="1"/>
  <c r="C806" i="145" s="1"/>
  <c r="C818" i="145" s="1"/>
  <c r="C830" i="145" s="1"/>
  <c r="C757" i="145"/>
  <c r="C769" i="145" s="1"/>
  <c r="C781" i="145" s="1"/>
  <c r="C793" i="145" s="1"/>
  <c r="C805" i="145" s="1"/>
  <c r="C817" i="145" s="1"/>
  <c r="C829" i="145" s="1"/>
  <c r="C756" i="145"/>
  <c r="C768" i="145" s="1"/>
  <c r="C780" i="145" s="1"/>
  <c r="C792" i="145" s="1"/>
  <c r="C804" i="145" s="1"/>
  <c r="C816" i="145" s="1"/>
  <c r="C828" i="145" s="1"/>
  <c r="C755" i="145"/>
  <c r="C767" i="145" s="1"/>
  <c r="C779" i="145" s="1"/>
  <c r="C791" i="145" s="1"/>
  <c r="C803" i="145" s="1"/>
  <c r="C815" i="145" s="1"/>
  <c r="C827" i="145" s="1"/>
  <c r="B755" i="145"/>
  <c r="B756" i="145" s="1"/>
  <c r="B757" i="145" s="1"/>
  <c r="B758" i="145" s="1"/>
  <c r="B759" i="145" s="1"/>
  <c r="B760" i="145" s="1"/>
  <c r="B761" i="145" s="1"/>
  <c r="B762" i="145" s="1"/>
  <c r="B763" i="145" s="1"/>
  <c r="B764" i="145" s="1"/>
  <c r="B765" i="145" s="1"/>
  <c r="C754" i="145"/>
  <c r="C766" i="145" s="1"/>
  <c r="C778" i="145" s="1"/>
  <c r="C790" i="145" s="1"/>
  <c r="C802" i="145" s="1"/>
  <c r="C814" i="145" s="1"/>
  <c r="C826" i="145" s="1"/>
  <c r="B743" i="145"/>
  <c r="B744" i="145" s="1"/>
  <c r="B745" i="145" s="1"/>
  <c r="B746" i="145" s="1"/>
  <c r="B747" i="145" s="1"/>
  <c r="B748" i="145" s="1"/>
  <c r="B749" i="145" s="1"/>
  <c r="B750" i="145" s="1"/>
  <c r="B751" i="145" s="1"/>
  <c r="B752" i="145" s="1"/>
  <c r="B753" i="145" s="1"/>
  <c r="B735" i="145"/>
  <c r="B736" i="145" s="1"/>
  <c r="B737" i="145" s="1"/>
  <c r="B738" i="145" s="1"/>
  <c r="B739" i="145" s="1"/>
  <c r="B726" i="145"/>
  <c r="B727" i="145" s="1"/>
  <c r="B728" i="145" s="1"/>
  <c r="B729" i="145" s="1"/>
  <c r="B730" i="145" s="1"/>
  <c r="B731" i="145" s="1"/>
  <c r="B732" i="145" s="1"/>
  <c r="B733" i="145" s="1"/>
  <c r="B724" i="145"/>
  <c r="B725" i="145" s="1"/>
  <c r="B723" i="145"/>
  <c r="B711" i="145"/>
  <c r="B712" i="145" s="1"/>
  <c r="B713" i="145" s="1"/>
  <c r="B714" i="145" s="1"/>
  <c r="B715" i="145" s="1"/>
  <c r="B716" i="145" s="1"/>
  <c r="B717" i="145" s="1"/>
  <c r="B718" i="145" s="1"/>
  <c r="B719" i="145" s="1"/>
  <c r="B720" i="145" s="1"/>
  <c r="B721" i="145" s="1"/>
  <c r="B699" i="145"/>
  <c r="B700" i="145" s="1"/>
  <c r="B701" i="145" s="1"/>
  <c r="B702" i="145" s="1"/>
  <c r="B703" i="145" s="1"/>
  <c r="B704" i="145" s="1"/>
  <c r="B705" i="145" s="1"/>
  <c r="B706" i="145" s="1"/>
  <c r="B707" i="145" s="1"/>
  <c r="B708" i="145" s="1"/>
  <c r="B709" i="145" s="1"/>
  <c r="B687" i="145"/>
  <c r="B688" i="145" s="1"/>
  <c r="B689" i="145" s="1"/>
  <c r="B690" i="145" s="1"/>
  <c r="B691" i="145" s="1"/>
  <c r="B692" i="145" s="1"/>
  <c r="B693" i="145" s="1"/>
  <c r="B694" i="145" s="1"/>
  <c r="B695" i="145" s="1"/>
  <c r="B696" i="145" s="1"/>
  <c r="B697" i="145" s="1"/>
  <c r="C685" i="145"/>
  <c r="C697" i="145" s="1"/>
  <c r="C709" i="145" s="1"/>
  <c r="C721" i="145" s="1"/>
  <c r="C733" i="145" s="1"/>
  <c r="C677" i="145"/>
  <c r="C689" i="145" s="1"/>
  <c r="C701" i="145" s="1"/>
  <c r="C713" i="145" s="1"/>
  <c r="C725" i="145" s="1"/>
  <c r="C737" i="145" s="1"/>
  <c r="B676" i="145"/>
  <c r="B677" i="145" s="1"/>
  <c r="B678" i="145" s="1"/>
  <c r="B679" i="145" s="1"/>
  <c r="B680" i="145" s="1"/>
  <c r="B681" i="145" s="1"/>
  <c r="B682" i="145" s="1"/>
  <c r="B683" i="145" s="1"/>
  <c r="B684" i="145" s="1"/>
  <c r="B685" i="145" s="1"/>
  <c r="C675" i="145"/>
  <c r="C687" i="145" s="1"/>
  <c r="C699" i="145" s="1"/>
  <c r="C711" i="145" s="1"/>
  <c r="C723" i="145" s="1"/>
  <c r="C735" i="145" s="1"/>
  <c r="B675" i="145"/>
  <c r="C674" i="145"/>
  <c r="C686" i="145" s="1"/>
  <c r="C698" i="145" s="1"/>
  <c r="C710" i="145" s="1"/>
  <c r="C722" i="145" s="1"/>
  <c r="C734" i="145" s="1"/>
  <c r="C673" i="145"/>
  <c r="C672" i="145"/>
  <c r="C684" i="145" s="1"/>
  <c r="C696" i="145" s="1"/>
  <c r="C708" i="145" s="1"/>
  <c r="C720" i="145" s="1"/>
  <c r="C732" i="145" s="1"/>
  <c r="C671" i="145"/>
  <c r="C683" i="145" s="1"/>
  <c r="C695" i="145" s="1"/>
  <c r="C707" i="145" s="1"/>
  <c r="C719" i="145" s="1"/>
  <c r="C731" i="145" s="1"/>
  <c r="C670" i="145"/>
  <c r="C682" i="145" s="1"/>
  <c r="C694" i="145" s="1"/>
  <c r="C706" i="145" s="1"/>
  <c r="C718" i="145" s="1"/>
  <c r="C730" i="145" s="1"/>
  <c r="C669" i="145"/>
  <c r="C681" i="145" s="1"/>
  <c r="C693" i="145" s="1"/>
  <c r="C705" i="145" s="1"/>
  <c r="C717" i="145" s="1"/>
  <c r="C729" i="145" s="1"/>
  <c r="C668" i="145"/>
  <c r="C680" i="145" s="1"/>
  <c r="C692" i="145" s="1"/>
  <c r="C704" i="145" s="1"/>
  <c r="C716" i="145" s="1"/>
  <c r="C728" i="145" s="1"/>
  <c r="C667" i="145"/>
  <c r="C679" i="145" s="1"/>
  <c r="C691" i="145" s="1"/>
  <c r="C703" i="145" s="1"/>
  <c r="C715" i="145" s="1"/>
  <c r="C727" i="145" s="1"/>
  <c r="C739" i="145" s="1"/>
  <c r="C666" i="145"/>
  <c r="C678" i="145" s="1"/>
  <c r="C690" i="145" s="1"/>
  <c r="C702" i="145" s="1"/>
  <c r="C714" i="145" s="1"/>
  <c r="C726" i="145" s="1"/>
  <c r="C738" i="145" s="1"/>
  <c r="C665" i="145"/>
  <c r="C664" i="145"/>
  <c r="C676" i="145" s="1"/>
  <c r="C688" i="145" s="1"/>
  <c r="C700" i="145" s="1"/>
  <c r="C712" i="145" s="1"/>
  <c r="C724" i="145" s="1"/>
  <c r="C736" i="145" s="1"/>
  <c r="C663" i="145"/>
  <c r="B663" i="145"/>
  <c r="B664" i="145" s="1"/>
  <c r="B665" i="145" s="1"/>
  <c r="B666" i="145" s="1"/>
  <c r="B667" i="145" s="1"/>
  <c r="B668" i="145" s="1"/>
  <c r="B669" i="145" s="1"/>
  <c r="B670" i="145" s="1"/>
  <c r="B671" i="145" s="1"/>
  <c r="B672" i="145" s="1"/>
  <c r="B673" i="145" s="1"/>
  <c r="C662" i="145"/>
  <c r="B651" i="145"/>
  <c r="B652" i="145" s="1"/>
  <c r="B653" i="145" s="1"/>
  <c r="B654" i="145" s="1"/>
  <c r="B655" i="145" s="1"/>
  <c r="B656" i="145" s="1"/>
  <c r="B657" i="145" s="1"/>
  <c r="B658" i="145" s="1"/>
  <c r="B659" i="145" s="1"/>
  <c r="B660" i="145" s="1"/>
  <c r="B661" i="145" s="1"/>
  <c r="B643" i="145"/>
  <c r="B644" i="145" s="1"/>
  <c r="B645" i="145" s="1"/>
  <c r="B646" i="145" s="1"/>
  <c r="B647" i="145" s="1"/>
  <c r="B632" i="145"/>
  <c r="B633" i="145" s="1"/>
  <c r="B634" i="145" s="1"/>
  <c r="B635" i="145" s="1"/>
  <c r="B636" i="145" s="1"/>
  <c r="B637" i="145" s="1"/>
  <c r="B638" i="145" s="1"/>
  <c r="B639" i="145" s="1"/>
  <c r="B640" i="145" s="1"/>
  <c r="B641" i="145" s="1"/>
  <c r="B631" i="145"/>
  <c r="B621" i="145"/>
  <c r="B622" i="145" s="1"/>
  <c r="B623" i="145" s="1"/>
  <c r="B624" i="145" s="1"/>
  <c r="B625" i="145" s="1"/>
  <c r="B626" i="145" s="1"/>
  <c r="B627" i="145" s="1"/>
  <c r="B628" i="145" s="1"/>
  <c r="B629" i="145" s="1"/>
  <c r="B620" i="145"/>
  <c r="C619" i="145"/>
  <c r="C631" i="145" s="1"/>
  <c r="C643" i="145" s="1"/>
  <c r="B619" i="145"/>
  <c r="B610" i="145"/>
  <c r="B611" i="145" s="1"/>
  <c r="B612" i="145" s="1"/>
  <c r="B613" i="145" s="1"/>
  <c r="B614" i="145" s="1"/>
  <c r="B615" i="145" s="1"/>
  <c r="B616" i="145" s="1"/>
  <c r="B617" i="145" s="1"/>
  <c r="B607" i="145"/>
  <c r="B608" i="145" s="1"/>
  <c r="B609" i="145" s="1"/>
  <c r="B595" i="145"/>
  <c r="B596" i="145" s="1"/>
  <c r="B597" i="145" s="1"/>
  <c r="B598" i="145" s="1"/>
  <c r="B599" i="145" s="1"/>
  <c r="B600" i="145" s="1"/>
  <c r="B601" i="145" s="1"/>
  <c r="B602" i="145" s="1"/>
  <c r="B603" i="145" s="1"/>
  <c r="B604" i="145" s="1"/>
  <c r="B605" i="145" s="1"/>
  <c r="B584" i="145"/>
  <c r="B585" i="145" s="1"/>
  <c r="B586" i="145" s="1"/>
  <c r="B587" i="145" s="1"/>
  <c r="B588" i="145" s="1"/>
  <c r="B589" i="145" s="1"/>
  <c r="B590" i="145" s="1"/>
  <c r="B591" i="145" s="1"/>
  <c r="B592" i="145" s="1"/>
  <c r="B593" i="145" s="1"/>
  <c r="B583" i="145"/>
  <c r="C581" i="145"/>
  <c r="C593" i="145" s="1"/>
  <c r="C605" i="145" s="1"/>
  <c r="C617" i="145" s="1"/>
  <c r="C629" i="145" s="1"/>
  <c r="C641" i="145" s="1"/>
  <c r="C580" i="145"/>
  <c r="C592" i="145" s="1"/>
  <c r="C604" i="145" s="1"/>
  <c r="C616" i="145" s="1"/>
  <c r="C628" i="145" s="1"/>
  <c r="C640" i="145" s="1"/>
  <c r="C579" i="145"/>
  <c r="C591" i="145" s="1"/>
  <c r="C603" i="145" s="1"/>
  <c r="C615" i="145" s="1"/>
  <c r="C627" i="145" s="1"/>
  <c r="C639" i="145" s="1"/>
  <c r="C578" i="145"/>
  <c r="C590" i="145" s="1"/>
  <c r="C602" i="145" s="1"/>
  <c r="C614" i="145" s="1"/>
  <c r="C626" i="145" s="1"/>
  <c r="C638" i="145" s="1"/>
  <c r="C577" i="145"/>
  <c r="C589" i="145" s="1"/>
  <c r="C601" i="145" s="1"/>
  <c r="C613" i="145" s="1"/>
  <c r="C625" i="145" s="1"/>
  <c r="C637" i="145" s="1"/>
  <c r="C576" i="145"/>
  <c r="C588" i="145" s="1"/>
  <c r="C600" i="145" s="1"/>
  <c r="C612" i="145" s="1"/>
  <c r="C624" i="145" s="1"/>
  <c r="C636" i="145" s="1"/>
  <c r="C575" i="145"/>
  <c r="C587" i="145" s="1"/>
  <c r="C599" i="145" s="1"/>
  <c r="C611" i="145" s="1"/>
  <c r="C623" i="145" s="1"/>
  <c r="C635" i="145" s="1"/>
  <c r="C647" i="145" s="1"/>
  <c r="C574" i="145"/>
  <c r="C586" i="145" s="1"/>
  <c r="C598" i="145" s="1"/>
  <c r="C610" i="145" s="1"/>
  <c r="C622" i="145" s="1"/>
  <c r="C634" i="145" s="1"/>
  <c r="C646" i="145" s="1"/>
  <c r="C573" i="145"/>
  <c r="C585" i="145" s="1"/>
  <c r="C597" i="145" s="1"/>
  <c r="C609" i="145" s="1"/>
  <c r="C621" i="145" s="1"/>
  <c r="C633" i="145" s="1"/>
  <c r="C645" i="145" s="1"/>
  <c r="C572" i="145"/>
  <c r="C584" i="145" s="1"/>
  <c r="C596" i="145" s="1"/>
  <c r="C608" i="145" s="1"/>
  <c r="C620" i="145" s="1"/>
  <c r="C632" i="145" s="1"/>
  <c r="C644" i="145" s="1"/>
  <c r="C571" i="145"/>
  <c r="C583" i="145" s="1"/>
  <c r="C595" i="145" s="1"/>
  <c r="C607" i="145" s="1"/>
  <c r="B571" i="145"/>
  <c r="B572" i="145" s="1"/>
  <c r="B573" i="145" s="1"/>
  <c r="B574" i="145" s="1"/>
  <c r="B575" i="145" s="1"/>
  <c r="B576" i="145" s="1"/>
  <c r="B577" i="145" s="1"/>
  <c r="B578" i="145" s="1"/>
  <c r="B579" i="145" s="1"/>
  <c r="B580" i="145" s="1"/>
  <c r="B581" i="145" s="1"/>
  <c r="C570" i="145"/>
  <c r="C582" i="145" s="1"/>
  <c r="C594" i="145" s="1"/>
  <c r="C606" i="145" s="1"/>
  <c r="C618" i="145" s="1"/>
  <c r="C630" i="145" s="1"/>
  <c r="C642" i="145" s="1"/>
  <c r="B562" i="145"/>
  <c r="B563" i="145" s="1"/>
  <c r="B564" i="145" s="1"/>
  <c r="B565" i="145" s="1"/>
  <c r="B566" i="145" s="1"/>
  <c r="B567" i="145" s="1"/>
  <c r="B568" i="145" s="1"/>
  <c r="B569" i="145" s="1"/>
  <c r="B559" i="145"/>
  <c r="B560" i="145" s="1"/>
  <c r="B561" i="145" s="1"/>
  <c r="B554" i="145"/>
  <c r="B555" i="145" s="1"/>
  <c r="B551" i="145"/>
  <c r="B552" i="145" s="1"/>
  <c r="B553" i="145" s="1"/>
  <c r="B539" i="145"/>
  <c r="B540" i="145" s="1"/>
  <c r="B541" i="145" s="1"/>
  <c r="B542" i="145" s="1"/>
  <c r="B543" i="145" s="1"/>
  <c r="B544" i="145" s="1"/>
  <c r="B545" i="145" s="1"/>
  <c r="B546" i="145" s="1"/>
  <c r="B547" i="145" s="1"/>
  <c r="B548" i="145" s="1"/>
  <c r="B549" i="145" s="1"/>
  <c r="C530" i="145"/>
  <c r="C542" i="145" s="1"/>
  <c r="C554" i="145" s="1"/>
  <c r="B528" i="145"/>
  <c r="B529" i="145" s="1"/>
  <c r="B530" i="145" s="1"/>
  <c r="B531" i="145" s="1"/>
  <c r="B532" i="145" s="1"/>
  <c r="B533" i="145" s="1"/>
  <c r="B534" i="145" s="1"/>
  <c r="B535" i="145" s="1"/>
  <c r="B536" i="145" s="1"/>
  <c r="B537" i="145" s="1"/>
  <c r="B527" i="145"/>
  <c r="C521" i="145"/>
  <c r="C533" i="145" s="1"/>
  <c r="C545" i="145" s="1"/>
  <c r="B515" i="145"/>
  <c r="B516" i="145" s="1"/>
  <c r="B517" i="145" s="1"/>
  <c r="B518" i="145" s="1"/>
  <c r="B519" i="145" s="1"/>
  <c r="B520" i="145" s="1"/>
  <c r="B521" i="145" s="1"/>
  <c r="B522" i="145" s="1"/>
  <c r="B523" i="145" s="1"/>
  <c r="B524" i="145" s="1"/>
  <c r="B525" i="145" s="1"/>
  <c r="B509" i="145"/>
  <c r="B510" i="145" s="1"/>
  <c r="B511" i="145" s="1"/>
  <c r="B512" i="145" s="1"/>
  <c r="B513" i="145" s="1"/>
  <c r="B503" i="145"/>
  <c r="B504" i="145" s="1"/>
  <c r="B505" i="145" s="1"/>
  <c r="B506" i="145" s="1"/>
  <c r="B507" i="145" s="1"/>
  <c r="B508" i="145" s="1"/>
  <c r="B491" i="145"/>
  <c r="B492" i="145" s="1"/>
  <c r="B493" i="145" s="1"/>
  <c r="B494" i="145" s="1"/>
  <c r="B495" i="145" s="1"/>
  <c r="B496" i="145" s="1"/>
  <c r="B497" i="145" s="1"/>
  <c r="B498" i="145" s="1"/>
  <c r="B499" i="145" s="1"/>
  <c r="B500" i="145" s="1"/>
  <c r="B501" i="145" s="1"/>
  <c r="C489" i="145"/>
  <c r="C501" i="145" s="1"/>
  <c r="C513" i="145" s="1"/>
  <c r="C525" i="145" s="1"/>
  <c r="C537" i="145" s="1"/>
  <c r="C549" i="145" s="1"/>
  <c r="C488" i="145"/>
  <c r="C500" i="145" s="1"/>
  <c r="C512" i="145" s="1"/>
  <c r="C524" i="145" s="1"/>
  <c r="C536" i="145" s="1"/>
  <c r="C548" i="145" s="1"/>
  <c r="C487" i="145"/>
  <c r="C499" i="145" s="1"/>
  <c r="C511" i="145" s="1"/>
  <c r="C523" i="145" s="1"/>
  <c r="C535" i="145" s="1"/>
  <c r="C547" i="145" s="1"/>
  <c r="C486" i="145"/>
  <c r="C498" i="145" s="1"/>
  <c r="C510" i="145" s="1"/>
  <c r="C522" i="145" s="1"/>
  <c r="C534" i="145" s="1"/>
  <c r="C546" i="145" s="1"/>
  <c r="C485" i="145"/>
  <c r="C497" i="145" s="1"/>
  <c r="C509" i="145" s="1"/>
  <c r="C484" i="145"/>
  <c r="C496" i="145" s="1"/>
  <c r="C508" i="145" s="1"/>
  <c r="C520" i="145" s="1"/>
  <c r="C532" i="145" s="1"/>
  <c r="C544" i="145" s="1"/>
  <c r="C483" i="145"/>
  <c r="C495" i="145" s="1"/>
  <c r="C507" i="145" s="1"/>
  <c r="C519" i="145" s="1"/>
  <c r="C531" i="145" s="1"/>
  <c r="C543" i="145" s="1"/>
  <c r="C555" i="145" s="1"/>
  <c r="C482" i="145"/>
  <c r="C494" i="145" s="1"/>
  <c r="C506" i="145" s="1"/>
  <c r="C518" i="145" s="1"/>
  <c r="C481" i="145"/>
  <c r="C493" i="145" s="1"/>
  <c r="C505" i="145" s="1"/>
  <c r="C517" i="145" s="1"/>
  <c r="C529" i="145" s="1"/>
  <c r="C541" i="145" s="1"/>
  <c r="C553" i="145" s="1"/>
  <c r="C480" i="145"/>
  <c r="C492" i="145" s="1"/>
  <c r="C504" i="145" s="1"/>
  <c r="C516" i="145" s="1"/>
  <c r="C528" i="145" s="1"/>
  <c r="C540" i="145" s="1"/>
  <c r="C552" i="145" s="1"/>
  <c r="C479" i="145"/>
  <c r="C491" i="145" s="1"/>
  <c r="C503" i="145" s="1"/>
  <c r="C515" i="145" s="1"/>
  <c r="C527" i="145" s="1"/>
  <c r="C539" i="145" s="1"/>
  <c r="C551" i="145" s="1"/>
  <c r="B479" i="145"/>
  <c r="B480" i="145" s="1"/>
  <c r="B481" i="145" s="1"/>
  <c r="B482" i="145" s="1"/>
  <c r="B483" i="145" s="1"/>
  <c r="B484" i="145" s="1"/>
  <c r="B485" i="145" s="1"/>
  <c r="B486" i="145" s="1"/>
  <c r="B487" i="145" s="1"/>
  <c r="B488" i="145" s="1"/>
  <c r="B489" i="145" s="1"/>
  <c r="C478" i="145"/>
  <c r="C490" i="145" s="1"/>
  <c r="C502" i="145" s="1"/>
  <c r="C514" i="145" s="1"/>
  <c r="C526" i="145" s="1"/>
  <c r="C538" i="145" s="1"/>
  <c r="C550" i="145" s="1"/>
  <c r="B467" i="145"/>
  <c r="B468" i="145" s="1"/>
  <c r="B469" i="145" s="1"/>
  <c r="B470" i="145" s="1"/>
  <c r="B471" i="145" s="1"/>
  <c r="B472" i="145" s="1"/>
  <c r="B473" i="145" s="1"/>
  <c r="B474" i="145" s="1"/>
  <c r="B475" i="145" s="1"/>
  <c r="B476" i="145" s="1"/>
  <c r="B477" i="145" s="1"/>
  <c r="B459" i="145"/>
  <c r="B460" i="145" s="1"/>
  <c r="B461" i="145" s="1"/>
  <c r="B462" i="145" s="1"/>
  <c r="B463" i="145" s="1"/>
  <c r="B447" i="145"/>
  <c r="B448" i="145" s="1"/>
  <c r="B449" i="145" s="1"/>
  <c r="B450" i="145" s="1"/>
  <c r="B451" i="145" s="1"/>
  <c r="B452" i="145" s="1"/>
  <c r="B453" i="145" s="1"/>
  <c r="B454" i="145" s="1"/>
  <c r="B455" i="145" s="1"/>
  <c r="B456" i="145" s="1"/>
  <c r="B457" i="145" s="1"/>
  <c r="B438" i="145"/>
  <c r="B439" i="145" s="1"/>
  <c r="B440" i="145" s="1"/>
  <c r="B441" i="145" s="1"/>
  <c r="B442" i="145" s="1"/>
  <c r="B443" i="145" s="1"/>
  <c r="B444" i="145" s="1"/>
  <c r="B445" i="145" s="1"/>
  <c r="B435" i="145"/>
  <c r="B436" i="145" s="1"/>
  <c r="B437" i="145" s="1"/>
  <c r="B423" i="145"/>
  <c r="B424" i="145" s="1"/>
  <c r="B425" i="145" s="1"/>
  <c r="B426" i="145" s="1"/>
  <c r="B427" i="145" s="1"/>
  <c r="B428" i="145" s="1"/>
  <c r="B429" i="145" s="1"/>
  <c r="B430" i="145" s="1"/>
  <c r="B431" i="145" s="1"/>
  <c r="B432" i="145" s="1"/>
  <c r="B433" i="145" s="1"/>
  <c r="C413" i="145"/>
  <c r="C425" i="145" s="1"/>
  <c r="C437" i="145" s="1"/>
  <c r="C449" i="145" s="1"/>
  <c r="C461" i="145" s="1"/>
  <c r="B412" i="145"/>
  <c r="B413" i="145" s="1"/>
  <c r="B414" i="145" s="1"/>
  <c r="B415" i="145" s="1"/>
  <c r="B416" i="145" s="1"/>
  <c r="B417" i="145" s="1"/>
  <c r="B418" i="145" s="1"/>
  <c r="B419" i="145" s="1"/>
  <c r="B420" i="145" s="1"/>
  <c r="B421" i="145" s="1"/>
  <c r="B411" i="145"/>
  <c r="C402" i="145"/>
  <c r="C414" i="145" s="1"/>
  <c r="C426" i="145" s="1"/>
  <c r="C438" i="145" s="1"/>
  <c r="C450" i="145" s="1"/>
  <c r="C462" i="145" s="1"/>
  <c r="B400" i="145"/>
  <c r="B401" i="145" s="1"/>
  <c r="B402" i="145" s="1"/>
  <c r="B403" i="145" s="1"/>
  <c r="B404" i="145" s="1"/>
  <c r="B405" i="145" s="1"/>
  <c r="B406" i="145" s="1"/>
  <c r="B407" i="145" s="1"/>
  <c r="B408" i="145" s="1"/>
  <c r="B409" i="145" s="1"/>
  <c r="B399" i="145"/>
  <c r="C397" i="145"/>
  <c r="C409" i="145" s="1"/>
  <c r="C421" i="145" s="1"/>
  <c r="C433" i="145" s="1"/>
  <c r="C445" i="145" s="1"/>
  <c r="C457" i="145" s="1"/>
  <c r="C396" i="145"/>
  <c r="C408" i="145" s="1"/>
  <c r="C420" i="145" s="1"/>
  <c r="C432" i="145" s="1"/>
  <c r="C444" i="145" s="1"/>
  <c r="C456" i="145" s="1"/>
  <c r="C395" i="145"/>
  <c r="C407" i="145" s="1"/>
  <c r="C419" i="145" s="1"/>
  <c r="C431" i="145" s="1"/>
  <c r="C443" i="145" s="1"/>
  <c r="C455" i="145" s="1"/>
  <c r="C394" i="145"/>
  <c r="C406" i="145" s="1"/>
  <c r="C418" i="145" s="1"/>
  <c r="C430" i="145" s="1"/>
  <c r="C442" i="145" s="1"/>
  <c r="C454" i="145" s="1"/>
  <c r="C393" i="145"/>
  <c r="C405" i="145" s="1"/>
  <c r="C417" i="145" s="1"/>
  <c r="C429" i="145" s="1"/>
  <c r="C441" i="145" s="1"/>
  <c r="C453" i="145" s="1"/>
  <c r="C392" i="145"/>
  <c r="C404" i="145" s="1"/>
  <c r="C416" i="145" s="1"/>
  <c r="C428" i="145" s="1"/>
  <c r="C440" i="145" s="1"/>
  <c r="C452" i="145" s="1"/>
  <c r="C391" i="145"/>
  <c r="C403" i="145" s="1"/>
  <c r="C415" i="145" s="1"/>
  <c r="C427" i="145" s="1"/>
  <c r="C439" i="145" s="1"/>
  <c r="C451" i="145" s="1"/>
  <c r="C463" i="145" s="1"/>
  <c r="C390" i="145"/>
  <c r="C389" i="145"/>
  <c r="C401" i="145" s="1"/>
  <c r="C388" i="145"/>
  <c r="C400" i="145" s="1"/>
  <c r="C412" i="145" s="1"/>
  <c r="C424" i="145" s="1"/>
  <c r="C436" i="145" s="1"/>
  <c r="C448" i="145" s="1"/>
  <c r="C460" i="145" s="1"/>
  <c r="C387" i="145"/>
  <c r="C399" i="145" s="1"/>
  <c r="C411" i="145" s="1"/>
  <c r="C423" i="145" s="1"/>
  <c r="C435" i="145" s="1"/>
  <c r="C447" i="145" s="1"/>
  <c r="C459" i="145" s="1"/>
  <c r="B387" i="145"/>
  <c r="B388" i="145" s="1"/>
  <c r="B389" i="145" s="1"/>
  <c r="B390" i="145" s="1"/>
  <c r="B391" i="145" s="1"/>
  <c r="B392" i="145" s="1"/>
  <c r="B393" i="145" s="1"/>
  <c r="B394" i="145" s="1"/>
  <c r="B395" i="145" s="1"/>
  <c r="B396" i="145" s="1"/>
  <c r="B397" i="145" s="1"/>
  <c r="C386" i="145"/>
  <c r="C398" i="145" s="1"/>
  <c r="C410" i="145" s="1"/>
  <c r="C422" i="145" s="1"/>
  <c r="C434" i="145" s="1"/>
  <c r="C446" i="145" s="1"/>
  <c r="C458" i="145" s="1"/>
  <c r="B375" i="145"/>
  <c r="B376" i="145" s="1"/>
  <c r="B377" i="145" s="1"/>
  <c r="B378" i="145" s="1"/>
  <c r="B379" i="145" s="1"/>
  <c r="B380" i="145" s="1"/>
  <c r="B381" i="145" s="1"/>
  <c r="B382" i="145" s="1"/>
  <c r="B383" i="145" s="1"/>
  <c r="B384" i="145" s="1"/>
  <c r="B385" i="145" s="1"/>
  <c r="B369" i="145"/>
  <c r="B370" i="145" s="1"/>
  <c r="B371" i="145" s="1"/>
  <c r="B367" i="145"/>
  <c r="B368" i="145" s="1"/>
  <c r="B355" i="145"/>
  <c r="B356" i="145" s="1"/>
  <c r="B357" i="145" s="1"/>
  <c r="B358" i="145" s="1"/>
  <c r="B359" i="145" s="1"/>
  <c r="B360" i="145" s="1"/>
  <c r="B361" i="145" s="1"/>
  <c r="B362" i="145" s="1"/>
  <c r="B363" i="145" s="1"/>
  <c r="B364" i="145" s="1"/>
  <c r="B365" i="145" s="1"/>
  <c r="B344" i="145"/>
  <c r="B345" i="145" s="1"/>
  <c r="B346" i="145" s="1"/>
  <c r="B347" i="145" s="1"/>
  <c r="B348" i="145" s="1"/>
  <c r="B349" i="145" s="1"/>
  <c r="B350" i="145" s="1"/>
  <c r="B351" i="145" s="1"/>
  <c r="B352" i="145" s="1"/>
  <c r="B353" i="145" s="1"/>
  <c r="B343" i="145"/>
  <c r="B332" i="145"/>
  <c r="B333" i="145" s="1"/>
  <c r="B334" i="145" s="1"/>
  <c r="B335" i="145" s="1"/>
  <c r="B336" i="145" s="1"/>
  <c r="B337" i="145" s="1"/>
  <c r="B338" i="145" s="1"/>
  <c r="B339" i="145" s="1"/>
  <c r="B340" i="145" s="1"/>
  <c r="B341" i="145" s="1"/>
  <c r="B331" i="145"/>
  <c r="B319" i="145"/>
  <c r="B320" i="145" s="1"/>
  <c r="B321" i="145" s="1"/>
  <c r="B322" i="145" s="1"/>
  <c r="B323" i="145" s="1"/>
  <c r="B324" i="145" s="1"/>
  <c r="B325" i="145" s="1"/>
  <c r="B326" i="145" s="1"/>
  <c r="B327" i="145" s="1"/>
  <c r="B328" i="145" s="1"/>
  <c r="B329" i="145" s="1"/>
  <c r="C308" i="145"/>
  <c r="C320" i="145" s="1"/>
  <c r="C332" i="145" s="1"/>
  <c r="C344" i="145" s="1"/>
  <c r="C356" i="145" s="1"/>
  <c r="C368" i="145" s="1"/>
  <c r="B307" i="145"/>
  <c r="B308" i="145" s="1"/>
  <c r="B309" i="145" s="1"/>
  <c r="B310" i="145" s="1"/>
  <c r="B311" i="145" s="1"/>
  <c r="B312" i="145" s="1"/>
  <c r="B313" i="145" s="1"/>
  <c r="B314" i="145" s="1"/>
  <c r="B315" i="145" s="1"/>
  <c r="B316" i="145" s="1"/>
  <c r="B317" i="145" s="1"/>
  <c r="C305" i="145"/>
  <c r="C317" i="145" s="1"/>
  <c r="C329" i="145" s="1"/>
  <c r="C341" i="145" s="1"/>
  <c r="C353" i="145" s="1"/>
  <c r="C365" i="145" s="1"/>
  <c r="C304" i="145"/>
  <c r="C316" i="145" s="1"/>
  <c r="C328" i="145" s="1"/>
  <c r="C340" i="145" s="1"/>
  <c r="C352" i="145" s="1"/>
  <c r="C364" i="145" s="1"/>
  <c r="C303" i="145"/>
  <c r="C315" i="145" s="1"/>
  <c r="C327" i="145" s="1"/>
  <c r="C339" i="145" s="1"/>
  <c r="C351" i="145" s="1"/>
  <c r="C363" i="145" s="1"/>
  <c r="C302" i="145"/>
  <c r="C314" i="145" s="1"/>
  <c r="C326" i="145" s="1"/>
  <c r="C338" i="145" s="1"/>
  <c r="C350" i="145" s="1"/>
  <c r="C362" i="145" s="1"/>
  <c r="C301" i="145"/>
  <c r="C313" i="145" s="1"/>
  <c r="C325" i="145" s="1"/>
  <c r="C337" i="145" s="1"/>
  <c r="C349" i="145" s="1"/>
  <c r="C361" i="145" s="1"/>
  <c r="C300" i="145"/>
  <c r="C312" i="145" s="1"/>
  <c r="C324" i="145" s="1"/>
  <c r="C336" i="145" s="1"/>
  <c r="C348" i="145" s="1"/>
  <c r="C360" i="145" s="1"/>
  <c r="C299" i="145"/>
  <c r="C311" i="145" s="1"/>
  <c r="C323" i="145" s="1"/>
  <c r="C335" i="145" s="1"/>
  <c r="C347" i="145" s="1"/>
  <c r="C359" i="145" s="1"/>
  <c r="C371" i="145" s="1"/>
  <c r="B299" i="145"/>
  <c r="B300" i="145" s="1"/>
  <c r="B301" i="145" s="1"/>
  <c r="B302" i="145" s="1"/>
  <c r="B303" i="145" s="1"/>
  <c r="B304" i="145" s="1"/>
  <c r="B305" i="145" s="1"/>
  <c r="C298" i="145"/>
  <c r="C310" i="145" s="1"/>
  <c r="C322" i="145" s="1"/>
  <c r="C334" i="145" s="1"/>
  <c r="C346" i="145" s="1"/>
  <c r="C358" i="145" s="1"/>
  <c r="C370" i="145" s="1"/>
  <c r="B298" i="145"/>
  <c r="C297" i="145"/>
  <c r="C309" i="145" s="1"/>
  <c r="C321" i="145" s="1"/>
  <c r="C333" i="145" s="1"/>
  <c r="C345" i="145" s="1"/>
  <c r="C357" i="145" s="1"/>
  <c r="C369" i="145" s="1"/>
  <c r="C296" i="145"/>
  <c r="B296" i="145"/>
  <c r="B297" i="145" s="1"/>
  <c r="C295" i="145"/>
  <c r="C307" i="145" s="1"/>
  <c r="C319" i="145" s="1"/>
  <c r="C331" i="145" s="1"/>
  <c r="C343" i="145" s="1"/>
  <c r="C355" i="145" s="1"/>
  <c r="C367" i="145" s="1"/>
  <c r="B295" i="145"/>
  <c r="C294" i="145"/>
  <c r="C306" i="145" s="1"/>
  <c r="C318" i="145" s="1"/>
  <c r="C330" i="145" s="1"/>
  <c r="C342" i="145" s="1"/>
  <c r="C354" i="145" s="1"/>
  <c r="C366" i="145" s="1"/>
  <c r="B283" i="145"/>
  <c r="B284" i="145" s="1"/>
  <c r="B285" i="145" s="1"/>
  <c r="B286" i="145" s="1"/>
  <c r="B287" i="145" s="1"/>
  <c r="B288" i="145" s="1"/>
  <c r="B289" i="145" s="1"/>
  <c r="B290" i="145" s="1"/>
  <c r="B291" i="145" s="1"/>
  <c r="B292" i="145" s="1"/>
  <c r="B293" i="145" s="1"/>
  <c r="B275" i="145"/>
  <c r="B276" i="145" s="1"/>
  <c r="B277" i="145" s="1"/>
  <c r="B278" i="145" s="1"/>
  <c r="B279" i="145" s="1"/>
  <c r="B263" i="145"/>
  <c r="B264" i="145" s="1"/>
  <c r="B265" i="145" s="1"/>
  <c r="B266" i="145" s="1"/>
  <c r="B267" i="145" s="1"/>
  <c r="B268" i="145" s="1"/>
  <c r="B269" i="145" s="1"/>
  <c r="B270" i="145" s="1"/>
  <c r="B271" i="145" s="1"/>
  <c r="B272" i="145" s="1"/>
  <c r="B273" i="145" s="1"/>
  <c r="B251" i="145"/>
  <c r="B252" i="145" s="1"/>
  <c r="B253" i="145" s="1"/>
  <c r="B254" i="145" s="1"/>
  <c r="B255" i="145" s="1"/>
  <c r="B256" i="145" s="1"/>
  <c r="B257" i="145" s="1"/>
  <c r="B258" i="145" s="1"/>
  <c r="B259" i="145" s="1"/>
  <c r="B260" i="145" s="1"/>
  <c r="B261" i="145" s="1"/>
  <c r="B239" i="145"/>
  <c r="B240" i="145" s="1"/>
  <c r="B241" i="145" s="1"/>
  <c r="B242" i="145" s="1"/>
  <c r="B243" i="145" s="1"/>
  <c r="B244" i="145" s="1"/>
  <c r="B245" i="145" s="1"/>
  <c r="B246" i="145" s="1"/>
  <c r="B247" i="145" s="1"/>
  <c r="B248" i="145" s="1"/>
  <c r="B249" i="145" s="1"/>
  <c r="B232" i="145"/>
  <c r="B233" i="145" s="1"/>
  <c r="B234" i="145" s="1"/>
  <c r="B235" i="145" s="1"/>
  <c r="B236" i="145" s="1"/>
  <c r="B237" i="145" s="1"/>
  <c r="B227" i="145"/>
  <c r="B228" i="145" s="1"/>
  <c r="B229" i="145" s="1"/>
  <c r="B230" i="145" s="1"/>
  <c r="B231" i="145" s="1"/>
  <c r="C220" i="145"/>
  <c r="C232" i="145" s="1"/>
  <c r="C244" i="145" s="1"/>
  <c r="C256" i="145" s="1"/>
  <c r="C268" i="145" s="1"/>
  <c r="C218" i="145"/>
  <c r="C230" i="145" s="1"/>
  <c r="C242" i="145" s="1"/>
  <c r="C254" i="145" s="1"/>
  <c r="C266" i="145" s="1"/>
  <c r="C278" i="145" s="1"/>
  <c r="B215" i="145"/>
  <c r="B216" i="145" s="1"/>
  <c r="B217" i="145" s="1"/>
  <c r="B218" i="145" s="1"/>
  <c r="B219" i="145" s="1"/>
  <c r="B220" i="145" s="1"/>
  <c r="B221" i="145" s="1"/>
  <c r="B222" i="145" s="1"/>
  <c r="B223" i="145" s="1"/>
  <c r="B224" i="145" s="1"/>
  <c r="B225" i="145" s="1"/>
  <c r="C213" i="145"/>
  <c r="C225" i="145" s="1"/>
  <c r="C237" i="145" s="1"/>
  <c r="C249" i="145" s="1"/>
  <c r="C261" i="145" s="1"/>
  <c r="C273" i="145" s="1"/>
  <c r="C212" i="145"/>
  <c r="C224" i="145" s="1"/>
  <c r="C236" i="145" s="1"/>
  <c r="C248" i="145" s="1"/>
  <c r="C260" i="145" s="1"/>
  <c r="C272" i="145" s="1"/>
  <c r="C211" i="145"/>
  <c r="C223" i="145" s="1"/>
  <c r="C235" i="145" s="1"/>
  <c r="C247" i="145" s="1"/>
  <c r="C259" i="145" s="1"/>
  <c r="C271" i="145" s="1"/>
  <c r="C210" i="145"/>
  <c r="C222" i="145" s="1"/>
  <c r="C234" i="145" s="1"/>
  <c r="C246" i="145" s="1"/>
  <c r="C258" i="145" s="1"/>
  <c r="C270" i="145" s="1"/>
  <c r="C209" i="145"/>
  <c r="C221" i="145" s="1"/>
  <c r="C233" i="145" s="1"/>
  <c r="C245" i="145" s="1"/>
  <c r="C257" i="145" s="1"/>
  <c r="C269" i="145" s="1"/>
  <c r="C208" i="145"/>
  <c r="C207" i="145"/>
  <c r="C219" i="145" s="1"/>
  <c r="C231" i="145" s="1"/>
  <c r="C243" i="145" s="1"/>
  <c r="C255" i="145" s="1"/>
  <c r="C267" i="145" s="1"/>
  <c r="C279" i="145" s="1"/>
  <c r="C206" i="145"/>
  <c r="B206" i="145"/>
  <c r="B207" i="145" s="1"/>
  <c r="B208" i="145" s="1"/>
  <c r="B209" i="145" s="1"/>
  <c r="B210" i="145" s="1"/>
  <c r="B211" i="145" s="1"/>
  <c r="B212" i="145" s="1"/>
  <c r="B213" i="145" s="1"/>
  <c r="C205" i="145"/>
  <c r="C217" i="145" s="1"/>
  <c r="C229" i="145" s="1"/>
  <c r="C241" i="145" s="1"/>
  <c r="C253" i="145" s="1"/>
  <c r="C265" i="145" s="1"/>
  <c r="C277" i="145" s="1"/>
  <c r="C204" i="145"/>
  <c r="C216" i="145" s="1"/>
  <c r="C228" i="145" s="1"/>
  <c r="C240" i="145" s="1"/>
  <c r="C252" i="145" s="1"/>
  <c r="C264" i="145" s="1"/>
  <c r="C276" i="145" s="1"/>
  <c r="B204" i="145"/>
  <c r="B205" i="145" s="1"/>
  <c r="C203" i="145"/>
  <c r="C215" i="145" s="1"/>
  <c r="C227" i="145" s="1"/>
  <c r="C239" i="145" s="1"/>
  <c r="C251" i="145" s="1"/>
  <c r="C263" i="145" s="1"/>
  <c r="C275" i="145" s="1"/>
  <c r="B203" i="145"/>
  <c r="C202" i="145"/>
  <c r="C214" i="145" s="1"/>
  <c r="C226" i="145" s="1"/>
  <c r="C238" i="145" s="1"/>
  <c r="C250" i="145" s="1"/>
  <c r="C262" i="145" s="1"/>
  <c r="C274" i="145" s="1"/>
  <c r="B193" i="145"/>
  <c r="B194" i="145" s="1"/>
  <c r="B195" i="145" s="1"/>
  <c r="B196" i="145" s="1"/>
  <c r="B197" i="145" s="1"/>
  <c r="B198" i="145" s="1"/>
  <c r="B199" i="145" s="1"/>
  <c r="B200" i="145" s="1"/>
  <c r="B201" i="145" s="1"/>
  <c r="B191" i="145"/>
  <c r="B192" i="145" s="1"/>
  <c r="B187" i="145"/>
  <c r="B183" i="145"/>
  <c r="B184" i="145" s="1"/>
  <c r="B185" i="145" s="1"/>
  <c r="B186" i="145" s="1"/>
  <c r="B173" i="145"/>
  <c r="B174" i="145" s="1"/>
  <c r="B175" i="145" s="1"/>
  <c r="B176" i="145" s="1"/>
  <c r="B177" i="145" s="1"/>
  <c r="B178" i="145" s="1"/>
  <c r="B179" i="145" s="1"/>
  <c r="B180" i="145" s="1"/>
  <c r="B181" i="145" s="1"/>
  <c r="B171" i="145"/>
  <c r="B172" i="145" s="1"/>
  <c r="B165" i="145"/>
  <c r="B166" i="145" s="1"/>
  <c r="B167" i="145" s="1"/>
  <c r="B168" i="145" s="1"/>
  <c r="B169" i="145" s="1"/>
  <c r="B160" i="145"/>
  <c r="B161" i="145" s="1"/>
  <c r="B162" i="145" s="1"/>
  <c r="B163" i="145" s="1"/>
  <c r="B164" i="145" s="1"/>
  <c r="B159" i="145"/>
  <c r="B148" i="145"/>
  <c r="B149" i="145" s="1"/>
  <c r="B150" i="145" s="1"/>
  <c r="B151" i="145" s="1"/>
  <c r="B152" i="145" s="1"/>
  <c r="B153" i="145" s="1"/>
  <c r="B154" i="145" s="1"/>
  <c r="B155" i="145" s="1"/>
  <c r="B156" i="145" s="1"/>
  <c r="B157" i="145" s="1"/>
  <c r="B147" i="145"/>
  <c r="C137" i="145"/>
  <c r="C149" i="145" s="1"/>
  <c r="C161" i="145" s="1"/>
  <c r="C173" i="145" s="1"/>
  <c r="C185" i="145" s="1"/>
  <c r="B135" i="145"/>
  <c r="B136" i="145" s="1"/>
  <c r="B137" i="145" s="1"/>
  <c r="B138" i="145" s="1"/>
  <c r="B139" i="145" s="1"/>
  <c r="B140" i="145" s="1"/>
  <c r="B141" i="145" s="1"/>
  <c r="B142" i="145" s="1"/>
  <c r="B143" i="145" s="1"/>
  <c r="B144" i="145" s="1"/>
  <c r="B145" i="145" s="1"/>
  <c r="C132" i="145"/>
  <c r="C144" i="145" s="1"/>
  <c r="C156" i="145" s="1"/>
  <c r="C168" i="145" s="1"/>
  <c r="C180" i="145" s="1"/>
  <c r="B123" i="145"/>
  <c r="B124" i="145" s="1"/>
  <c r="B125" i="145" s="1"/>
  <c r="B126" i="145" s="1"/>
  <c r="B127" i="145" s="1"/>
  <c r="B128" i="145" s="1"/>
  <c r="B129" i="145" s="1"/>
  <c r="B130" i="145" s="1"/>
  <c r="B131" i="145" s="1"/>
  <c r="B132" i="145" s="1"/>
  <c r="B133" i="145" s="1"/>
  <c r="C121" i="145"/>
  <c r="C133" i="145" s="1"/>
  <c r="C145" i="145" s="1"/>
  <c r="C157" i="145" s="1"/>
  <c r="C169" i="145" s="1"/>
  <c r="C181" i="145" s="1"/>
  <c r="C120" i="145"/>
  <c r="C119" i="145"/>
  <c r="C131" i="145" s="1"/>
  <c r="C143" i="145" s="1"/>
  <c r="C155" i="145" s="1"/>
  <c r="C167" i="145" s="1"/>
  <c r="C179" i="145" s="1"/>
  <c r="C118" i="145"/>
  <c r="C130" i="145" s="1"/>
  <c r="C142" i="145" s="1"/>
  <c r="C154" i="145" s="1"/>
  <c r="C166" i="145" s="1"/>
  <c r="C178" i="145" s="1"/>
  <c r="C117" i="145"/>
  <c r="C129" i="145" s="1"/>
  <c r="C141" i="145" s="1"/>
  <c r="C153" i="145" s="1"/>
  <c r="C165" i="145" s="1"/>
  <c r="C177" i="145" s="1"/>
  <c r="C116" i="145"/>
  <c r="C128" i="145" s="1"/>
  <c r="C140" i="145" s="1"/>
  <c r="C152" i="145" s="1"/>
  <c r="C164" i="145" s="1"/>
  <c r="C176" i="145" s="1"/>
  <c r="C115" i="145"/>
  <c r="C127" i="145" s="1"/>
  <c r="C139" i="145" s="1"/>
  <c r="C151" i="145" s="1"/>
  <c r="C163" i="145" s="1"/>
  <c r="C175" i="145" s="1"/>
  <c r="C187" i="145" s="1"/>
  <c r="C114" i="145"/>
  <c r="C126" i="145" s="1"/>
  <c r="C138" i="145" s="1"/>
  <c r="C150" i="145" s="1"/>
  <c r="C162" i="145" s="1"/>
  <c r="C174" i="145" s="1"/>
  <c r="C186" i="145" s="1"/>
  <c r="C113" i="145"/>
  <c r="C125" i="145" s="1"/>
  <c r="C112" i="145"/>
  <c r="C124" i="145" s="1"/>
  <c r="C136" i="145" s="1"/>
  <c r="C148" i="145" s="1"/>
  <c r="C160" i="145" s="1"/>
  <c r="C172" i="145" s="1"/>
  <c r="C184" i="145" s="1"/>
  <c r="C111" i="145"/>
  <c r="C123" i="145" s="1"/>
  <c r="C135" i="145" s="1"/>
  <c r="C147" i="145" s="1"/>
  <c r="C159" i="145" s="1"/>
  <c r="C171" i="145" s="1"/>
  <c r="C183" i="145" s="1"/>
  <c r="B111" i="145"/>
  <c r="B112" i="145" s="1"/>
  <c r="B113" i="145" s="1"/>
  <c r="B114" i="145" s="1"/>
  <c r="B115" i="145" s="1"/>
  <c r="B116" i="145" s="1"/>
  <c r="B117" i="145" s="1"/>
  <c r="B118" i="145" s="1"/>
  <c r="B119" i="145" s="1"/>
  <c r="B120" i="145" s="1"/>
  <c r="B121" i="145" s="1"/>
  <c r="C110" i="145"/>
  <c r="C122" i="145" s="1"/>
  <c r="C134" i="145" s="1"/>
  <c r="C146" i="145" s="1"/>
  <c r="C158" i="145" s="1"/>
  <c r="C170" i="145" s="1"/>
  <c r="C182" i="145" s="1"/>
  <c r="B100" i="145"/>
  <c r="B101" i="145" s="1"/>
  <c r="B102" i="145" s="1"/>
  <c r="B103" i="145" s="1"/>
  <c r="B104" i="145" s="1"/>
  <c r="B105" i="145" s="1"/>
  <c r="B106" i="145" s="1"/>
  <c r="B107" i="145" s="1"/>
  <c r="B108" i="145" s="1"/>
  <c r="B109" i="145" s="1"/>
  <c r="BQ99" i="145"/>
  <c r="B99" i="145"/>
  <c r="CB98" i="145"/>
  <c r="BQ98" i="145"/>
  <c r="BQ97" i="145"/>
  <c r="AS97" i="145"/>
  <c r="AR97" i="145"/>
  <c r="AQ97" i="145"/>
  <c r="AD97" i="145"/>
  <c r="Z97" i="145"/>
  <c r="N97" i="145"/>
  <c r="P97" i="145" s="1"/>
  <c r="AA97" i="145" s="1"/>
  <c r="CV96" i="145"/>
  <c r="BX96" i="145"/>
  <c r="BQ96" i="145"/>
  <c r="AS96" i="145"/>
  <c r="AR96" i="145"/>
  <c r="AQ96" i="145"/>
  <c r="AE96" i="145"/>
  <c r="AD96" i="145"/>
  <c r="AA96" i="145"/>
  <c r="Z96" i="145"/>
  <c r="N96" i="145"/>
  <c r="Y96" i="145" s="1"/>
  <c r="CV95" i="145"/>
  <c r="BQ95" i="145"/>
  <c r="AS95" i="145"/>
  <c r="AR95" i="145"/>
  <c r="AQ95" i="145"/>
  <c r="AE95" i="145"/>
  <c r="AA95" i="145"/>
  <c r="Z95" i="145"/>
  <c r="N95" i="145"/>
  <c r="AF95" i="145" s="1"/>
  <c r="CV94" i="145"/>
  <c r="CB94" i="145"/>
  <c r="BQ94" i="145"/>
  <c r="CB97" i="145"/>
  <c r="AS94" i="145"/>
  <c r="AR94" i="145"/>
  <c r="AQ94" i="145"/>
  <c r="AG94" i="145"/>
  <c r="AE94" i="145"/>
  <c r="AD94" i="145"/>
  <c r="AA94" i="145"/>
  <c r="Z94" i="145"/>
  <c r="N94" i="145"/>
  <c r="Y94" i="145" s="1"/>
  <c r="CV93" i="145"/>
  <c r="CD93" i="145"/>
  <c r="CB93" i="145"/>
  <c r="BQ93" i="145"/>
  <c r="CB96" i="145"/>
  <c r="AS93" i="145"/>
  <c r="AR93" i="145"/>
  <c r="AQ93" i="145"/>
  <c r="AA93" i="145"/>
  <c r="Z93" i="145"/>
  <c r="Y93" i="145"/>
  <c r="N93" i="145"/>
  <c r="AG93" i="145" s="1"/>
  <c r="CV92" i="145"/>
  <c r="CP92" i="145"/>
  <c r="CP93" i="145" s="1"/>
  <c r="CP94" i="145" s="1"/>
  <c r="CP95" i="145" s="1"/>
  <c r="CP96" i="145" s="1"/>
  <c r="BX92" i="145"/>
  <c r="BQ92" i="145"/>
  <c r="AS92" i="145"/>
  <c r="AR92" i="145"/>
  <c r="AQ92" i="145"/>
  <c r="AA92" i="145"/>
  <c r="Z92" i="145"/>
  <c r="W92" i="145"/>
  <c r="W93" i="145" s="1"/>
  <c r="W94" i="145" s="1"/>
  <c r="W95" i="145" s="1"/>
  <c r="N92" i="145"/>
  <c r="Y92" i="145" s="1"/>
  <c r="CV91" i="145"/>
  <c r="CB91" i="145"/>
  <c r="BQ91" i="145"/>
  <c r="BX93" i="145"/>
  <c r="AS91" i="145"/>
  <c r="AR91" i="145"/>
  <c r="AQ91" i="145"/>
  <c r="AA91" i="145"/>
  <c r="Z91" i="145"/>
  <c r="W91" i="145"/>
  <c r="N91" i="145"/>
  <c r="AF91" i="145" s="1"/>
  <c r="B91" i="145"/>
  <c r="B92" i="145" s="1"/>
  <c r="B93" i="145" s="1"/>
  <c r="B94" i="145" s="1"/>
  <c r="B95" i="145" s="1"/>
  <c r="CV90" i="145"/>
  <c r="CB90" i="145"/>
  <c r="BX90" i="145"/>
  <c r="BQ90" i="145"/>
  <c r="AS90" i="145"/>
  <c r="AR90" i="145"/>
  <c r="AQ90" i="145"/>
  <c r="AG90" i="145"/>
  <c r="AA90" i="145"/>
  <c r="Z90" i="145"/>
  <c r="N90" i="145"/>
  <c r="Y90" i="145" s="1"/>
  <c r="CV89" i="145"/>
  <c r="BX89" i="145"/>
  <c r="BQ89" i="145"/>
  <c r="AS89" i="145"/>
  <c r="AR89" i="145"/>
  <c r="AQ89" i="145"/>
  <c r="AA89" i="145"/>
  <c r="Z89" i="145"/>
  <c r="N89" i="145"/>
  <c r="AG89" i="145" s="1"/>
  <c r="CV88" i="145"/>
  <c r="BQ88" i="145"/>
  <c r="AS88" i="145"/>
  <c r="AR88" i="145"/>
  <c r="AQ88" i="145"/>
  <c r="AD88" i="145"/>
  <c r="AA88" i="145"/>
  <c r="Z88" i="145"/>
  <c r="N88" i="145"/>
  <c r="AF88" i="145" s="1"/>
  <c r="CV87" i="145"/>
  <c r="BQ87" i="145"/>
  <c r="AS87" i="145"/>
  <c r="AR87" i="145"/>
  <c r="AQ87" i="145"/>
  <c r="AG87" i="145"/>
  <c r="AE87" i="145"/>
  <c r="AD87" i="145"/>
  <c r="AA87" i="145"/>
  <c r="Z87" i="145"/>
  <c r="N87" i="145"/>
  <c r="Y87" i="145" s="1"/>
  <c r="CV86" i="145"/>
  <c r="CB86" i="145"/>
  <c r="BQ86" i="145"/>
  <c r="CB89" i="145"/>
  <c r="AS86" i="145"/>
  <c r="AR86" i="145"/>
  <c r="AQ86" i="145"/>
  <c r="AA86" i="145"/>
  <c r="Z86" i="145"/>
  <c r="N86" i="145"/>
  <c r="AF86" i="145" s="1"/>
  <c r="CV85" i="145"/>
  <c r="BX85" i="145"/>
  <c r="BQ85" i="145"/>
  <c r="AS85" i="145"/>
  <c r="AR85" i="145"/>
  <c r="AQ85" i="145"/>
  <c r="AA85" i="145"/>
  <c r="Z85" i="145"/>
  <c r="N85" i="145"/>
  <c r="AE85" i="145" s="1"/>
  <c r="CV84" i="145"/>
  <c r="BQ84" i="145"/>
  <c r="BX86" i="145"/>
  <c r="AS84" i="145"/>
  <c r="AR84" i="145"/>
  <c r="AQ84" i="145"/>
  <c r="AA84" i="145"/>
  <c r="Z84" i="145"/>
  <c r="N84" i="145"/>
  <c r="Y84" i="145" s="1"/>
  <c r="CV83" i="145"/>
  <c r="BQ83" i="145"/>
  <c r="AS83" i="145"/>
  <c r="AR83" i="145"/>
  <c r="AQ83" i="145"/>
  <c r="AA83" i="145"/>
  <c r="Z83" i="145"/>
  <c r="N83" i="145"/>
  <c r="Y83" i="145" s="1"/>
  <c r="CV82" i="145"/>
  <c r="CB82" i="145"/>
  <c r="BQ82" i="145"/>
  <c r="CB85" i="145"/>
  <c r="AS82" i="145"/>
  <c r="AR82" i="145"/>
  <c r="AQ82" i="145"/>
  <c r="AE82" i="145"/>
  <c r="AA82" i="145"/>
  <c r="Z82" i="145"/>
  <c r="Y82" i="145"/>
  <c r="N82" i="145"/>
  <c r="AF82" i="145" s="1"/>
  <c r="CV81" i="145"/>
  <c r="CD81" i="145"/>
  <c r="CB81" i="145"/>
  <c r="BQ81" i="145"/>
  <c r="AS81" i="145"/>
  <c r="AR81" i="145"/>
  <c r="AQ81" i="145"/>
  <c r="AG81" i="145"/>
  <c r="AA81" i="145"/>
  <c r="Z81" i="145"/>
  <c r="N81" i="145"/>
  <c r="CV80" i="145"/>
  <c r="CP80" i="145"/>
  <c r="CP81" i="145" s="1"/>
  <c r="CP82" i="145" s="1"/>
  <c r="CP83" i="145" s="1"/>
  <c r="CP84" i="145" s="1"/>
  <c r="CP85" i="145" s="1"/>
  <c r="CP86" i="145" s="1"/>
  <c r="CP87" i="145" s="1"/>
  <c r="CP88" i="145" s="1"/>
  <c r="CP89" i="145" s="1"/>
  <c r="CP90" i="145" s="1"/>
  <c r="BX80" i="145"/>
  <c r="BQ80" i="145"/>
  <c r="CB83" i="145"/>
  <c r="AS80" i="145"/>
  <c r="AR80" i="145"/>
  <c r="AQ80" i="145"/>
  <c r="AE80" i="145"/>
  <c r="AA80" i="145"/>
  <c r="Z80" i="145"/>
  <c r="N80" i="145"/>
  <c r="AG80" i="145" s="1"/>
  <c r="CV79" i="145"/>
  <c r="CB79" i="145"/>
  <c r="BX79" i="145"/>
  <c r="BQ79" i="145"/>
  <c r="BX81" i="145"/>
  <c r="AS79" i="145"/>
  <c r="AR79" i="145"/>
  <c r="AQ79" i="145"/>
  <c r="AA79" i="145"/>
  <c r="Z79" i="145"/>
  <c r="W79" i="145"/>
  <c r="W80" i="145" s="1"/>
  <c r="W81" i="145" s="1"/>
  <c r="W82" i="145" s="1"/>
  <c r="W83" i="145" s="1"/>
  <c r="W84" i="145" s="1"/>
  <c r="W85" i="145" s="1"/>
  <c r="W86" i="145" s="1"/>
  <c r="W87" i="145" s="1"/>
  <c r="W88" i="145" s="1"/>
  <c r="W89" i="145" s="1"/>
  <c r="N79" i="145"/>
  <c r="AE79" i="145" s="1"/>
  <c r="B79" i="145"/>
  <c r="B80" i="145" s="1"/>
  <c r="B81" i="145" s="1"/>
  <c r="B82" i="145" s="1"/>
  <c r="B83" i="145" s="1"/>
  <c r="B84" i="145" s="1"/>
  <c r="B85" i="145" s="1"/>
  <c r="B86" i="145" s="1"/>
  <c r="B87" i="145" s="1"/>
  <c r="B88" i="145" s="1"/>
  <c r="B89" i="145" s="1"/>
  <c r="CV78" i="145"/>
  <c r="BX78" i="145"/>
  <c r="BQ78" i="145"/>
  <c r="AS78" i="145"/>
  <c r="AR78" i="145"/>
  <c r="AQ78" i="145"/>
  <c r="AE78" i="145"/>
  <c r="AD78" i="145"/>
  <c r="AA78" i="145"/>
  <c r="Z78" i="145"/>
  <c r="Y78" i="145"/>
  <c r="N78" i="145"/>
  <c r="AF78" i="145" s="1"/>
  <c r="CV77" i="145"/>
  <c r="BQ77" i="145"/>
  <c r="CB80" i="145"/>
  <c r="AS77" i="145"/>
  <c r="AR77" i="145"/>
  <c r="AQ77" i="145"/>
  <c r="AA77" i="145"/>
  <c r="Z77" i="145"/>
  <c r="N77" i="145"/>
  <c r="AG77" i="145" s="1"/>
  <c r="CV76" i="145"/>
  <c r="BQ76" i="145"/>
  <c r="AS76" i="145"/>
  <c r="AR76" i="145"/>
  <c r="AQ76" i="145"/>
  <c r="AG76" i="145"/>
  <c r="AD76" i="145"/>
  <c r="AA76" i="145"/>
  <c r="Z76" i="145"/>
  <c r="N76" i="145"/>
  <c r="AE76" i="145" s="1"/>
  <c r="CV75" i="145"/>
  <c r="BQ75" i="145"/>
  <c r="CB78" i="145"/>
  <c r="AS75" i="145"/>
  <c r="AR75" i="145"/>
  <c r="AQ75" i="145"/>
  <c r="AA75" i="145"/>
  <c r="Z75" i="145"/>
  <c r="N75" i="145"/>
  <c r="AF75" i="145" s="1"/>
  <c r="CV74" i="145"/>
  <c r="BQ74" i="145"/>
  <c r="AS74" i="145"/>
  <c r="AR74" i="145"/>
  <c r="AQ74" i="145"/>
  <c r="AA74" i="145"/>
  <c r="Z74" i="145"/>
  <c r="N74" i="145"/>
  <c r="AF74" i="145" s="1"/>
  <c r="CV73" i="145"/>
  <c r="CB73" i="145"/>
  <c r="BQ73" i="145"/>
  <c r="AS73" i="145"/>
  <c r="AR73" i="145"/>
  <c r="AQ73" i="145"/>
  <c r="AA73" i="145"/>
  <c r="Z73" i="145"/>
  <c r="N73" i="145"/>
  <c r="CV72" i="145"/>
  <c r="BX72" i="145"/>
  <c r="BQ72" i="145"/>
  <c r="CB75" i="145"/>
  <c r="AS72" i="145"/>
  <c r="AR72" i="145"/>
  <c r="AQ72" i="145"/>
  <c r="AA72" i="145"/>
  <c r="Z72" i="145"/>
  <c r="N72" i="145"/>
  <c r="AF72" i="145" s="1"/>
  <c r="CV71" i="145"/>
  <c r="BQ71" i="145"/>
  <c r="CB74" i="145"/>
  <c r="AS71" i="145"/>
  <c r="AR71" i="145"/>
  <c r="AQ71" i="145"/>
  <c r="AA71" i="145"/>
  <c r="Z71" i="145"/>
  <c r="Y71" i="145"/>
  <c r="N71" i="145"/>
  <c r="AF71" i="145" s="1"/>
  <c r="CV70" i="145"/>
  <c r="CD70" i="145"/>
  <c r="BQ70" i="145"/>
  <c r="AS70" i="145"/>
  <c r="AR70" i="145"/>
  <c r="AQ70" i="145"/>
  <c r="AG70" i="145"/>
  <c r="AE70" i="145"/>
  <c r="AA70" i="145"/>
  <c r="Z70" i="145"/>
  <c r="N70" i="145"/>
  <c r="AF70" i="145" s="1"/>
  <c r="CV69" i="145"/>
  <c r="CP69" i="145"/>
  <c r="CP70" i="145" s="1"/>
  <c r="CP71" i="145" s="1"/>
  <c r="CP72" i="145" s="1"/>
  <c r="CP73" i="145" s="1"/>
  <c r="CP74" i="145" s="1"/>
  <c r="CP75" i="145" s="1"/>
  <c r="CP76" i="145" s="1"/>
  <c r="CP77" i="145" s="1"/>
  <c r="CP78" i="145" s="1"/>
  <c r="CD69" i="145"/>
  <c r="BQ69" i="145"/>
  <c r="AS69" i="145"/>
  <c r="AR69" i="145"/>
  <c r="AQ69" i="145"/>
  <c r="AF69" i="145"/>
  <c r="AA69" i="145"/>
  <c r="Z69" i="145"/>
  <c r="N69" i="145"/>
  <c r="CV68" i="145"/>
  <c r="CP68" i="145"/>
  <c r="CB68" i="145"/>
  <c r="BQ68" i="145"/>
  <c r="CB71" i="145"/>
  <c r="AS68" i="145"/>
  <c r="AR68" i="145"/>
  <c r="AQ68" i="145"/>
  <c r="AG68" i="145"/>
  <c r="AD68" i="145"/>
  <c r="AA68" i="145"/>
  <c r="Z68" i="145"/>
  <c r="Y68" i="145"/>
  <c r="N68" i="145"/>
  <c r="AF68" i="145" s="1"/>
  <c r="B68" i="145"/>
  <c r="B69" i="145" s="1"/>
  <c r="B70" i="145" s="1"/>
  <c r="B71" i="145" s="1"/>
  <c r="B72" i="145" s="1"/>
  <c r="B73" i="145" s="1"/>
  <c r="B74" i="145" s="1"/>
  <c r="B75" i="145" s="1"/>
  <c r="B76" i="145" s="1"/>
  <c r="B77" i="145" s="1"/>
  <c r="CV67" i="145"/>
  <c r="BX67" i="145"/>
  <c r="BQ67" i="145"/>
  <c r="CB70" i="145"/>
  <c r="AS67" i="145"/>
  <c r="AR67" i="145"/>
  <c r="AQ67" i="145"/>
  <c r="AA67" i="145"/>
  <c r="Z67" i="145"/>
  <c r="Y67" i="145"/>
  <c r="W67" i="145"/>
  <c r="W68" i="145" s="1"/>
  <c r="W69" i="145" s="1"/>
  <c r="W70" i="145" s="1"/>
  <c r="W71" i="145" s="1"/>
  <c r="W72" i="145" s="1"/>
  <c r="W73" i="145" s="1"/>
  <c r="W74" i="145" s="1"/>
  <c r="W75" i="145" s="1"/>
  <c r="W76" i="145" s="1"/>
  <c r="W77" i="145" s="1"/>
  <c r="N67" i="145"/>
  <c r="AG67" i="145" s="1"/>
  <c r="B67" i="145"/>
  <c r="CV66" i="145"/>
  <c r="BQ66" i="145"/>
  <c r="CB69" i="145"/>
  <c r="AS66" i="145"/>
  <c r="AR66" i="145"/>
  <c r="AQ66" i="145"/>
  <c r="AG66" i="145"/>
  <c r="AA66" i="145"/>
  <c r="Z66" i="145"/>
  <c r="N66" i="145"/>
  <c r="AF66" i="145" s="1"/>
  <c r="CV65" i="145"/>
  <c r="BX65" i="145"/>
  <c r="BQ65" i="145"/>
  <c r="AS65" i="145"/>
  <c r="AR65" i="145"/>
  <c r="AQ65" i="145"/>
  <c r="AA65" i="145"/>
  <c r="Z65" i="145"/>
  <c r="Y65" i="145"/>
  <c r="N65" i="145"/>
  <c r="AF65" i="145" s="1"/>
  <c r="CV64" i="145"/>
  <c r="BQ64" i="145"/>
  <c r="CB67" i="145"/>
  <c r="AS64" i="145"/>
  <c r="AR64" i="145"/>
  <c r="AQ64" i="145"/>
  <c r="AG64" i="145"/>
  <c r="AA64" i="145"/>
  <c r="Z64" i="145"/>
  <c r="N64" i="145"/>
  <c r="AF64" i="145" s="1"/>
  <c r="CV63" i="145"/>
  <c r="BQ63" i="145"/>
  <c r="CB66" i="145"/>
  <c r="AS63" i="145"/>
  <c r="AR63" i="145"/>
  <c r="AQ63" i="145"/>
  <c r="AE63" i="145"/>
  <c r="AA63" i="145"/>
  <c r="Z63" i="145"/>
  <c r="N63" i="145"/>
  <c r="AF63" i="145" s="1"/>
  <c r="CV62" i="145"/>
  <c r="CB62" i="145"/>
  <c r="BQ62" i="145"/>
  <c r="AS62" i="145"/>
  <c r="AR62" i="145"/>
  <c r="AQ62" i="145"/>
  <c r="AF62" i="145"/>
  <c r="AA62" i="145"/>
  <c r="Z62" i="145"/>
  <c r="N62" i="145"/>
  <c r="CV61" i="145"/>
  <c r="BX61" i="145"/>
  <c r="BQ61" i="145"/>
  <c r="CB64" i="145"/>
  <c r="AS61" i="145"/>
  <c r="AR61" i="145"/>
  <c r="AQ61" i="145"/>
  <c r="AA61" i="145"/>
  <c r="Z61" i="145"/>
  <c r="N61" i="145"/>
  <c r="AF61" i="145" s="1"/>
  <c r="CV60" i="145"/>
  <c r="BQ60" i="145"/>
  <c r="CB63" i="145"/>
  <c r="AS60" i="145"/>
  <c r="AR60" i="145"/>
  <c r="AQ60" i="145"/>
  <c r="AA60" i="145"/>
  <c r="Z60" i="145"/>
  <c r="Y60" i="145"/>
  <c r="N60" i="145"/>
  <c r="AF60" i="145" s="1"/>
  <c r="CV59" i="145"/>
  <c r="BQ59" i="145"/>
  <c r="AS59" i="145"/>
  <c r="AR59" i="145"/>
  <c r="AQ59" i="145"/>
  <c r="AE59" i="145"/>
  <c r="AA59" i="145"/>
  <c r="Z59" i="145"/>
  <c r="N59" i="145"/>
  <c r="AF59" i="145" s="1"/>
  <c r="CV58" i="145"/>
  <c r="CD58" i="145"/>
  <c r="BQ58" i="145"/>
  <c r="AS58" i="145"/>
  <c r="AR58" i="145"/>
  <c r="AQ58" i="145"/>
  <c r="AA58" i="145"/>
  <c r="Z58" i="145"/>
  <c r="N58" i="145"/>
  <c r="AF58" i="145" s="1"/>
  <c r="CV57" i="145"/>
  <c r="CD57" i="145"/>
  <c r="CB57" i="145"/>
  <c r="BQ57" i="145"/>
  <c r="CB60" i="145"/>
  <c r="AS57" i="145"/>
  <c r="AR57" i="145"/>
  <c r="AQ57" i="145"/>
  <c r="AG57" i="145"/>
  <c r="AA57" i="145"/>
  <c r="Z57" i="145"/>
  <c r="Y57" i="145"/>
  <c r="N57" i="145"/>
  <c r="AF57" i="145" s="1"/>
  <c r="CV56" i="145"/>
  <c r="CP56" i="145"/>
  <c r="CP57" i="145" s="1"/>
  <c r="CP58" i="145" s="1"/>
  <c r="CP59" i="145" s="1"/>
  <c r="CP60" i="145" s="1"/>
  <c r="CP61" i="145" s="1"/>
  <c r="CP62" i="145" s="1"/>
  <c r="CP63" i="145" s="1"/>
  <c r="CP64" i="145" s="1"/>
  <c r="CP65" i="145" s="1"/>
  <c r="CP66" i="145" s="1"/>
  <c r="BX56" i="145"/>
  <c r="BQ56" i="145"/>
  <c r="CB59" i="145"/>
  <c r="AS56" i="145"/>
  <c r="AR56" i="145"/>
  <c r="AQ56" i="145"/>
  <c r="AA56" i="145"/>
  <c r="Z56" i="145"/>
  <c r="N56" i="145"/>
  <c r="AF56" i="145" s="1"/>
  <c r="CV55" i="145"/>
  <c r="BQ55" i="145"/>
  <c r="CB58" i="145"/>
  <c r="AS55" i="145"/>
  <c r="AR55" i="145"/>
  <c r="AQ55" i="145"/>
  <c r="AA55" i="145"/>
  <c r="Z55" i="145"/>
  <c r="W55" i="145"/>
  <c r="W56" i="145" s="1"/>
  <c r="W57" i="145" s="1"/>
  <c r="W58" i="145" s="1"/>
  <c r="W59" i="145" s="1"/>
  <c r="W60" i="145" s="1"/>
  <c r="W61" i="145" s="1"/>
  <c r="W62" i="145" s="1"/>
  <c r="W63" i="145" s="1"/>
  <c r="W64" i="145" s="1"/>
  <c r="W65" i="145" s="1"/>
  <c r="N55" i="145"/>
  <c r="AG55" i="145" s="1"/>
  <c r="B55" i="145"/>
  <c r="B56" i="145" s="1"/>
  <c r="B57" i="145" s="1"/>
  <c r="B58" i="145" s="1"/>
  <c r="B59" i="145" s="1"/>
  <c r="B60" i="145" s="1"/>
  <c r="B61" i="145" s="1"/>
  <c r="B62" i="145" s="1"/>
  <c r="B63" i="145" s="1"/>
  <c r="B64" i="145" s="1"/>
  <c r="B65" i="145" s="1"/>
  <c r="CV54" i="145"/>
  <c r="BQ54" i="145"/>
  <c r="AS54" i="145"/>
  <c r="AR54" i="145"/>
  <c r="AQ54" i="145"/>
  <c r="AE54" i="145"/>
  <c r="AA54" i="145"/>
  <c r="Z54" i="145"/>
  <c r="Y54" i="145"/>
  <c r="N54" i="145"/>
  <c r="AG54" i="145" s="1"/>
  <c r="CV53" i="145"/>
  <c r="BQ53" i="145"/>
  <c r="BX55" i="145"/>
  <c r="AS53" i="145"/>
  <c r="AR53" i="145"/>
  <c r="AQ53" i="145"/>
  <c r="AG53" i="145"/>
  <c r="AA53" i="145"/>
  <c r="Z53" i="145"/>
  <c r="Y53" i="145"/>
  <c r="N53" i="145"/>
  <c r="AF53" i="145" s="1"/>
  <c r="CV52" i="145"/>
  <c r="BQ52" i="145"/>
  <c r="CB55" i="145"/>
  <c r="AS52" i="145"/>
  <c r="AR52" i="145"/>
  <c r="AQ52" i="145"/>
  <c r="AG52" i="145"/>
  <c r="AE52" i="145"/>
  <c r="AA52" i="145"/>
  <c r="Z52" i="145"/>
  <c r="N52" i="145"/>
  <c r="AF52" i="145" s="1"/>
  <c r="CV51" i="145"/>
  <c r="CB51" i="145"/>
  <c r="BQ51" i="145"/>
  <c r="CB54" i="145"/>
  <c r="AS51" i="145"/>
  <c r="AR51" i="145"/>
  <c r="AQ51" i="145"/>
  <c r="AE51" i="145"/>
  <c r="AA51" i="145"/>
  <c r="Z51" i="145"/>
  <c r="N51" i="145"/>
  <c r="AF51" i="145" s="1"/>
  <c r="CV50" i="145"/>
  <c r="CB50" i="145"/>
  <c r="BQ50" i="145"/>
  <c r="CB53" i="145"/>
  <c r="AS50" i="145"/>
  <c r="AR50" i="145"/>
  <c r="AQ50" i="145"/>
  <c r="AA50" i="145"/>
  <c r="Z50" i="145"/>
  <c r="N50" i="145"/>
  <c r="AF50" i="145" s="1"/>
  <c r="CV49" i="145"/>
  <c r="BX49" i="145"/>
  <c r="BQ49" i="145"/>
  <c r="AS49" i="145"/>
  <c r="AR49" i="145"/>
  <c r="AQ49" i="145"/>
  <c r="AA49" i="145"/>
  <c r="Z49" i="145"/>
  <c r="N49" i="145"/>
  <c r="AF49" i="145" s="1"/>
  <c r="CV48" i="145"/>
  <c r="BQ48" i="145"/>
  <c r="BX50" i="145"/>
  <c r="AS48" i="145"/>
  <c r="AR48" i="145"/>
  <c r="AQ48" i="145"/>
  <c r="AE48" i="145"/>
  <c r="AA48" i="145"/>
  <c r="Z48" i="145"/>
  <c r="N48" i="145"/>
  <c r="Y48" i="145" s="1"/>
  <c r="CV47" i="145"/>
  <c r="BQ47" i="145"/>
  <c r="AS47" i="145"/>
  <c r="AR47" i="145"/>
  <c r="AQ47" i="145"/>
  <c r="AA47" i="145"/>
  <c r="Z47" i="145"/>
  <c r="N47" i="145"/>
  <c r="AF47" i="145" s="1"/>
  <c r="CV46" i="145"/>
  <c r="CB46" i="145"/>
  <c r="BQ46" i="145"/>
  <c r="CB49" i="145"/>
  <c r="AS46" i="145"/>
  <c r="AR46" i="145"/>
  <c r="AQ46" i="145"/>
  <c r="AA46" i="145"/>
  <c r="Z46" i="145"/>
  <c r="Y46" i="145"/>
  <c r="N46" i="145"/>
  <c r="AF46" i="145" s="1"/>
  <c r="CV45" i="145"/>
  <c r="CD45" i="145"/>
  <c r="BX45" i="145"/>
  <c r="BQ45" i="145"/>
  <c r="AS45" i="145"/>
  <c r="AR45" i="145"/>
  <c r="AQ45" i="145"/>
  <c r="AA45" i="145"/>
  <c r="Z45" i="145"/>
  <c r="N45" i="145"/>
  <c r="AG45" i="145" s="1"/>
  <c r="CV44" i="145"/>
  <c r="CP44" i="145"/>
  <c r="CP45" i="145" s="1"/>
  <c r="CP46" i="145" s="1"/>
  <c r="CP47" i="145" s="1"/>
  <c r="CP48" i="145" s="1"/>
  <c r="CP49" i="145" s="1"/>
  <c r="CP50" i="145" s="1"/>
  <c r="CP51" i="145" s="1"/>
  <c r="CP52" i="145" s="1"/>
  <c r="CP53" i="145" s="1"/>
  <c r="CP54" i="145" s="1"/>
  <c r="BQ44" i="145"/>
  <c r="CB47" i="145"/>
  <c r="AS44" i="145"/>
  <c r="AR44" i="145"/>
  <c r="AQ44" i="145"/>
  <c r="AE44" i="145"/>
  <c r="AA44" i="145"/>
  <c r="Z44" i="145"/>
  <c r="N44" i="145"/>
  <c r="Y44" i="145" s="1"/>
  <c r="CV43" i="145"/>
  <c r="BQ43" i="145"/>
  <c r="AS43" i="145"/>
  <c r="AR43" i="145"/>
  <c r="AQ43" i="145"/>
  <c r="AE43" i="145"/>
  <c r="AD43" i="145"/>
  <c r="AA43" i="145"/>
  <c r="Z43" i="145"/>
  <c r="W43" i="145"/>
  <c r="W44" i="145" s="1"/>
  <c r="W45" i="145" s="1"/>
  <c r="W46" i="145" s="1"/>
  <c r="W47" i="145" s="1"/>
  <c r="W48" i="145" s="1"/>
  <c r="W49" i="145" s="1"/>
  <c r="W50" i="145" s="1"/>
  <c r="W51" i="145" s="1"/>
  <c r="W52" i="145" s="1"/>
  <c r="W53" i="145" s="1"/>
  <c r="N43" i="145"/>
  <c r="AG43" i="145" s="1"/>
  <c r="B43" i="145"/>
  <c r="B44" i="145" s="1"/>
  <c r="B45" i="145" s="1"/>
  <c r="B46" i="145" s="1"/>
  <c r="B47" i="145" s="1"/>
  <c r="B48" i="145" s="1"/>
  <c r="B49" i="145" s="1"/>
  <c r="B50" i="145" s="1"/>
  <c r="B51" i="145" s="1"/>
  <c r="B52" i="145" s="1"/>
  <c r="B53" i="145" s="1"/>
  <c r="CV42" i="145"/>
  <c r="CB42" i="145"/>
  <c r="BX42" i="145"/>
  <c r="BQ42" i="145"/>
  <c r="AS42" i="145"/>
  <c r="AR42" i="145"/>
  <c r="AQ42" i="145"/>
  <c r="AA42" i="145"/>
  <c r="Z42" i="145"/>
  <c r="N42" i="145"/>
  <c r="Y42" i="145" s="1"/>
  <c r="CV41" i="145"/>
  <c r="BQ41" i="145"/>
  <c r="CB44" i="145"/>
  <c r="AS41" i="145"/>
  <c r="AR41" i="145"/>
  <c r="AQ41" i="145"/>
  <c r="AA41" i="145"/>
  <c r="Z41" i="145"/>
  <c r="N41" i="145"/>
  <c r="Y41" i="145" s="1"/>
  <c r="CV40" i="145"/>
  <c r="CB40" i="145"/>
  <c r="BX40" i="145"/>
  <c r="BQ40" i="145"/>
  <c r="CB43" i="145"/>
  <c r="AS40" i="145"/>
  <c r="AR40" i="145"/>
  <c r="AQ40" i="145"/>
  <c r="AA40" i="145"/>
  <c r="Z40" i="145"/>
  <c r="N40" i="145"/>
  <c r="AG40" i="145" s="1"/>
  <c r="CV39" i="145"/>
  <c r="BX39" i="145"/>
  <c r="BQ39" i="145"/>
  <c r="BX41" i="145"/>
  <c r="AS39" i="145"/>
  <c r="AR39" i="145"/>
  <c r="AQ39" i="145"/>
  <c r="AA39" i="145"/>
  <c r="Z39" i="145"/>
  <c r="Y39" i="145"/>
  <c r="N39" i="145"/>
  <c r="AF39" i="145" s="1"/>
  <c r="CV38" i="145"/>
  <c r="BQ38" i="145"/>
  <c r="CB41" i="145"/>
  <c r="AS38" i="145"/>
  <c r="AR38" i="145"/>
  <c r="AQ38" i="145"/>
  <c r="AA38" i="145"/>
  <c r="Z38" i="145"/>
  <c r="N38" i="145"/>
  <c r="AD38" i="145" s="1"/>
  <c r="CV37" i="145"/>
  <c r="BQ37" i="145"/>
  <c r="AS37" i="145"/>
  <c r="AR37" i="145"/>
  <c r="AQ37" i="145"/>
  <c r="AE37" i="145"/>
  <c r="AA37" i="145"/>
  <c r="Z37" i="145"/>
  <c r="N37" i="145"/>
  <c r="Y37" i="145" s="1"/>
  <c r="CV36" i="145"/>
  <c r="CB36" i="145"/>
  <c r="BQ36" i="145"/>
  <c r="CB39" i="145"/>
  <c r="AS36" i="145"/>
  <c r="AR36" i="145"/>
  <c r="AQ36" i="145"/>
  <c r="AF36" i="145"/>
  <c r="AE36" i="145"/>
  <c r="AD36" i="145"/>
  <c r="AA36" i="145"/>
  <c r="Z36" i="145"/>
  <c r="Y36" i="145"/>
  <c r="N36" i="145"/>
  <c r="AG36" i="145" s="1"/>
  <c r="C36" i="145"/>
  <c r="C48" i="145" s="1"/>
  <c r="C60" i="145" s="1"/>
  <c r="C72" i="145" s="1"/>
  <c r="C84" i="145" s="1"/>
  <c r="CV35" i="145"/>
  <c r="CB35" i="145"/>
  <c r="BX35" i="145"/>
  <c r="BQ35" i="145"/>
  <c r="CB38" i="145"/>
  <c r="AS35" i="145"/>
  <c r="AR35" i="145"/>
  <c r="AQ35" i="145"/>
  <c r="AG35" i="145"/>
  <c r="AA35" i="145"/>
  <c r="Z35" i="145"/>
  <c r="Y35" i="145"/>
  <c r="N35" i="145"/>
  <c r="AF35" i="145" s="1"/>
  <c r="CV34" i="145"/>
  <c r="BX34" i="145"/>
  <c r="BQ34" i="145"/>
  <c r="CB37" i="145"/>
  <c r="AS34" i="145"/>
  <c r="AR34" i="145"/>
  <c r="AQ34" i="145"/>
  <c r="AE34" i="145"/>
  <c r="AA34" i="145"/>
  <c r="Z34" i="145"/>
  <c r="N34" i="145"/>
  <c r="AD34" i="145" s="1"/>
  <c r="CV33" i="145"/>
  <c r="CD33" i="145"/>
  <c r="CB33" i="145"/>
  <c r="BQ33" i="145"/>
  <c r="AS33" i="145"/>
  <c r="AR33" i="145"/>
  <c r="AQ33" i="145"/>
  <c r="AA33" i="145"/>
  <c r="Z33" i="145"/>
  <c r="N33" i="145"/>
  <c r="Y33" i="145" s="1"/>
  <c r="CV32" i="145"/>
  <c r="CP32" i="145"/>
  <c r="CP33" i="145" s="1"/>
  <c r="CP34" i="145" s="1"/>
  <c r="CP35" i="145" s="1"/>
  <c r="CP36" i="145" s="1"/>
  <c r="CP37" i="145" s="1"/>
  <c r="CP38" i="145" s="1"/>
  <c r="CP39" i="145" s="1"/>
  <c r="CP40" i="145" s="1"/>
  <c r="CP41" i="145" s="1"/>
  <c r="CP42" i="145" s="1"/>
  <c r="CB32" i="145"/>
  <c r="BQ32" i="145"/>
  <c r="CC35" i="145"/>
  <c r="CD35" i="145"/>
  <c r="AS32" i="145"/>
  <c r="AR32" i="145"/>
  <c r="AQ32" i="145"/>
  <c r="AF32" i="145"/>
  <c r="AA32" i="145"/>
  <c r="Z32" i="145"/>
  <c r="Y32" i="145"/>
  <c r="N32" i="145"/>
  <c r="AG32" i="145" s="1"/>
  <c r="B32" i="145"/>
  <c r="B33" i="145" s="1"/>
  <c r="B34" i="145" s="1"/>
  <c r="B35" i="145" s="1"/>
  <c r="B36" i="145" s="1"/>
  <c r="B37" i="145" s="1"/>
  <c r="B38" i="145" s="1"/>
  <c r="B39" i="145" s="1"/>
  <c r="B40" i="145" s="1"/>
  <c r="B41" i="145" s="1"/>
  <c r="CV31" i="145"/>
  <c r="BQ31" i="145"/>
  <c r="CD34" i="145"/>
  <c r="AS31" i="145"/>
  <c r="AR31" i="145"/>
  <c r="AQ31" i="145"/>
  <c r="AA31" i="145"/>
  <c r="Z31" i="145"/>
  <c r="X31" i="145"/>
  <c r="X43" i="145" s="1"/>
  <c r="X55" i="145" s="1"/>
  <c r="X67" i="145" s="1"/>
  <c r="X79" i="145" s="1"/>
  <c r="X91" i="145" s="1"/>
  <c r="W31" i="145"/>
  <c r="W32" i="145" s="1"/>
  <c r="W33" i="145" s="1"/>
  <c r="W34" i="145" s="1"/>
  <c r="W35" i="145" s="1"/>
  <c r="W36" i="145" s="1"/>
  <c r="W37" i="145" s="1"/>
  <c r="W38" i="145" s="1"/>
  <c r="W39" i="145" s="1"/>
  <c r="W40" i="145" s="1"/>
  <c r="W41" i="145" s="1"/>
  <c r="N31" i="145"/>
  <c r="AG31" i="145" s="1"/>
  <c r="B31" i="145"/>
  <c r="CV30" i="145"/>
  <c r="CU30" i="145"/>
  <c r="CU42" i="145" s="1"/>
  <c r="CU54" i="145" s="1"/>
  <c r="CU66" i="145" s="1"/>
  <c r="CU78" i="145" s="1"/>
  <c r="CU90" i="145" s="1"/>
  <c r="CQ30" i="145"/>
  <c r="CQ42" i="145" s="1"/>
  <c r="CQ54" i="145" s="1"/>
  <c r="CQ66" i="145" s="1"/>
  <c r="CQ78" i="145" s="1"/>
  <c r="CQ90" i="145" s="1"/>
  <c r="BQ30" i="145"/>
  <c r="BX32" i="145"/>
  <c r="AS30" i="145"/>
  <c r="AR30" i="145"/>
  <c r="AQ30" i="145"/>
  <c r="AA30" i="145"/>
  <c r="Z30" i="145"/>
  <c r="Y30" i="145"/>
  <c r="N30" i="145"/>
  <c r="AF30" i="145" s="1"/>
  <c r="CV29" i="145"/>
  <c r="CU29" i="145"/>
  <c r="CU41" i="145" s="1"/>
  <c r="CU53" i="145" s="1"/>
  <c r="CU65" i="145" s="1"/>
  <c r="CU77" i="145" s="1"/>
  <c r="CU89" i="145" s="1"/>
  <c r="CQ29" i="145"/>
  <c r="CQ41" i="145" s="1"/>
  <c r="CQ53" i="145" s="1"/>
  <c r="CQ65" i="145" s="1"/>
  <c r="CQ77" i="145" s="1"/>
  <c r="CQ89" i="145" s="1"/>
  <c r="BQ29" i="145"/>
  <c r="BX31" i="145"/>
  <c r="CC32" i="145"/>
  <c r="AS29" i="145"/>
  <c r="AR29" i="145"/>
  <c r="AQ29" i="145"/>
  <c r="AG29" i="145"/>
  <c r="AE29" i="145"/>
  <c r="AD29" i="145"/>
  <c r="AA29" i="145"/>
  <c r="Z29" i="145"/>
  <c r="Y29" i="145"/>
  <c r="X29" i="145"/>
  <c r="X41" i="145" s="1"/>
  <c r="X53" i="145" s="1"/>
  <c r="X65" i="145" s="1"/>
  <c r="X77" i="145" s="1"/>
  <c r="X89" i="145" s="1"/>
  <c r="N29" i="145"/>
  <c r="AF29" i="145" s="1"/>
  <c r="C29" i="145"/>
  <c r="C41" i="145" s="1"/>
  <c r="C53" i="145" s="1"/>
  <c r="C65" i="145" s="1"/>
  <c r="C77" i="145" s="1"/>
  <c r="C89" i="145" s="1"/>
  <c r="CV28" i="145"/>
  <c r="CU28" i="145"/>
  <c r="CU40" i="145" s="1"/>
  <c r="CU52" i="145" s="1"/>
  <c r="CU64" i="145" s="1"/>
  <c r="CU76" i="145" s="1"/>
  <c r="CU88" i="145" s="1"/>
  <c r="CQ28" i="145"/>
  <c r="CQ40" i="145" s="1"/>
  <c r="CQ52" i="145" s="1"/>
  <c r="CQ64" i="145" s="1"/>
  <c r="CQ76" i="145" s="1"/>
  <c r="CQ88" i="145" s="1"/>
  <c r="CB28" i="145"/>
  <c r="BQ28" i="145"/>
  <c r="CB31" i="145"/>
  <c r="AS28" i="145"/>
  <c r="AR28" i="145"/>
  <c r="AQ28" i="145"/>
  <c r="AA28" i="145"/>
  <c r="Z28" i="145"/>
  <c r="X28" i="145"/>
  <c r="X40" i="145" s="1"/>
  <c r="X52" i="145" s="1"/>
  <c r="X64" i="145" s="1"/>
  <c r="X76" i="145" s="1"/>
  <c r="X88" i="145" s="1"/>
  <c r="N28" i="145"/>
  <c r="AG28" i="145" s="1"/>
  <c r="C28" i="145"/>
  <c r="C40" i="145" s="1"/>
  <c r="C52" i="145" s="1"/>
  <c r="C64" i="145" s="1"/>
  <c r="C76" i="145" s="1"/>
  <c r="C88" i="145" s="1"/>
  <c r="CV27" i="145"/>
  <c r="CU27" i="145"/>
  <c r="CU39" i="145" s="1"/>
  <c r="CU51" i="145" s="1"/>
  <c r="CU63" i="145" s="1"/>
  <c r="CU75" i="145" s="1"/>
  <c r="CU87" i="145" s="1"/>
  <c r="CQ27" i="145"/>
  <c r="CQ39" i="145" s="1"/>
  <c r="CQ51" i="145" s="1"/>
  <c r="CQ63" i="145" s="1"/>
  <c r="CQ75" i="145" s="1"/>
  <c r="CQ87" i="145" s="1"/>
  <c r="CC27" i="145"/>
  <c r="BX27" i="145"/>
  <c r="BQ27" i="145"/>
  <c r="CB30" i="145"/>
  <c r="CC30" i="145"/>
  <c r="AS27" i="145"/>
  <c r="AR27" i="145"/>
  <c r="AQ27" i="145"/>
  <c r="AF27" i="145"/>
  <c r="AA27" i="145"/>
  <c r="Z27" i="145"/>
  <c r="X27" i="145"/>
  <c r="X39" i="145" s="1"/>
  <c r="X51" i="145" s="1"/>
  <c r="X63" i="145" s="1"/>
  <c r="X75" i="145" s="1"/>
  <c r="X87" i="145" s="1"/>
  <c r="N27" i="145"/>
  <c r="AE27" i="145" s="1"/>
  <c r="C27" i="145"/>
  <c r="C39" i="145" s="1"/>
  <c r="C51" i="145" s="1"/>
  <c r="C63" i="145" s="1"/>
  <c r="C75" i="145" s="1"/>
  <c r="C87" i="145" s="1"/>
  <c r="CV26" i="145"/>
  <c r="CU26" i="145"/>
  <c r="CU38" i="145" s="1"/>
  <c r="CU50" i="145" s="1"/>
  <c r="CU62" i="145" s="1"/>
  <c r="CU74" i="145" s="1"/>
  <c r="CU86" i="145" s="1"/>
  <c r="CQ26" i="145"/>
  <c r="CQ38" i="145" s="1"/>
  <c r="CQ50" i="145" s="1"/>
  <c r="CQ62" i="145" s="1"/>
  <c r="CQ74" i="145" s="1"/>
  <c r="CQ86" i="145" s="1"/>
  <c r="BQ26" i="145"/>
  <c r="CC26" i="145" s="1"/>
  <c r="CB29" i="145"/>
  <c r="AS26" i="145"/>
  <c r="AR26" i="145"/>
  <c r="AQ26" i="145"/>
  <c r="AA26" i="145"/>
  <c r="Z26" i="145"/>
  <c r="Y26" i="145"/>
  <c r="X26" i="145"/>
  <c r="X38" i="145" s="1"/>
  <c r="X50" i="145" s="1"/>
  <c r="X62" i="145" s="1"/>
  <c r="X74" i="145" s="1"/>
  <c r="X86" i="145" s="1"/>
  <c r="N26" i="145"/>
  <c r="AG26" i="145" s="1"/>
  <c r="C26" i="145"/>
  <c r="C38" i="145" s="1"/>
  <c r="C50" i="145" s="1"/>
  <c r="C62" i="145" s="1"/>
  <c r="C74" i="145" s="1"/>
  <c r="C86" i="145" s="1"/>
  <c r="CV25" i="145"/>
  <c r="CU25" i="145"/>
  <c r="CU37" i="145" s="1"/>
  <c r="CU49" i="145" s="1"/>
  <c r="CU61" i="145" s="1"/>
  <c r="CU73" i="145" s="1"/>
  <c r="CU85" i="145" s="1"/>
  <c r="CQ25" i="145"/>
  <c r="CQ37" i="145" s="1"/>
  <c r="CQ49" i="145" s="1"/>
  <c r="CQ61" i="145" s="1"/>
  <c r="CQ73" i="145" s="1"/>
  <c r="CQ85" i="145" s="1"/>
  <c r="BQ25" i="145"/>
  <c r="AS25" i="145"/>
  <c r="AR25" i="145"/>
  <c r="AQ25" i="145"/>
  <c r="AA25" i="145"/>
  <c r="Z25" i="145"/>
  <c r="Y25" i="145"/>
  <c r="X25" i="145"/>
  <c r="X37" i="145" s="1"/>
  <c r="X49" i="145" s="1"/>
  <c r="X61" i="145" s="1"/>
  <c r="X73" i="145" s="1"/>
  <c r="X85" i="145" s="1"/>
  <c r="N25" i="145"/>
  <c r="AF25" i="145" s="1"/>
  <c r="C25" i="145"/>
  <c r="C37" i="145" s="1"/>
  <c r="C49" i="145" s="1"/>
  <c r="C61" i="145" s="1"/>
  <c r="C73" i="145" s="1"/>
  <c r="C85" i="145" s="1"/>
  <c r="CV24" i="145"/>
  <c r="CU24" i="145"/>
  <c r="CU36" i="145" s="1"/>
  <c r="CU48" i="145" s="1"/>
  <c r="CU60" i="145" s="1"/>
  <c r="CU72" i="145" s="1"/>
  <c r="CU84" i="145" s="1"/>
  <c r="CU96" i="145" s="1"/>
  <c r="CQ24" i="145"/>
  <c r="CQ36" i="145" s="1"/>
  <c r="CQ48" i="145" s="1"/>
  <c r="CQ60" i="145" s="1"/>
  <c r="CQ72" i="145" s="1"/>
  <c r="CQ84" i="145" s="1"/>
  <c r="CQ96" i="145" s="1"/>
  <c r="CB24" i="145"/>
  <c r="BQ24" i="145"/>
  <c r="CC24" i="145" s="1"/>
  <c r="CB27" i="145"/>
  <c r="AS24" i="145"/>
  <c r="AR24" i="145"/>
  <c r="AQ24" i="145"/>
  <c r="AA24" i="145"/>
  <c r="Z24" i="145"/>
  <c r="X24" i="145"/>
  <c r="X36" i="145" s="1"/>
  <c r="X48" i="145" s="1"/>
  <c r="X60" i="145" s="1"/>
  <c r="X72" i="145" s="1"/>
  <c r="X84" i="145" s="1"/>
  <c r="N24" i="145"/>
  <c r="AG24" i="145" s="1"/>
  <c r="C24" i="145"/>
  <c r="CV23" i="145"/>
  <c r="CU23" i="145"/>
  <c r="CU35" i="145" s="1"/>
  <c r="CU47" i="145" s="1"/>
  <c r="CU59" i="145" s="1"/>
  <c r="CU71" i="145" s="1"/>
  <c r="CU83" i="145" s="1"/>
  <c r="CU95" i="145" s="1"/>
  <c r="CQ23" i="145"/>
  <c r="CQ35" i="145" s="1"/>
  <c r="CQ47" i="145" s="1"/>
  <c r="CQ59" i="145" s="1"/>
  <c r="CQ71" i="145" s="1"/>
  <c r="CQ83" i="145" s="1"/>
  <c r="CQ95" i="145" s="1"/>
  <c r="BX23" i="145"/>
  <c r="BQ23" i="145"/>
  <c r="CC23" i="145" s="1"/>
  <c r="CB26" i="145"/>
  <c r="AS23" i="145"/>
  <c r="AR23" i="145"/>
  <c r="AQ23" i="145"/>
  <c r="AA23" i="145"/>
  <c r="Z23" i="145"/>
  <c r="X23" i="145"/>
  <c r="X35" i="145" s="1"/>
  <c r="X47" i="145" s="1"/>
  <c r="X59" i="145" s="1"/>
  <c r="X71" i="145" s="1"/>
  <c r="X83" i="145" s="1"/>
  <c r="X95" i="145" s="1"/>
  <c r="N23" i="145"/>
  <c r="AE23" i="145" s="1"/>
  <c r="C23" i="145"/>
  <c r="C35" i="145" s="1"/>
  <c r="C47" i="145" s="1"/>
  <c r="C59" i="145" s="1"/>
  <c r="C71" i="145" s="1"/>
  <c r="C83" i="145" s="1"/>
  <c r="C95" i="145" s="1"/>
  <c r="CV22" i="145"/>
  <c r="CU22" i="145"/>
  <c r="CU34" i="145" s="1"/>
  <c r="CU46" i="145" s="1"/>
  <c r="CU58" i="145" s="1"/>
  <c r="CU70" i="145" s="1"/>
  <c r="CU82" i="145" s="1"/>
  <c r="CU94" i="145" s="1"/>
  <c r="CQ22" i="145"/>
  <c r="CQ34" i="145" s="1"/>
  <c r="CQ46" i="145" s="1"/>
  <c r="CQ58" i="145" s="1"/>
  <c r="CQ70" i="145" s="1"/>
  <c r="CQ82" i="145" s="1"/>
  <c r="CQ94" i="145" s="1"/>
  <c r="CB22" i="145"/>
  <c r="BQ22" i="145"/>
  <c r="CC22" i="145" s="1"/>
  <c r="CB25" i="145"/>
  <c r="CC37" i="145"/>
  <c r="AS22" i="145"/>
  <c r="AR22" i="145"/>
  <c r="AQ22" i="145"/>
  <c r="AA22" i="145"/>
  <c r="Z22" i="145"/>
  <c r="Y22" i="145"/>
  <c r="X22" i="145"/>
  <c r="X34" i="145" s="1"/>
  <c r="X46" i="145" s="1"/>
  <c r="X58" i="145" s="1"/>
  <c r="X70" i="145" s="1"/>
  <c r="X82" i="145" s="1"/>
  <c r="X94" i="145" s="1"/>
  <c r="N22" i="145"/>
  <c r="AG22" i="145" s="1"/>
  <c r="C22" i="145"/>
  <c r="C34" i="145" s="1"/>
  <c r="C46" i="145" s="1"/>
  <c r="C58" i="145" s="1"/>
  <c r="C70" i="145" s="1"/>
  <c r="C82" i="145" s="1"/>
  <c r="C94" i="145" s="1"/>
  <c r="CV21" i="145"/>
  <c r="CU21" i="145"/>
  <c r="CU33" i="145" s="1"/>
  <c r="CU45" i="145" s="1"/>
  <c r="CU57" i="145" s="1"/>
  <c r="CU69" i="145" s="1"/>
  <c r="CU81" i="145" s="1"/>
  <c r="CU93" i="145" s="1"/>
  <c r="CQ21" i="145"/>
  <c r="CQ33" i="145" s="1"/>
  <c r="CQ45" i="145" s="1"/>
  <c r="CQ57" i="145" s="1"/>
  <c r="CQ69" i="145" s="1"/>
  <c r="CQ81" i="145" s="1"/>
  <c r="CQ93" i="145" s="1"/>
  <c r="CD21" i="145"/>
  <c r="BX21" i="145"/>
  <c r="BQ21" i="145"/>
  <c r="AS21" i="145"/>
  <c r="AR21" i="145"/>
  <c r="AQ21" i="145"/>
  <c r="AG21" i="145"/>
  <c r="AD21" i="145"/>
  <c r="AA21" i="145"/>
  <c r="Z21" i="145"/>
  <c r="X21" i="145"/>
  <c r="X33" i="145" s="1"/>
  <c r="X45" i="145" s="1"/>
  <c r="X57" i="145" s="1"/>
  <c r="X69" i="145" s="1"/>
  <c r="X81" i="145" s="1"/>
  <c r="X93" i="145" s="1"/>
  <c r="N21" i="145"/>
  <c r="AF21" i="145" s="1"/>
  <c r="C21" i="145"/>
  <c r="C33" i="145" s="1"/>
  <c r="C45" i="145" s="1"/>
  <c r="C57" i="145" s="1"/>
  <c r="C69" i="145" s="1"/>
  <c r="C81" i="145" s="1"/>
  <c r="C93" i="145" s="1"/>
  <c r="CV20" i="145"/>
  <c r="CU20" i="145"/>
  <c r="CU32" i="145" s="1"/>
  <c r="CU44" i="145" s="1"/>
  <c r="CU56" i="145" s="1"/>
  <c r="CU68" i="145" s="1"/>
  <c r="CU80" i="145" s="1"/>
  <c r="CU92" i="145" s="1"/>
  <c r="CQ20" i="145"/>
  <c r="CQ32" i="145" s="1"/>
  <c r="CQ44" i="145" s="1"/>
  <c r="CQ56" i="145" s="1"/>
  <c r="CQ68" i="145" s="1"/>
  <c r="CQ80" i="145" s="1"/>
  <c r="CQ92" i="145" s="1"/>
  <c r="CP20" i="145"/>
  <c r="CP21" i="145" s="1"/>
  <c r="CP22" i="145" s="1"/>
  <c r="CP23" i="145" s="1"/>
  <c r="CP24" i="145" s="1"/>
  <c r="CP25" i="145" s="1"/>
  <c r="CP26" i="145" s="1"/>
  <c r="CP27" i="145" s="1"/>
  <c r="CP28" i="145" s="1"/>
  <c r="CP29" i="145" s="1"/>
  <c r="CP30" i="145" s="1"/>
  <c r="BQ20" i="145"/>
  <c r="CC20" i="145" s="1"/>
  <c r="CB23" i="145"/>
  <c r="AS20" i="145"/>
  <c r="AR20" i="145"/>
  <c r="AQ20" i="145"/>
  <c r="AA20" i="145"/>
  <c r="Z20" i="145"/>
  <c r="X20" i="145"/>
  <c r="X32" i="145" s="1"/>
  <c r="X44" i="145" s="1"/>
  <c r="X56" i="145" s="1"/>
  <c r="X68" i="145" s="1"/>
  <c r="X80" i="145" s="1"/>
  <c r="X92" i="145" s="1"/>
  <c r="N20" i="145"/>
  <c r="AG20" i="145" s="1"/>
  <c r="C20" i="145"/>
  <c r="C32" i="145" s="1"/>
  <c r="C44" i="145" s="1"/>
  <c r="C56" i="145" s="1"/>
  <c r="C68" i="145" s="1"/>
  <c r="C80" i="145" s="1"/>
  <c r="C92" i="145" s="1"/>
  <c r="CV19" i="145"/>
  <c r="CU19" i="145"/>
  <c r="CU31" i="145" s="1"/>
  <c r="CU43" i="145" s="1"/>
  <c r="CU55" i="145" s="1"/>
  <c r="CU67" i="145" s="1"/>
  <c r="CU79" i="145" s="1"/>
  <c r="CU91" i="145" s="1"/>
  <c r="CQ19" i="145"/>
  <c r="CQ31" i="145" s="1"/>
  <c r="CQ43" i="145" s="1"/>
  <c r="CQ55" i="145" s="1"/>
  <c r="CQ67" i="145" s="1"/>
  <c r="CQ79" i="145" s="1"/>
  <c r="CQ91" i="145" s="1"/>
  <c r="CC19" i="145"/>
  <c r="CB19" i="145"/>
  <c r="BQ19" i="145"/>
  <c r="AS19" i="145"/>
  <c r="AR19" i="145"/>
  <c r="AQ19" i="145"/>
  <c r="AG19" i="145"/>
  <c r="AD19" i="145"/>
  <c r="AA19" i="145"/>
  <c r="Z19" i="145"/>
  <c r="X19" i="145"/>
  <c r="W19" i="145"/>
  <c r="W20" i="145" s="1"/>
  <c r="W21" i="145" s="1"/>
  <c r="W22" i="145" s="1"/>
  <c r="W23" i="145" s="1"/>
  <c r="W24" i="145" s="1"/>
  <c r="W25" i="145" s="1"/>
  <c r="W26" i="145" s="1"/>
  <c r="W27" i="145" s="1"/>
  <c r="W28" i="145" s="1"/>
  <c r="W29" i="145" s="1"/>
  <c r="N19" i="145"/>
  <c r="Y19" i="145" s="1"/>
  <c r="C19" i="145"/>
  <c r="C31" i="145" s="1"/>
  <c r="C43" i="145" s="1"/>
  <c r="C55" i="145" s="1"/>
  <c r="C67" i="145" s="1"/>
  <c r="C79" i="145" s="1"/>
  <c r="C91" i="145" s="1"/>
  <c r="B19" i="145"/>
  <c r="B20" i="145" s="1"/>
  <c r="B21" i="145" s="1"/>
  <c r="B22" i="145" s="1"/>
  <c r="B23" i="145" s="1"/>
  <c r="B24" i="145" s="1"/>
  <c r="B25" i="145" s="1"/>
  <c r="B26" i="145" s="1"/>
  <c r="B27" i="145" s="1"/>
  <c r="B28" i="145" s="1"/>
  <c r="B29" i="145" s="1"/>
  <c r="CV18" i="145"/>
  <c r="BX18" i="145"/>
  <c r="BQ18" i="145"/>
  <c r="CC18" i="145" s="1"/>
  <c r="CB21" i="145"/>
  <c r="AS18" i="145"/>
  <c r="AR18" i="145"/>
  <c r="AQ18" i="145"/>
  <c r="AP18" i="145"/>
  <c r="AP30" i="145" s="1"/>
  <c r="AP42" i="145" s="1"/>
  <c r="AP54" i="145" s="1"/>
  <c r="AP66" i="145" s="1"/>
  <c r="AP78" i="145" s="1"/>
  <c r="AP90" i="145" s="1"/>
  <c r="AC18" i="145"/>
  <c r="AC30" i="145" s="1"/>
  <c r="AC42" i="145" s="1"/>
  <c r="AC54" i="145" s="1"/>
  <c r="AC66" i="145" s="1"/>
  <c r="AC78" i="145" s="1"/>
  <c r="AC90" i="145" s="1"/>
  <c r="AA18" i="145"/>
  <c r="Z18" i="145"/>
  <c r="X18" i="145"/>
  <c r="X30" i="145" s="1"/>
  <c r="X42" i="145" s="1"/>
  <c r="X54" i="145" s="1"/>
  <c r="X66" i="145" s="1"/>
  <c r="X78" i="145" s="1"/>
  <c r="X90" i="145" s="1"/>
  <c r="N18" i="145"/>
  <c r="Y18" i="145" s="1"/>
  <c r="C18" i="145"/>
  <c r="C30" i="145" s="1"/>
  <c r="C42" i="145" s="1"/>
  <c r="C54" i="145" s="1"/>
  <c r="C66" i="145" s="1"/>
  <c r="C78" i="145" s="1"/>
  <c r="C90" i="145" s="1"/>
  <c r="CV17" i="145"/>
  <c r="BQ17" i="145"/>
  <c r="CC17" i="145" s="1"/>
  <c r="BX19" i="145"/>
  <c r="AS17" i="145"/>
  <c r="AR17" i="145"/>
  <c r="AQ17" i="145"/>
  <c r="AE17" i="145"/>
  <c r="AA17" i="145"/>
  <c r="Z17" i="145"/>
  <c r="Y17" i="145"/>
  <c r="N17" i="145"/>
  <c r="AG17" i="145" s="1"/>
  <c r="CV16" i="145"/>
  <c r="CC16" i="145"/>
  <c r="BQ16" i="145"/>
  <c r="AS16" i="145"/>
  <c r="AR16" i="145"/>
  <c r="AQ16" i="145"/>
  <c r="AA16" i="145"/>
  <c r="Z16" i="145"/>
  <c r="N16" i="145"/>
  <c r="AG16" i="145" s="1"/>
  <c r="CV15" i="145"/>
  <c r="CC15" i="145"/>
  <c r="BQ15" i="145"/>
  <c r="BX17" i="145"/>
  <c r="AS15" i="145"/>
  <c r="AR15" i="145"/>
  <c r="AQ15" i="145"/>
  <c r="AE15" i="145"/>
  <c r="AA15" i="145"/>
  <c r="Z15" i="145"/>
  <c r="N15" i="145"/>
  <c r="AD15" i="145" s="1"/>
  <c r="CV14" i="145"/>
  <c r="BQ14" i="145"/>
  <c r="CC14" i="145" s="1"/>
  <c r="CB17" i="145"/>
  <c r="AS14" i="145"/>
  <c r="AR14" i="145"/>
  <c r="AQ14" i="145"/>
  <c r="AF14" i="145"/>
  <c r="AE14" i="145"/>
  <c r="AD14" i="145"/>
  <c r="AA14" i="145"/>
  <c r="Z14" i="145"/>
  <c r="Y14" i="145"/>
  <c r="N14" i="145"/>
  <c r="AG14" i="145" s="1"/>
  <c r="CV13" i="145"/>
  <c r="BQ13" i="145"/>
  <c r="CC13" i="145" s="1"/>
  <c r="CB16" i="145"/>
  <c r="AS13" i="145"/>
  <c r="AR13" i="145"/>
  <c r="AQ13" i="145"/>
  <c r="AA13" i="145"/>
  <c r="Z13" i="145"/>
  <c r="N13" i="145"/>
  <c r="AF13" i="145" s="1"/>
  <c r="CV12" i="145"/>
  <c r="BX12" i="145"/>
  <c r="BQ12" i="145"/>
  <c r="CC12" i="145" s="1"/>
  <c r="CB15" i="145"/>
  <c r="AS12" i="145"/>
  <c r="AR12" i="145"/>
  <c r="AQ12" i="145"/>
  <c r="AF12" i="145"/>
  <c r="AE12" i="145"/>
  <c r="AA12" i="145"/>
  <c r="Z12" i="145"/>
  <c r="N12" i="145"/>
  <c r="AG12" i="145" s="1"/>
  <c r="CV11" i="145"/>
  <c r="BZ11" i="145"/>
  <c r="BZ12" i="145" s="1"/>
  <c r="BZ13" i="145" s="1"/>
  <c r="BZ14" i="145" s="1"/>
  <c r="BZ15" i="145" s="1"/>
  <c r="BZ16" i="145" s="1"/>
  <c r="BZ17" i="145" s="1"/>
  <c r="BZ18" i="145" s="1"/>
  <c r="BZ19" i="145" s="1"/>
  <c r="BZ20" i="145" s="1"/>
  <c r="BZ21" i="145" s="1"/>
  <c r="BZ22" i="145" s="1"/>
  <c r="BZ23" i="145" s="1"/>
  <c r="BZ24" i="145" s="1"/>
  <c r="BZ25" i="145" s="1"/>
  <c r="BZ26" i="145" s="1"/>
  <c r="BZ27" i="145" s="1"/>
  <c r="BZ28" i="145" s="1"/>
  <c r="BZ29" i="145" s="1"/>
  <c r="BZ30" i="145" s="1"/>
  <c r="BZ31" i="145" s="1"/>
  <c r="BZ32" i="145" s="1"/>
  <c r="BZ33" i="145" s="1"/>
  <c r="BZ34" i="145" s="1"/>
  <c r="BZ35" i="145" s="1"/>
  <c r="BZ36" i="145" s="1"/>
  <c r="BZ37" i="145" s="1"/>
  <c r="BZ38" i="145" s="1"/>
  <c r="BZ39" i="145" s="1"/>
  <c r="BZ40" i="145" s="1"/>
  <c r="BZ41" i="145" s="1"/>
  <c r="BZ42" i="145" s="1"/>
  <c r="BZ43" i="145" s="1"/>
  <c r="BZ44" i="145" s="1"/>
  <c r="BZ45" i="145" s="1"/>
  <c r="BZ46" i="145" s="1"/>
  <c r="BZ47" i="145" s="1"/>
  <c r="BZ48" i="145" s="1"/>
  <c r="BZ49" i="145" s="1"/>
  <c r="BZ50" i="145" s="1"/>
  <c r="BZ51" i="145" s="1"/>
  <c r="BZ52" i="145" s="1"/>
  <c r="BZ53" i="145" s="1"/>
  <c r="BZ54" i="145" s="1"/>
  <c r="BZ55" i="145" s="1"/>
  <c r="BZ56" i="145" s="1"/>
  <c r="BZ57" i="145" s="1"/>
  <c r="BZ58" i="145" s="1"/>
  <c r="BZ59" i="145" s="1"/>
  <c r="BZ60" i="145" s="1"/>
  <c r="BZ61" i="145" s="1"/>
  <c r="BZ62" i="145" s="1"/>
  <c r="BZ63" i="145" s="1"/>
  <c r="BZ64" i="145" s="1"/>
  <c r="BZ65" i="145" s="1"/>
  <c r="BZ66" i="145" s="1"/>
  <c r="BZ67" i="145" s="1"/>
  <c r="BZ68" i="145" s="1"/>
  <c r="BZ69" i="145" s="1"/>
  <c r="BZ70" i="145" s="1"/>
  <c r="BZ71" i="145" s="1"/>
  <c r="BZ72" i="145" s="1"/>
  <c r="BZ73" i="145" s="1"/>
  <c r="BZ74" i="145" s="1"/>
  <c r="BZ75" i="145" s="1"/>
  <c r="BZ76" i="145" s="1"/>
  <c r="BZ77" i="145" s="1"/>
  <c r="BZ78" i="145" s="1"/>
  <c r="BZ79" i="145" s="1"/>
  <c r="BZ80" i="145" s="1"/>
  <c r="BZ81" i="145" s="1"/>
  <c r="BZ82" i="145" s="1"/>
  <c r="BZ83" i="145" s="1"/>
  <c r="BZ84" i="145" s="1"/>
  <c r="BZ85" i="145" s="1"/>
  <c r="BZ86" i="145" s="1"/>
  <c r="BZ87" i="145" s="1"/>
  <c r="BZ88" i="145" s="1"/>
  <c r="BZ89" i="145" s="1"/>
  <c r="BZ90" i="145" s="1"/>
  <c r="BZ91" i="145" s="1"/>
  <c r="BZ92" i="145" s="1"/>
  <c r="BZ93" i="145" s="1"/>
  <c r="BZ94" i="145" s="1"/>
  <c r="BZ95" i="145" s="1"/>
  <c r="BZ96" i="145" s="1"/>
  <c r="BZ97" i="145" s="1"/>
  <c r="BZ98" i="145" s="1"/>
  <c r="BQ11" i="145"/>
  <c r="CC11" i="145" s="1"/>
  <c r="CB14" i="145"/>
  <c r="AS11" i="145"/>
  <c r="AR11" i="145"/>
  <c r="AQ11" i="145"/>
  <c r="AA11" i="145"/>
  <c r="Z11" i="145"/>
  <c r="Y11" i="145"/>
  <c r="N11" i="145"/>
  <c r="AG11" i="145" s="1"/>
  <c r="CV10" i="145"/>
  <c r="CB10" i="145"/>
  <c r="BZ10" i="145"/>
  <c r="BX10" i="145"/>
  <c r="BQ10" i="145"/>
  <c r="CC10" i="145" s="1"/>
  <c r="CB13" i="145"/>
  <c r="AS10" i="145"/>
  <c r="AR10" i="145"/>
  <c r="AQ10" i="145"/>
  <c r="AA10" i="145"/>
  <c r="Z10" i="145"/>
  <c r="N10" i="145"/>
  <c r="Y10" i="145" s="1"/>
  <c r="CV9" i="145"/>
  <c r="CD9" i="145"/>
  <c r="CC9" i="145"/>
  <c r="CB9" i="145"/>
  <c r="BQ9" i="145"/>
  <c r="BX11" i="145"/>
  <c r="AS9" i="145"/>
  <c r="AR9" i="145"/>
  <c r="AQ9" i="145"/>
  <c r="AA9" i="145"/>
  <c r="Z9" i="145"/>
  <c r="N9" i="145"/>
  <c r="Y9" i="145" s="1"/>
  <c r="CV8" i="145"/>
  <c r="CP8" i="145"/>
  <c r="CP9" i="145" s="1"/>
  <c r="CP10" i="145" s="1"/>
  <c r="CP11" i="145" s="1"/>
  <c r="CP12" i="145" s="1"/>
  <c r="CP13" i="145" s="1"/>
  <c r="CP14" i="145" s="1"/>
  <c r="CP15" i="145" s="1"/>
  <c r="CP16" i="145" s="1"/>
  <c r="CP17" i="145" s="1"/>
  <c r="CP18" i="145" s="1"/>
  <c r="CB11" i="145"/>
  <c r="CD11" i="145"/>
  <c r="AS8" i="145"/>
  <c r="AR8" i="145"/>
  <c r="AQ8" i="145"/>
  <c r="AF8" i="145"/>
  <c r="AE8" i="145"/>
  <c r="AD8" i="145"/>
  <c r="AA8" i="145"/>
  <c r="Z8" i="145"/>
  <c r="Y8" i="145"/>
  <c r="N8" i="145"/>
  <c r="AG8" i="145" s="1"/>
  <c r="B8" i="145"/>
  <c r="B9" i="145" s="1"/>
  <c r="B10" i="145" s="1"/>
  <c r="B11" i="145" s="1"/>
  <c r="B12" i="145" s="1"/>
  <c r="B13" i="145" s="1"/>
  <c r="B14" i="145" s="1"/>
  <c r="B15" i="145" s="1"/>
  <c r="B16" i="145" s="1"/>
  <c r="B17" i="145" s="1"/>
  <c r="CV7" i="145"/>
  <c r="BX9" i="145"/>
  <c r="CD10" i="145"/>
  <c r="AS7" i="145"/>
  <c r="AR7" i="145"/>
  <c r="AQ7" i="145"/>
  <c r="AE7" i="145"/>
  <c r="AA7" i="145"/>
  <c r="Z7" i="145"/>
  <c r="W7" i="145"/>
  <c r="W8" i="145" s="1"/>
  <c r="W9" i="145" s="1"/>
  <c r="W10" i="145" s="1"/>
  <c r="W11" i="145" s="1"/>
  <c r="W12" i="145" s="1"/>
  <c r="W13" i="145" s="1"/>
  <c r="W14" i="145" s="1"/>
  <c r="W15" i="145" s="1"/>
  <c r="W16" i="145" s="1"/>
  <c r="W17" i="145" s="1"/>
  <c r="N7" i="145"/>
  <c r="AG7" i="145" s="1"/>
  <c r="B7" i="145"/>
  <c r="BX8" i="145"/>
  <c r="AS6" i="145"/>
  <c r="AR6" i="145"/>
  <c r="AQ6" i="145"/>
  <c r="AA6" i="145"/>
  <c r="Z6" i="145"/>
  <c r="N6" i="145"/>
  <c r="AG6" i="145" s="1"/>
  <c r="S5" i="144"/>
  <c r="W5" i="144" s="1"/>
  <c r="X5" i="144" s="1"/>
  <c r="T5" i="144"/>
  <c r="U5" i="144"/>
  <c r="V5" i="144" s="1"/>
  <c r="AB5" i="144"/>
  <c r="BD5" i="144"/>
  <c r="BE5" i="144"/>
  <c r="BF5" i="144"/>
  <c r="BG5" i="144"/>
  <c r="S6" i="144"/>
  <c r="W6" i="144" s="1"/>
  <c r="T6" i="144"/>
  <c r="U6" i="144"/>
  <c r="BD6" i="144"/>
  <c r="BE6" i="144"/>
  <c r="BF6" i="144"/>
  <c r="BG6" i="144" s="1"/>
  <c r="S7" i="144"/>
  <c r="W7" i="144" s="1"/>
  <c r="X7" i="144" s="1"/>
  <c r="T7" i="144"/>
  <c r="U7" i="144"/>
  <c r="V7" i="144" s="1"/>
  <c r="BD7" i="144"/>
  <c r="BE7" i="144"/>
  <c r="BF7" i="144"/>
  <c r="BG7" i="144" s="1"/>
  <c r="S8" i="144"/>
  <c r="T8" i="144"/>
  <c r="U8" i="144"/>
  <c r="V8" i="144"/>
  <c r="W8" i="144"/>
  <c r="X8" i="144" s="1"/>
  <c r="Y8" i="144"/>
  <c r="BD8" i="144"/>
  <c r="BE8" i="144"/>
  <c r="BF8" i="144"/>
  <c r="BG8" i="144" s="1"/>
  <c r="S9" i="144"/>
  <c r="T9" i="144"/>
  <c r="AB8" i="144" s="1"/>
  <c r="U9" i="144"/>
  <c r="AC8" i="144" s="1"/>
  <c r="BD9" i="144"/>
  <c r="BE9" i="144"/>
  <c r="BF9" i="144"/>
  <c r="BG9" i="144" s="1"/>
  <c r="BU9" i="144"/>
  <c r="BX9" i="144"/>
  <c r="BY9" i="144"/>
  <c r="BZ9" i="144"/>
  <c r="CA9" i="144" s="1"/>
  <c r="CL9" i="144"/>
  <c r="CN9" i="144"/>
  <c r="CQ9" i="144" s="1"/>
  <c r="CO9" i="144"/>
  <c r="CP9" i="144"/>
  <c r="S10" i="144"/>
  <c r="T10" i="144"/>
  <c r="U10" i="144"/>
  <c r="V10" i="144" s="1"/>
  <c r="W10" i="144"/>
  <c r="X10" i="144" s="1"/>
  <c r="BD10" i="144"/>
  <c r="BE10" i="144"/>
  <c r="BF10" i="144"/>
  <c r="BG10" i="144"/>
  <c r="BU10" i="144"/>
  <c r="BX10" i="144"/>
  <c r="BY10" i="144"/>
  <c r="BZ10" i="144"/>
  <c r="CL10" i="144"/>
  <c r="CN10" i="144"/>
  <c r="CO10" i="144"/>
  <c r="CQ10" i="144" s="1"/>
  <c r="CP10" i="144"/>
  <c r="S11" i="144"/>
  <c r="T11" i="144"/>
  <c r="U11" i="144"/>
  <c r="V11" i="144" s="1"/>
  <c r="AB11" i="144"/>
  <c r="AC11" i="144"/>
  <c r="BD11" i="144"/>
  <c r="BE11" i="144"/>
  <c r="BF11" i="144"/>
  <c r="BG11" i="144"/>
  <c r="BU11" i="144"/>
  <c r="BX11" i="144"/>
  <c r="BY11" i="144"/>
  <c r="BZ11" i="144"/>
  <c r="CL11" i="144"/>
  <c r="CN11" i="144"/>
  <c r="CO11" i="144"/>
  <c r="CQ11" i="144" s="1"/>
  <c r="CP11" i="144"/>
  <c r="S12" i="144"/>
  <c r="W12" i="144" s="1"/>
  <c r="T12" i="144"/>
  <c r="U12" i="144"/>
  <c r="V12" i="144" s="1"/>
  <c r="BD12" i="144"/>
  <c r="BE12" i="144"/>
  <c r="BF12" i="144"/>
  <c r="BG12" i="144" s="1"/>
  <c r="BU12" i="144"/>
  <c r="BX12" i="144"/>
  <c r="BY12" i="144"/>
  <c r="BZ12" i="144"/>
  <c r="CA12" i="144" s="1"/>
  <c r="CL12" i="144"/>
  <c r="CN12" i="144"/>
  <c r="CQ12" i="144" s="1"/>
  <c r="CO12" i="144"/>
  <c r="CP12" i="144"/>
  <c r="S13" i="144"/>
  <c r="T13" i="144"/>
  <c r="U13" i="144"/>
  <c r="V13" i="144" s="1"/>
  <c r="W13" i="144"/>
  <c r="X13" i="144" s="1"/>
  <c r="BD13" i="144"/>
  <c r="BE13" i="144"/>
  <c r="BF13" i="144"/>
  <c r="BG13" i="144"/>
  <c r="BU13" i="144"/>
  <c r="BX13" i="144"/>
  <c r="BY13" i="144"/>
  <c r="BZ13" i="144"/>
  <c r="CL13" i="144"/>
  <c r="CN13" i="144"/>
  <c r="CO13" i="144"/>
  <c r="CQ13" i="144" s="1"/>
  <c r="CP13" i="144"/>
  <c r="S14" i="144"/>
  <c r="T14" i="144"/>
  <c r="U14" i="144"/>
  <c r="V14" i="144" s="1"/>
  <c r="AB14" i="144"/>
  <c r="AC14" i="144"/>
  <c r="BD14" i="144"/>
  <c r="BE14" i="144"/>
  <c r="BF14" i="144"/>
  <c r="BG14" i="144"/>
  <c r="BU14" i="144"/>
  <c r="BX14" i="144"/>
  <c r="BY14" i="144"/>
  <c r="BZ14" i="144"/>
  <c r="CL14" i="144"/>
  <c r="CN14" i="144"/>
  <c r="CO14" i="144"/>
  <c r="CQ14" i="144" s="1"/>
  <c r="CP14" i="144"/>
  <c r="S15" i="144"/>
  <c r="W15" i="144" s="1"/>
  <c r="T15" i="144"/>
  <c r="U15" i="144"/>
  <c r="V15" i="144" s="1"/>
  <c r="BD15" i="144"/>
  <c r="BE15" i="144"/>
  <c r="BF15" i="144"/>
  <c r="BG15" i="144" s="1"/>
  <c r="BU15" i="144"/>
  <c r="BX15" i="144"/>
  <c r="BY15" i="144"/>
  <c r="BZ15" i="144"/>
  <c r="CA15" i="144" s="1"/>
  <c r="CL15" i="144"/>
  <c r="CN15" i="144"/>
  <c r="CQ15" i="144" s="1"/>
  <c r="CO15" i="144"/>
  <c r="CP15" i="144"/>
  <c r="S16" i="144"/>
  <c r="T16" i="144"/>
  <c r="U16" i="144"/>
  <c r="V16" i="144" s="1"/>
  <c r="W16" i="144"/>
  <c r="X16" i="144" s="1"/>
  <c r="BD16" i="144"/>
  <c r="BE16" i="144"/>
  <c r="BF16" i="144"/>
  <c r="BG16" i="144"/>
  <c r="BU16" i="144"/>
  <c r="BX16" i="144"/>
  <c r="BY16" i="144"/>
  <c r="BZ16" i="144"/>
  <c r="CL16" i="144"/>
  <c r="CN16" i="144"/>
  <c r="CO16" i="144"/>
  <c r="CQ16" i="144" s="1"/>
  <c r="CP16" i="144"/>
  <c r="S17" i="144"/>
  <c r="W17" i="144" s="1"/>
  <c r="T17" i="144"/>
  <c r="U17" i="144"/>
  <c r="V17" i="144" s="1"/>
  <c r="Y17" i="144"/>
  <c r="Y29" i="144" s="1"/>
  <c r="Y41" i="144" s="1"/>
  <c r="Y53" i="144" s="1"/>
  <c r="Y65" i="144" s="1"/>
  <c r="Y77" i="144" s="1"/>
  <c r="Y89" i="144" s="1"/>
  <c r="Z17" i="144"/>
  <c r="AA17" i="144"/>
  <c r="AB17" i="144"/>
  <c r="BD17" i="144"/>
  <c r="BE17" i="144"/>
  <c r="BF17" i="144"/>
  <c r="BG17" i="144" s="1"/>
  <c r="BU17" i="144"/>
  <c r="BX17" i="144"/>
  <c r="CA17" i="144" s="1"/>
  <c r="BY17" i="144"/>
  <c r="BZ17" i="144"/>
  <c r="CL17" i="144"/>
  <c r="CN17" i="144"/>
  <c r="CO17" i="144"/>
  <c r="CP17" i="144"/>
  <c r="CQ17" i="144"/>
  <c r="S18" i="144"/>
  <c r="W18" i="144" s="1"/>
  <c r="T18" i="144"/>
  <c r="U18" i="144"/>
  <c r="AC17" i="144" s="1"/>
  <c r="BD18" i="144"/>
  <c r="BE18" i="144"/>
  <c r="BF18" i="144"/>
  <c r="BG18" i="144" s="1"/>
  <c r="BU18" i="144"/>
  <c r="BX18" i="144"/>
  <c r="BY18" i="144"/>
  <c r="CA18" i="144" s="1"/>
  <c r="BZ18" i="144"/>
  <c r="CL18" i="144"/>
  <c r="CN18" i="144"/>
  <c r="CQ18" i="144" s="1"/>
  <c r="CO18" i="144"/>
  <c r="CP18" i="144"/>
  <c r="S19" i="144"/>
  <c r="T19" i="144"/>
  <c r="U19" i="144"/>
  <c r="V19" i="144"/>
  <c r="W19" i="144"/>
  <c r="BD19" i="144"/>
  <c r="BE19" i="144"/>
  <c r="BF19" i="144"/>
  <c r="BG19" i="144" s="1"/>
  <c r="BU19" i="144"/>
  <c r="BX19" i="144"/>
  <c r="CA19" i="144" s="1"/>
  <c r="BY19" i="144"/>
  <c r="BZ19" i="144"/>
  <c r="CL19" i="144"/>
  <c r="CN19" i="144"/>
  <c r="CO19" i="144"/>
  <c r="CP19" i="144"/>
  <c r="CQ19" i="144"/>
  <c r="S20" i="144"/>
  <c r="W20" i="144" s="1"/>
  <c r="X20" i="144" s="1"/>
  <c r="T20" i="144"/>
  <c r="U20" i="144"/>
  <c r="V20" i="144"/>
  <c r="Z20" i="144"/>
  <c r="Z32" i="144" s="1"/>
  <c r="Z44" i="144" s="1"/>
  <c r="Z56" i="144" s="1"/>
  <c r="Z68" i="144" s="1"/>
  <c r="Z80" i="144" s="1"/>
  <c r="Z92" i="144" s="1"/>
  <c r="AA20" i="144"/>
  <c r="BD20" i="144"/>
  <c r="BE20" i="144"/>
  <c r="BF20" i="144"/>
  <c r="BG20" i="144" s="1"/>
  <c r="BU20" i="144"/>
  <c r="BX20" i="144"/>
  <c r="CA20" i="144" s="1"/>
  <c r="BY20" i="144"/>
  <c r="BZ20" i="144"/>
  <c r="CL20" i="144"/>
  <c r="CN20" i="144"/>
  <c r="CO20" i="144"/>
  <c r="CP20" i="144"/>
  <c r="CQ20" i="144" s="1"/>
  <c r="S21" i="144"/>
  <c r="T21" i="144"/>
  <c r="AB20" i="144" s="1"/>
  <c r="U21" i="144"/>
  <c r="AC20" i="144" s="1"/>
  <c r="V21" i="144"/>
  <c r="W21" i="144"/>
  <c r="X21" i="144" s="1"/>
  <c r="BD21" i="144"/>
  <c r="BE21" i="144"/>
  <c r="BF21" i="144"/>
  <c r="BG21" i="144" s="1"/>
  <c r="BU21" i="144"/>
  <c r="BX21" i="144"/>
  <c r="BY21" i="144"/>
  <c r="BZ21" i="144"/>
  <c r="CA21" i="144"/>
  <c r="CL21" i="144"/>
  <c r="CN21" i="144"/>
  <c r="CO21" i="144"/>
  <c r="CP21" i="144"/>
  <c r="CQ21" i="144"/>
  <c r="S22" i="144"/>
  <c r="W22" i="144" s="1"/>
  <c r="X22" i="144" s="1"/>
  <c r="T22" i="144"/>
  <c r="U22" i="144"/>
  <c r="V22" i="144" s="1"/>
  <c r="BD22" i="144"/>
  <c r="BE22" i="144"/>
  <c r="BF22" i="144"/>
  <c r="BG22" i="144" s="1"/>
  <c r="BU22" i="144"/>
  <c r="BX22" i="144"/>
  <c r="CA22" i="144" s="1"/>
  <c r="BY22" i="144"/>
  <c r="BZ22" i="144"/>
  <c r="CL22" i="144"/>
  <c r="CN22" i="144"/>
  <c r="CO22" i="144"/>
  <c r="CP22" i="144"/>
  <c r="CQ22" i="144" s="1"/>
  <c r="S23" i="144"/>
  <c r="T23" i="144"/>
  <c r="U23" i="144"/>
  <c r="V23" i="144"/>
  <c r="W23" i="144"/>
  <c r="X23" i="144" s="1"/>
  <c r="Z23" i="144"/>
  <c r="BD23" i="144"/>
  <c r="BE23" i="144"/>
  <c r="BF23" i="144"/>
  <c r="BG23" i="144"/>
  <c r="BU23" i="144"/>
  <c r="BX23" i="144"/>
  <c r="BY23" i="144"/>
  <c r="BZ23" i="144"/>
  <c r="CA23" i="144"/>
  <c r="CL23" i="144"/>
  <c r="CN23" i="144"/>
  <c r="CO23" i="144"/>
  <c r="CP23" i="144"/>
  <c r="S24" i="144"/>
  <c r="AA23" i="144" s="1"/>
  <c r="T24" i="144"/>
  <c r="AB23" i="144" s="1"/>
  <c r="U24" i="144"/>
  <c r="AC23" i="144" s="1"/>
  <c r="W24" i="144"/>
  <c r="BD24" i="144"/>
  <c r="BE24" i="144"/>
  <c r="BF24" i="144"/>
  <c r="BG24" i="144"/>
  <c r="BU24" i="144"/>
  <c r="BX24" i="144"/>
  <c r="BY24" i="144"/>
  <c r="BZ24" i="144"/>
  <c r="CA24" i="144" s="1"/>
  <c r="CL24" i="144"/>
  <c r="CN24" i="144"/>
  <c r="CO24" i="144"/>
  <c r="CP24" i="144"/>
  <c r="CQ24" i="144" s="1"/>
  <c r="S25" i="144"/>
  <c r="T25" i="144"/>
  <c r="U25" i="144"/>
  <c r="V25" i="144" s="1"/>
  <c r="W25" i="144"/>
  <c r="X25" i="144" s="1"/>
  <c r="BD25" i="144"/>
  <c r="BE25" i="144"/>
  <c r="BF25" i="144"/>
  <c r="BG25" i="144"/>
  <c r="BU25" i="144"/>
  <c r="BX25" i="144"/>
  <c r="BY25" i="144"/>
  <c r="BZ25" i="144"/>
  <c r="CA25" i="144"/>
  <c r="CL25" i="144"/>
  <c r="CN25" i="144"/>
  <c r="CQ25" i="144" s="1"/>
  <c r="CO25" i="144"/>
  <c r="CP25" i="144"/>
  <c r="S26" i="144"/>
  <c r="T26" i="144"/>
  <c r="U26" i="144"/>
  <c r="V26" i="144" s="1"/>
  <c r="X26" i="144" s="1"/>
  <c r="W26" i="144"/>
  <c r="Z26" i="144"/>
  <c r="AC26" i="144"/>
  <c r="BD26" i="144"/>
  <c r="BE26" i="144"/>
  <c r="BF26" i="144"/>
  <c r="BG26" i="144" s="1"/>
  <c r="BU26" i="144"/>
  <c r="BX26" i="144"/>
  <c r="BY26" i="144"/>
  <c r="BZ26" i="144"/>
  <c r="CA26" i="144" s="1"/>
  <c r="CL26" i="144"/>
  <c r="CN26" i="144"/>
  <c r="CQ26" i="144" s="1"/>
  <c r="CO26" i="144"/>
  <c r="CP26" i="144"/>
  <c r="S27" i="144"/>
  <c r="T27" i="144"/>
  <c r="AB26" i="144" s="1"/>
  <c r="U27" i="144"/>
  <c r="V27" i="144" s="1"/>
  <c r="W27" i="144"/>
  <c r="X27" i="144" s="1"/>
  <c r="BD27" i="144"/>
  <c r="BE27" i="144"/>
  <c r="BF27" i="144"/>
  <c r="BG27" i="144"/>
  <c r="BU27" i="144"/>
  <c r="BX27" i="144"/>
  <c r="BY27" i="144"/>
  <c r="CA27" i="144" s="1"/>
  <c r="BZ27" i="144"/>
  <c r="CL27" i="144"/>
  <c r="CN27" i="144"/>
  <c r="CQ27" i="144" s="1"/>
  <c r="CO27" i="144"/>
  <c r="CP27" i="144"/>
  <c r="S28" i="144"/>
  <c r="W28" i="144" s="1"/>
  <c r="X28" i="144" s="1"/>
  <c r="T28" i="144"/>
  <c r="U28" i="144"/>
  <c r="V28" i="144" s="1"/>
  <c r="BD28" i="144"/>
  <c r="BE28" i="144"/>
  <c r="BF28" i="144"/>
  <c r="BG28" i="144" s="1"/>
  <c r="BU28" i="144"/>
  <c r="BX28" i="144"/>
  <c r="BY28" i="144"/>
  <c r="BZ28" i="144"/>
  <c r="CA28" i="144" s="1"/>
  <c r="CL28" i="144"/>
  <c r="CN28" i="144"/>
  <c r="CQ28" i="144" s="1"/>
  <c r="CO28" i="144"/>
  <c r="CP28" i="144"/>
  <c r="S29" i="144"/>
  <c r="T29" i="144"/>
  <c r="U29" i="144"/>
  <c r="V29" i="144" s="1"/>
  <c r="W29" i="144"/>
  <c r="Z29" i="144"/>
  <c r="AB29" i="144"/>
  <c r="AC29" i="144"/>
  <c r="BD29" i="144"/>
  <c r="BE29" i="144"/>
  <c r="BF29" i="144"/>
  <c r="BG29" i="144" s="1"/>
  <c r="BU29" i="144"/>
  <c r="BX29" i="144"/>
  <c r="CA29" i="144" s="1"/>
  <c r="BY29" i="144"/>
  <c r="BZ29" i="144"/>
  <c r="CL29" i="144"/>
  <c r="CN29" i="144"/>
  <c r="CQ29" i="144" s="1"/>
  <c r="CO29" i="144"/>
  <c r="CP29" i="144"/>
  <c r="S30" i="144"/>
  <c r="W30" i="144" s="1"/>
  <c r="T30" i="144"/>
  <c r="U30" i="144"/>
  <c r="V30" i="144"/>
  <c r="BD30" i="144"/>
  <c r="BE30" i="144"/>
  <c r="BF30" i="144"/>
  <c r="BG30" i="144" s="1"/>
  <c r="BU30" i="144"/>
  <c r="BX30" i="144"/>
  <c r="CA30" i="144" s="1"/>
  <c r="BY30" i="144"/>
  <c r="BZ30" i="144"/>
  <c r="CL30" i="144"/>
  <c r="CN30" i="144"/>
  <c r="CO30" i="144"/>
  <c r="CP30" i="144"/>
  <c r="CQ30" i="144"/>
  <c r="S31" i="144"/>
  <c r="T31" i="144"/>
  <c r="U31" i="144"/>
  <c r="V31" i="144" s="1"/>
  <c r="W31" i="144"/>
  <c r="X31" i="144" s="1"/>
  <c r="BD31" i="144"/>
  <c r="BE31" i="144"/>
  <c r="BF31" i="144"/>
  <c r="BG31" i="144" s="1"/>
  <c r="BU31" i="144"/>
  <c r="BX31" i="144"/>
  <c r="CA31" i="144" s="1"/>
  <c r="BY31" i="144"/>
  <c r="BZ31" i="144"/>
  <c r="CL31" i="144"/>
  <c r="CN31" i="144"/>
  <c r="CQ31" i="144" s="1"/>
  <c r="CO31" i="144"/>
  <c r="CP31" i="144"/>
  <c r="S32" i="144"/>
  <c r="W32" i="144" s="1"/>
  <c r="T32" i="144"/>
  <c r="U32" i="144"/>
  <c r="V32" i="144"/>
  <c r="AA32" i="144"/>
  <c r="AB32" i="144"/>
  <c r="BD32" i="144"/>
  <c r="BE32" i="144"/>
  <c r="BF32" i="144"/>
  <c r="BG32" i="144" s="1"/>
  <c r="BU32" i="144"/>
  <c r="BX32" i="144"/>
  <c r="BY32" i="144"/>
  <c r="BZ32" i="144"/>
  <c r="CA32" i="144"/>
  <c r="CL32" i="144"/>
  <c r="CN32" i="144"/>
  <c r="CO32" i="144"/>
  <c r="CP32" i="144"/>
  <c r="CQ32" i="144"/>
  <c r="S33" i="144"/>
  <c r="W33" i="144" s="1"/>
  <c r="T33" i="144"/>
  <c r="U33" i="144"/>
  <c r="BD33" i="144"/>
  <c r="BE33" i="144"/>
  <c r="BF33" i="144"/>
  <c r="BG33" i="144" s="1"/>
  <c r="BU33" i="144"/>
  <c r="BX33" i="144"/>
  <c r="CA33" i="144" s="1"/>
  <c r="BY33" i="144"/>
  <c r="BZ33" i="144"/>
  <c r="CL33" i="144"/>
  <c r="CN33" i="144"/>
  <c r="CO33" i="144"/>
  <c r="CP33" i="144"/>
  <c r="CQ33" i="144" s="1"/>
  <c r="S34" i="144"/>
  <c r="T34" i="144"/>
  <c r="U34" i="144"/>
  <c r="V34" i="144"/>
  <c r="W34" i="144"/>
  <c r="X34" i="144" s="1"/>
  <c r="BD34" i="144"/>
  <c r="BE34" i="144"/>
  <c r="BF34" i="144"/>
  <c r="BG34" i="144" s="1"/>
  <c r="BU34" i="144"/>
  <c r="BX34" i="144"/>
  <c r="BY34" i="144"/>
  <c r="BZ34" i="144"/>
  <c r="CA34" i="144"/>
  <c r="CL34" i="144"/>
  <c r="CN34" i="144"/>
  <c r="CO34" i="144"/>
  <c r="CP34" i="144"/>
  <c r="CQ34" i="144"/>
  <c r="S35" i="144"/>
  <c r="W35" i="144" s="1"/>
  <c r="X35" i="144" s="1"/>
  <c r="T35" i="144"/>
  <c r="U35" i="144"/>
  <c r="V35" i="144" s="1"/>
  <c r="Z35" i="144"/>
  <c r="AA35" i="144"/>
  <c r="AC35" i="144"/>
  <c r="BD35" i="144"/>
  <c r="BE35" i="144"/>
  <c r="BF35" i="144"/>
  <c r="BG35" i="144" s="1"/>
  <c r="BU35" i="144"/>
  <c r="BX35" i="144"/>
  <c r="BY35" i="144"/>
  <c r="BZ35" i="144"/>
  <c r="CA35" i="144" s="1"/>
  <c r="CL35" i="144"/>
  <c r="CN35" i="144"/>
  <c r="CO35" i="144"/>
  <c r="CP35" i="144"/>
  <c r="CQ35" i="144" s="1"/>
  <c r="S36" i="144"/>
  <c r="W36" i="144" s="1"/>
  <c r="X36" i="144" s="1"/>
  <c r="T36" i="144"/>
  <c r="AB35" i="144" s="1"/>
  <c r="U36" i="144"/>
  <c r="V36" i="144" s="1"/>
  <c r="BD36" i="144"/>
  <c r="BE36" i="144"/>
  <c r="BF36" i="144"/>
  <c r="BG36" i="144"/>
  <c r="BU36" i="144"/>
  <c r="BX36" i="144"/>
  <c r="BY36" i="144"/>
  <c r="BZ36" i="144"/>
  <c r="CA36" i="144"/>
  <c r="CL36" i="144"/>
  <c r="CN36" i="144"/>
  <c r="CO36" i="144"/>
  <c r="CQ36" i="144" s="1"/>
  <c r="CP36" i="144"/>
  <c r="S37" i="144"/>
  <c r="T37" i="144"/>
  <c r="U37" i="144"/>
  <c r="V37" i="144" s="1"/>
  <c r="W37" i="144"/>
  <c r="X37" i="144"/>
  <c r="BD37" i="144"/>
  <c r="BE37" i="144"/>
  <c r="BF37" i="144"/>
  <c r="BG37" i="144"/>
  <c r="BU37" i="144"/>
  <c r="BX37" i="144"/>
  <c r="BY37" i="144"/>
  <c r="BZ37" i="144"/>
  <c r="CA37" i="144" s="1"/>
  <c r="CL37" i="144"/>
  <c r="CN37" i="144"/>
  <c r="CO37" i="144"/>
  <c r="CP37" i="144"/>
  <c r="CQ37" i="144" s="1"/>
  <c r="S38" i="144"/>
  <c r="W38" i="144" s="1"/>
  <c r="X38" i="144" s="1"/>
  <c r="T38" i="144"/>
  <c r="U38" i="144"/>
  <c r="V38" i="144" s="1"/>
  <c r="Z38" i="144"/>
  <c r="Z50" i="144" s="1"/>
  <c r="Z62" i="144" s="1"/>
  <c r="Z74" i="144" s="1"/>
  <c r="AB38" i="144"/>
  <c r="AC38" i="144"/>
  <c r="BD38" i="144"/>
  <c r="BE38" i="144"/>
  <c r="BF38" i="144"/>
  <c r="BG38" i="144"/>
  <c r="BU38" i="144"/>
  <c r="BX38" i="144"/>
  <c r="BY38" i="144"/>
  <c r="BZ38" i="144"/>
  <c r="CL38" i="144"/>
  <c r="CN38" i="144"/>
  <c r="CO38" i="144"/>
  <c r="CQ38" i="144" s="1"/>
  <c r="CP38" i="144"/>
  <c r="S39" i="144"/>
  <c r="T39" i="144"/>
  <c r="U39" i="144"/>
  <c r="V39" i="144" s="1"/>
  <c r="BD39" i="144"/>
  <c r="BE39" i="144"/>
  <c r="BF39" i="144"/>
  <c r="BG39" i="144" s="1"/>
  <c r="BU39" i="144"/>
  <c r="BX39" i="144"/>
  <c r="BY39" i="144"/>
  <c r="BZ39" i="144"/>
  <c r="CA39" i="144" s="1"/>
  <c r="CL39" i="144"/>
  <c r="CN39" i="144"/>
  <c r="CQ39" i="144" s="1"/>
  <c r="CO39" i="144"/>
  <c r="CP39" i="144"/>
  <c r="S40" i="144"/>
  <c r="T40" i="144"/>
  <c r="U40" i="144"/>
  <c r="V40" i="144" s="1"/>
  <c r="W40" i="144"/>
  <c r="X40" i="144" s="1"/>
  <c r="BD40" i="144"/>
  <c r="BE40" i="144"/>
  <c r="BF40" i="144"/>
  <c r="BG40" i="144"/>
  <c r="BU40" i="144"/>
  <c r="BX40" i="144"/>
  <c r="BY40" i="144"/>
  <c r="CA40" i="144" s="1"/>
  <c r="BZ40" i="144"/>
  <c r="CL40" i="144"/>
  <c r="CN40" i="144"/>
  <c r="CO40" i="144"/>
  <c r="CQ40" i="144" s="1"/>
  <c r="CP40" i="144"/>
  <c r="S41" i="144"/>
  <c r="W41" i="144" s="1"/>
  <c r="T41" i="144"/>
  <c r="U41" i="144"/>
  <c r="V41" i="144" s="1"/>
  <c r="Z41" i="144"/>
  <c r="AA41" i="144"/>
  <c r="AB41" i="144"/>
  <c r="BD41" i="144"/>
  <c r="BE41" i="144"/>
  <c r="BF41" i="144"/>
  <c r="BG41" i="144" s="1"/>
  <c r="BU41" i="144"/>
  <c r="BX41" i="144"/>
  <c r="CA41" i="144" s="1"/>
  <c r="BY41" i="144"/>
  <c r="BZ41" i="144"/>
  <c r="CL41" i="144"/>
  <c r="CN41" i="144"/>
  <c r="CO41" i="144"/>
  <c r="CP41" i="144"/>
  <c r="CQ41" i="144"/>
  <c r="S42" i="144"/>
  <c r="W42" i="144" s="1"/>
  <c r="T42" i="144"/>
  <c r="U42" i="144"/>
  <c r="AC41" i="144" s="1"/>
  <c r="BD42" i="144"/>
  <c r="BE42" i="144"/>
  <c r="BF42" i="144"/>
  <c r="BG42" i="144" s="1"/>
  <c r="BU42" i="144"/>
  <c r="BX42" i="144"/>
  <c r="CA42" i="144" s="1"/>
  <c r="BY42" i="144"/>
  <c r="BZ42" i="144"/>
  <c r="CL42" i="144"/>
  <c r="CN42" i="144"/>
  <c r="CQ42" i="144" s="1"/>
  <c r="CO42" i="144"/>
  <c r="CP42" i="144"/>
  <c r="S43" i="144"/>
  <c r="T43" i="144"/>
  <c r="U43" i="144"/>
  <c r="V43" i="144"/>
  <c r="W43" i="144"/>
  <c r="X43" i="144" s="1"/>
  <c r="BD43" i="144"/>
  <c r="BE43" i="144"/>
  <c r="BF43" i="144"/>
  <c r="BG43" i="144" s="1"/>
  <c r="BU43" i="144"/>
  <c r="BX43" i="144"/>
  <c r="CA43" i="144" s="1"/>
  <c r="BY43" i="144"/>
  <c r="BZ43" i="144"/>
  <c r="CL43" i="144"/>
  <c r="CN43" i="144"/>
  <c r="CO43" i="144"/>
  <c r="CP43" i="144"/>
  <c r="CQ43" i="144"/>
  <c r="S44" i="144"/>
  <c r="W44" i="144" s="1"/>
  <c r="T44" i="144"/>
  <c r="U44" i="144"/>
  <c r="V44" i="144" s="1"/>
  <c r="AA44" i="144"/>
  <c r="BD44" i="144"/>
  <c r="BE44" i="144"/>
  <c r="BF44" i="144"/>
  <c r="BG44" i="144" s="1"/>
  <c r="BU44" i="144"/>
  <c r="BX44" i="144"/>
  <c r="CA44" i="144" s="1"/>
  <c r="BY44" i="144"/>
  <c r="BZ44" i="144"/>
  <c r="CL44" i="144"/>
  <c r="CN44" i="144"/>
  <c r="CO44" i="144"/>
  <c r="CP44" i="144"/>
  <c r="CQ44" i="144" s="1"/>
  <c r="S45" i="144"/>
  <c r="T45" i="144"/>
  <c r="AB44" i="144" s="1"/>
  <c r="U45" i="144"/>
  <c r="V45" i="144"/>
  <c r="W45" i="144"/>
  <c r="X45" i="144" s="1"/>
  <c r="BD45" i="144"/>
  <c r="BE45" i="144"/>
  <c r="BF45" i="144"/>
  <c r="BG45" i="144" s="1"/>
  <c r="BU45" i="144"/>
  <c r="BX45" i="144"/>
  <c r="BY45" i="144"/>
  <c r="BZ45" i="144"/>
  <c r="CA45" i="144"/>
  <c r="CL45" i="144"/>
  <c r="CN45" i="144"/>
  <c r="CO45" i="144"/>
  <c r="CP45" i="144"/>
  <c r="CQ45" i="144"/>
  <c r="S46" i="144"/>
  <c r="W46" i="144" s="1"/>
  <c r="T46" i="144"/>
  <c r="U46" i="144"/>
  <c r="V46" i="144"/>
  <c r="BD46" i="144"/>
  <c r="BE46" i="144"/>
  <c r="BF46" i="144"/>
  <c r="BG46" i="144" s="1"/>
  <c r="BU46" i="144"/>
  <c r="BX46" i="144"/>
  <c r="CA46" i="144" s="1"/>
  <c r="BY46" i="144"/>
  <c r="BZ46" i="144"/>
  <c r="CL46" i="144"/>
  <c r="CN46" i="144"/>
  <c r="CO46" i="144"/>
  <c r="CP46" i="144"/>
  <c r="CQ46" i="144" s="1"/>
  <c r="S47" i="144"/>
  <c r="T47" i="144"/>
  <c r="U47" i="144"/>
  <c r="V47" i="144"/>
  <c r="W47" i="144"/>
  <c r="X47" i="144" s="1"/>
  <c r="Z47" i="144"/>
  <c r="BD47" i="144"/>
  <c r="BE47" i="144"/>
  <c r="BF47" i="144"/>
  <c r="BG47" i="144"/>
  <c r="BU47" i="144"/>
  <c r="BX47" i="144"/>
  <c r="BY47" i="144"/>
  <c r="BZ47" i="144"/>
  <c r="CA47" i="144"/>
  <c r="CL47" i="144"/>
  <c r="CN47" i="144"/>
  <c r="CO47" i="144"/>
  <c r="CP47" i="144"/>
  <c r="S48" i="144"/>
  <c r="AA47" i="144" s="1"/>
  <c r="T48" i="144"/>
  <c r="U48" i="144"/>
  <c r="BD48" i="144"/>
  <c r="BE48" i="144"/>
  <c r="BF48" i="144"/>
  <c r="BG48" i="144"/>
  <c r="BU48" i="144"/>
  <c r="BX48" i="144"/>
  <c r="BY48" i="144"/>
  <c r="BZ48" i="144"/>
  <c r="CA48" i="144"/>
  <c r="CL48" i="144"/>
  <c r="CN48" i="144"/>
  <c r="CO48" i="144"/>
  <c r="CP48" i="144"/>
  <c r="CQ48" i="144" s="1"/>
  <c r="S49" i="144"/>
  <c r="T49" i="144"/>
  <c r="U49" i="144"/>
  <c r="V49" i="144" s="1"/>
  <c r="X49" i="144" s="1"/>
  <c r="W49" i="144"/>
  <c r="BD49" i="144"/>
  <c r="BE49" i="144"/>
  <c r="BF49" i="144"/>
  <c r="BG49" i="144"/>
  <c r="BU49" i="144"/>
  <c r="BX49" i="144"/>
  <c r="BY49" i="144"/>
  <c r="BZ49" i="144"/>
  <c r="CA49" i="144"/>
  <c r="CL49" i="144"/>
  <c r="CN49" i="144"/>
  <c r="CO49" i="144"/>
  <c r="CP49" i="144"/>
  <c r="S50" i="144"/>
  <c r="T50" i="144"/>
  <c r="U50" i="144"/>
  <c r="V50" i="144" s="1"/>
  <c r="X50" i="144" s="1"/>
  <c r="W50" i="144"/>
  <c r="AC50" i="144"/>
  <c r="BD50" i="144"/>
  <c r="BE50" i="144"/>
  <c r="BF50" i="144"/>
  <c r="BG50" i="144"/>
  <c r="BU50" i="144"/>
  <c r="BX50" i="144"/>
  <c r="BY50" i="144"/>
  <c r="BZ50" i="144"/>
  <c r="CA50" i="144" s="1"/>
  <c r="CL50" i="144"/>
  <c r="CN50" i="144"/>
  <c r="CO50" i="144"/>
  <c r="CP50" i="144"/>
  <c r="S51" i="144"/>
  <c r="AA50" i="144" s="1"/>
  <c r="T51" i="144"/>
  <c r="U51" i="144"/>
  <c r="V51" i="144" s="1"/>
  <c r="W51" i="144"/>
  <c r="X51" i="144" s="1"/>
  <c r="BD51" i="144"/>
  <c r="BE51" i="144"/>
  <c r="BF51" i="144"/>
  <c r="BG51" i="144"/>
  <c r="BU51" i="144"/>
  <c r="BX51" i="144"/>
  <c r="BY51" i="144"/>
  <c r="CA51" i="144" s="1"/>
  <c r="BZ51" i="144"/>
  <c r="CL51" i="144"/>
  <c r="CN51" i="144"/>
  <c r="CO51" i="144"/>
  <c r="CP51" i="144"/>
  <c r="S52" i="144"/>
  <c r="W52" i="144" s="1"/>
  <c r="T52" i="144"/>
  <c r="U52" i="144"/>
  <c r="V52" i="144" s="1"/>
  <c r="BD52" i="144"/>
  <c r="BE52" i="144"/>
  <c r="BF52" i="144"/>
  <c r="BG52" i="144"/>
  <c r="BU52" i="144"/>
  <c r="BX52" i="144"/>
  <c r="BY52" i="144"/>
  <c r="BZ52" i="144"/>
  <c r="CA52" i="144" s="1"/>
  <c r="CL52" i="144"/>
  <c r="CN52" i="144"/>
  <c r="CO52" i="144"/>
  <c r="CP52" i="144"/>
  <c r="S53" i="144"/>
  <c r="T53" i="144"/>
  <c r="U53" i="144"/>
  <c r="V53" i="144" s="1"/>
  <c r="W53" i="144"/>
  <c r="Z53" i="144"/>
  <c r="AB53" i="144"/>
  <c r="AC53" i="144"/>
  <c r="BD53" i="144"/>
  <c r="BE53" i="144"/>
  <c r="BF53" i="144"/>
  <c r="BG53" i="144" s="1"/>
  <c r="BU53" i="144"/>
  <c r="BX53" i="144"/>
  <c r="BY53" i="144"/>
  <c r="BZ53" i="144"/>
  <c r="CL53" i="144"/>
  <c r="CN53" i="144"/>
  <c r="CQ53" i="144" s="1"/>
  <c r="CO53" i="144"/>
  <c r="CP53" i="144"/>
  <c r="S54" i="144"/>
  <c r="AA53" i="144" s="1"/>
  <c r="T54" i="144"/>
  <c r="U54" i="144"/>
  <c r="V54" i="144"/>
  <c r="W54" i="144"/>
  <c r="X54" i="144" s="1"/>
  <c r="BD54" i="144"/>
  <c r="BE54" i="144"/>
  <c r="BF54" i="144"/>
  <c r="BG54" i="144" s="1"/>
  <c r="BU54" i="144"/>
  <c r="BX54" i="144"/>
  <c r="BY54" i="144"/>
  <c r="BZ54" i="144"/>
  <c r="CL54" i="144"/>
  <c r="CN54" i="144"/>
  <c r="CQ54" i="144" s="1"/>
  <c r="CO54" i="144"/>
  <c r="CP54" i="144"/>
  <c r="S55" i="144"/>
  <c r="T55" i="144"/>
  <c r="U55" i="144"/>
  <c r="V55" i="144"/>
  <c r="W55" i="144"/>
  <c r="X55" i="144" s="1"/>
  <c r="BD55" i="144"/>
  <c r="BE55" i="144"/>
  <c r="BF55" i="144"/>
  <c r="BG55" i="144" s="1"/>
  <c r="BU55" i="144"/>
  <c r="BX55" i="144"/>
  <c r="BY55" i="144"/>
  <c r="BZ55" i="144"/>
  <c r="CL55" i="144"/>
  <c r="CN55" i="144"/>
  <c r="CQ55" i="144" s="1"/>
  <c r="CO55" i="144"/>
  <c r="CP55" i="144"/>
  <c r="S56" i="144"/>
  <c r="T56" i="144"/>
  <c r="U56" i="144"/>
  <c r="V56" i="144"/>
  <c r="W56" i="144"/>
  <c r="X56" i="144" s="1"/>
  <c r="AA56" i="144"/>
  <c r="AB56" i="144"/>
  <c r="BD56" i="144"/>
  <c r="BE56" i="144"/>
  <c r="BF56" i="144"/>
  <c r="BG56" i="144" s="1"/>
  <c r="BU56" i="144"/>
  <c r="BX56" i="144"/>
  <c r="BY56" i="144"/>
  <c r="BZ56" i="144"/>
  <c r="CA56" i="144"/>
  <c r="CL56" i="144"/>
  <c r="CN56" i="144"/>
  <c r="CO56" i="144"/>
  <c r="CP56" i="144"/>
  <c r="CQ56" i="144"/>
  <c r="S57" i="144"/>
  <c r="W57" i="144" s="1"/>
  <c r="T57" i="144"/>
  <c r="U57" i="144"/>
  <c r="BD57" i="144"/>
  <c r="BE57" i="144"/>
  <c r="BF57" i="144"/>
  <c r="BG57" i="144" s="1"/>
  <c r="BU57" i="144"/>
  <c r="BX57" i="144"/>
  <c r="CA57" i="144" s="1"/>
  <c r="BY57" i="144"/>
  <c r="BZ57" i="144"/>
  <c r="CL57" i="144"/>
  <c r="CN57" i="144"/>
  <c r="CO57" i="144"/>
  <c r="CP57" i="144"/>
  <c r="CQ57" i="144"/>
  <c r="S58" i="144"/>
  <c r="T58" i="144"/>
  <c r="U58" i="144"/>
  <c r="V58" i="144"/>
  <c r="W58" i="144"/>
  <c r="BD58" i="144"/>
  <c r="BE58" i="144"/>
  <c r="BF58" i="144"/>
  <c r="BG58" i="144" s="1"/>
  <c r="BU58" i="144"/>
  <c r="BX58" i="144"/>
  <c r="CA58" i="144" s="1"/>
  <c r="BY58" i="144"/>
  <c r="BZ58" i="144"/>
  <c r="CL58" i="144"/>
  <c r="CN58" i="144"/>
  <c r="CO58" i="144"/>
  <c r="CP58" i="144"/>
  <c r="CQ58" i="144"/>
  <c r="S59" i="144"/>
  <c r="W59" i="144" s="1"/>
  <c r="X59" i="144" s="1"/>
  <c r="T59" i="144"/>
  <c r="U59" i="144"/>
  <c r="V59" i="144"/>
  <c r="Z59" i="144"/>
  <c r="AA59" i="144"/>
  <c r="BD59" i="144"/>
  <c r="BE59" i="144"/>
  <c r="BF59" i="144"/>
  <c r="BG59" i="144" s="1"/>
  <c r="BU59" i="144"/>
  <c r="BX59" i="144"/>
  <c r="BY59" i="144"/>
  <c r="BZ59" i="144"/>
  <c r="CA59" i="144"/>
  <c r="CL59" i="144"/>
  <c r="CN59" i="144"/>
  <c r="CO59" i="144"/>
  <c r="CP59" i="144"/>
  <c r="CQ59" i="144" s="1"/>
  <c r="S60" i="144"/>
  <c r="W60" i="144" s="1"/>
  <c r="T60" i="144"/>
  <c r="AB59" i="144" s="1"/>
  <c r="U60" i="144"/>
  <c r="V60" i="144" s="1"/>
  <c r="BD60" i="144"/>
  <c r="BE60" i="144"/>
  <c r="BF60" i="144"/>
  <c r="BG60" i="144"/>
  <c r="BU60" i="144"/>
  <c r="BX60" i="144"/>
  <c r="BY60" i="144"/>
  <c r="BZ60" i="144"/>
  <c r="CA60" i="144"/>
  <c r="CL60" i="144"/>
  <c r="CN60" i="144"/>
  <c r="CO60" i="144"/>
  <c r="CQ60" i="144" s="1"/>
  <c r="CP60" i="144"/>
  <c r="S61" i="144"/>
  <c r="T61" i="144"/>
  <c r="U61" i="144"/>
  <c r="V61" i="144" s="1"/>
  <c r="X61" i="144" s="1"/>
  <c r="W61" i="144"/>
  <c r="BD61" i="144"/>
  <c r="BE61" i="144"/>
  <c r="BF61" i="144"/>
  <c r="BG61" i="144" s="1"/>
  <c r="BU61" i="144"/>
  <c r="BX61" i="144"/>
  <c r="BY61" i="144"/>
  <c r="BZ61" i="144"/>
  <c r="CA61" i="144" s="1"/>
  <c r="CL61" i="144"/>
  <c r="CN61" i="144"/>
  <c r="CO61" i="144"/>
  <c r="CP61" i="144"/>
  <c r="CQ61" i="144" s="1"/>
  <c r="S62" i="144"/>
  <c r="T62" i="144"/>
  <c r="U62" i="144"/>
  <c r="V62" i="144" s="1"/>
  <c r="W62" i="144"/>
  <c r="BD62" i="144"/>
  <c r="BE62" i="144"/>
  <c r="BF62" i="144"/>
  <c r="BG62" i="144"/>
  <c r="BU62" i="144"/>
  <c r="BX62" i="144"/>
  <c r="BY62" i="144"/>
  <c r="CA62" i="144" s="1"/>
  <c r="BZ62" i="144"/>
  <c r="CL62" i="144"/>
  <c r="CN62" i="144"/>
  <c r="CO62" i="144"/>
  <c r="CQ62" i="144" s="1"/>
  <c r="CP62" i="144"/>
  <c r="S63" i="144"/>
  <c r="T63" i="144"/>
  <c r="U63" i="144"/>
  <c r="V63" i="144" s="1"/>
  <c r="BD63" i="144"/>
  <c r="BE63" i="144"/>
  <c r="BF63" i="144"/>
  <c r="BG63" i="144"/>
  <c r="BU63" i="144"/>
  <c r="BX63" i="144"/>
  <c r="BY63" i="144"/>
  <c r="BZ63" i="144"/>
  <c r="CA63" i="144" s="1"/>
  <c r="CL63" i="144"/>
  <c r="CN63" i="144"/>
  <c r="CO63" i="144"/>
  <c r="CP63" i="144"/>
  <c r="S64" i="144"/>
  <c r="T64" i="144"/>
  <c r="U64" i="144"/>
  <c r="V64" i="144" s="1"/>
  <c r="W64" i="144"/>
  <c r="X64" i="144" s="1"/>
  <c r="BD64" i="144"/>
  <c r="BE64" i="144"/>
  <c r="BF64" i="144"/>
  <c r="BG64" i="144"/>
  <c r="BU64" i="144"/>
  <c r="BX64" i="144"/>
  <c r="BY64" i="144"/>
  <c r="CA64" i="144" s="1"/>
  <c r="BZ64" i="144"/>
  <c r="CL64" i="144"/>
  <c r="CN64" i="144"/>
  <c r="CO64" i="144"/>
  <c r="CQ64" i="144" s="1"/>
  <c r="CP64" i="144"/>
  <c r="S65" i="144"/>
  <c r="T65" i="144"/>
  <c r="U65" i="144"/>
  <c r="V65" i="144" s="1"/>
  <c r="Z65" i="144"/>
  <c r="AB65" i="144"/>
  <c r="BD65" i="144"/>
  <c r="BE65" i="144"/>
  <c r="BF65" i="144"/>
  <c r="BG65" i="144" s="1"/>
  <c r="BU65" i="144"/>
  <c r="BX65" i="144"/>
  <c r="BY65" i="144"/>
  <c r="BZ65" i="144"/>
  <c r="CL65" i="144"/>
  <c r="CN65" i="144"/>
  <c r="CQ65" i="144" s="1"/>
  <c r="CO65" i="144"/>
  <c r="CP65" i="144"/>
  <c r="S66" i="144"/>
  <c r="T66" i="144"/>
  <c r="U66" i="144"/>
  <c r="AC65" i="144" s="1"/>
  <c r="W66" i="144"/>
  <c r="BD66" i="144"/>
  <c r="BE66" i="144"/>
  <c r="BF66" i="144"/>
  <c r="BG66" i="144" s="1"/>
  <c r="BU66" i="144"/>
  <c r="BX66" i="144"/>
  <c r="BY66" i="144"/>
  <c r="CA66" i="144" s="1"/>
  <c r="BZ66" i="144"/>
  <c r="CL66" i="144"/>
  <c r="CN66" i="144"/>
  <c r="CQ66" i="144" s="1"/>
  <c r="CO66" i="144"/>
  <c r="CP66" i="144"/>
  <c r="S67" i="144"/>
  <c r="T67" i="144"/>
  <c r="U67" i="144"/>
  <c r="V67" i="144"/>
  <c r="W67" i="144"/>
  <c r="X67" i="144" s="1"/>
  <c r="BD67" i="144"/>
  <c r="BE67" i="144"/>
  <c r="BF67" i="144"/>
  <c r="BG67" i="144" s="1"/>
  <c r="BU67" i="144"/>
  <c r="BX67" i="144"/>
  <c r="BY67" i="144"/>
  <c r="BZ67" i="144"/>
  <c r="CL67" i="144"/>
  <c r="CN67" i="144"/>
  <c r="CQ67" i="144" s="1"/>
  <c r="CO67" i="144"/>
  <c r="CP67" i="144"/>
  <c r="S68" i="144"/>
  <c r="T68" i="144"/>
  <c r="U68" i="144"/>
  <c r="V68" i="144"/>
  <c r="W68" i="144"/>
  <c r="X68" i="144" s="1"/>
  <c r="AA68" i="144"/>
  <c r="BD68" i="144"/>
  <c r="BE68" i="144"/>
  <c r="BF68" i="144"/>
  <c r="BG68" i="144" s="1"/>
  <c r="BU68" i="144"/>
  <c r="BX68" i="144"/>
  <c r="CA68" i="144" s="1"/>
  <c r="BY68" i="144"/>
  <c r="BZ68" i="144"/>
  <c r="CL68" i="144"/>
  <c r="CN68" i="144"/>
  <c r="CO68" i="144"/>
  <c r="CP68" i="144"/>
  <c r="CQ68" i="144"/>
  <c r="S69" i="144"/>
  <c r="T69" i="144"/>
  <c r="AB68" i="144" s="1"/>
  <c r="U69" i="144"/>
  <c r="AC68" i="144" s="1"/>
  <c r="V69" i="144"/>
  <c r="W69" i="144"/>
  <c r="BD69" i="144"/>
  <c r="BE69" i="144"/>
  <c r="BF69" i="144"/>
  <c r="BG69" i="144" s="1"/>
  <c r="BU69" i="144"/>
  <c r="BX69" i="144"/>
  <c r="CA69" i="144" s="1"/>
  <c r="BY69" i="144"/>
  <c r="BZ69" i="144"/>
  <c r="CL69" i="144"/>
  <c r="CN69" i="144"/>
  <c r="CO69" i="144"/>
  <c r="CP69" i="144"/>
  <c r="CQ69" i="144"/>
  <c r="S70" i="144"/>
  <c r="W70" i="144" s="1"/>
  <c r="X70" i="144" s="1"/>
  <c r="T70" i="144"/>
  <c r="U70" i="144"/>
  <c r="V70" i="144" s="1"/>
  <c r="BD70" i="144"/>
  <c r="BE70" i="144"/>
  <c r="BF70" i="144"/>
  <c r="BG70" i="144" s="1"/>
  <c r="BU70" i="144"/>
  <c r="BX70" i="144"/>
  <c r="CA70" i="144" s="1"/>
  <c r="BY70" i="144"/>
  <c r="BZ70" i="144"/>
  <c r="CL70" i="144"/>
  <c r="CN70" i="144"/>
  <c r="CO70" i="144"/>
  <c r="CP70" i="144"/>
  <c r="CQ70" i="144" s="1"/>
  <c r="S71" i="144"/>
  <c r="T71" i="144"/>
  <c r="U71" i="144"/>
  <c r="V71" i="144"/>
  <c r="W71" i="144"/>
  <c r="X71" i="144" s="1"/>
  <c r="Z71" i="144"/>
  <c r="BD71" i="144"/>
  <c r="BE71" i="144"/>
  <c r="BF71" i="144"/>
  <c r="BG71" i="144"/>
  <c r="BU71" i="144"/>
  <c r="BX71" i="144"/>
  <c r="BY71" i="144"/>
  <c r="BZ71" i="144"/>
  <c r="CA71" i="144"/>
  <c r="CL71" i="144"/>
  <c r="CN71" i="144"/>
  <c r="CO71" i="144"/>
  <c r="CQ71" i="144" s="1"/>
  <c r="CP71" i="144"/>
  <c r="S72" i="144"/>
  <c r="AA71" i="144" s="1"/>
  <c r="T72" i="144"/>
  <c r="U72" i="144"/>
  <c r="W72" i="144"/>
  <c r="BD72" i="144"/>
  <c r="BE72" i="144"/>
  <c r="BF72" i="144"/>
  <c r="BG72" i="144" s="1"/>
  <c r="BU72" i="144"/>
  <c r="BX72" i="144"/>
  <c r="BY72" i="144"/>
  <c r="BZ72" i="144"/>
  <c r="CA72" i="144"/>
  <c r="CL72" i="144"/>
  <c r="CN72" i="144"/>
  <c r="CO72" i="144"/>
  <c r="CP72" i="144"/>
  <c r="CQ72" i="144" s="1"/>
  <c r="S73" i="144"/>
  <c r="T73" i="144"/>
  <c r="U73" i="144"/>
  <c r="V73" i="144" s="1"/>
  <c r="W73" i="144"/>
  <c r="X73" i="144" s="1"/>
  <c r="BD73" i="144"/>
  <c r="BE73" i="144"/>
  <c r="BF73" i="144"/>
  <c r="BG73" i="144"/>
  <c r="BU73" i="144"/>
  <c r="BX73" i="144"/>
  <c r="BY73" i="144"/>
  <c r="BZ73" i="144"/>
  <c r="CA73" i="144"/>
  <c r="CL73" i="144"/>
  <c r="CN73" i="144"/>
  <c r="CO73" i="144"/>
  <c r="CP73" i="144"/>
  <c r="S74" i="144"/>
  <c r="W74" i="144" s="1"/>
  <c r="T74" i="144"/>
  <c r="U74" i="144"/>
  <c r="BD74" i="144"/>
  <c r="BE74" i="144"/>
  <c r="BF74" i="144"/>
  <c r="BG74" i="144" s="1"/>
  <c r="BU74" i="144"/>
  <c r="BX74" i="144"/>
  <c r="BY74" i="144"/>
  <c r="BZ74" i="144"/>
  <c r="CA74" i="144" s="1"/>
  <c r="CL74" i="144"/>
  <c r="CN74" i="144"/>
  <c r="CO74" i="144"/>
  <c r="CP74" i="144"/>
  <c r="S75" i="144"/>
  <c r="AA74" i="144" s="1"/>
  <c r="T75" i="144"/>
  <c r="U75" i="144"/>
  <c r="V75" i="144" s="1"/>
  <c r="W75" i="144"/>
  <c r="X75" i="144"/>
  <c r="BD75" i="144"/>
  <c r="BE75" i="144"/>
  <c r="BF75" i="144"/>
  <c r="BG75" i="144"/>
  <c r="BU75" i="144"/>
  <c r="BX75" i="144"/>
  <c r="BY75" i="144"/>
  <c r="BZ75" i="144"/>
  <c r="CL75" i="144"/>
  <c r="CN75" i="144"/>
  <c r="CQ75" i="144" s="1"/>
  <c r="CO75" i="144"/>
  <c r="CP75" i="144"/>
  <c r="S76" i="144"/>
  <c r="W76" i="144" s="1"/>
  <c r="T76" i="144"/>
  <c r="U76" i="144"/>
  <c r="V76" i="144" s="1"/>
  <c r="X76" i="144"/>
  <c r="BD76" i="144"/>
  <c r="BE76" i="144"/>
  <c r="BF76" i="144"/>
  <c r="BG76" i="144"/>
  <c r="BU76" i="144"/>
  <c r="BX76" i="144"/>
  <c r="BY76" i="144"/>
  <c r="BZ76" i="144"/>
  <c r="CA76" i="144" s="1"/>
  <c r="CL76" i="144"/>
  <c r="CN76" i="144"/>
  <c r="CQ76" i="144" s="1"/>
  <c r="CO76" i="144"/>
  <c r="CP76" i="144"/>
  <c r="S77" i="144"/>
  <c r="T77" i="144"/>
  <c r="U77" i="144"/>
  <c r="V77" i="144" s="1"/>
  <c r="W77" i="144"/>
  <c r="X77" i="144"/>
  <c r="Z77" i="144"/>
  <c r="AC77" i="144"/>
  <c r="BD77" i="144"/>
  <c r="BE77" i="144"/>
  <c r="BF77" i="144"/>
  <c r="BG77" i="144" s="1"/>
  <c r="BU77" i="144"/>
  <c r="BX77" i="144"/>
  <c r="BY77" i="144"/>
  <c r="BZ77" i="144"/>
  <c r="CL77" i="144"/>
  <c r="CN77" i="144"/>
  <c r="CQ77" i="144" s="1"/>
  <c r="CO77" i="144"/>
  <c r="CP77" i="144"/>
  <c r="S78" i="144"/>
  <c r="T78" i="144"/>
  <c r="U78" i="144"/>
  <c r="V78" i="144"/>
  <c r="W78" i="144"/>
  <c r="X78" i="144" s="1"/>
  <c r="BD78" i="144"/>
  <c r="BE78" i="144"/>
  <c r="BF78" i="144"/>
  <c r="BG78" i="144" s="1"/>
  <c r="BU78" i="144"/>
  <c r="BX78" i="144"/>
  <c r="BY78" i="144"/>
  <c r="BZ78" i="144"/>
  <c r="CL78" i="144"/>
  <c r="CN78" i="144"/>
  <c r="CO78" i="144"/>
  <c r="CP78" i="144"/>
  <c r="CQ78" i="144"/>
  <c r="S79" i="144"/>
  <c r="W79" i="144" s="1"/>
  <c r="T79" i="144"/>
  <c r="AB77" i="144" s="1"/>
  <c r="U79" i="144"/>
  <c r="V79" i="144" s="1"/>
  <c r="BD79" i="144"/>
  <c r="BE79" i="144"/>
  <c r="BF79" i="144"/>
  <c r="BG79" i="144" s="1"/>
  <c r="BU79" i="144"/>
  <c r="BX79" i="144"/>
  <c r="BY79" i="144"/>
  <c r="CA79" i="144" s="1"/>
  <c r="BZ79" i="144"/>
  <c r="CL79" i="144"/>
  <c r="CN79" i="144"/>
  <c r="CO79" i="144"/>
  <c r="CP79" i="144"/>
  <c r="S80" i="144"/>
  <c r="W80" i="144" s="1"/>
  <c r="X80" i="144" s="1"/>
  <c r="T80" i="144"/>
  <c r="U80" i="144"/>
  <c r="V80" i="144"/>
  <c r="AB80" i="144"/>
  <c r="BD80" i="144"/>
  <c r="BE80" i="144"/>
  <c r="BF80" i="144"/>
  <c r="BG80" i="144" s="1"/>
  <c r="BU80" i="144"/>
  <c r="BX80" i="144"/>
  <c r="BY80" i="144"/>
  <c r="BZ80" i="144"/>
  <c r="CA80" i="144"/>
  <c r="CL80" i="144"/>
  <c r="CN80" i="144"/>
  <c r="CQ80" i="144" s="1"/>
  <c r="CO80" i="144"/>
  <c r="CP80" i="144"/>
  <c r="S81" i="144"/>
  <c r="T81" i="144"/>
  <c r="U81" i="144"/>
  <c r="AC80" i="144" s="1"/>
  <c r="V81" i="144"/>
  <c r="W81" i="144"/>
  <c r="BD81" i="144"/>
  <c r="BE81" i="144"/>
  <c r="BF81" i="144"/>
  <c r="BG81" i="144" s="1"/>
  <c r="BU81" i="144"/>
  <c r="BX81" i="144"/>
  <c r="BY81" i="144"/>
  <c r="BZ81" i="144"/>
  <c r="CL81" i="144"/>
  <c r="CN81" i="144"/>
  <c r="CQ81" i="144" s="1"/>
  <c r="CO81" i="144"/>
  <c r="CP81" i="144"/>
  <c r="S82" i="144"/>
  <c r="T82" i="144"/>
  <c r="U82" i="144"/>
  <c r="V82" i="144"/>
  <c r="W82" i="144"/>
  <c r="X82" i="144" s="1"/>
  <c r="BD82" i="144"/>
  <c r="BE82" i="144"/>
  <c r="BF82" i="144"/>
  <c r="BG82" i="144" s="1"/>
  <c r="BU82" i="144"/>
  <c r="BX82" i="144"/>
  <c r="BY82" i="144"/>
  <c r="BZ82" i="144"/>
  <c r="CA82" i="144"/>
  <c r="CL82" i="144"/>
  <c r="CN82" i="144"/>
  <c r="CO82" i="144"/>
  <c r="CP82" i="144"/>
  <c r="CQ82" i="144"/>
  <c r="S83" i="144"/>
  <c r="W83" i="144" s="1"/>
  <c r="T83" i="144"/>
  <c r="U83" i="144"/>
  <c r="Z83" i="144"/>
  <c r="BD83" i="144"/>
  <c r="BE83" i="144"/>
  <c r="BF83" i="144"/>
  <c r="BG83" i="144" s="1"/>
  <c r="BU83" i="144"/>
  <c r="BX83" i="144"/>
  <c r="BY83" i="144"/>
  <c r="BZ83" i="144"/>
  <c r="CA83" i="144"/>
  <c r="CL83" i="144"/>
  <c r="CN83" i="144"/>
  <c r="CO83" i="144"/>
  <c r="CP83" i="144"/>
  <c r="CQ83" i="144"/>
  <c r="S84" i="144"/>
  <c r="T84" i="144"/>
  <c r="AB83" i="144" s="1"/>
  <c r="U84" i="144"/>
  <c r="V84" i="144"/>
  <c r="W84" i="144"/>
  <c r="BD84" i="144"/>
  <c r="BE84" i="144"/>
  <c r="BF84" i="144"/>
  <c r="BG84" i="144"/>
  <c r="BU84" i="144"/>
  <c r="BX84" i="144"/>
  <c r="BY84" i="144"/>
  <c r="BZ84" i="144"/>
  <c r="CA84" i="144"/>
  <c r="CL84" i="144"/>
  <c r="CN84" i="144"/>
  <c r="CO84" i="144"/>
  <c r="CP84" i="144"/>
  <c r="CQ84" i="144"/>
  <c r="S85" i="144"/>
  <c r="T85" i="144"/>
  <c r="U85" i="144"/>
  <c r="V85" i="144" s="1"/>
  <c r="X85" i="144" s="1"/>
  <c r="W85" i="144"/>
  <c r="BD85" i="144"/>
  <c r="BE85" i="144"/>
  <c r="BF85" i="144"/>
  <c r="BG85" i="144" s="1"/>
  <c r="BU85" i="144"/>
  <c r="BX85" i="144"/>
  <c r="CA85" i="144" s="1"/>
  <c r="BY85" i="144"/>
  <c r="BZ85" i="144"/>
  <c r="CL85" i="144"/>
  <c r="CN85" i="144"/>
  <c r="CO85" i="144"/>
  <c r="CP85" i="144"/>
  <c r="CQ85" i="144"/>
  <c r="S86" i="144"/>
  <c r="T86" i="144"/>
  <c r="U86" i="144"/>
  <c r="AC86" i="144" s="1"/>
  <c r="V86" i="144"/>
  <c r="W86" i="144"/>
  <c r="X86" i="144" s="1"/>
  <c r="Z86" i="144"/>
  <c r="AB86" i="144"/>
  <c r="BD86" i="144"/>
  <c r="BE86" i="144"/>
  <c r="BF86" i="144"/>
  <c r="BG86" i="144"/>
  <c r="BU86" i="144"/>
  <c r="BX86" i="144"/>
  <c r="BY86" i="144"/>
  <c r="CA86" i="144" s="1"/>
  <c r="BZ86" i="144"/>
  <c r="CL86" i="144"/>
  <c r="CN86" i="144"/>
  <c r="CO86" i="144"/>
  <c r="CP86" i="144"/>
  <c r="S87" i="144"/>
  <c r="T87" i="144"/>
  <c r="U87" i="144"/>
  <c r="V87" i="144" s="1"/>
  <c r="BD87" i="144"/>
  <c r="BE87" i="144"/>
  <c r="BF87" i="144"/>
  <c r="BG87" i="144"/>
  <c r="BU87" i="144"/>
  <c r="BX87" i="144"/>
  <c r="BY87" i="144"/>
  <c r="BZ87" i="144"/>
  <c r="CA87" i="144" s="1"/>
  <c r="CL87" i="144"/>
  <c r="CN87" i="144"/>
  <c r="CO87" i="144"/>
  <c r="CP87" i="144"/>
  <c r="S88" i="144"/>
  <c r="T88" i="144"/>
  <c r="U88" i="144"/>
  <c r="V88" i="144" s="1"/>
  <c r="X88" i="144" s="1"/>
  <c r="W88" i="144"/>
  <c r="BD88" i="144"/>
  <c r="BE88" i="144"/>
  <c r="BF88" i="144"/>
  <c r="BG88" i="144"/>
  <c r="BU88" i="144"/>
  <c r="BX88" i="144"/>
  <c r="BY88" i="144"/>
  <c r="BZ88" i="144"/>
  <c r="CA88" i="144"/>
  <c r="CL88" i="144"/>
  <c r="CN88" i="144"/>
  <c r="CO88" i="144"/>
  <c r="CV88" i="144" s="1"/>
  <c r="CP88" i="144"/>
  <c r="Q89" i="144"/>
  <c r="S89" i="144"/>
  <c r="T89" i="144"/>
  <c r="U89" i="144"/>
  <c r="V89" i="144" s="1"/>
  <c r="W89" i="144"/>
  <c r="X89" i="144" s="1"/>
  <c r="Z89" i="144"/>
  <c r="BD89" i="144"/>
  <c r="BE89" i="144"/>
  <c r="BF89" i="144"/>
  <c r="BG89" i="144" s="1"/>
  <c r="BU89" i="144"/>
  <c r="BX89" i="144"/>
  <c r="BY89" i="144"/>
  <c r="BZ89" i="144"/>
  <c r="CL89" i="144"/>
  <c r="CN89" i="144"/>
  <c r="CO89" i="144"/>
  <c r="CP89" i="144"/>
  <c r="CQ89" i="144"/>
  <c r="Q90" i="144"/>
  <c r="S90" i="144"/>
  <c r="W90" i="144" s="1"/>
  <c r="T90" i="144"/>
  <c r="U90" i="144"/>
  <c r="AC89" i="144" s="1"/>
  <c r="BD90" i="144"/>
  <c r="BE90" i="144"/>
  <c r="BF90" i="144"/>
  <c r="BG90" i="144" s="1"/>
  <c r="BU90" i="144"/>
  <c r="BX90" i="144"/>
  <c r="BY90" i="144"/>
  <c r="BZ90" i="144"/>
  <c r="CA90" i="144"/>
  <c r="CL90" i="144"/>
  <c r="CN90" i="144"/>
  <c r="CO90" i="144"/>
  <c r="CP90" i="144"/>
  <c r="CQ90" i="144" s="1"/>
  <c r="S91" i="144"/>
  <c r="W91" i="144" s="1"/>
  <c r="T91" i="144"/>
  <c r="AB89" i="144" s="1"/>
  <c r="U91" i="144"/>
  <c r="BD91" i="144"/>
  <c r="BE91" i="144"/>
  <c r="BF91" i="144"/>
  <c r="BG91" i="144" s="1"/>
  <c r="BU91" i="144"/>
  <c r="BX91" i="144"/>
  <c r="BY91" i="144"/>
  <c r="BZ91" i="144"/>
  <c r="CA91" i="144"/>
  <c r="CL91" i="144"/>
  <c r="CN91" i="144"/>
  <c r="CQ91" i="144" s="1"/>
  <c r="CO91" i="144"/>
  <c r="CP91" i="144"/>
  <c r="S92" i="144"/>
  <c r="T92" i="144"/>
  <c r="U92" i="144"/>
  <c r="Q92" i="144" s="1"/>
  <c r="V92" i="144"/>
  <c r="W92" i="144"/>
  <c r="X92" i="144"/>
  <c r="AA92" i="144"/>
  <c r="BD92" i="144"/>
  <c r="BE92" i="144"/>
  <c r="BF92" i="144"/>
  <c r="BG92" i="144" s="1"/>
  <c r="BU92" i="144"/>
  <c r="BX92" i="144"/>
  <c r="BY92" i="144"/>
  <c r="CA92" i="144" s="1"/>
  <c r="BZ92" i="144"/>
  <c r="CL92" i="144"/>
  <c r="CN92" i="144"/>
  <c r="CO92" i="144"/>
  <c r="CP92" i="144"/>
  <c r="CQ92" i="144"/>
  <c r="Q93" i="144"/>
  <c r="S93" i="144"/>
  <c r="W93" i="144" s="1"/>
  <c r="X93" i="144" s="1"/>
  <c r="T93" i="144"/>
  <c r="AB92" i="144" s="1"/>
  <c r="U93" i="144"/>
  <c r="V93" i="144"/>
  <c r="BD93" i="144"/>
  <c r="BE93" i="144"/>
  <c r="BF93" i="144"/>
  <c r="BG93" i="144"/>
  <c r="BU93" i="144"/>
  <c r="BX93" i="144"/>
  <c r="BY93" i="144"/>
  <c r="BZ93" i="144"/>
  <c r="CA93" i="144"/>
  <c r="CL93" i="144"/>
  <c r="CN93" i="144"/>
  <c r="CO93" i="144"/>
  <c r="CQ93" i="144" s="1"/>
  <c r="CP93" i="144"/>
  <c r="S94" i="144"/>
  <c r="T94" i="144"/>
  <c r="U94" i="144"/>
  <c r="W94" i="144"/>
  <c r="BD94" i="144"/>
  <c r="BE94" i="144"/>
  <c r="BF94" i="144"/>
  <c r="BG94" i="144"/>
  <c r="BU94" i="144"/>
  <c r="BX94" i="144"/>
  <c r="BY94" i="144"/>
  <c r="BZ94" i="144"/>
  <c r="CA94" i="144"/>
  <c r="CL94" i="144"/>
  <c r="CN94" i="144"/>
  <c r="CQ94" i="144" s="1"/>
  <c r="CO94" i="144"/>
  <c r="CP94" i="144"/>
  <c r="Q95" i="144"/>
  <c r="S95" i="144"/>
  <c r="W95" i="144" s="1"/>
  <c r="T95" i="144"/>
  <c r="U95" i="144"/>
  <c r="V95" i="144" s="1"/>
  <c r="BD95" i="144"/>
  <c r="BE95" i="144"/>
  <c r="BF95" i="144"/>
  <c r="BG95" i="144"/>
  <c r="BU95" i="144"/>
  <c r="BX95" i="144"/>
  <c r="BY95" i="144"/>
  <c r="BZ95" i="144"/>
  <c r="CL95" i="144"/>
  <c r="CN95" i="144"/>
  <c r="CO95" i="144"/>
  <c r="CP95" i="144"/>
  <c r="S96" i="144"/>
  <c r="W96" i="144" s="1"/>
  <c r="X96" i="144" s="1"/>
  <c r="T96" i="144"/>
  <c r="U96" i="144"/>
  <c r="V96" i="144"/>
  <c r="BD96" i="144"/>
  <c r="BE96" i="144"/>
  <c r="BF96" i="144"/>
  <c r="BG96" i="144"/>
  <c r="BU96" i="144"/>
  <c r="BX96" i="144"/>
  <c r="CA96" i="144" s="1"/>
  <c r="BY96" i="144"/>
  <c r="BZ96" i="144"/>
  <c r="CL96" i="144"/>
  <c r="CN96" i="144"/>
  <c r="CQ96" i="144" s="1"/>
  <c r="CO96" i="144"/>
  <c r="CP96" i="144"/>
  <c r="Q97" i="144"/>
  <c r="Q98" i="144" s="1"/>
  <c r="BU97" i="144"/>
  <c r="BX97" i="144"/>
  <c r="BY97" i="144"/>
  <c r="CA97" i="144" s="1"/>
  <c r="BZ97" i="144"/>
  <c r="CL97" i="144"/>
  <c r="CN97" i="144"/>
  <c r="CO97" i="144"/>
  <c r="CP97" i="144"/>
  <c r="V98" i="144"/>
  <c r="BU98" i="144"/>
  <c r="BX98" i="144"/>
  <c r="BY98" i="144"/>
  <c r="BZ98" i="144"/>
  <c r="CL98" i="144"/>
  <c r="CN98" i="144"/>
  <c r="CO98" i="144"/>
  <c r="CP98" i="144"/>
  <c r="CQ98" i="144"/>
  <c r="Q99" i="144"/>
  <c r="BU99" i="144"/>
  <c r="BX99" i="144"/>
  <c r="BY99" i="144"/>
  <c r="BZ99" i="144"/>
  <c r="CA99" i="144"/>
  <c r="CL99" i="144"/>
  <c r="CN99" i="144"/>
  <c r="CO99" i="144"/>
  <c r="CP99" i="144"/>
  <c r="BU100" i="144"/>
  <c r="BX100" i="144"/>
  <c r="CA100" i="144" s="1"/>
  <c r="BY100" i="144"/>
  <c r="BZ100" i="144"/>
  <c r="CL100" i="144"/>
  <c r="CN100" i="144"/>
  <c r="CO100" i="144"/>
  <c r="CP100" i="144"/>
  <c r="CQ100" i="144"/>
  <c r="BU101" i="144"/>
  <c r="BX101" i="144"/>
  <c r="CA101" i="144" s="1"/>
  <c r="BY101" i="144"/>
  <c r="BZ101" i="144"/>
  <c r="CL101" i="144"/>
  <c r="CN101" i="144"/>
  <c r="CQ101" i="144" s="1"/>
  <c r="CO101" i="144"/>
  <c r="CP101" i="144"/>
  <c r="BU102" i="144"/>
  <c r="BX102" i="144"/>
  <c r="BY102" i="144"/>
  <c r="BZ102" i="144"/>
  <c r="CA102" i="144"/>
  <c r="CL102" i="144"/>
  <c r="CN102" i="144"/>
  <c r="CO102" i="144"/>
  <c r="CP102" i="144"/>
  <c r="BU103" i="144"/>
  <c r="BX103" i="144"/>
  <c r="CA103" i="144" s="1"/>
  <c r="BY103" i="144"/>
  <c r="BZ103" i="144"/>
  <c r="CL103" i="144"/>
  <c r="CN103" i="144"/>
  <c r="CO103" i="144"/>
  <c r="CP103" i="144"/>
  <c r="CQ103" i="144"/>
  <c r="BU104" i="144"/>
  <c r="BX104" i="144"/>
  <c r="BY104" i="144"/>
  <c r="BZ104" i="144"/>
  <c r="CA104" i="144" s="1"/>
  <c r="CL104" i="144"/>
  <c r="CN104" i="144"/>
  <c r="CO104" i="144"/>
  <c r="CQ104" i="144" s="1"/>
  <c r="CP104" i="144"/>
  <c r="BG105" i="144"/>
  <c r="BU105" i="144"/>
  <c r="BX105" i="144"/>
  <c r="CA105" i="144" s="1"/>
  <c r="BY105" i="144"/>
  <c r="BZ105" i="144"/>
  <c r="CL105" i="144"/>
  <c r="CN105" i="144"/>
  <c r="CO105" i="144"/>
  <c r="CQ105" i="144" s="1"/>
  <c r="CP105" i="144"/>
  <c r="BU106" i="144"/>
  <c r="BX106" i="144"/>
  <c r="BY106" i="144"/>
  <c r="BZ106" i="144"/>
  <c r="CL106" i="144"/>
  <c r="CN106" i="144"/>
  <c r="CQ106" i="144" s="1"/>
  <c r="CO106" i="144"/>
  <c r="CP106" i="144"/>
  <c r="BU107" i="144"/>
  <c r="BX107" i="144"/>
  <c r="BY107" i="144"/>
  <c r="BZ107" i="144"/>
  <c r="CA107" i="144" s="1"/>
  <c r="CL107" i="144"/>
  <c r="CN107" i="144"/>
  <c r="CO107" i="144"/>
  <c r="CQ107" i="144" s="1"/>
  <c r="DE15" i="144" s="1"/>
  <c r="CP107" i="144"/>
  <c r="BU108" i="144"/>
  <c r="BX108" i="144"/>
  <c r="BY108" i="144"/>
  <c r="BZ108" i="144"/>
  <c r="CL108" i="144"/>
  <c r="CN108" i="144"/>
  <c r="CO108" i="144"/>
  <c r="CP108" i="144"/>
  <c r="CQ108" i="144"/>
  <c r="BU109" i="144"/>
  <c r="BX109" i="144"/>
  <c r="CA109" i="144" s="1"/>
  <c r="BY109" i="144"/>
  <c r="BZ109" i="144"/>
  <c r="CL109" i="144"/>
  <c r="CN109" i="144"/>
  <c r="CO109" i="144"/>
  <c r="CP109" i="144"/>
  <c r="CQ109" i="144"/>
  <c r="BU110" i="144"/>
  <c r="BX110" i="144"/>
  <c r="CA110" i="144" s="1"/>
  <c r="BY110" i="144"/>
  <c r="BZ110" i="144"/>
  <c r="CL110" i="144"/>
  <c r="CN110" i="144"/>
  <c r="CO110" i="144"/>
  <c r="CQ110" i="144" s="1"/>
  <c r="CP110" i="144"/>
  <c r="BU111" i="144"/>
  <c r="BX111" i="144"/>
  <c r="BY111" i="144"/>
  <c r="BZ111" i="144"/>
  <c r="CA111" i="144" s="1"/>
  <c r="CL111" i="144"/>
  <c r="CN111" i="144"/>
  <c r="CQ111" i="144" s="1"/>
  <c r="CO111" i="144"/>
  <c r="CP111" i="144"/>
  <c r="BU112" i="144"/>
  <c r="BX112" i="144"/>
  <c r="CA112" i="144" s="1"/>
  <c r="BY112" i="144"/>
  <c r="BZ112" i="144"/>
  <c r="CL112" i="144"/>
  <c r="CN112" i="144"/>
  <c r="CO112" i="144"/>
  <c r="CP112" i="144"/>
  <c r="CQ112" i="144"/>
  <c r="BU113" i="144"/>
  <c r="BX113" i="144"/>
  <c r="CA113" i="144" s="1"/>
  <c r="BY113" i="144"/>
  <c r="BZ113" i="144"/>
  <c r="CL113" i="144"/>
  <c r="CN113" i="144"/>
  <c r="CO113" i="144"/>
  <c r="CP113" i="144"/>
  <c r="CQ113" i="144"/>
  <c r="BU114" i="144"/>
  <c r="BX114" i="144"/>
  <c r="CA114" i="144" s="1"/>
  <c r="BY114" i="144"/>
  <c r="BZ114" i="144"/>
  <c r="CL114" i="144"/>
  <c r="CN114" i="144"/>
  <c r="CO114" i="144"/>
  <c r="CQ114" i="144" s="1"/>
  <c r="CP114" i="144"/>
  <c r="BU115" i="144"/>
  <c r="BX115" i="144"/>
  <c r="BY115" i="144"/>
  <c r="BZ115" i="144"/>
  <c r="CA115" i="144" s="1"/>
  <c r="DE23" i="144" s="1"/>
  <c r="CL115" i="144"/>
  <c r="CN115" i="144"/>
  <c r="CO115" i="144"/>
  <c r="CQ115" i="144" s="1"/>
  <c r="CP115" i="144"/>
  <c r="BU116" i="144"/>
  <c r="BX116" i="144"/>
  <c r="BY116" i="144"/>
  <c r="BZ116" i="144"/>
  <c r="CL116" i="144"/>
  <c r="CN116" i="144"/>
  <c r="CO116" i="144"/>
  <c r="CP116" i="144"/>
  <c r="CQ116" i="144"/>
  <c r="BU117" i="144"/>
  <c r="BX117" i="144"/>
  <c r="CA117" i="144" s="1"/>
  <c r="BY117" i="144"/>
  <c r="BZ117" i="144"/>
  <c r="CL117" i="144"/>
  <c r="CN117" i="144"/>
  <c r="CO117" i="144"/>
  <c r="CP117" i="144"/>
  <c r="CQ117" i="144"/>
  <c r="BU118" i="144"/>
  <c r="BX118" i="144"/>
  <c r="BY118" i="144"/>
  <c r="BZ118" i="144"/>
  <c r="CA118" i="144"/>
  <c r="CL118" i="144"/>
  <c r="CN118" i="144"/>
  <c r="CQ118" i="144" s="1"/>
  <c r="CO118" i="144"/>
  <c r="CP118" i="144"/>
  <c r="BU119" i="144"/>
  <c r="BX119" i="144"/>
  <c r="BY119" i="144"/>
  <c r="CA119" i="144" s="1"/>
  <c r="BZ119" i="144"/>
  <c r="CL119" i="144"/>
  <c r="CN119" i="144"/>
  <c r="CQ119" i="144" s="1"/>
  <c r="CO119" i="144"/>
  <c r="CP119" i="144"/>
  <c r="BU120" i="144"/>
  <c r="BX120" i="144"/>
  <c r="BY120" i="144"/>
  <c r="BZ120" i="144"/>
  <c r="CL120" i="144"/>
  <c r="CN120" i="144"/>
  <c r="CO120" i="144"/>
  <c r="CP120" i="144"/>
  <c r="CQ120" i="144"/>
  <c r="BU121" i="144"/>
  <c r="BX121" i="144"/>
  <c r="CA121" i="144" s="1"/>
  <c r="BY121" i="144"/>
  <c r="BZ121" i="144"/>
  <c r="CL121" i="144"/>
  <c r="CN121" i="144"/>
  <c r="CO121" i="144"/>
  <c r="CP121" i="144"/>
  <c r="CQ121" i="144"/>
  <c r="BU122" i="144"/>
  <c r="BX122" i="144"/>
  <c r="BY122" i="144"/>
  <c r="CA122" i="144" s="1"/>
  <c r="BZ122" i="144"/>
  <c r="CL122" i="144"/>
  <c r="CN122" i="144"/>
  <c r="CO122" i="144"/>
  <c r="CQ122" i="144" s="1"/>
  <c r="CP122" i="144"/>
  <c r="BU123" i="144"/>
  <c r="BX123" i="144"/>
  <c r="CA123" i="144" s="1"/>
  <c r="BY123" i="144"/>
  <c r="BZ123" i="144"/>
  <c r="CL123" i="144"/>
  <c r="CN123" i="144"/>
  <c r="CO123" i="144"/>
  <c r="CP123" i="144"/>
  <c r="CQ123" i="144" s="1"/>
  <c r="BU124" i="144"/>
  <c r="BX124" i="144"/>
  <c r="BY124" i="144"/>
  <c r="BZ124" i="144"/>
  <c r="CL124" i="144"/>
  <c r="CN124" i="144"/>
  <c r="CO124" i="144"/>
  <c r="CP124" i="144"/>
  <c r="CQ124" i="144"/>
  <c r="BU125" i="144"/>
  <c r="BX125" i="144"/>
  <c r="CA125" i="144" s="1"/>
  <c r="BY125" i="144"/>
  <c r="BZ125" i="144"/>
  <c r="CL125" i="144"/>
  <c r="CN125" i="144"/>
  <c r="CO125" i="144"/>
  <c r="CP125" i="144"/>
  <c r="CQ125" i="144"/>
  <c r="BU126" i="144"/>
  <c r="BX126" i="144"/>
  <c r="BY126" i="144"/>
  <c r="BZ126" i="144"/>
  <c r="CA126" i="144"/>
  <c r="CL126" i="144"/>
  <c r="CN126" i="144"/>
  <c r="CO126" i="144"/>
  <c r="CP126" i="144"/>
  <c r="BU127" i="144"/>
  <c r="BX127" i="144"/>
  <c r="BY127" i="144"/>
  <c r="BZ127" i="144"/>
  <c r="CA127" i="144" s="1"/>
  <c r="CL127" i="144"/>
  <c r="CN127" i="144"/>
  <c r="CO127" i="144"/>
  <c r="CQ127" i="144" s="1"/>
  <c r="CP127" i="144"/>
  <c r="BU128" i="144"/>
  <c r="BX128" i="144"/>
  <c r="BY128" i="144"/>
  <c r="BZ128" i="144"/>
  <c r="CL128" i="144"/>
  <c r="CN128" i="144"/>
  <c r="CO128" i="144"/>
  <c r="CP128" i="144"/>
  <c r="CQ128" i="144"/>
  <c r="BU129" i="144"/>
  <c r="BX129" i="144"/>
  <c r="CA129" i="144" s="1"/>
  <c r="BY129" i="144"/>
  <c r="BZ129" i="144"/>
  <c r="CL129" i="144"/>
  <c r="CN129" i="144"/>
  <c r="CO129" i="144"/>
  <c r="CP129" i="144"/>
  <c r="CQ129" i="144"/>
  <c r="BU130" i="144"/>
  <c r="BX130" i="144"/>
  <c r="CA130" i="144" s="1"/>
  <c r="BY130" i="144"/>
  <c r="BZ130" i="144"/>
  <c r="CL130" i="144"/>
  <c r="CN130" i="144"/>
  <c r="CQ130" i="144" s="1"/>
  <c r="CO130" i="144"/>
  <c r="CP130" i="144"/>
  <c r="BU131" i="144"/>
  <c r="BX131" i="144"/>
  <c r="CA131" i="144" s="1"/>
  <c r="BY131" i="144"/>
  <c r="BZ131" i="144"/>
  <c r="CL131" i="144"/>
  <c r="CN131" i="144"/>
  <c r="CO131" i="144"/>
  <c r="CP131" i="144"/>
  <c r="CQ131" i="144"/>
  <c r="BU132" i="144"/>
  <c r="BX132" i="144"/>
  <c r="BY132" i="144"/>
  <c r="BZ132" i="144"/>
  <c r="CL132" i="144"/>
  <c r="CN132" i="144"/>
  <c r="CO132" i="144"/>
  <c r="CP132" i="144"/>
  <c r="CQ132" i="144" s="1"/>
  <c r="BU133" i="144"/>
  <c r="BX133" i="144"/>
  <c r="CA133" i="144" s="1"/>
  <c r="BY133" i="144"/>
  <c r="BZ133" i="144"/>
  <c r="CL133" i="144"/>
  <c r="CN133" i="144"/>
  <c r="CO133" i="144"/>
  <c r="CP133" i="144"/>
  <c r="CQ133" i="144"/>
  <c r="BU134" i="144"/>
  <c r="BX134" i="144"/>
  <c r="BY134" i="144"/>
  <c r="BZ134" i="144"/>
  <c r="CA134" i="144"/>
  <c r="CL134" i="144"/>
  <c r="CN134" i="144"/>
  <c r="CQ134" i="144" s="1"/>
  <c r="CO134" i="144"/>
  <c r="CP134" i="144"/>
  <c r="BU135" i="144"/>
  <c r="BX135" i="144"/>
  <c r="BY135" i="144"/>
  <c r="BZ135" i="144"/>
  <c r="CA135" i="144" s="1"/>
  <c r="CL135" i="144"/>
  <c r="CN135" i="144"/>
  <c r="CO135" i="144"/>
  <c r="CQ135" i="144" s="1"/>
  <c r="CP135" i="144"/>
  <c r="BU136" i="144"/>
  <c r="BX136" i="144"/>
  <c r="BY136" i="144"/>
  <c r="BZ136" i="144"/>
  <c r="CL136" i="144"/>
  <c r="CN136" i="144"/>
  <c r="CO136" i="144"/>
  <c r="CP136" i="144"/>
  <c r="CQ136" i="144" s="1"/>
  <c r="BU137" i="144"/>
  <c r="BX137" i="144"/>
  <c r="CA137" i="144" s="1"/>
  <c r="BY137" i="144"/>
  <c r="BZ137" i="144"/>
  <c r="CL137" i="144"/>
  <c r="CN137" i="144"/>
  <c r="CO137" i="144"/>
  <c r="CP137" i="144"/>
  <c r="CQ137" i="144"/>
  <c r="BU138" i="144"/>
  <c r="BX138" i="144"/>
  <c r="BY138" i="144"/>
  <c r="BZ138" i="144"/>
  <c r="CA138" i="144"/>
  <c r="CL138" i="144"/>
  <c r="CN138" i="144"/>
  <c r="CO138" i="144"/>
  <c r="CQ138" i="144" s="1"/>
  <c r="CP138" i="144"/>
  <c r="BU139" i="144"/>
  <c r="BX139" i="144"/>
  <c r="BY139" i="144"/>
  <c r="CA139" i="144" s="1"/>
  <c r="BZ139" i="144"/>
  <c r="CL139" i="144"/>
  <c r="CN139" i="144"/>
  <c r="CQ139" i="144" s="1"/>
  <c r="CO139" i="144"/>
  <c r="CP139" i="144"/>
  <c r="BU140" i="144"/>
  <c r="BX140" i="144"/>
  <c r="BY140" i="144"/>
  <c r="BZ140" i="144"/>
  <c r="CL140" i="144"/>
  <c r="CN140" i="144"/>
  <c r="CO140" i="144"/>
  <c r="CP140" i="144"/>
  <c r="CQ140" i="144" s="1"/>
  <c r="BU141" i="144"/>
  <c r="BX141" i="144"/>
  <c r="CA141" i="144" s="1"/>
  <c r="BY141" i="144"/>
  <c r="BZ141" i="144"/>
  <c r="CL141" i="144"/>
  <c r="CN141" i="144"/>
  <c r="CO141" i="144"/>
  <c r="CP141" i="144"/>
  <c r="CQ141" i="144"/>
  <c r="BU142" i="144"/>
  <c r="BX142" i="144"/>
  <c r="CA142" i="144" s="1"/>
  <c r="BY142" i="144"/>
  <c r="BZ142" i="144"/>
  <c r="CL142" i="144"/>
  <c r="CN142" i="144"/>
  <c r="CO142" i="144"/>
  <c r="CP142" i="144"/>
  <c r="BU143" i="144"/>
  <c r="BX143" i="144"/>
  <c r="BY143" i="144"/>
  <c r="BZ143" i="144"/>
  <c r="CA143" i="144" s="1"/>
  <c r="CL143" i="144"/>
  <c r="CN143" i="144"/>
  <c r="CQ143" i="144" s="1"/>
  <c r="CO143" i="144"/>
  <c r="CP143" i="144"/>
  <c r="BU144" i="144"/>
  <c r="BX144" i="144"/>
  <c r="BY144" i="144"/>
  <c r="BZ144" i="144"/>
  <c r="CA144" i="144" s="1"/>
  <c r="CL144" i="144"/>
  <c r="CN144" i="144"/>
  <c r="CO144" i="144"/>
  <c r="CP144" i="144"/>
  <c r="CQ144" i="144" s="1"/>
  <c r="BU145" i="144"/>
  <c r="BX145" i="144"/>
  <c r="CA145" i="144" s="1"/>
  <c r="BY145" i="144"/>
  <c r="BZ145" i="144"/>
  <c r="CL145" i="144"/>
  <c r="CN145" i="144"/>
  <c r="CO145" i="144"/>
  <c r="CP145" i="144"/>
  <c r="CQ145" i="144"/>
  <c r="BU146" i="144"/>
  <c r="BX146" i="144"/>
  <c r="BY146" i="144"/>
  <c r="CA146" i="144" s="1"/>
  <c r="BZ146" i="144"/>
  <c r="CL146" i="144"/>
  <c r="CN146" i="144"/>
  <c r="CO146" i="144"/>
  <c r="CQ146" i="144" s="1"/>
  <c r="CP146" i="144"/>
  <c r="BU147" i="144"/>
  <c r="BX147" i="144"/>
  <c r="CA147" i="144" s="1"/>
  <c r="DE55" i="144" s="1"/>
  <c r="BY147" i="144"/>
  <c r="BZ147" i="144"/>
  <c r="CL147" i="144"/>
  <c r="CN147" i="144"/>
  <c r="CO147" i="144"/>
  <c r="CP147" i="144"/>
  <c r="CQ147" i="144" s="1"/>
  <c r="BU148" i="144"/>
  <c r="BX148" i="144"/>
  <c r="CA148" i="144" s="1"/>
  <c r="BY148" i="144"/>
  <c r="BZ148" i="144"/>
  <c r="CL148" i="144"/>
  <c r="CN148" i="144"/>
  <c r="CQ148" i="144" s="1"/>
  <c r="CO148" i="144"/>
  <c r="CP148" i="144"/>
  <c r="BU149" i="144"/>
  <c r="BX149" i="144"/>
  <c r="CA149" i="144" s="1"/>
  <c r="BY149" i="144"/>
  <c r="BZ149" i="144"/>
  <c r="CL149" i="144"/>
  <c r="CN149" i="144"/>
  <c r="CO149" i="144"/>
  <c r="CP149" i="144"/>
  <c r="CQ149" i="144"/>
  <c r="BU150" i="144"/>
  <c r="BX150" i="144"/>
  <c r="BY150" i="144"/>
  <c r="CA150" i="144" s="1"/>
  <c r="BZ150" i="144"/>
  <c r="CL150" i="144"/>
  <c r="CN150" i="144"/>
  <c r="CO150" i="144"/>
  <c r="CQ150" i="144" s="1"/>
  <c r="CP150" i="144"/>
  <c r="BU151" i="144"/>
  <c r="BX151" i="144"/>
  <c r="CA151" i="144" s="1"/>
  <c r="BY151" i="144"/>
  <c r="BZ151" i="144"/>
  <c r="CL151" i="144"/>
  <c r="CN151" i="144"/>
  <c r="CO151" i="144"/>
  <c r="CQ151" i="144" s="1"/>
  <c r="CP151" i="144"/>
  <c r="BU152" i="144"/>
  <c r="BX152" i="144"/>
  <c r="CA152" i="144" s="1"/>
  <c r="BY152" i="144"/>
  <c r="BZ152" i="144"/>
  <c r="CL152" i="144"/>
  <c r="CN152" i="144"/>
  <c r="CO152" i="144"/>
  <c r="CP152" i="144"/>
  <c r="CQ152" i="144" s="1"/>
  <c r="BU153" i="144"/>
  <c r="BX153" i="144"/>
  <c r="CA153" i="144" s="1"/>
  <c r="BY153" i="144"/>
  <c r="BZ153" i="144"/>
  <c r="CL153" i="144"/>
  <c r="CN153" i="144"/>
  <c r="CO153" i="144"/>
  <c r="CP153" i="144"/>
  <c r="CQ153" i="144"/>
  <c r="BU154" i="144"/>
  <c r="BX154" i="144"/>
  <c r="BY154" i="144"/>
  <c r="BZ154" i="144"/>
  <c r="CA154" i="144" s="1"/>
  <c r="CL154" i="144"/>
  <c r="CN154" i="144"/>
  <c r="CO154" i="144"/>
  <c r="CQ154" i="144" s="1"/>
  <c r="CP154" i="144"/>
  <c r="BU155" i="144"/>
  <c r="BX155" i="144"/>
  <c r="CA155" i="144" s="1"/>
  <c r="BY155" i="144"/>
  <c r="BZ155" i="144"/>
  <c r="CL155" i="144"/>
  <c r="CN155" i="144"/>
  <c r="CO155" i="144"/>
  <c r="CP155" i="144"/>
  <c r="CQ155" i="144" s="1"/>
  <c r="DE63" i="144" s="1"/>
  <c r="BU156" i="144"/>
  <c r="BX156" i="144"/>
  <c r="BY156" i="144"/>
  <c r="BZ156" i="144"/>
  <c r="CL156" i="144"/>
  <c r="CN156" i="144"/>
  <c r="CO156" i="144"/>
  <c r="CP156" i="144"/>
  <c r="CQ156" i="144" s="1"/>
  <c r="BU157" i="144"/>
  <c r="BX157" i="144"/>
  <c r="CA157" i="144" s="1"/>
  <c r="BY157" i="144"/>
  <c r="BZ157" i="144"/>
  <c r="CL157" i="144"/>
  <c r="CN157" i="144"/>
  <c r="CO157" i="144"/>
  <c r="CP157" i="144"/>
  <c r="CQ157" i="144"/>
  <c r="BU158" i="144"/>
  <c r="BX158" i="144"/>
  <c r="BY158" i="144"/>
  <c r="BZ158" i="144"/>
  <c r="CA158" i="144"/>
  <c r="CL158" i="144"/>
  <c r="CN158" i="144"/>
  <c r="CO158" i="144"/>
  <c r="CQ158" i="144" s="1"/>
  <c r="CP158" i="144"/>
  <c r="BU159" i="144"/>
  <c r="BX159" i="144"/>
  <c r="CA159" i="144" s="1"/>
  <c r="DE67" i="144" s="1"/>
  <c r="BY159" i="144"/>
  <c r="BZ159" i="144"/>
  <c r="CL159" i="144"/>
  <c r="CN159" i="144"/>
  <c r="CO159" i="144"/>
  <c r="CP159" i="144"/>
  <c r="CQ159" i="144" s="1"/>
  <c r="BU160" i="144"/>
  <c r="BX160" i="144"/>
  <c r="BY160" i="144"/>
  <c r="BZ160" i="144"/>
  <c r="CL160" i="144"/>
  <c r="CN160" i="144"/>
  <c r="CO160" i="144"/>
  <c r="CP160" i="144"/>
  <c r="CQ160" i="144"/>
  <c r="BU161" i="144"/>
  <c r="BX161" i="144"/>
  <c r="CA161" i="144" s="1"/>
  <c r="BY161" i="144"/>
  <c r="BZ161" i="144"/>
  <c r="CL161" i="144"/>
  <c r="CN161" i="144"/>
  <c r="CO161" i="144"/>
  <c r="CP161" i="144"/>
  <c r="CQ161" i="144"/>
  <c r="BU162" i="144"/>
  <c r="BX162" i="144"/>
  <c r="BY162" i="144"/>
  <c r="BZ162" i="144"/>
  <c r="CA162" i="144" s="1"/>
  <c r="CL162" i="144"/>
  <c r="CN162" i="144"/>
  <c r="CO162" i="144"/>
  <c r="CQ162" i="144" s="1"/>
  <c r="CP162" i="144"/>
  <c r="BU163" i="144"/>
  <c r="BX163" i="144"/>
  <c r="CA163" i="144" s="1"/>
  <c r="DE71" i="144" s="1"/>
  <c r="BY163" i="144"/>
  <c r="BZ163" i="144"/>
  <c r="CL163" i="144"/>
  <c r="CN163" i="144"/>
  <c r="CO163" i="144"/>
  <c r="CP163" i="144"/>
  <c r="CQ163" i="144"/>
  <c r="BU164" i="144"/>
  <c r="BX164" i="144"/>
  <c r="BY164" i="144"/>
  <c r="BZ164" i="144"/>
  <c r="DD72" i="144" s="1"/>
  <c r="CL164" i="144"/>
  <c r="CN164" i="144"/>
  <c r="CO164" i="144"/>
  <c r="CP164" i="144"/>
  <c r="CQ164" i="144"/>
  <c r="BU165" i="144"/>
  <c r="BX165" i="144"/>
  <c r="CA165" i="144" s="1"/>
  <c r="BY165" i="144"/>
  <c r="BZ165" i="144"/>
  <c r="CL165" i="144"/>
  <c r="CN165" i="144"/>
  <c r="CO165" i="144"/>
  <c r="CP165" i="144"/>
  <c r="CQ165" i="144"/>
  <c r="BU166" i="144"/>
  <c r="BX166" i="144"/>
  <c r="BY166" i="144"/>
  <c r="CA166" i="144" s="1"/>
  <c r="BZ166" i="144"/>
  <c r="CL166" i="144"/>
  <c r="CN166" i="144"/>
  <c r="CQ166" i="144" s="1"/>
  <c r="CO166" i="144"/>
  <c r="CP166" i="144"/>
  <c r="BU167" i="144"/>
  <c r="BX167" i="144"/>
  <c r="CA167" i="144" s="1"/>
  <c r="DE75" i="144" s="1"/>
  <c r="BY167" i="144"/>
  <c r="BZ167" i="144"/>
  <c r="CL167" i="144"/>
  <c r="CN167" i="144"/>
  <c r="CO167" i="144"/>
  <c r="CP167" i="144"/>
  <c r="CQ167" i="144" s="1"/>
  <c r="BU168" i="144"/>
  <c r="BX168" i="144"/>
  <c r="CA168" i="144" s="1"/>
  <c r="BY168" i="144"/>
  <c r="BZ168" i="144"/>
  <c r="CL168" i="144"/>
  <c r="CN168" i="144"/>
  <c r="CO168" i="144"/>
  <c r="CP168" i="144"/>
  <c r="CQ168" i="144"/>
  <c r="BU169" i="144"/>
  <c r="BX169" i="144"/>
  <c r="CA169" i="144" s="1"/>
  <c r="BY169" i="144"/>
  <c r="BZ169" i="144"/>
  <c r="CL169" i="144"/>
  <c r="CN169" i="144"/>
  <c r="CO169" i="144"/>
  <c r="CP169" i="144"/>
  <c r="CQ169" i="144"/>
  <c r="BU170" i="144"/>
  <c r="BX170" i="144"/>
  <c r="BY170" i="144"/>
  <c r="BZ170" i="144"/>
  <c r="CA170" i="144" s="1"/>
  <c r="CL170" i="144"/>
  <c r="CN170" i="144"/>
  <c r="CO170" i="144"/>
  <c r="DC78" i="144" s="1"/>
  <c r="CP170" i="144"/>
  <c r="BU171" i="144"/>
  <c r="BX171" i="144"/>
  <c r="CA171" i="144" s="1"/>
  <c r="BY171" i="144"/>
  <c r="BZ171" i="144"/>
  <c r="CL171" i="144"/>
  <c r="CN171" i="144"/>
  <c r="CO171" i="144"/>
  <c r="CP171" i="144"/>
  <c r="CQ171" i="144"/>
  <c r="BU172" i="144"/>
  <c r="BX172" i="144"/>
  <c r="BY172" i="144"/>
  <c r="BZ172" i="144"/>
  <c r="CL172" i="144"/>
  <c r="CN172" i="144"/>
  <c r="CO172" i="144"/>
  <c r="CP172" i="144"/>
  <c r="CQ172" i="144"/>
  <c r="BU173" i="144"/>
  <c r="BX173" i="144"/>
  <c r="CA173" i="144" s="1"/>
  <c r="BY173" i="144"/>
  <c r="BZ173" i="144"/>
  <c r="CL173" i="144"/>
  <c r="CN173" i="144"/>
  <c r="CO173" i="144"/>
  <c r="CP173" i="144"/>
  <c r="CQ173" i="144"/>
  <c r="BU174" i="144"/>
  <c r="BX174" i="144"/>
  <c r="BY174" i="144"/>
  <c r="BZ174" i="144"/>
  <c r="CA174" i="144" s="1"/>
  <c r="CL174" i="144"/>
  <c r="CN174" i="144"/>
  <c r="CO174" i="144"/>
  <c r="CP174" i="144"/>
  <c r="BU175" i="144"/>
  <c r="BX175" i="144"/>
  <c r="CA175" i="144" s="1"/>
  <c r="BY175" i="144"/>
  <c r="BZ175" i="144"/>
  <c r="CL175" i="144"/>
  <c r="CN175" i="144"/>
  <c r="CO175" i="144"/>
  <c r="CP175" i="144"/>
  <c r="CQ175" i="144"/>
  <c r="BU176" i="144"/>
  <c r="BX176" i="144"/>
  <c r="BY176" i="144"/>
  <c r="BZ176" i="144"/>
  <c r="DD84" i="144" s="1"/>
  <c r="CL176" i="144"/>
  <c r="CN176" i="144"/>
  <c r="CO176" i="144"/>
  <c r="CP176" i="144"/>
  <c r="CQ176" i="144"/>
  <c r="BU177" i="144"/>
  <c r="BX177" i="144"/>
  <c r="CA177" i="144" s="1"/>
  <c r="BY177" i="144"/>
  <c r="BZ177" i="144"/>
  <c r="CL177" i="144"/>
  <c r="CN177" i="144"/>
  <c r="CO177" i="144"/>
  <c r="CP177" i="144"/>
  <c r="CQ177" i="144"/>
  <c r="BU178" i="144"/>
  <c r="BX178" i="144"/>
  <c r="BY178" i="144"/>
  <c r="BZ178" i="144"/>
  <c r="CA178" i="144" s="1"/>
  <c r="CL178" i="144"/>
  <c r="CN178" i="144"/>
  <c r="CQ178" i="144" s="1"/>
  <c r="CO178" i="144"/>
  <c r="CP178" i="144"/>
  <c r="BU179" i="144"/>
  <c r="BX179" i="144"/>
  <c r="CA179" i="144" s="1"/>
  <c r="BY179" i="144"/>
  <c r="BZ179" i="144"/>
  <c r="CL179" i="144"/>
  <c r="CN179" i="144"/>
  <c r="CO179" i="144"/>
  <c r="CP179" i="144"/>
  <c r="CQ179" i="144"/>
  <c r="BU180" i="144"/>
  <c r="BX180" i="144"/>
  <c r="BY180" i="144"/>
  <c r="BZ180" i="144"/>
  <c r="CL180" i="144"/>
  <c r="CN180" i="144"/>
  <c r="CO180" i="144"/>
  <c r="CP180" i="144"/>
  <c r="CQ180" i="144"/>
  <c r="D181" i="144"/>
  <c r="BU181" i="144"/>
  <c r="BX181" i="144"/>
  <c r="BY181" i="144"/>
  <c r="BZ181" i="144"/>
  <c r="CA181" i="144"/>
  <c r="CL181" i="144"/>
  <c r="CN181" i="144"/>
  <c r="CQ181" i="144" s="1"/>
  <c r="CO181" i="144"/>
  <c r="CP181" i="144"/>
  <c r="D182" i="144"/>
  <c r="BU182" i="144"/>
  <c r="BX182" i="144"/>
  <c r="BY182" i="144"/>
  <c r="CA182" i="144" s="1"/>
  <c r="BZ182" i="144"/>
  <c r="CL182" i="144"/>
  <c r="CN182" i="144"/>
  <c r="CO182" i="144"/>
  <c r="CP182" i="144"/>
  <c r="CQ182" i="144" s="1"/>
  <c r="D183" i="144"/>
  <c r="BU183" i="144"/>
  <c r="BX183" i="144"/>
  <c r="BY183" i="144"/>
  <c r="DB91" i="144" s="1"/>
  <c r="BZ183" i="144"/>
  <c r="CL183" i="144"/>
  <c r="CN183" i="144"/>
  <c r="CQ183" i="144" s="1"/>
  <c r="CO183" i="144"/>
  <c r="CP183" i="144"/>
  <c r="D184" i="144"/>
  <c r="BU184" i="144"/>
  <c r="BX184" i="144"/>
  <c r="BY184" i="144"/>
  <c r="CA184" i="144" s="1"/>
  <c r="BZ184" i="144"/>
  <c r="CL184" i="144"/>
  <c r="CN184" i="144"/>
  <c r="CO184" i="144"/>
  <c r="CP184" i="144"/>
  <c r="D185" i="144"/>
  <c r="BU185" i="144"/>
  <c r="BX185" i="144"/>
  <c r="BY185" i="144"/>
  <c r="BZ185" i="144"/>
  <c r="CA185" i="144"/>
  <c r="CL185" i="144"/>
  <c r="CN185" i="144"/>
  <c r="CO185" i="144"/>
  <c r="CP185" i="144"/>
  <c r="CQ185" i="144" s="1"/>
  <c r="D186" i="144"/>
  <c r="BU186" i="144"/>
  <c r="BX186" i="144"/>
  <c r="CA186" i="144" s="1"/>
  <c r="BY186" i="144"/>
  <c r="BZ186" i="144"/>
  <c r="CL186" i="144"/>
  <c r="CN186" i="144"/>
  <c r="CO186" i="144"/>
  <c r="CP186" i="144"/>
  <c r="CQ186" i="144"/>
  <c r="BU187" i="144"/>
  <c r="BX187" i="144"/>
  <c r="CA187" i="144" s="1"/>
  <c r="BY187" i="144"/>
  <c r="BZ187" i="144"/>
  <c r="CL187" i="144"/>
  <c r="CN187" i="144"/>
  <c r="CQ187" i="144" s="1"/>
  <c r="CO187" i="144"/>
  <c r="DB95" i="144" s="1"/>
  <c r="CP187" i="144"/>
  <c r="BU188" i="144"/>
  <c r="BX188" i="144"/>
  <c r="BY188" i="144"/>
  <c r="BZ188" i="144"/>
  <c r="CA188" i="144" s="1"/>
  <c r="DE96" i="144" s="1"/>
  <c r="CL188" i="144"/>
  <c r="CN188" i="144"/>
  <c r="CO188" i="144"/>
  <c r="CP188" i="144"/>
  <c r="CQ188" i="144" s="1"/>
  <c r="BU189" i="144"/>
  <c r="BX189" i="144"/>
  <c r="BY189" i="144"/>
  <c r="BZ189" i="144"/>
  <c r="CL189" i="144"/>
  <c r="CN189" i="144"/>
  <c r="CO189" i="144"/>
  <c r="CP189" i="144"/>
  <c r="CQ189" i="144" s="1"/>
  <c r="BU190" i="144"/>
  <c r="BX190" i="144"/>
  <c r="CA190" i="144" s="1"/>
  <c r="BY190" i="144"/>
  <c r="BZ190" i="144"/>
  <c r="CL190" i="144"/>
  <c r="CN190" i="144"/>
  <c r="CO190" i="144"/>
  <c r="CP190" i="144"/>
  <c r="CQ190" i="144"/>
  <c r="BU191" i="144"/>
  <c r="BX191" i="144"/>
  <c r="CA191" i="144" s="1"/>
  <c r="BY191" i="144"/>
  <c r="BZ191" i="144"/>
  <c r="CL191" i="144"/>
  <c r="CN191" i="144"/>
  <c r="CO191" i="144"/>
  <c r="CP191" i="144"/>
  <c r="BX192" i="144"/>
  <c r="BY192" i="144"/>
  <c r="BZ192" i="144"/>
  <c r="CA192" i="144"/>
  <c r="CL192" i="144"/>
  <c r="CN192" i="144"/>
  <c r="CO192" i="144"/>
  <c r="CP192" i="144"/>
  <c r="BX193" i="144"/>
  <c r="CA193" i="144" s="1"/>
  <c r="BY193" i="144"/>
  <c r="BZ193" i="144"/>
  <c r="CL193" i="144"/>
  <c r="CN193" i="144"/>
  <c r="CO193" i="144"/>
  <c r="CP193" i="144"/>
  <c r="CQ193" i="144" s="1"/>
  <c r="BX194" i="144"/>
  <c r="BY194" i="144"/>
  <c r="BZ194" i="144"/>
  <c r="CA194" i="144"/>
  <c r="CL194" i="144"/>
  <c r="CN194" i="144"/>
  <c r="CO194" i="144"/>
  <c r="CP194" i="144"/>
  <c r="CQ194" i="144" s="1"/>
  <c r="BX195" i="144"/>
  <c r="BY195" i="144"/>
  <c r="BZ195" i="144"/>
  <c r="CW195" i="144" s="1"/>
  <c r="CL195" i="144"/>
  <c r="CN195" i="144"/>
  <c r="CO195" i="144"/>
  <c r="CP195" i="144"/>
  <c r="CQ195" i="144" s="1"/>
  <c r="BX196" i="144"/>
  <c r="BY196" i="144"/>
  <c r="BZ196" i="144"/>
  <c r="CL196" i="144"/>
  <c r="CN196" i="144"/>
  <c r="CO196" i="144"/>
  <c r="CQ196" i="144" s="1"/>
  <c r="CP196" i="144"/>
  <c r="BX197" i="144"/>
  <c r="BY197" i="144"/>
  <c r="BZ197" i="144"/>
  <c r="CL197" i="144"/>
  <c r="CN197" i="144"/>
  <c r="CO197" i="144"/>
  <c r="CP197" i="144"/>
  <c r="CQ197" i="144"/>
  <c r="BX198" i="144"/>
  <c r="CA198" i="144" s="1"/>
  <c r="BY198" i="144"/>
  <c r="BZ198" i="144"/>
  <c r="CL198" i="144"/>
  <c r="CN198" i="144"/>
  <c r="CQ198" i="144" s="1"/>
  <c r="CO198" i="144"/>
  <c r="CP198" i="144"/>
  <c r="CW198" i="144" s="1"/>
  <c r="BX199" i="144"/>
  <c r="BY199" i="144"/>
  <c r="BZ199" i="144"/>
  <c r="CA199" i="144"/>
  <c r="CL199" i="144"/>
  <c r="CN199" i="144"/>
  <c r="CO199" i="144"/>
  <c r="CP199" i="144"/>
  <c r="BX200" i="144"/>
  <c r="BY200" i="144"/>
  <c r="BZ200" i="144"/>
  <c r="CA200" i="144"/>
  <c r="CL200" i="144"/>
  <c r="CN200" i="144"/>
  <c r="CO200" i="144"/>
  <c r="CP200" i="144"/>
  <c r="BX201" i="144"/>
  <c r="BY201" i="144"/>
  <c r="CA201" i="144" s="1"/>
  <c r="BZ201" i="144"/>
  <c r="CL201" i="144"/>
  <c r="CN201" i="144"/>
  <c r="CQ201" i="144" s="1"/>
  <c r="CO201" i="144"/>
  <c r="CP201" i="144"/>
  <c r="BX202" i="144"/>
  <c r="BY202" i="144"/>
  <c r="BZ202" i="144"/>
  <c r="CA202" i="144"/>
  <c r="CL202" i="144"/>
  <c r="CN202" i="144"/>
  <c r="CO202" i="144"/>
  <c r="CP202" i="144"/>
  <c r="CQ202" i="144"/>
  <c r="BX203" i="144"/>
  <c r="CA203" i="144" s="1"/>
  <c r="BY203" i="144"/>
  <c r="BZ203" i="144"/>
  <c r="CW203" i="144" s="1"/>
  <c r="CL203" i="144"/>
  <c r="CN203" i="144"/>
  <c r="CO203" i="144"/>
  <c r="CP203" i="144"/>
  <c r="CQ203" i="144" s="1"/>
  <c r="BX204" i="144"/>
  <c r="BY204" i="144"/>
  <c r="BZ204" i="144"/>
  <c r="CL204" i="144"/>
  <c r="CN204" i="144"/>
  <c r="CO204" i="144"/>
  <c r="CP204" i="144"/>
  <c r="CQ204" i="144" s="1"/>
  <c r="BX205" i="144"/>
  <c r="BY205" i="144"/>
  <c r="BZ205" i="144"/>
  <c r="CL205" i="144"/>
  <c r="CN205" i="144"/>
  <c r="CO205" i="144"/>
  <c r="CP205" i="144"/>
  <c r="CQ205" i="144"/>
  <c r="BX206" i="144"/>
  <c r="CA206" i="144" s="1"/>
  <c r="BY206" i="144"/>
  <c r="BZ206" i="144"/>
  <c r="CL206" i="144"/>
  <c r="CN206" i="144"/>
  <c r="CO206" i="144"/>
  <c r="CP206" i="144"/>
  <c r="BX207" i="144"/>
  <c r="BY207" i="144"/>
  <c r="BZ207" i="144"/>
  <c r="CA207" i="144"/>
  <c r="CL207" i="144"/>
  <c r="CN207" i="144"/>
  <c r="CO207" i="144"/>
  <c r="CP207" i="144"/>
  <c r="BX208" i="144"/>
  <c r="BY208" i="144"/>
  <c r="BZ208" i="144"/>
  <c r="CA208" i="144" s="1"/>
  <c r="CL208" i="144"/>
  <c r="CN208" i="144"/>
  <c r="CO208" i="144"/>
  <c r="CP208" i="144"/>
  <c r="BX209" i="144"/>
  <c r="BY209" i="144"/>
  <c r="CA209" i="144" s="1"/>
  <c r="BZ209" i="144"/>
  <c r="CL209" i="144"/>
  <c r="CN209" i="144"/>
  <c r="CQ209" i="144" s="1"/>
  <c r="CO209" i="144"/>
  <c r="CP209" i="144"/>
  <c r="BX210" i="144"/>
  <c r="BY210" i="144"/>
  <c r="BZ210" i="144"/>
  <c r="CA210" i="144"/>
  <c r="CL210" i="144"/>
  <c r="CN210" i="144"/>
  <c r="CO210" i="144"/>
  <c r="CP210" i="144"/>
  <c r="CQ210" i="144"/>
  <c r="BX211" i="144"/>
  <c r="BY211" i="144"/>
  <c r="BZ211" i="144"/>
  <c r="CW211" i="144" s="1"/>
  <c r="CL211" i="144"/>
  <c r="CN211" i="144"/>
  <c r="CO211" i="144"/>
  <c r="CP211" i="144"/>
  <c r="CQ211" i="144"/>
  <c r="BX212" i="144"/>
  <c r="BY212" i="144"/>
  <c r="BZ212" i="144"/>
  <c r="CL212" i="144"/>
  <c r="CN212" i="144"/>
  <c r="CO212" i="144"/>
  <c r="CP212" i="144"/>
  <c r="CQ212" i="144" s="1"/>
  <c r="BX213" i="144"/>
  <c r="CA213" i="144" s="1"/>
  <c r="BY213" i="144"/>
  <c r="BZ213" i="144"/>
  <c r="CL213" i="144"/>
  <c r="CN213" i="144"/>
  <c r="CO213" i="144"/>
  <c r="CP213" i="144"/>
  <c r="CQ213" i="144"/>
  <c r="BX214" i="144"/>
  <c r="CA214" i="144" s="1"/>
  <c r="BY214" i="144"/>
  <c r="BZ214" i="144"/>
  <c r="CL214" i="144"/>
  <c r="CN214" i="144"/>
  <c r="CO214" i="144"/>
  <c r="CP214" i="144"/>
  <c r="BX215" i="144"/>
  <c r="BY215" i="144"/>
  <c r="BZ215" i="144"/>
  <c r="CA215" i="144" s="1"/>
  <c r="CL215" i="144"/>
  <c r="CN215" i="144"/>
  <c r="CO215" i="144"/>
  <c r="CP215" i="144"/>
  <c r="BX216" i="144"/>
  <c r="BY216" i="144"/>
  <c r="CA216" i="144" s="1"/>
  <c r="BZ216" i="144"/>
  <c r="CL216" i="144"/>
  <c r="CN216" i="144"/>
  <c r="CT216" i="144" s="1"/>
  <c r="CO216" i="144"/>
  <c r="CP216" i="144"/>
  <c r="BX217" i="144"/>
  <c r="CA217" i="144" s="1"/>
  <c r="BY217" i="144"/>
  <c r="BZ217" i="144"/>
  <c r="CL217" i="144"/>
  <c r="CN217" i="144"/>
  <c r="CO217" i="144"/>
  <c r="CP217" i="144"/>
  <c r="CQ217" i="144"/>
  <c r="BX218" i="144"/>
  <c r="BY218" i="144"/>
  <c r="BZ218" i="144"/>
  <c r="CA218" i="144"/>
  <c r="CL218" i="144"/>
  <c r="CN218" i="144"/>
  <c r="CO218" i="144"/>
  <c r="CP218" i="144"/>
  <c r="CQ218" i="144"/>
  <c r="BX219" i="144"/>
  <c r="CA219" i="144" s="1"/>
  <c r="BY219" i="144"/>
  <c r="BZ219" i="144"/>
  <c r="CL219" i="144"/>
  <c r="CN219" i="144"/>
  <c r="CO219" i="144"/>
  <c r="CP219" i="144"/>
  <c r="CQ219" i="144"/>
  <c r="BX220" i="144"/>
  <c r="BY220" i="144"/>
  <c r="CA220" i="144" s="1"/>
  <c r="BZ220" i="144"/>
  <c r="CL220" i="144"/>
  <c r="CN220" i="144"/>
  <c r="CO220" i="144"/>
  <c r="CQ220" i="144" s="1"/>
  <c r="CP220" i="144"/>
  <c r="BX221" i="144"/>
  <c r="BY221" i="144"/>
  <c r="BZ221" i="144"/>
  <c r="CL221" i="144"/>
  <c r="CN221" i="144"/>
  <c r="CO221" i="144"/>
  <c r="CP221" i="144"/>
  <c r="CQ221" i="144"/>
  <c r="BX222" i="144"/>
  <c r="BY222" i="144"/>
  <c r="CA222" i="144" s="1"/>
  <c r="BZ222" i="144"/>
  <c r="CL222" i="144"/>
  <c r="CN222" i="144"/>
  <c r="CO222" i="144"/>
  <c r="CP222" i="144"/>
  <c r="CW222" i="144" s="1"/>
  <c r="BX223" i="144"/>
  <c r="BY223" i="144"/>
  <c r="BZ223" i="144"/>
  <c r="CA223" i="144"/>
  <c r="CL223" i="144"/>
  <c r="CN223" i="144"/>
  <c r="CO223" i="144"/>
  <c r="CU223" i="144" s="1"/>
  <c r="CP223" i="144"/>
  <c r="BX224" i="144"/>
  <c r="BY224" i="144"/>
  <c r="BZ224" i="144"/>
  <c r="CA224" i="144"/>
  <c r="CL224" i="144"/>
  <c r="CN224" i="144"/>
  <c r="CO224" i="144"/>
  <c r="CP224" i="144"/>
  <c r="BX225" i="144"/>
  <c r="BY225" i="144"/>
  <c r="BZ225" i="144"/>
  <c r="CA225" i="144"/>
  <c r="CL225" i="144"/>
  <c r="CN225" i="144"/>
  <c r="CO225" i="144"/>
  <c r="CP225" i="144"/>
  <c r="CQ225" i="144"/>
  <c r="BX226" i="144"/>
  <c r="BY226" i="144"/>
  <c r="BZ226" i="144"/>
  <c r="CA226" i="144"/>
  <c r="CL226" i="144"/>
  <c r="CN226" i="144"/>
  <c r="CO226" i="144"/>
  <c r="CQ226" i="144" s="1"/>
  <c r="CP226" i="144"/>
  <c r="BX227" i="144"/>
  <c r="CA227" i="144" s="1"/>
  <c r="BY227" i="144"/>
  <c r="BZ227" i="144"/>
  <c r="CL227" i="144"/>
  <c r="CN227" i="144"/>
  <c r="CO227" i="144"/>
  <c r="CP227" i="144"/>
  <c r="CQ227" i="144"/>
  <c r="BX228" i="144"/>
  <c r="BY228" i="144"/>
  <c r="BZ228" i="144"/>
  <c r="CL228" i="144"/>
  <c r="CN228" i="144"/>
  <c r="CO228" i="144"/>
  <c r="CQ228" i="144" s="1"/>
  <c r="CP228" i="144"/>
  <c r="BX229" i="144"/>
  <c r="BY229" i="144"/>
  <c r="BZ229" i="144"/>
  <c r="CL229" i="144"/>
  <c r="CN229" i="144"/>
  <c r="CO229" i="144"/>
  <c r="CP229" i="144"/>
  <c r="CQ229" i="144"/>
  <c r="BX230" i="144"/>
  <c r="BY230" i="144"/>
  <c r="BZ230" i="144"/>
  <c r="CA230" i="144" s="1"/>
  <c r="CL230" i="144"/>
  <c r="CN230" i="144"/>
  <c r="CO230" i="144"/>
  <c r="CP230" i="144"/>
  <c r="CW230" i="144" s="1"/>
  <c r="BX231" i="144"/>
  <c r="CA231" i="144" s="1"/>
  <c r="BY231" i="144"/>
  <c r="BZ231" i="144"/>
  <c r="CL231" i="144"/>
  <c r="CN231" i="144"/>
  <c r="CO231" i="144"/>
  <c r="CP231" i="144"/>
  <c r="BX232" i="144"/>
  <c r="BY232" i="144"/>
  <c r="BZ232" i="144"/>
  <c r="CA232" i="144"/>
  <c r="CL232" i="144"/>
  <c r="CN232" i="144"/>
  <c r="CO232" i="144"/>
  <c r="CP232" i="144"/>
  <c r="BX233" i="144"/>
  <c r="CA233" i="144" s="1"/>
  <c r="BY233" i="144"/>
  <c r="BZ233" i="144"/>
  <c r="CL233" i="144"/>
  <c r="CN233" i="144"/>
  <c r="CO233" i="144"/>
  <c r="CP233" i="144"/>
  <c r="CQ233" i="144" s="1"/>
  <c r="BX234" i="144"/>
  <c r="BY234" i="144"/>
  <c r="BZ234" i="144"/>
  <c r="CA234" i="144"/>
  <c r="CL234" i="144"/>
  <c r="CN234" i="144"/>
  <c r="CO234" i="144"/>
  <c r="CQ234" i="144" s="1"/>
  <c r="CP234" i="144"/>
  <c r="BX235" i="144"/>
  <c r="BY235" i="144"/>
  <c r="BZ235" i="144"/>
  <c r="CW235" i="144" s="1"/>
  <c r="CL235" i="144"/>
  <c r="CN235" i="144"/>
  <c r="CO235" i="144"/>
  <c r="CP235" i="144"/>
  <c r="CQ235" i="144"/>
  <c r="BX236" i="144"/>
  <c r="BY236" i="144"/>
  <c r="BZ236" i="144"/>
  <c r="CL236" i="144"/>
  <c r="CN236" i="144"/>
  <c r="CO236" i="144"/>
  <c r="CP236" i="144"/>
  <c r="CQ236" i="144"/>
  <c r="BX237" i="144"/>
  <c r="BY237" i="144"/>
  <c r="BZ237" i="144"/>
  <c r="CL237" i="144"/>
  <c r="CN237" i="144"/>
  <c r="CO237" i="144"/>
  <c r="CP237" i="144"/>
  <c r="CQ237" i="144"/>
  <c r="BX238" i="144"/>
  <c r="CA238" i="144" s="1"/>
  <c r="BY238" i="144"/>
  <c r="BZ238" i="144"/>
  <c r="CL238" i="144"/>
  <c r="CN238" i="144"/>
  <c r="CO238" i="144"/>
  <c r="CP238" i="144"/>
  <c r="BX239" i="144"/>
  <c r="CA239" i="144" s="1"/>
  <c r="BY239" i="144"/>
  <c r="BZ239" i="144"/>
  <c r="CL239" i="144"/>
  <c r="CN239" i="144"/>
  <c r="CO239" i="144"/>
  <c r="CP239" i="144"/>
  <c r="BX240" i="144"/>
  <c r="CA240" i="144" s="1"/>
  <c r="BY240" i="144"/>
  <c r="BZ240" i="144"/>
  <c r="CL240" i="144"/>
  <c r="CN240" i="144"/>
  <c r="CO240" i="144"/>
  <c r="CP240" i="144"/>
  <c r="BX241" i="144"/>
  <c r="CA241" i="144" s="1"/>
  <c r="BY241" i="144"/>
  <c r="BZ241" i="144"/>
  <c r="CL241" i="144"/>
  <c r="CN241" i="144"/>
  <c r="CO241" i="144"/>
  <c r="CQ241" i="144" s="1"/>
  <c r="CP241" i="144"/>
  <c r="BX242" i="144"/>
  <c r="BY242" i="144"/>
  <c r="BZ242" i="144"/>
  <c r="CA242" i="144"/>
  <c r="CL242" i="144"/>
  <c r="CN242" i="144"/>
  <c r="CQ242" i="144" s="1"/>
  <c r="CO242" i="144"/>
  <c r="CP242" i="144"/>
  <c r="BX243" i="144"/>
  <c r="CA243" i="144" s="1"/>
  <c r="BY243" i="144"/>
  <c r="BZ243" i="144"/>
  <c r="CL243" i="144"/>
  <c r="CN243" i="144"/>
  <c r="CO243" i="144"/>
  <c r="CP243" i="144"/>
  <c r="CQ243" i="144"/>
  <c r="BX244" i="144"/>
  <c r="BY244" i="144"/>
  <c r="BZ244" i="144"/>
  <c r="CL244" i="144"/>
  <c r="CN244" i="144"/>
  <c r="CO244" i="144"/>
  <c r="CQ244" i="144" s="1"/>
  <c r="CP244" i="144"/>
  <c r="BX245" i="144"/>
  <c r="BY245" i="144"/>
  <c r="BZ245" i="144"/>
  <c r="CL245" i="144"/>
  <c r="CN245" i="144"/>
  <c r="CO245" i="144"/>
  <c r="CP245" i="144"/>
  <c r="CQ245" i="144"/>
  <c r="BX246" i="144"/>
  <c r="BY246" i="144"/>
  <c r="BZ246" i="144"/>
  <c r="CA246" i="144"/>
  <c r="CL246" i="144"/>
  <c r="CN246" i="144"/>
  <c r="CO246" i="144"/>
  <c r="CP246" i="144"/>
  <c r="CW246" i="144" s="1"/>
  <c r="BX247" i="144"/>
  <c r="CA247" i="144" s="1"/>
  <c r="BY247" i="144"/>
  <c r="BZ247" i="144"/>
  <c r="CL247" i="144"/>
  <c r="CN247" i="144"/>
  <c r="CO247" i="144"/>
  <c r="CP247" i="144"/>
  <c r="BX248" i="144"/>
  <c r="BY248" i="144"/>
  <c r="BZ248" i="144"/>
  <c r="CA248" i="144" s="1"/>
  <c r="CL248" i="144"/>
  <c r="CN248" i="144"/>
  <c r="CO248" i="144"/>
  <c r="CP248" i="144"/>
  <c r="BX249" i="144"/>
  <c r="CA249" i="144" s="1"/>
  <c r="BY249" i="144"/>
  <c r="BZ249" i="144"/>
  <c r="CL249" i="144"/>
  <c r="CN249" i="144"/>
  <c r="CO249" i="144"/>
  <c r="CP249" i="144"/>
  <c r="CQ249" i="144"/>
  <c r="BX250" i="144"/>
  <c r="BY250" i="144"/>
  <c r="BZ250" i="144"/>
  <c r="CA250" i="144"/>
  <c r="CL250" i="144"/>
  <c r="CN250" i="144"/>
  <c r="CO250" i="144"/>
  <c r="CP250" i="144"/>
  <c r="CQ250" i="144"/>
  <c r="BX251" i="144"/>
  <c r="BY251" i="144"/>
  <c r="BZ251" i="144"/>
  <c r="CL251" i="144"/>
  <c r="CN251" i="144"/>
  <c r="CO251" i="144"/>
  <c r="CP251" i="144"/>
  <c r="CQ251" i="144"/>
  <c r="BX252" i="144"/>
  <c r="BY252" i="144"/>
  <c r="BZ252" i="144"/>
  <c r="CL252" i="144"/>
  <c r="CN252" i="144"/>
  <c r="CO252" i="144"/>
  <c r="CP252" i="144"/>
  <c r="CQ252" i="144" s="1"/>
  <c r="BX253" i="144"/>
  <c r="BY253" i="144"/>
  <c r="BZ253" i="144"/>
  <c r="CL253" i="144"/>
  <c r="CN253" i="144"/>
  <c r="CO253" i="144"/>
  <c r="CP253" i="144"/>
  <c r="CQ253" i="144"/>
  <c r="BX254" i="144"/>
  <c r="CA254" i="144" s="1"/>
  <c r="BY254" i="144"/>
  <c r="BZ254" i="144"/>
  <c r="CL254" i="144"/>
  <c r="CN254" i="144"/>
  <c r="CQ254" i="144" s="1"/>
  <c r="CO254" i="144"/>
  <c r="CP254" i="144"/>
  <c r="BX255" i="144"/>
  <c r="CA255" i="144" s="1"/>
  <c r="BY255" i="144"/>
  <c r="BZ255" i="144"/>
  <c r="CL255" i="144"/>
  <c r="CN255" i="144"/>
  <c r="CO255" i="144"/>
  <c r="CP255" i="144"/>
  <c r="BX256" i="144"/>
  <c r="BY256" i="144"/>
  <c r="CA256" i="144" s="1"/>
  <c r="BZ256" i="144"/>
  <c r="CL256" i="144"/>
  <c r="CN256" i="144"/>
  <c r="CO256" i="144"/>
  <c r="CP256" i="144"/>
  <c r="BX257" i="144"/>
  <c r="BY257" i="144"/>
  <c r="BZ257" i="144"/>
  <c r="CA257" i="144" s="1"/>
  <c r="CL257" i="144"/>
  <c r="CN257" i="144"/>
  <c r="CO257" i="144"/>
  <c r="CP257" i="144"/>
  <c r="CQ257" i="144" s="1"/>
  <c r="BX258" i="144"/>
  <c r="BY258" i="144"/>
  <c r="BZ258" i="144"/>
  <c r="CA258" i="144"/>
  <c r="CL258" i="144"/>
  <c r="CN258" i="144"/>
  <c r="CO258" i="144"/>
  <c r="CP258" i="144"/>
  <c r="CQ258" i="144" s="1"/>
  <c r="BX259" i="144"/>
  <c r="CA259" i="144" s="1"/>
  <c r="BY259" i="144"/>
  <c r="BZ259" i="144"/>
  <c r="CW259" i="144" s="1"/>
  <c r="CL259" i="144"/>
  <c r="CN259" i="144"/>
  <c r="CO259" i="144"/>
  <c r="CP259" i="144"/>
  <c r="CQ259" i="144"/>
  <c r="BX260" i="144"/>
  <c r="BY260" i="144"/>
  <c r="BZ260" i="144"/>
  <c r="CL260" i="144"/>
  <c r="CN260" i="144"/>
  <c r="CO260" i="144"/>
  <c r="CQ260" i="144" s="1"/>
  <c r="CP260" i="144"/>
  <c r="BX261" i="144"/>
  <c r="CA261" i="144" s="1"/>
  <c r="BY261" i="144"/>
  <c r="BZ261" i="144"/>
  <c r="CL261" i="144"/>
  <c r="CN261" i="144"/>
  <c r="CO261" i="144"/>
  <c r="CP261" i="144"/>
  <c r="CQ261" i="144"/>
  <c r="BX262" i="144"/>
  <c r="BY262" i="144"/>
  <c r="BZ262" i="144"/>
  <c r="CA262" i="144"/>
  <c r="CL262" i="144"/>
  <c r="CN262" i="144"/>
  <c r="CQ262" i="144" s="1"/>
  <c r="CO262" i="144"/>
  <c r="CP262" i="144"/>
  <c r="CW262" i="144" s="1"/>
  <c r="BX263" i="144"/>
  <c r="BY263" i="144"/>
  <c r="BZ263" i="144"/>
  <c r="CA263" i="144"/>
  <c r="CL263" i="144"/>
  <c r="CN263" i="144"/>
  <c r="CO263" i="144"/>
  <c r="CP263" i="144"/>
  <c r="BX264" i="144"/>
  <c r="BY264" i="144"/>
  <c r="BZ264" i="144"/>
  <c r="CA264" i="144"/>
  <c r="CL264" i="144"/>
  <c r="CN264" i="144"/>
  <c r="CO264" i="144"/>
  <c r="CP264" i="144"/>
  <c r="BX265" i="144"/>
  <c r="CA265" i="144" s="1"/>
  <c r="BY265" i="144"/>
  <c r="BZ265" i="144"/>
  <c r="CL265" i="144"/>
  <c r="CN265" i="144"/>
  <c r="CQ265" i="144" s="1"/>
  <c r="CO265" i="144"/>
  <c r="CP265" i="144"/>
  <c r="BX266" i="144"/>
  <c r="BY266" i="144"/>
  <c r="BZ266" i="144"/>
  <c r="CA266" i="144"/>
  <c r="CL266" i="144"/>
  <c r="CN266" i="144"/>
  <c r="CO266" i="144"/>
  <c r="CP266" i="144"/>
  <c r="CQ266" i="144"/>
  <c r="BX267" i="144"/>
  <c r="BY267" i="144"/>
  <c r="BZ267" i="144"/>
  <c r="CL267" i="144"/>
  <c r="CN267" i="144"/>
  <c r="CO267" i="144"/>
  <c r="CP267" i="144"/>
  <c r="CQ267" i="144"/>
  <c r="BX268" i="144"/>
  <c r="BY268" i="144"/>
  <c r="CA268" i="144" s="1"/>
  <c r="BZ268" i="144"/>
  <c r="CL268" i="144"/>
  <c r="CN268" i="144"/>
  <c r="CO268" i="144"/>
  <c r="CP268" i="144"/>
  <c r="CQ268" i="144" s="1"/>
  <c r="BX269" i="144"/>
  <c r="BY269" i="144"/>
  <c r="BZ269" i="144"/>
  <c r="CL269" i="144"/>
  <c r="CN269" i="144"/>
  <c r="CO269" i="144"/>
  <c r="CP269" i="144"/>
  <c r="CQ269" i="144"/>
  <c r="BX270" i="144"/>
  <c r="BY270" i="144"/>
  <c r="CA270" i="144" s="1"/>
  <c r="BZ270" i="144"/>
  <c r="CL270" i="144"/>
  <c r="CN270" i="144"/>
  <c r="CO270" i="144"/>
  <c r="CP270" i="144"/>
  <c r="CW270" i="144" s="1"/>
  <c r="BX271" i="144"/>
  <c r="CA271" i="144" s="1"/>
  <c r="BY271" i="144"/>
  <c r="BZ271" i="144"/>
  <c r="CL271" i="144"/>
  <c r="CN271" i="144"/>
  <c r="CO271" i="144"/>
  <c r="CQ271" i="144" s="1"/>
  <c r="CP271" i="144"/>
  <c r="BX272" i="144"/>
  <c r="BY272" i="144"/>
  <c r="BZ272" i="144"/>
  <c r="CA272" i="144"/>
  <c r="CL272" i="144"/>
  <c r="CN272" i="144"/>
  <c r="CO272" i="144"/>
  <c r="CP272" i="144"/>
  <c r="BX273" i="144"/>
  <c r="CA273" i="144" s="1"/>
  <c r="BY273" i="144"/>
  <c r="BZ273" i="144"/>
  <c r="CL273" i="144"/>
  <c r="CN273" i="144"/>
  <c r="CO273" i="144"/>
  <c r="CP273" i="144"/>
  <c r="CQ273" i="144" s="1"/>
  <c r="BX274" i="144"/>
  <c r="BY274" i="144"/>
  <c r="BZ274" i="144"/>
  <c r="CA274" i="144"/>
  <c r="CL274" i="144"/>
  <c r="CN274" i="144"/>
  <c r="CO274" i="144"/>
  <c r="CQ274" i="144" s="1"/>
  <c r="CP274" i="144"/>
  <c r="BX275" i="144"/>
  <c r="BY275" i="144"/>
  <c r="BZ275" i="144"/>
  <c r="CL275" i="144"/>
  <c r="CN275" i="144"/>
  <c r="CO275" i="144"/>
  <c r="CP275" i="144"/>
  <c r="CQ275" i="144"/>
  <c r="BX276" i="144"/>
  <c r="BY276" i="144"/>
  <c r="BZ276" i="144"/>
  <c r="CL276" i="144"/>
  <c r="CN276" i="144"/>
  <c r="CO276" i="144"/>
  <c r="CP276" i="144"/>
  <c r="CQ276" i="144" s="1"/>
  <c r="BX277" i="144"/>
  <c r="BY277" i="144"/>
  <c r="BZ277" i="144"/>
  <c r="CL277" i="144"/>
  <c r="CN277" i="144"/>
  <c r="CO277" i="144"/>
  <c r="CP277" i="144"/>
  <c r="CQ277" i="144"/>
  <c r="BX278" i="144"/>
  <c r="BY278" i="144"/>
  <c r="CA278" i="144" s="1"/>
  <c r="BZ278" i="144"/>
  <c r="CL278" i="144"/>
  <c r="CN278" i="144"/>
  <c r="CO278" i="144"/>
  <c r="CP278" i="144"/>
  <c r="BX279" i="144"/>
  <c r="BY279" i="144"/>
  <c r="BZ279" i="144"/>
  <c r="CA279" i="144"/>
  <c r="CL279" i="144"/>
  <c r="CN279" i="144"/>
  <c r="CO279" i="144"/>
  <c r="CP279" i="144"/>
  <c r="BX280" i="144"/>
  <c r="BY280" i="144"/>
  <c r="CA280" i="144" s="1"/>
  <c r="BZ280" i="144"/>
  <c r="CL280" i="144"/>
  <c r="CN280" i="144"/>
  <c r="CQ280" i="144" s="1"/>
  <c r="CO280" i="144"/>
  <c r="CP280" i="144"/>
  <c r="BX281" i="144"/>
  <c r="CA281" i="144" s="1"/>
  <c r="BY281" i="144"/>
  <c r="BZ281" i="144"/>
  <c r="CL281" i="144"/>
  <c r="CN281" i="144"/>
  <c r="CQ281" i="144" s="1"/>
  <c r="CO281" i="144"/>
  <c r="CP281" i="144"/>
  <c r="BX282" i="144"/>
  <c r="BY282" i="144"/>
  <c r="BZ282" i="144"/>
  <c r="CA282" i="144"/>
  <c r="CL282" i="144"/>
  <c r="CN282" i="144"/>
  <c r="CQ282" i="144" s="1"/>
  <c r="CO282" i="144"/>
  <c r="CP282" i="144"/>
  <c r="BX283" i="144"/>
  <c r="CA283" i="144" s="1"/>
  <c r="BY283" i="144"/>
  <c r="BZ283" i="144"/>
  <c r="CL283" i="144"/>
  <c r="CN283" i="144"/>
  <c r="CO283" i="144"/>
  <c r="CP283" i="144"/>
  <c r="CQ283" i="144"/>
  <c r="BX284" i="144"/>
  <c r="BY284" i="144"/>
  <c r="CA284" i="144" s="1"/>
  <c r="BZ284" i="144"/>
  <c r="CL284" i="144"/>
  <c r="CN284" i="144"/>
  <c r="CQ284" i="144" s="1"/>
  <c r="CO284" i="144"/>
  <c r="CP284" i="144"/>
  <c r="CN285" i="144"/>
  <c r="CO286" i="144" s="1"/>
  <c r="CO285" i="144"/>
  <c r="AS726" i="144"/>
  <c r="D729" i="144"/>
  <c r="AS734" i="144"/>
  <c r="CV281" i="144"/>
  <c r="CU281" i="144"/>
  <c r="CW281" i="144"/>
  <c r="CT281" i="144"/>
  <c r="CW280" i="144"/>
  <c r="CU280" i="144"/>
  <c r="CW279" i="144"/>
  <c r="CU278" i="144"/>
  <c r="CV277" i="144"/>
  <c r="CW277" i="144"/>
  <c r="CT276" i="144"/>
  <c r="CW276" i="144"/>
  <c r="CW275" i="144"/>
  <c r="CU275" i="144"/>
  <c r="CW274" i="144"/>
  <c r="CU274" i="144"/>
  <c r="CU273" i="144"/>
  <c r="CW273" i="144"/>
  <c r="CU272" i="144"/>
  <c r="CW272" i="144"/>
  <c r="CW271" i="144"/>
  <c r="CU270" i="144"/>
  <c r="CU269" i="144"/>
  <c r="CW268" i="144"/>
  <c r="CU267" i="144"/>
  <c r="CW266" i="144"/>
  <c r="CU266" i="144"/>
  <c r="CU265" i="144"/>
  <c r="CW265" i="144"/>
  <c r="CT265" i="144"/>
  <c r="CU264" i="144"/>
  <c r="CW264" i="144"/>
  <c r="CU262" i="144"/>
  <c r="CW261" i="144"/>
  <c r="CU261" i="144"/>
  <c r="CT260" i="144"/>
  <c r="CW260" i="144"/>
  <c r="CU259" i="144"/>
  <c r="CW258" i="144"/>
  <c r="CU258" i="144"/>
  <c r="CV257" i="144"/>
  <c r="CU257" i="144"/>
  <c r="CW256" i="144"/>
  <c r="CU256" i="144"/>
  <c r="CT255" i="144"/>
  <c r="CW254" i="144"/>
  <c r="CU254" i="144"/>
  <c r="CU253" i="144"/>
  <c r="CW253" i="144"/>
  <c r="CW252" i="144"/>
  <c r="CT252" i="144"/>
  <c r="CW251" i="144"/>
  <c r="CU251" i="144"/>
  <c r="CU250" i="144"/>
  <c r="CW250" i="144"/>
  <c r="CW249" i="144"/>
  <c r="CT249" i="144"/>
  <c r="CW248" i="144"/>
  <c r="CU248" i="144"/>
  <c r="CU246" i="144"/>
  <c r="CW245" i="144"/>
  <c r="CW244" i="144"/>
  <c r="CT244" i="144"/>
  <c r="CU243" i="144"/>
  <c r="CW242" i="144"/>
  <c r="CU242" i="144"/>
  <c r="CW241" i="144"/>
  <c r="CT241" i="144"/>
  <c r="CW240" i="144"/>
  <c r="CW239" i="144"/>
  <c r="CU238" i="144"/>
  <c r="CW237" i="144"/>
  <c r="CW236" i="144"/>
  <c r="CT236" i="144"/>
  <c r="CU235" i="144"/>
  <c r="CU234" i="144"/>
  <c r="CW234" i="144"/>
  <c r="CW233" i="144"/>
  <c r="CT233" i="144"/>
  <c r="CW232" i="144"/>
  <c r="CU232" i="144"/>
  <c r="CU230" i="144"/>
  <c r="CW229" i="144"/>
  <c r="CW228" i="144"/>
  <c r="CT228" i="144"/>
  <c r="CU227" i="144"/>
  <c r="CW226" i="144"/>
  <c r="CU226" i="144"/>
  <c r="CW225" i="144"/>
  <c r="CT225" i="144"/>
  <c r="CW224" i="144"/>
  <c r="CU224" i="144"/>
  <c r="CW223" i="144"/>
  <c r="CU222" i="144"/>
  <c r="CW221" i="144"/>
  <c r="CW220" i="144"/>
  <c r="CT220" i="144"/>
  <c r="CX220" i="144"/>
  <c r="CU219" i="144"/>
  <c r="CW218" i="144"/>
  <c r="CU218" i="144"/>
  <c r="CW217" i="144"/>
  <c r="CT217" i="144"/>
  <c r="CW216" i="144"/>
  <c r="CU216" i="144"/>
  <c r="CW215" i="144"/>
  <c r="CU214" i="144"/>
  <c r="CW213" i="144"/>
  <c r="CT213" i="144"/>
  <c r="CW212" i="144"/>
  <c r="CT212" i="144"/>
  <c r="CU211" i="144"/>
  <c r="CW210" i="144"/>
  <c r="CU210" i="144"/>
  <c r="CW209" i="144"/>
  <c r="CT209" i="144"/>
  <c r="CW208" i="144"/>
  <c r="CU206" i="144"/>
  <c r="CW205" i="144"/>
  <c r="CW204" i="144"/>
  <c r="CT204" i="144"/>
  <c r="CU203" i="144"/>
  <c r="CU202" i="144"/>
  <c r="CW202" i="144"/>
  <c r="CW201" i="144"/>
  <c r="CT201" i="144"/>
  <c r="CW200" i="144"/>
  <c r="CU200" i="144"/>
  <c r="CU198" i="144"/>
  <c r="CW197" i="144"/>
  <c r="CW196" i="144"/>
  <c r="CU195" i="144"/>
  <c r="CU194" i="144"/>
  <c r="CW194" i="144"/>
  <c r="CW193" i="144"/>
  <c r="CU193" i="144"/>
  <c r="CT193" i="144"/>
  <c r="CW191" i="144"/>
  <c r="DD98" i="144"/>
  <c r="DB97" i="144"/>
  <c r="DD95" i="144"/>
  <c r="DD94" i="144"/>
  <c r="DD91" i="144"/>
  <c r="DB89" i="144"/>
  <c r="DE83" i="144"/>
  <c r="DD82" i="144"/>
  <c r="DB81" i="144"/>
  <c r="DD78" i="144"/>
  <c r="DD77" i="144"/>
  <c r="DD62" i="144"/>
  <c r="DD61" i="144"/>
  <c r="DN100" i="144"/>
  <c r="DM100" i="144"/>
  <c r="DL100" i="144"/>
  <c r="DK100" i="144"/>
  <c r="DJ100" i="144"/>
  <c r="DI100" i="144"/>
  <c r="DH100" i="144"/>
  <c r="DA100" i="144"/>
  <c r="CT100" i="144"/>
  <c r="CW100" i="144"/>
  <c r="DN99" i="144"/>
  <c r="DM99" i="144"/>
  <c r="DL99" i="144"/>
  <c r="DK99" i="144"/>
  <c r="DJ99" i="144"/>
  <c r="DI99" i="144"/>
  <c r="DH99" i="144"/>
  <c r="DD99" i="144"/>
  <c r="DB99" i="144"/>
  <c r="DA99" i="144"/>
  <c r="CU99" i="144"/>
  <c r="DN98" i="144"/>
  <c r="DM98" i="144"/>
  <c r="DL98" i="144"/>
  <c r="DK98" i="144"/>
  <c r="DJ98" i="144"/>
  <c r="DI98" i="144"/>
  <c r="DH98" i="144"/>
  <c r="DE98" i="144"/>
  <c r="DB98" i="144"/>
  <c r="DA98" i="144"/>
  <c r="CW98" i="144"/>
  <c r="CT98" i="144"/>
  <c r="DN97" i="144"/>
  <c r="DM97" i="144"/>
  <c r="DL97" i="144"/>
  <c r="DK97" i="144"/>
  <c r="DJ97" i="144"/>
  <c r="DI97" i="144"/>
  <c r="DH97" i="144"/>
  <c r="DD97" i="144"/>
  <c r="DA97" i="144"/>
  <c r="CV97" i="144"/>
  <c r="CU97" i="144"/>
  <c r="CW97" i="144"/>
  <c r="CT97" i="144"/>
  <c r="DN96" i="144"/>
  <c r="DM96" i="144"/>
  <c r="DL96" i="144"/>
  <c r="DK96" i="144"/>
  <c r="DJ96" i="144"/>
  <c r="DI96" i="144"/>
  <c r="DH96" i="144"/>
  <c r="DD96" i="144"/>
  <c r="DC96" i="144"/>
  <c r="DB96" i="144"/>
  <c r="DA96" i="144"/>
  <c r="CU96" i="144"/>
  <c r="CT96" i="144"/>
  <c r="CV96" i="144"/>
  <c r="DN95" i="144"/>
  <c r="DM95" i="144"/>
  <c r="DL95" i="144"/>
  <c r="DK95" i="144"/>
  <c r="DJ95" i="144"/>
  <c r="DI95" i="144"/>
  <c r="DH95" i="144"/>
  <c r="DC95" i="144"/>
  <c r="CW95" i="144"/>
  <c r="DN94" i="144"/>
  <c r="DM94" i="144"/>
  <c r="DL94" i="144"/>
  <c r="DK94" i="144"/>
  <c r="DJ94" i="144"/>
  <c r="DI94" i="144"/>
  <c r="DH94" i="144"/>
  <c r="DC94" i="144"/>
  <c r="DB94" i="144"/>
  <c r="DA94" i="144"/>
  <c r="CW94" i="144"/>
  <c r="CU94" i="144"/>
  <c r="DN93" i="144"/>
  <c r="DM93" i="144"/>
  <c r="DL93" i="144"/>
  <c r="DK93" i="144"/>
  <c r="DJ93" i="144"/>
  <c r="DI93" i="144"/>
  <c r="DH93" i="144"/>
  <c r="DD93" i="144"/>
  <c r="DC93" i="144"/>
  <c r="DB93" i="144"/>
  <c r="DA93" i="144"/>
  <c r="CV93" i="144"/>
  <c r="CU93" i="144"/>
  <c r="CX93" i="144"/>
  <c r="CW93" i="144"/>
  <c r="CT93" i="144"/>
  <c r="DN92" i="144"/>
  <c r="DM92" i="144"/>
  <c r="DL92" i="144"/>
  <c r="DK92" i="144"/>
  <c r="DJ92" i="144"/>
  <c r="DI92" i="144"/>
  <c r="DH92" i="144"/>
  <c r="DD92" i="144"/>
  <c r="DC92" i="144"/>
  <c r="DB92" i="144"/>
  <c r="DA92" i="144"/>
  <c r="CU92" i="144"/>
  <c r="CX92" i="144"/>
  <c r="CT92" i="144"/>
  <c r="DN91" i="144"/>
  <c r="DM91" i="144"/>
  <c r="DL91" i="144"/>
  <c r="DK91" i="144"/>
  <c r="DJ91" i="144"/>
  <c r="DI91" i="144"/>
  <c r="DH91" i="144"/>
  <c r="DA91" i="144"/>
  <c r="CW91" i="144"/>
  <c r="CU91" i="144"/>
  <c r="DN90" i="144"/>
  <c r="DM90" i="144"/>
  <c r="DL90" i="144"/>
  <c r="DK90" i="144"/>
  <c r="DJ90" i="144"/>
  <c r="DI90" i="144"/>
  <c r="DH90" i="144"/>
  <c r="DD90" i="144"/>
  <c r="DB90" i="144"/>
  <c r="CU90" i="144"/>
  <c r="CW90" i="144"/>
  <c r="DN89" i="144"/>
  <c r="DM89" i="144"/>
  <c r="DL89" i="144"/>
  <c r="DK89" i="144"/>
  <c r="DJ89" i="144"/>
  <c r="DI89" i="144"/>
  <c r="DH89" i="144"/>
  <c r="DD89" i="144"/>
  <c r="DC89" i="144"/>
  <c r="CW89" i="144"/>
  <c r="CU89" i="144"/>
  <c r="CT89" i="144"/>
  <c r="DN88" i="144"/>
  <c r="DM88" i="144"/>
  <c r="DL88" i="144"/>
  <c r="DK88" i="144"/>
  <c r="DJ88" i="144"/>
  <c r="DI88" i="144"/>
  <c r="DH88" i="144"/>
  <c r="DD88" i="144"/>
  <c r="DA88" i="144"/>
  <c r="CW88" i="144"/>
  <c r="DN87" i="144"/>
  <c r="DM87" i="144"/>
  <c r="DL87" i="144"/>
  <c r="DK87" i="144"/>
  <c r="DJ87" i="144"/>
  <c r="DI87" i="144"/>
  <c r="DH87" i="144"/>
  <c r="DD87" i="144"/>
  <c r="DC87" i="144"/>
  <c r="DB87" i="144"/>
  <c r="CT87" i="144"/>
  <c r="CW87" i="144"/>
  <c r="CU87" i="144"/>
  <c r="DN86" i="144"/>
  <c r="DM86" i="144"/>
  <c r="DL86" i="144"/>
  <c r="DK86" i="144"/>
  <c r="DJ86" i="144"/>
  <c r="DI86" i="144"/>
  <c r="DH86" i="144"/>
  <c r="DD86" i="144"/>
  <c r="DC86" i="144"/>
  <c r="DB86" i="144"/>
  <c r="DA86" i="144"/>
  <c r="CU86" i="144"/>
  <c r="DN85" i="144"/>
  <c r="DM85" i="144"/>
  <c r="DL85" i="144"/>
  <c r="DK85" i="144"/>
  <c r="DJ85" i="144"/>
  <c r="DI85" i="144"/>
  <c r="DH85" i="144"/>
  <c r="DD85" i="144"/>
  <c r="DB85" i="144"/>
  <c r="DA85" i="144"/>
  <c r="CV85" i="144"/>
  <c r="CU85" i="144"/>
  <c r="CT85" i="144"/>
  <c r="DN84" i="144"/>
  <c r="DM84" i="144"/>
  <c r="DL84" i="144"/>
  <c r="DK84" i="144"/>
  <c r="DJ84" i="144"/>
  <c r="DI84" i="144"/>
  <c r="DH84" i="144"/>
  <c r="DC84" i="144"/>
  <c r="DB84" i="144"/>
  <c r="DA84" i="144"/>
  <c r="CW84" i="144"/>
  <c r="DN83" i="144"/>
  <c r="DM83" i="144"/>
  <c r="DL83" i="144"/>
  <c r="DK83" i="144"/>
  <c r="DJ83" i="144"/>
  <c r="DI83" i="144"/>
  <c r="DH83" i="144"/>
  <c r="DD83" i="144"/>
  <c r="DC83" i="144"/>
  <c r="DB83" i="144"/>
  <c r="DA83" i="144"/>
  <c r="CV83" i="144"/>
  <c r="CT83" i="144"/>
  <c r="CU83" i="144"/>
  <c r="DN82" i="144"/>
  <c r="DM82" i="144"/>
  <c r="DL82" i="144"/>
  <c r="DK82" i="144"/>
  <c r="DJ82" i="144"/>
  <c r="DI82" i="144"/>
  <c r="DH82" i="144"/>
  <c r="DC82" i="144"/>
  <c r="DB82" i="144"/>
  <c r="DA82" i="144"/>
  <c r="CW82" i="144"/>
  <c r="CU82" i="144"/>
  <c r="DN81" i="144"/>
  <c r="DM81" i="144"/>
  <c r="DL81" i="144"/>
  <c r="DK81" i="144"/>
  <c r="DJ81" i="144"/>
  <c r="DI81" i="144"/>
  <c r="DH81" i="144"/>
  <c r="DD81" i="144"/>
  <c r="CW81" i="144"/>
  <c r="CU81" i="144"/>
  <c r="DN80" i="144"/>
  <c r="DM80" i="144"/>
  <c r="DL80" i="144"/>
  <c r="DK80" i="144"/>
  <c r="DJ80" i="144"/>
  <c r="DI80" i="144"/>
  <c r="DH80" i="144"/>
  <c r="DD80" i="144"/>
  <c r="DC80" i="144"/>
  <c r="DB80" i="144"/>
  <c r="DA80" i="144"/>
  <c r="CV80" i="144"/>
  <c r="CU80" i="144"/>
  <c r="CT80" i="144"/>
  <c r="CX80" i="144"/>
  <c r="CW80" i="144"/>
  <c r="DN79" i="144"/>
  <c r="DM79" i="144"/>
  <c r="DL79" i="144"/>
  <c r="DK79" i="144"/>
  <c r="DJ79" i="144"/>
  <c r="DI79" i="144"/>
  <c r="DH79" i="144"/>
  <c r="DE79" i="144"/>
  <c r="DD79" i="144"/>
  <c r="DC79" i="144"/>
  <c r="DB79" i="144"/>
  <c r="DA79" i="144"/>
  <c r="CW79" i="144"/>
  <c r="CU79" i="144"/>
  <c r="CT79" i="144"/>
  <c r="DN78" i="144"/>
  <c r="DM78" i="144"/>
  <c r="DL78" i="144"/>
  <c r="DK78" i="144"/>
  <c r="DJ78" i="144"/>
  <c r="DI78" i="144"/>
  <c r="DH78" i="144"/>
  <c r="DA78" i="144"/>
  <c r="CT78" i="144"/>
  <c r="CW78" i="144"/>
  <c r="CU78" i="144"/>
  <c r="CV78" i="144"/>
  <c r="DN77" i="144"/>
  <c r="DM77" i="144"/>
  <c r="DL77" i="144"/>
  <c r="DK77" i="144"/>
  <c r="DJ77" i="144"/>
  <c r="DI77" i="144"/>
  <c r="DH77" i="144"/>
  <c r="DC77" i="144"/>
  <c r="DB77" i="144"/>
  <c r="DA77" i="144"/>
  <c r="CU77" i="144"/>
  <c r="CV77" i="144"/>
  <c r="CT77" i="144"/>
  <c r="DN76" i="144"/>
  <c r="DM76" i="144"/>
  <c r="DL76" i="144"/>
  <c r="DK76" i="144"/>
  <c r="DJ76" i="144"/>
  <c r="DI76" i="144"/>
  <c r="DH76" i="144"/>
  <c r="DD76" i="144"/>
  <c r="DB76" i="144"/>
  <c r="CW76" i="144"/>
  <c r="CU76" i="144"/>
  <c r="DN75" i="144"/>
  <c r="DM75" i="144"/>
  <c r="DL75" i="144"/>
  <c r="DK75" i="144"/>
  <c r="DJ75" i="144"/>
  <c r="DI75" i="144"/>
  <c r="DH75" i="144"/>
  <c r="DD75" i="144"/>
  <c r="DC75" i="144"/>
  <c r="DB75" i="144"/>
  <c r="DA75" i="144"/>
  <c r="CW75" i="144"/>
  <c r="DN74" i="144"/>
  <c r="DM74" i="144"/>
  <c r="DL74" i="144"/>
  <c r="DK74" i="144"/>
  <c r="DJ74" i="144"/>
  <c r="DI74" i="144"/>
  <c r="DH74" i="144"/>
  <c r="DD74" i="144"/>
  <c r="DC74" i="144"/>
  <c r="DB74" i="144"/>
  <c r="DA74" i="144"/>
  <c r="CV74" i="144"/>
  <c r="CU74" i="144"/>
  <c r="CT74" i="144"/>
  <c r="CW74" i="144"/>
  <c r="DN73" i="144"/>
  <c r="DM73" i="144"/>
  <c r="DL73" i="144"/>
  <c r="DK73" i="144"/>
  <c r="DJ73" i="144"/>
  <c r="DI73" i="144"/>
  <c r="DH73" i="144"/>
  <c r="DD73" i="144"/>
  <c r="DC73" i="144"/>
  <c r="DB73" i="144"/>
  <c r="CW73" i="144"/>
  <c r="CU73" i="144"/>
  <c r="DN72" i="144"/>
  <c r="DM72" i="144"/>
  <c r="DL72" i="144"/>
  <c r="DK72" i="144"/>
  <c r="DJ72" i="144"/>
  <c r="DI72" i="144"/>
  <c r="DH72" i="144"/>
  <c r="DA72" i="144"/>
  <c r="CT72" i="144"/>
  <c r="CW72" i="144"/>
  <c r="CU72" i="144"/>
  <c r="DN71" i="144"/>
  <c r="DM71" i="144"/>
  <c r="DL71" i="144"/>
  <c r="DK71" i="144"/>
  <c r="DJ71" i="144"/>
  <c r="DI71" i="144"/>
  <c r="DH71" i="144"/>
  <c r="DD71" i="144"/>
  <c r="DC71" i="144"/>
  <c r="DB71" i="144"/>
  <c r="DA71" i="144"/>
  <c r="CU71" i="144"/>
  <c r="DN70" i="144"/>
  <c r="DM70" i="144"/>
  <c r="DL70" i="144"/>
  <c r="DK70" i="144"/>
  <c r="DJ70" i="144"/>
  <c r="DI70" i="144"/>
  <c r="DH70" i="144"/>
  <c r="DD70" i="144"/>
  <c r="DC70" i="144"/>
  <c r="DB70" i="144"/>
  <c r="DA70" i="144"/>
  <c r="CW70" i="144"/>
  <c r="CU70" i="144"/>
  <c r="DN69" i="144"/>
  <c r="DM69" i="144"/>
  <c r="DL69" i="144"/>
  <c r="DK69" i="144"/>
  <c r="DJ69" i="144"/>
  <c r="DI69" i="144"/>
  <c r="DH69" i="144"/>
  <c r="DD69" i="144"/>
  <c r="DC69" i="144"/>
  <c r="DB69" i="144"/>
  <c r="DA69" i="144"/>
  <c r="CW69" i="144"/>
  <c r="CU69" i="144"/>
  <c r="DN68" i="144"/>
  <c r="DM68" i="144"/>
  <c r="DL68" i="144"/>
  <c r="DK68" i="144"/>
  <c r="DJ68" i="144"/>
  <c r="DI68" i="144"/>
  <c r="DH68" i="144"/>
  <c r="DD68" i="144"/>
  <c r="DC68" i="144"/>
  <c r="DB68" i="144"/>
  <c r="DA68" i="144"/>
  <c r="CW68" i="144"/>
  <c r="DN67" i="144"/>
  <c r="DM67" i="144"/>
  <c r="DL67" i="144"/>
  <c r="DK67" i="144"/>
  <c r="DJ67" i="144"/>
  <c r="DI67" i="144"/>
  <c r="DH67" i="144"/>
  <c r="DD67" i="144"/>
  <c r="DC67" i="144"/>
  <c r="DB67" i="144"/>
  <c r="DA67" i="144"/>
  <c r="CW67" i="144"/>
  <c r="CU67" i="144"/>
  <c r="DN66" i="144"/>
  <c r="DM66" i="144"/>
  <c r="DL66" i="144"/>
  <c r="DK66" i="144"/>
  <c r="DJ66" i="144"/>
  <c r="DI66" i="144"/>
  <c r="DH66" i="144"/>
  <c r="DD66" i="144"/>
  <c r="DC66" i="144"/>
  <c r="DB66" i="144"/>
  <c r="DA66" i="144"/>
  <c r="CW66" i="144"/>
  <c r="CU66" i="144"/>
  <c r="DN65" i="144"/>
  <c r="DM65" i="144"/>
  <c r="DL65" i="144"/>
  <c r="DK65" i="144"/>
  <c r="DJ65" i="144"/>
  <c r="DI65" i="144"/>
  <c r="DH65" i="144"/>
  <c r="DD65" i="144"/>
  <c r="DC65" i="144"/>
  <c r="DB65" i="144"/>
  <c r="DA65" i="144"/>
  <c r="CT65" i="144"/>
  <c r="CW65" i="144"/>
  <c r="CU65" i="144"/>
  <c r="DN64" i="144"/>
  <c r="DM64" i="144"/>
  <c r="DL64" i="144"/>
  <c r="DK64" i="144"/>
  <c r="DJ64" i="144"/>
  <c r="DI64" i="144"/>
  <c r="DH64" i="144"/>
  <c r="DD64" i="144"/>
  <c r="DC64" i="144"/>
  <c r="DB64" i="144"/>
  <c r="DA64" i="144"/>
  <c r="CW64" i="144"/>
  <c r="CV64" i="144"/>
  <c r="CU64" i="144"/>
  <c r="CT64" i="144"/>
  <c r="DN63" i="144"/>
  <c r="DM63" i="144"/>
  <c r="DL63" i="144"/>
  <c r="DK63" i="144"/>
  <c r="DJ63" i="144"/>
  <c r="DI63" i="144"/>
  <c r="DH63" i="144"/>
  <c r="DD63" i="144"/>
  <c r="DC63" i="144"/>
  <c r="DB63" i="144"/>
  <c r="DA63" i="144"/>
  <c r="CW63" i="144"/>
  <c r="CU63" i="144"/>
  <c r="DN62" i="144"/>
  <c r="DM62" i="144"/>
  <c r="DL62" i="144"/>
  <c r="DK62" i="144"/>
  <c r="DJ62" i="144"/>
  <c r="DJ105" i="144" s="1"/>
  <c r="DI62" i="144"/>
  <c r="DH62" i="144"/>
  <c r="DC62" i="144"/>
  <c r="DB62" i="144"/>
  <c r="DA62" i="144"/>
  <c r="CW62" i="144"/>
  <c r="CU62" i="144"/>
  <c r="CV62" i="144"/>
  <c r="DN61" i="144"/>
  <c r="DM61" i="144"/>
  <c r="DL61" i="144"/>
  <c r="DK61" i="144"/>
  <c r="DJ61" i="144"/>
  <c r="DI61" i="144"/>
  <c r="DH61" i="144"/>
  <c r="DC61" i="144"/>
  <c r="DB61" i="144"/>
  <c r="DF97" i="144" s="1"/>
  <c r="DA61" i="144"/>
  <c r="CU61" i="144"/>
  <c r="DN60" i="144"/>
  <c r="DM60" i="144"/>
  <c r="DL60" i="144"/>
  <c r="DK60" i="144"/>
  <c r="DJ60" i="144"/>
  <c r="DI60" i="144"/>
  <c r="DH60" i="144"/>
  <c r="DD60" i="144"/>
  <c r="DB60" i="144"/>
  <c r="DF96" i="144" s="1"/>
  <c r="CW60" i="144"/>
  <c r="CU60" i="144"/>
  <c r="CT60" i="144"/>
  <c r="DN59" i="144"/>
  <c r="DM59" i="144"/>
  <c r="DL59" i="144"/>
  <c r="DK59" i="144"/>
  <c r="DJ59" i="144"/>
  <c r="DI59" i="144"/>
  <c r="DH59" i="144"/>
  <c r="DE59" i="144"/>
  <c r="DD59" i="144"/>
  <c r="DC59" i="144"/>
  <c r="DB59" i="144"/>
  <c r="DA59" i="144"/>
  <c r="CT59" i="144"/>
  <c r="CW59" i="144"/>
  <c r="CU59" i="144"/>
  <c r="CV59" i="144"/>
  <c r="DN58" i="144"/>
  <c r="DM58" i="144"/>
  <c r="DL58" i="144"/>
  <c r="DK58" i="144"/>
  <c r="DJ58" i="144"/>
  <c r="DI58" i="144"/>
  <c r="DH58" i="144"/>
  <c r="DD58" i="144"/>
  <c r="DC58" i="144"/>
  <c r="DB58" i="144"/>
  <c r="DA58" i="144"/>
  <c r="CW58" i="144"/>
  <c r="CV58" i="144"/>
  <c r="CU58" i="144"/>
  <c r="CT58" i="144"/>
  <c r="DN57" i="144"/>
  <c r="DM57" i="144"/>
  <c r="DL57" i="144"/>
  <c r="DK57" i="144"/>
  <c r="DJ57" i="144"/>
  <c r="DI57" i="144"/>
  <c r="DH57" i="144"/>
  <c r="DD57" i="144"/>
  <c r="DB57" i="144"/>
  <c r="CV57" i="144"/>
  <c r="CU57" i="144"/>
  <c r="CT57" i="144"/>
  <c r="CW57" i="144"/>
  <c r="DN56" i="144"/>
  <c r="DM56" i="144"/>
  <c r="DL56" i="144"/>
  <c r="DK56" i="144"/>
  <c r="DJ56" i="144"/>
  <c r="DI56" i="144"/>
  <c r="DH56" i="144"/>
  <c r="DD56" i="144"/>
  <c r="DC56" i="144"/>
  <c r="DA56" i="144"/>
  <c r="CW56" i="144"/>
  <c r="CU56" i="144"/>
  <c r="DN55" i="144"/>
  <c r="DM55" i="144"/>
  <c r="DL55" i="144"/>
  <c r="DK55" i="144"/>
  <c r="DJ55" i="144"/>
  <c r="DI55" i="144"/>
  <c r="DH55" i="144"/>
  <c r="DD55" i="144"/>
  <c r="DC55" i="144"/>
  <c r="DB55" i="144"/>
  <c r="DA55" i="144"/>
  <c r="CV55" i="144"/>
  <c r="CW55" i="144"/>
  <c r="CU55" i="144"/>
  <c r="CT55" i="144"/>
  <c r="DN54" i="144"/>
  <c r="DM54" i="144"/>
  <c r="DL54" i="144"/>
  <c r="DK54" i="144"/>
  <c r="DJ54" i="144"/>
  <c r="DI54" i="144"/>
  <c r="DH54" i="144"/>
  <c r="DD54" i="144"/>
  <c r="DC54" i="144"/>
  <c r="DB54" i="144"/>
  <c r="DA54" i="144"/>
  <c r="DN53" i="144"/>
  <c r="DM53" i="144"/>
  <c r="DL53" i="144"/>
  <c r="DK53" i="144"/>
  <c r="DJ53" i="144"/>
  <c r="DI53" i="144"/>
  <c r="DH53" i="144"/>
  <c r="DD53" i="144"/>
  <c r="DC53" i="144"/>
  <c r="DB53" i="144"/>
  <c r="DA53" i="144"/>
  <c r="CU53" i="144"/>
  <c r="CT53" i="144"/>
  <c r="CW53" i="144"/>
  <c r="CV53" i="144"/>
  <c r="DN52" i="144"/>
  <c r="DM52" i="144"/>
  <c r="DL52" i="144"/>
  <c r="DK52" i="144"/>
  <c r="DJ52" i="144"/>
  <c r="DI52" i="144"/>
  <c r="DH52" i="144"/>
  <c r="DE52" i="144"/>
  <c r="DD52" i="144"/>
  <c r="DC52" i="144"/>
  <c r="DB52" i="144"/>
  <c r="DA52" i="144"/>
  <c r="CW52" i="144"/>
  <c r="CV52" i="144"/>
  <c r="CT52" i="144"/>
  <c r="CU52" i="144"/>
  <c r="DN51" i="144"/>
  <c r="DM51" i="144"/>
  <c r="DL51" i="144"/>
  <c r="DK51" i="144"/>
  <c r="DJ51" i="144"/>
  <c r="DI51" i="144"/>
  <c r="DH51" i="144"/>
  <c r="DE51" i="144"/>
  <c r="DD51" i="144"/>
  <c r="DC51" i="144"/>
  <c r="DB51" i="144"/>
  <c r="DA51" i="144"/>
  <c r="CW51" i="144"/>
  <c r="CU51" i="144"/>
  <c r="DN50" i="144"/>
  <c r="DM50" i="144"/>
  <c r="DL50" i="144"/>
  <c r="DK50" i="144"/>
  <c r="DJ50" i="144"/>
  <c r="DI50" i="144"/>
  <c r="DH50" i="144"/>
  <c r="DD50" i="144"/>
  <c r="DC50" i="144"/>
  <c r="DB50" i="144"/>
  <c r="DA50" i="144"/>
  <c r="CW50" i="144"/>
  <c r="DN49" i="144"/>
  <c r="DM49" i="144"/>
  <c r="DL49" i="144"/>
  <c r="DK49" i="144"/>
  <c r="DJ49" i="144"/>
  <c r="DI49" i="144"/>
  <c r="DH49" i="144"/>
  <c r="DD49" i="144"/>
  <c r="DC49" i="144"/>
  <c r="DB49" i="144"/>
  <c r="DA49" i="144"/>
  <c r="CU49" i="144"/>
  <c r="DN48" i="144"/>
  <c r="DM48" i="144"/>
  <c r="DL48" i="144"/>
  <c r="DK48" i="144"/>
  <c r="DJ48" i="144"/>
  <c r="DI48" i="144"/>
  <c r="DH48" i="144"/>
  <c r="DD48" i="144"/>
  <c r="DC48" i="144"/>
  <c r="DB48" i="144"/>
  <c r="DA48" i="144"/>
  <c r="CW48" i="144"/>
  <c r="CU48" i="144"/>
  <c r="DN47" i="144"/>
  <c r="DM47" i="144"/>
  <c r="DL47" i="144"/>
  <c r="DK47" i="144"/>
  <c r="DJ47" i="144"/>
  <c r="DI47" i="144"/>
  <c r="DH47" i="144"/>
  <c r="DE47" i="144"/>
  <c r="DD47" i="144"/>
  <c r="DC47" i="144"/>
  <c r="DB47" i="144"/>
  <c r="DA47" i="144"/>
  <c r="CU47" i="144"/>
  <c r="CT47" i="144"/>
  <c r="CW47" i="144"/>
  <c r="CV47" i="144"/>
  <c r="DN46" i="144"/>
  <c r="DM46" i="144"/>
  <c r="DL46" i="144"/>
  <c r="DK46" i="144"/>
  <c r="DJ46" i="144"/>
  <c r="DI46" i="144"/>
  <c r="DH46" i="144"/>
  <c r="DD46" i="144"/>
  <c r="DC46" i="144"/>
  <c r="DB46" i="144"/>
  <c r="DA46" i="144"/>
  <c r="CW46" i="144"/>
  <c r="CV46" i="144"/>
  <c r="CT46" i="144"/>
  <c r="CU46" i="144"/>
  <c r="DN45" i="144"/>
  <c r="DM45" i="144"/>
  <c r="DL45" i="144"/>
  <c r="DK45" i="144"/>
  <c r="DJ45" i="144"/>
  <c r="DI45" i="144"/>
  <c r="DH45" i="144"/>
  <c r="DD45" i="144"/>
  <c r="DC45" i="144"/>
  <c r="DB45" i="144"/>
  <c r="DA45" i="144"/>
  <c r="CV45" i="144"/>
  <c r="CU45" i="144"/>
  <c r="CT45" i="144"/>
  <c r="CX45" i="144"/>
  <c r="CW45" i="144"/>
  <c r="DN44" i="144"/>
  <c r="DM44" i="144"/>
  <c r="DL44" i="144"/>
  <c r="DK44" i="144"/>
  <c r="DJ44" i="144"/>
  <c r="DI44" i="144"/>
  <c r="DH44" i="144"/>
  <c r="DD44" i="144"/>
  <c r="DC44" i="144"/>
  <c r="DB44" i="144"/>
  <c r="DA44" i="144"/>
  <c r="CW44" i="144"/>
  <c r="CU44" i="144"/>
  <c r="DN43" i="144"/>
  <c r="DM43" i="144"/>
  <c r="DL43" i="144"/>
  <c r="DK43" i="144"/>
  <c r="DJ43" i="144"/>
  <c r="DI43" i="144"/>
  <c r="DH43" i="144"/>
  <c r="DE43" i="144"/>
  <c r="DD43" i="144"/>
  <c r="DC43" i="144"/>
  <c r="DB43" i="144"/>
  <c r="DA43" i="144"/>
  <c r="CV43" i="144"/>
  <c r="CU43" i="144"/>
  <c r="CX43" i="144"/>
  <c r="CW43" i="144"/>
  <c r="CT43" i="144"/>
  <c r="DN42" i="144"/>
  <c r="DM42" i="144"/>
  <c r="DL42" i="144"/>
  <c r="DK42" i="144"/>
  <c r="DJ42" i="144"/>
  <c r="DI42" i="144"/>
  <c r="DH42" i="144"/>
  <c r="DD42" i="144"/>
  <c r="DC42" i="144"/>
  <c r="DB42" i="144"/>
  <c r="DA42" i="144"/>
  <c r="CU42" i="144"/>
  <c r="DN41" i="144"/>
  <c r="DM41" i="144"/>
  <c r="DL41" i="144"/>
  <c r="DK41" i="144"/>
  <c r="DJ41" i="144"/>
  <c r="DI41" i="144"/>
  <c r="DH41" i="144"/>
  <c r="DD41" i="144"/>
  <c r="DC41" i="144"/>
  <c r="DB41" i="144"/>
  <c r="DA41" i="144"/>
  <c r="CW41" i="144"/>
  <c r="CU41" i="144"/>
  <c r="CT41" i="144"/>
  <c r="DN40" i="144"/>
  <c r="DM40" i="144"/>
  <c r="DL40" i="144"/>
  <c r="DK40" i="144"/>
  <c r="DJ40" i="144"/>
  <c r="DI40" i="144"/>
  <c r="DH40" i="144"/>
  <c r="DD40" i="144"/>
  <c r="DC40" i="144"/>
  <c r="DB40" i="144"/>
  <c r="DA40" i="144"/>
  <c r="CW40" i="144"/>
  <c r="CU40" i="144"/>
  <c r="DN39" i="144"/>
  <c r="DM39" i="144"/>
  <c r="DL39" i="144"/>
  <c r="DK39" i="144"/>
  <c r="DJ39" i="144"/>
  <c r="DI39" i="144"/>
  <c r="DH39" i="144"/>
  <c r="DE39" i="144"/>
  <c r="DD39" i="144"/>
  <c r="DC39" i="144"/>
  <c r="DB39" i="144"/>
  <c r="DA39" i="144"/>
  <c r="CW39" i="144"/>
  <c r="CV39" i="144"/>
  <c r="CT39" i="144"/>
  <c r="CU39" i="144"/>
  <c r="DN38" i="144"/>
  <c r="DM38" i="144"/>
  <c r="DL38" i="144"/>
  <c r="DK38" i="144"/>
  <c r="DJ38" i="144"/>
  <c r="DI38" i="144"/>
  <c r="DH38" i="144"/>
  <c r="DD38" i="144"/>
  <c r="DC38" i="144"/>
  <c r="DB38" i="144"/>
  <c r="DA38" i="144"/>
  <c r="CW38" i="144"/>
  <c r="CU38" i="144"/>
  <c r="DN37" i="144"/>
  <c r="DM37" i="144"/>
  <c r="DL37" i="144"/>
  <c r="DK37" i="144"/>
  <c r="DJ37" i="144"/>
  <c r="DI37" i="144"/>
  <c r="DH37" i="144"/>
  <c r="DD37" i="144"/>
  <c r="DB37" i="144"/>
  <c r="CV37" i="144"/>
  <c r="CU37" i="144"/>
  <c r="CX37" i="144"/>
  <c r="CW37" i="144"/>
  <c r="CT37" i="144"/>
  <c r="DN36" i="144"/>
  <c r="DM36" i="144"/>
  <c r="DL36" i="144"/>
  <c r="DK36" i="144"/>
  <c r="DJ36" i="144"/>
  <c r="DI36" i="144"/>
  <c r="DH36" i="144"/>
  <c r="DD36" i="144"/>
  <c r="DC36" i="144"/>
  <c r="DB36" i="144"/>
  <c r="DA36" i="144"/>
  <c r="CW36" i="144"/>
  <c r="CU36" i="144"/>
  <c r="DN35" i="144"/>
  <c r="DM35" i="144"/>
  <c r="DL35" i="144"/>
  <c r="DK35" i="144"/>
  <c r="DJ35" i="144"/>
  <c r="DI35" i="144"/>
  <c r="DH35" i="144"/>
  <c r="DE35" i="144"/>
  <c r="DD35" i="144"/>
  <c r="DC35" i="144"/>
  <c r="DB35" i="144"/>
  <c r="DA35" i="144"/>
  <c r="CW35" i="144"/>
  <c r="CU35" i="144"/>
  <c r="CT35" i="144"/>
  <c r="DN34" i="144"/>
  <c r="DM34" i="144"/>
  <c r="DL34" i="144"/>
  <c r="DK34" i="144"/>
  <c r="DJ34" i="144"/>
  <c r="DI34" i="144"/>
  <c r="DH34" i="144"/>
  <c r="DD34" i="144"/>
  <c r="DC34" i="144"/>
  <c r="DB34" i="144"/>
  <c r="DA34" i="144"/>
  <c r="CW34" i="144"/>
  <c r="CU34" i="144"/>
  <c r="CV34" i="144"/>
  <c r="DN33" i="144"/>
  <c r="DM33" i="144"/>
  <c r="DL33" i="144"/>
  <c r="DK33" i="144"/>
  <c r="DJ33" i="144"/>
  <c r="DI33" i="144"/>
  <c r="DH33" i="144"/>
  <c r="DD33" i="144"/>
  <c r="DC33" i="144"/>
  <c r="DB33" i="144"/>
  <c r="DA33" i="144"/>
  <c r="CW33" i="144"/>
  <c r="CV33" i="144"/>
  <c r="CT33" i="144"/>
  <c r="CU33" i="144"/>
  <c r="DN32" i="144"/>
  <c r="DM32" i="144"/>
  <c r="DL32" i="144"/>
  <c r="DK32" i="144"/>
  <c r="DJ32" i="144"/>
  <c r="DI32" i="144"/>
  <c r="DH32" i="144"/>
  <c r="DD32" i="144"/>
  <c r="DC32" i="144"/>
  <c r="DB32" i="144"/>
  <c r="DA32" i="144"/>
  <c r="CW32" i="144"/>
  <c r="CV32" i="144"/>
  <c r="CT32" i="144"/>
  <c r="CU32" i="144"/>
  <c r="DN31" i="144"/>
  <c r="DM31" i="144"/>
  <c r="DL31" i="144"/>
  <c r="DK31" i="144"/>
  <c r="DJ31" i="144"/>
  <c r="DI31" i="144"/>
  <c r="DH31" i="144"/>
  <c r="DE31" i="144"/>
  <c r="DD31" i="144"/>
  <c r="DC31" i="144"/>
  <c r="DB31" i="144"/>
  <c r="DA31" i="144"/>
  <c r="CW31" i="144"/>
  <c r="DN30" i="144"/>
  <c r="DM30" i="144"/>
  <c r="DL30" i="144"/>
  <c r="DK30" i="144"/>
  <c r="DJ30" i="144"/>
  <c r="DI30" i="144"/>
  <c r="DH30" i="144"/>
  <c r="DD30" i="144"/>
  <c r="DC30" i="144"/>
  <c r="DB30" i="144"/>
  <c r="DA30" i="144"/>
  <c r="CV30" i="144"/>
  <c r="CU30" i="144"/>
  <c r="CX30" i="144"/>
  <c r="CW30" i="144"/>
  <c r="CT30" i="144"/>
  <c r="DN29" i="144"/>
  <c r="DM29" i="144"/>
  <c r="DL29" i="144"/>
  <c r="DK29" i="144"/>
  <c r="DJ29" i="144"/>
  <c r="DI29" i="144"/>
  <c r="DH29" i="144"/>
  <c r="DD29" i="144"/>
  <c r="DC29" i="144"/>
  <c r="DB29" i="144"/>
  <c r="DA29" i="144"/>
  <c r="CU29" i="144"/>
  <c r="DN28" i="144"/>
  <c r="DM28" i="144"/>
  <c r="DL28" i="144"/>
  <c r="DK28" i="144"/>
  <c r="DJ28" i="144"/>
  <c r="DI28" i="144"/>
  <c r="DH28" i="144"/>
  <c r="DD28" i="144"/>
  <c r="DC28" i="144"/>
  <c r="DB28" i="144"/>
  <c r="DA28" i="144"/>
  <c r="CU28" i="144"/>
  <c r="CT28" i="144"/>
  <c r="CW28" i="144"/>
  <c r="CV28" i="144"/>
  <c r="DN27" i="144"/>
  <c r="DM27" i="144"/>
  <c r="DL27" i="144"/>
  <c r="DK27" i="144"/>
  <c r="DJ27" i="144"/>
  <c r="DI27" i="144"/>
  <c r="DH27" i="144"/>
  <c r="DE27" i="144"/>
  <c r="DD27" i="144"/>
  <c r="DC27" i="144"/>
  <c r="DB27" i="144"/>
  <c r="DA27" i="144"/>
  <c r="CW27" i="144"/>
  <c r="CU27" i="144"/>
  <c r="CT27" i="144"/>
  <c r="CV27" i="144"/>
  <c r="DN26" i="144"/>
  <c r="DM26" i="144"/>
  <c r="DL26" i="144"/>
  <c r="DK26" i="144"/>
  <c r="DJ26" i="144"/>
  <c r="DI26" i="144"/>
  <c r="DH26" i="144"/>
  <c r="DD26" i="144"/>
  <c r="DC26" i="144"/>
  <c r="DB26" i="144"/>
  <c r="DA26" i="144"/>
  <c r="CW26" i="144"/>
  <c r="CV26" i="144"/>
  <c r="CT26" i="144"/>
  <c r="CU26" i="144"/>
  <c r="DN25" i="144"/>
  <c r="DM25" i="144"/>
  <c r="DL25" i="144"/>
  <c r="DK25" i="144"/>
  <c r="DJ25" i="144"/>
  <c r="DI25" i="144"/>
  <c r="DH25" i="144"/>
  <c r="DD25" i="144"/>
  <c r="DB25" i="144"/>
  <c r="CW25" i="144"/>
  <c r="DN24" i="144"/>
  <c r="DM24" i="144"/>
  <c r="DL24" i="144"/>
  <c r="DK24" i="144"/>
  <c r="DJ24" i="144"/>
  <c r="DI24" i="144"/>
  <c r="DH24" i="144"/>
  <c r="DD24" i="144"/>
  <c r="DC24" i="144"/>
  <c r="DB24" i="144"/>
  <c r="DA24" i="144"/>
  <c r="CV24" i="144"/>
  <c r="CU24" i="144"/>
  <c r="CW24" i="144"/>
  <c r="CT24" i="144"/>
  <c r="DN23" i="144"/>
  <c r="DM23" i="144"/>
  <c r="DL23" i="144"/>
  <c r="DK23" i="144"/>
  <c r="DJ23" i="144"/>
  <c r="DI23" i="144"/>
  <c r="DH23" i="144"/>
  <c r="DD23" i="144"/>
  <c r="DC23" i="144"/>
  <c r="DB23" i="144"/>
  <c r="DA23" i="144"/>
  <c r="CU23" i="144"/>
  <c r="CW23" i="144"/>
  <c r="DN22" i="144"/>
  <c r="DM22" i="144"/>
  <c r="DL22" i="144"/>
  <c r="DK22" i="144"/>
  <c r="DJ22" i="144"/>
  <c r="DI22" i="144"/>
  <c r="DH22" i="144"/>
  <c r="DD22" i="144"/>
  <c r="DC22" i="144"/>
  <c r="DB22" i="144"/>
  <c r="DA22" i="144"/>
  <c r="CT22" i="144"/>
  <c r="CW22" i="144"/>
  <c r="CU22" i="144"/>
  <c r="DN21" i="144"/>
  <c r="DM21" i="144"/>
  <c r="DL21" i="144"/>
  <c r="DK21" i="144"/>
  <c r="DJ21" i="144"/>
  <c r="DI21" i="144"/>
  <c r="DH21" i="144"/>
  <c r="DG21" i="144"/>
  <c r="DG33" i="144" s="1"/>
  <c r="DG45" i="144" s="1"/>
  <c r="DG57" i="144" s="1"/>
  <c r="DG69" i="144" s="1"/>
  <c r="DG81" i="144" s="1"/>
  <c r="DG93" i="144" s="1"/>
  <c r="DD21" i="144"/>
  <c r="DC21" i="144"/>
  <c r="DB21" i="144"/>
  <c r="DA21" i="144"/>
  <c r="CZ21" i="144"/>
  <c r="CZ33" i="144" s="1"/>
  <c r="CZ45" i="144" s="1"/>
  <c r="CZ57" i="144" s="1"/>
  <c r="CZ69" i="144" s="1"/>
  <c r="CZ81" i="144" s="1"/>
  <c r="CZ93" i="144" s="1"/>
  <c r="CT21" i="144"/>
  <c r="CS21" i="144"/>
  <c r="CS33" i="144" s="1"/>
  <c r="CS45" i="144" s="1"/>
  <c r="CS57" i="144" s="1"/>
  <c r="CS69" i="144" s="1"/>
  <c r="CS81" i="144" s="1"/>
  <c r="CS93" i="144" s="1"/>
  <c r="CW21" i="144"/>
  <c r="CU21" i="144"/>
  <c r="DN20" i="144"/>
  <c r="DM20" i="144"/>
  <c r="DL20" i="144"/>
  <c r="DK20" i="144"/>
  <c r="DJ20" i="144"/>
  <c r="DI20" i="144"/>
  <c r="DH20" i="144"/>
  <c r="DE20" i="144"/>
  <c r="DD20" i="144"/>
  <c r="DC20" i="144"/>
  <c r="DB20" i="144"/>
  <c r="DA20" i="144"/>
  <c r="CW20" i="144"/>
  <c r="CU20" i="144"/>
  <c r="CT20" i="144"/>
  <c r="DN19" i="144"/>
  <c r="DM19" i="144"/>
  <c r="DL19" i="144"/>
  <c r="DK19" i="144"/>
  <c r="DJ19" i="144"/>
  <c r="DI19" i="144"/>
  <c r="DH19" i="144"/>
  <c r="DD19" i="144"/>
  <c r="DC19" i="144"/>
  <c r="DB19" i="144"/>
  <c r="DA19" i="144"/>
  <c r="CW19" i="144"/>
  <c r="DN18" i="144"/>
  <c r="DM18" i="144"/>
  <c r="DL18" i="144"/>
  <c r="DK18" i="144"/>
  <c r="DJ18" i="144"/>
  <c r="DI18" i="144"/>
  <c r="DH18" i="144"/>
  <c r="DD18" i="144"/>
  <c r="DC18" i="144"/>
  <c r="DB18" i="144"/>
  <c r="DA18" i="144"/>
  <c r="CW18" i="144"/>
  <c r="FT17" i="144"/>
  <c r="FS17" i="144"/>
  <c r="FR17" i="144"/>
  <c r="FQ17" i="144"/>
  <c r="FP17" i="144"/>
  <c r="FO17" i="144"/>
  <c r="FN17" i="144"/>
  <c r="FM17" i="144"/>
  <c r="DN17" i="144"/>
  <c r="DM17" i="144"/>
  <c r="DL17" i="144"/>
  <c r="DK17" i="144"/>
  <c r="DJ17" i="144"/>
  <c r="DI17" i="144"/>
  <c r="DH17" i="144"/>
  <c r="DD17" i="144"/>
  <c r="DC17" i="144"/>
  <c r="DB17" i="144"/>
  <c r="DA17" i="144"/>
  <c r="CV17" i="144"/>
  <c r="CU17" i="144"/>
  <c r="CX17" i="144"/>
  <c r="CW17" i="144"/>
  <c r="CT17" i="144"/>
  <c r="FT16" i="144"/>
  <c r="FS16" i="144"/>
  <c r="FR16" i="144"/>
  <c r="FQ16" i="144"/>
  <c r="FP16" i="144"/>
  <c r="FO16" i="144"/>
  <c r="FN16" i="144"/>
  <c r="FM16" i="144"/>
  <c r="DN16" i="144"/>
  <c r="DM16" i="144"/>
  <c r="DL16" i="144"/>
  <c r="DK16" i="144"/>
  <c r="DJ16" i="144"/>
  <c r="DI16" i="144"/>
  <c r="DH16" i="144"/>
  <c r="DD16" i="144"/>
  <c r="DC16" i="144"/>
  <c r="DB16" i="144"/>
  <c r="DA16" i="144"/>
  <c r="CU16" i="144"/>
  <c r="CW16" i="144"/>
  <c r="FT15" i="144"/>
  <c r="FS15" i="144"/>
  <c r="FR15" i="144"/>
  <c r="FQ15" i="144"/>
  <c r="FP15" i="144"/>
  <c r="FO15" i="144"/>
  <c r="FN15" i="144"/>
  <c r="FM15" i="144"/>
  <c r="DN15" i="144"/>
  <c r="DM15" i="144"/>
  <c r="DL15" i="144"/>
  <c r="DK15" i="144"/>
  <c r="DJ15" i="144"/>
  <c r="DI15" i="144"/>
  <c r="DH15" i="144"/>
  <c r="DD15" i="144"/>
  <c r="DC15" i="144"/>
  <c r="DB15" i="144"/>
  <c r="DA15" i="144"/>
  <c r="CW15" i="144"/>
  <c r="CU15" i="144"/>
  <c r="FT14" i="144"/>
  <c r="FS14" i="144"/>
  <c r="FR14" i="144"/>
  <c r="FQ14" i="144"/>
  <c r="FP14" i="144"/>
  <c r="FO14" i="144"/>
  <c r="FN14" i="144"/>
  <c r="FM14" i="144"/>
  <c r="DN14" i="144"/>
  <c r="DM14" i="144"/>
  <c r="DL14" i="144"/>
  <c r="DK14" i="144"/>
  <c r="DJ14" i="144"/>
  <c r="DI14" i="144"/>
  <c r="DH14" i="144"/>
  <c r="DD14" i="144"/>
  <c r="DC14" i="144"/>
  <c r="DB14" i="144"/>
  <c r="DA14" i="144"/>
  <c r="CV14" i="144"/>
  <c r="CU14" i="144"/>
  <c r="CT14" i="144"/>
  <c r="FT13" i="144"/>
  <c r="FS13" i="144"/>
  <c r="FR13" i="144"/>
  <c r="FQ13" i="144"/>
  <c r="FP13" i="144"/>
  <c r="FO13" i="144"/>
  <c r="FN13" i="144"/>
  <c r="FM13" i="144"/>
  <c r="DN13" i="144"/>
  <c r="DM13" i="144"/>
  <c r="DL13" i="144"/>
  <c r="DK13" i="144"/>
  <c r="DJ13" i="144"/>
  <c r="DI13" i="144"/>
  <c r="DH13" i="144"/>
  <c r="DD13" i="144"/>
  <c r="DA13" i="144"/>
  <c r="CW13" i="144"/>
  <c r="CV13" i="144"/>
  <c r="CU13" i="144"/>
  <c r="CT13" i="144"/>
  <c r="FT12" i="144"/>
  <c r="FS12" i="144"/>
  <c r="FR12" i="144"/>
  <c r="FQ12" i="144"/>
  <c r="FP12" i="144"/>
  <c r="FO12" i="144"/>
  <c r="FN12" i="144"/>
  <c r="FM12" i="144"/>
  <c r="DN12" i="144"/>
  <c r="DM12" i="144"/>
  <c r="DL12" i="144"/>
  <c r="DK12" i="144"/>
  <c r="DJ12" i="144"/>
  <c r="DI12" i="144"/>
  <c r="DH12" i="144"/>
  <c r="DE12" i="144"/>
  <c r="DD12" i="144"/>
  <c r="DC12" i="144"/>
  <c r="DB12" i="144"/>
  <c r="DA12" i="144"/>
  <c r="CW12" i="144"/>
  <c r="CU12" i="144"/>
  <c r="FT11" i="144"/>
  <c r="FS11" i="144"/>
  <c r="FR11" i="144"/>
  <c r="FQ11" i="144"/>
  <c r="FP11" i="144"/>
  <c r="FO11" i="144"/>
  <c r="FN11" i="144"/>
  <c r="FM11" i="144"/>
  <c r="DN11" i="144"/>
  <c r="DM11" i="144"/>
  <c r="DL11" i="144"/>
  <c r="DK11" i="144"/>
  <c r="DJ11" i="144"/>
  <c r="DI11" i="144"/>
  <c r="DH11" i="144"/>
  <c r="DD11" i="144"/>
  <c r="DC11" i="144"/>
  <c r="DB11" i="144"/>
  <c r="DA11" i="144"/>
  <c r="CU11" i="144"/>
  <c r="CT11" i="144"/>
  <c r="CW11" i="144"/>
  <c r="CV11" i="144"/>
  <c r="FT10" i="144"/>
  <c r="FS10" i="144"/>
  <c r="FR10" i="144"/>
  <c r="FQ10" i="144"/>
  <c r="FP10" i="144"/>
  <c r="FO10" i="144"/>
  <c r="FN10" i="144"/>
  <c r="FM10" i="144"/>
  <c r="DN10" i="144"/>
  <c r="DM10" i="144"/>
  <c r="DL10" i="144"/>
  <c r="DK10" i="144"/>
  <c r="DJ10" i="144"/>
  <c r="DI10" i="144"/>
  <c r="DH10" i="144"/>
  <c r="DD10" i="144"/>
  <c r="DC10" i="144"/>
  <c r="DB10" i="144"/>
  <c r="DA10" i="144"/>
  <c r="CU10" i="144"/>
  <c r="CW10" i="144"/>
  <c r="CT10" i="144"/>
  <c r="DN9" i="144"/>
  <c r="DM9" i="144"/>
  <c r="DL9" i="144"/>
  <c r="DK9" i="144"/>
  <c r="DJ9" i="144"/>
  <c r="DI9" i="144"/>
  <c r="DH9" i="144"/>
  <c r="DE9" i="144"/>
  <c r="DD9" i="144"/>
  <c r="DC9" i="144"/>
  <c r="DB9" i="144"/>
  <c r="DA9" i="144"/>
  <c r="CW9" i="144"/>
  <c r="CV9" i="144"/>
  <c r="CU9" i="144"/>
  <c r="CX9" i="144"/>
  <c r="CT9" i="144"/>
  <c r="D62" i="143"/>
  <c r="F43" i="143"/>
  <c r="F42" i="143"/>
  <c r="F41" i="143"/>
  <c r="F40" i="143"/>
  <c r="F39" i="143"/>
  <c r="F38" i="143"/>
  <c r="F37" i="143"/>
  <c r="F36" i="143"/>
  <c r="C17" i="143"/>
  <c r="C16" i="143"/>
  <c r="C15" i="143"/>
  <c r="C18" i="143" s="1"/>
  <c r="AF7" i="145" l="1"/>
  <c r="Y16" i="145"/>
  <c r="AF17" i="145"/>
  <c r="AD22" i="145"/>
  <c r="AD25" i="145"/>
  <c r="AD26" i="145"/>
  <c r="Y31" i="145"/>
  <c r="Y43" i="145"/>
  <c r="AD46" i="145"/>
  <c r="AG49" i="145"/>
  <c r="Y50" i="145"/>
  <c r="AG60" i="145"/>
  <c r="Y61" i="145"/>
  <c r="AD65" i="145"/>
  <c r="AG71" i="145"/>
  <c r="Y72" i="145"/>
  <c r="AE74" i="145"/>
  <c r="Y75" i="145"/>
  <c r="AE88" i="145"/>
  <c r="Y89" i="145"/>
  <c r="AG95" i="145"/>
  <c r="AF23" i="145"/>
  <c r="AE25" i="145"/>
  <c r="AD30" i="145"/>
  <c r="Y38" i="145"/>
  <c r="AG46" i="145"/>
  <c r="AG56" i="145"/>
  <c r="AG65" i="145"/>
  <c r="AG74" i="145"/>
  <c r="AD77" i="145"/>
  <c r="AG88" i="145"/>
  <c r="AF92" i="145"/>
  <c r="Y21" i="145"/>
  <c r="AG25" i="145"/>
  <c r="AE30" i="145"/>
  <c r="AD32" i="145"/>
  <c r="Y34" i="145"/>
  <c r="AD35" i="145"/>
  <c r="AD39" i="145"/>
  <c r="AE41" i="145"/>
  <c r="AD54" i="145"/>
  <c r="AG63" i="145"/>
  <c r="Y64" i="145"/>
  <c r="AD83" i="145"/>
  <c r="AG92" i="145"/>
  <c r="Y97" i="145"/>
  <c r="AD16" i="145"/>
  <c r="AG30" i="145"/>
  <c r="AF31" i="145"/>
  <c r="AG39" i="145"/>
  <c r="AF41" i="145"/>
  <c r="AF45" i="145"/>
  <c r="AD50" i="145"/>
  <c r="AD61" i="145"/>
  <c r="AD72" i="145"/>
  <c r="AG75" i="145"/>
  <c r="AE83" i="145"/>
  <c r="AF89" i="145"/>
  <c r="AF16" i="145"/>
  <c r="AE38" i="145"/>
  <c r="AG50" i="145"/>
  <c r="AG61" i="145"/>
  <c r="AG72" i="145"/>
  <c r="AG83" i="145"/>
  <c r="AF38" i="145"/>
  <c r="AE19" i="145"/>
  <c r="AE21" i="145"/>
  <c r="AF34" i="145"/>
  <c r="AF48" i="145"/>
  <c r="Y56" i="145"/>
  <c r="AD57" i="145"/>
  <c r="AG59" i="145"/>
  <c r="Y77" i="145"/>
  <c r="AG78" i="145"/>
  <c r="AF85" i="145"/>
  <c r="AD90" i="145"/>
  <c r="AD95" i="145"/>
  <c r="CC46" i="145"/>
  <c r="CC39" i="145"/>
  <c r="CC33" i="145"/>
  <c r="CC43" i="145"/>
  <c r="CC71" i="145"/>
  <c r="CC40" i="145"/>
  <c r="CC38" i="145"/>
  <c r="CD23" i="145"/>
  <c r="CC53" i="145"/>
  <c r="Y6" i="145"/>
  <c r="Y7" i="145"/>
  <c r="Y12" i="145"/>
  <c r="BX13" i="145"/>
  <c r="AF15" i="145"/>
  <c r="AE16" i="145"/>
  <c r="AD17" i="145"/>
  <c r="AF19" i="145"/>
  <c r="Y20" i="145"/>
  <c r="BX20" i="145"/>
  <c r="AE22" i="145"/>
  <c r="CD22" i="145"/>
  <c r="AG23" i="145"/>
  <c r="Y24" i="145"/>
  <c r="BX24" i="145"/>
  <c r="AE26" i="145"/>
  <c r="AG27" i="145"/>
  <c r="Y28" i="145"/>
  <c r="BX28" i="145"/>
  <c r="CB34" i="145"/>
  <c r="BX33" i="145"/>
  <c r="AE32" i="145"/>
  <c r="BX36" i="145"/>
  <c r="AF37" i="145"/>
  <c r="AF44" i="145"/>
  <c r="AE45" i="145"/>
  <c r="AD45" i="145"/>
  <c r="CC47" i="145"/>
  <c r="Y49" i="145"/>
  <c r="BX75" i="145"/>
  <c r="CB76" i="145"/>
  <c r="AD9" i="145"/>
  <c r="AD10" i="145"/>
  <c r="CB12" i="145"/>
  <c r="Y13" i="145"/>
  <c r="BX14" i="145"/>
  <c r="AG15" i="145"/>
  <c r="CB18" i="145"/>
  <c r="CC21" i="145"/>
  <c r="AF22" i="145"/>
  <c r="CC25" i="145"/>
  <c r="AF26" i="145"/>
  <c r="CC29" i="145"/>
  <c r="AD33" i="145"/>
  <c r="AG37" i="145"/>
  <c r="AD40" i="145"/>
  <c r="CC41" i="145"/>
  <c r="BX43" i="145"/>
  <c r="AG44" i="145"/>
  <c r="CB52" i="145"/>
  <c r="BX51" i="145"/>
  <c r="AE69" i="145"/>
  <c r="AD69" i="145"/>
  <c r="Y69" i="145"/>
  <c r="AG69" i="145"/>
  <c r="CB72" i="145"/>
  <c r="BX71" i="145"/>
  <c r="CD82" i="145"/>
  <c r="AE81" i="145"/>
  <c r="AF81" i="145"/>
  <c r="AD81" i="145"/>
  <c r="Y81" i="145"/>
  <c r="CD94" i="145"/>
  <c r="AE42" i="145"/>
  <c r="AD42" i="145"/>
  <c r="CD72" i="145"/>
  <c r="AE73" i="145"/>
  <c r="AD73" i="145"/>
  <c r="Y73" i="145"/>
  <c r="AG73" i="145"/>
  <c r="AE9" i="145"/>
  <c r="AE10" i="145"/>
  <c r="AD11" i="145"/>
  <c r="BX15" i="145"/>
  <c r="AD18" i="145"/>
  <c r="CB20" i="145"/>
  <c r="Y23" i="145"/>
  <c r="Y27" i="145"/>
  <c r="AE33" i="145"/>
  <c r="AE40" i="145"/>
  <c r="AD47" i="145"/>
  <c r="AD51" i="145"/>
  <c r="Y51" i="145"/>
  <c r="AG51" i="145"/>
  <c r="AE62" i="145"/>
  <c r="AD62" i="145"/>
  <c r="Y62" i="145"/>
  <c r="AG62" i="145"/>
  <c r="CB65" i="145"/>
  <c r="BX64" i="145"/>
  <c r="AF73" i="145"/>
  <c r="BX46" i="145"/>
  <c r="AD6" i="145"/>
  <c r="AD7" i="145"/>
  <c r="AF9" i="145"/>
  <c r="AF10" i="145"/>
  <c r="AE11" i="145"/>
  <c r="AD12" i="145"/>
  <c r="Y15" i="145"/>
  <c r="BX16" i="145"/>
  <c r="AE18" i="145"/>
  <c r="AD20" i="145"/>
  <c r="AD24" i="145"/>
  <c r="AD28" i="145"/>
  <c r="CC31" i="145"/>
  <c r="CC28" i="145"/>
  <c r="BX30" i="145"/>
  <c r="AE31" i="145"/>
  <c r="AD31" i="145"/>
  <c r="AF33" i="145"/>
  <c r="AG38" i="145"/>
  <c r="BX38" i="145"/>
  <c r="AF40" i="145"/>
  <c r="AD41" i="145"/>
  <c r="CD46" i="145"/>
  <c r="Y45" i="145"/>
  <c r="AE47" i="145"/>
  <c r="AD48" i="145"/>
  <c r="BX53" i="145"/>
  <c r="AF55" i="145"/>
  <c r="AE55" i="145"/>
  <c r="AD55" i="145"/>
  <c r="Y55" i="145"/>
  <c r="CD59" i="145"/>
  <c r="AE6" i="145"/>
  <c r="AG9" i="145"/>
  <c r="AG10" i="145"/>
  <c r="AF11" i="145"/>
  <c r="AD13" i="145"/>
  <c r="AF18" i="145"/>
  <c r="AE20" i="145"/>
  <c r="BX22" i="145"/>
  <c r="AE24" i="145"/>
  <c r="BX26" i="145"/>
  <c r="AE28" i="145"/>
  <c r="AG33" i="145"/>
  <c r="CB45" i="145"/>
  <c r="BX44" i="145"/>
  <c r="CB48" i="145"/>
  <c r="BX47" i="145"/>
  <c r="AG13" i="145"/>
  <c r="CC42" i="145"/>
  <c r="Y47" i="145"/>
  <c r="AG47" i="145"/>
  <c r="AF6" i="145"/>
  <c r="AE13" i="145"/>
  <c r="AG18" i="145"/>
  <c r="AF20" i="145"/>
  <c r="AD23" i="145"/>
  <c r="AF24" i="145"/>
  <c r="AD27" i="145"/>
  <c r="AF28" i="145"/>
  <c r="AF42" i="145"/>
  <c r="CC59" i="145"/>
  <c r="AE49" i="145"/>
  <c r="AD49" i="145"/>
  <c r="AE58" i="145"/>
  <c r="AD58" i="145"/>
  <c r="Y58" i="145"/>
  <c r="AG58" i="145"/>
  <c r="CB61" i="145"/>
  <c r="BX60" i="145"/>
  <c r="CC34" i="145"/>
  <c r="BX25" i="145"/>
  <c r="BX29" i="145"/>
  <c r="AG34" i="145"/>
  <c r="AD37" i="145"/>
  <c r="Y40" i="145"/>
  <c r="AG41" i="145"/>
  <c r="AG42" i="145"/>
  <c r="AD44" i="145"/>
  <c r="AG48" i="145"/>
  <c r="AE35" i="145"/>
  <c r="BX37" i="145"/>
  <c r="AE39" i="145"/>
  <c r="AF43" i="145"/>
  <c r="AE46" i="145"/>
  <c r="BX48" i="145"/>
  <c r="AE50" i="145"/>
  <c r="Y52" i="145"/>
  <c r="BX52" i="145"/>
  <c r="AF54" i="145"/>
  <c r="CB56" i="145"/>
  <c r="AE57" i="145"/>
  <c r="Y59" i="145"/>
  <c r="BX59" i="145"/>
  <c r="AE61" i="145"/>
  <c r="Y63" i="145"/>
  <c r="BX63" i="145"/>
  <c r="AE65" i="145"/>
  <c r="Y66" i="145"/>
  <c r="AE68" i="145"/>
  <c r="Y70" i="145"/>
  <c r="BX70" i="145"/>
  <c r="AE72" i="145"/>
  <c r="Y74" i="145"/>
  <c r="BX74" i="145"/>
  <c r="Y76" i="145"/>
  <c r="AF76" i="145"/>
  <c r="AE77" i="145"/>
  <c r="Y80" i="145"/>
  <c r="Y85" i="145"/>
  <c r="AD53" i="145"/>
  <c r="AD56" i="145"/>
  <c r="AD60" i="145"/>
  <c r="AD64" i="145"/>
  <c r="BX66" i="145"/>
  <c r="AD71" i="145"/>
  <c r="AD75" i="145"/>
  <c r="AF77" i="145"/>
  <c r="AD79" i="145"/>
  <c r="BX82" i="145"/>
  <c r="AD84" i="145"/>
  <c r="CB87" i="145"/>
  <c r="AE89" i="145"/>
  <c r="AD89" i="145"/>
  <c r="AE92" i="145"/>
  <c r="AD92" i="145"/>
  <c r="AE53" i="145"/>
  <c r="AE56" i="145"/>
  <c r="BX58" i="145"/>
  <c r="AE60" i="145"/>
  <c r="BX62" i="145"/>
  <c r="AE64" i="145"/>
  <c r="AD67" i="145"/>
  <c r="BX69" i="145"/>
  <c r="AE71" i="145"/>
  <c r="CD71" i="145"/>
  <c r="BX73" i="145"/>
  <c r="AE75" i="145"/>
  <c r="AF79" i="145"/>
  <c r="AG82" i="145"/>
  <c r="AD82" i="145"/>
  <c r="AE84" i="145"/>
  <c r="AD91" i="145"/>
  <c r="AD52" i="145"/>
  <c r="BX54" i="145"/>
  <c r="AD59" i="145"/>
  <c r="AD63" i="145"/>
  <c r="AE67" i="145"/>
  <c r="AD70" i="145"/>
  <c r="AD74" i="145"/>
  <c r="BX77" i="145"/>
  <c r="AG79" i="145"/>
  <c r="AD80" i="145"/>
  <c r="AF84" i="145"/>
  <c r="AD85" i="145"/>
  <c r="CB88" i="145"/>
  <c r="BX87" i="145"/>
  <c r="BX57" i="145"/>
  <c r="AD66" i="145"/>
  <c r="AF67" i="145"/>
  <c r="BX68" i="145"/>
  <c r="AG84" i="145"/>
  <c r="AG86" i="145"/>
  <c r="AE86" i="145"/>
  <c r="AD86" i="145"/>
  <c r="BX91" i="145"/>
  <c r="CB92" i="145"/>
  <c r="CB95" i="145"/>
  <c r="BX94" i="145"/>
  <c r="AE66" i="145"/>
  <c r="CB77" i="145"/>
  <c r="BX76" i="145"/>
  <c r="AF80" i="145"/>
  <c r="BX84" i="145"/>
  <c r="AG85" i="145"/>
  <c r="Y79" i="145"/>
  <c r="CB84" i="145"/>
  <c r="BX83" i="145"/>
  <c r="Y86" i="145"/>
  <c r="AE91" i="145"/>
  <c r="Y91" i="145"/>
  <c r="AG91" i="145"/>
  <c r="AF83" i="145"/>
  <c r="AF87" i="145"/>
  <c r="AE90" i="145"/>
  <c r="AD93" i="145"/>
  <c r="AF94" i="145"/>
  <c r="AF96" i="145"/>
  <c r="AE97" i="145"/>
  <c r="Y88" i="145"/>
  <c r="BX88" i="145"/>
  <c r="AF90" i="145"/>
  <c r="AE93" i="145"/>
  <c r="Y95" i="145"/>
  <c r="BX95" i="145"/>
  <c r="AG96" i="145"/>
  <c r="AF97" i="145"/>
  <c r="AF93" i="145"/>
  <c r="AG97" i="145"/>
  <c r="CX248" i="144"/>
  <c r="DB13" i="144"/>
  <c r="DK107" i="144"/>
  <c r="CV91" i="144"/>
  <c r="CA269" i="144"/>
  <c r="CX269" i="144" s="1"/>
  <c r="CV269" i="144"/>
  <c r="CT269" i="144"/>
  <c r="CQ256" i="144"/>
  <c r="CX256" i="144" s="1"/>
  <c r="CV256" i="144"/>
  <c r="CA252" i="144"/>
  <c r="CU252" i="144"/>
  <c r="CA245" i="144"/>
  <c r="CT245" i="144"/>
  <c r="CT229" i="144"/>
  <c r="CA229" i="144"/>
  <c r="CQ215" i="144"/>
  <c r="CX215" i="144" s="1"/>
  <c r="CU215" i="144"/>
  <c r="CA204" i="144"/>
  <c r="CX204" i="144" s="1"/>
  <c r="CA183" i="144"/>
  <c r="CA176" i="144"/>
  <c r="CQ170" i="144"/>
  <c r="DE78" i="144" s="1"/>
  <c r="CA164" i="144"/>
  <c r="CA128" i="144"/>
  <c r="DE36" i="144" s="1"/>
  <c r="CA116" i="144"/>
  <c r="DE24" i="144" s="1"/>
  <c r="DE19" i="144"/>
  <c r="CV204" i="144"/>
  <c r="CU204" i="144"/>
  <c r="DC13" i="144"/>
  <c r="DA57" i="144"/>
  <c r="DB78" i="144"/>
  <c r="DC85" i="144"/>
  <c r="CQ263" i="144"/>
  <c r="CX263" i="144" s="1"/>
  <c r="CU263" i="144"/>
  <c r="CA251" i="144"/>
  <c r="CT240" i="144"/>
  <c r="CQ240" i="144"/>
  <c r="CA205" i="144"/>
  <c r="CT205" i="144"/>
  <c r="CQ199" i="144"/>
  <c r="CU199" i="144"/>
  <c r="CA140" i="144"/>
  <c r="DE48" i="144" s="1"/>
  <c r="X53" i="144"/>
  <c r="CA276" i="144"/>
  <c r="CX276" i="144" s="1"/>
  <c r="CV276" i="144"/>
  <c r="CU276" i="144"/>
  <c r="CQ264" i="144"/>
  <c r="CT264" i="144"/>
  <c r="CA253" i="144"/>
  <c r="CX253" i="144" s="1"/>
  <c r="CT253" i="144"/>
  <c r="CV236" i="144"/>
  <c r="CU236" i="144"/>
  <c r="CQ216" i="144"/>
  <c r="CV216" i="144"/>
  <c r="CQ200" i="144"/>
  <c r="CT200" i="144"/>
  <c r="X90" i="144"/>
  <c r="V83" i="144"/>
  <c r="AC83" i="144"/>
  <c r="CQ239" i="144"/>
  <c r="CU239" i="144"/>
  <c r="CT12" i="144"/>
  <c r="DC57" i="144"/>
  <c r="CU88" i="144"/>
  <c r="CY98" i="144"/>
  <c r="CA275" i="144"/>
  <c r="CQ247" i="144"/>
  <c r="CU247" i="144"/>
  <c r="CQ246" i="144"/>
  <c r="CA237" i="144"/>
  <c r="CX237" i="144" s="1"/>
  <c r="CT237" i="144"/>
  <c r="CA236" i="144"/>
  <c r="CX236" i="144" s="1"/>
  <c r="CA235" i="144"/>
  <c r="CX235" i="144" s="1"/>
  <c r="CQ224" i="144"/>
  <c r="CV224" i="144"/>
  <c r="CT224" i="144"/>
  <c r="CQ223" i="144"/>
  <c r="CQ222" i="144"/>
  <c r="CX222" i="144" s="1"/>
  <c r="CA212" i="144"/>
  <c r="CA211" i="144"/>
  <c r="CQ206" i="144"/>
  <c r="CX206" i="144" s="1"/>
  <c r="CW206" i="144"/>
  <c r="CA189" i="144"/>
  <c r="DE97" i="144" s="1"/>
  <c r="CQ184" i="144"/>
  <c r="CA172" i="144"/>
  <c r="DE80" i="144" s="1"/>
  <c r="CA160" i="144"/>
  <c r="DE68" i="144" s="1"/>
  <c r="CA136" i="144"/>
  <c r="DE44" i="144" s="1"/>
  <c r="CA124" i="144"/>
  <c r="DE32" i="144" s="1"/>
  <c r="X52" i="144"/>
  <c r="CQ279" i="144"/>
  <c r="CU279" i="144"/>
  <c r="CA221" i="144"/>
  <c r="CT221" i="144"/>
  <c r="DC25" i="144"/>
  <c r="DA37" i="144"/>
  <c r="DA81" i="144"/>
  <c r="CY96" i="144"/>
  <c r="DK106" i="144"/>
  <c r="CU268" i="144"/>
  <c r="CT277" i="144"/>
  <c r="CA277" i="144"/>
  <c r="CQ270" i="144"/>
  <c r="CX270" i="144" s="1"/>
  <c r="CQ231" i="144"/>
  <c r="CU231" i="144"/>
  <c r="CQ230" i="144"/>
  <c r="CQ207" i="144"/>
  <c r="CU207" i="144"/>
  <c r="CA196" i="144"/>
  <c r="CV196" i="144"/>
  <c r="CA195" i="144"/>
  <c r="CX195" i="144" s="1"/>
  <c r="CQ142" i="144"/>
  <c r="CQ126" i="144"/>
  <c r="CA108" i="144"/>
  <c r="DE16" i="144" s="1"/>
  <c r="X83" i="144"/>
  <c r="AB62" i="144"/>
  <c r="AC56" i="144"/>
  <c r="V57" i="144"/>
  <c r="X57" i="144" s="1"/>
  <c r="DA25" i="144"/>
  <c r="DA73" i="144"/>
  <c r="DC81" i="144"/>
  <c r="CY92" i="144"/>
  <c r="CY93" i="144"/>
  <c r="CT272" i="144"/>
  <c r="CQ272" i="144"/>
  <c r="CX272" i="144" s="1"/>
  <c r="CA267" i="144"/>
  <c r="CW267" i="144"/>
  <c r="CA260" i="144"/>
  <c r="CU260" i="144"/>
  <c r="CV260" i="144"/>
  <c r="CQ248" i="144"/>
  <c r="CT248" i="144"/>
  <c r="CQ238" i="144"/>
  <c r="CW238" i="144"/>
  <c r="CQ232" i="144"/>
  <c r="CT232" i="144"/>
  <c r="CX216" i="144"/>
  <c r="CQ191" i="144"/>
  <c r="CU191" i="144"/>
  <c r="CV191" i="144"/>
  <c r="CA180" i="144"/>
  <c r="CQ174" i="144"/>
  <c r="DE82" i="144" s="1"/>
  <c r="CA156" i="144"/>
  <c r="DE64" i="144" s="1"/>
  <c r="CA132" i="144"/>
  <c r="DE40" i="144" s="1"/>
  <c r="CA120" i="144"/>
  <c r="DE28" i="144" s="1"/>
  <c r="X95" i="144"/>
  <c r="X79" i="144"/>
  <c r="V74" i="144"/>
  <c r="X74" i="144" s="1"/>
  <c r="AC74" i="144"/>
  <c r="W65" i="144"/>
  <c r="X65" i="144" s="1"/>
  <c r="AA65" i="144"/>
  <c r="DC37" i="144"/>
  <c r="CQ278" i="144"/>
  <c r="CX278" i="144" s="1"/>
  <c r="CW278" i="144"/>
  <c r="CQ255" i="144"/>
  <c r="CU255" i="144"/>
  <c r="CA244" i="144"/>
  <c r="CX244" i="144" s="1"/>
  <c r="CU244" i="144"/>
  <c r="CA228" i="144"/>
  <c r="CX228" i="144" s="1"/>
  <c r="CU228" i="144"/>
  <c r="CQ214" i="144"/>
  <c r="CX214" i="144" s="1"/>
  <c r="CW214" i="144"/>
  <c r="CT208" i="144"/>
  <c r="CQ208" i="144"/>
  <c r="CT197" i="144"/>
  <c r="CA197" i="144"/>
  <c r="CQ192" i="144"/>
  <c r="CV192" i="144"/>
  <c r="DC100" i="144"/>
  <c r="Q100" i="144"/>
  <c r="Q101" i="144"/>
  <c r="CA98" i="144"/>
  <c r="CA89" i="144"/>
  <c r="CQ88" i="144"/>
  <c r="W87" i="144"/>
  <c r="X87" i="144" s="1"/>
  <c r="AA86" i="144"/>
  <c r="X84" i="144"/>
  <c r="X81" i="144"/>
  <c r="W63" i="144"/>
  <c r="X63" i="144" s="1"/>
  <c r="AA62" i="144"/>
  <c r="X62" i="144"/>
  <c r="CQ49" i="144"/>
  <c r="X33" i="144"/>
  <c r="X19" i="144"/>
  <c r="CQ99" i="144"/>
  <c r="CX99" i="144" s="1"/>
  <c r="CA78" i="144"/>
  <c r="AC71" i="144"/>
  <c r="V72" i="144"/>
  <c r="X72" i="144" s="1"/>
  <c r="AC59" i="144"/>
  <c r="AB50" i="144"/>
  <c r="CQ47" i="144"/>
  <c r="CX47" i="144" s="1"/>
  <c r="X29" i="144"/>
  <c r="CQ23" i="144"/>
  <c r="CA11" i="144"/>
  <c r="AA8" i="144"/>
  <c r="W9" i="144"/>
  <c r="CA106" i="144"/>
  <c r="DE14" i="144" s="1"/>
  <c r="Q94" i="144"/>
  <c r="V94" i="144"/>
  <c r="X94" i="144" s="1"/>
  <c r="CQ87" i="144"/>
  <c r="CQ86" i="144"/>
  <c r="CA77" i="144"/>
  <c r="CQ74" i="144"/>
  <c r="AB71" i="144"/>
  <c r="X30" i="144"/>
  <c r="AA26" i="144"/>
  <c r="X18" i="144"/>
  <c r="CA14" i="144"/>
  <c r="CX14" i="144" s="1"/>
  <c r="X12" i="144"/>
  <c r="CA10" i="144"/>
  <c r="CQ95" i="144"/>
  <c r="V91" i="144"/>
  <c r="X91" i="144" s="1"/>
  <c r="Q91" i="144"/>
  <c r="AA83" i="144"/>
  <c r="CA81" i="144"/>
  <c r="CX81" i="144" s="1"/>
  <c r="AA80" i="144"/>
  <c r="AA77" i="144"/>
  <c r="CQ63" i="144"/>
  <c r="X46" i="144"/>
  <c r="AC44" i="144"/>
  <c r="CA38" i="144"/>
  <c r="X32" i="144"/>
  <c r="X15" i="144"/>
  <c r="CA13" i="144"/>
  <c r="CX13" i="144" s="1"/>
  <c r="W11" i="144"/>
  <c r="X11" i="144" s="1"/>
  <c r="AA11" i="144"/>
  <c r="S97" i="144"/>
  <c r="AC92" i="144"/>
  <c r="V90" i="144"/>
  <c r="CQ79" i="144"/>
  <c r="CA75" i="144"/>
  <c r="CQ73" i="144"/>
  <c r="CA67" i="144"/>
  <c r="CA65" i="144"/>
  <c r="X60" i="144"/>
  <c r="CA55" i="144"/>
  <c r="CX55" i="144" s="1"/>
  <c r="CQ52" i="144"/>
  <c r="CX52" i="144" s="1"/>
  <c r="CQ51" i="144"/>
  <c r="X42" i="144"/>
  <c r="W39" i="144"/>
  <c r="X39" i="144" s="1"/>
  <c r="AA38" i="144"/>
  <c r="CA16" i="144"/>
  <c r="W14" i="144"/>
  <c r="X14" i="144" s="1"/>
  <c r="AA14" i="144"/>
  <c r="AC5" i="144"/>
  <c r="V6" i="144"/>
  <c r="CQ102" i="144"/>
  <c r="DE10" i="144" s="1"/>
  <c r="X69" i="144"/>
  <c r="AC62" i="144"/>
  <c r="X58" i="144"/>
  <c r="CA54" i="144"/>
  <c r="CX54" i="144" s="1"/>
  <c r="CA53" i="144"/>
  <c r="CX53" i="144" s="1"/>
  <c r="CQ50" i="144"/>
  <c r="AC47" i="144"/>
  <c r="V48" i="144"/>
  <c r="X44" i="144"/>
  <c r="X17" i="144"/>
  <c r="Y11" i="144"/>
  <c r="Y20" i="144"/>
  <c r="Y32" i="144" s="1"/>
  <c r="Y44" i="144" s="1"/>
  <c r="Y56" i="144" s="1"/>
  <c r="Y68" i="144" s="1"/>
  <c r="Y80" i="144" s="1"/>
  <c r="Y92" i="144" s="1"/>
  <c r="CQ97" i="144"/>
  <c r="CX97" i="144" s="1"/>
  <c r="CA95" i="144"/>
  <c r="AA89" i="144"/>
  <c r="AB74" i="144"/>
  <c r="AB47" i="144"/>
  <c r="X41" i="144"/>
  <c r="V33" i="144"/>
  <c r="AC32" i="144"/>
  <c r="X6" i="144"/>
  <c r="W48" i="144"/>
  <c r="AA5" i="144"/>
  <c r="V24" i="144"/>
  <c r="X24" i="144" s="1"/>
  <c r="V66" i="144"/>
  <c r="X66" i="144" s="1"/>
  <c r="V42" i="144"/>
  <c r="AA29" i="144"/>
  <c r="V18" i="144"/>
  <c r="V9" i="144"/>
  <c r="DK104" i="144"/>
  <c r="DJ106" i="144"/>
  <c r="CY94" i="144"/>
  <c r="DF93" i="144"/>
  <c r="CY91" i="144"/>
  <c r="CX16" i="144"/>
  <c r="CX48" i="144"/>
  <c r="CV48" i="144"/>
  <c r="CV10" i="144"/>
  <c r="CV16" i="144"/>
  <c r="CV22" i="144"/>
  <c r="CX24" i="144"/>
  <c r="CX26" i="144"/>
  <c r="CW29" i="144"/>
  <c r="CV36" i="144"/>
  <c r="CX36" i="144"/>
  <c r="CT36" i="144"/>
  <c r="CW42" i="144"/>
  <c r="CT50" i="144"/>
  <c r="CX50" i="144"/>
  <c r="CV50" i="144"/>
  <c r="CW83" i="144"/>
  <c r="DE72" i="144"/>
  <c r="DC72" i="144"/>
  <c r="DB72" i="144"/>
  <c r="DE76" i="144"/>
  <c r="DA76" i="144"/>
  <c r="DC76" i="144"/>
  <c r="CV21" i="144"/>
  <c r="CT31" i="144"/>
  <c r="CX31" i="144"/>
  <c r="CV31" i="144"/>
  <c r="CV38" i="144"/>
  <c r="CX38" i="144"/>
  <c r="CT38" i="144"/>
  <c r="CX39" i="144"/>
  <c r="CV76" i="144"/>
  <c r="CX76" i="144"/>
  <c r="CT76" i="144"/>
  <c r="CT82" i="144"/>
  <c r="CX82" i="144"/>
  <c r="CV82" i="144"/>
  <c r="CV51" i="144"/>
  <c r="CX51" i="144"/>
  <c r="CT25" i="144"/>
  <c r="CX25" i="144"/>
  <c r="CV25" i="144"/>
  <c r="CT51" i="144"/>
  <c r="CV69" i="144"/>
  <c r="CX69" i="144"/>
  <c r="CT69" i="144"/>
  <c r="CX10" i="144"/>
  <c r="CW14" i="144"/>
  <c r="CV15" i="144"/>
  <c r="CX15" i="144"/>
  <c r="CT15" i="144"/>
  <c r="CV20" i="144"/>
  <c r="CV49" i="144"/>
  <c r="CX49" i="144"/>
  <c r="CT49" i="144"/>
  <c r="CU50" i="144"/>
  <c r="CT18" i="144"/>
  <c r="CX18" i="144"/>
  <c r="CX12" i="144"/>
  <c r="CV12" i="144"/>
  <c r="CT16" i="144"/>
  <c r="CV18" i="144"/>
  <c r="CV19" i="144"/>
  <c r="CX19" i="144"/>
  <c r="CT19" i="144"/>
  <c r="CU31" i="144"/>
  <c r="CV40" i="144"/>
  <c r="CX41" i="144"/>
  <c r="CV41" i="144"/>
  <c r="CV44" i="144"/>
  <c r="CX44" i="144"/>
  <c r="CT44" i="144"/>
  <c r="CU18" i="144"/>
  <c r="CU19" i="144"/>
  <c r="CU25" i="144"/>
  <c r="CV29" i="144"/>
  <c r="CX29" i="144"/>
  <c r="CT29" i="144"/>
  <c r="CX35" i="144"/>
  <c r="CV35" i="144"/>
  <c r="CV42" i="144"/>
  <c r="CX42" i="144"/>
  <c r="CT42" i="144"/>
  <c r="CX46" i="144"/>
  <c r="CW49" i="144"/>
  <c r="CX73" i="144"/>
  <c r="CV73" i="144"/>
  <c r="CV86" i="144"/>
  <c r="CX86" i="144"/>
  <c r="CT86" i="144"/>
  <c r="CU221" i="144"/>
  <c r="CV89" i="144"/>
  <c r="CX89" i="144"/>
  <c r="CV23" i="144"/>
  <c r="CX23" i="144"/>
  <c r="CT23" i="144"/>
  <c r="CX32" i="144"/>
  <c r="CT48" i="144"/>
  <c r="CU208" i="144"/>
  <c r="CX208" i="144"/>
  <c r="CV208" i="144"/>
  <c r="CW54" i="144"/>
  <c r="CT68" i="144"/>
  <c r="CX74" i="144"/>
  <c r="CT75" i="144"/>
  <c r="CT195" i="144"/>
  <c r="CV56" i="144"/>
  <c r="CX56" i="144"/>
  <c r="CT56" i="144"/>
  <c r="CV65" i="144"/>
  <c r="CV72" i="144"/>
  <c r="CV87" i="144"/>
  <c r="DC88" i="144"/>
  <c r="DB88" i="144"/>
  <c r="DE88" i="144"/>
  <c r="DC90" i="144"/>
  <c r="DE90" i="144"/>
  <c r="DA90" i="144"/>
  <c r="CY90" i="144" s="1"/>
  <c r="CX21" i="144"/>
  <c r="CX22" i="144"/>
  <c r="CX28" i="144"/>
  <c r="CX33" i="144"/>
  <c r="CX66" i="144"/>
  <c r="CV66" i="144"/>
  <c r="CV68" i="144"/>
  <c r="CV75" i="144"/>
  <c r="CT81" i="144"/>
  <c r="CV81" i="144"/>
  <c r="CV95" i="144"/>
  <c r="CX95" i="144"/>
  <c r="CT95" i="144"/>
  <c r="CT34" i="144"/>
  <c r="CT40" i="144"/>
  <c r="CX60" i="144"/>
  <c r="CV60" i="144"/>
  <c r="CV61" i="144"/>
  <c r="CX61" i="144"/>
  <c r="CT61" i="144"/>
  <c r="CX64" i="144"/>
  <c r="CU68" i="144"/>
  <c r="CV71" i="144"/>
  <c r="CT73" i="144"/>
  <c r="CU75" i="144"/>
  <c r="CX79" i="144"/>
  <c r="CV79" i="144"/>
  <c r="DE56" i="144"/>
  <c r="DB56" i="144"/>
  <c r="DE60" i="144"/>
  <c r="DC60" i="144"/>
  <c r="DA60" i="144"/>
  <c r="CT54" i="144"/>
  <c r="CX58" i="144"/>
  <c r="CT62" i="144"/>
  <c r="CV63" i="144"/>
  <c r="CX63" i="144"/>
  <c r="CT63" i="144"/>
  <c r="CV67" i="144"/>
  <c r="CX67" i="144"/>
  <c r="CT67" i="144"/>
  <c r="CW85" i="144"/>
  <c r="CV94" i="144"/>
  <c r="CX94" i="144"/>
  <c r="CT94" i="144"/>
  <c r="CX20" i="144"/>
  <c r="CX34" i="144"/>
  <c r="CX40" i="144"/>
  <c r="CU54" i="144"/>
  <c r="CV54" i="144"/>
  <c r="CX57" i="144"/>
  <c r="CW61" i="144"/>
  <c r="CT66" i="144"/>
  <c r="CV70" i="144"/>
  <c r="CX70" i="144"/>
  <c r="CT70" i="144"/>
  <c r="CW71" i="144"/>
  <c r="CV84" i="144"/>
  <c r="CX84" i="144"/>
  <c r="CT84" i="144"/>
  <c r="CX62" i="144"/>
  <c r="CX68" i="144"/>
  <c r="CW77" i="144"/>
  <c r="CT90" i="144"/>
  <c r="CX90" i="144"/>
  <c r="CT91" i="144"/>
  <c r="CX91" i="144"/>
  <c r="CW92" i="144"/>
  <c r="CV92" i="144"/>
  <c r="DE91" i="144"/>
  <c r="DC91" i="144"/>
  <c r="DE95" i="144"/>
  <c r="DA95" i="144"/>
  <c r="CY95" i="144" s="1"/>
  <c r="CU209" i="144"/>
  <c r="CU241" i="144"/>
  <c r="DI106" i="144"/>
  <c r="CU100" i="144"/>
  <c r="DE29" i="144"/>
  <c r="DE45" i="144"/>
  <c r="DE77" i="144"/>
  <c r="CU240" i="144"/>
  <c r="CX240" i="144"/>
  <c r="CV240" i="144"/>
  <c r="CX59" i="144"/>
  <c r="CX65" i="144"/>
  <c r="CX72" i="144"/>
  <c r="CX77" i="144"/>
  <c r="CX78" i="144"/>
  <c r="CU84" i="144"/>
  <c r="CW86" i="144"/>
  <c r="CX87" i="144"/>
  <c r="CV90" i="144"/>
  <c r="CU95" i="144"/>
  <c r="CW96" i="144"/>
  <c r="CY97" i="144"/>
  <c r="DI107" i="144"/>
  <c r="DE89" i="144"/>
  <c r="DA89" i="144"/>
  <c r="CU220" i="144"/>
  <c r="CV220" i="144"/>
  <c r="CX257" i="144"/>
  <c r="CW257" i="144"/>
  <c r="CT71" i="144"/>
  <c r="CX83" i="144"/>
  <c r="CV98" i="144"/>
  <c r="CX98" i="144"/>
  <c r="DE21" i="144"/>
  <c r="DE69" i="144"/>
  <c r="DE85" i="144"/>
  <c r="DE87" i="144"/>
  <c r="DA87" i="144"/>
  <c r="DD100" i="144"/>
  <c r="CY100" i="144" s="1"/>
  <c r="CW192" i="144"/>
  <c r="CU213" i="144"/>
  <c r="CV268" i="144"/>
  <c r="CX268" i="144"/>
  <c r="CT268" i="144"/>
  <c r="CT88" i="144"/>
  <c r="CX88" i="144"/>
  <c r="CV193" i="144"/>
  <c r="CX193" i="144"/>
  <c r="CT194" i="144"/>
  <c r="CX194" i="144"/>
  <c r="CV194" i="144"/>
  <c r="CU212" i="144"/>
  <c r="CX212" i="144"/>
  <c r="CV212" i="144"/>
  <c r="CV275" i="144"/>
  <c r="CX275" i="144"/>
  <c r="CT275" i="144"/>
  <c r="CX71" i="144"/>
  <c r="CX85" i="144"/>
  <c r="DF94" i="144"/>
  <c r="DF95" i="144"/>
  <c r="DI104" i="144"/>
  <c r="DE84" i="144"/>
  <c r="CV197" i="144"/>
  <c r="CX197" i="144"/>
  <c r="CU245" i="144"/>
  <c r="CV261" i="144"/>
  <c r="CV279" i="144"/>
  <c r="CX279" i="144"/>
  <c r="CV280" i="144"/>
  <c r="CX280" i="144"/>
  <c r="CT280" i="144"/>
  <c r="DF98" i="144"/>
  <c r="CV100" i="144"/>
  <c r="DJ107" i="144"/>
  <c r="DE11" i="144"/>
  <c r="DE33" i="144"/>
  <c r="DE34" i="144"/>
  <c r="DE37" i="144"/>
  <c r="DE57" i="144"/>
  <c r="DE81" i="144"/>
  <c r="DC98" i="144"/>
  <c r="CU197" i="144"/>
  <c r="CV198" i="144"/>
  <c r="CT198" i="144"/>
  <c r="CU217" i="144"/>
  <c r="CW219" i="144"/>
  <c r="CX224" i="144"/>
  <c r="CW243" i="144"/>
  <c r="CV244" i="144"/>
  <c r="CX96" i="144"/>
  <c r="DJ104" i="144"/>
  <c r="DI105" i="144"/>
  <c r="CV99" i="144"/>
  <c r="CT99" i="144"/>
  <c r="DE93" i="144"/>
  <c r="DE94" i="144"/>
  <c r="CT191" i="144"/>
  <c r="DC99" i="144"/>
  <c r="CX198" i="144"/>
  <c r="CU205" i="144"/>
  <c r="CW207" i="144"/>
  <c r="CU237" i="144"/>
  <c r="CV252" i="144"/>
  <c r="CW269" i="144"/>
  <c r="CU98" i="144"/>
  <c r="DE22" i="144"/>
  <c r="DE30" i="144"/>
  <c r="DE38" i="144"/>
  <c r="DE41" i="144"/>
  <c r="DE53" i="144"/>
  <c r="DE61" i="144"/>
  <c r="CU196" i="144"/>
  <c r="CU201" i="144"/>
  <c r="CU233" i="144"/>
  <c r="CV254" i="144"/>
  <c r="CX254" i="144"/>
  <c r="CT254" i="144"/>
  <c r="CV255" i="144"/>
  <c r="CX255" i="144"/>
  <c r="CV262" i="144"/>
  <c r="CX262" i="144"/>
  <c r="CT262" i="144"/>
  <c r="CX265" i="144"/>
  <c r="CV265" i="144"/>
  <c r="CX273" i="144"/>
  <c r="CV273" i="144"/>
  <c r="DK105" i="144"/>
  <c r="CW99" i="144"/>
  <c r="CY99" i="144"/>
  <c r="DE13" i="144"/>
  <c r="DE62" i="144"/>
  <c r="DE70" i="144"/>
  <c r="DE92" i="144"/>
  <c r="DC97" i="144"/>
  <c r="CV195" i="144"/>
  <c r="CW199" i="144"/>
  <c r="CV200" i="144"/>
  <c r="CU229" i="144"/>
  <c r="CW231" i="144"/>
  <c r="CV232" i="144"/>
  <c r="CU249" i="144"/>
  <c r="CX252" i="144"/>
  <c r="CX261" i="144"/>
  <c r="CU277" i="144"/>
  <c r="DF99" i="144"/>
  <c r="CU192" i="144"/>
  <c r="DB100" i="144"/>
  <c r="DF100" i="144" s="1"/>
  <c r="CX200" i="144"/>
  <c r="CU225" i="144"/>
  <c r="CW227" i="144"/>
  <c r="CV228" i="144"/>
  <c r="CX232" i="144"/>
  <c r="CW247" i="144"/>
  <c r="CV248" i="144"/>
  <c r="CU271" i="144"/>
  <c r="CV272" i="144"/>
  <c r="CT279" i="144"/>
  <c r="CV202" i="144"/>
  <c r="CX202" i="144"/>
  <c r="CT202" i="144"/>
  <c r="CV206" i="144"/>
  <c r="CT206" i="144"/>
  <c r="CV210" i="144"/>
  <c r="CX210" i="144"/>
  <c r="CT210" i="144"/>
  <c r="CV214" i="144"/>
  <c r="CT214" i="144"/>
  <c r="CV218" i="144"/>
  <c r="CX218" i="144"/>
  <c r="CT218" i="144"/>
  <c r="CV222" i="144"/>
  <c r="CT222" i="144"/>
  <c r="CV226" i="144"/>
  <c r="CX226" i="144"/>
  <c r="CT226" i="144"/>
  <c r="CV230" i="144"/>
  <c r="CX230" i="144"/>
  <c r="CT230" i="144"/>
  <c r="CV234" i="144"/>
  <c r="CX234" i="144"/>
  <c r="CT234" i="144"/>
  <c r="CV238" i="144"/>
  <c r="CX238" i="144"/>
  <c r="CT238" i="144"/>
  <c r="CV242" i="144"/>
  <c r="CX242" i="144"/>
  <c r="CT242" i="144"/>
  <c r="CV246" i="144"/>
  <c r="CX246" i="144"/>
  <c r="CT246" i="144"/>
  <c r="CV250" i="144"/>
  <c r="CX250" i="144"/>
  <c r="CT250" i="144"/>
  <c r="CT257" i="144"/>
  <c r="CX264" i="144"/>
  <c r="CV264" i="144"/>
  <c r="CV267" i="144"/>
  <c r="CX267" i="144"/>
  <c r="CT267" i="144"/>
  <c r="CV274" i="144"/>
  <c r="CX274" i="144"/>
  <c r="CT274" i="144"/>
  <c r="CV199" i="144"/>
  <c r="CX199" i="144"/>
  <c r="CT199" i="144"/>
  <c r="CV203" i="144"/>
  <c r="CX203" i="144"/>
  <c r="CT203" i="144"/>
  <c r="CV207" i="144"/>
  <c r="CX207" i="144"/>
  <c r="CT207" i="144"/>
  <c r="CV211" i="144"/>
  <c r="CX211" i="144"/>
  <c r="CT211" i="144"/>
  <c r="CV215" i="144"/>
  <c r="CT215" i="144"/>
  <c r="CV219" i="144"/>
  <c r="CX219" i="144"/>
  <c r="CT219" i="144"/>
  <c r="CV223" i="144"/>
  <c r="CX223" i="144"/>
  <c r="CT223" i="144"/>
  <c r="CV227" i="144"/>
  <c r="CX227" i="144"/>
  <c r="CT227" i="144"/>
  <c r="CV231" i="144"/>
  <c r="CX231" i="144"/>
  <c r="CT231" i="144"/>
  <c r="CV235" i="144"/>
  <c r="CT235" i="144"/>
  <c r="CV239" i="144"/>
  <c r="CX239" i="144"/>
  <c r="CT239" i="144"/>
  <c r="CV243" i="144"/>
  <c r="CX243" i="144"/>
  <c r="CT243" i="144"/>
  <c r="CV247" i="144"/>
  <c r="CX247" i="144"/>
  <c r="CT247" i="144"/>
  <c r="CV251" i="144"/>
  <c r="CX251" i="144"/>
  <c r="CT251" i="144"/>
  <c r="CW255" i="144"/>
  <c r="CX260" i="144"/>
  <c r="CV263" i="144"/>
  <c r="CT263" i="144"/>
  <c r="CV270" i="144"/>
  <c r="CT270" i="144"/>
  <c r="CX281" i="144"/>
  <c r="CT192" i="144"/>
  <c r="CT196" i="144"/>
  <c r="CV253" i="144"/>
  <c r="CT256" i="144"/>
  <c r="CV258" i="144"/>
  <c r="CX258" i="144"/>
  <c r="CT258" i="144"/>
  <c r="CT273" i="144"/>
  <c r="CV201" i="144"/>
  <c r="CV205" i="144"/>
  <c r="CV209" i="144"/>
  <c r="CV213" i="144"/>
  <c r="CV217" i="144"/>
  <c r="CV221" i="144"/>
  <c r="CV225" i="144"/>
  <c r="CV229" i="144"/>
  <c r="CV233" i="144"/>
  <c r="CV237" i="144"/>
  <c r="CV241" i="144"/>
  <c r="CV245" i="144"/>
  <c r="CV249" i="144"/>
  <c r="CT261" i="144"/>
  <c r="CW263" i="144"/>
  <c r="CV271" i="144"/>
  <c r="CX271" i="144"/>
  <c r="CT271" i="144"/>
  <c r="CV278" i="144"/>
  <c r="CT278" i="144"/>
  <c r="CX196" i="144"/>
  <c r="CX201" i="144"/>
  <c r="CX205" i="144"/>
  <c r="CX209" i="144"/>
  <c r="CX213" i="144"/>
  <c r="CX217" i="144"/>
  <c r="CX221" i="144"/>
  <c r="CX229" i="144"/>
  <c r="CX245" i="144"/>
  <c r="CX249" i="144"/>
  <c r="CV259" i="144"/>
  <c r="CX259" i="144"/>
  <c r="CT259" i="144"/>
  <c r="CV266" i="144"/>
  <c r="CX266" i="144"/>
  <c r="CT266" i="144"/>
  <c r="CX277" i="144"/>
  <c r="CD24" i="145" l="1"/>
  <c r="CD60" i="145"/>
  <c r="CD83" i="145"/>
  <c r="CC55" i="145"/>
  <c r="CC50" i="145"/>
  <c r="CD47" i="145"/>
  <c r="CD95" i="145"/>
  <c r="CD12" i="145"/>
  <c r="CC45" i="145"/>
  <c r="CC44" i="145"/>
  <c r="CC52" i="145"/>
  <c r="CC51" i="145"/>
  <c r="CC54" i="145"/>
  <c r="CD36" i="145"/>
  <c r="CC49" i="145"/>
  <c r="CD73" i="145"/>
  <c r="CC36" i="145"/>
  <c r="CC65" i="145"/>
  <c r="CC95" i="145"/>
  <c r="CC83" i="145"/>
  <c r="CC58" i="145"/>
  <c r="X48" i="144"/>
  <c r="X9" i="144"/>
  <c r="Y14" i="144"/>
  <c r="Y26" i="144" s="1"/>
  <c r="Y38" i="144" s="1"/>
  <c r="Y50" i="144" s="1"/>
  <c r="Y62" i="144" s="1"/>
  <c r="Y74" i="144" s="1"/>
  <c r="Y86" i="144" s="1"/>
  <c r="Y23" i="144"/>
  <c r="Y35" i="144" s="1"/>
  <c r="Y47" i="144" s="1"/>
  <c r="Y59" i="144" s="1"/>
  <c r="Y71" i="144" s="1"/>
  <c r="Y83" i="144" s="1"/>
  <c r="DE86" i="144"/>
  <c r="DE65" i="144"/>
  <c r="DE18" i="144"/>
  <c r="DE74" i="144"/>
  <c r="CX241" i="144"/>
  <c r="DE99" i="144"/>
  <c r="CX191" i="144"/>
  <c r="DE46" i="144"/>
  <c r="DE17" i="144"/>
  <c r="DE58" i="144"/>
  <c r="CX100" i="144"/>
  <c r="DE50" i="144"/>
  <c r="CX11" i="144"/>
  <c r="CX233" i="144"/>
  <c r="CX225" i="144"/>
  <c r="DE100" i="144"/>
  <c r="CX192" i="144"/>
  <c r="DE54" i="144"/>
  <c r="DE73" i="144"/>
  <c r="DE49" i="144"/>
  <c r="DE26" i="144"/>
  <c r="DE25" i="144"/>
  <c r="DE66" i="144"/>
  <c r="DE42" i="144"/>
  <c r="CX75" i="144"/>
  <c r="CX27" i="144"/>
  <c r="CD61" i="145" l="1"/>
  <c r="CC70" i="145"/>
  <c r="CD74" i="145"/>
  <c r="CC63" i="145"/>
  <c r="CD13" i="145"/>
  <c r="CC67" i="145"/>
  <c r="CC64" i="145"/>
  <c r="CD96" i="145"/>
  <c r="CD84" i="145"/>
  <c r="CC61" i="145"/>
  <c r="CC89" i="145"/>
  <c r="CC77" i="145"/>
  <c r="CC56" i="145"/>
  <c r="CC57" i="145"/>
  <c r="CD37" i="145"/>
  <c r="CD48" i="145"/>
  <c r="CC48" i="145"/>
  <c r="CC66" i="145"/>
  <c r="CC62" i="145"/>
  <c r="CD25" i="145"/>
  <c r="CC68" i="145" l="1"/>
  <c r="CD98" i="145"/>
  <c r="CD97" i="145"/>
  <c r="CC75" i="145"/>
  <c r="CC87" i="145"/>
  <c r="CC60" i="145"/>
  <c r="CD26" i="145"/>
  <c r="CD49" i="145"/>
  <c r="CC76" i="145"/>
  <c r="CC88" i="145"/>
  <c r="CD75" i="145"/>
  <c r="CC74" i="145"/>
  <c r="CD38" i="145"/>
  <c r="CC82" i="145"/>
  <c r="CC94" i="145"/>
  <c r="CC73" i="145"/>
  <c r="CC91" i="145"/>
  <c r="CC79" i="145"/>
  <c r="CC78" i="145"/>
  <c r="CC90" i="145"/>
  <c r="CD14" i="145"/>
  <c r="CC69" i="145"/>
  <c r="CD85" i="145"/>
  <c r="CD62" i="145"/>
  <c r="CC93" i="145" l="1"/>
  <c r="CC81" i="145"/>
  <c r="CC97" i="145"/>
  <c r="CC85" i="145"/>
  <c r="CD76" i="145"/>
  <c r="CC72" i="145"/>
  <c r="CD15" i="145"/>
  <c r="CD63" i="145"/>
  <c r="CD39" i="145"/>
  <c r="CD50" i="145"/>
  <c r="CD86" i="145"/>
  <c r="CC98" i="145"/>
  <c r="CC86" i="145"/>
  <c r="CD27" i="145"/>
  <c r="CC92" i="145"/>
  <c r="CC80" i="145"/>
  <c r="CD51" i="145" l="1"/>
  <c r="CC96" i="145"/>
  <c r="CC84" i="145"/>
  <c r="CD28" i="145"/>
  <c r="CD40" i="145"/>
  <c r="CD77" i="145"/>
  <c r="CD64" i="145"/>
  <c r="CD16" i="145"/>
  <c r="CD87" i="145"/>
  <c r="CD65" i="145" l="1"/>
  <c r="CD41" i="145"/>
  <c r="CD17" i="145"/>
  <c r="CD29" i="145"/>
  <c r="CD88" i="145"/>
  <c r="CD78" i="145"/>
  <c r="CD52" i="145"/>
  <c r="CD30" i="145" l="1"/>
  <c r="CD53" i="145"/>
  <c r="CD18" i="145"/>
  <c r="CD80" i="145"/>
  <c r="CD79" i="145"/>
  <c r="CD42" i="145"/>
  <c r="CD89" i="145"/>
  <c r="CD66" i="145"/>
  <c r="CD68" i="145" l="1"/>
  <c r="CD67" i="145"/>
  <c r="CD20" i="145"/>
  <c r="CD19" i="145"/>
  <c r="CD90" i="145"/>
  <c r="CD54" i="145"/>
  <c r="CD43" i="145"/>
  <c r="CD44" i="145"/>
  <c r="CD31" i="145"/>
  <c r="CD32" i="145"/>
  <c r="CD55" i="145" l="1"/>
  <c r="CD56" i="145"/>
  <c r="CD91" i="145"/>
  <c r="CD92" i="145"/>
  <c r="D44" i="51" l="1"/>
  <c r="E44" i="51"/>
  <c r="F44" i="51"/>
  <c r="G44" i="51"/>
  <c r="H44" i="51"/>
  <c r="I44" i="51"/>
  <c r="J44" i="51"/>
  <c r="K44" i="51"/>
  <c r="L44" i="51"/>
  <c r="M44" i="51"/>
  <c r="C44" i="51"/>
  <c r="D36" i="51"/>
  <c r="E36" i="51"/>
  <c r="F36" i="51"/>
  <c r="G36" i="51"/>
  <c r="H36" i="51"/>
  <c r="I36" i="51"/>
  <c r="J36" i="51"/>
  <c r="K36" i="51"/>
  <c r="L36" i="51"/>
  <c r="M36" i="51"/>
  <c r="C36" i="51"/>
  <c r="C63" i="141"/>
  <c r="C62" i="141"/>
  <c r="M57" i="141"/>
  <c r="M59" i="141" s="1"/>
  <c r="L57" i="141"/>
  <c r="L59" i="141" s="1"/>
  <c r="K57" i="141"/>
  <c r="K59" i="141" s="1"/>
  <c r="J57" i="141"/>
  <c r="J59" i="141" s="1"/>
  <c r="J60" i="141" s="1"/>
  <c r="H64" i="141" s="1"/>
  <c r="I57" i="141"/>
  <c r="I59" i="141" s="1"/>
  <c r="H57" i="141"/>
  <c r="H59" i="141" s="1"/>
  <c r="G57" i="141"/>
  <c r="F57" i="141"/>
  <c r="D57" i="141"/>
  <c r="C57" i="141"/>
  <c r="C59" i="141" s="1"/>
  <c r="M56" i="141"/>
  <c r="K56" i="141"/>
  <c r="J56" i="141"/>
  <c r="I56" i="141"/>
  <c r="H56" i="141"/>
  <c r="G56" i="141"/>
  <c r="F56" i="141"/>
  <c r="D56" i="141" s="1"/>
  <c r="C56" i="141"/>
  <c r="M55" i="141"/>
  <c r="L55" i="141"/>
  <c r="K55" i="141"/>
  <c r="J55" i="141"/>
  <c r="I55" i="141"/>
  <c r="H55" i="141"/>
  <c r="G55" i="141"/>
  <c r="F55" i="141"/>
  <c r="D55" i="141"/>
  <c r="C55" i="141"/>
  <c r="M54" i="141"/>
  <c r="M58" i="141" s="1"/>
  <c r="K54" i="141"/>
  <c r="K58" i="141" s="1"/>
  <c r="J54" i="141"/>
  <c r="J58" i="141" s="1"/>
  <c r="I54" i="141"/>
  <c r="J62" i="141" s="1"/>
  <c r="H54" i="141"/>
  <c r="I62" i="141" s="1"/>
  <c r="G54" i="141"/>
  <c r="G58" i="141" s="1"/>
  <c r="F54" i="141"/>
  <c r="F58" i="141" s="1"/>
  <c r="C54" i="141"/>
  <c r="C58" i="141" s="1"/>
  <c r="M53" i="141"/>
  <c r="K53" i="141"/>
  <c r="J53" i="141"/>
  <c r="I53" i="141"/>
  <c r="H53" i="141"/>
  <c r="G53" i="141"/>
  <c r="F53" i="141"/>
  <c r="D53" i="141"/>
  <c r="C53" i="141"/>
  <c r="M52" i="141"/>
  <c r="K52" i="141"/>
  <c r="J52" i="141"/>
  <c r="I52" i="141"/>
  <c r="H52" i="141"/>
  <c r="G52" i="141"/>
  <c r="F52" i="141"/>
  <c r="D52" i="141" s="1"/>
  <c r="C52" i="141"/>
  <c r="M51" i="141"/>
  <c r="K51" i="141"/>
  <c r="J51" i="141"/>
  <c r="I51" i="141"/>
  <c r="H51" i="141"/>
  <c r="G51" i="141"/>
  <c r="F51" i="141"/>
  <c r="D51" i="141"/>
  <c r="C51" i="141"/>
  <c r="M50" i="141"/>
  <c r="K50" i="141"/>
  <c r="J50" i="141"/>
  <c r="I50" i="141"/>
  <c r="H50" i="141"/>
  <c r="G50" i="141"/>
  <c r="F50" i="141"/>
  <c r="D50" i="141" s="1"/>
  <c r="C50" i="141"/>
  <c r="M47" i="141"/>
  <c r="G63" i="141" s="1"/>
  <c r="L47" i="141"/>
  <c r="F63" i="141" s="1"/>
  <c r="F66" i="141" s="1"/>
  <c r="K47" i="141"/>
  <c r="J47" i="141"/>
  <c r="H63" i="141" s="1"/>
  <c r="I47" i="141"/>
  <c r="H47" i="141"/>
  <c r="C47" i="141"/>
  <c r="M46" i="141"/>
  <c r="L46" i="141"/>
  <c r="K46" i="141"/>
  <c r="J46" i="141"/>
  <c r="I46" i="141"/>
  <c r="J63" i="141" s="1"/>
  <c r="H46" i="141"/>
  <c r="I63" i="141" s="1"/>
  <c r="G46" i="141"/>
  <c r="F46" i="141"/>
  <c r="D46" i="141"/>
  <c r="C46" i="141"/>
  <c r="E46" i="141" s="1"/>
  <c r="M45" i="141"/>
  <c r="L45" i="141"/>
  <c r="K45" i="141" s="1"/>
  <c r="J45" i="141"/>
  <c r="I45" i="141"/>
  <c r="H45" i="141"/>
  <c r="G45" i="141"/>
  <c r="P45" i="141" s="1"/>
  <c r="F45" i="141"/>
  <c r="O45" i="141" s="1"/>
  <c r="E45" i="141"/>
  <c r="D45" i="141"/>
  <c r="C45" i="141"/>
  <c r="K44" i="141"/>
  <c r="G44" i="141"/>
  <c r="E39" i="141" s="1"/>
  <c r="F44" i="141"/>
  <c r="D39" i="141" s="1"/>
  <c r="D44" i="141"/>
  <c r="E44" i="141" s="1"/>
  <c r="C39" i="141" s="1"/>
  <c r="I40" i="141"/>
  <c r="K39" i="141"/>
  <c r="I39" i="141"/>
  <c r="H39" i="141"/>
  <c r="G39" i="141"/>
  <c r="F39" i="141"/>
  <c r="N38" i="141"/>
  <c r="N39" i="141" s="1"/>
  <c r="M38" i="141"/>
  <c r="O47" i="141" s="1"/>
  <c r="N37" i="141"/>
  <c r="M37" i="141"/>
  <c r="N36" i="141"/>
  <c r="M36" i="141"/>
  <c r="N35" i="141"/>
  <c r="M35" i="141"/>
  <c r="N34" i="141"/>
  <c r="P46" i="141" s="1"/>
  <c r="M34" i="141"/>
  <c r="O46" i="141" s="1"/>
  <c r="N33" i="141"/>
  <c r="M33" i="141"/>
  <c r="J33" i="141"/>
  <c r="N32" i="141"/>
  <c r="M32" i="141"/>
  <c r="J32" i="141"/>
  <c r="N31" i="141"/>
  <c r="J31" i="141"/>
  <c r="M31" i="141" s="1"/>
  <c r="N30" i="141"/>
  <c r="P54" i="141" s="1"/>
  <c r="P58" i="141" s="1"/>
  <c r="M30" i="141"/>
  <c r="J30" i="141"/>
  <c r="N29" i="141"/>
  <c r="J29" i="141"/>
  <c r="M29" i="141" s="1"/>
  <c r="N28" i="141"/>
  <c r="J28" i="141"/>
  <c r="M28" i="141" s="1"/>
  <c r="N27" i="141"/>
  <c r="M27" i="141"/>
  <c r="J27" i="141"/>
  <c r="N26" i="141"/>
  <c r="J26" i="141"/>
  <c r="M26" i="141" s="1"/>
  <c r="N25" i="141"/>
  <c r="M25" i="141"/>
  <c r="J25" i="141"/>
  <c r="N24" i="141"/>
  <c r="P57" i="141" s="1"/>
  <c r="M24" i="141"/>
  <c r="J24" i="141"/>
  <c r="N23" i="141"/>
  <c r="J23" i="141"/>
  <c r="M23" i="141" s="1"/>
  <c r="N22" i="141"/>
  <c r="M22" i="141"/>
  <c r="J22" i="141"/>
  <c r="N21" i="141"/>
  <c r="J21" i="141"/>
  <c r="M21" i="141" s="1"/>
  <c r="N20" i="141"/>
  <c r="J20" i="141"/>
  <c r="M20" i="141" s="1"/>
  <c r="N19" i="141"/>
  <c r="P52" i="141" s="1"/>
  <c r="M19" i="141"/>
  <c r="J19" i="141"/>
  <c r="N18" i="141"/>
  <c r="M18" i="141"/>
  <c r="N17" i="141"/>
  <c r="J17" i="141"/>
  <c r="M17" i="141" s="1"/>
  <c r="N16" i="141"/>
  <c r="M16" i="141"/>
  <c r="J16" i="141"/>
  <c r="N15" i="141"/>
  <c r="J15" i="141"/>
  <c r="J39" i="141" s="1"/>
  <c r="N14" i="141"/>
  <c r="P56" i="141" s="1"/>
  <c r="M14" i="141"/>
  <c r="O56" i="141" s="1"/>
  <c r="J14" i="141"/>
  <c r="L56" i="141" s="1"/>
  <c r="N13" i="141"/>
  <c r="P55" i="141" s="1"/>
  <c r="M13" i="141"/>
  <c r="J13" i="141"/>
  <c r="N12" i="141"/>
  <c r="J12" i="141"/>
  <c r="M12" i="141" s="1"/>
  <c r="N11" i="141"/>
  <c r="P53" i="141" s="1"/>
  <c r="M11" i="141"/>
  <c r="O53" i="141" s="1"/>
  <c r="J11" i="141"/>
  <c r="N10" i="141"/>
  <c r="J10" i="141"/>
  <c r="L52" i="141" s="1"/>
  <c r="N9" i="141"/>
  <c r="P51" i="141" s="1"/>
  <c r="J9" i="141"/>
  <c r="L51" i="141" s="1"/>
  <c r="N8" i="141"/>
  <c r="P50" i="141" s="1"/>
  <c r="M8" i="141"/>
  <c r="O50" i="141" s="1"/>
  <c r="J8" i="141"/>
  <c r="L50" i="141" s="1"/>
  <c r="N7" i="141"/>
  <c r="J7" i="141"/>
  <c r="M7" i="141" s="1"/>
  <c r="N3" i="141"/>
  <c r="M3" i="141"/>
  <c r="I451" i="140"/>
  <c r="I450" i="140"/>
  <c r="J449" i="140"/>
  <c r="I449" i="140"/>
  <c r="E449" i="140"/>
  <c r="D449" i="140" s="1"/>
  <c r="K449" i="140" s="1"/>
  <c r="J448" i="140"/>
  <c r="I448" i="140"/>
  <c r="D448" i="140"/>
  <c r="K448" i="140" s="1"/>
  <c r="K447" i="140"/>
  <c r="J447" i="140"/>
  <c r="I447" i="140"/>
  <c r="D447" i="140"/>
  <c r="J446" i="140"/>
  <c r="I446" i="140"/>
  <c r="D446" i="140"/>
  <c r="K446" i="140" s="1"/>
  <c r="K445" i="140"/>
  <c r="J445" i="140"/>
  <c r="I445" i="140"/>
  <c r="D445" i="140"/>
  <c r="J444" i="140"/>
  <c r="D444" i="140"/>
  <c r="K444" i="140" s="1"/>
  <c r="B444" i="140"/>
  <c r="F442" i="140" s="1"/>
  <c r="K443" i="140"/>
  <c r="J443" i="140"/>
  <c r="I443" i="140"/>
  <c r="D443" i="140"/>
  <c r="J442" i="140"/>
  <c r="I442" i="140"/>
  <c r="H442" i="140"/>
  <c r="H451" i="140" s="1"/>
  <c r="G442" i="140"/>
  <c r="G451" i="140" s="1"/>
  <c r="D442" i="140"/>
  <c r="K442" i="140" s="1"/>
  <c r="G430" i="140"/>
  <c r="F430" i="140"/>
  <c r="E429" i="140"/>
  <c r="E428" i="140"/>
  <c r="E427" i="140"/>
  <c r="E426" i="140"/>
  <c r="E425" i="140"/>
  <c r="E424" i="140"/>
  <c r="E423" i="140"/>
  <c r="E422" i="140"/>
  <c r="E421" i="140"/>
  <c r="E420" i="140"/>
  <c r="E419" i="140"/>
  <c r="G418" i="140"/>
  <c r="F418" i="140"/>
  <c r="E418" i="140"/>
  <c r="E417" i="140"/>
  <c r="E416" i="140"/>
  <c r="E415" i="140"/>
  <c r="E414" i="140"/>
  <c r="E413" i="140"/>
  <c r="E412" i="140"/>
  <c r="E411" i="140"/>
  <c r="E410" i="140"/>
  <c r="E409" i="140"/>
  <c r="E408" i="140"/>
  <c r="E407" i="140"/>
  <c r="H406" i="140"/>
  <c r="G406" i="140"/>
  <c r="G452" i="140" s="1"/>
  <c r="F406" i="140"/>
  <c r="E406" i="140"/>
  <c r="E405" i="140"/>
  <c r="E404" i="140"/>
  <c r="E403" i="140"/>
  <c r="E402" i="140"/>
  <c r="E401" i="140"/>
  <c r="E400" i="140"/>
  <c r="E399" i="140"/>
  <c r="E398" i="140"/>
  <c r="E397" i="140"/>
  <c r="E396" i="140"/>
  <c r="E395" i="140"/>
  <c r="G394" i="140"/>
  <c r="F394" i="140"/>
  <c r="E394" i="140"/>
  <c r="E393" i="140"/>
  <c r="E392" i="140"/>
  <c r="E391" i="140"/>
  <c r="E390" i="140"/>
  <c r="E389" i="140"/>
  <c r="E388" i="140"/>
  <c r="E387" i="140"/>
  <c r="E386" i="140"/>
  <c r="E385" i="140"/>
  <c r="E384" i="140"/>
  <c r="E383" i="140"/>
  <c r="F382" i="140"/>
  <c r="E382" i="140"/>
  <c r="E381" i="140"/>
  <c r="E380" i="140"/>
  <c r="E379" i="140"/>
  <c r="E378" i="140"/>
  <c r="E377" i="140"/>
  <c r="E376" i="140"/>
  <c r="E375" i="140"/>
  <c r="E374" i="140"/>
  <c r="E373" i="140"/>
  <c r="E372" i="140"/>
  <c r="E371" i="140"/>
  <c r="F370" i="140"/>
  <c r="E370" i="140"/>
  <c r="E369" i="140"/>
  <c r="E368" i="140"/>
  <c r="E367" i="140"/>
  <c r="E366" i="140"/>
  <c r="E365" i="140"/>
  <c r="E364" i="140"/>
  <c r="E363" i="140"/>
  <c r="E362" i="140"/>
  <c r="E361" i="140"/>
  <c r="E360" i="140"/>
  <c r="E359" i="140"/>
  <c r="E358" i="140"/>
  <c r="E357" i="140"/>
  <c r="E356" i="140"/>
  <c r="E355" i="140"/>
  <c r="E354" i="140"/>
  <c r="E353" i="140"/>
  <c r="E352" i="140"/>
  <c r="E351" i="140"/>
  <c r="E350" i="140"/>
  <c r="E349" i="140"/>
  <c r="E348" i="140"/>
  <c r="E347" i="140"/>
  <c r="E346" i="140"/>
  <c r="E345" i="140"/>
  <c r="E344" i="140"/>
  <c r="E343" i="140"/>
  <c r="E342" i="140"/>
  <c r="E341" i="140"/>
  <c r="E340" i="140"/>
  <c r="E339" i="140"/>
  <c r="E338" i="140"/>
  <c r="E337" i="140"/>
  <c r="E336" i="140"/>
  <c r="E335" i="140"/>
  <c r="E334" i="140"/>
  <c r="E333" i="140"/>
  <c r="E332" i="140"/>
  <c r="E331" i="140"/>
  <c r="E330" i="140"/>
  <c r="E329" i="140"/>
  <c r="E328" i="140"/>
  <c r="E327" i="140"/>
  <c r="E326" i="140"/>
  <c r="E325" i="140"/>
  <c r="E324" i="140"/>
  <c r="E323" i="140"/>
  <c r="E322" i="140"/>
  <c r="E321" i="140"/>
  <c r="E320" i="140"/>
  <c r="E319" i="140"/>
  <c r="E318" i="140"/>
  <c r="E317" i="140"/>
  <c r="E316" i="140"/>
  <c r="E315" i="140"/>
  <c r="E314" i="140"/>
  <c r="E313" i="140"/>
  <c r="E312" i="140"/>
  <c r="E311" i="140"/>
  <c r="E310" i="140"/>
  <c r="E309" i="140"/>
  <c r="E308" i="140"/>
  <c r="E307" i="140"/>
  <c r="E306" i="140"/>
  <c r="E305" i="140"/>
  <c r="E304" i="140"/>
  <c r="E303" i="140"/>
  <c r="E302" i="140"/>
  <c r="E301" i="140"/>
  <c r="E300" i="140"/>
  <c r="E299" i="140"/>
  <c r="E298" i="140"/>
  <c r="E297" i="140"/>
  <c r="E296" i="140"/>
  <c r="E295" i="140"/>
  <c r="E294" i="140"/>
  <c r="E293" i="140"/>
  <c r="E292" i="140"/>
  <c r="E291" i="140"/>
  <c r="E290" i="140"/>
  <c r="E289" i="140"/>
  <c r="E288" i="140"/>
  <c r="E287" i="140"/>
  <c r="E286" i="140"/>
  <c r="E285" i="140"/>
  <c r="E284" i="140"/>
  <c r="E283" i="140"/>
  <c r="E282" i="140"/>
  <c r="E281" i="140"/>
  <c r="E280" i="140"/>
  <c r="E279" i="140"/>
  <c r="E278" i="140"/>
  <c r="E277" i="140"/>
  <c r="E276" i="140"/>
  <c r="E275" i="140"/>
  <c r="E274" i="140"/>
  <c r="E273" i="140"/>
  <c r="E272" i="140"/>
  <c r="E271" i="140"/>
  <c r="E270" i="140"/>
  <c r="E269" i="140"/>
  <c r="E268" i="140"/>
  <c r="E267" i="140"/>
  <c r="E266" i="140"/>
  <c r="E265" i="140"/>
  <c r="E264" i="140"/>
  <c r="E263" i="140"/>
  <c r="E262" i="140"/>
  <c r="E261" i="140"/>
  <c r="E260" i="140"/>
  <c r="E259" i="140"/>
  <c r="E258" i="140"/>
  <c r="E257" i="140"/>
  <c r="E256" i="140"/>
  <c r="E255" i="140"/>
  <c r="E254" i="140"/>
  <c r="E253" i="140"/>
  <c r="E252" i="140"/>
  <c r="E251" i="140"/>
  <c r="E250" i="140"/>
  <c r="E249" i="140"/>
  <c r="E248" i="140"/>
  <c r="E247" i="140"/>
  <c r="E246" i="140"/>
  <c r="E245" i="140"/>
  <c r="E244" i="140"/>
  <c r="E243" i="140"/>
  <c r="E242" i="140"/>
  <c r="E241" i="140"/>
  <c r="E240" i="140"/>
  <c r="E239" i="140"/>
  <c r="E238" i="140"/>
  <c r="E237" i="140"/>
  <c r="E236" i="140"/>
  <c r="E235" i="140"/>
  <c r="E234" i="140"/>
  <c r="E233" i="140"/>
  <c r="E232" i="140"/>
  <c r="E231" i="140"/>
  <c r="E230" i="140"/>
  <c r="E229" i="140"/>
  <c r="E228" i="140"/>
  <c r="E227" i="140"/>
  <c r="E226" i="140"/>
  <c r="E225" i="140"/>
  <c r="E224" i="140"/>
  <c r="E223" i="140"/>
  <c r="E222" i="140"/>
  <c r="E221" i="140"/>
  <c r="E220" i="140"/>
  <c r="E219" i="140"/>
  <c r="E218" i="140"/>
  <c r="E217" i="140"/>
  <c r="E216" i="140"/>
  <c r="E215" i="140"/>
  <c r="E214" i="140"/>
  <c r="E213" i="140"/>
  <c r="E212" i="140"/>
  <c r="E211" i="140"/>
  <c r="E210" i="140"/>
  <c r="E209" i="140"/>
  <c r="E208" i="140"/>
  <c r="E207" i="140"/>
  <c r="E206" i="140"/>
  <c r="E205" i="140"/>
  <c r="E204" i="140"/>
  <c r="E203" i="140"/>
  <c r="E202" i="140"/>
  <c r="E201" i="140"/>
  <c r="E200" i="140"/>
  <c r="E199" i="140"/>
  <c r="E198" i="140"/>
  <c r="E197" i="140"/>
  <c r="E196" i="140"/>
  <c r="E195" i="140"/>
  <c r="E194" i="140"/>
  <c r="E193" i="140"/>
  <c r="E192" i="140"/>
  <c r="E191" i="140"/>
  <c r="E190" i="140"/>
  <c r="E189" i="140"/>
  <c r="E188" i="140"/>
  <c r="E187" i="140"/>
  <c r="E186" i="140"/>
  <c r="E185" i="140"/>
  <c r="E184" i="140"/>
  <c r="E183" i="140"/>
  <c r="E182" i="140"/>
  <c r="E181" i="140"/>
  <c r="E180" i="140"/>
  <c r="E179" i="140"/>
  <c r="E178" i="140"/>
  <c r="E177" i="140"/>
  <c r="E176" i="140"/>
  <c r="E175" i="140"/>
  <c r="E174" i="140"/>
  <c r="E173" i="140"/>
  <c r="E172" i="140"/>
  <c r="E171" i="140"/>
  <c r="E170" i="140"/>
  <c r="E169" i="140"/>
  <c r="E168" i="140"/>
  <c r="E167" i="140"/>
  <c r="E166" i="140"/>
  <c r="E165" i="140"/>
  <c r="E164" i="140"/>
  <c r="E163" i="140"/>
  <c r="E162" i="140"/>
  <c r="E161" i="140"/>
  <c r="E160" i="140"/>
  <c r="E159" i="140"/>
  <c r="E158" i="140"/>
  <c r="E157" i="140"/>
  <c r="E156" i="140"/>
  <c r="E155" i="140"/>
  <c r="E154" i="140"/>
  <c r="E153" i="140"/>
  <c r="E152" i="140"/>
  <c r="E151" i="140"/>
  <c r="E150" i="140"/>
  <c r="E149" i="140"/>
  <c r="E148" i="140"/>
  <c r="E147" i="140"/>
  <c r="E146" i="140"/>
  <c r="E145" i="140"/>
  <c r="E144" i="140"/>
  <c r="E143" i="140"/>
  <c r="E142" i="140"/>
  <c r="E141" i="140"/>
  <c r="E140" i="140"/>
  <c r="E139" i="140"/>
  <c r="E138" i="140"/>
  <c r="E137" i="140"/>
  <c r="E136" i="140"/>
  <c r="E135" i="140"/>
  <c r="E134" i="140"/>
  <c r="E133" i="140"/>
  <c r="E132" i="140"/>
  <c r="E131" i="140"/>
  <c r="E130" i="140"/>
  <c r="E129" i="140"/>
  <c r="E128" i="140"/>
  <c r="E127" i="140"/>
  <c r="E126" i="140"/>
  <c r="E125" i="140"/>
  <c r="E124" i="140"/>
  <c r="E123" i="140"/>
  <c r="E122" i="140"/>
  <c r="E121" i="140"/>
  <c r="E120" i="140"/>
  <c r="E119" i="140"/>
  <c r="E118" i="140"/>
  <c r="E117" i="140"/>
  <c r="E116" i="140"/>
  <c r="E115" i="140"/>
  <c r="E114" i="140"/>
  <c r="E113" i="140"/>
  <c r="E112" i="140"/>
  <c r="E111" i="140"/>
  <c r="E110" i="140"/>
  <c r="E109" i="140"/>
  <c r="E108" i="140"/>
  <c r="E107" i="140"/>
  <c r="E106" i="140"/>
  <c r="E105" i="140"/>
  <c r="E104" i="140"/>
  <c r="E103" i="140"/>
  <c r="E102" i="140"/>
  <c r="E101" i="140"/>
  <c r="E100" i="140"/>
  <c r="E99" i="140"/>
  <c r="E98" i="140"/>
  <c r="E97" i="140"/>
  <c r="E96" i="140"/>
  <c r="E95" i="140"/>
  <c r="E94" i="140"/>
  <c r="E93" i="140"/>
  <c r="E92" i="140"/>
  <c r="E91" i="140"/>
  <c r="E90" i="140"/>
  <c r="E89" i="140"/>
  <c r="E88" i="140"/>
  <c r="E87" i="140"/>
  <c r="E86" i="140"/>
  <c r="E85" i="140"/>
  <c r="E84" i="140"/>
  <c r="E83" i="140"/>
  <c r="E82" i="140"/>
  <c r="E81" i="140"/>
  <c r="E80" i="140"/>
  <c r="E79" i="140"/>
  <c r="E78" i="140"/>
  <c r="E77" i="140"/>
  <c r="E76" i="140"/>
  <c r="E75" i="140"/>
  <c r="E74" i="140"/>
  <c r="E73" i="140"/>
  <c r="E72" i="140"/>
  <c r="E71" i="140"/>
  <c r="E70" i="140"/>
  <c r="E69" i="140"/>
  <c r="E68" i="140"/>
  <c r="E67" i="140"/>
  <c r="E66" i="140"/>
  <c r="E65" i="140"/>
  <c r="E64" i="140"/>
  <c r="E63" i="140"/>
  <c r="E62" i="140"/>
  <c r="E61" i="140"/>
  <c r="E60" i="140"/>
  <c r="E59" i="140"/>
  <c r="E58" i="140"/>
  <c r="E57" i="140"/>
  <c r="E56" i="140"/>
  <c r="E55" i="140"/>
  <c r="E54" i="140"/>
  <c r="E53" i="140"/>
  <c r="E52" i="140"/>
  <c r="E51" i="140"/>
  <c r="E50" i="140"/>
  <c r="E49" i="140"/>
  <c r="E48" i="140"/>
  <c r="E47" i="140"/>
  <c r="E46" i="140"/>
  <c r="E45" i="140"/>
  <c r="E44" i="140"/>
  <c r="E43" i="140"/>
  <c r="E42" i="140"/>
  <c r="E41" i="140"/>
  <c r="E40" i="140"/>
  <c r="E39" i="140"/>
  <c r="E38" i="140"/>
  <c r="E37" i="140"/>
  <c r="E36" i="140"/>
  <c r="E35" i="140"/>
  <c r="E34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7" i="140"/>
  <c r="E6" i="140"/>
  <c r="E5" i="140"/>
  <c r="E4" i="140"/>
  <c r="D4" i="140" s="1"/>
  <c r="G449" i="139"/>
  <c r="G448" i="139"/>
  <c r="G447" i="139"/>
  <c r="G446" i="139"/>
  <c r="G445" i="139"/>
  <c r="G444" i="139"/>
  <c r="E444" i="139"/>
  <c r="G443" i="139"/>
  <c r="G442" i="139"/>
  <c r="H441" i="139"/>
  <c r="G441" i="139"/>
  <c r="G440" i="139"/>
  <c r="G439" i="139"/>
  <c r="G438" i="139"/>
  <c r="G437" i="139"/>
  <c r="G436" i="139"/>
  <c r="G435" i="139"/>
  <c r="G434" i="139"/>
  <c r="G433" i="139"/>
  <c r="G432" i="139"/>
  <c r="G431" i="139"/>
  <c r="H430" i="139"/>
  <c r="G430" i="139"/>
  <c r="G429" i="139"/>
  <c r="G428" i="139"/>
  <c r="G427" i="139"/>
  <c r="G426" i="139"/>
  <c r="G425" i="139"/>
  <c r="G424" i="139"/>
  <c r="G423" i="139"/>
  <c r="G422" i="139"/>
  <c r="G421" i="139"/>
  <c r="G420" i="139"/>
  <c r="G419" i="139"/>
  <c r="H418" i="139"/>
  <c r="G418" i="139"/>
  <c r="G417" i="139"/>
  <c r="G416" i="139"/>
  <c r="G415" i="139"/>
  <c r="G414" i="139"/>
  <c r="G413" i="139"/>
  <c r="G412" i="139"/>
  <c r="G411" i="139"/>
  <c r="G410" i="139"/>
  <c r="G409" i="139"/>
  <c r="H409" i="139" s="1"/>
  <c r="G408" i="139"/>
  <c r="G407" i="139"/>
  <c r="H406" i="139"/>
  <c r="G406" i="139"/>
  <c r="G405" i="139"/>
  <c r="G404" i="139"/>
  <c r="G403" i="139"/>
  <c r="G402" i="139"/>
  <c r="G401" i="139"/>
  <c r="G400" i="139"/>
  <c r="G399" i="139"/>
  <c r="G398" i="139"/>
  <c r="G397" i="139"/>
  <c r="G396" i="139"/>
  <c r="G395" i="139"/>
  <c r="H394" i="139"/>
  <c r="G394" i="139"/>
  <c r="G393" i="139"/>
  <c r="G392" i="139"/>
  <c r="G391" i="139"/>
  <c r="G390" i="139"/>
  <c r="G389" i="139"/>
  <c r="G388" i="139"/>
  <c r="G387" i="139"/>
  <c r="G386" i="139"/>
  <c r="G385" i="139"/>
  <c r="G384" i="139"/>
  <c r="G383" i="139"/>
  <c r="H382" i="139"/>
  <c r="G382" i="139"/>
  <c r="G381" i="139"/>
  <c r="G380" i="139"/>
  <c r="G379" i="139"/>
  <c r="G378" i="139"/>
  <c r="G377" i="139"/>
  <c r="G376" i="139"/>
  <c r="G375" i="139"/>
  <c r="G374" i="139"/>
  <c r="G373" i="139"/>
  <c r="G372" i="139"/>
  <c r="G371" i="139"/>
  <c r="H370" i="139"/>
  <c r="G370" i="139"/>
  <c r="G369" i="139"/>
  <c r="G368" i="139"/>
  <c r="G367" i="139"/>
  <c r="G366" i="139"/>
  <c r="G365" i="139"/>
  <c r="G364" i="139"/>
  <c r="G363" i="139"/>
  <c r="G362" i="139"/>
  <c r="G361" i="139"/>
  <c r="G360" i="139"/>
  <c r="G359" i="139"/>
  <c r="H358" i="139"/>
  <c r="G358" i="139"/>
  <c r="G357" i="139"/>
  <c r="G356" i="139"/>
  <c r="G355" i="139"/>
  <c r="G354" i="139"/>
  <c r="G353" i="139"/>
  <c r="G352" i="139"/>
  <c r="G351" i="139"/>
  <c r="G350" i="139"/>
  <c r="G349" i="139"/>
  <c r="G348" i="139"/>
  <c r="G347" i="139"/>
  <c r="H346" i="139"/>
  <c r="G346" i="139"/>
  <c r="G345" i="139"/>
  <c r="G344" i="139"/>
  <c r="G343" i="139"/>
  <c r="G342" i="139"/>
  <c r="G341" i="139"/>
  <c r="G340" i="139"/>
  <c r="G339" i="139"/>
  <c r="G338" i="139"/>
  <c r="G337" i="139"/>
  <c r="G336" i="139"/>
  <c r="G335" i="139"/>
  <c r="H334" i="139"/>
  <c r="G334" i="139"/>
  <c r="G333" i="139"/>
  <c r="G332" i="139"/>
  <c r="G331" i="139"/>
  <c r="G330" i="139"/>
  <c r="G329" i="139"/>
  <c r="G328" i="139"/>
  <c r="G327" i="139"/>
  <c r="G326" i="139"/>
  <c r="G325" i="139"/>
  <c r="G324" i="139"/>
  <c r="G323" i="139"/>
  <c r="H322" i="139"/>
  <c r="G322" i="139"/>
  <c r="G321" i="139"/>
  <c r="G320" i="139"/>
  <c r="G319" i="139"/>
  <c r="G318" i="139"/>
  <c r="G317" i="139"/>
  <c r="G316" i="139"/>
  <c r="G315" i="139"/>
  <c r="G314" i="139"/>
  <c r="G313" i="139"/>
  <c r="G312" i="139"/>
  <c r="G311" i="139"/>
  <c r="H310" i="139"/>
  <c r="G310" i="139"/>
  <c r="G309" i="139"/>
  <c r="G308" i="139"/>
  <c r="G307" i="139"/>
  <c r="G306" i="139"/>
  <c r="G305" i="139"/>
  <c r="G304" i="139"/>
  <c r="G303" i="139"/>
  <c r="G302" i="139"/>
  <c r="G301" i="139"/>
  <c r="G300" i="139"/>
  <c r="G299" i="139"/>
  <c r="H298" i="139"/>
  <c r="G298" i="139"/>
  <c r="G297" i="139"/>
  <c r="G296" i="139"/>
  <c r="G295" i="139"/>
  <c r="G294" i="139"/>
  <c r="G293" i="139"/>
  <c r="G292" i="139"/>
  <c r="G291" i="139"/>
  <c r="G290" i="139"/>
  <c r="G289" i="139"/>
  <c r="G288" i="139"/>
  <c r="G287" i="139"/>
  <c r="H286" i="139"/>
  <c r="G286" i="139"/>
  <c r="G285" i="139"/>
  <c r="G284" i="139"/>
  <c r="G283" i="139"/>
  <c r="G282" i="139"/>
  <c r="G281" i="139"/>
  <c r="G280" i="139"/>
  <c r="G279" i="139"/>
  <c r="G278" i="139"/>
  <c r="G277" i="139"/>
  <c r="G276" i="139"/>
  <c r="G275" i="139"/>
  <c r="H274" i="139"/>
  <c r="G274" i="139"/>
  <c r="G273" i="139"/>
  <c r="G272" i="139"/>
  <c r="G271" i="139"/>
  <c r="G270" i="139"/>
  <c r="G269" i="139"/>
  <c r="G268" i="139"/>
  <c r="G267" i="139"/>
  <c r="G266" i="139"/>
  <c r="G265" i="139"/>
  <c r="G264" i="139"/>
  <c r="G263" i="139"/>
  <c r="H262" i="139"/>
  <c r="G262" i="139"/>
  <c r="G261" i="139"/>
  <c r="G260" i="139"/>
  <c r="G259" i="139"/>
  <c r="G258" i="139"/>
  <c r="G257" i="139"/>
  <c r="G256" i="139"/>
  <c r="G255" i="139"/>
  <c r="G254" i="139"/>
  <c r="G253" i="139"/>
  <c r="G252" i="139"/>
  <c r="G251" i="139"/>
  <c r="H250" i="139"/>
  <c r="G250" i="139"/>
  <c r="G249" i="139"/>
  <c r="G248" i="139"/>
  <c r="G247" i="139"/>
  <c r="G246" i="139"/>
  <c r="G245" i="139"/>
  <c r="G244" i="139"/>
  <c r="G243" i="139"/>
  <c r="G242" i="139"/>
  <c r="G241" i="139"/>
  <c r="G240" i="139"/>
  <c r="G239" i="139"/>
  <c r="H238" i="139"/>
  <c r="G238" i="139"/>
  <c r="G237" i="139"/>
  <c r="G236" i="139"/>
  <c r="G235" i="139"/>
  <c r="G234" i="139"/>
  <c r="G233" i="139"/>
  <c r="G232" i="139"/>
  <c r="G231" i="139"/>
  <c r="G230" i="139"/>
  <c r="G229" i="139"/>
  <c r="G228" i="139"/>
  <c r="G227" i="139"/>
  <c r="G226" i="139"/>
  <c r="G225" i="139"/>
  <c r="G224" i="139"/>
  <c r="G223" i="139"/>
  <c r="G222" i="139"/>
  <c r="G221" i="139"/>
  <c r="G220" i="139"/>
  <c r="G219" i="139"/>
  <c r="G218" i="139"/>
  <c r="G217" i="139"/>
  <c r="G216" i="139"/>
  <c r="G215" i="139"/>
  <c r="G214" i="139"/>
  <c r="G213" i="139"/>
  <c r="G212" i="139"/>
  <c r="G211" i="139"/>
  <c r="G210" i="139"/>
  <c r="G209" i="139"/>
  <c r="G208" i="139"/>
  <c r="G207" i="139"/>
  <c r="G206" i="139"/>
  <c r="G205" i="139"/>
  <c r="G204" i="139"/>
  <c r="G203" i="139"/>
  <c r="G202" i="139"/>
  <c r="G201" i="139"/>
  <c r="G200" i="139"/>
  <c r="G199" i="139"/>
  <c r="G198" i="139"/>
  <c r="G197" i="139"/>
  <c r="G196" i="139"/>
  <c r="G195" i="139"/>
  <c r="G194" i="139"/>
  <c r="G193" i="139"/>
  <c r="G192" i="139"/>
  <c r="G191" i="139"/>
  <c r="G190" i="139"/>
  <c r="G189" i="139"/>
  <c r="G188" i="139"/>
  <c r="G187" i="139"/>
  <c r="G186" i="139"/>
  <c r="G185" i="139"/>
  <c r="G184" i="139"/>
  <c r="G183" i="139"/>
  <c r="G182" i="139"/>
  <c r="G181" i="139"/>
  <c r="G180" i="139"/>
  <c r="G179" i="139"/>
  <c r="G178" i="139"/>
  <c r="G177" i="139"/>
  <c r="G176" i="139"/>
  <c r="G175" i="139"/>
  <c r="G174" i="139"/>
  <c r="G173" i="139"/>
  <c r="G172" i="139"/>
  <c r="G171" i="139"/>
  <c r="G170" i="139"/>
  <c r="G169" i="139"/>
  <c r="G168" i="139"/>
  <c r="G167" i="139"/>
  <c r="G166" i="139"/>
  <c r="G165" i="139"/>
  <c r="G164" i="139"/>
  <c r="G163" i="139"/>
  <c r="G162" i="139"/>
  <c r="G161" i="139"/>
  <c r="G160" i="139"/>
  <c r="G159" i="139"/>
  <c r="G158" i="139"/>
  <c r="G157" i="139"/>
  <c r="G156" i="139"/>
  <c r="G155" i="139"/>
  <c r="G154" i="139"/>
  <c r="G153" i="139"/>
  <c r="G152" i="139"/>
  <c r="G151" i="139"/>
  <c r="G150" i="139"/>
  <c r="G149" i="139"/>
  <c r="G148" i="139"/>
  <c r="G147" i="139"/>
  <c r="G146" i="139"/>
  <c r="G145" i="139"/>
  <c r="G144" i="139"/>
  <c r="G143" i="139"/>
  <c r="G142" i="139"/>
  <c r="G141" i="139"/>
  <c r="G140" i="139"/>
  <c r="G139" i="139"/>
  <c r="G138" i="139"/>
  <c r="G137" i="139"/>
  <c r="G136" i="139"/>
  <c r="G135" i="139"/>
  <c r="G134" i="139"/>
  <c r="G133" i="139"/>
  <c r="G132" i="139"/>
  <c r="G131" i="139"/>
  <c r="G130" i="139"/>
  <c r="G129" i="139"/>
  <c r="G128" i="139"/>
  <c r="G127" i="139"/>
  <c r="G126" i="139"/>
  <c r="G125" i="139"/>
  <c r="G124" i="139"/>
  <c r="G123" i="139"/>
  <c r="G122" i="139"/>
  <c r="G121" i="139"/>
  <c r="G120" i="139"/>
  <c r="G119" i="139"/>
  <c r="G118" i="139"/>
  <c r="G117" i="139"/>
  <c r="G116" i="139"/>
  <c r="G115" i="139"/>
  <c r="G114" i="139"/>
  <c r="G113" i="139"/>
  <c r="G112" i="139"/>
  <c r="G111" i="139"/>
  <c r="G110" i="139"/>
  <c r="G109" i="139"/>
  <c r="G108" i="139"/>
  <c r="G107" i="139"/>
  <c r="G106" i="139"/>
  <c r="G105" i="139"/>
  <c r="G104" i="139"/>
  <c r="G103" i="139"/>
  <c r="G102" i="139"/>
  <c r="G101" i="139"/>
  <c r="G100" i="139"/>
  <c r="G99" i="139"/>
  <c r="G98" i="139"/>
  <c r="G97" i="139"/>
  <c r="G96" i="139"/>
  <c r="G95" i="139"/>
  <c r="G94" i="139"/>
  <c r="G93" i="139"/>
  <c r="G92" i="139"/>
  <c r="G91" i="139"/>
  <c r="G90" i="139"/>
  <c r="G89" i="139"/>
  <c r="G88" i="139"/>
  <c r="G87" i="139"/>
  <c r="G86" i="139"/>
  <c r="G85" i="139"/>
  <c r="G84" i="139"/>
  <c r="G83" i="139"/>
  <c r="G82" i="139"/>
  <c r="G81" i="139"/>
  <c r="G80" i="139"/>
  <c r="G79" i="139"/>
  <c r="G78" i="139"/>
  <c r="G77" i="139"/>
  <c r="G76" i="139"/>
  <c r="G75" i="139"/>
  <c r="G74" i="139"/>
  <c r="G73" i="139"/>
  <c r="G72" i="139"/>
  <c r="G71" i="139"/>
  <c r="G70" i="139"/>
  <c r="G69" i="139"/>
  <c r="G68" i="139"/>
  <c r="G67" i="139"/>
  <c r="G66" i="139"/>
  <c r="G65" i="139"/>
  <c r="G64" i="139"/>
  <c r="G63" i="139"/>
  <c r="G62" i="139"/>
  <c r="G61" i="139"/>
  <c r="G60" i="139"/>
  <c r="G59" i="139"/>
  <c r="G58" i="139"/>
  <c r="G57" i="139"/>
  <c r="G56" i="139"/>
  <c r="G55" i="139"/>
  <c r="G54" i="139"/>
  <c r="G53" i="139"/>
  <c r="G52" i="139"/>
  <c r="G51" i="139"/>
  <c r="G50" i="139"/>
  <c r="G49" i="139"/>
  <c r="G48" i="139"/>
  <c r="G47" i="139"/>
  <c r="G46" i="139"/>
  <c r="G45" i="139"/>
  <c r="G44" i="139"/>
  <c r="G43" i="139"/>
  <c r="G42" i="139"/>
  <c r="G41" i="139"/>
  <c r="G40" i="139"/>
  <c r="G39" i="139"/>
  <c r="G38" i="139"/>
  <c r="G37" i="139"/>
  <c r="G36" i="139"/>
  <c r="G35" i="139"/>
  <c r="G34" i="139"/>
  <c r="G33" i="139"/>
  <c r="G32" i="139"/>
  <c r="G31" i="139"/>
  <c r="G30" i="139"/>
  <c r="G29" i="139"/>
  <c r="G28" i="139"/>
  <c r="G27" i="139"/>
  <c r="G26" i="139"/>
  <c r="G25" i="139"/>
  <c r="G24" i="139"/>
  <c r="G23" i="139"/>
  <c r="G22" i="139"/>
  <c r="G21" i="139"/>
  <c r="G20" i="139"/>
  <c r="G19" i="139"/>
  <c r="G18" i="139"/>
  <c r="G17" i="139"/>
  <c r="G16" i="139"/>
  <c r="G15" i="139"/>
  <c r="G14" i="139"/>
  <c r="G13" i="139"/>
  <c r="G12" i="139"/>
  <c r="G11" i="139"/>
  <c r="G10" i="139"/>
  <c r="G9" i="139"/>
  <c r="G8" i="139"/>
  <c r="G7" i="139"/>
  <c r="G6" i="139"/>
  <c r="G5" i="139"/>
  <c r="G4" i="139"/>
  <c r="E62" i="141" l="1"/>
  <c r="D63" i="141"/>
  <c r="O54" i="141"/>
  <c r="O58" i="141" s="1"/>
  <c r="O55" i="141"/>
  <c r="K60" i="141"/>
  <c r="C60" i="141"/>
  <c r="C64" i="141" s="1"/>
  <c r="M60" i="141"/>
  <c r="G64" i="141" s="1"/>
  <c r="F59" i="141"/>
  <c r="F60" i="141" s="1"/>
  <c r="M15" i="141"/>
  <c r="O57" i="141" s="1"/>
  <c r="G47" i="141"/>
  <c r="G59" i="141" s="1"/>
  <c r="G60" i="141" s="1"/>
  <c r="P47" i="141"/>
  <c r="E63" i="141" s="1"/>
  <c r="M10" i="141"/>
  <c r="O52" i="141" s="1"/>
  <c r="L54" i="141"/>
  <c r="L58" i="141" s="1"/>
  <c r="L60" i="141" s="1"/>
  <c r="F64" i="141" s="1"/>
  <c r="G62" i="141"/>
  <c r="L53" i="141"/>
  <c r="H58" i="141"/>
  <c r="H60" i="141" s="1"/>
  <c r="I64" i="141" s="1"/>
  <c r="M9" i="141"/>
  <c r="O51" i="141" s="1"/>
  <c r="F47" i="141"/>
  <c r="D54" i="141"/>
  <c r="D58" i="141" s="1"/>
  <c r="H62" i="141"/>
  <c r="I58" i="141"/>
  <c r="I60" i="141" s="1"/>
  <c r="J64" i="141" s="1"/>
  <c r="F452" i="140"/>
  <c r="F453" i="140"/>
  <c r="F451" i="140"/>
  <c r="G453" i="140"/>
  <c r="I444" i="140"/>
  <c r="O59" i="141" l="1"/>
  <c r="O60" i="141" s="1"/>
  <c r="D64" i="141" s="1"/>
  <c r="D62" i="141"/>
  <c r="M39" i="141"/>
  <c r="F62" i="141"/>
  <c r="D47" i="141"/>
  <c r="P59" i="141"/>
  <c r="P60" i="141" s="1"/>
  <c r="E64" i="141" s="1"/>
  <c r="E47" i="141" l="1"/>
  <c r="D59" i="141"/>
  <c r="D60" i="141" s="1"/>
  <c r="AP94" i="138" l="1"/>
  <c r="AO94" i="138"/>
  <c r="AK94" i="138"/>
  <c r="AJ94" i="138"/>
  <c r="AL94" i="138" s="1"/>
  <c r="AC94" i="138"/>
  <c r="AB94" i="138"/>
  <c r="AA94" i="138"/>
  <c r="X94" i="138"/>
  <c r="W94" i="138"/>
  <c r="V94" i="138"/>
  <c r="S94" i="138"/>
  <c r="R94" i="138"/>
  <c r="Q94" i="138"/>
  <c r="N94" i="138"/>
  <c r="AF94" i="138" s="1"/>
  <c r="M94" i="138"/>
  <c r="AE94" i="138" s="1"/>
  <c r="L94" i="138"/>
  <c r="AG94" i="138" s="1"/>
  <c r="I94" i="138"/>
  <c r="H94" i="138"/>
  <c r="G94" i="138"/>
  <c r="AP93" i="138"/>
  <c r="AO93" i="138"/>
  <c r="AL93" i="138"/>
  <c r="AK93" i="138"/>
  <c r="AJ93" i="138"/>
  <c r="AB93" i="138"/>
  <c r="AA93" i="138"/>
  <c r="AC93" i="138" s="1"/>
  <c r="X93" i="138"/>
  <c r="W93" i="138"/>
  <c r="V93" i="138"/>
  <c r="S93" i="138"/>
  <c r="R93" i="138"/>
  <c r="Q93" i="138"/>
  <c r="N93" i="138"/>
  <c r="AF93" i="138" s="1"/>
  <c r="M93" i="138"/>
  <c r="AE93" i="138" s="1"/>
  <c r="L93" i="138"/>
  <c r="AG93" i="138" s="1"/>
  <c r="I93" i="138"/>
  <c r="H93" i="138"/>
  <c r="G93" i="138"/>
  <c r="AP92" i="138"/>
  <c r="AO92" i="138"/>
  <c r="AL92" i="138"/>
  <c r="AK92" i="138"/>
  <c r="AJ92" i="138"/>
  <c r="AB92" i="138"/>
  <c r="AA92" i="138"/>
  <c r="AC92" i="138" s="1"/>
  <c r="X92" i="138"/>
  <c r="W92" i="138"/>
  <c r="V92" i="138"/>
  <c r="S92" i="138"/>
  <c r="R92" i="138"/>
  <c r="Q92" i="138"/>
  <c r="N92" i="138"/>
  <c r="AF92" i="138" s="1"/>
  <c r="M92" i="138"/>
  <c r="AE92" i="138" s="1"/>
  <c r="L92" i="138"/>
  <c r="AG92" i="138" s="1"/>
  <c r="I92" i="138"/>
  <c r="H92" i="138"/>
  <c r="G92" i="138"/>
  <c r="AP91" i="138"/>
  <c r="AO91" i="138"/>
  <c r="AL91" i="138"/>
  <c r="AK91" i="138"/>
  <c r="AJ91" i="138"/>
  <c r="AB91" i="138"/>
  <c r="AA91" i="138"/>
  <c r="AC91" i="138" s="1"/>
  <c r="X91" i="138"/>
  <c r="W91" i="138"/>
  <c r="V91" i="138"/>
  <c r="S91" i="138"/>
  <c r="R91" i="138"/>
  <c r="Q91" i="138"/>
  <c r="N91" i="138"/>
  <c r="AF91" i="138" s="1"/>
  <c r="M91" i="138"/>
  <c r="AE91" i="138" s="1"/>
  <c r="L91" i="138"/>
  <c r="AG91" i="138" s="1"/>
  <c r="I91" i="138"/>
  <c r="H91" i="138"/>
  <c r="G91" i="138"/>
  <c r="AP90" i="138"/>
  <c r="AO90" i="138"/>
  <c r="AL90" i="138"/>
  <c r="AK90" i="138"/>
  <c r="AJ90" i="138"/>
  <c r="AB90" i="138"/>
  <c r="AA90" i="138"/>
  <c r="AC90" i="138" s="1"/>
  <c r="X90" i="138"/>
  <c r="W90" i="138"/>
  <c r="V90" i="138"/>
  <c r="S90" i="138"/>
  <c r="R90" i="138"/>
  <c r="Q90" i="138"/>
  <c r="N90" i="138"/>
  <c r="AF90" i="138" s="1"/>
  <c r="M90" i="138"/>
  <c r="AE90" i="138" s="1"/>
  <c r="L90" i="138"/>
  <c r="AG90" i="138" s="1"/>
  <c r="I90" i="138"/>
  <c r="H90" i="138"/>
  <c r="G90" i="138"/>
  <c r="AP89" i="138"/>
  <c r="AO89" i="138"/>
  <c r="AL89" i="138"/>
  <c r="AK89" i="138"/>
  <c r="AJ89" i="138"/>
  <c r="AB89" i="138"/>
  <c r="AA89" i="138"/>
  <c r="AC89" i="138" s="1"/>
  <c r="X89" i="138"/>
  <c r="W89" i="138"/>
  <c r="V89" i="138"/>
  <c r="S89" i="138"/>
  <c r="R89" i="138"/>
  <c r="Q89" i="138"/>
  <c r="N89" i="138"/>
  <c r="AF89" i="138" s="1"/>
  <c r="M89" i="138"/>
  <c r="AE89" i="138" s="1"/>
  <c r="L89" i="138"/>
  <c r="AG89" i="138" s="1"/>
  <c r="I89" i="138"/>
  <c r="H89" i="138"/>
  <c r="G89" i="138"/>
  <c r="AP88" i="138"/>
  <c r="AO88" i="138"/>
  <c r="AL88" i="138"/>
  <c r="AK88" i="138"/>
  <c r="AJ88" i="138"/>
  <c r="AB88" i="138"/>
  <c r="AA88" i="138"/>
  <c r="AC88" i="138" s="1"/>
  <c r="X88" i="138"/>
  <c r="W88" i="138"/>
  <c r="V88" i="138"/>
  <c r="S88" i="138"/>
  <c r="R88" i="138"/>
  <c r="Q88" i="138"/>
  <c r="N88" i="138"/>
  <c r="AF88" i="138" s="1"/>
  <c r="M88" i="138"/>
  <c r="AE88" i="138" s="1"/>
  <c r="L88" i="138"/>
  <c r="AG88" i="138" s="1"/>
  <c r="I88" i="138"/>
  <c r="H88" i="138"/>
  <c r="G88" i="138"/>
  <c r="AP87" i="138"/>
  <c r="AO87" i="138"/>
  <c r="AL87" i="138"/>
  <c r="AK87" i="138"/>
  <c r="AJ87" i="138"/>
  <c r="AB87" i="138"/>
  <c r="AA87" i="138"/>
  <c r="AC87" i="138" s="1"/>
  <c r="X87" i="138"/>
  <c r="W87" i="138"/>
  <c r="V87" i="138"/>
  <c r="S87" i="138"/>
  <c r="R87" i="138"/>
  <c r="Q87" i="138"/>
  <c r="N87" i="138"/>
  <c r="AF87" i="138" s="1"/>
  <c r="M87" i="138"/>
  <c r="AE87" i="138" s="1"/>
  <c r="L87" i="138"/>
  <c r="AG87" i="138" s="1"/>
  <c r="I87" i="138"/>
  <c r="H87" i="138"/>
  <c r="G87" i="138"/>
  <c r="AP86" i="138"/>
  <c r="AO86" i="138"/>
  <c r="AL86" i="138"/>
  <c r="AK86" i="138"/>
  <c r="AJ86" i="138"/>
  <c r="AB86" i="138"/>
  <c r="AA86" i="138"/>
  <c r="AC86" i="138" s="1"/>
  <c r="X86" i="138"/>
  <c r="W86" i="138"/>
  <c r="V86" i="138"/>
  <c r="S86" i="138"/>
  <c r="R86" i="138"/>
  <c r="Q86" i="138"/>
  <c r="N86" i="138"/>
  <c r="AF86" i="138" s="1"/>
  <c r="M86" i="138"/>
  <c r="AE86" i="138" s="1"/>
  <c r="L86" i="138"/>
  <c r="AG86" i="138" s="1"/>
  <c r="I86" i="138"/>
  <c r="H86" i="138"/>
  <c r="G86" i="138"/>
  <c r="AP85" i="138"/>
  <c r="AO85" i="138"/>
  <c r="AL85" i="138"/>
  <c r="AK85" i="138"/>
  <c r="AJ85" i="138"/>
  <c r="AB85" i="138"/>
  <c r="AA85" i="138"/>
  <c r="AC85" i="138" s="1"/>
  <c r="X85" i="138"/>
  <c r="W85" i="138"/>
  <c r="V85" i="138"/>
  <c r="S85" i="138"/>
  <c r="R85" i="138"/>
  <c r="Q85" i="138"/>
  <c r="N85" i="138"/>
  <c r="AF85" i="138" s="1"/>
  <c r="M85" i="138"/>
  <c r="AE85" i="138" s="1"/>
  <c r="L85" i="138"/>
  <c r="AG85" i="138" s="1"/>
  <c r="I85" i="138"/>
  <c r="H85" i="138"/>
  <c r="G85" i="138"/>
  <c r="AP84" i="138"/>
  <c r="AO84" i="138"/>
  <c r="AL84" i="138"/>
  <c r="AK84" i="138"/>
  <c r="AJ84" i="138"/>
  <c r="AB84" i="138"/>
  <c r="AA84" i="138"/>
  <c r="AC84" i="138" s="1"/>
  <c r="X84" i="138"/>
  <c r="W84" i="138"/>
  <c r="V84" i="138"/>
  <c r="S84" i="138"/>
  <c r="R84" i="138"/>
  <c r="Q84" i="138"/>
  <c r="N84" i="138"/>
  <c r="AF84" i="138" s="1"/>
  <c r="M84" i="138"/>
  <c r="AE84" i="138" s="1"/>
  <c r="L84" i="138"/>
  <c r="AG84" i="138" s="1"/>
  <c r="I84" i="138"/>
  <c r="H84" i="138"/>
  <c r="G84" i="138"/>
  <c r="AO83" i="138"/>
  <c r="AL83" i="138"/>
  <c r="AK83" i="138"/>
  <c r="AJ83" i="138"/>
  <c r="AB83" i="138"/>
  <c r="AA83" i="138"/>
  <c r="AC83" i="138" s="1"/>
  <c r="X83" i="138"/>
  <c r="W83" i="138"/>
  <c r="V83" i="138"/>
  <c r="S83" i="138"/>
  <c r="R83" i="138"/>
  <c r="Q83" i="138"/>
  <c r="N83" i="138"/>
  <c r="AF83" i="138" s="1"/>
  <c r="M83" i="138"/>
  <c r="AE83" i="138" s="1"/>
  <c r="L83" i="138"/>
  <c r="AG83" i="138" s="1"/>
  <c r="AK82" i="138"/>
  <c r="AL82" i="138" s="1"/>
  <c r="AJ82" i="138"/>
  <c r="AG82" i="138"/>
  <c r="AB82" i="138"/>
  <c r="AA82" i="138"/>
  <c r="AC82" i="138" s="1"/>
  <c r="X82" i="138"/>
  <c r="W82" i="138"/>
  <c r="V82" i="138"/>
  <c r="S82" i="138"/>
  <c r="R82" i="138"/>
  <c r="Q82" i="138"/>
  <c r="N82" i="138"/>
  <c r="AO82" i="138" s="1"/>
  <c r="M82" i="138"/>
  <c r="AE82" i="138" s="1"/>
  <c r="L82" i="138"/>
  <c r="AP83" i="138" s="1"/>
  <c r="AO81" i="138"/>
  <c r="AL81" i="138"/>
  <c r="AK81" i="138"/>
  <c r="AJ81" i="138"/>
  <c r="AG81" i="138"/>
  <c r="AC81" i="138"/>
  <c r="AB81" i="138"/>
  <c r="AA81" i="138"/>
  <c r="X81" i="138"/>
  <c r="W81" i="138"/>
  <c r="V81" i="138"/>
  <c r="S81" i="138"/>
  <c r="R81" i="138"/>
  <c r="Q81" i="138"/>
  <c r="N81" i="138"/>
  <c r="M81" i="138"/>
  <c r="AE81" i="138" s="1"/>
  <c r="L81" i="138"/>
  <c r="AO80" i="138"/>
  <c r="AN80" i="138"/>
  <c r="AK80" i="138"/>
  <c r="AL80" i="138" s="1"/>
  <c r="AJ80" i="138"/>
  <c r="AC80" i="138"/>
  <c r="AB80" i="138"/>
  <c r="AA80" i="138"/>
  <c r="X80" i="138"/>
  <c r="W80" i="138"/>
  <c r="V80" i="138"/>
  <c r="S80" i="138"/>
  <c r="R80" i="138"/>
  <c r="Q80" i="138"/>
  <c r="N80" i="138"/>
  <c r="AF80" i="138" s="1"/>
  <c r="M80" i="138"/>
  <c r="AE80" i="138" s="1"/>
  <c r="L80" i="138"/>
  <c r="AP81" i="138" s="1"/>
  <c r="AK79" i="138"/>
  <c r="AJ79" i="138"/>
  <c r="AL79" i="138" s="1"/>
  <c r="AF79" i="138"/>
  <c r="AC79" i="138"/>
  <c r="AB79" i="138"/>
  <c r="AA79" i="138"/>
  <c r="X79" i="138"/>
  <c r="W79" i="138"/>
  <c r="V79" i="138"/>
  <c r="S79" i="138"/>
  <c r="R79" i="138"/>
  <c r="Q79" i="138"/>
  <c r="N79" i="138"/>
  <c r="M79" i="138"/>
  <c r="AN79" i="138" s="1"/>
  <c r="L79" i="138"/>
  <c r="AG79" i="138" s="1"/>
  <c r="AP78" i="138"/>
  <c r="AN78" i="138"/>
  <c r="AK78" i="138"/>
  <c r="AL78" i="138" s="1"/>
  <c r="AJ78" i="138"/>
  <c r="AB78" i="138"/>
  <c r="AC78" i="138" s="1"/>
  <c r="AA78" i="138"/>
  <c r="X78" i="138"/>
  <c r="W78" i="138"/>
  <c r="V78" i="138"/>
  <c r="S78" i="138"/>
  <c r="R78" i="138"/>
  <c r="Q78" i="138"/>
  <c r="N78" i="138"/>
  <c r="AO78" i="138" s="1"/>
  <c r="M78" i="138"/>
  <c r="L78" i="138"/>
  <c r="AG78" i="138" s="1"/>
  <c r="AN77" i="138"/>
  <c r="AK77" i="138"/>
  <c r="AJ77" i="138"/>
  <c r="AL77" i="138" s="1"/>
  <c r="AB77" i="138"/>
  <c r="AA77" i="138"/>
  <c r="AC77" i="138" s="1"/>
  <c r="X77" i="138"/>
  <c r="W77" i="138"/>
  <c r="V77" i="138"/>
  <c r="S77" i="138"/>
  <c r="R77" i="138"/>
  <c r="Q77" i="138"/>
  <c r="N77" i="138"/>
  <c r="AF81" i="138" s="1"/>
  <c r="M77" i="138"/>
  <c r="AE77" i="138" s="1"/>
  <c r="L77" i="138"/>
  <c r="AG77" i="138" s="1"/>
  <c r="AP76" i="138"/>
  <c r="AK76" i="138"/>
  <c r="AJ76" i="138"/>
  <c r="AL76" i="138" s="1"/>
  <c r="AE76" i="138"/>
  <c r="AB76" i="138"/>
  <c r="AC76" i="138" s="1"/>
  <c r="AA76" i="138"/>
  <c r="X76" i="138"/>
  <c r="W76" i="138"/>
  <c r="V76" i="138"/>
  <c r="S76" i="138"/>
  <c r="R76" i="138"/>
  <c r="Q76" i="138"/>
  <c r="N76" i="138"/>
  <c r="AF76" i="138" s="1"/>
  <c r="M76" i="138"/>
  <c r="L76" i="138"/>
  <c r="AP75" i="138"/>
  <c r="AO75" i="138"/>
  <c r="AL75" i="138"/>
  <c r="AK75" i="138"/>
  <c r="AJ75" i="138"/>
  <c r="AB75" i="138"/>
  <c r="AA75" i="138"/>
  <c r="AC75" i="138" s="1"/>
  <c r="X75" i="138"/>
  <c r="W75" i="138"/>
  <c r="V75" i="138"/>
  <c r="S75" i="138"/>
  <c r="R75" i="138"/>
  <c r="Q75" i="138"/>
  <c r="N75" i="138"/>
  <c r="AF75" i="138" s="1"/>
  <c r="M75" i="138"/>
  <c r="AN75" i="138" s="1"/>
  <c r="L75" i="138"/>
  <c r="AG75" i="138" s="1"/>
  <c r="AL74" i="138"/>
  <c r="AK74" i="138"/>
  <c r="AJ74" i="138"/>
  <c r="AG74" i="138"/>
  <c r="AB74" i="138"/>
  <c r="AA74" i="138"/>
  <c r="AC74" i="138" s="1"/>
  <c r="X74" i="138"/>
  <c r="W74" i="138"/>
  <c r="V74" i="138"/>
  <c r="S74" i="138"/>
  <c r="R74" i="138"/>
  <c r="Q74" i="138"/>
  <c r="N74" i="138"/>
  <c r="AO74" i="138" s="1"/>
  <c r="M74" i="138"/>
  <c r="AE78" i="138" s="1"/>
  <c r="L74" i="138"/>
  <c r="AP74" i="138" s="1"/>
  <c r="AO73" i="138"/>
  <c r="AL73" i="138"/>
  <c r="AK73" i="138"/>
  <c r="AJ73" i="138"/>
  <c r="AG73" i="138"/>
  <c r="AC73" i="138"/>
  <c r="AB73" i="138"/>
  <c r="AA73" i="138"/>
  <c r="X73" i="138"/>
  <c r="W73" i="138"/>
  <c r="V73" i="138"/>
  <c r="S73" i="138"/>
  <c r="R73" i="138"/>
  <c r="Q73" i="138"/>
  <c r="N73" i="138"/>
  <c r="M73" i="138"/>
  <c r="AE73" i="138" s="1"/>
  <c r="L73" i="138"/>
  <c r="AO72" i="138"/>
  <c r="AN72" i="138"/>
  <c r="AK72" i="138"/>
  <c r="AJ72" i="138"/>
  <c r="AL72" i="138" s="1"/>
  <c r="AC72" i="138"/>
  <c r="AB72" i="138"/>
  <c r="AA72" i="138"/>
  <c r="X72" i="138"/>
  <c r="W72" i="138"/>
  <c r="V72" i="138"/>
  <c r="S72" i="138"/>
  <c r="R72" i="138"/>
  <c r="Q72" i="138"/>
  <c r="N72" i="138"/>
  <c r="AF72" i="138" s="1"/>
  <c r="M72" i="138"/>
  <c r="AE72" i="138" s="1"/>
  <c r="L72" i="138"/>
  <c r="AG76" i="138" s="1"/>
  <c r="AK71" i="138"/>
  <c r="AJ71" i="138"/>
  <c r="AL71" i="138" s="1"/>
  <c r="AF71" i="138"/>
  <c r="AC71" i="138"/>
  <c r="AB71" i="138"/>
  <c r="AA71" i="138"/>
  <c r="X71" i="138"/>
  <c r="W71" i="138"/>
  <c r="V71" i="138"/>
  <c r="S71" i="138"/>
  <c r="R71" i="138"/>
  <c r="Q71" i="138"/>
  <c r="N71" i="138"/>
  <c r="M71" i="138"/>
  <c r="AN71" i="138" s="1"/>
  <c r="L71" i="138"/>
  <c r="AG71" i="138" s="1"/>
  <c r="AP70" i="138"/>
  <c r="AN70" i="138"/>
  <c r="AK70" i="138"/>
  <c r="AL70" i="138" s="1"/>
  <c r="AJ70" i="138"/>
  <c r="AB70" i="138"/>
  <c r="AA70" i="138"/>
  <c r="AC70" i="138" s="1"/>
  <c r="X70" i="138"/>
  <c r="W70" i="138"/>
  <c r="V70" i="138"/>
  <c r="S70" i="138"/>
  <c r="R70" i="138"/>
  <c r="Q70" i="138"/>
  <c r="N70" i="138"/>
  <c r="AO70" i="138" s="1"/>
  <c r="M70" i="138"/>
  <c r="L70" i="138"/>
  <c r="AG70" i="138" s="1"/>
  <c r="AN69" i="138"/>
  <c r="AK69" i="138"/>
  <c r="AJ69" i="138"/>
  <c r="AL69" i="138" s="1"/>
  <c r="AB69" i="138"/>
  <c r="AA69" i="138"/>
  <c r="AC69" i="138" s="1"/>
  <c r="X69" i="138"/>
  <c r="W69" i="138"/>
  <c r="V69" i="138"/>
  <c r="S69" i="138"/>
  <c r="R69" i="138"/>
  <c r="Q69" i="138"/>
  <c r="N69" i="138"/>
  <c r="AF73" i="138" s="1"/>
  <c r="M69" i="138"/>
  <c r="AE69" i="138" s="1"/>
  <c r="L69" i="138"/>
  <c r="AG69" i="138" s="1"/>
  <c r="AP68" i="138"/>
  <c r="AK68" i="138"/>
  <c r="AJ68" i="138"/>
  <c r="AL68" i="138" s="1"/>
  <c r="AE68" i="138"/>
  <c r="AB68" i="138"/>
  <c r="AC68" i="138" s="1"/>
  <c r="AA68" i="138"/>
  <c r="X68" i="138"/>
  <c r="W68" i="138"/>
  <c r="V68" i="138"/>
  <c r="S68" i="138"/>
  <c r="R68" i="138"/>
  <c r="Q68" i="138"/>
  <c r="N68" i="138"/>
  <c r="AF68" i="138" s="1"/>
  <c r="M68" i="138"/>
  <c r="L68" i="138"/>
  <c r="AP67" i="138"/>
  <c r="AO67" i="138"/>
  <c r="AL67" i="138"/>
  <c r="AK67" i="138"/>
  <c r="AJ67" i="138"/>
  <c r="AB67" i="138"/>
  <c r="AA67" i="138"/>
  <c r="AC67" i="138" s="1"/>
  <c r="X67" i="138"/>
  <c r="W67" i="138"/>
  <c r="V67" i="138"/>
  <c r="S67" i="138"/>
  <c r="R67" i="138"/>
  <c r="Q67" i="138"/>
  <c r="N67" i="138"/>
  <c r="AF67" i="138" s="1"/>
  <c r="M67" i="138"/>
  <c r="AE67" i="138" s="1"/>
  <c r="L67" i="138"/>
  <c r="AG67" i="138" s="1"/>
  <c r="AL66" i="138"/>
  <c r="AK66" i="138"/>
  <c r="AJ66" i="138"/>
  <c r="AG66" i="138"/>
  <c r="AB66" i="138"/>
  <c r="AA66" i="138"/>
  <c r="AC66" i="138" s="1"/>
  <c r="X66" i="138"/>
  <c r="W66" i="138"/>
  <c r="V66" i="138"/>
  <c r="S66" i="138"/>
  <c r="R66" i="138"/>
  <c r="Q66" i="138"/>
  <c r="N66" i="138"/>
  <c r="AO66" i="138" s="1"/>
  <c r="M66" i="138"/>
  <c r="AE70" i="138" s="1"/>
  <c r="L66" i="138"/>
  <c r="AP66" i="138" s="1"/>
  <c r="AO65" i="138"/>
  <c r="AL65" i="138"/>
  <c r="AK65" i="138"/>
  <c r="AJ65" i="138"/>
  <c r="AG65" i="138"/>
  <c r="AC65" i="138"/>
  <c r="AB65" i="138"/>
  <c r="AA65" i="138"/>
  <c r="X65" i="138"/>
  <c r="W65" i="138"/>
  <c r="V65" i="138"/>
  <c r="S65" i="138"/>
  <c r="R65" i="138"/>
  <c r="Q65" i="138"/>
  <c r="N65" i="138"/>
  <c r="M65" i="138"/>
  <c r="AE65" i="138" s="1"/>
  <c r="L65" i="138"/>
  <c r="AO64" i="138"/>
  <c r="AN64" i="138"/>
  <c r="AK64" i="138"/>
  <c r="AJ64" i="138"/>
  <c r="AL64" i="138" s="1"/>
  <c r="AC64" i="138"/>
  <c r="AB64" i="138"/>
  <c r="AA64" i="138"/>
  <c r="X64" i="138"/>
  <c r="W64" i="138"/>
  <c r="V64" i="138"/>
  <c r="S64" i="138"/>
  <c r="R64" i="138"/>
  <c r="Q64" i="138"/>
  <c r="N64" i="138"/>
  <c r="AF64" i="138" s="1"/>
  <c r="M64" i="138"/>
  <c r="AE64" i="138" s="1"/>
  <c r="L64" i="138"/>
  <c r="AG68" i="138" s="1"/>
  <c r="AK63" i="138"/>
  <c r="AJ63" i="138"/>
  <c r="AL63" i="138" s="1"/>
  <c r="AF63" i="138"/>
  <c r="AC63" i="138"/>
  <c r="AB63" i="138"/>
  <c r="AA63" i="138"/>
  <c r="X63" i="138"/>
  <c r="W63" i="138"/>
  <c r="V63" i="138"/>
  <c r="S63" i="138"/>
  <c r="R63" i="138"/>
  <c r="Q63" i="138"/>
  <c r="N63" i="138"/>
  <c r="M63" i="138"/>
  <c r="AN63" i="138" s="1"/>
  <c r="L63" i="138"/>
  <c r="AG63" i="138" s="1"/>
  <c r="AP62" i="138"/>
  <c r="AN62" i="138"/>
  <c r="AK62" i="138"/>
  <c r="AL62" i="138" s="1"/>
  <c r="AJ62" i="138"/>
  <c r="AB62" i="138"/>
  <c r="AA62" i="138"/>
  <c r="AC62" i="138" s="1"/>
  <c r="X62" i="138"/>
  <c r="W62" i="138"/>
  <c r="V62" i="138"/>
  <c r="S62" i="138"/>
  <c r="R62" i="138"/>
  <c r="Q62" i="138"/>
  <c r="N62" i="138"/>
  <c r="AF62" i="138" s="1"/>
  <c r="M62" i="138"/>
  <c r="L62" i="138"/>
  <c r="AG62" i="138" s="1"/>
  <c r="AN61" i="138"/>
  <c r="AK61" i="138"/>
  <c r="AJ61" i="138"/>
  <c r="AL61" i="138" s="1"/>
  <c r="AB61" i="138"/>
  <c r="AA61" i="138"/>
  <c r="AC61" i="138" s="1"/>
  <c r="X61" i="138"/>
  <c r="W61" i="138"/>
  <c r="V61" i="138"/>
  <c r="S61" i="138"/>
  <c r="R61" i="138"/>
  <c r="Q61" i="138"/>
  <c r="N61" i="138"/>
  <c r="AF65" i="138" s="1"/>
  <c r="M61" i="138"/>
  <c r="AE61" i="138" s="1"/>
  <c r="L61" i="138"/>
  <c r="AG61" i="138" s="1"/>
  <c r="AP60" i="138"/>
  <c r="AK60" i="138"/>
  <c r="AJ60" i="138"/>
  <c r="AL60" i="138" s="1"/>
  <c r="AE60" i="138"/>
  <c r="AB60" i="138"/>
  <c r="AC60" i="138" s="1"/>
  <c r="AA60" i="138"/>
  <c r="X60" i="138"/>
  <c r="W60" i="138"/>
  <c r="V60" i="138"/>
  <c r="S60" i="138"/>
  <c r="R60" i="138"/>
  <c r="Q60" i="138"/>
  <c r="N60" i="138"/>
  <c r="AF60" i="138" s="1"/>
  <c r="M60" i="138"/>
  <c r="L60" i="138"/>
  <c r="AP59" i="138"/>
  <c r="AO59" i="138"/>
  <c r="AL59" i="138"/>
  <c r="AK59" i="138"/>
  <c r="AJ59" i="138"/>
  <c r="AB59" i="138"/>
  <c r="AA59" i="138"/>
  <c r="AC59" i="138" s="1"/>
  <c r="X59" i="138"/>
  <c r="W59" i="138"/>
  <c r="V59" i="138"/>
  <c r="S59" i="138"/>
  <c r="R59" i="138"/>
  <c r="Q59" i="138"/>
  <c r="N59" i="138"/>
  <c r="AF59" i="138" s="1"/>
  <c r="M59" i="138"/>
  <c r="AN59" i="138" s="1"/>
  <c r="L59" i="138"/>
  <c r="AG59" i="138" s="1"/>
  <c r="AL58" i="138"/>
  <c r="AK58" i="138"/>
  <c r="AJ58" i="138"/>
  <c r="AG58" i="138"/>
  <c r="AB58" i="138"/>
  <c r="AA58" i="138"/>
  <c r="AC58" i="138" s="1"/>
  <c r="X58" i="138"/>
  <c r="W58" i="138"/>
  <c r="V58" i="138"/>
  <c r="S58" i="138"/>
  <c r="R58" i="138"/>
  <c r="Q58" i="138"/>
  <c r="N58" i="138"/>
  <c r="AO58" i="138" s="1"/>
  <c r="M58" i="138"/>
  <c r="AE62" i="138" s="1"/>
  <c r="L58" i="138"/>
  <c r="AP58" i="138" s="1"/>
  <c r="AO57" i="138"/>
  <c r="AL57" i="138"/>
  <c r="AK57" i="138"/>
  <c r="AJ57" i="138"/>
  <c r="AG57" i="138"/>
  <c r="AC57" i="138"/>
  <c r="AB57" i="138"/>
  <c r="AA57" i="138"/>
  <c r="X57" i="138"/>
  <c r="W57" i="138"/>
  <c r="V57" i="138"/>
  <c r="S57" i="138"/>
  <c r="R57" i="138"/>
  <c r="Q57" i="138"/>
  <c r="N57" i="138"/>
  <c r="M57" i="138"/>
  <c r="AE57" i="138" s="1"/>
  <c r="L57" i="138"/>
  <c r="AO56" i="138"/>
  <c r="AN56" i="138"/>
  <c r="AK56" i="138"/>
  <c r="AJ56" i="138"/>
  <c r="AL56" i="138" s="1"/>
  <c r="AC56" i="138"/>
  <c r="AB56" i="138"/>
  <c r="AA56" i="138"/>
  <c r="X56" i="138"/>
  <c r="W56" i="138"/>
  <c r="V56" i="138"/>
  <c r="S56" i="138"/>
  <c r="R56" i="138"/>
  <c r="Q56" i="138"/>
  <c r="N56" i="138"/>
  <c r="AF56" i="138" s="1"/>
  <c r="M56" i="138"/>
  <c r="AE56" i="138" s="1"/>
  <c r="L56" i="138"/>
  <c r="AG60" i="138" s="1"/>
  <c r="AK55" i="138"/>
  <c r="AJ55" i="138"/>
  <c r="AL55" i="138" s="1"/>
  <c r="AF55" i="138"/>
  <c r="AC55" i="138"/>
  <c r="AB55" i="138"/>
  <c r="AA55" i="138"/>
  <c r="X55" i="138"/>
  <c r="W55" i="138"/>
  <c r="V55" i="138"/>
  <c r="S55" i="138"/>
  <c r="R55" i="138"/>
  <c r="Q55" i="138"/>
  <c r="N55" i="138"/>
  <c r="M55" i="138"/>
  <c r="AN55" i="138" s="1"/>
  <c r="L55" i="138"/>
  <c r="AG55" i="138" s="1"/>
  <c r="AN54" i="138"/>
  <c r="AK54" i="138"/>
  <c r="AL54" i="138" s="1"/>
  <c r="AJ54" i="138"/>
  <c r="AB54" i="138"/>
  <c r="AA54" i="138"/>
  <c r="AC54" i="138" s="1"/>
  <c r="X54" i="138"/>
  <c r="W54" i="138"/>
  <c r="V54" i="138"/>
  <c r="S54" i="138"/>
  <c r="R54" i="138"/>
  <c r="Q54" i="138"/>
  <c r="N54" i="138"/>
  <c r="AO54" i="138" s="1"/>
  <c r="M54" i="138"/>
  <c r="L54" i="138"/>
  <c r="AP54" i="138" s="1"/>
  <c r="AN53" i="138"/>
  <c r="AK53" i="138"/>
  <c r="AJ53" i="138"/>
  <c r="AL53" i="138" s="1"/>
  <c r="AB53" i="138"/>
  <c r="AA53" i="138"/>
  <c r="AC53" i="138" s="1"/>
  <c r="X53" i="138"/>
  <c r="W53" i="138"/>
  <c r="V53" i="138"/>
  <c r="S53" i="138"/>
  <c r="R53" i="138"/>
  <c r="Q53" i="138"/>
  <c r="N53" i="138"/>
  <c r="AF57" i="138" s="1"/>
  <c r="M53" i="138"/>
  <c r="AE53" i="138" s="1"/>
  <c r="L53" i="138"/>
  <c r="AG53" i="138" s="1"/>
  <c r="AP52" i="138"/>
  <c r="AK52" i="138"/>
  <c r="AJ52" i="138"/>
  <c r="AL52" i="138" s="1"/>
  <c r="AE52" i="138"/>
  <c r="AB52" i="138"/>
  <c r="AC52" i="138" s="1"/>
  <c r="AA52" i="138"/>
  <c r="X52" i="138"/>
  <c r="W52" i="138"/>
  <c r="V52" i="138"/>
  <c r="S52" i="138"/>
  <c r="R52" i="138"/>
  <c r="Q52" i="138"/>
  <c r="N52" i="138"/>
  <c r="AF52" i="138" s="1"/>
  <c r="M52" i="138"/>
  <c r="L52" i="138"/>
  <c r="AP51" i="138"/>
  <c r="AO51" i="138"/>
  <c r="AL51" i="138"/>
  <c r="AK51" i="138"/>
  <c r="AJ51" i="138"/>
  <c r="AB51" i="138"/>
  <c r="AA51" i="138"/>
  <c r="AC51" i="138" s="1"/>
  <c r="X51" i="138"/>
  <c r="W51" i="138"/>
  <c r="V51" i="138"/>
  <c r="S51" i="138"/>
  <c r="R51" i="138"/>
  <c r="Q51" i="138"/>
  <c r="N51" i="138"/>
  <c r="AF51" i="138" s="1"/>
  <c r="M51" i="138"/>
  <c r="AN51" i="138" s="1"/>
  <c r="L51" i="138"/>
  <c r="AG51" i="138" s="1"/>
  <c r="AL50" i="138"/>
  <c r="AK50" i="138"/>
  <c r="AJ50" i="138"/>
  <c r="AG50" i="138"/>
  <c r="AB50" i="138"/>
  <c r="AA50" i="138"/>
  <c r="AC50" i="138" s="1"/>
  <c r="X50" i="138"/>
  <c r="W50" i="138"/>
  <c r="V50" i="138"/>
  <c r="S50" i="138"/>
  <c r="R50" i="138"/>
  <c r="Q50" i="138"/>
  <c r="N50" i="138"/>
  <c r="AO50" i="138" s="1"/>
  <c r="M50" i="138"/>
  <c r="AE54" i="138" s="1"/>
  <c r="L50" i="138"/>
  <c r="AP50" i="138" s="1"/>
  <c r="AO49" i="138"/>
  <c r="AL49" i="138"/>
  <c r="AK49" i="138"/>
  <c r="AJ49" i="138"/>
  <c r="AG49" i="138"/>
  <c r="AC49" i="138"/>
  <c r="AB49" i="138"/>
  <c r="AA49" i="138"/>
  <c r="X49" i="138"/>
  <c r="W49" i="138"/>
  <c r="V49" i="138"/>
  <c r="S49" i="138"/>
  <c r="R49" i="138"/>
  <c r="Q49" i="138"/>
  <c r="N49" i="138"/>
  <c r="M49" i="138"/>
  <c r="AE49" i="138" s="1"/>
  <c r="L49" i="138"/>
  <c r="AO48" i="138"/>
  <c r="AN48" i="138"/>
  <c r="AK48" i="138"/>
  <c r="AJ48" i="138"/>
  <c r="AL48" i="138" s="1"/>
  <c r="AC48" i="138"/>
  <c r="AB48" i="138"/>
  <c r="AA48" i="138"/>
  <c r="X48" i="138"/>
  <c r="W48" i="138"/>
  <c r="V48" i="138"/>
  <c r="S48" i="138"/>
  <c r="R48" i="138"/>
  <c r="Q48" i="138"/>
  <c r="N48" i="138"/>
  <c r="AF48" i="138" s="1"/>
  <c r="M48" i="138"/>
  <c r="AE48" i="138" s="1"/>
  <c r="L48" i="138"/>
  <c r="AG52" i="138" s="1"/>
  <c r="AK47" i="138"/>
  <c r="AJ47" i="138"/>
  <c r="AL47" i="138" s="1"/>
  <c r="AF47" i="138"/>
  <c r="AC47" i="138"/>
  <c r="AB47" i="138"/>
  <c r="AA47" i="138"/>
  <c r="X47" i="138"/>
  <c r="W47" i="138"/>
  <c r="V47" i="138"/>
  <c r="S47" i="138"/>
  <c r="R47" i="138"/>
  <c r="Q47" i="138"/>
  <c r="N47" i="138"/>
  <c r="M47" i="138"/>
  <c r="AN47" i="138" s="1"/>
  <c r="L47" i="138"/>
  <c r="AG47" i="138" s="1"/>
  <c r="AP46" i="138"/>
  <c r="AN46" i="138"/>
  <c r="AK46" i="138"/>
  <c r="AL46" i="138" s="1"/>
  <c r="AJ46" i="138"/>
  <c r="AB46" i="138"/>
  <c r="AA46" i="138"/>
  <c r="AC46" i="138" s="1"/>
  <c r="X46" i="138"/>
  <c r="W46" i="138"/>
  <c r="V46" i="138"/>
  <c r="S46" i="138"/>
  <c r="R46" i="138"/>
  <c r="Q46" i="138"/>
  <c r="N46" i="138"/>
  <c r="AO46" i="138" s="1"/>
  <c r="M46" i="138"/>
  <c r="L46" i="138"/>
  <c r="AG46" i="138" s="1"/>
  <c r="AN45" i="138"/>
  <c r="AK45" i="138"/>
  <c r="AJ45" i="138"/>
  <c r="AL45" i="138" s="1"/>
  <c r="AB45" i="138"/>
  <c r="AA45" i="138"/>
  <c r="AC45" i="138" s="1"/>
  <c r="X45" i="138"/>
  <c r="W45" i="138"/>
  <c r="V45" i="138"/>
  <c r="S45" i="138"/>
  <c r="R45" i="138"/>
  <c r="Q45" i="138"/>
  <c r="N45" i="138"/>
  <c r="AF49" i="138" s="1"/>
  <c r="M45" i="138"/>
  <c r="AE45" i="138" s="1"/>
  <c r="L45" i="138"/>
  <c r="AG45" i="138" s="1"/>
  <c r="AP44" i="138"/>
  <c r="AK44" i="138"/>
  <c r="AJ44" i="138"/>
  <c r="AL44" i="138" s="1"/>
  <c r="AE44" i="138"/>
  <c r="AB44" i="138"/>
  <c r="AC44" i="138" s="1"/>
  <c r="AA44" i="138"/>
  <c r="X44" i="138"/>
  <c r="W44" i="138"/>
  <c r="V44" i="138"/>
  <c r="S44" i="138"/>
  <c r="R44" i="138"/>
  <c r="Q44" i="138"/>
  <c r="N44" i="138"/>
  <c r="AF44" i="138" s="1"/>
  <c r="M44" i="138"/>
  <c r="L44" i="138"/>
  <c r="AP43" i="138"/>
  <c r="AO43" i="138"/>
  <c r="AL43" i="138"/>
  <c r="AK43" i="138"/>
  <c r="AJ43" i="138"/>
  <c r="AB43" i="138"/>
  <c r="AA43" i="138"/>
  <c r="AC43" i="138" s="1"/>
  <c r="X43" i="138"/>
  <c r="W43" i="138"/>
  <c r="V43" i="138"/>
  <c r="S43" i="138"/>
  <c r="R43" i="138"/>
  <c r="Q43" i="138"/>
  <c r="N43" i="138"/>
  <c r="AF43" i="138" s="1"/>
  <c r="M43" i="138"/>
  <c r="AN43" i="138" s="1"/>
  <c r="L43" i="138"/>
  <c r="AG43" i="138" s="1"/>
  <c r="AL42" i="138"/>
  <c r="AK42" i="138"/>
  <c r="AJ42" i="138"/>
  <c r="AG42" i="138"/>
  <c r="AB42" i="138"/>
  <c r="AA42" i="138"/>
  <c r="AC42" i="138" s="1"/>
  <c r="X42" i="138"/>
  <c r="W42" i="138"/>
  <c r="V42" i="138"/>
  <c r="S42" i="138"/>
  <c r="R42" i="138"/>
  <c r="Q42" i="138"/>
  <c r="N42" i="138"/>
  <c r="AO42" i="138" s="1"/>
  <c r="M42" i="138"/>
  <c r="AE46" i="138" s="1"/>
  <c r="L42" i="138"/>
  <c r="AP42" i="138" s="1"/>
  <c r="AO41" i="138"/>
  <c r="AL41" i="138"/>
  <c r="AK41" i="138"/>
  <c r="AJ41" i="138"/>
  <c r="AG41" i="138"/>
  <c r="AC41" i="138"/>
  <c r="AB41" i="138"/>
  <c r="AA41" i="138"/>
  <c r="X41" i="138"/>
  <c r="W41" i="138"/>
  <c r="V41" i="138"/>
  <c r="S41" i="138"/>
  <c r="R41" i="138"/>
  <c r="Q41" i="138"/>
  <c r="N41" i="138"/>
  <c r="M41" i="138"/>
  <c r="AE41" i="138" s="1"/>
  <c r="L41" i="138"/>
  <c r="AO40" i="138"/>
  <c r="AN40" i="138"/>
  <c r="AK40" i="138"/>
  <c r="AJ40" i="138"/>
  <c r="AL40" i="138" s="1"/>
  <c r="AC40" i="138"/>
  <c r="AB40" i="138"/>
  <c r="AA40" i="138"/>
  <c r="X40" i="138"/>
  <c r="W40" i="138"/>
  <c r="V40" i="138"/>
  <c r="S40" i="138"/>
  <c r="R40" i="138"/>
  <c r="Q40" i="138"/>
  <c r="N40" i="138"/>
  <c r="AF40" i="138" s="1"/>
  <c r="M40" i="138"/>
  <c r="AE40" i="138" s="1"/>
  <c r="L40" i="138"/>
  <c r="AG44" i="138" s="1"/>
  <c r="AK39" i="138"/>
  <c r="AJ39" i="138"/>
  <c r="AL39" i="138" s="1"/>
  <c r="AF39" i="138"/>
  <c r="AC39" i="138"/>
  <c r="AB39" i="138"/>
  <c r="AA39" i="138"/>
  <c r="X39" i="138"/>
  <c r="W39" i="138"/>
  <c r="V39" i="138"/>
  <c r="S39" i="138"/>
  <c r="R39" i="138"/>
  <c r="Q39" i="138"/>
  <c r="N39" i="138"/>
  <c r="M39" i="138"/>
  <c r="AN39" i="138" s="1"/>
  <c r="L39" i="138"/>
  <c r="AG39" i="138" s="1"/>
  <c r="AP38" i="138"/>
  <c r="AN38" i="138"/>
  <c r="AK38" i="138"/>
  <c r="AL38" i="138" s="1"/>
  <c r="AJ38" i="138"/>
  <c r="AE38" i="138"/>
  <c r="AB38" i="138"/>
  <c r="AA38" i="138"/>
  <c r="AC38" i="138" s="1"/>
  <c r="X38" i="138"/>
  <c r="W38" i="138"/>
  <c r="V38" i="138"/>
  <c r="S38" i="138"/>
  <c r="R38" i="138"/>
  <c r="Q38" i="138"/>
  <c r="N38" i="138"/>
  <c r="AO38" i="138" s="1"/>
  <c r="M38" i="138"/>
  <c r="L38" i="138"/>
  <c r="AG38" i="138" s="1"/>
  <c r="AN37" i="138"/>
  <c r="AK37" i="138"/>
  <c r="AJ37" i="138"/>
  <c r="AL37" i="138" s="1"/>
  <c r="AB37" i="138"/>
  <c r="AA37" i="138"/>
  <c r="AC37" i="138" s="1"/>
  <c r="X37" i="138"/>
  <c r="W37" i="138"/>
  <c r="V37" i="138"/>
  <c r="S37" i="138"/>
  <c r="R37" i="138"/>
  <c r="Q37" i="138"/>
  <c r="N37" i="138"/>
  <c r="AF41" i="138" s="1"/>
  <c r="M37" i="138"/>
  <c r="AE37" i="138" s="1"/>
  <c r="L37" i="138"/>
  <c r="AG37" i="138" s="1"/>
  <c r="AP36" i="138"/>
  <c r="AK36" i="138"/>
  <c r="AJ36" i="138"/>
  <c r="AL36" i="138" s="1"/>
  <c r="X36" i="138"/>
  <c r="W36" i="138"/>
  <c r="V36" i="138"/>
  <c r="N36" i="138"/>
  <c r="AO36" i="138" s="1"/>
  <c r="M36" i="138"/>
  <c r="AN36" i="138" s="1"/>
  <c r="L36" i="138"/>
  <c r="AK35" i="138"/>
  <c r="AJ35" i="138"/>
  <c r="AL35" i="138" s="1"/>
  <c r="X35" i="138"/>
  <c r="W35" i="138"/>
  <c r="V35" i="138"/>
  <c r="N35" i="138"/>
  <c r="AO35" i="138" s="1"/>
  <c r="M35" i="138"/>
  <c r="AN35" i="138" s="1"/>
  <c r="L35" i="138"/>
  <c r="AP35" i="138" s="1"/>
  <c r="AP34" i="138"/>
  <c r="AK34" i="138"/>
  <c r="AJ34" i="138"/>
  <c r="AL34" i="138" s="1"/>
  <c r="X34" i="138"/>
  <c r="W34" i="138"/>
  <c r="V34" i="138"/>
  <c r="N34" i="138"/>
  <c r="AO34" i="138" s="1"/>
  <c r="M34" i="138"/>
  <c r="AN34" i="138" s="1"/>
  <c r="L34" i="138"/>
  <c r="N33" i="138"/>
  <c r="M33" i="138"/>
  <c r="L33" i="138"/>
  <c r="AC175" i="137"/>
  <c r="AC174" i="137"/>
  <c r="AD175" i="137" s="1"/>
  <c r="AA174" i="137"/>
  <c r="AB175" i="137" s="1"/>
  <c r="AC173" i="137"/>
  <c r="AD174" i="137" s="1"/>
  <c r="AA173" i="137"/>
  <c r="AB174" i="137" s="1"/>
  <c r="AC172" i="137"/>
  <c r="AD173" i="137" s="1"/>
  <c r="AA172" i="137"/>
  <c r="AB173" i="137" s="1"/>
  <c r="AC171" i="137"/>
  <c r="AD172" i="137" s="1"/>
  <c r="AA171" i="137"/>
  <c r="AB172" i="137" s="1"/>
  <c r="AD170" i="137"/>
  <c r="AC170" i="137"/>
  <c r="AD171" i="137" s="1"/>
  <c r="AA170" i="137"/>
  <c r="AB171" i="137" s="1"/>
  <c r="AC169" i="137"/>
  <c r="AA169" i="137"/>
  <c r="AB170" i="137" s="1"/>
  <c r="AC168" i="137"/>
  <c r="AD169" i="137" s="1"/>
  <c r="AA168" i="137"/>
  <c r="AB169" i="137" s="1"/>
  <c r="AC167" i="137"/>
  <c r="AD168" i="137" s="1"/>
  <c r="AA167" i="137"/>
  <c r="AB168" i="137" s="1"/>
  <c r="AC166" i="137"/>
  <c r="AD167" i="137" s="1"/>
  <c r="AA166" i="137"/>
  <c r="AB167" i="137" s="1"/>
  <c r="AC165" i="137"/>
  <c r="AD166" i="137" s="1"/>
  <c r="AA165" i="137"/>
  <c r="AB166" i="137" s="1"/>
  <c r="AD164" i="137"/>
  <c r="AC164" i="137"/>
  <c r="AD165" i="137" s="1"/>
  <c r="AA164" i="137"/>
  <c r="AB165" i="137" s="1"/>
  <c r="AC163" i="137"/>
  <c r="AA163" i="137"/>
  <c r="AB164" i="137" s="1"/>
  <c r="AC162" i="137"/>
  <c r="AD163" i="137" s="1"/>
  <c r="AA162" i="137"/>
  <c r="AB163" i="137" s="1"/>
  <c r="AC161" i="137"/>
  <c r="AD162" i="137" s="1"/>
  <c r="AA161" i="137"/>
  <c r="AB162" i="137" s="1"/>
  <c r="AC160" i="137"/>
  <c r="AD161" i="137" s="1"/>
  <c r="AA160" i="137"/>
  <c r="AB161" i="137" s="1"/>
  <c r="AC159" i="137"/>
  <c r="AD160" i="137" s="1"/>
  <c r="AA159" i="137"/>
  <c r="AB160" i="137" s="1"/>
  <c r="AD158" i="137"/>
  <c r="AC158" i="137"/>
  <c r="AD159" i="137" s="1"/>
  <c r="AA158" i="137"/>
  <c r="AB159" i="137" s="1"/>
  <c r="AC157" i="137"/>
  <c r="AA157" i="137"/>
  <c r="AB158" i="137" s="1"/>
  <c r="AC156" i="137"/>
  <c r="AD157" i="137" s="1"/>
  <c r="AA156" i="137"/>
  <c r="AB157" i="137" s="1"/>
  <c r="AC155" i="137"/>
  <c r="AD156" i="137" s="1"/>
  <c r="AA155" i="137"/>
  <c r="AB156" i="137" s="1"/>
  <c r="AD154" i="137"/>
  <c r="AC154" i="137"/>
  <c r="AD155" i="137" s="1"/>
  <c r="AA154" i="137"/>
  <c r="AB155" i="137" s="1"/>
  <c r="AC153" i="137"/>
  <c r="AA153" i="137"/>
  <c r="AB154" i="137" s="1"/>
  <c r="AC152" i="137"/>
  <c r="AD153" i="137" s="1"/>
  <c r="AA152" i="137"/>
  <c r="AB153" i="137" s="1"/>
  <c r="AC151" i="137"/>
  <c r="AD152" i="137" s="1"/>
  <c r="AA151" i="137"/>
  <c r="AB152" i="137" s="1"/>
  <c r="AC150" i="137"/>
  <c r="AD151" i="137" s="1"/>
  <c r="AA150" i="137"/>
  <c r="AB151" i="137" s="1"/>
  <c r="AC149" i="137"/>
  <c r="AD150" i="137" s="1"/>
  <c r="AA149" i="137"/>
  <c r="AB150" i="137" s="1"/>
  <c r="AD148" i="137"/>
  <c r="AC148" i="137"/>
  <c r="AD149" i="137" s="1"/>
  <c r="AA148" i="137"/>
  <c r="AB149" i="137" s="1"/>
  <c r="AC147" i="137"/>
  <c r="AA147" i="137"/>
  <c r="AB148" i="137" s="1"/>
  <c r="AC146" i="137"/>
  <c r="AD147" i="137" s="1"/>
  <c r="AA146" i="137"/>
  <c r="AB147" i="137" s="1"/>
  <c r="AC145" i="137"/>
  <c r="AD146" i="137" s="1"/>
  <c r="AA145" i="137"/>
  <c r="AB146" i="137" s="1"/>
  <c r="AC144" i="137"/>
  <c r="AD145" i="137" s="1"/>
  <c r="AA144" i="137"/>
  <c r="AB145" i="137" s="1"/>
  <c r="AC143" i="137"/>
  <c r="AD144" i="137" s="1"/>
  <c r="AA143" i="137"/>
  <c r="AB144" i="137" s="1"/>
  <c r="AD142" i="137"/>
  <c r="AC142" i="137"/>
  <c r="AD143" i="137" s="1"/>
  <c r="AA142" i="137"/>
  <c r="AB143" i="137" s="1"/>
  <c r="AC141" i="137"/>
  <c r="AA141" i="137"/>
  <c r="AB142" i="137" s="1"/>
  <c r="AC140" i="137"/>
  <c r="AD141" i="137" s="1"/>
  <c r="AA140" i="137"/>
  <c r="AB141" i="137" s="1"/>
  <c r="AC139" i="137"/>
  <c r="AD140" i="137" s="1"/>
  <c r="AA139" i="137"/>
  <c r="AB140" i="137" s="1"/>
  <c r="AD138" i="137"/>
  <c r="AC138" i="137"/>
  <c r="AD139" i="137" s="1"/>
  <c r="AA138" i="137"/>
  <c r="AB139" i="137" s="1"/>
  <c r="AC137" i="137"/>
  <c r="AA137" i="137"/>
  <c r="AB138" i="137" s="1"/>
  <c r="AC136" i="137"/>
  <c r="AD137" i="137" s="1"/>
  <c r="AA136" i="137"/>
  <c r="AB137" i="137" s="1"/>
  <c r="AC135" i="137"/>
  <c r="AD136" i="137" s="1"/>
  <c r="AA135" i="137"/>
  <c r="AB136" i="137" s="1"/>
  <c r="AC134" i="137"/>
  <c r="AD135" i="137" s="1"/>
  <c r="AA134" i="137"/>
  <c r="AB135" i="137" s="1"/>
  <c r="AC133" i="137"/>
  <c r="AD134" i="137" s="1"/>
  <c r="AA133" i="137"/>
  <c r="AB134" i="137" s="1"/>
  <c r="AD132" i="137"/>
  <c r="AC132" i="137"/>
  <c r="AD133" i="137" s="1"/>
  <c r="AA132" i="137"/>
  <c r="AB133" i="137" s="1"/>
  <c r="AC131" i="137"/>
  <c r="AA131" i="137"/>
  <c r="AB132" i="137" s="1"/>
  <c r="AC130" i="137"/>
  <c r="AD131" i="137" s="1"/>
  <c r="AA130" i="137"/>
  <c r="AB131" i="137" s="1"/>
  <c r="AC129" i="137"/>
  <c r="AD130" i="137" s="1"/>
  <c r="AA129" i="137"/>
  <c r="AB130" i="137" s="1"/>
  <c r="AC128" i="137"/>
  <c r="AD129" i="137" s="1"/>
  <c r="AA128" i="137"/>
  <c r="AB129" i="137" s="1"/>
  <c r="AC127" i="137"/>
  <c r="AD128" i="137" s="1"/>
  <c r="AA127" i="137"/>
  <c r="AB128" i="137" s="1"/>
  <c r="AD126" i="137"/>
  <c r="AC126" i="137"/>
  <c r="AD127" i="137" s="1"/>
  <c r="AA126" i="137"/>
  <c r="AB127" i="137" s="1"/>
  <c r="AC125" i="137"/>
  <c r="AA125" i="137"/>
  <c r="AB126" i="137" s="1"/>
  <c r="AC124" i="137"/>
  <c r="AD125" i="137" s="1"/>
  <c r="AA124" i="137"/>
  <c r="AB125" i="137" s="1"/>
  <c r="AC123" i="137"/>
  <c r="AD124" i="137" s="1"/>
  <c r="AA123" i="137"/>
  <c r="AB124" i="137" s="1"/>
  <c r="AD122" i="137"/>
  <c r="AC122" i="137"/>
  <c r="AD123" i="137" s="1"/>
  <c r="AA122" i="137"/>
  <c r="AB123" i="137" s="1"/>
  <c r="AC121" i="137"/>
  <c r="AA121" i="137"/>
  <c r="AB122" i="137" s="1"/>
  <c r="AC120" i="137"/>
  <c r="AD121" i="137" s="1"/>
  <c r="AA120" i="137"/>
  <c r="AB121" i="137" s="1"/>
  <c r="AC119" i="137"/>
  <c r="AD120" i="137" s="1"/>
  <c r="AA119" i="137"/>
  <c r="AB120" i="137" s="1"/>
  <c r="AC118" i="137"/>
  <c r="AD119" i="137" s="1"/>
  <c r="AA118" i="137"/>
  <c r="AB119" i="137" s="1"/>
  <c r="AC117" i="137"/>
  <c r="AD118" i="137" s="1"/>
  <c r="AA117" i="137"/>
  <c r="AB118" i="137" s="1"/>
  <c r="AD116" i="137"/>
  <c r="AC116" i="137"/>
  <c r="AD117" i="137" s="1"/>
  <c r="AA116" i="137"/>
  <c r="AB117" i="137" s="1"/>
  <c r="AC115" i="137"/>
  <c r="AA115" i="137"/>
  <c r="AB116" i="137" s="1"/>
  <c r="AC114" i="137"/>
  <c r="AD115" i="137" s="1"/>
  <c r="AA114" i="137"/>
  <c r="AB115" i="137" s="1"/>
  <c r="AC113" i="137"/>
  <c r="AD114" i="137" s="1"/>
  <c r="AA113" i="137"/>
  <c r="AB114" i="137" s="1"/>
  <c r="AC112" i="137"/>
  <c r="AD113" i="137" s="1"/>
  <c r="AA112" i="137"/>
  <c r="AB113" i="137" s="1"/>
  <c r="AC111" i="137"/>
  <c r="AD112" i="137" s="1"/>
  <c r="AA111" i="137"/>
  <c r="AB112" i="137" s="1"/>
  <c r="AD110" i="137"/>
  <c r="AC110" i="137"/>
  <c r="AD111" i="137" s="1"/>
  <c r="AA110" i="137"/>
  <c r="AB111" i="137" s="1"/>
  <c r="AC109" i="137"/>
  <c r="AA109" i="137"/>
  <c r="AB110" i="137" s="1"/>
  <c r="AC108" i="137"/>
  <c r="AD109" i="137" s="1"/>
  <c r="AA108" i="137"/>
  <c r="AB109" i="137" s="1"/>
  <c r="AC107" i="137"/>
  <c r="AD108" i="137" s="1"/>
  <c r="AA107" i="137"/>
  <c r="AB108" i="137" s="1"/>
  <c r="AD106" i="137"/>
  <c r="AC106" i="137"/>
  <c r="AD107" i="137" s="1"/>
  <c r="AA106" i="137"/>
  <c r="AB107" i="137" s="1"/>
  <c r="AC105" i="137"/>
  <c r="AA105" i="137"/>
  <c r="AB106" i="137" s="1"/>
  <c r="AC104" i="137"/>
  <c r="AD105" i="137" s="1"/>
  <c r="AA104" i="137"/>
  <c r="AB105" i="137" s="1"/>
  <c r="AC103" i="137"/>
  <c r="AD104" i="137" s="1"/>
  <c r="AA103" i="137"/>
  <c r="AB104" i="137" s="1"/>
  <c r="AC102" i="137"/>
  <c r="AD103" i="137" s="1"/>
  <c r="AA102" i="137"/>
  <c r="AB103" i="137" s="1"/>
  <c r="AC101" i="137"/>
  <c r="AD102" i="137" s="1"/>
  <c r="AA101" i="137"/>
  <c r="AB102" i="137" s="1"/>
  <c r="AD100" i="137"/>
  <c r="AC100" i="137"/>
  <c r="AD101" i="137" s="1"/>
  <c r="AA100" i="137"/>
  <c r="AB101" i="137" s="1"/>
  <c r="AC99" i="137"/>
  <c r="AA99" i="137"/>
  <c r="AB100" i="137" s="1"/>
  <c r="AC98" i="137"/>
  <c r="AD99" i="137" s="1"/>
  <c r="AA98" i="137"/>
  <c r="AB99" i="137" s="1"/>
  <c r="AC97" i="137"/>
  <c r="AD98" i="137" s="1"/>
  <c r="AA97" i="137"/>
  <c r="AB98" i="137" s="1"/>
  <c r="AC96" i="137"/>
  <c r="AD97" i="137" s="1"/>
  <c r="AA96" i="137"/>
  <c r="AB97" i="137" s="1"/>
  <c r="AC95" i="137"/>
  <c r="AD96" i="137" s="1"/>
  <c r="AA95" i="137"/>
  <c r="AB96" i="137" s="1"/>
  <c r="AD94" i="137"/>
  <c r="AC94" i="137"/>
  <c r="AD95" i="137" s="1"/>
  <c r="AA94" i="137"/>
  <c r="AB95" i="137" s="1"/>
  <c r="AC93" i="137"/>
  <c r="AA93" i="137"/>
  <c r="AB94" i="137" s="1"/>
  <c r="AC92" i="137"/>
  <c r="AD93" i="137" s="1"/>
  <c r="AA92" i="137"/>
  <c r="AB93" i="137" s="1"/>
  <c r="AC91" i="137"/>
  <c r="AD92" i="137" s="1"/>
  <c r="AA91" i="137"/>
  <c r="AB92" i="137" s="1"/>
  <c r="AD90" i="137"/>
  <c r="AC90" i="137"/>
  <c r="AD91" i="137" s="1"/>
  <c r="AA90" i="137"/>
  <c r="AB91" i="137" s="1"/>
  <c r="AC89" i="137"/>
  <c r="AA89" i="137"/>
  <c r="AB90" i="137" s="1"/>
  <c r="AC88" i="137"/>
  <c r="AD89" i="137" s="1"/>
  <c r="AA88" i="137"/>
  <c r="AB89" i="137" s="1"/>
  <c r="AC87" i="137"/>
  <c r="AD88" i="137" s="1"/>
  <c r="AA87" i="137"/>
  <c r="AB88" i="137" s="1"/>
  <c r="AC86" i="137"/>
  <c r="AD87" i="137" s="1"/>
  <c r="AA86" i="137"/>
  <c r="AB87" i="137" s="1"/>
  <c r="AC85" i="137"/>
  <c r="AD86" i="137" s="1"/>
  <c r="AA85" i="137"/>
  <c r="AB86" i="137" s="1"/>
  <c r="AD84" i="137"/>
  <c r="AC84" i="137"/>
  <c r="AD85" i="137" s="1"/>
  <c r="AA84" i="137"/>
  <c r="AB85" i="137" s="1"/>
  <c r="AC83" i="137"/>
  <c r="AA83" i="137"/>
  <c r="AB84" i="137" s="1"/>
  <c r="AC82" i="137"/>
  <c r="AD83" i="137" s="1"/>
  <c r="AA82" i="137"/>
  <c r="AB83" i="137" s="1"/>
  <c r="AC81" i="137"/>
  <c r="AD82" i="137" s="1"/>
  <c r="AA81" i="137"/>
  <c r="AB82" i="137" s="1"/>
  <c r="AC80" i="137"/>
  <c r="AD81" i="137" s="1"/>
  <c r="AA80" i="137"/>
  <c r="AB81" i="137" s="1"/>
  <c r="AC79" i="137"/>
  <c r="AD80" i="137" s="1"/>
  <c r="AA79" i="137"/>
  <c r="AB80" i="137" s="1"/>
  <c r="AD78" i="137"/>
  <c r="AC78" i="137"/>
  <c r="AD79" i="137" s="1"/>
  <c r="AA78" i="137"/>
  <c r="AB79" i="137" s="1"/>
  <c r="AC77" i="137"/>
  <c r="AA77" i="137"/>
  <c r="AB78" i="137" s="1"/>
  <c r="AC76" i="137"/>
  <c r="AD77" i="137" s="1"/>
  <c r="AA76" i="137"/>
  <c r="AB77" i="137" s="1"/>
  <c r="AC75" i="137"/>
  <c r="AD76" i="137" s="1"/>
  <c r="AA75" i="137"/>
  <c r="AB76" i="137" s="1"/>
  <c r="AD74" i="137"/>
  <c r="AC74" i="137"/>
  <c r="AD75" i="137" s="1"/>
  <c r="AA74" i="137"/>
  <c r="AB75" i="137" s="1"/>
  <c r="AC73" i="137"/>
  <c r="AA73" i="137"/>
  <c r="AB74" i="137" s="1"/>
  <c r="AC72" i="137"/>
  <c r="AD73" i="137" s="1"/>
  <c r="AA72" i="137"/>
  <c r="AB73" i="137" s="1"/>
  <c r="AC71" i="137"/>
  <c r="AD72" i="137" s="1"/>
  <c r="AA71" i="137"/>
  <c r="AB72" i="137" s="1"/>
  <c r="AC70" i="137"/>
  <c r="AD71" i="137" s="1"/>
  <c r="AA70" i="137"/>
  <c r="AB71" i="137" s="1"/>
  <c r="AC69" i="137"/>
  <c r="AD70" i="137" s="1"/>
  <c r="AA69" i="137"/>
  <c r="AB70" i="137" s="1"/>
  <c r="AD68" i="137"/>
  <c r="AC68" i="137"/>
  <c r="AD69" i="137" s="1"/>
  <c r="AA68" i="137"/>
  <c r="AB69" i="137" s="1"/>
  <c r="AC67" i="137"/>
  <c r="AA67" i="137"/>
  <c r="AB68" i="137" s="1"/>
  <c r="AC66" i="137"/>
  <c r="AD67" i="137" s="1"/>
  <c r="AA66" i="137"/>
  <c r="AB67" i="137" s="1"/>
  <c r="AC65" i="137"/>
  <c r="AD66" i="137" s="1"/>
  <c r="AA65" i="137"/>
  <c r="AB66" i="137" s="1"/>
  <c r="AC64" i="137"/>
  <c r="AD65" i="137" s="1"/>
  <c r="AA64" i="137"/>
  <c r="AB65" i="137" s="1"/>
  <c r="AC63" i="137"/>
  <c r="AD64" i="137" s="1"/>
  <c r="AA63" i="137"/>
  <c r="AB64" i="137" s="1"/>
  <c r="AD62" i="137"/>
  <c r="AC62" i="137"/>
  <c r="AD63" i="137" s="1"/>
  <c r="AA62" i="137"/>
  <c r="AB63" i="137" s="1"/>
  <c r="AC61" i="137"/>
  <c r="AA61" i="137"/>
  <c r="AB62" i="137" s="1"/>
  <c r="AC60" i="137"/>
  <c r="AD61" i="137" s="1"/>
  <c r="AA60" i="137"/>
  <c r="AB61" i="137" s="1"/>
  <c r="AC59" i="137"/>
  <c r="AD60" i="137" s="1"/>
  <c r="AA59" i="137"/>
  <c r="AB60" i="137" s="1"/>
  <c r="AD58" i="137"/>
  <c r="AC58" i="137"/>
  <c r="AD59" i="137" s="1"/>
  <c r="AA58" i="137"/>
  <c r="AB59" i="137" s="1"/>
  <c r="AC57" i="137"/>
  <c r="AA57" i="137"/>
  <c r="AB58" i="137" s="1"/>
  <c r="AC56" i="137"/>
  <c r="AD57" i="137" s="1"/>
  <c r="AA56" i="137"/>
  <c r="AB57" i="137" s="1"/>
  <c r="AC55" i="137"/>
  <c r="AD56" i="137" s="1"/>
  <c r="AA55" i="137"/>
  <c r="AB56" i="137" s="1"/>
  <c r="AC54" i="137"/>
  <c r="AD55" i="137" s="1"/>
  <c r="AA54" i="137"/>
  <c r="AB55" i="137" s="1"/>
  <c r="AC53" i="137"/>
  <c r="AD54" i="137" s="1"/>
  <c r="AA53" i="137"/>
  <c r="AB54" i="137" s="1"/>
  <c r="AD52" i="137"/>
  <c r="AC52" i="137"/>
  <c r="AD53" i="137" s="1"/>
  <c r="AA52" i="137"/>
  <c r="AB53" i="137" s="1"/>
  <c r="AC51" i="137"/>
  <c r="AA51" i="137"/>
  <c r="AB52" i="137" s="1"/>
  <c r="AC50" i="137"/>
  <c r="AD51" i="137" s="1"/>
  <c r="AA50" i="137"/>
  <c r="AB51" i="137" s="1"/>
  <c r="AC49" i="137"/>
  <c r="AD50" i="137" s="1"/>
  <c r="AA49" i="137"/>
  <c r="AB50" i="137" s="1"/>
  <c r="AC48" i="137"/>
  <c r="AD49" i="137" s="1"/>
  <c r="AA48" i="137"/>
  <c r="AB49" i="137" s="1"/>
  <c r="AC47" i="137"/>
  <c r="AD48" i="137" s="1"/>
  <c r="AA47" i="137"/>
  <c r="AB48" i="137" s="1"/>
  <c r="AC46" i="137"/>
  <c r="AD47" i="137" s="1"/>
  <c r="AA46" i="137"/>
  <c r="AB47" i="137" s="1"/>
  <c r="AC45" i="137"/>
  <c r="AD46" i="137" s="1"/>
  <c r="AA45" i="137"/>
  <c r="AB46" i="137" s="1"/>
  <c r="AC44" i="137"/>
  <c r="AD45" i="137" s="1"/>
  <c r="AA44" i="137"/>
  <c r="AB45" i="137" s="1"/>
  <c r="AD43" i="137"/>
  <c r="AC43" i="137"/>
  <c r="AD44" i="137" s="1"/>
  <c r="AA43" i="137"/>
  <c r="AB44" i="137" s="1"/>
  <c r="AC42" i="137"/>
  <c r="AA42" i="137"/>
  <c r="AB43" i="137" s="1"/>
  <c r="AC41" i="137"/>
  <c r="AD42" i="137" s="1"/>
  <c r="AB41" i="137"/>
  <c r="AA41" i="137"/>
  <c r="AB42" i="137" s="1"/>
  <c r="AC40" i="137"/>
  <c r="AD41" i="137" s="1"/>
  <c r="AA40" i="137"/>
  <c r="AC39" i="137"/>
  <c r="AD40" i="137" s="1"/>
  <c r="AA39" i="137"/>
  <c r="AB40" i="137" s="1"/>
  <c r="AD38" i="137"/>
  <c r="AC38" i="137"/>
  <c r="AD39" i="137" s="1"/>
  <c r="AA38" i="137"/>
  <c r="AB39" i="137" s="1"/>
  <c r="AC37" i="137"/>
  <c r="AA37" i="137"/>
  <c r="AB38" i="137" s="1"/>
  <c r="AC36" i="137"/>
  <c r="AD37" i="137" s="1"/>
  <c r="AA36" i="137"/>
  <c r="AB37" i="137" s="1"/>
  <c r="AD35" i="137"/>
  <c r="AC35" i="137"/>
  <c r="AD36" i="137" s="1"/>
  <c r="AA35" i="137"/>
  <c r="AB36" i="137" s="1"/>
  <c r="AC34" i="137"/>
  <c r="AA34" i="137"/>
  <c r="AB35" i="137" s="1"/>
  <c r="AC33" i="137"/>
  <c r="AD34" i="137" s="1"/>
  <c r="AA33" i="137"/>
  <c r="AB34" i="137" s="1"/>
  <c r="AC32" i="137"/>
  <c r="AD33" i="137" s="1"/>
  <c r="AA32" i="137"/>
  <c r="AB33" i="137" s="1"/>
  <c r="AD31" i="137"/>
  <c r="AC31" i="137"/>
  <c r="AD32" i="137" s="1"/>
  <c r="AA31" i="137"/>
  <c r="AB32" i="137" s="1"/>
  <c r="AC30" i="137"/>
  <c r="AA30" i="137"/>
  <c r="AB31" i="137" s="1"/>
  <c r="AC29" i="137"/>
  <c r="AD30" i="137" s="1"/>
  <c r="AB29" i="137"/>
  <c r="AA29" i="137"/>
  <c r="AB30" i="137" s="1"/>
  <c r="AC28" i="137"/>
  <c r="AD29" i="137" s="1"/>
  <c r="AA28" i="137"/>
  <c r="AC27" i="137"/>
  <c r="AD28" i="137" s="1"/>
  <c r="AA27" i="137"/>
  <c r="AB28" i="137" s="1"/>
  <c r="AD26" i="137"/>
  <c r="AC26" i="137"/>
  <c r="AD27" i="137" s="1"/>
  <c r="AA26" i="137"/>
  <c r="AB27" i="137" s="1"/>
  <c r="AC25" i="137"/>
  <c r="AA25" i="137"/>
  <c r="AB26" i="137" s="1"/>
  <c r="AC24" i="137"/>
  <c r="AD25" i="137" s="1"/>
  <c r="AA24" i="137"/>
  <c r="AB25" i="137" s="1"/>
  <c r="AC23" i="137"/>
  <c r="AD24" i="137" s="1"/>
  <c r="AA23" i="137"/>
  <c r="AB24" i="137" s="1"/>
  <c r="AC22" i="137"/>
  <c r="AD23" i="137" s="1"/>
  <c r="AA22" i="137"/>
  <c r="AB23" i="137" s="1"/>
  <c r="AC21" i="137"/>
  <c r="AD22" i="137" s="1"/>
  <c r="AA21" i="137"/>
  <c r="AB22" i="137" s="1"/>
  <c r="AD20" i="137"/>
  <c r="AC20" i="137"/>
  <c r="AD21" i="137" s="1"/>
  <c r="AA20" i="137"/>
  <c r="AB21" i="137" s="1"/>
  <c r="AC19" i="137"/>
  <c r="AA19" i="137"/>
  <c r="AB20" i="137" s="1"/>
  <c r="AC18" i="137"/>
  <c r="AD19" i="137" s="1"/>
  <c r="AA18" i="137"/>
  <c r="AB19" i="137" s="1"/>
  <c r="AD17" i="137"/>
  <c r="AC17" i="137"/>
  <c r="AD18" i="137" s="1"/>
  <c r="AA17" i="137"/>
  <c r="AB18" i="137" s="1"/>
  <c r="AC16" i="137"/>
  <c r="AA16" i="137"/>
  <c r="AB17" i="137" s="1"/>
  <c r="AC15" i="137"/>
  <c r="AD16" i="137" s="1"/>
  <c r="AA15" i="137"/>
  <c r="AB16" i="137" s="1"/>
  <c r="AC14" i="137"/>
  <c r="AD15" i="137" s="1"/>
  <c r="AA14" i="137"/>
  <c r="AB15" i="137" s="1"/>
  <c r="AC13" i="137"/>
  <c r="AD14" i="137" s="1"/>
  <c r="AA13" i="137"/>
  <c r="AB14" i="137" s="1"/>
  <c r="AC12" i="137"/>
  <c r="AD13" i="137" s="1"/>
  <c r="AA12" i="137"/>
  <c r="AB13" i="137" s="1"/>
  <c r="AD11" i="137"/>
  <c r="AC11" i="137"/>
  <c r="AD12" i="137" s="1"/>
  <c r="AA11" i="137"/>
  <c r="AB12" i="137" s="1"/>
  <c r="AC10" i="137"/>
  <c r="AA10" i="137"/>
  <c r="AB11" i="137" s="1"/>
  <c r="AC9" i="137"/>
  <c r="AD10" i="137" s="1"/>
  <c r="AB9" i="137"/>
  <c r="AA9" i="137"/>
  <c r="AB10" i="137" s="1"/>
  <c r="AC8" i="137"/>
  <c r="AD9" i="137" s="1"/>
  <c r="AA8" i="137"/>
  <c r="AC7" i="137"/>
  <c r="AD8" i="137" s="1"/>
  <c r="AA7" i="137"/>
  <c r="AB8" i="137" s="1"/>
  <c r="AC6" i="137"/>
  <c r="AD7" i="137" s="1"/>
  <c r="AA6" i="137"/>
  <c r="AB7" i="137" s="1"/>
  <c r="G6" i="4"/>
  <c r="H6" i="4"/>
  <c r="I6" i="4"/>
  <c r="AE43" i="138" l="1"/>
  <c r="AF46" i="138"/>
  <c r="AF54" i="138"/>
  <c r="AE59" i="138"/>
  <c r="AF78" i="138"/>
  <c r="AO37" i="138"/>
  <c r="AP40" i="138"/>
  <c r="AN42" i="138"/>
  <c r="AO45" i="138"/>
  <c r="AP48" i="138"/>
  <c r="AN50" i="138"/>
  <c r="AO53" i="138"/>
  <c r="AG54" i="138"/>
  <c r="AP56" i="138"/>
  <c r="AN58" i="138"/>
  <c r="AO61" i="138"/>
  <c r="AP64" i="138"/>
  <c r="AN66" i="138"/>
  <c r="AO69" i="138"/>
  <c r="AP72" i="138"/>
  <c r="AN74" i="138"/>
  <c r="AO77" i="138"/>
  <c r="AP80" i="138"/>
  <c r="AN82" i="138"/>
  <c r="AF38" i="138"/>
  <c r="AE51" i="138"/>
  <c r="AF70" i="138"/>
  <c r="AE75" i="138"/>
  <c r="AP37" i="138"/>
  <c r="AP45" i="138"/>
  <c r="AP53" i="138"/>
  <c r="AP61" i="138"/>
  <c r="AP69" i="138"/>
  <c r="AP77" i="138"/>
  <c r="AO39" i="138"/>
  <c r="AG40" i="138"/>
  <c r="AE42" i="138"/>
  <c r="AN44" i="138"/>
  <c r="AF45" i="138"/>
  <c r="AO47" i="138"/>
  <c r="AG48" i="138"/>
  <c r="AE50" i="138"/>
  <c r="AN52" i="138"/>
  <c r="AF53" i="138"/>
  <c r="AO55" i="138"/>
  <c r="AG56" i="138"/>
  <c r="AE58" i="138"/>
  <c r="AN60" i="138"/>
  <c r="AF61" i="138"/>
  <c r="AO63" i="138"/>
  <c r="AG64" i="138"/>
  <c r="AE66" i="138"/>
  <c r="AN68" i="138"/>
  <c r="AF69" i="138"/>
  <c r="AO71" i="138"/>
  <c r="AG72" i="138"/>
  <c r="AE74" i="138"/>
  <c r="AN76" i="138"/>
  <c r="AF77" i="138"/>
  <c r="AO79" i="138"/>
  <c r="AG80" i="138"/>
  <c r="AP82" i="138"/>
  <c r="AF37" i="138"/>
  <c r="AE39" i="138"/>
  <c r="AP39" i="138"/>
  <c r="AN41" i="138"/>
  <c r="AF42" i="138"/>
  <c r="AO44" i="138"/>
  <c r="AE47" i="138"/>
  <c r="AP47" i="138"/>
  <c r="AN49" i="138"/>
  <c r="AF50" i="138"/>
  <c r="AO52" i="138"/>
  <c r="AE55" i="138"/>
  <c r="AP55" i="138"/>
  <c r="AN57" i="138"/>
  <c r="AF58" i="138"/>
  <c r="AO60" i="138"/>
  <c r="AE63" i="138"/>
  <c r="AP63" i="138"/>
  <c r="AN65" i="138"/>
  <c r="AF66" i="138"/>
  <c r="AO68" i="138"/>
  <c r="AE71" i="138"/>
  <c r="AP71" i="138"/>
  <c r="AN73" i="138"/>
  <c r="AF74" i="138"/>
  <c r="AO76" i="138"/>
  <c r="AE79" i="138"/>
  <c r="AP79" i="138"/>
  <c r="AN81" i="138"/>
  <c r="AF82" i="138"/>
  <c r="AP41" i="138"/>
  <c r="AP49" i="138"/>
  <c r="AP57" i="138"/>
  <c r="AO62" i="138"/>
  <c r="AP65" i="138"/>
  <c r="AN67" i="138"/>
  <c r="AP73" i="138"/>
  <c r="AN83" i="138"/>
  <c r="AN84" i="138"/>
  <c r="AN85" i="138"/>
  <c r="AN86" i="138"/>
  <c r="AN87" i="138"/>
  <c r="AN88" i="138"/>
  <c r="AN89" i="138"/>
  <c r="AN90" i="138"/>
  <c r="AN91" i="138"/>
  <c r="AN92" i="138"/>
  <c r="AN93" i="138"/>
  <c r="AN94" i="138"/>
  <c r="AA175" i="137"/>
  <c r="G175" i="137" s="1"/>
  <c r="AX87" i="136"/>
  <c r="AW87" i="136"/>
  <c r="AV87" i="136"/>
  <c r="AU87" i="136"/>
  <c r="AT87" i="136"/>
  <c r="AS87" i="136"/>
  <c r="AR87" i="136"/>
  <c r="AQ87" i="136"/>
  <c r="AN87" i="136"/>
  <c r="AM87" i="136"/>
  <c r="AL87" i="136"/>
  <c r="AK87" i="136"/>
  <c r="AJ87" i="136"/>
  <c r="AI87" i="136"/>
  <c r="AH87" i="136"/>
  <c r="AG87" i="136"/>
  <c r="AD87" i="136"/>
  <c r="AC87" i="136"/>
  <c r="AB87" i="136"/>
  <c r="AA87" i="136"/>
  <c r="Z87" i="136"/>
  <c r="Y87" i="136"/>
  <c r="X87" i="136"/>
  <c r="W87" i="136"/>
  <c r="AX86" i="136"/>
  <c r="AW86" i="136"/>
  <c r="AV86" i="136"/>
  <c r="AU86" i="136"/>
  <c r="AT86" i="136"/>
  <c r="AS86" i="136"/>
  <c r="AR86" i="136"/>
  <c r="AQ86" i="136"/>
  <c r="AN86" i="136"/>
  <c r="AM86" i="136"/>
  <c r="AL86" i="136"/>
  <c r="AK86" i="136"/>
  <c r="AJ86" i="136"/>
  <c r="AI86" i="136"/>
  <c r="AH86" i="136"/>
  <c r="AG86" i="136"/>
  <c r="AD86" i="136"/>
  <c r="AC86" i="136"/>
  <c r="AB86" i="136"/>
  <c r="AA86" i="136"/>
  <c r="Z86" i="136"/>
  <c r="Y86" i="136"/>
  <c r="X86" i="136"/>
  <c r="W86" i="136"/>
  <c r="AX85" i="136"/>
  <c r="AW85" i="136"/>
  <c r="AV85" i="136"/>
  <c r="AU85" i="136"/>
  <c r="AT85" i="136"/>
  <c r="AS85" i="136"/>
  <c r="AR85" i="136"/>
  <c r="AQ85" i="136"/>
  <c r="AN85" i="136"/>
  <c r="AM85" i="136"/>
  <c r="AL85" i="136"/>
  <c r="AK85" i="136"/>
  <c r="AJ85" i="136"/>
  <c r="AI85" i="136"/>
  <c r="AH85" i="136"/>
  <c r="AG85" i="136"/>
  <c r="AD85" i="136"/>
  <c r="AC85" i="136"/>
  <c r="AB85" i="136"/>
  <c r="AA85" i="136"/>
  <c r="Z85" i="136"/>
  <c r="Y85" i="136"/>
  <c r="X85" i="136"/>
  <c r="W85" i="136"/>
  <c r="AX84" i="136"/>
  <c r="AW84" i="136"/>
  <c r="AV84" i="136"/>
  <c r="AU84" i="136"/>
  <c r="AT84" i="136"/>
  <c r="AS84" i="136"/>
  <c r="AR84" i="136"/>
  <c r="AQ84" i="136"/>
  <c r="AN84" i="136"/>
  <c r="AM84" i="136"/>
  <c r="AL84" i="136"/>
  <c r="AK84" i="136"/>
  <c r="AJ84" i="136"/>
  <c r="AI84" i="136"/>
  <c r="AH84" i="136"/>
  <c r="AG84" i="136"/>
  <c r="AD84" i="136"/>
  <c r="AC84" i="136"/>
  <c r="AB84" i="136"/>
  <c r="AA84" i="136"/>
  <c r="Z84" i="136"/>
  <c r="Y84" i="136"/>
  <c r="X84" i="136"/>
  <c r="W84" i="136"/>
  <c r="AX83" i="136"/>
  <c r="AW83" i="136"/>
  <c r="AV83" i="136"/>
  <c r="AU83" i="136"/>
  <c r="AT83" i="136"/>
  <c r="AS83" i="136"/>
  <c r="AR83" i="136"/>
  <c r="AQ83" i="136"/>
  <c r="AN83" i="136"/>
  <c r="AM83" i="136"/>
  <c r="AL83" i="136"/>
  <c r="AK83" i="136"/>
  <c r="AJ83" i="136"/>
  <c r="AI83" i="136"/>
  <c r="AH83" i="136"/>
  <c r="AG83" i="136"/>
  <c r="AD83" i="136"/>
  <c r="AC83" i="136"/>
  <c r="AB83" i="136"/>
  <c r="AA83" i="136"/>
  <c r="Z83" i="136"/>
  <c r="Y83" i="136"/>
  <c r="X83" i="136"/>
  <c r="W83" i="136"/>
  <c r="AX82" i="136"/>
  <c r="AW82" i="136"/>
  <c r="AV82" i="136"/>
  <c r="AU82" i="136"/>
  <c r="AT82" i="136"/>
  <c r="AS82" i="136"/>
  <c r="AR82" i="136"/>
  <c r="AQ82" i="136"/>
  <c r="AN82" i="136"/>
  <c r="AM82" i="136"/>
  <c r="AL82" i="136"/>
  <c r="AK82" i="136"/>
  <c r="AJ82" i="136"/>
  <c r="AI82" i="136"/>
  <c r="AH82" i="136"/>
  <c r="AG82" i="136"/>
  <c r="AD82" i="136"/>
  <c r="AC82" i="136"/>
  <c r="AB82" i="136"/>
  <c r="AA82" i="136"/>
  <c r="Z82" i="136"/>
  <c r="Y82" i="136"/>
  <c r="X82" i="136"/>
  <c r="W82" i="136"/>
  <c r="AX81" i="136"/>
  <c r="AW81" i="136"/>
  <c r="AV81" i="136"/>
  <c r="AU81" i="136"/>
  <c r="AT81" i="136"/>
  <c r="AS81" i="136"/>
  <c r="AR81" i="136"/>
  <c r="AQ81" i="136"/>
  <c r="AN81" i="136"/>
  <c r="AM81" i="136"/>
  <c r="AL81" i="136"/>
  <c r="AK81" i="136"/>
  <c r="AJ81" i="136"/>
  <c r="AI81" i="136"/>
  <c r="AH81" i="136"/>
  <c r="AG81" i="136"/>
  <c r="AD81" i="136"/>
  <c r="AC81" i="136"/>
  <c r="AB81" i="136"/>
  <c r="AA81" i="136"/>
  <c r="Z81" i="136"/>
  <c r="Y81" i="136"/>
  <c r="X81" i="136"/>
  <c r="W81" i="136"/>
  <c r="AX80" i="136"/>
  <c r="AW80" i="136"/>
  <c r="AV80" i="136"/>
  <c r="AU80" i="136"/>
  <c r="AT80" i="136"/>
  <c r="AS80" i="136"/>
  <c r="AR80" i="136"/>
  <c r="AQ80" i="136"/>
  <c r="AN80" i="136"/>
  <c r="AM80" i="136"/>
  <c r="AL80" i="136"/>
  <c r="AK80" i="136"/>
  <c r="AJ80" i="136"/>
  <c r="AI80" i="136"/>
  <c r="AH80" i="136"/>
  <c r="AG80" i="136"/>
  <c r="AD80" i="136"/>
  <c r="AC80" i="136"/>
  <c r="AB80" i="136"/>
  <c r="AA80" i="136"/>
  <c r="Z80" i="136"/>
  <c r="Y80" i="136"/>
  <c r="X80" i="136"/>
  <c r="W80" i="136"/>
  <c r="AX79" i="136"/>
  <c r="AW79" i="136"/>
  <c r="AV79" i="136"/>
  <c r="AU79" i="136"/>
  <c r="AT79" i="136"/>
  <c r="AS79" i="136"/>
  <c r="AR79" i="136"/>
  <c r="AQ79" i="136"/>
  <c r="AN79" i="136"/>
  <c r="AM79" i="136"/>
  <c r="AL79" i="136"/>
  <c r="AK79" i="136"/>
  <c r="AJ79" i="136"/>
  <c r="AI79" i="136"/>
  <c r="AH79" i="136"/>
  <c r="AG79" i="136"/>
  <c r="AD79" i="136"/>
  <c r="AC79" i="136"/>
  <c r="AB79" i="136"/>
  <c r="AA79" i="136"/>
  <c r="Z79" i="136"/>
  <c r="Y79" i="136"/>
  <c r="X79" i="136"/>
  <c r="W79" i="136"/>
  <c r="AX78" i="136"/>
  <c r="AW78" i="136"/>
  <c r="AV78" i="136"/>
  <c r="AU78" i="136"/>
  <c r="AT78" i="136"/>
  <c r="AS78" i="136"/>
  <c r="AR78" i="136"/>
  <c r="AQ78" i="136"/>
  <c r="AN78" i="136"/>
  <c r="AM78" i="136"/>
  <c r="AL78" i="136"/>
  <c r="AK78" i="136"/>
  <c r="AJ78" i="136"/>
  <c r="AI78" i="136"/>
  <c r="AH78" i="136"/>
  <c r="AG78" i="136"/>
  <c r="AD78" i="136"/>
  <c r="AC78" i="136"/>
  <c r="AB78" i="136"/>
  <c r="AA78" i="136"/>
  <c r="Z78" i="136"/>
  <c r="Y78" i="136"/>
  <c r="X78" i="136"/>
  <c r="W78" i="136"/>
  <c r="AX77" i="136"/>
  <c r="AW77" i="136"/>
  <c r="AV77" i="136"/>
  <c r="AU77" i="136"/>
  <c r="AT77" i="136"/>
  <c r="AS77" i="136"/>
  <c r="AR77" i="136"/>
  <c r="AQ77" i="136"/>
  <c r="AN77" i="136"/>
  <c r="AM77" i="136"/>
  <c r="AL77" i="136"/>
  <c r="AK77" i="136"/>
  <c r="AJ77" i="136"/>
  <c r="AI77" i="136"/>
  <c r="AH77" i="136"/>
  <c r="AG77" i="136"/>
  <c r="AD77" i="136"/>
  <c r="AC77" i="136"/>
  <c r="AB77" i="136"/>
  <c r="AA77" i="136"/>
  <c r="Z77" i="136"/>
  <c r="Y77" i="136"/>
  <c r="X77" i="136"/>
  <c r="W77" i="136"/>
  <c r="AX76" i="136"/>
  <c r="AW76" i="136"/>
  <c r="AV76" i="136"/>
  <c r="AU76" i="136"/>
  <c r="AT76" i="136"/>
  <c r="AS76" i="136"/>
  <c r="AR76" i="136"/>
  <c r="AQ76" i="136"/>
  <c r="AN76" i="136"/>
  <c r="AM76" i="136"/>
  <c r="AL76" i="136"/>
  <c r="AK76" i="136"/>
  <c r="AJ76" i="136"/>
  <c r="AI76" i="136"/>
  <c r="AH76" i="136"/>
  <c r="AG76" i="136"/>
  <c r="AX75" i="136"/>
  <c r="AW75" i="136"/>
  <c r="AV75" i="136"/>
  <c r="AU75" i="136"/>
  <c r="AT75" i="136"/>
  <c r="AS75" i="136"/>
  <c r="AR75" i="136"/>
  <c r="AQ75" i="136"/>
  <c r="AN75" i="136"/>
  <c r="AM75" i="136"/>
  <c r="AL75" i="136"/>
  <c r="AK75" i="136"/>
  <c r="AJ75" i="136"/>
  <c r="AI75" i="136"/>
  <c r="AH75" i="136"/>
  <c r="AG75" i="136"/>
  <c r="AX74" i="136"/>
  <c r="AW74" i="136"/>
  <c r="AV74" i="136"/>
  <c r="AU74" i="136"/>
  <c r="AT74" i="136"/>
  <c r="AS74" i="136"/>
  <c r="AR74" i="136"/>
  <c r="AQ74" i="136"/>
  <c r="AN74" i="136"/>
  <c r="AM74" i="136"/>
  <c r="AL74" i="136"/>
  <c r="AK74" i="136"/>
  <c r="AJ74" i="136"/>
  <c r="AI74" i="136"/>
  <c r="AH74" i="136"/>
  <c r="AG74" i="136"/>
  <c r="AX73" i="136"/>
  <c r="AW73" i="136"/>
  <c r="AV73" i="136"/>
  <c r="AU73" i="136"/>
  <c r="AT73" i="136"/>
  <c r="AS73" i="136"/>
  <c r="AR73" i="136"/>
  <c r="AQ73" i="136"/>
  <c r="AN73" i="136"/>
  <c r="AM73" i="136"/>
  <c r="AL73" i="136"/>
  <c r="AK73" i="136"/>
  <c r="AJ73" i="136"/>
  <c r="AI73" i="136"/>
  <c r="AH73" i="136"/>
  <c r="AG73" i="136"/>
  <c r="AX72" i="136"/>
  <c r="AW72" i="136"/>
  <c r="AV72" i="136"/>
  <c r="AU72" i="136"/>
  <c r="AT72" i="136"/>
  <c r="AS72" i="136"/>
  <c r="AR72" i="136"/>
  <c r="AQ72" i="136"/>
  <c r="AN72" i="136"/>
  <c r="AM72" i="136"/>
  <c r="AL72" i="136"/>
  <c r="AK72" i="136"/>
  <c r="AJ72" i="136"/>
  <c r="AI72" i="136"/>
  <c r="AH72" i="136"/>
  <c r="AG72" i="136"/>
  <c r="AX71" i="136"/>
  <c r="AW71" i="136"/>
  <c r="AV71" i="136"/>
  <c r="AU71" i="136"/>
  <c r="AT71" i="136"/>
  <c r="AS71" i="136"/>
  <c r="AR71" i="136"/>
  <c r="AQ71" i="136"/>
  <c r="AN71" i="136"/>
  <c r="AM71" i="136"/>
  <c r="AL71" i="136"/>
  <c r="AK71" i="136"/>
  <c r="AJ71" i="136"/>
  <c r="AI71" i="136"/>
  <c r="AH71" i="136"/>
  <c r="AG71" i="136"/>
  <c r="AX70" i="136"/>
  <c r="AW70" i="136"/>
  <c r="AV70" i="136"/>
  <c r="AU70" i="136"/>
  <c r="AT70" i="136"/>
  <c r="AS70" i="136"/>
  <c r="AR70" i="136"/>
  <c r="AQ70" i="136"/>
  <c r="AN70" i="136"/>
  <c r="AM70" i="136"/>
  <c r="AL70" i="136"/>
  <c r="AK70" i="136"/>
  <c r="AJ70" i="136"/>
  <c r="AI70" i="136"/>
  <c r="AH70" i="136"/>
  <c r="AG70" i="136"/>
  <c r="AX69" i="136"/>
  <c r="AW69" i="136"/>
  <c r="AV69" i="136"/>
  <c r="AU69" i="136"/>
  <c r="AT69" i="136"/>
  <c r="AS69" i="136"/>
  <c r="AR69" i="136"/>
  <c r="AQ69" i="136"/>
  <c r="AN69" i="136"/>
  <c r="AM69" i="136"/>
  <c r="AL69" i="136"/>
  <c r="AK69" i="136"/>
  <c r="AJ69" i="136"/>
  <c r="AI69" i="136"/>
  <c r="AH69" i="136"/>
  <c r="AG69" i="136"/>
  <c r="AX68" i="136"/>
  <c r="AW68" i="136"/>
  <c r="AV68" i="136"/>
  <c r="AU68" i="136"/>
  <c r="AT68" i="136"/>
  <c r="AS68" i="136"/>
  <c r="AR68" i="136"/>
  <c r="AQ68" i="136"/>
  <c r="AN68" i="136"/>
  <c r="AM68" i="136"/>
  <c r="AL68" i="136"/>
  <c r="AK68" i="136"/>
  <c r="AJ68" i="136"/>
  <c r="AI68" i="136"/>
  <c r="AH68" i="136"/>
  <c r="AG68" i="136"/>
  <c r="AX67" i="136"/>
  <c r="AW67" i="136"/>
  <c r="AV67" i="136"/>
  <c r="AU67" i="136"/>
  <c r="AT67" i="136"/>
  <c r="AS67" i="136"/>
  <c r="AR67" i="136"/>
  <c r="AQ67" i="136"/>
  <c r="AN67" i="136"/>
  <c r="AM67" i="136"/>
  <c r="AL67" i="136"/>
  <c r="AK67" i="136"/>
  <c r="AJ67" i="136"/>
  <c r="AI67" i="136"/>
  <c r="AH67" i="136"/>
  <c r="AG67" i="136"/>
  <c r="AX66" i="136"/>
  <c r="AW66" i="136"/>
  <c r="AV66" i="136"/>
  <c r="AU66" i="136"/>
  <c r="AT66" i="136"/>
  <c r="AS66" i="136"/>
  <c r="AR66" i="136"/>
  <c r="AQ66" i="136"/>
  <c r="AN66" i="136"/>
  <c r="AM66" i="136"/>
  <c r="AL66" i="136"/>
  <c r="AK66" i="136"/>
  <c r="AJ66" i="136"/>
  <c r="AI66" i="136"/>
  <c r="AH66" i="136"/>
  <c r="AG66" i="136"/>
  <c r="AX65" i="136"/>
  <c r="AW65" i="136"/>
  <c r="AV65" i="136"/>
  <c r="AU65" i="136"/>
  <c r="AT65" i="136"/>
  <c r="AS65" i="136"/>
  <c r="AR65" i="136"/>
  <c r="AQ65" i="136"/>
  <c r="AN65" i="136"/>
  <c r="AM65" i="136"/>
  <c r="AL65" i="136"/>
  <c r="AK65" i="136"/>
  <c r="AJ65" i="136"/>
  <c r="AI65" i="136"/>
  <c r="AH65" i="136"/>
  <c r="AG65" i="136"/>
  <c r="AX64" i="136"/>
  <c r="AW64" i="136"/>
  <c r="AV64" i="136"/>
  <c r="AU64" i="136"/>
  <c r="AT64" i="136"/>
  <c r="AS64" i="136"/>
  <c r="AR64" i="136"/>
  <c r="AQ64" i="136"/>
  <c r="AN64" i="136"/>
  <c r="AM64" i="136"/>
  <c r="AL64" i="136"/>
  <c r="AK64" i="136"/>
  <c r="AJ64" i="136"/>
  <c r="AI64" i="136"/>
  <c r="AH64" i="136"/>
  <c r="AG64" i="136"/>
  <c r="AX63" i="136"/>
  <c r="AW63" i="136"/>
  <c r="AV63" i="136"/>
  <c r="AU63" i="136"/>
  <c r="AT63" i="136"/>
  <c r="AS63" i="136"/>
  <c r="AR63" i="136"/>
  <c r="AQ63" i="136"/>
  <c r="AN63" i="136"/>
  <c r="AM63" i="136"/>
  <c r="AL63" i="136"/>
  <c r="AK63" i="136"/>
  <c r="AJ63" i="136"/>
  <c r="AI63" i="136"/>
  <c r="AH63" i="136"/>
  <c r="AG63" i="136"/>
  <c r="AX62" i="136"/>
  <c r="AW62" i="136"/>
  <c r="AV62" i="136"/>
  <c r="AU62" i="136"/>
  <c r="AT62" i="136"/>
  <c r="AS62" i="136"/>
  <c r="AR62" i="136"/>
  <c r="AQ62" i="136"/>
  <c r="AN62" i="136"/>
  <c r="AM62" i="136"/>
  <c r="AL62" i="136"/>
  <c r="AK62" i="136"/>
  <c r="AJ62" i="136"/>
  <c r="AI62" i="136"/>
  <c r="AH62" i="136"/>
  <c r="AG62" i="136"/>
  <c r="AX61" i="136"/>
  <c r="AW61" i="136"/>
  <c r="AV61" i="136"/>
  <c r="AU61" i="136"/>
  <c r="AT61" i="136"/>
  <c r="AS61" i="136"/>
  <c r="AR61" i="136"/>
  <c r="AQ61" i="136"/>
  <c r="AN61" i="136"/>
  <c r="AM61" i="136"/>
  <c r="AL61" i="136"/>
  <c r="AK61" i="136"/>
  <c r="AJ61" i="136"/>
  <c r="AI61" i="136"/>
  <c r="AH61" i="136"/>
  <c r="AG61" i="136"/>
  <c r="AX60" i="136"/>
  <c r="AW60" i="136"/>
  <c r="AV60" i="136"/>
  <c r="AU60" i="136"/>
  <c r="AT60" i="136"/>
  <c r="AS60" i="136"/>
  <c r="AR60" i="136"/>
  <c r="AQ60" i="136"/>
  <c r="AN60" i="136"/>
  <c r="AM60" i="136"/>
  <c r="AL60" i="136"/>
  <c r="AK60" i="136"/>
  <c r="AJ60" i="136"/>
  <c r="AI60" i="136"/>
  <c r="AH60" i="136"/>
  <c r="AG60" i="136"/>
  <c r="AX59" i="136"/>
  <c r="AW59" i="136"/>
  <c r="AV59" i="136"/>
  <c r="AU59" i="136"/>
  <c r="AT59" i="136"/>
  <c r="AS59" i="136"/>
  <c r="AR59" i="136"/>
  <c r="AQ59" i="136"/>
  <c r="AN59" i="136"/>
  <c r="AM59" i="136"/>
  <c r="AL59" i="136"/>
  <c r="AK59" i="136"/>
  <c r="AJ59" i="136"/>
  <c r="AI59" i="136"/>
  <c r="AH59" i="136"/>
  <c r="AG59" i="136"/>
  <c r="AX58" i="136"/>
  <c r="AW58" i="136"/>
  <c r="AV58" i="136"/>
  <c r="AU58" i="136"/>
  <c r="AT58" i="136"/>
  <c r="AS58" i="136"/>
  <c r="AR58" i="136"/>
  <c r="AQ58" i="136"/>
  <c r="AN58" i="136"/>
  <c r="AM58" i="136"/>
  <c r="AL58" i="136"/>
  <c r="AK58" i="136"/>
  <c r="AJ58" i="136"/>
  <c r="AI58" i="136"/>
  <c r="AH58" i="136"/>
  <c r="AG58" i="136"/>
  <c r="AX57" i="136"/>
  <c r="AW57" i="136"/>
  <c r="AV57" i="136"/>
  <c r="AU57" i="136"/>
  <c r="AT57" i="136"/>
  <c r="AS57" i="136"/>
  <c r="AR57" i="136"/>
  <c r="AQ57" i="136"/>
  <c r="AN57" i="136"/>
  <c r="AM57" i="136"/>
  <c r="AL57" i="136"/>
  <c r="AK57" i="136"/>
  <c r="AJ57" i="136"/>
  <c r="AI57" i="136"/>
  <c r="AH57" i="136"/>
  <c r="AG57" i="136"/>
  <c r="AX56" i="136"/>
  <c r="AW56" i="136"/>
  <c r="AV56" i="136"/>
  <c r="AU56" i="136"/>
  <c r="AT56" i="136"/>
  <c r="AS56" i="136"/>
  <c r="AR56" i="136"/>
  <c r="AQ56" i="136"/>
  <c r="AN56" i="136"/>
  <c r="AM56" i="136"/>
  <c r="AL56" i="136"/>
  <c r="AK56" i="136"/>
  <c r="AJ56" i="136"/>
  <c r="AI56" i="136"/>
  <c r="AH56" i="136"/>
  <c r="AG56" i="136"/>
  <c r="AX55" i="136"/>
  <c r="AW55" i="136"/>
  <c r="AV55" i="136"/>
  <c r="AU55" i="136"/>
  <c r="AT55" i="136"/>
  <c r="AS55" i="136"/>
  <c r="AR55" i="136"/>
  <c r="AQ55" i="136"/>
  <c r="AN55" i="136"/>
  <c r="AM55" i="136"/>
  <c r="AL55" i="136"/>
  <c r="AK55" i="136"/>
  <c r="AJ55" i="136"/>
  <c r="AI55" i="136"/>
  <c r="AH55" i="136"/>
  <c r="AG55" i="136"/>
  <c r="AX54" i="136"/>
  <c r="AW54" i="136"/>
  <c r="AV54" i="136"/>
  <c r="AU54" i="136"/>
  <c r="AT54" i="136"/>
  <c r="AS54" i="136"/>
  <c r="AR54" i="136"/>
  <c r="AQ54" i="136"/>
  <c r="AN54" i="136"/>
  <c r="AM54" i="136"/>
  <c r="AL54" i="136"/>
  <c r="AK54" i="136"/>
  <c r="AJ54" i="136"/>
  <c r="AI54" i="136"/>
  <c r="AH54" i="136"/>
  <c r="AG54" i="136"/>
  <c r="AX53" i="136"/>
  <c r="AW53" i="136"/>
  <c r="AV53" i="136"/>
  <c r="AU53" i="136"/>
  <c r="AT53" i="136"/>
  <c r="AS53" i="136"/>
  <c r="AR53" i="136"/>
  <c r="AQ53" i="136"/>
  <c r="AN53" i="136"/>
  <c r="AM53" i="136"/>
  <c r="AL53" i="136"/>
  <c r="AK53" i="136"/>
  <c r="AJ53" i="136"/>
  <c r="AI53" i="136"/>
  <c r="AH53" i="136"/>
  <c r="AG53" i="136"/>
  <c r="AX52" i="136"/>
  <c r="AW52" i="136"/>
  <c r="AV52" i="136"/>
  <c r="AU52" i="136"/>
  <c r="AT52" i="136"/>
  <c r="AS52" i="136"/>
  <c r="AR52" i="136"/>
  <c r="AQ52" i="136"/>
  <c r="AN52" i="136"/>
  <c r="AM52" i="136"/>
  <c r="AL52" i="136"/>
  <c r="AK52" i="136"/>
  <c r="AJ52" i="136"/>
  <c r="AI52" i="136"/>
  <c r="AH52" i="136"/>
  <c r="AG52" i="136"/>
  <c r="AX51" i="136"/>
  <c r="AW51" i="136"/>
  <c r="AV51" i="136"/>
  <c r="AU51" i="136"/>
  <c r="AT51" i="136"/>
  <c r="AS51" i="136"/>
  <c r="AR51" i="136"/>
  <c r="AQ51" i="136"/>
  <c r="AN51" i="136"/>
  <c r="AM51" i="136"/>
  <c r="AL51" i="136"/>
  <c r="AK51" i="136"/>
  <c r="AJ51" i="136"/>
  <c r="AI51" i="136"/>
  <c r="AH51" i="136"/>
  <c r="AG51" i="136"/>
  <c r="AX50" i="136"/>
  <c r="AW50" i="136"/>
  <c r="AV50" i="136"/>
  <c r="AU50" i="136"/>
  <c r="AT50" i="136"/>
  <c r="AS50" i="136"/>
  <c r="AR50" i="136"/>
  <c r="AQ50" i="136"/>
  <c r="AN50" i="136"/>
  <c r="AM50" i="136"/>
  <c r="AL50" i="136"/>
  <c r="AK50" i="136"/>
  <c r="AJ50" i="136"/>
  <c r="AI50" i="136"/>
  <c r="AH50" i="136"/>
  <c r="AG50" i="136"/>
  <c r="AX49" i="136"/>
  <c r="AW49" i="136"/>
  <c r="AV49" i="136"/>
  <c r="AU49" i="136"/>
  <c r="AT49" i="136"/>
  <c r="AS49" i="136"/>
  <c r="AR49" i="136"/>
  <c r="AQ49" i="136"/>
  <c r="AN49" i="136"/>
  <c r="AM49" i="136"/>
  <c r="AL49" i="136"/>
  <c r="AK49" i="136"/>
  <c r="AJ49" i="136"/>
  <c r="AI49" i="136"/>
  <c r="AH49" i="136"/>
  <c r="AG49" i="136"/>
  <c r="AX48" i="136"/>
  <c r="AW48" i="136"/>
  <c r="AV48" i="136"/>
  <c r="AU48" i="136"/>
  <c r="AT48" i="136"/>
  <c r="AS48" i="136"/>
  <c r="AR48" i="136"/>
  <c r="AQ48" i="136"/>
  <c r="AN48" i="136"/>
  <c r="AM48" i="136"/>
  <c r="AL48" i="136"/>
  <c r="AK48" i="136"/>
  <c r="AJ48" i="136"/>
  <c r="AI48" i="136"/>
  <c r="AH48" i="136"/>
  <c r="AG48" i="136"/>
  <c r="AX47" i="136"/>
  <c r="AW47" i="136"/>
  <c r="AV47" i="136"/>
  <c r="AU47" i="136"/>
  <c r="AT47" i="136"/>
  <c r="AS47" i="136"/>
  <c r="AR47" i="136"/>
  <c r="AQ47" i="136"/>
  <c r="AN47" i="136"/>
  <c r="AM47" i="136"/>
  <c r="AL47" i="136"/>
  <c r="AK47" i="136"/>
  <c r="AJ47" i="136"/>
  <c r="AI47" i="136"/>
  <c r="AH47" i="136"/>
  <c r="AG47" i="136"/>
  <c r="AX46" i="136"/>
  <c r="AW46" i="136"/>
  <c r="AV46" i="136"/>
  <c r="AU46" i="136"/>
  <c r="AT46" i="136"/>
  <c r="AS46" i="136"/>
  <c r="AR46" i="136"/>
  <c r="AQ46" i="136"/>
  <c r="AN46" i="136"/>
  <c r="AM46" i="136"/>
  <c r="AL46" i="136"/>
  <c r="AK46" i="136"/>
  <c r="AJ46" i="136"/>
  <c r="AI46" i="136"/>
  <c r="AH46" i="136"/>
  <c r="AG46" i="136"/>
  <c r="AX45" i="136"/>
  <c r="AW45" i="136"/>
  <c r="AV45" i="136"/>
  <c r="AU45" i="136"/>
  <c r="AT45" i="136"/>
  <c r="AS45" i="136"/>
  <c r="AR45" i="136"/>
  <c r="AQ45" i="136"/>
  <c r="AN45" i="136"/>
  <c r="AM45" i="136"/>
  <c r="AL45" i="136"/>
  <c r="AK45" i="136"/>
  <c r="AJ45" i="136"/>
  <c r="AI45" i="136"/>
  <c r="AH45" i="136"/>
  <c r="AG45" i="136"/>
  <c r="AX44" i="136"/>
  <c r="AW44" i="136"/>
  <c r="AV44" i="136"/>
  <c r="AU44" i="136"/>
  <c r="AT44" i="136"/>
  <c r="AS44" i="136"/>
  <c r="AR44" i="136"/>
  <c r="AQ44" i="136"/>
  <c r="AN44" i="136"/>
  <c r="AM44" i="136"/>
  <c r="AL44" i="136"/>
  <c r="AK44" i="136"/>
  <c r="AJ44" i="136"/>
  <c r="AI44" i="136"/>
  <c r="AH44" i="136"/>
  <c r="AG44" i="136"/>
  <c r="AX43" i="136"/>
  <c r="AW43" i="136"/>
  <c r="AV43" i="136"/>
  <c r="AU43" i="136"/>
  <c r="AT43" i="136"/>
  <c r="AS43" i="136"/>
  <c r="AR43" i="136"/>
  <c r="AQ43" i="136"/>
  <c r="AN43" i="136"/>
  <c r="AM43" i="136"/>
  <c r="AL43" i="136"/>
  <c r="AK43" i="136"/>
  <c r="AJ43" i="136"/>
  <c r="AI43" i="136"/>
  <c r="AH43" i="136"/>
  <c r="AG43" i="136"/>
  <c r="AX42" i="136"/>
  <c r="AW42" i="136"/>
  <c r="AV42" i="136"/>
  <c r="AU42" i="136"/>
  <c r="AT42" i="136"/>
  <c r="AS42" i="136"/>
  <c r="AR42" i="136"/>
  <c r="AQ42" i="136"/>
  <c r="AN42" i="136"/>
  <c r="AM42" i="136"/>
  <c r="AL42" i="136"/>
  <c r="AK42" i="136"/>
  <c r="AJ42" i="136"/>
  <c r="AI42" i="136"/>
  <c r="AH42" i="136"/>
  <c r="AG42" i="136"/>
  <c r="AX41" i="136"/>
  <c r="AW41" i="136"/>
  <c r="AV41" i="136"/>
  <c r="AU41" i="136"/>
  <c r="AT41" i="136"/>
  <c r="AS41" i="136"/>
  <c r="AR41" i="136"/>
  <c r="AQ41" i="136"/>
  <c r="AN41" i="136"/>
  <c r="AM41" i="136"/>
  <c r="AL41" i="136"/>
  <c r="AK41" i="136"/>
  <c r="AJ41" i="136"/>
  <c r="AI41" i="136"/>
  <c r="AH41" i="136"/>
  <c r="AG41" i="136"/>
  <c r="AX40" i="136"/>
  <c r="AW40" i="136"/>
  <c r="AV40" i="136"/>
  <c r="AU40" i="136"/>
  <c r="AT40" i="136"/>
  <c r="AS40" i="136"/>
  <c r="AR40" i="136"/>
  <c r="AQ40" i="136"/>
  <c r="AN40" i="136"/>
  <c r="AM40" i="136"/>
  <c r="AL40" i="136"/>
  <c r="AK40" i="136"/>
  <c r="AJ40" i="136"/>
  <c r="AI40" i="136"/>
  <c r="AH40" i="136"/>
  <c r="AG40" i="136"/>
  <c r="AX39" i="136"/>
  <c r="AW39" i="136"/>
  <c r="AV39" i="136"/>
  <c r="AU39" i="136"/>
  <c r="AT39" i="136"/>
  <c r="AS39" i="136"/>
  <c r="AR39" i="136"/>
  <c r="AQ39" i="136"/>
  <c r="AN39" i="136"/>
  <c r="AM39" i="136"/>
  <c r="AL39" i="136"/>
  <c r="AK39" i="136"/>
  <c r="AJ39" i="136"/>
  <c r="AI39" i="136"/>
  <c r="AH39" i="136"/>
  <c r="AG39" i="136"/>
  <c r="AX38" i="136"/>
  <c r="AW38" i="136"/>
  <c r="AV38" i="136"/>
  <c r="AU38" i="136"/>
  <c r="AT38" i="136"/>
  <c r="AS38" i="136"/>
  <c r="AR38" i="136"/>
  <c r="AQ38" i="136"/>
  <c r="AN38" i="136"/>
  <c r="AM38" i="136"/>
  <c r="AL38" i="136"/>
  <c r="AK38" i="136"/>
  <c r="AJ38" i="136"/>
  <c r="AI38" i="136"/>
  <c r="AH38" i="136"/>
  <c r="AG38" i="136"/>
  <c r="AX37" i="136"/>
  <c r="AW37" i="136"/>
  <c r="AV37" i="136"/>
  <c r="AU37" i="136"/>
  <c r="AT37" i="136"/>
  <c r="AS37" i="136"/>
  <c r="AR37" i="136"/>
  <c r="AQ37" i="136"/>
  <c r="AN37" i="136"/>
  <c r="AM37" i="136"/>
  <c r="AL37" i="136"/>
  <c r="AK37" i="136"/>
  <c r="AJ37" i="136"/>
  <c r="AI37" i="136"/>
  <c r="AH37" i="136"/>
  <c r="AG37" i="136"/>
  <c r="AX36" i="136"/>
  <c r="AW36" i="136"/>
  <c r="AV36" i="136"/>
  <c r="AU36" i="136"/>
  <c r="AT36" i="136"/>
  <c r="AS36" i="136"/>
  <c r="AR36" i="136"/>
  <c r="AQ36" i="136"/>
  <c r="AN36" i="136"/>
  <c r="AM36" i="136"/>
  <c r="AL36" i="136"/>
  <c r="AK36" i="136"/>
  <c r="AJ36" i="136"/>
  <c r="AI36" i="136"/>
  <c r="AH36" i="136"/>
  <c r="AG36" i="136"/>
  <c r="AX35" i="136"/>
  <c r="AW35" i="136"/>
  <c r="AV35" i="136"/>
  <c r="AU35" i="136"/>
  <c r="AT35" i="136"/>
  <c r="AS35" i="136"/>
  <c r="AR35" i="136"/>
  <c r="AQ35" i="136"/>
  <c r="AN35" i="136"/>
  <c r="AM35" i="136"/>
  <c r="AL35" i="136"/>
  <c r="AK35" i="136"/>
  <c r="AJ35" i="136"/>
  <c r="AI35" i="136"/>
  <c r="AH35" i="136"/>
  <c r="AG35" i="136"/>
  <c r="AX34" i="136"/>
  <c r="AW34" i="136"/>
  <c r="AV34" i="136"/>
  <c r="AU34" i="136"/>
  <c r="AT34" i="136"/>
  <c r="AS34" i="136"/>
  <c r="AR34" i="136"/>
  <c r="AQ34" i="136"/>
  <c r="AN34" i="136"/>
  <c r="AM34" i="136"/>
  <c r="AL34" i="136"/>
  <c r="AK34" i="136"/>
  <c r="AJ34" i="136"/>
  <c r="AI34" i="136"/>
  <c r="AH34" i="136"/>
  <c r="AG34" i="136"/>
  <c r="AX33" i="136"/>
  <c r="AW33" i="136"/>
  <c r="AV33" i="136"/>
  <c r="AU33" i="136"/>
  <c r="AT33" i="136"/>
  <c r="AS33" i="136"/>
  <c r="AR33" i="136"/>
  <c r="AQ33" i="136"/>
  <c r="AN33" i="136"/>
  <c r="AM33" i="136"/>
  <c r="AL33" i="136"/>
  <c r="AK33" i="136"/>
  <c r="AJ33" i="136"/>
  <c r="AI33" i="136"/>
  <c r="AH33" i="136"/>
  <c r="AG33" i="136"/>
  <c r="AX32" i="136"/>
  <c r="AW32" i="136"/>
  <c r="AV32" i="136"/>
  <c r="AU32" i="136"/>
  <c r="AT32" i="136"/>
  <c r="AS32" i="136"/>
  <c r="AR32" i="136"/>
  <c r="AQ32" i="136"/>
  <c r="AN32" i="136"/>
  <c r="AM32" i="136"/>
  <c r="AL32" i="136"/>
  <c r="AK32" i="136"/>
  <c r="AJ32" i="136"/>
  <c r="AI32" i="136"/>
  <c r="AH32" i="136"/>
  <c r="AG32" i="136"/>
  <c r="AX31" i="136"/>
  <c r="AW31" i="136"/>
  <c r="AV31" i="136"/>
  <c r="AU31" i="136"/>
  <c r="AT31" i="136"/>
  <c r="AS31" i="136"/>
  <c r="AR31" i="136"/>
  <c r="AQ31" i="136"/>
  <c r="AN31" i="136"/>
  <c r="AM31" i="136"/>
  <c r="AL31" i="136"/>
  <c r="AK31" i="136"/>
  <c r="AJ31" i="136"/>
  <c r="AI31" i="136"/>
  <c r="AH31" i="136"/>
  <c r="AG31" i="136"/>
  <c r="AX30" i="136"/>
  <c r="AW30" i="136"/>
  <c r="AV30" i="136"/>
  <c r="AU30" i="136"/>
  <c r="AT30" i="136"/>
  <c r="AS30" i="136"/>
  <c r="AR30" i="136"/>
  <c r="AQ30" i="136"/>
  <c r="AN30" i="136"/>
  <c r="AM30" i="136"/>
  <c r="AL30" i="136"/>
  <c r="AK30" i="136"/>
  <c r="AJ30" i="136"/>
  <c r="AI30" i="136"/>
  <c r="AH30" i="136"/>
  <c r="AG30" i="136"/>
  <c r="AX29" i="136"/>
  <c r="AW29" i="136"/>
  <c r="AV29" i="136"/>
  <c r="AU29" i="136"/>
  <c r="AT29" i="136"/>
  <c r="AS29" i="136"/>
  <c r="AR29" i="136"/>
  <c r="AQ29" i="136"/>
  <c r="AN29" i="136"/>
  <c r="AM29" i="136"/>
  <c r="AL29" i="136"/>
  <c r="AK29" i="136"/>
  <c r="AJ29" i="136"/>
  <c r="AI29" i="136"/>
  <c r="AH29" i="136"/>
  <c r="AG29" i="136"/>
  <c r="AX28" i="136"/>
  <c r="AW28" i="136"/>
  <c r="AV28" i="136"/>
  <c r="AU28" i="136"/>
  <c r="AT28" i="136"/>
  <c r="AS28" i="136"/>
  <c r="AR28" i="136"/>
  <c r="AQ28" i="136"/>
  <c r="AN28" i="136"/>
  <c r="AM28" i="136"/>
  <c r="AL28" i="136"/>
  <c r="AK28" i="136"/>
  <c r="AJ28" i="136"/>
  <c r="AI28" i="136"/>
  <c r="AH28" i="136"/>
  <c r="AG28" i="136"/>
  <c r="AX27" i="136"/>
  <c r="AW27" i="136"/>
  <c r="AV27" i="136"/>
  <c r="AU27" i="136"/>
  <c r="AT27" i="136"/>
  <c r="AS27" i="136"/>
  <c r="AR27" i="136"/>
  <c r="AQ27" i="136"/>
  <c r="AN27" i="136"/>
  <c r="AM27" i="136"/>
  <c r="AL27" i="136"/>
  <c r="AK27" i="136"/>
  <c r="AJ27" i="136"/>
  <c r="AI27" i="136"/>
  <c r="AH27" i="136"/>
  <c r="AG27" i="136"/>
  <c r="AX26" i="136"/>
  <c r="AW26" i="136"/>
  <c r="AV26" i="136"/>
  <c r="AU26" i="136"/>
  <c r="AT26" i="136"/>
  <c r="AS26" i="136"/>
  <c r="AR26" i="136"/>
  <c r="AQ26" i="136"/>
  <c r="AN26" i="136"/>
  <c r="AM26" i="136"/>
  <c r="AL26" i="136"/>
  <c r="AK26" i="136"/>
  <c r="AJ26" i="136"/>
  <c r="AI26" i="136"/>
  <c r="AH26" i="136"/>
  <c r="AG26" i="136"/>
  <c r="AX25" i="136"/>
  <c r="AW25" i="136"/>
  <c r="AV25" i="136"/>
  <c r="AU25" i="136"/>
  <c r="AT25" i="136"/>
  <c r="AS25" i="136"/>
  <c r="AR25" i="136"/>
  <c r="AQ25" i="136"/>
  <c r="AN25" i="136"/>
  <c r="AM25" i="136"/>
  <c r="AL25" i="136"/>
  <c r="AK25" i="136"/>
  <c r="AJ25" i="136"/>
  <c r="AI25" i="136"/>
  <c r="AH25" i="136"/>
  <c r="AG25" i="136"/>
  <c r="AX24" i="136"/>
  <c r="AW24" i="136"/>
  <c r="AV24" i="136"/>
  <c r="AU24" i="136"/>
  <c r="AT24" i="136"/>
  <c r="AS24" i="136"/>
  <c r="AR24" i="136"/>
  <c r="AQ24" i="136"/>
  <c r="AN24" i="136"/>
  <c r="AM24" i="136"/>
  <c r="AL24" i="136"/>
  <c r="AK24" i="136"/>
  <c r="AJ24" i="136"/>
  <c r="AI24" i="136"/>
  <c r="AH24" i="136"/>
  <c r="AG24" i="136"/>
  <c r="AX23" i="136"/>
  <c r="AW23" i="136"/>
  <c r="AV23" i="136"/>
  <c r="AU23" i="136"/>
  <c r="AT23" i="136"/>
  <c r="AS23" i="136"/>
  <c r="AR23" i="136"/>
  <c r="AQ23" i="136"/>
  <c r="AN23" i="136"/>
  <c r="AM23" i="136"/>
  <c r="AL23" i="136"/>
  <c r="AK23" i="136"/>
  <c r="AJ23" i="136"/>
  <c r="AI23" i="136"/>
  <c r="AH23" i="136"/>
  <c r="AG23" i="136"/>
  <c r="AX22" i="136"/>
  <c r="AW22" i="136"/>
  <c r="AV22" i="136"/>
  <c r="AU22" i="136"/>
  <c r="AT22" i="136"/>
  <c r="AS22" i="136"/>
  <c r="AR22" i="136"/>
  <c r="AQ22" i="136"/>
  <c r="AN22" i="136"/>
  <c r="AM22" i="136"/>
  <c r="AL22" i="136"/>
  <c r="AK22" i="136"/>
  <c r="AJ22" i="136"/>
  <c r="AI22" i="136"/>
  <c r="AH22" i="136"/>
  <c r="AG22" i="136"/>
  <c r="AX21" i="136"/>
  <c r="AW21" i="136"/>
  <c r="AV21" i="136"/>
  <c r="AU21" i="136"/>
  <c r="AT21" i="136"/>
  <c r="AS21" i="136"/>
  <c r="AR21" i="136"/>
  <c r="AQ21" i="136"/>
  <c r="AN21" i="136"/>
  <c r="AM21" i="136"/>
  <c r="AL21" i="136"/>
  <c r="AK21" i="136"/>
  <c r="AJ21" i="136"/>
  <c r="AI21" i="136"/>
  <c r="AH21" i="136"/>
  <c r="AG21" i="136"/>
  <c r="AX20" i="136"/>
  <c r="AW20" i="136"/>
  <c r="AV20" i="136"/>
  <c r="AU20" i="136"/>
  <c r="AT20" i="136"/>
  <c r="AS20" i="136"/>
  <c r="AR20" i="136"/>
  <c r="AQ20" i="136"/>
  <c r="AN20" i="136"/>
  <c r="AM20" i="136"/>
  <c r="AL20" i="136"/>
  <c r="AK20" i="136"/>
  <c r="AJ20" i="136"/>
  <c r="AI20" i="136"/>
  <c r="AH20" i="136"/>
  <c r="AG20" i="136"/>
  <c r="AX19" i="136"/>
  <c r="AW19" i="136"/>
  <c r="AV19" i="136"/>
  <c r="AU19" i="136"/>
  <c r="AT19" i="136"/>
  <c r="AS19" i="136"/>
  <c r="AR19" i="136"/>
  <c r="AQ19" i="136"/>
  <c r="AN19" i="136"/>
  <c r="AM19" i="136"/>
  <c r="AL19" i="136"/>
  <c r="AK19" i="136"/>
  <c r="AJ19" i="136"/>
  <c r="AI19" i="136"/>
  <c r="AH19" i="136"/>
  <c r="AG19" i="136"/>
  <c r="AX18" i="136"/>
  <c r="AW18" i="136"/>
  <c r="AV18" i="136"/>
  <c r="AU18" i="136"/>
  <c r="AT18" i="136"/>
  <c r="AS18" i="136"/>
  <c r="AR18" i="136"/>
  <c r="AQ18" i="136"/>
  <c r="AN18" i="136"/>
  <c r="AM18" i="136"/>
  <c r="AL18" i="136"/>
  <c r="AK18" i="136"/>
  <c r="AJ18" i="136"/>
  <c r="AI18" i="136"/>
  <c r="AH18" i="136"/>
  <c r="AG18" i="136"/>
  <c r="AX17" i="136"/>
  <c r="AW17" i="136"/>
  <c r="AV17" i="136"/>
  <c r="AU17" i="136"/>
  <c r="AT17" i="136"/>
  <c r="AS17" i="136"/>
  <c r="AR17" i="136"/>
  <c r="AQ17" i="136"/>
  <c r="AN17" i="136"/>
  <c r="AM17" i="136"/>
  <c r="AL17" i="136"/>
  <c r="AK17" i="136"/>
  <c r="AJ17" i="136"/>
  <c r="AI17" i="136"/>
  <c r="AH17" i="136"/>
  <c r="AG17" i="136"/>
  <c r="AX16" i="136"/>
  <c r="AW16" i="136"/>
  <c r="AV16" i="136"/>
  <c r="AU16" i="136"/>
  <c r="AT16" i="136"/>
  <c r="AS16" i="136"/>
  <c r="AR16" i="136"/>
  <c r="AQ16" i="136"/>
  <c r="AN16" i="136"/>
  <c r="AM16" i="136"/>
  <c r="AL16" i="136"/>
  <c r="AK16" i="136"/>
  <c r="AJ16" i="136"/>
  <c r="AI16" i="136"/>
  <c r="AH16" i="136"/>
  <c r="AG16" i="136"/>
  <c r="AX15" i="136"/>
  <c r="AW15" i="136"/>
  <c r="AV15" i="136"/>
  <c r="AU15" i="136"/>
  <c r="AT15" i="136"/>
  <c r="AS15" i="136"/>
  <c r="AR15" i="136"/>
  <c r="AQ15" i="136"/>
  <c r="AN15" i="136"/>
  <c r="AM15" i="136"/>
  <c r="AL15" i="136"/>
  <c r="AK15" i="136"/>
  <c r="AJ15" i="136"/>
  <c r="AI15" i="136"/>
  <c r="AH15" i="136"/>
  <c r="AG15" i="136"/>
  <c r="AX14" i="136"/>
  <c r="AW14" i="136"/>
  <c r="AV14" i="136"/>
  <c r="AU14" i="136"/>
  <c r="AT14" i="136"/>
  <c r="AS14" i="136"/>
  <c r="AR14" i="136"/>
  <c r="AQ14" i="136"/>
  <c r="AN14" i="136"/>
  <c r="AM14" i="136"/>
  <c r="AL14" i="136"/>
  <c r="AK14" i="136"/>
  <c r="AJ14" i="136"/>
  <c r="AI14" i="136"/>
  <c r="AH14" i="136"/>
  <c r="AG14" i="136"/>
  <c r="AX13" i="136"/>
  <c r="AW13" i="136"/>
  <c r="AV13" i="136"/>
  <c r="AU13" i="136"/>
  <c r="AT13" i="136"/>
  <c r="AS13" i="136"/>
  <c r="AR13" i="136"/>
  <c r="AQ13" i="136"/>
  <c r="AN13" i="136"/>
  <c r="AM13" i="136"/>
  <c r="AL13" i="136"/>
  <c r="AK13" i="136"/>
  <c r="AJ13" i="136"/>
  <c r="AI13" i="136"/>
  <c r="AH13" i="136"/>
  <c r="AG13" i="136"/>
  <c r="AX12" i="136"/>
  <c r="AW12" i="136"/>
  <c r="AV12" i="136"/>
  <c r="AU12" i="136"/>
  <c r="AT12" i="136"/>
  <c r="AS12" i="136"/>
  <c r="AR12" i="136"/>
  <c r="AQ12" i="136"/>
  <c r="AN12" i="136"/>
  <c r="AM12" i="136"/>
  <c r="AL12" i="136"/>
  <c r="AK12" i="136"/>
  <c r="AJ12" i="136"/>
  <c r="AI12" i="136"/>
  <c r="AH12" i="136"/>
  <c r="AG12" i="136"/>
  <c r="AX11" i="136"/>
  <c r="AW11" i="136"/>
  <c r="AV11" i="136"/>
  <c r="AU11" i="136"/>
  <c r="AT11" i="136"/>
  <c r="AS11" i="136"/>
  <c r="AR11" i="136"/>
  <c r="AQ11" i="136"/>
  <c r="AN11" i="136"/>
  <c r="AM11" i="136"/>
  <c r="AL11" i="136"/>
  <c r="AK11" i="136"/>
  <c r="AJ11" i="136"/>
  <c r="AI11" i="136"/>
  <c r="AH11" i="136"/>
  <c r="AG11" i="136"/>
  <c r="AX10" i="136"/>
  <c r="AW10" i="136"/>
  <c r="AV10" i="136"/>
  <c r="AU10" i="136"/>
  <c r="AT10" i="136"/>
  <c r="AS10" i="136"/>
  <c r="AR10" i="136"/>
  <c r="AQ10" i="136"/>
  <c r="AN10" i="136"/>
  <c r="AM10" i="136"/>
  <c r="AL10" i="136"/>
  <c r="AK10" i="136"/>
  <c r="AJ10" i="136"/>
  <c r="AI10" i="136"/>
  <c r="AH10" i="136"/>
  <c r="AG10" i="136"/>
  <c r="AN9" i="136"/>
  <c r="AM9" i="136"/>
  <c r="AL9" i="136"/>
  <c r="AK9" i="136"/>
  <c r="AJ9" i="136"/>
  <c r="AI9" i="136"/>
  <c r="AH9" i="136"/>
  <c r="AG9" i="136"/>
  <c r="AN8" i="136"/>
  <c r="AM8" i="136"/>
  <c r="AL8" i="136"/>
  <c r="AK8" i="136"/>
  <c r="AJ8" i="136"/>
  <c r="AI8" i="136"/>
  <c r="AH8" i="136"/>
  <c r="AG8" i="136"/>
  <c r="AN7" i="136"/>
  <c r="AM7" i="136"/>
  <c r="AL7" i="136"/>
  <c r="AK7" i="136"/>
  <c r="AJ7" i="136"/>
  <c r="AI7" i="136"/>
  <c r="AH7" i="136"/>
  <c r="AG7" i="136"/>
  <c r="AX5" i="136"/>
  <c r="AW5" i="136"/>
  <c r="AV5" i="136"/>
  <c r="AU5" i="136"/>
  <c r="AT5" i="136"/>
  <c r="AS5" i="136"/>
  <c r="AR5" i="136"/>
  <c r="AQ5" i="136"/>
  <c r="AN5" i="136"/>
  <c r="AM5" i="136"/>
  <c r="AL5" i="136"/>
  <c r="AK5" i="136"/>
  <c r="AJ5" i="136"/>
  <c r="AI5" i="136"/>
  <c r="AH5" i="136"/>
  <c r="AG5" i="136"/>
  <c r="AS95" i="135"/>
  <c r="AR95" i="135"/>
  <c r="AQ95" i="135"/>
  <c r="AP95" i="135"/>
  <c r="AO95" i="135"/>
  <c r="AN95" i="135"/>
  <c r="AM95" i="135"/>
  <c r="AJ95" i="135"/>
  <c r="AI95" i="135"/>
  <c r="AH95" i="135"/>
  <c r="AG95" i="135"/>
  <c r="AF95" i="135"/>
  <c r="AE95" i="135"/>
  <c r="AD95" i="135"/>
  <c r="AA95" i="135"/>
  <c r="Z95" i="135"/>
  <c r="Y95" i="135"/>
  <c r="X95" i="135"/>
  <c r="W95" i="135"/>
  <c r="V95" i="135"/>
  <c r="U95" i="135"/>
  <c r="AS94" i="135"/>
  <c r="AR94" i="135"/>
  <c r="AQ94" i="135"/>
  <c r="AP94" i="135"/>
  <c r="AO94" i="135"/>
  <c r="AN94" i="135"/>
  <c r="AM94" i="135"/>
  <c r="AJ94" i="135"/>
  <c r="AI94" i="135"/>
  <c r="AH94" i="135"/>
  <c r="AG94" i="135"/>
  <c r="AF94" i="135"/>
  <c r="AE94" i="135"/>
  <c r="AD94" i="135"/>
  <c r="AA94" i="135"/>
  <c r="Z94" i="135"/>
  <c r="Y94" i="135"/>
  <c r="X94" i="135"/>
  <c r="W94" i="135"/>
  <c r="V94" i="135"/>
  <c r="U94" i="135"/>
  <c r="AS93" i="135"/>
  <c r="AR93" i="135"/>
  <c r="AQ93" i="135"/>
  <c r="AP93" i="135"/>
  <c r="AO93" i="135"/>
  <c r="AN93" i="135"/>
  <c r="AM93" i="135"/>
  <c r="AJ93" i="135"/>
  <c r="AI93" i="135"/>
  <c r="AH93" i="135"/>
  <c r="AG93" i="135"/>
  <c r="AF93" i="135"/>
  <c r="AE93" i="135"/>
  <c r="AD93" i="135"/>
  <c r="AA93" i="135"/>
  <c r="Z93" i="135"/>
  <c r="Y93" i="135"/>
  <c r="X93" i="135"/>
  <c r="W93" i="135"/>
  <c r="V93" i="135"/>
  <c r="U93" i="135"/>
  <c r="AS92" i="135"/>
  <c r="AR92" i="135"/>
  <c r="AQ92" i="135"/>
  <c r="AP92" i="135"/>
  <c r="AO92" i="135"/>
  <c r="AN92" i="135"/>
  <c r="AM92" i="135"/>
  <c r="AJ92" i="135"/>
  <c r="AI92" i="135"/>
  <c r="AH92" i="135"/>
  <c r="AG92" i="135"/>
  <c r="AF92" i="135"/>
  <c r="AE92" i="135"/>
  <c r="AD92" i="135"/>
  <c r="AA92" i="135"/>
  <c r="Z92" i="135"/>
  <c r="Y92" i="135"/>
  <c r="X92" i="135"/>
  <c r="W92" i="135"/>
  <c r="V92" i="135"/>
  <c r="U92" i="135"/>
  <c r="AS91" i="135"/>
  <c r="AR91" i="135"/>
  <c r="AQ91" i="135"/>
  <c r="AP91" i="135"/>
  <c r="AO91" i="135"/>
  <c r="AN91" i="135"/>
  <c r="AM91" i="135"/>
  <c r="AJ91" i="135"/>
  <c r="AI91" i="135"/>
  <c r="AH91" i="135"/>
  <c r="AG91" i="135"/>
  <c r="AF91" i="135"/>
  <c r="AE91" i="135"/>
  <c r="AD91" i="135"/>
  <c r="AA91" i="135"/>
  <c r="Z91" i="135"/>
  <c r="Y91" i="135"/>
  <c r="X91" i="135"/>
  <c r="W91" i="135"/>
  <c r="V91" i="135"/>
  <c r="U91" i="135"/>
  <c r="AS90" i="135"/>
  <c r="AR90" i="135"/>
  <c r="AQ90" i="135"/>
  <c r="AP90" i="135"/>
  <c r="AO90" i="135"/>
  <c r="AN90" i="135"/>
  <c r="AM90" i="135"/>
  <c r="AJ90" i="135"/>
  <c r="AI90" i="135"/>
  <c r="AH90" i="135"/>
  <c r="AG90" i="135"/>
  <c r="AF90" i="135"/>
  <c r="AE90" i="135"/>
  <c r="AD90" i="135"/>
  <c r="AA90" i="135"/>
  <c r="Z90" i="135"/>
  <c r="Y90" i="135"/>
  <c r="X90" i="135"/>
  <c r="W90" i="135"/>
  <c r="V90" i="135"/>
  <c r="U90" i="135"/>
  <c r="AS89" i="135"/>
  <c r="AR89" i="135"/>
  <c r="AQ89" i="135"/>
  <c r="AP89" i="135"/>
  <c r="AO89" i="135"/>
  <c r="AN89" i="135"/>
  <c r="AM89" i="135"/>
  <c r="AJ89" i="135"/>
  <c r="AI89" i="135"/>
  <c r="AH89" i="135"/>
  <c r="AG89" i="135"/>
  <c r="AF89" i="135"/>
  <c r="AE89" i="135"/>
  <c r="AD89" i="135"/>
  <c r="AA89" i="135"/>
  <c r="Z89" i="135"/>
  <c r="Y89" i="135"/>
  <c r="X89" i="135"/>
  <c r="W89" i="135"/>
  <c r="V89" i="135"/>
  <c r="U89" i="135"/>
  <c r="AS88" i="135"/>
  <c r="AR88" i="135"/>
  <c r="AQ88" i="135"/>
  <c r="AP88" i="135"/>
  <c r="AO88" i="135"/>
  <c r="AN88" i="135"/>
  <c r="AM88" i="135"/>
  <c r="AJ88" i="135"/>
  <c r="AI88" i="135"/>
  <c r="AH88" i="135"/>
  <c r="AG88" i="135"/>
  <c r="AF88" i="135"/>
  <c r="AE88" i="135"/>
  <c r="AD88" i="135"/>
  <c r="AA88" i="135"/>
  <c r="Z88" i="135"/>
  <c r="Y88" i="135"/>
  <c r="X88" i="135"/>
  <c r="W88" i="135"/>
  <c r="V88" i="135"/>
  <c r="U88" i="135"/>
  <c r="AS87" i="135"/>
  <c r="AR87" i="135"/>
  <c r="AQ87" i="135"/>
  <c r="AP87" i="135"/>
  <c r="AO87" i="135"/>
  <c r="AN87" i="135"/>
  <c r="AM87" i="135"/>
  <c r="AJ87" i="135"/>
  <c r="AI87" i="135"/>
  <c r="AH87" i="135"/>
  <c r="AG87" i="135"/>
  <c r="AF87" i="135"/>
  <c r="AE87" i="135"/>
  <c r="AD87" i="135"/>
  <c r="AA87" i="135"/>
  <c r="Z87" i="135"/>
  <c r="Y87" i="135"/>
  <c r="X87" i="135"/>
  <c r="W87" i="135"/>
  <c r="V87" i="135"/>
  <c r="U87" i="135"/>
  <c r="AS86" i="135"/>
  <c r="AR86" i="135"/>
  <c r="AQ86" i="135"/>
  <c r="AP86" i="135"/>
  <c r="AO86" i="135"/>
  <c r="AN86" i="135"/>
  <c r="AM86" i="135"/>
  <c r="AJ86" i="135"/>
  <c r="AI86" i="135"/>
  <c r="AH86" i="135"/>
  <c r="AG86" i="135"/>
  <c r="AF86" i="135"/>
  <c r="AE86" i="135"/>
  <c r="AD86" i="135"/>
  <c r="AA86" i="135"/>
  <c r="Z86" i="135"/>
  <c r="Y86" i="135"/>
  <c r="X86" i="135"/>
  <c r="W86" i="135"/>
  <c r="V86" i="135"/>
  <c r="U86" i="135"/>
  <c r="AS85" i="135"/>
  <c r="AR85" i="135"/>
  <c r="AQ85" i="135"/>
  <c r="AP85" i="135"/>
  <c r="AO85" i="135"/>
  <c r="AN85" i="135"/>
  <c r="AM85" i="135"/>
  <c r="AJ85" i="135"/>
  <c r="AI85" i="135"/>
  <c r="AH85" i="135"/>
  <c r="AG85" i="135"/>
  <c r="AF85" i="135"/>
  <c r="AE85" i="135"/>
  <c r="AD85" i="135"/>
  <c r="AA85" i="135"/>
  <c r="Z85" i="135"/>
  <c r="Y85" i="135"/>
  <c r="X85" i="135"/>
  <c r="W85" i="135"/>
  <c r="V85" i="135"/>
  <c r="U85" i="135"/>
  <c r="AS84" i="135"/>
  <c r="AR84" i="135"/>
  <c r="AQ84" i="135"/>
  <c r="AP84" i="135"/>
  <c r="AO84" i="135"/>
  <c r="AN84" i="135"/>
  <c r="AM84" i="135"/>
  <c r="AJ84" i="135"/>
  <c r="AI84" i="135"/>
  <c r="AH84" i="135"/>
  <c r="AG84" i="135"/>
  <c r="AF84" i="135"/>
  <c r="AE84" i="135"/>
  <c r="AD84" i="135"/>
  <c r="AS83" i="135"/>
  <c r="AR83" i="135"/>
  <c r="AQ83" i="135"/>
  <c r="AP83" i="135"/>
  <c r="AO83" i="135"/>
  <c r="AN83" i="135"/>
  <c r="AM83" i="135"/>
  <c r="AJ83" i="135"/>
  <c r="AI83" i="135"/>
  <c r="AH83" i="135"/>
  <c r="AG83" i="135"/>
  <c r="AF83" i="135"/>
  <c r="AE83" i="135"/>
  <c r="AD83" i="135"/>
  <c r="AS82" i="135"/>
  <c r="AR82" i="135"/>
  <c r="AQ82" i="135"/>
  <c r="AP82" i="135"/>
  <c r="AO82" i="135"/>
  <c r="AN82" i="135"/>
  <c r="AM82" i="135"/>
  <c r="AJ82" i="135"/>
  <c r="AI82" i="135"/>
  <c r="AH82" i="135"/>
  <c r="AG82" i="135"/>
  <c r="AF82" i="135"/>
  <c r="AE82" i="135"/>
  <c r="AD82" i="135"/>
  <c r="AS81" i="135"/>
  <c r="AR81" i="135"/>
  <c r="AQ81" i="135"/>
  <c r="AP81" i="135"/>
  <c r="AO81" i="135"/>
  <c r="AN81" i="135"/>
  <c r="AM81" i="135"/>
  <c r="AJ81" i="135"/>
  <c r="AI81" i="135"/>
  <c r="AH81" i="135"/>
  <c r="AG81" i="135"/>
  <c r="AF81" i="135"/>
  <c r="AE81" i="135"/>
  <c r="AD81" i="135"/>
  <c r="AS80" i="135"/>
  <c r="AR80" i="135"/>
  <c r="AQ80" i="135"/>
  <c r="AP80" i="135"/>
  <c r="AO80" i="135"/>
  <c r="AN80" i="135"/>
  <c r="AM80" i="135"/>
  <c r="AJ80" i="135"/>
  <c r="AI80" i="135"/>
  <c r="AH80" i="135"/>
  <c r="AG80" i="135"/>
  <c r="AF80" i="135"/>
  <c r="AE80" i="135"/>
  <c r="AD80" i="135"/>
  <c r="AS79" i="135"/>
  <c r="AR79" i="135"/>
  <c r="AQ79" i="135"/>
  <c r="AP79" i="135"/>
  <c r="AO79" i="135"/>
  <c r="AN79" i="135"/>
  <c r="AM79" i="135"/>
  <c r="AJ79" i="135"/>
  <c r="AI79" i="135"/>
  <c r="AH79" i="135"/>
  <c r="AG79" i="135"/>
  <c r="AF79" i="135"/>
  <c r="AE79" i="135"/>
  <c r="AD79" i="135"/>
  <c r="AS78" i="135"/>
  <c r="AR78" i="135"/>
  <c r="AQ78" i="135"/>
  <c r="AP78" i="135"/>
  <c r="AO78" i="135"/>
  <c r="AN78" i="135"/>
  <c r="AM78" i="135"/>
  <c r="AJ78" i="135"/>
  <c r="AI78" i="135"/>
  <c r="AH78" i="135"/>
  <c r="AG78" i="135"/>
  <c r="AF78" i="135"/>
  <c r="AE78" i="135"/>
  <c r="AD78" i="135"/>
  <c r="AS77" i="135"/>
  <c r="AR77" i="135"/>
  <c r="AQ77" i="135"/>
  <c r="AP77" i="135"/>
  <c r="AO77" i="135"/>
  <c r="AN77" i="135"/>
  <c r="AM77" i="135"/>
  <c r="AJ77" i="135"/>
  <c r="AI77" i="135"/>
  <c r="AH77" i="135"/>
  <c r="AG77" i="135"/>
  <c r="AF77" i="135"/>
  <c r="AE77" i="135"/>
  <c r="AD77" i="135"/>
  <c r="AS76" i="135"/>
  <c r="AR76" i="135"/>
  <c r="AQ76" i="135"/>
  <c r="AP76" i="135"/>
  <c r="AO76" i="135"/>
  <c r="AN76" i="135"/>
  <c r="AM76" i="135"/>
  <c r="AJ76" i="135"/>
  <c r="AI76" i="135"/>
  <c r="AH76" i="135"/>
  <c r="AG76" i="135"/>
  <c r="AF76" i="135"/>
  <c r="AE76" i="135"/>
  <c r="AD76" i="135"/>
  <c r="AS75" i="135"/>
  <c r="AR75" i="135"/>
  <c r="AQ75" i="135"/>
  <c r="AP75" i="135"/>
  <c r="AO75" i="135"/>
  <c r="AN75" i="135"/>
  <c r="AM75" i="135"/>
  <c r="AJ75" i="135"/>
  <c r="AI75" i="135"/>
  <c r="AH75" i="135"/>
  <c r="AG75" i="135"/>
  <c r="AF75" i="135"/>
  <c r="AE75" i="135"/>
  <c r="AD75" i="135"/>
  <c r="AS74" i="135"/>
  <c r="AR74" i="135"/>
  <c r="AQ74" i="135"/>
  <c r="AP74" i="135"/>
  <c r="AO74" i="135"/>
  <c r="AN74" i="135"/>
  <c r="AM74" i="135"/>
  <c r="AJ74" i="135"/>
  <c r="AI74" i="135"/>
  <c r="AH74" i="135"/>
  <c r="AG74" i="135"/>
  <c r="AF74" i="135"/>
  <c r="AE74" i="135"/>
  <c r="AD74" i="135"/>
  <c r="AS73" i="135"/>
  <c r="AR73" i="135"/>
  <c r="AQ73" i="135"/>
  <c r="AP73" i="135"/>
  <c r="AO73" i="135"/>
  <c r="AN73" i="135"/>
  <c r="AM73" i="135"/>
  <c r="AJ73" i="135"/>
  <c r="AI73" i="135"/>
  <c r="AH73" i="135"/>
  <c r="AG73" i="135"/>
  <c r="AF73" i="135"/>
  <c r="AE73" i="135"/>
  <c r="AD73" i="135"/>
  <c r="AS72" i="135"/>
  <c r="AR72" i="135"/>
  <c r="AQ72" i="135"/>
  <c r="AP72" i="135"/>
  <c r="AO72" i="135"/>
  <c r="AN72" i="135"/>
  <c r="AM72" i="135"/>
  <c r="AJ72" i="135"/>
  <c r="AI72" i="135"/>
  <c r="AH72" i="135"/>
  <c r="AG72" i="135"/>
  <c r="AF72" i="135"/>
  <c r="AE72" i="135"/>
  <c r="AD72" i="135"/>
  <c r="AS71" i="135"/>
  <c r="AR71" i="135"/>
  <c r="AQ71" i="135"/>
  <c r="AP71" i="135"/>
  <c r="AO71" i="135"/>
  <c r="AN71" i="135"/>
  <c r="AM71" i="135"/>
  <c r="AJ71" i="135"/>
  <c r="AI71" i="135"/>
  <c r="AH71" i="135"/>
  <c r="AG71" i="135"/>
  <c r="AF71" i="135"/>
  <c r="AE71" i="135"/>
  <c r="AD71" i="135"/>
  <c r="AS70" i="135"/>
  <c r="AR70" i="135"/>
  <c r="AQ70" i="135"/>
  <c r="AP70" i="135"/>
  <c r="AO70" i="135"/>
  <c r="AN70" i="135"/>
  <c r="AM70" i="135"/>
  <c r="AJ70" i="135"/>
  <c r="AI70" i="135"/>
  <c r="AH70" i="135"/>
  <c r="AG70" i="135"/>
  <c r="AF70" i="135"/>
  <c r="AE70" i="135"/>
  <c r="AD70" i="135"/>
  <c r="AS69" i="135"/>
  <c r="AR69" i="135"/>
  <c r="AQ69" i="135"/>
  <c r="AP69" i="135"/>
  <c r="AO69" i="135"/>
  <c r="AN69" i="135"/>
  <c r="AM69" i="135"/>
  <c r="AJ69" i="135"/>
  <c r="AI69" i="135"/>
  <c r="AH69" i="135"/>
  <c r="AG69" i="135"/>
  <c r="AF69" i="135"/>
  <c r="AE69" i="135"/>
  <c r="AD69" i="135"/>
  <c r="AS68" i="135"/>
  <c r="AR68" i="135"/>
  <c r="AQ68" i="135"/>
  <c r="AP68" i="135"/>
  <c r="AO68" i="135"/>
  <c r="AN68" i="135"/>
  <c r="AM68" i="135"/>
  <c r="AJ68" i="135"/>
  <c r="AI68" i="135"/>
  <c r="AH68" i="135"/>
  <c r="AG68" i="135"/>
  <c r="AF68" i="135"/>
  <c r="AE68" i="135"/>
  <c r="AD68" i="135"/>
  <c r="AS67" i="135"/>
  <c r="AR67" i="135"/>
  <c r="AQ67" i="135"/>
  <c r="AP67" i="135"/>
  <c r="AO67" i="135"/>
  <c r="AN67" i="135"/>
  <c r="AM67" i="135"/>
  <c r="AJ67" i="135"/>
  <c r="AI67" i="135"/>
  <c r="AH67" i="135"/>
  <c r="AG67" i="135"/>
  <c r="AF67" i="135"/>
  <c r="AE67" i="135"/>
  <c r="AD67" i="135"/>
  <c r="AS66" i="135"/>
  <c r="AR66" i="135"/>
  <c r="AQ66" i="135"/>
  <c r="AP66" i="135"/>
  <c r="AO66" i="135"/>
  <c r="AN66" i="135"/>
  <c r="AM66" i="135"/>
  <c r="AJ66" i="135"/>
  <c r="AI66" i="135"/>
  <c r="AH66" i="135"/>
  <c r="AG66" i="135"/>
  <c r="AF66" i="135"/>
  <c r="AE66" i="135"/>
  <c r="AD66" i="135"/>
  <c r="AS65" i="135"/>
  <c r="AR65" i="135"/>
  <c r="AQ65" i="135"/>
  <c r="AP65" i="135"/>
  <c r="AO65" i="135"/>
  <c r="AN65" i="135"/>
  <c r="AM65" i="135"/>
  <c r="AJ65" i="135"/>
  <c r="AI65" i="135"/>
  <c r="AH65" i="135"/>
  <c r="AG65" i="135"/>
  <c r="AF65" i="135"/>
  <c r="AE65" i="135"/>
  <c r="AD65" i="135"/>
  <c r="AS64" i="135"/>
  <c r="AR64" i="135"/>
  <c r="AQ64" i="135"/>
  <c r="AP64" i="135"/>
  <c r="AO64" i="135"/>
  <c r="AN64" i="135"/>
  <c r="AM64" i="135"/>
  <c r="AJ64" i="135"/>
  <c r="AI64" i="135"/>
  <c r="AH64" i="135"/>
  <c r="AG64" i="135"/>
  <c r="AF64" i="135"/>
  <c r="AE64" i="135"/>
  <c r="AD64" i="135"/>
  <c r="AS63" i="135"/>
  <c r="AR63" i="135"/>
  <c r="AQ63" i="135"/>
  <c r="AP63" i="135"/>
  <c r="AO63" i="135"/>
  <c r="AN63" i="135"/>
  <c r="AM63" i="135"/>
  <c r="AJ63" i="135"/>
  <c r="AI63" i="135"/>
  <c r="AH63" i="135"/>
  <c r="AG63" i="135"/>
  <c r="AF63" i="135"/>
  <c r="AE63" i="135"/>
  <c r="AD63" i="135"/>
  <c r="AS62" i="135"/>
  <c r="AR62" i="135"/>
  <c r="AQ62" i="135"/>
  <c r="AP62" i="135"/>
  <c r="AO62" i="135"/>
  <c r="AN62" i="135"/>
  <c r="AM62" i="135"/>
  <c r="AJ62" i="135"/>
  <c r="AI62" i="135"/>
  <c r="AH62" i="135"/>
  <c r="AG62" i="135"/>
  <c r="AF62" i="135"/>
  <c r="AE62" i="135"/>
  <c r="AD62" i="135"/>
  <c r="AS61" i="135"/>
  <c r="AR61" i="135"/>
  <c r="AQ61" i="135"/>
  <c r="AP61" i="135"/>
  <c r="AO61" i="135"/>
  <c r="AN61" i="135"/>
  <c r="AM61" i="135"/>
  <c r="AJ61" i="135"/>
  <c r="AI61" i="135"/>
  <c r="AH61" i="135"/>
  <c r="AG61" i="135"/>
  <c r="AF61" i="135"/>
  <c r="AE61" i="135"/>
  <c r="AD61" i="135"/>
  <c r="AS60" i="135"/>
  <c r="AR60" i="135"/>
  <c r="AQ60" i="135"/>
  <c r="AP60" i="135"/>
  <c r="AO60" i="135"/>
  <c r="AN60" i="135"/>
  <c r="AM60" i="135"/>
  <c r="AJ60" i="135"/>
  <c r="AI60" i="135"/>
  <c r="AH60" i="135"/>
  <c r="AG60" i="135"/>
  <c r="AF60" i="135"/>
  <c r="AE60" i="135"/>
  <c r="AD60" i="135"/>
  <c r="AS59" i="135"/>
  <c r="AR59" i="135"/>
  <c r="AQ59" i="135"/>
  <c r="AP59" i="135"/>
  <c r="AO59" i="135"/>
  <c r="AN59" i="135"/>
  <c r="AM59" i="135"/>
  <c r="AJ59" i="135"/>
  <c r="AI59" i="135"/>
  <c r="AH59" i="135"/>
  <c r="AG59" i="135"/>
  <c r="AF59" i="135"/>
  <c r="AE59" i="135"/>
  <c r="AD59" i="135"/>
  <c r="AS58" i="135"/>
  <c r="AR58" i="135"/>
  <c r="AQ58" i="135"/>
  <c r="AP58" i="135"/>
  <c r="AO58" i="135"/>
  <c r="AN58" i="135"/>
  <c r="AM58" i="135"/>
  <c r="AJ58" i="135"/>
  <c r="AI58" i="135"/>
  <c r="AH58" i="135"/>
  <c r="AG58" i="135"/>
  <c r="AF58" i="135"/>
  <c r="AE58" i="135"/>
  <c r="AD58" i="135"/>
  <c r="AS57" i="135"/>
  <c r="AR57" i="135"/>
  <c r="AQ57" i="135"/>
  <c r="AP57" i="135"/>
  <c r="AO57" i="135"/>
  <c r="AN57" i="135"/>
  <c r="AM57" i="135"/>
  <c r="AJ57" i="135"/>
  <c r="AI57" i="135"/>
  <c r="AH57" i="135"/>
  <c r="AG57" i="135"/>
  <c r="AF57" i="135"/>
  <c r="AE57" i="135"/>
  <c r="AD57" i="135"/>
  <c r="AS56" i="135"/>
  <c r="AR56" i="135"/>
  <c r="AQ56" i="135"/>
  <c r="AP56" i="135"/>
  <c r="AO56" i="135"/>
  <c r="AN56" i="135"/>
  <c r="AM56" i="135"/>
  <c r="AJ56" i="135"/>
  <c r="AI56" i="135"/>
  <c r="AH56" i="135"/>
  <c r="AG56" i="135"/>
  <c r="AF56" i="135"/>
  <c r="AE56" i="135"/>
  <c r="AD56" i="135"/>
  <c r="AS55" i="135"/>
  <c r="AR55" i="135"/>
  <c r="AQ55" i="135"/>
  <c r="AP55" i="135"/>
  <c r="AO55" i="135"/>
  <c r="AN55" i="135"/>
  <c r="AM55" i="135"/>
  <c r="AJ55" i="135"/>
  <c r="AI55" i="135"/>
  <c r="AH55" i="135"/>
  <c r="AG55" i="135"/>
  <c r="AF55" i="135"/>
  <c r="AE55" i="135"/>
  <c r="AD55" i="135"/>
  <c r="AS54" i="135"/>
  <c r="AR54" i="135"/>
  <c r="AQ54" i="135"/>
  <c r="AP54" i="135"/>
  <c r="AO54" i="135"/>
  <c r="AN54" i="135"/>
  <c r="AM54" i="135"/>
  <c r="AJ54" i="135"/>
  <c r="AI54" i="135"/>
  <c r="AH54" i="135"/>
  <c r="AG54" i="135"/>
  <c r="AF54" i="135"/>
  <c r="AE54" i="135"/>
  <c r="AD54" i="135"/>
  <c r="AS53" i="135"/>
  <c r="AR53" i="135"/>
  <c r="AQ53" i="135"/>
  <c r="AP53" i="135"/>
  <c r="AO53" i="135"/>
  <c r="AN53" i="135"/>
  <c r="AM53" i="135"/>
  <c r="AJ53" i="135"/>
  <c r="AI53" i="135"/>
  <c r="AH53" i="135"/>
  <c r="AG53" i="135"/>
  <c r="AF53" i="135"/>
  <c r="AE53" i="135"/>
  <c r="AD53" i="135"/>
  <c r="AS52" i="135"/>
  <c r="AR52" i="135"/>
  <c r="AQ52" i="135"/>
  <c r="AP52" i="135"/>
  <c r="AO52" i="135"/>
  <c r="AN52" i="135"/>
  <c r="AM52" i="135"/>
  <c r="AJ52" i="135"/>
  <c r="AI52" i="135"/>
  <c r="AH52" i="135"/>
  <c r="AG52" i="135"/>
  <c r="AF52" i="135"/>
  <c r="AE52" i="135"/>
  <c r="AD52" i="135"/>
  <c r="AS51" i="135"/>
  <c r="AR51" i="135"/>
  <c r="AQ51" i="135"/>
  <c r="AP51" i="135"/>
  <c r="AO51" i="135"/>
  <c r="AN51" i="135"/>
  <c r="AM51" i="135"/>
  <c r="AJ51" i="135"/>
  <c r="AI51" i="135"/>
  <c r="AH51" i="135"/>
  <c r="AG51" i="135"/>
  <c r="AF51" i="135"/>
  <c r="AE51" i="135"/>
  <c r="AD51" i="135"/>
  <c r="AS50" i="135"/>
  <c r="AR50" i="135"/>
  <c r="AQ50" i="135"/>
  <c r="AP50" i="135"/>
  <c r="AO50" i="135"/>
  <c r="AN50" i="135"/>
  <c r="AM50" i="135"/>
  <c r="AJ50" i="135"/>
  <c r="AI50" i="135"/>
  <c r="AH50" i="135"/>
  <c r="AG50" i="135"/>
  <c r="AF50" i="135"/>
  <c r="AE50" i="135"/>
  <c r="AD50" i="135"/>
  <c r="AS49" i="135"/>
  <c r="AR49" i="135"/>
  <c r="AQ49" i="135"/>
  <c r="AP49" i="135"/>
  <c r="AO49" i="135"/>
  <c r="AN49" i="135"/>
  <c r="AM49" i="135"/>
  <c r="AJ49" i="135"/>
  <c r="AI49" i="135"/>
  <c r="AH49" i="135"/>
  <c r="AG49" i="135"/>
  <c r="AF49" i="135"/>
  <c r="AE49" i="135"/>
  <c r="AD49" i="135"/>
  <c r="AS48" i="135"/>
  <c r="AR48" i="135"/>
  <c r="AQ48" i="135"/>
  <c r="AP48" i="135"/>
  <c r="AO48" i="135"/>
  <c r="AN48" i="135"/>
  <c r="AM48" i="135"/>
  <c r="AJ48" i="135"/>
  <c r="AI48" i="135"/>
  <c r="AH48" i="135"/>
  <c r="AG48" i="135"/>
  <c r="AF48" i="135"/>
  <c r="AE48" i="135"/>
  <c r="AD48" i="135"/>
  <c r="AS47" i="135"/>
  <c r="AR47" i="135"/>
  <c r="AQ47" i="135"/>
  <c r="AP47" i="135"/>
  <c r="AO47" i="135"/>
  <c r="AN47" i="135"/>
  <c r="AM47" i="135"/>
  <c r="AJ47" i="135"/>
  <c r="AI47" i="135"/>
  <c r="AH47" i="135"/>
  <c r="AG47" i="135"/>
  <c r="AF47" i="135"/>
  <c r="AE47" i="135"/>
  <c r="AD47" i="135"/>
  <c r="AS46" i="135"/>
  <c r="AR46" i="135"/>
  <c r="AQ46" i="135"/>
  <c r="AP46" i="135"/>
  <c r="AO46" i="135"/>
  <c r="AN46" i="135"/>
  <c r="AM46" i="135"/>
  <c r="AJ46" i="135"/>
  <c r="AI46" i="135"/>
  <c r="AH46" i="135"/>
  <c r="AG46" i="135"/>
  <c r="AF46" i="135"/>
  <c r="AE46" i="135"/>
  <c r="AD46" i="135"/>
  <c r="AS45" i="135"/>
  <c r="AR45" i="135"/>
  <c r="AQ45" i="135"/>
  <c r="AP45" i="135"/>
  <c r="AO45" i="135"/>
  <c r="AN45" i="135"/>
  <c r="AM45" i="135"/>
  <c r="AJ45" i="135"/>
  <c r="AI45" i="135"/>
  <c r="AH45" i="135"/>
  <c r="AG45" i="135"/>
  <c r="AF45" i="135"/>
  <c r="AE45" i="135"/>
  <c r="AD45" i="135"/>
  <c r="AS44" i="135"/>
  <c r="AR44" i="135"/>
  <c r="AQ44" i="135"/>
  <c r="AP44" i="135"/>
  <c r="AO44" i="135"/>
  <c r="AN44" i="135"/>
  <c r="AM44" i="135"/>
  <c r="AJ44" i="135"/>
  <c r="AI44" i="135"/>
  <c r="AH44" i="135"/>
  <c r="AG44" i="135"/>
  <c r="AF44" i="135"/>
  <c r="AE44" i="135"/>
  <c r="AD44" i="135"/>
  <c r="AS43" i="135"/>
  <c r="AR43" i="135"/>
  <c r="AQ43" i="135"/>
  <c r="AP43" i="135"/>
  <c r="AO43" i="135"/>
  <c r="AN43" i="135"/>
  <c r="AM43" i="135"/>
  <c r="AJ43" i="135"/>
  <c r="AI43" i="135"/>
  <c r="AH43" i="135"/>
  <c r="AG43" i="135"/>
  <c r="AF43" i="135"/>
  <c r="AE43" i="135"/>
  <c r="AD43" i="135"/>
  <c r="AS42" i="135"/>
  <c r="AR42" i="135"/>
  <c r="AQ42" i="135"/>
  <c r="AP42" i="135"/>
  <c r="AO42" i="135"/>
  <c r="AN42" i="135"/>
  <c r="AM42" i="135"/>
  <c r="AJ42" i="135"/>
  <c r="AI42" i="135"/>
  <c r="AH42" i="135"/>
  <c r="AG42" i="135"/>
  <c r="AF42" i="135"/>
  <c r="AE42" i="135"/>
  <c r="AD42" i="135"/>
  <c r="AS41" i="135"/>
  <c r="AR41" i="135"/>
  <c r="AQ41" i="135"/>
  <c r="AP41" i="135"/>
  <c r="AO41" i="135"/>
  <c r="AM41" i="135"/>
  <c r="AJ41" i="135"/>
  <c r="AI41" i="135"/>
  <c r="AH41" i="135"/>
  <c r="AG41" i="135"/>
  <c r="AF41" i="135"/>
  <c r="AE41" i="135"/>
  <c r="AD41" i="135"/>
  <c r="AS40" i="135"/>
  <c r="AR40" i="135"/>
  <c r="AQ40" i="135"/>
  <c r="AP40" i="135"/>
  <c r="AO40" i="135"/>
  <c r="AM40" i="135"/>
  <c r="AJ40" i="135"/>
  <c r="AI40" i="135"/>
  <c r="AH40" i="135"/>
  <c r="AG40" i="135"/>
  <c r="AF40" i="135"/>
  <c r="AE40" i="135"/>
  <c r="AD40" i="135"/>
  <c r="AS39" i="135"/>
  <c r="AR39" i="135"/>
  <c r="AQ39" i="135"/>
  <c r="AP39" i="135"/>
  <c r="AO39" i="135"/>
  <c r="AM39" i="135"/>
  <c r="AJ39" i="135"/>
  <c r="AI39" i="135"/>
  <c r="AH39" i="135"/>
  <c r="AG39" i="135"/>
  <c r="AF39" i="135"/>
  <c r="AE39" i="135"/>
  <c r="AD39" i="135"/>
  <c r="AS38" i="135"/>
  <c r="AR38" i="135"/>
  <c r="AQ38" i="135"/>
  <c r="AP38" i="135"/>
  <c r="AO38" i="135"/>
  <c r="AM38" i="135"/>
  <c r="AJ38" i="135"/>
  <c r="AI38" i="135"/>
  <c r="AH38" i="135"/>
  <c r="AG38" i="135"/>
  <c r="AF38" i="135"/>
  <c r="AD38" i="135"/>
  <c r="AS37" i="135"/>
  <c r="AR37" i="135"/>
  <c r="AQ37" i="135"/>
  <c r="AP37" i="135"/>
  <c r="AO37" i="135"/>
  <c r="AM37" i="135"/>
  <c r="AJ37" i="135"/>
  <c r="AI37" i="135"/>
  <c r="AH37" i="135"/>
  <c r="AG37" i="135"/>
  <c r="AF37" i="135"/>
  <c r="AD37" i="135"/>
  <c r="AS36" i="135"/>
  <c r="AR36" i="135"/>
  <c r="AQ36" i="135"/>
  <c r="AP36" i="135"/>
  <c r="AO36" i="135"/>
  <c r="AM36" i="135"/>
  <c r="AJ36" i="135"/>
  <c r="AI36" i="135"/>
  <c r="AH36" i="135"/>
  <c r="AG36" i="135"/>
  <c r="AF36" i="135"/>
  <c r="AD36" i="135"/>
  <c r="AS35" i="135"/>
  <c r="AR35" i="135"/>
  <c r="AQ35" i="135"/>
  <c r="AP35" i="135"/>
  <c r="AO35" i="135"/>
  <c r="AM35" i="135"/>
  <c r="AJ35" i="135"/>
  <c r="AI35" i="135"/>
  <c r="AH35" i="135"/>
  <c r="AG35" i="135"/>
  <c r="AF35" i="135"/>
  <c r="AD35" i="135"/>
  <c r="AS34" i="135"/>
  <c r="AR34" i="135"/>
  <c r="AQ34" i="135"/>
  <c r="AP34" i="135"/>
  <c r="AO34" i="135"/>
  <c r="AM34" i="135"/>
  <c r="AJ34" i="135"/>
  <c r="AI34" i="135"/>
  <c r="AH34" i="135"/>
  <c r="AG34" i="135"/>
  <c r="AF34" i="135"/>
  <c r="AD34" i="135"/>
  <c r="AS33" i="135"/>
  <c r="AR33" i="135"/>
  <c r="AQ33" i="135"/>
  <c r="AP33" i="135"/>
  <c r="AO33" i="135"/>
  <c r="AM33" i="135"/>
  <c r="AJ33" i="135"/>
  <c r="AI33" i="135"/>
  <c r="AH33" i="135"/>
  <c r="AG33" i="135"/>
  <c r="AF33" i="135"/>
  <c r="AD33" i="135"/>
  <c r="AS32" i="135"/>
  <c r="AR32" i="135"/>
  <c r="AQ32" i="135"/>
  <c r="AP32" i="135"/>
  <c r="AO32" i="135"/>
  <c r="AM32" i="135"/>
  <c r="AJ32" i="135"/>
  <c r="AI32" i="135"/>
  <c r="AH32" i="135"/>
  <c r="AG32" i="135"/>
  <c r="AF32" i="135"/>
  <c r="AD32" i="135"/>
  <c r="AS31" i="135"/>
  <c r="AR31" i="135"/>
  <c r="AQ31" i="135"/>
  <c r="AP31" i="135"/>
  <c r="AO31" i="135"/>
  <c r="AM31" i="135"/>
  <c r="AJ31" i="135"/>
  <c r="AI31" i="135"/>
  <c r="AH31" i="135"/>
  <c r="AG31" i="135"/>
  <c r="AF31" i="135"/>
  <c r="AD31" i="135"/>
  <c r="AS30" i="135"/>
  <c r="AR30" i="135"/>
  <c r="AQ30" i="135"/>
  <c r="AP30" i="135"/>
  <c r="AO30" i="135"/>
  <c r="AM30" i="135"/>
  <c r="AJ30" i="135"/>
  <c r="AI30" i="135"/>
  <c r="AH30" i="135"/>
  <c r="AG30" i="135"/>
  <c r="AF30" i="135"/>
  <c r="AD30" i="135"/>
  <c r="AS29" i="135"/>
  <c r="AR29" i="135"/>
  <c r="AQ29" i="135"/>
  <c r="AP29" i="135"/>
  <c r="AO29" i="135"/>
  <c r="AM29" i="135"/>
  <c r="AJ29" i="135"/>
  <c r="AI29" i="135"/>
  <c r="AH29" i="135"/>
  <c r="AG29" i="135"/>
  <c r="AF29" i="135"/>
  <c r="AD29" i="135"/>
  <c r="AS28" i="135"/>
  <c r="AR28" i="135"/>
  <c r="AQ28" i="135"/>
  <c r="AP28" i="135"/>
  <c r="AO28" i="135"/>
  <c r="AM28" i="135"/>
  <c r="AJ28" i="135"/>
  <c r="AI28" i="135"/>
  <c r="AH28" i="135"/>
  <c r="AG28" i="135"/>
  <c r="AF28" i="135"/>
  <c r="AD28" i="135"/>
  <c r="AS27" i="135"/>
  <c r="AR27" i="135"/>
  <c r="AQ27" i="135"/>
  <c r="AP27" i="135"/>
  <c r="AO27" i="135"/>
  <c r="AM27" i="135"/>
  <c r="AJ27" i="135"/>
  <c r="AI27" i="135"/>
  <c r="AH27" i="135"/>
  <c r="AG27" i="135"/>
  <c r="AF27" i="135"/>
  <c r="AD27" i="135"/>
  <c r="AS26" i="135"/>
  <c r="AR26" i="135"/>
  <c r="AQ26" i="135"/>
  <c r="AP26" i="135"/>
  <c r="AO26" i="135"/>
  <c r="AM26" i="135"/>
  <c r="AJ26" i="135"/>
  <c r="AI26" i="135"/>
  <c r="AH26" i="135"/>
  <c r="AG26" i="135"/>
  <c r="AF26" i="135"/>
  <c r="AD26" i="135"/>
  <c r="AS25" i="135"/>
  <c r="AR25" i="135"/>
  <c r="AQ25" i="135"/>
  <c r="AP25" i="135"/>
  <c r="AO25" i="135"/>
  <c r="AM25" i="135"/>
  <c r="AJ25" i="135"/>
  <c r="AI25" i="135"/>
  <c r="AH25" i="135"/>
  <c r="AG25" i="135"/>
  <c r="AF25" i="135"/>
  <c r="AD25" i="135"/>
  <c r="AS24" i="135"/>
  <c r="AR24" i="135"/>
  <c r="AQ24" i="135"/>
  <c r="AP24" i="135"/>
  <c r="AO24" i="135"/>
  <c r="AM24" i="135"/>
  <c r="AJ24" i="135"/>
  <c r="AI24" i="135"/>
  <c r="AH24" i="135"/>
  <c r="AG24" i="135"/>
  <c r="AF24" i="135"/>
  <c r="AD24" i="135"/>
  <c r="AS23" i="135"/>
  <c r="AR23" i="135"/>
  <c r="AQ23" i="135"/>
  <c r="AP23" i="135"/>
  <c r="AO23" i="135"/>
  <c r="AM23" i="135"/>
  <c r="AJ23" i="135"/>
  <c r="AI23" i="135"/>
  <c r="AH23" i="135"/>
  <c r="AG23" i="135"/>
  <c r="AF23" i="135"/>
  <c r="AD23" i="135"/>
  <c r="AS22" i="135"/>
  <c r="AR22" i="135"/>
  <c r="AQ22" i="135"/>
  <c r="AP22" i="135"/>
  <c r="AO22" i="135"/>
  <c r="AM22" i="135"/>
  <c r="AJ22" i="135"/>
  <c r="AI22" i="135"/>
  <c r="AH22" i="135"/>
  <c r="AG22" i="135"/>
  <c r="AF22" i="135"/>
  <c r="AD22" i="135"/>
  <c r="AS21" i="135"/>
  <c r="AR21" i="135"/>
  <c r="AQ21" i="135"/>
  <c r="AP21" i="135"/>
  <c r="AO21" i="135"/>
  <c r="AM21" i="135"/>
  <c r="AJ21" i="135"/>
  <c r="AI21" i="135"/>
  <c r="AH21" i="135"/>
  <c r="AG21" i="135"/>
  <c r="AF21" i="135"/>
  <c r="AD21" i="135"/>
  <c r="AS20" i="135"/>
  <c r="AR20" i="135"/>
  <c r="AQ20" i="135"/>
  <c r="AP20" i="135"/>
  <c r="AO20" i="135"/>
  <c r="AM20" i="135"/>
  <c r="AJ20" i="135"/>
  <c r="AI20" i="135"/>
  <c r="AH20" i="135"/>
  <c r="AG20" i="135"/>
  <c r="AF20" i="135"/>
  <c r="AD20" i="135"/>
  <c r="AS19" i="135"/>
  <c r="AR19" i="135"/>
  <c r="AQ19" i="135"/>
  <c r="AP19" i="135"/>
  <c r="AO19" i="135"/>
  <c r="AM19" i="135"/>
  <c r="AJ19" i="135"/>
  <c r="AI19" i="135"/>
  <c r="AH19" i="135"/>
  <c r="AG19" i="135"/>
  <c r="AF19" i="135"/>
  <c r="AD19" i="135"/>
  <c r="AS18" i="135"/>
  <c r="AR18" i="135"/>
  <c r="AQ18" i="135"/>
  <c r="AP18" i="135"/>
  <c r="AO18" i="135"/>
  <c r="AM18" i="135"/>
  <c r="AJ18" i="135"/>
  <c r="AI18" i="135"/>
  <c r="AH18" i="135"/>
  <c r="AG18" i="135"/>
  <c r="AF18" i="135"/>
  <c r="AD18" i="135"/>
  <c r="AS17" i="135"/>
  <c r="AR17" i="135"/>
  <c r="AQ17" i="135"/>
  <c r="AP17" i="135"/>
  <c r="AO17" i="135"/>
  <c r="AM17" i="135"/>
  <c r="AJ17" i="135"/>
  <c r="AI17" i="135"/>
  <c r="AH17" i="135"/>
  <c r="AG17" i="135"/>
  <c r="AF17" i="135"/>
  <c r="AD17" i="135"/>
  <c r="AS16" i="135"/>
  <c r="AR16" i="135"/>
  <c r="AQ16" i="135"/>
  <c r="AP16" i="135"/>
  <c r="AO16" i="135"/>
  <c r="AM16" i="135"/>
  <c r="AJ16" i="135"/>
  <c r="AI16" i="135"/>
  <c r="AH16" i="135"/>
  <c r="AG16" i="135"/>
  <c r="AF16" i="135"/>
  <c r="AD16" i="135"/>
  <c r="AS15" i="135"/>
  <c r="AR15" i="135"/>
  <c r="AQ15" i="135"/>
  <c r="AP15" i="135"/>
  <c r="AO15" i="135"/>
  <c r="AM15" i="135"/>
  <c r="AJ15" i="135"/>
  <c r="AI15" i="135"/>
  <c r="AH15" i="135"/>
  <c r="AG15" i="135"/>
  <c r="AF15" i="135"/>
  <c r="AD15" i="135"/>
  <c r="AS14" i="135"/>
  <c r="AR14" i="135"/>
  <c r="AQ14" i="135"/>
  <c r="AP14" i="135"/>
  <c r="AO14" i="135"/>
  <c r="AM14" i="135"/>
  <c r="AJ14" i="135"/>
  <c r="AI14" i="135"/>
  <c r="AH14" i="135"/>
  <c r="AG14" i="135"/>
  <c r="AF14" i="135"/>
  <c r="AD14" i="135"/>
  <c r="AR13" i="135"/>
  <c r="AQ13" i="135"/>
  <c r="AP13" i="135"/>
  <c r="AO13" i="135"/>
  <c r="AM13" i="135"/>
  <c r="AJ13" i="135"/>
  <c r="AI13" i="135"/>
  <c r="AH13" i="135"/>
  <c r="AG13" i="135"/>
  <c r="AF13" i="135"/>
  <c r="AD13" i="135"/>
  <c r="AR12" i="135"/>
  <c r="AQ12" i="135"/>
  <c r="AP12" i="135"/>
  <c r="AO12" i="135"/>
  <c r="AM12" i="135"/>
  <c r="AJ12" i="135"/>
  <c r="AI12" i="135"/>
  <c r="AH12" i="135"/>
  <c r="AG12" i="135"/>
  <c r="AF12" i="135"/>
  <c r="AD12" i="135"/>
  <c r="AR11" i="135"/>
  <c r="AQ11" i="135"/>
  <c r="AP11" i="135"/>
  <c r="AO11" i="135"/>
  <c r="AM11" i="135"/>
  <c r="AJ11" i="135"/>
  <c r="AI11" i="135"/>
  <c r="AH11" i="135"/>
  <c r="AG11" i="135"/>
  <c r="AF11" i="135"/>
  <c r="AD11" i="135"/>
  <c r="AR10" i="135"/>
  <c r="AQ10" i="135"/>
  <c r="AP10" i="135"/>
  <c r="AO10" i="135"/>
  <c r="AM10" i="135"/>
  <c r="AI10" i="135"/>
  <c r="AH10" i="135"/>
  <c r="AG10" i="135"/>
  <c r="AF10" i="135"/>
  <c r="AD10" i="135"/>
  <c r="AI9" i="135"/>
  <c r="AH9" i="135"/>
  <c r="AG9" i="135"/>
  <c r="AF9" i="135"/>
  <c r="AD9" i="135"/>
  <c r="AI8" i="135"/>
  <c r="AH8" i="135"/>
  <c r="AG8" i="135"/>
  <c r="AF8" i="135"/>
  <c r="AD8" i="135"/>
  <c r="AI7" i="135"/>
  <c r="AH7" i="135"/>
  <c r="AG7" i="135"/>
  <c r="AF7" i="135"/>
  <c r="AD7" i="135"/>
  <c r="AR5" i="135"/>
  <c r="AQ5" i="135"/>
  <c r="AP5" i="135"/>
  <c r="AO5" i="135"/>
  <c r="AJ5" i="135"/>
  <c r="AI5" i="135"/>
  <c r="AH5" i="135"/>
  <c r="AG5" i="135"/>
  <c r="AF5" i="135"/>
  <c r="AE5" i="135"/>
  <c r="AD5" i="135"/>
  <c r="AA5" i="135"/>
  <c r="AS5" i="135" s="1"/>
  <c r="Z5" i="135"/>
  <c r="Y5" i="135"/>
  <c r="X5" i="135"/>
  <c r="W5" i="135"/>
  <c r="V5" i="135"/>
  <c r="AN5" i="135" s="1"/>
  <c r="U5" i="135"/>
  <c r="AM5" i="135" s="1"/>
  <c r="GG10" i="26" l="1"/>
  <c r="GE10" i="26" l="1"/>
  <c r="GF10" i="26"/>
  <c r="G26" i="4" l="1"/>
  <c r="H26" i="4"/>
  <c r="I26" i="4"/>
  <c r="G27" i="4"/>
  <c r="H27" i="4"/>
  <c r="I27" i="4"/>
  <c r="G28" i="4"/>
  <c r="H28" i="4"/>
  <c r="I28" i="4"/>
  <c r="G29" i="4"/>
  <c r="H29" i="4"/>
  <c r="I29" i="4"/>
  <c r="G30" i="4"/>
  <c r="H30" i="4"/>
  <c r="I30" i="4"/>
  <c r="G31" i="4"/>
  <c r="H31" i="4"/>
  <c r="I31" i="4"/>
  <c r="G32" i="4"/>
  <c r="H32" i="4"/>
  <c r="I32" i="4"/>
  <c r="G33" i="4"/>
  <c r="H33" i="4"/>
  <c r="I33" i="4"/>
  <c r="G34" i="4"/>
  <c r="H34" i="4"/>
  <c r="I34" i="4"/>
  <c r="G35" i="4"/>
  <c r="H35" i="4"/>
  <c r="I35" i="4"/>
  <c r="G36" i="4"/>
  <c r="H36" i="4"/>
  <c r="I36" i="4"/>
  <c r="G37" i="4"/>
  <c r="H37" i="4"/>
  <c r="I37" i="4"/>
  <c r="G38" i="4"/>
  <c r="H38" i="4"/>
  <c r="I38" i="4"/>
  <c r="G39" i="4"/>
  <c r="H39" i="4"/>
  <c r="I39" i="4"/>
  <c r="I25" i="4"/>
  <c r="H25" i="4"/>
  <c r="G25" i="4"/>
  <c r="G7" i="4"/>
  <c r="H7" i="4"/>
  <c r="I7" i="4"/>
  <c r="G8" i="4"/>
  <c r="H8" i="4"/>
  <c r="I8" i="4"/>
  <c r="G9" i="4"/>
  <c r="H9" i="4"/>
  <c r="I9" i="4"/>
  <c r="G10" i="4"/>
  <c r="H10" i="4"/>
  <c r="I10" i="4"/>
  <c r="G11" i="4"/>
  <c r="H11" i="4"/>
  <c r="I11" i="4"/>
  <c r="G12" i="4"/>
  <c r="H12" i="4"/>
  <c r="I12" i="4"/>
  <c r="G13" i="4"/>
  <c r="H13" i="4"/>
  <c r="I13" i="4"/>
  <c r="G14" i="4"/>
  <c r="H14" i="4"/>
  <c r="I14" i="4"/>
  <c r="G15" i="4"/>
  <c r="H15" i="4"/>
  <c r="I15" i="4"/>
  <c r="G16" i="4"/>
  <c r="H16" i="4"/>
  <c r="I16" i="4"/>
  <c r="G17" i="4"/>
  <c r="H17" i="4"/>
  <c r="I17" i="4"/>
  <c r="G18" i="4"/>
  <c r="H18" i="4"/>
  <c r="I18" i="4"/>
  <c r="G19" i="4"/>
  <c r="H19" i="4"/>
  <c r="I19" i="4"/>
  <c r="G20" i="4"/>
  <c r="H20" i="4"/>
  <c r="I20" i="4"/>
  <c r="V8" i="2"/>
  <c r="V7" i="2"/>
  <c r="X6" i="2"/>
  <c r="V6" i="2"/>
  <c r="X5" i="2"/>
  <c r="V5" i="2"/>
  <c r="I36" i="74" l="1"/>
  <c r="S11" i="74" s="1"/>
  <c r="S22" i="74" s="1"/>
  <c r="I35" i="74"/>
  <c r="S10" i="74" s="1"/>
  <c r="S21" i="74" s="1"/>
  <c r="I34" i="74"/>
  <c r="S9" i="74" s="1"/>
  <c r="S20" i="74" s="1"/>
  <c r="I33" i="74"/>
  <c r="S8" i="74" s="1"/>
  <c r="S19" i="74" s="1"/>
  <c r="H35" i="74"/>
  <c r="G35" i="74"/>
  <c r="F35" i="74"/>
  <c r="E35" i="74"/>
  <c r="D35" i="74"/>
  <c r="C35" i="74"/>
  <c r="B81" i="133" l="1"/>
  <c r="C81" i="133"/>
  <c r="B82" i="133"/>
  <c r="C82" i="133"/>
  <c r="B83" i="133"/>
  <c r="C83" i="133"/>
  <c r="B84" i="133"/>
  <c r="C84" i="133"/>
  <c r="B85" i="133"/>
  <c r="C85" i="133"/>
  <c r="B86" i="133"/>
  <c r="C86" i="133"/>
  <c r="B87" i="133"/>
  <c r="C87" i="133"/>
  <c r="B88" i="133"/>
  <c r="C88" i="133"/>
  <c r="B89" i="133"/>
  <c r="C89" i="133"/>
  <c r="B90" i="133"/>
  <c r="C90" i="133"/>
  <c r="B91" i="133"/>
  <c r="C91" i="133"/>
  <c r="B92" i="133"/>
  <c r="C92" i="133"/>
  <c r="B93" i="133"/>
  <c r="C93" i="133"/>
  <c r="B94" i="133"/>
  <c r="C94" i="133"/>
  <c r="B95" i="133"/>
  <c r="C95" i="133"/>
  <c r="B96" i="133"/>
  <c r="C96" i="133"/>
  <c r="B97" i="133"/>
  <c r="C97" i="133"/>
  <c r="B98" i="133"/>
  <c r="C98" i="133"/>
  <c r="B99" i="133"/>
  <c r="C99" i="133"/>
  <c r="C80" i="133"/>
  <c r="B80" i="133"/>
  <c r="B54" i="133"/>
  <c r="C54" i="133"/>
  <c r="B55" i="133"/>
  <c r="C55" i="133"/>
  <c r="B56" i="133"/>
  <c r="C56" i="133"/>
  <c r="B57" i="133"/>
  <c r="C57" i="133"/>
  <c r="B58" i="133"/>
  <c r="C58" i="133"/>
  <c r="B59" i="133"/>
  <c r="C59" i="133"/>
  <c r="B60" i="133"/>
  <c r="C60" i="133"/>
  <c r="B61" i="133"/>
  <c r="C61" i="133"/>
  <c r="B62" i="133"/>
  <c r="C62" i="133"/>
  <c r="B63" i="133"/>
  <c r="C63" i="133"/>
  <c r="B64" i="133"/>
  <c r="C64" i="133"/>
  <c r="B65" i="133"/>
  <c r="C65" i="133"/>
  <c r="B66" i="133"/>
  <c r="C66" i="133"/>
  <c r="B67" i="133"/>
  <c r="C67" i="133"/>
  <c r="B68" i="133"/>
  <c r="C68" i="133"/>
  <c r="B69" i="133"/>
  <c r="C69" i="133"/>
  <c r="B70" i="133"/>
  <c r="C70" i="133"/>
  <c r="B71" i="133"/>
  <c r="C71" i="133"/>
  <c r="B72" i="133"/>
  <c r="C72" i="133"/>
  <c r="C53" i="133"/>
  <c r="B53" i="133"/>
  <c r="B30" i="133"/>
  <c r="C30" i="133"/>
  <c r="B31" i="133"/>
  <c r="C31" i="133"/>
  <c r="B32" i="133"/>
  <c r="C32" i="133"/>
  <c r="B33" i="133"/>
  <c r="C33" i="133"/>
  <c r="B34" i="133"/>
  <c r="C34" i="133"/>
  <c r="B35" i="133"/>
  <c r="C35" i="133"/>
  <c r="B36" i="133"/>
  <c r="C36" i="133"/>
  <c r="B37" i="133"/>
  <c r="C37" i="133"/>
  <c r="B38" i="133"/>
  <c r="C38" i="133"/>
  <c r="B39" i="133"/>
  <c r="C39" i="133"/>
  <c r="B40" i="133"/>
  <c r="C40" i="133"/>
  <c r="B41" i="133"/>
  <c r="C41" i="133"/>
  <c r="B42" i="133"/>
  <c r="C42" i="133"/>
  <c r="B43" i="133"/>
  <c r="C43" i="133"/>
  <c r="B44" i="133"/>
  <c r="C44" i="133"/>
  <c r="B45" i="133"/>
  <c r="C45" i="133"/>
  <c r="B46" i="133"/>
  <c r="C46" i="133"/>
  <c r="B47" i="133"/>
  <c r="C47" i="133"/>
  <c r="B48" i="133"/>
  <c r="C48" i="133"/>
  <c r="C29" i="133"/>
  <c r="B29" i="133"/>
  <c r="B6" i="133"/>
  <c r="C6" i="133"/>
  <c r="B7" i="133"/>
  <c r="C7" i="133"/>
  <c r="B8" i="133"/>
  <c r="C8" i="133"/>
  <c r="B9" i="133"/>
  <c r="C9" i="133"/>
  <c r="B10" i="133"/>
  <c r="C10" i="133"/>
  <c r="B11" i="133"/>
  <c r="C11" i="133"/>
  <c r="B12" i="133"/>
  <c r="C12" i="133"/>
  <c r="B13" i="133"/>
  <c r="C13" i="133"/>
  <c r="B14" i="133"/>
  <c r="C14" i="133"/>
  <c r="B15" i="133"/>
  <c r="C15" i="133"/>
  <c r="B16" i="133"/>
  <c r="C16" i="133"/>
  <c r="B17" i="133"/>
  <c r="C17" i="133"/>
  <c r="B18" i="133"/>
  <c r="C18" i="133"/>
  <c r="B19" i="133"/>
  <c r="C19" i="133"/>
  <c r="B20" i="133"/>
  <c r="C20" i="133"/>
  <c r="B21" i="133"/>
  <c r="C21" i="133"/>
  <c r="B22" i="133"/>
  <c r="C22" i="133"/>
  <c r="B23" i="133"/>
  <c r="C23" i="133"/>
  <c r="B24" i="133"/>
  <c r="C24" i="133"/>
  <c r="C5" i="133"/>
  <c r="B5" i="133"/>
  <c r="B81" i="132"/>
  <c r="C81" i="132"/>
  <c r="B82" i="132"/>
  <c r="C82" i="132"/>
  <c r="B83" i="132"/>
  <c r="C83" i="132"/>
  <c r="B84" i="132"/>
  <c r="C84" i="132"/>
  <c r="B85" i="132"/>
  <c r="C85" i="132"/>
  <c r="B86" i="132"/>
  <c r="C86" i="132"/>
  <c r="B87" i="132"/>
  <c r="C87" i="132"/>
  <c r="B88" i="132"/>
  <c r="C88" i="132"/>
  <c r="B89" i="132"/>
  <c r="C89" i="132"/>
  <c r="B90" i="132"/>
  <c r="C90" i="132"/>
  <c r="B91" i="132"/>
  <c r="C91" i="132"/>
  <c r="B92" i="132"/>
  <c r="C92" i="132"/>
  <c r="B93" i="132"/>
  <c r="C93" i="132"/>
  <c r="B94" i="132"/>
  <c r="C94" i="132"/>
  <c r="B95" i="132"/>
  <c r="C95" i="132"/>
  <c r="B96" i="132"/>
  <c r="C96" i="132"/>
  <c r="B97" i="132"/>
  <c r="C97" i="132"/>
  <c r="B98" i="132"/>
  <c r="C98" i="132"/>
  <c r="B99" i="132"/>
  <c r="C99" i="132"/>
  <c r="C80" i="132"/>
  <c r="B80" i="132"/>
  <c r="B54" i="132"/>
  <c r="C54" i="132"/>
  <c r="B55" i="132"/>
  <c r="C55" i="132"/>
  <c r="B56" i="132"/>
  <c r="C56" i="132"/>
  <c r="B57" i="132"/>
  <c r="C57" i="132"/>
  <c r="B58" i="132"/>
  <c r="C58" i="132"/>
  <c r="B59" i="132"/>
  <c r="C59" i="132"/>
  <c r="B60" i="132"/>
  <c r="C60" i="132"/>
  <c r="B61" i="132"/>
  <c r="C61" i="132"/>
  <c r="B62" i="132"/>
  <c r="C62" i="132"/>
  <c r="B63" i="132"/>
  <c r="C63" i="132"/>
  <c r="B64" i="132"/>
  <c r="C64" i="132"/>
  <c r="B65" i="132"/>
  <c r="C65" i="132"/>
  <c r="B66" i="132"/>
  <c r="C66" i="132"/>
  <c r="B67" i="132"/>
  <c r="C67" i="132"/>
  <c r="B68" i="132"/>
  <c r="C68" i="132"/>
  <c r="B69" i="132"/>
  <c r="C69" i="132"/>
  <c r="B70" i="132"/>
  <c r="C70" i="132"/>
  <c r="B71" i="132"/>
  <c r="C71" i="132"/>
  <c r="B72" i="132"/>
  <c r="C72" i="132"/>
  <c r="C53" i="132"/>
  <c r="B53" i="132"/>
  <c r="B30" i="132"/>
  <c r="C30" i="132"/>
  <c r="B31" i="132"/>
  <c r="C31" i="132"/>
  <c r="B32" i="132"/>
  <c r="C32" i="132"/>
  <c r="B33" i="132"/>
  <c r="C33" i="132"/>
  <c r="B34" i="132"/>
  <c r="C34" i="132"/>
  <c r="B35" i="132"/>
  <c r="C35" i="132"/>
  <c r="B36" i="132"/>
  <c r="C36" i="132"/>
  <c r="B37" i="132"/>
  <c r="C37" i="132"/>
  <c r="B38" i="132"/>
  <c r="C38" i="132"/>
  <c r="B39" i="132"/>
  <c r="C39" i="132"/>
  <c r="B40" i="132"/>
  <c r="C40" i="132"/>
  <c r="B41" i="132"/>
  <c r="C41" i="132"/>
  <c r="B42" i="132"/>
  <c r="C42" i="132"/>
  <c r="B43" i="132"/>
  <c r="C43" i="132"/>
  <c r="B44" i="132"/>
  <c r="C44" i="132"/>
  <c r="B45" i="132"/>
  <c r="C45" i="132"/>
  <c r="B46" i="132"/>
  <c r="C46" i="132"/>
  <c r="B47" i="132"/>
  <c r="C47" i="132"/>
  <c r="B48" i="132"/>
  <c r="C48" i="132"/>
  <c r="C29" i="132"/>
  <c r="B29" i="132"/>
  <c r="B6" i="132"/>
  <c r="C6" i="132"/>
  <c r="B7" i="132"/>
  <c r="C7" i="132"/>
  <c r="B8" i="132"/>
  <c r="C8" i="132"/>
  <c r="B9" i="132"/>
  <c r="C9" i="132"/>
  <c r="B10" i="132"/>
  <c r="C10" i="132"/>
  <c r="B11" i="132"/>
  <c r="C11" i="132"/>
  <c r="B12" i="132"/>
  <c r="C12" i="132"/>
  <c r="B13" i="132"/>
  <c r="C13" i="132"/>
  <c r="B14" i="132"/>
  <c r="C14" i="132"/>
  <c r="B15" i="132"/>
  <c r="C15" i="132"/>
  <c r="B16" i="132"/>
  <c r="C16" i="132"/>
  <c r="B17" i="132"/>
  <c r="C17" i="132"/>
  <c r="B18" i="132"/>
  <c r="C18" i="132"/>
  <c r="B19" i="132"/>
  <c r="C19" i="132"/>
  <c r="B20" i="132"/>
  <c r="C20" i="132"/>
  <c r="B21" i="132"/>
  <c r="C21" i="132"/>
  <c r="B22" i="132"/>
  <c r="C22" i="132"/>
  <c r="B23" i="132"/>
  <c r="C23" i="132"/>
  <c r="B24" i="132"/>
  <c r="C24" i="132"/>
  <c r="C5" i="132"/>
  <c r="B5" i="132"/>
  <c r="F5" i="45"/>
  <c r="F6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4" i="45"/>
  <c r="AF53" i="129"/>
  <c r="AF79" i="129" s="1"/>
  <c r="C24" i="131" s="1"/>
  <c r="AF28" i="129"/>
  <c r="AF129" i="129"/>
  <c r="AF104" i="129"/>
  <c r="AF155" i="129" s="1"/>
  <c r="C48" i="131" s="1"/>
  <c r="AF78" i="129"/>
  <c r="C23" i="131" s="1"/>
  <c r="AF77" i="129"/>
  <c r="C22" i="131" s="1"/>
  <c r="AF76" i="129"/>
  <c r="C21" i="131" s="1"/>
  <c r="AF75" i="129"/>
  <c r="C20" i="131" s="1"/>
  <c r="AF74" i="129"/>
  <c r="C19" i="131" s="1"/>
  <c r="AF73" i="129"/>
  <c r="C18" i="131" s="1"/>
  <c r="AF72" i="129"/>
  <c r="C17" i="131" s="1"/>
  <c r="AF71" i="129"/>
  <c r="C16" i="131" s="1"/>
  <c r="AF70" i="129"/>
  <c r="C15" i="131" s="1"/>
  <c r="AF69" i="129"/>
  <c r="C14" i="131" s="1"/>
  <c r="AF68" i="129"/>
  <c r="C13" i="131" s="1"/>
  <c r="AF67" i="129"/>
  <c r="C12" i="131" s="1"/>
  <c r="AF66" i="129"/>
  <c r="C11" i="131" s="1"/>
  <c r="AF65" i="129"/>
  <c r="C10" i="131" s="1"/>
  <c r="AF64" i="129"/>
  <c r="C9" i="131" s="1"/>
  <c r="AF63" i="129"/>
  <c r="C8" i="131" s="1"/>
  <c r="AF62" i="129"/>
  <c r="C7" i="131" s="1"/>
  <c r="AF61" i="129"/>
  <c r="C6" i="131" s="1"/>
  <c r="AF60" i="129"/>
  <c r="C5" i="131" s="1"/>
  <c r="AF154" i="129"/>
  <c r="C47" i="131" s="1"/>
  <c r="AF153" i="129"/>
  <c r="C46" i="131" s="1"/>
  <c r="AF152" i="129"/>
  <c r="C45" i="131" s="1"/>
  <c r="AF151" i="129"/>
  <c r="C44" i="131" s="1"/>
  <c r="AF150" i="129"/>
  <c r="C43" i="131" s="1"/>
  <c r="AF149" i="129"/>
  <c r="C42" i="131" s="1"/>
  <c r="AF148" i="129"/>
  <c r="C41" i="131" s="1"/>
  <c r="AF147" i="129"/>
  <c r="C40" i="131" s="1"/>
  <c r="AF146" i="129"/>
  <c r="C39" i="131" s="1"/>
  <c r="AF145" i="129"/>
  <c r="C38" i="131" s="1"/>
  <c r="AF144" i="129"/>
  <c r="C37" i="131" s="1"/>
  <c r="AF143" i="129"/>
  <c r="C36" i="131" s="1"/>
  <c r="AF142" i="129"/>
  <c r="C35" i="131" s="1"/>
  <c r="AF141" i="129"/>
  <c r="C34" i="131" s="1"/>
  <c r="AF140" i="129"/>
  <c r="C33" i="131" s="1"/>
  <c r="AF139" i="129"/>
  <c r="C32" i="131" s="1"/>
  <c r="AF138" i="129"/>
  <c r="C31" i="131" s="1"/>
  <c r="AF137" i="129"/>
  <c r="C30" i="131" s="1"/>
  <c r="AF136" i="129"/>
  <c r="C29" i="131" s="1"/>
  <c r="C12" i="128"/>
  <c r="AF79" i="127"/>
  <c r="C24" i="128" s="1"/>
  <c r="AF78" i="127"/>
  <c r="C23" i="128" s="1"/>
  <c r="AF77" i="127"/>
  <c r="C22" i="128" s="1"/>
  <c r="AF76" i="127"/>
  <c r="C21" i="128" s="1"/>
  <c r="AF75" i="127"/>
  <c r="C20" i="128" s="1"/>
  <c r="AF74" i="127"/>
  <c r="C19" i="128" s="1"/>
  <c r="AF73" i="127"/>
  <c r="C18" i="128" s="1"/>
  <c r="AF72" i="127"/>
  <c r="C17" i="128" s="1"/>
  <c r="AF71" i="127"/>
  <c r="C16" i="128" s="1"/>
  <c r="AF70" i="127"/>
  <c r="C15" i="128" s="1"/>
  <c r="AF69" i="127"/>
  <c r="C14" i="128" s="1"/>
  <c r="AF68" i="127"/>
  <c r="C13" i="128" s="1"/>
  <c r="AF67" i="127"/>
  <c r="AF66" i="127"/>
  <c r="C11" i="128" s="1"/>
  <c r="AF65" i="127"/>
  <c r="C10" i="128" s="1"/>
  <c r="AF64" i="127"/>
  <c r="C9" i="128" s="1"/>
  <c r="AF63" i="127"/>
  <c r="C8" i="128" s="1"/>
  <c r="AF62" i="127"/>
  <c r="C7" i="128" s="1"/>
  <c r="AF61" i="127"/>
  <c r="C6" i="128" s="1"/>
  <c r="AF60" i="127"/>
  <c r="C5" i="128" s="1"/>
  <c r="AF53" i="127"/>
  <c r="AF28" i="127"/>
  <c r="AF154" i="125"/>
  <c r="C24" i="126" s="1"/>
  <c r="AF153" i="125"/>
  <c r="C23" i="126" s="1"/>
  <c r="AF152" i="125"/>
  <c r="C22" i="126" s="1"/>
  <c r="AF151" i="125"/>
  <c r="C21" i="126" s="1"/>
  <c r="AF150" i="125"/>
  <c r="C20" i="126" s="1"/>
  <c r="AF149" i="125"/>
  <c r="C19" i="126" s="1"/>
  <c r="AF148" i="125"/>
  <c r="C18" i="126" s="1"/>
  <c r="AF147" i="125"/>
  <c r="C17" i="126" s="1"/>
  <c r="AF146" i="125"/>
  <c r="C16" i="126" s="1"/>
  <c r="AF145" i="125"/>
  <c r="C15" i="126" s="1"/>
  <c r="AF144" i="125"/>
  <c r="C14" i="126" s="1"/>
  <c r="AF143" i="125"/>
  <c r="C13" i="126" s="1"/>
  <c r="AF142" i="125"/>
  <c r="C12" i="126" s="1"/>
  <c r="AF141" i="125"/>
  <c r="C11" i="126" s="1"/>
  <c r="AF140" i="125"/>
  <c r="C10" i="126" s="1"/>
  <c r="AF139" i="125"/>
  <c r="C9" i="126" s="1"/>
  <c r="AF138" i="125"/>
  <c r="C8" i="126" s="1"/>
  <c r="AF137" i="125"/>
  <c r="C7" i="126" s="1"/>
  <c r="AF136" i="125"/>
  <c r="C6" i="126" s="1"/>
  <c r="AF135" i="125"/>
  <c r="C5" i="126" s="1"/>
  <c r="C8" i="38"/>
  <c r="C7" i="38"/>
  <c r="C6" i="38"/>
  <c r="C5" i="38"/>
  <c r="C4" i="38"/>
  <c r="B8" i="38"/>
  <c r="B7" i="38"/>
  <c r="B6" i="38"/>
  <c r="B5" i="38"/>
  <c r="B4" i="38"/>
  <c r="C3" i="38"/>
  <c r="B3" i="38"/>
  <c r="C51" i="65"/>
  <c r="CR39" i="65" s="1"/>
  <c r="C52" i="65"/>
  <c r="C53" i="65"/>
  <c r="C54" i="65"/>
  <c r="CR40" i="65" s="1"/>
  <c r="C55" i="65"/>
  <c r="CR41" i="65" s="1"/>
  <c r="C56" i="65"/>
  <c r="C57" i="65"/>
  <c r="CR42" i="65" s="1"/>
  <c r="C50" i="65"/>
  <c r="CR38" i="65" s="1"/>
  <c r="C63" i="65"/>
  <c r="C64" i="65"/>
  <c r="C65" i="65"/>
  <c r="C66" i="65"/>
  <c r="C67" i="65"/>
  <c r="C68" i="65"/>
  <c r="C69" i="65"/>
  <c r="C62" i="65"/>
  <c r="BH100" i="86" l="1"/>
  <c r="BH102" i="86"/>
  <c r="BH104" i="86"/>
  <c r="B31" i="122" l="1"/>
  <c r="C31" i="122"/>
  <c r="B32" i="122"/>
  <c r="C32" i="122"/>
  <c r="B33" i="122"/>
  <c r="C33" i="122"/>
  <c r="B34" i="122"/>
  <c r="C34" i="122"/>
  <c r="B35" i="122"/>
  <c r="C35" i="122"/>
  <c r="B36" i="122"/>
  <c r="C36" i="122"/>
  <c r="B37" i="122"/>
  <c r="C37" i="122"/>
  <c r="B38" i="122"/>
  <c r="C38" i="122"/>
  <c r="B39" i="122"/>
  <c r="C39" i="122"/>
  <c r="B40" i="122"/>
  <c r="C40" i="122"/>
  <c r="B41" i="122"/>
  <c r="C41" i="122"/>
  <c r="B42" i="122"/>
  <c r="C42" i="122"/>
  <c r="B43" i="122"/>
  <c r="C43" i="122"/>
  <c r="B44" i="122"/>
  <c r="C44" i="122"/>
  <c r="B45" i="122"/>
  <c r="C45" i="122"/>
  <c r="B46" i="122"/>
  <c r="C46" i="122"/>
  <c r="B47" i="122"/>
  <c r="C47" i="122"/>
  <c r="B48" i="122"/>
  <c r="C48" i="122"/>
  <c r="C30" i="122"/>
  <c r="B30" i="122"/>
  <c r="B6" i="122"/>
  <c r="C6" i="122"/>
  <c r="B7" i="122"/>
  <c r="C7" i="122"/>
  <c r="B8" i="122"/>
  <c r="C8" i="122"/>
  <c r="B9" i="122"/>
  <c r="C9" i="122"/>
  <c r="B10" i="122"/>
  <c r="C10" i="122"/>
  <c r="B11" i="122"/>
  <c r="C11" i="122"/>
  <c r="B12" i="122"/>
  <c r="C12" i="122"/>
  <c r="B13" i="122"/>
  <c r="C13" i="122"/>
  <c r="B14" i="122"/>
  <c r="C14" i="122"/>
  <c r="B15" i="122"/>
  <c r="C15" i="122"/>
  <c r="B16" i="122"/>
  <c r="C16" i="122"/>
  <c r="B17" i="122"/>
  <c r="C17" i="122"/>
  <c r="B18" i="122"/>
  <c r="C18" i="122"/>
  <c r="B19" i="122"/>
  <c r="C19" i="122"/>
  <c r="B20" i="122"/>
  <c r="C20" i="122"/>
  <c r="B21" i="122"/>
  <c r="C21" i="122"/>
  <c r="B22" i="122"/>
  <c r="C22" i="122"/>
  <c r="B23" i="122"/>
  <c r="C23" i="122"/>
  <c r="C5" i="122"/>
  <c r="B5" i="122"/>
  <c r="AF78" i="121"/>
  <c r="AF53" i="121"/>
  <c r="AF28" i="121"/>
  <c r="C24" i="122" l="1"/>
  <c r="C49" i="122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5" i="20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BT95" i="18"/>
  <c r="C95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BT39" i="18"/>
  <c r="C24" i="20" s="1"/>
  <c r="C39" i="18"/>
  <c r="BP67" i="18"/>
  <c r="BO67" i="18"/>
  <c r="BN67" i="18"/>
  <c r="BM67" i="18"/>
  <c r="BL67" i="18"/>
  <c r="BK67" i="18"/>
  <c r="BJ67" i="18"/>
  <c r="BI67" i="18"/>
  <c r="BH67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Q67" i="18"/>
  <c r="BR67" i="18"/>
  <c r="BS67" i="18"/>
  <c r="BT67" i="18"/>
  <c r="G76" i="25"/>
  <c r="F76" i="25"/>
  <c r="D24" i="20" l="1"/>
  <c r="B31" i="120"/>
  <c r="C31" i="120"/>
  <c r="B32" i="120"/>
  <c r="C32" i="120"/>
  <c r="B33" i="120"/>
  <c r="C33" i="120"/>
  <c r="B34" i="120"/>
  <c r="C34" i="120"/>
  <c r="B35" i="120"/>
  <c r="C35" i="120"/>
  <c r="B36" i="120"/>
  <c r="C36" i="120"/>
  <c r="B37" i="120"/>
  <c r="C37" i="120"/>
  <c r="B38" i="120"/>
  <c r="C38" i="120"/>
  <c r="B39" i="120"/>
  <c r="C39" i="120"/>
  <c r="B40" i="120"/>
  <c r="C40" i="120"/>
  <c r="B41" i="120"/>
  <c r="C41" i="120"/>
  <c r="B42" i="120"/>
  <c r="C42" i="120"/>
  <c r="B43" i="120"/>
  <c r="C43" i="120"/>
  <c r="B44" i="120"/>
  <c r="C44" i="120"/>
  <c r="B45" i="120"/>
  <c r="C45" i="120"/>
  <c r="B46" i="120"/>
  <c r="C46" i="120"/>
  <c r="B47" i="120"/>
  <c r="C47" i="120"/>
  <c r="B48" i="120"/>
  <c r="C48" i="120"/>
  <c r="C49" i="120"/>
  <c r="C30" i="120"/>
  <c r="B30" i="120"/>
  <c r="B6" i="120"/>
  <c r="C6" i="120"/>
  <c r="B7" i="120"/>
  <c r="C7" i="120"/>
  <c r="B8" i="120"/>
  <c r="C8" i="120"/>
  <c r="B9" i="120"/>
  <c r="C9" i="120"/>
  <c r="B10" i="120"/>
  <c r="C10" i="120"/>
  <c r="B11" i="120"/>
  <c r="C11" i="120"/>
  <c r="B12" i="120"/>
  <c r="C12" i="120"/>
  <c r="B13" i="120"/>
  <c r="C13" i="120"/>
  <c r="B14" i="120"/>
  <c r="C14" i="120"/>
  <c r="B15" i="120"/>
  <c r="C15" i="120"/>
  <c r="B16" i="120"/>
  <c r="C16" i="120"/>
  <c r="B17" i="120"/>
  <c r="C17" i="120"/>
  <c r="B18" i="120"/>
  <c r="C18" i="120"/>
  <c r="B19" i="120"/>
  <c r="C19" i="120"/>
  <c r="B20" i="120"/>
  <c r="C20" i="120"/>
  <c r="B21" i="120"/>
  <c r="C21" i="120"/>
  <c r="B22" i="120"/>
  <c r="C22" i="120"/>
  <c r="B23" i="120"/>
  <c r="C23" i="120"/>
  <c r="C24" i="120"/>
  <c r="C5" i="120"/>
  <c r="B5" i="120"/>
  <c r="AF53" i="119"/>
  <c r="AF28" i="119"/>
  <c r="C11" i="116"/>
  <c r="AF92" i="117"/>
  <c r="C5" i="116" s="1"/>
  <c r="AF93" i="117"/>
  <c r="C6" i="116" s="1"/>
  <c r="AF94" i="117"/>
  <c r="C7" i="116" s="1"/>
  <c r="AF95" i="117"/>
  <c r="C8" i="116" s="1"/>
  <c r="AF96" i="117"/>
  <c r="C9" i="116" s="1"/>
  <c r="AF97" i="117"/>
  <c r="C10" i="116" s="1"/>
  <c r="AF98" i="117"/>
  <c r="AF99" i="117"/>
  <c r="C12" i="116" s="1"/>
  <c r="AF100" i="117"/>
  <c r="C13" i="116" s="1"/>
  <c r="AF101" i="117"/>
  <c r="C14" i="116" s="1"/>
  <c r="AF102" i="117"/>
  <c r="C15" i="116" s="1"/>
  <c r="AF103" i="117"/>
  <c r="C16" i="116" s="1"/>
  <c r="AF104" i="117"/>
  <c r="C17" i="116" s="1"/>
  <c r="AF105" i="117"/>
  <c r="C18" i="116" s="1"/>
  <c r="AF106" i="117"/>
  <c r="C19" i="116" s="1"/>
  <c r="AF107" i="117"/>
  <c r="C20" i="116" s="1"/>
  <c r="AF108" i="117"/>
  <c r="C21" i="116" s="1"/>
  <c r="AF109" i="117"/>
  <c r="C22" i="116" s="1"/>
  <c r="AF110" i="117"/>
  <c r="C23" i="116" s="1"/>
  <c r="AF111" i="117"/>
  <c r="C24" i="116" s="1"/>
  <c r="AF67" i="117"/>
  <c r="AF117" i="117" s="1"/>
  <c r="C30" i="116" s="1"/>
  <c r="AF68" i="117"/>
  <c r="AF118" i="117" s="1"/>
  <c r="C31" i="116" s="1"/>
  <c r="AF69" i="117"/>
  <c r="AF70" i="117"/>
  <c r="AF120" i="117" s="1"/>
  <c r="C33" i="116" s="1"/>
  <c r="AF71" i="117"/>
  <c r="AF121" i="117" s="1"/>
  <c r="C34" i="116" s="1"/>
  <c r="AF72" i="117"/>
  <c r="AF122" i="117" s="1"/>
  <c r="C35" i="116" s="1"/>
  <c r="AF73" i="117"/>
  <c r="AF123" i="117" s="1"/>
  <c r="C36" i="116" s="1"/>
  <c r="AF74" i="117"/>
  <c r="AF124" i="117" s="1"/>
  <c r="C37" i="116" s="1"/>
  <c r="AF75" i="117"/>
  <c r="AF125" i="117" s="1"/>
  <c r="C38" i="116" s="1"/>
  <c r="AF76" i="117"/>
  <c r="AF126" i="117" s="1"/>
  <c r="C39" i="116" s="1"/>
  <c r="AF77" i="117"/>
  <c r="AF78" i="117"/>
  <c r="AF128" i="117" s="1"/>
  <c r="C41" i="116" s="1"/>
  <c r="AF79" i="117"/>
  <c r="AF129" i="117" s="1"/>
  <c r="C42" i="116" s="1"/>
  <c r="AF80" i="117"/>
  <c r="AF130" i="117" s="1"/>
  <c r="C43" i="116" s="1"/>
  <c r="AF81" i="117"/>
  <c r="AF131" i="117" s="1"/>
  <c r="C44" i="116" s="1"/>
  <c r="AF82" i="117"/>
  <c r="AF132" i="117" s="1"/>
  <c r="C45" i="116" s="1"/>
  <c r="AF83" i="117"/>
  <c r="AF133" i="117" s="1"/>
  <c r="C46" i="116" s="1"/>
  <c r="AF84" i="117"/>
  <c r="AF85" i="117"/>
  <c r="AF86" i="117"/>
  <c r="AF136" i="117" s="1"/>
  <c r="C49" i="116" s="1"/>
  <c r="AF135" i="117"/>
  <c r="C48" i="116" s="1"/>
  <c r="AF134" i="117"/>
  <c r="C47" i="116" s="1"/>
  <c r="AF127" i="117"/>
  <c r="C40" i="116" s="1"/>
  <c r="AF119" i="117"/>
  <c r="C32" i="116" s="1"/>
  <c r="BT12" i="14"/>
  <c r="BT11" i="14"/>
  <c r="C78" i="121"/>
  <c r="D30" i="123"/>
  <c r="D53" i="119"/>
  <c r="E53" i="119"/>
  <c r="F53" i="119"/>
  <c r="G53" i="119"/>
  <c r="H53" i="119"/>
  <c r="I53" i="119"/>
  <c r="J53" i="119"/>
  <c r="K53" i="119"/>
  <c r="L53" i="119"/>
  <c r="M53" i="119"/>
  <c r="N53" i="119"/>
  <c r="O53" i="119"/>
  <c r="P53" i="119"/>
  <c r="Q53" i="119"/>
  <c r="R53" i="119"/>
  <c r="S53" i="119"/>
  <c r="T53" i="119"/>
  <c r="B49" i="120" s="1"/>
  <c r="U53" i="119"/>
  <c r="V53" i="119"/>
  <c r="W53" i="119"/>
  <c r="X53" i="119"/>
  <c r="Y53" i="119"/>
  <c r="Z53" i="119"/>
  <c r="AA53" i="119"/>
  <c r="AB53" i="119"/>
  <c r="AC53" i="119"/>
  <c r="AD53" i="119"/>
  <c r="AE53" i="119"/>
  <c r="C53" i="119"/>
  <c r="D104" i="129" l="1"/>
  <c r="E104" i="129"/>
  <c r="F104" i="129"/>
  <c r="G104" i="129"/>
  <c r="H104" i="129"/>
  <c r="I104" i="129"/>
  <c r="J104" i="129"/>
  <c r="K104" i="129"/>
  <c r="L104" i="129"/>
  <c r="M104" i="129"/>
  <c r="N104" i="129"/>
  <c r="O104" i="129"/>
  <c r="P104" i="129"/>
  <c r="Q104" i="129"/>
  <c r="R104" i="129"/>
  <c r="S104" i="129"/>
  <c r="T104" i="129"/>
  <c r="U104" i="129"/>
  <c r="V104" i="129"/>
  <c r="W104" i="129"/>
  <c r="X104" i="129"/>
  <c r="Y104" i="129"/>
  <c r="Z104" i="129"/>
  <c r="AA104" i="129"/>
  <c r="AB104" i="129"/>
  <c r="AC104" i="129"/>
  <c r="AD104" i="129"/>
  <c r="AE104" i="129"/>
  <c r="C104" i="129"/>
  <c r="AE154" i="129"/>
  <c r="AD154" i="129"/>
  <c r="AC154" i="129"/>
  <c r="AB154" i="129"/>
  <c r="AA154" i="129"/>
  <c r="Z154" i="129"/>
  <c r="Y154" i="129"/>
  <c r="X154" i="129"/>
  <c r="W154" i="129"/>
  <c r="V154" i="129"/>
  <c r="U154" i="129"/>
  <c r="T154" i="129"/>
  <c r="B47" i="131" s="1"/>
  <c r="S154" i="129"/>
  <c r="R154" i="129"/>
  <c r="Q154" i="129"/>
  <c r="P154" i="129"/>
  <c r="O154" i="129"/>
  <c r="N154" i="129"/>
  <c r="M154" i="129"/>
  <c r="L154" i="129"/>
  <c r="K154" i="129"/>
  <c r="J154" i="129"/>
  <c r="I154" i="129"/>
  <c r="H154" i="129"/>
  <c r="G154" i="129"/>
  <c r="F154" i="129"/>
  <c r="E154" i="129"/>
  <c r="D154" i="129"/>
  <c r="C154" i="129"/>
  <c r="AE153" i="129"/>
  <c r="AD153" i="129"/>
  <c r="AC153" i="129"/>
  <c r="AB153" i="129"/>
  <c r="AA153" i="129"/>
  <c r="Z153" i="129"/>
  <c r="Y153" i="129"/>
  <c r="X153" i="129"/>
  <c r="W153" i="129"/>
  <c r="V153" i="129"/>
  <c r="U153" i="129"/>
  <c r="T153" i="129"/>
  <c r="B46" i="131" s="1"/>
  <c r="S153" i="129"/>
  <c r="R153" i="129"/>
  <c r="Q153" i="129"/>
  <c r="P153" i="129"/>
  <c r="O153" i="129"/>
  <c r="N153" i="129"/>
  <c r="M153" i="129"/>
  <c r="L153" i="129"/>
  <c r="K153" i="129"/>
  <c r="J153" i="129"/>
  <c r="I153" i="129"/>
  <c r="H153" i="129"/>
  <c r="G153" i="129"/>
  <c r="F153" i="129"/>
  <c r="E153" i="129"/>
  <c r="D153" i="129"/>
  <c r="C153" i="129"/>
  <c r="AE152" i="129"/>
  <c r="AD152" i="129"/>
  <c r="AC152" i="129"/>
  <c r="AB152" i="129"/>
  <c r="AA152" i="129"/>
  <c r="Z152" i="129"/>
  <c r="Y152" i="129"/>
  <c r="X152" i="129"/>
  <c r="W152" i="129"/>
  <c r="V152" i="129"/>
  <c r="U152" i="129"/>
  <c r="T152" i="129"/>
  <c r="B45" i="131" s="1"/>
  <c r="S152" i="129"/>
  <c r="R152" i="129"/>
  <c r="Q152" i="129"/>
  <c r="P152" i="129"/>
  <c r="O152" i="129"/>
  <c r="N152" i="129"/>
  <c r="M152" i="129"/>
  <c r="L152" i="129"/>
  <c r="K152" i="129"/>
  <c r="J152" i="129"/>
  <c r="I152" i="129"/>
  <c r="H152" i="129"/>
  <c r="G152" i="129"/>
  <c r="F152" i="129"/>
  <c r="E152" i="129"/>
  <c r="D152" i="129"/>
  <c r="C152" i="129"/>
  <c r="AE151" i="129"/>
  <c r="AD151" i="129"/>
  <c r="AC151" i="129"/>
  <c r="AB151" i="129"/>
  <c r="AA151" i="129"/>
  <c r="Z151" i="129"/>
  <c r="Y151" i="129"/>
  <c r="X151" i="129"/>
  <c r="W151" i="129"/>
  <c r="V151" i="129"/>
  <c r="U151" i="129"/>
  <c r="T151" i="129"/>
  <c r="B44" i="131" s="1"/>
  <c r="S151" i="129"/>
  <c r="R151" i="129"/>
  <c r="Q151" i="129"/>
  <c r="P151" i="129"/>
  <c r="O151" i="129"/>
  <c r="N151" i="129"/>
  <c r="M151" i="129"/>
  <c r="L151" i="129"/>
  <c r="K151" i="129"/>
  <c r="J151" i="129"/>
  <c r="I151" i="129"/>
  <c r="H151" i="129"/>
  <c r="G151" i="129"/>
  <c r="F151" i="129"/>
  <c r="E151" i="129"/>
  <c r="D151" i="129"/>
  <c r="C151" i="129"/>
  <c r="AE150" i="129"/>
  <c r="AD150" i="129"/>
  <c r="AC150" i="129"/>
  <c r="AB150" i="129"/>
  <c r="AA150" i="129"/>
  <c r="Z150" i="129"/>
  <c r="Y150" i="129"/>
  <c r="X150" i="129"/>
  <c r="W150" i="129"/>
  <c r="V150" i="129"/>
  <c r="U150" i="129"/>
  <c r="T150" i="129"/>
  <c r="B43" i="131" s="1"/>
  <c r="S150" i="129"/>
  <c r="R150" i="129"/>
  <c r="Q150" i="129"/>
  <c r="P150" i="129"/>
  <c r="O150" i="129"/>
  <c r="N150" i="129"/>
  <c r="M150" i="129"/>
  <c r="L150" i="129"/>
  <c r="K150" i="129"/>
  <c r="J150" i="129"/>
  <c r="I150" i="129"/>
  <c r="H150" i="129"/>
  <c r="G150" i="129"/>
  <c r="F150" i="129"/>
  <c r="E150" i="129"/>
  <c r="D150" i="129"/>
  <c r="C150" i="129"/>
  <c r="AE149" i="129"/>
  <c r="AD149" i="129"/>
  <c r="AC149" i="129"/>
  <c r="AB149" i="129"/>
  <c r="AA149" i="129"/>
  <c r="Z149" i="129"/>
  <c r="Y149" i="129"/>
  <c r="X149" i="129"/>
  <c r="W149" i="129"/>
  <c r="V149" i="129"/>
  <c r="U149" i="129"/>
  <c r="T149" i="129"/>
  <c r="B42" i="131" s="1"/>
  <c r="S149" i="129"/>
  <c r="R149" i="129"/>
  <c r="Q149" i="129"/>
  <c r="P149" i="129"/>
  <c r="O149" i="129"/>
  <c r="N149" i="129"/>
  <c r="M149" i="129"/>
  <c r="L149" i="129"/>
  <c r="K149" i="129"/>
  <c r="J149" i="129"/>
  <c r="I149" i="129"/>
  <c r="H149" i="129"/>
  <c r="G149" i="129"/>
  <c r="F149" i="129"/>
  <c r="E149" i="129"/>
  <c r="D149" i="129"/>
  <c r="C149" i="129"/>
  <c r="AE148" i="129"/>
  <c r="AD148" i="129"/>
  <c r="AC148" i="129"/>
  <c r="AB148" i="129"/>
  <c r="AA148" i="129"/>
  <c r="Z148" i="129"/>
  <c r="Y148" i="129"/>
  <c r="X148" i="129"/>
  <c r="W148" i="129"/>
  <c r="V148" i="129"/>
  <c r="U148" i="129"/>
  <c r="T148" i="129"/>
  <c r="B41" i="131" s="1"/>
  <c r="S148" i="129"/>
  <c r="R148" i="129"/>
  <c r="Q148" i="129"/>
  <c r="P148" i="129"/>
  <c r="O148" i="129"/>
  <c r="N148" i="129"/>
  <c r="M148" i="129"/>
  <c r="L148" i="129"/>
  <c r="K148" i="129"/>
  <c r="J148" i="129"/>
  <c r="I148" i="129"/>
  <c r="H148" i="129"/>
  <c r="G148" i="129"/>
  <c r="F148" i="129"/>
  <c r="E148" i="129"/>
  <c r="D148" i="129"/>
  <c r="C148" i="129"/>
  <c r="AE147" i="129"/>
  <c r="AD147" i="129"/>
  <c r="AC147" i="129"/>
  <c r="AB147" i="129"/>
  <c r="AA147" i="129"/>
  <c r="Z147" i="129"/>
  <c r="Y147" i="129"/>
  <c r="X147" i="129"/>
  <c r="W147" i="129"/>
  <c r="V147" i="129"/>
  <c r="U147" i="129"/>
  <c r="T147" i="129"/>
  <c r="B40" i="131" s="1"/>
  <c r="S147" i="129"/>
  <c r="R147" i="129"/>
  <c r="Q147" i="129"/>
  <c r="P147" i="129"/>
  <c r="O147" i="129"/>
  <c r="N147" i="129"/>
  <c r="M147" i="129"/>
  <c r="L147" i="129"/>
  <c r="K147" i="129"/>
  <c r="J147" i="129"/>
  <c r="I147" i="129"/>
  <c r="H147" i="129"/>
  <c r="G147" i="129"/>
  <c r="F147" i="129"/>
  <c r="E147" i="129"/>
  <c r="D147" i="129"/>
  <c r="C147" i="129"/>
  <c r="AE146" i="129"/>
  <c r="AD146" i="129"/>
  <c r="AC146" i="129"/>
  <c r="AB146" i="129"/>
  <c r="AA146" i="129"/>
  <c r="Z146" i="129"/>
  <c r="Y146" i="129"/>
  <c r="X146" i="129"/>
  <c r="W146" i="129"/>
  <c r="V146" i="129"/>
  <c r="U146" i="129"/>
  <c r="T146" i="129"/>
  <c r="B39" i="131" s="1"/>
  <c r="S146" i="129"/>
  <c r="R146" i="129"/>
  <c r="Q146" i="129"/>
  <c r="P146" i="129"/>
  <c r="O146" i="129"/>
  <c r="N146" i="129"/>
  <c r="M146" i="129"/>
  <c r="L146" i="129"/>
  <c r="K146" i="129"/>
  <c r="J146" i="129"/>
  <c r="I146" i="129"/>
  <c r="H146" i="129"/>
  <c r="G146" i="129"/>
  <c r="F146" i="129"/>
  <c r="E146" i="129"/>
  <c r="D146" i="129"/>
  <c r="C146" i="129"/>
  <c r="AE145" i="129"/>
  <c r="AD145" i="129"/>
  <c r="AC145" i="129"/>
  <c r="AB145" i="129"/>
  <c r="AA145" i="129"/>
  <c r="Z145" i="129"/>
  <c r="Y145" i="129"/>
  <c r="X145" i="129"/>
  <c r="W145" i="129"/>
  <c r="V145" i="129"/>
  <c r="U145" i="129"/>
  <c r="T145" i="129"/>
  <c r="B38" i="131" s="1"/>
  <c r="S145" i="129"/>
  <c r="R145" i="129"/>
  <c r="Q145" i="129"/>
  <c r="P145" i="129"/>
  <c r="O145" i="129"/>
  <c r="N145" i="129"/>
  <c r="M145" i="129"/>
  <c r="L145" i="129"/>
  <c r="K145" i="129"/>
  <c r="J145" i="129"/>
  <c r="I145" i="129"/>
  <c r="H145" i="129"/>
  <c r="G145" i="129"/>
  <c r="F145" i="129"/>
  <c r="E145" i="129"/>
  <c r="D145" i="129"/>
  <c r="C145" i="129"/>
  <c r="AE144" i="129"/>
  <c r="AD144" i="129"/>
  <c r="AC144" i="129"/>
  <c r="AB144" i="129"/>
  <c r="AA144" i="129"/>
  <c r="Z144" i="129"/>
  <c r="Y144" i="129"/>
  <c r="X144" i="129"/>
  <c r="W144" i="129"/>
  <c r="V144" i="129"/>
  <c r="U144" i="129"/>
  <c r="T144" i="129"/>
  <c r="B37" i="131" s="1"/>
  <c r="S144" i="129"/>
  <c r="R144" i="129"/>
  <c r="Q144" i="129"/>
  <c r="P144" i="129"/>
  <c r="O144" i="129"/>
  <c r="N144" i="129"/>
  <c r="M144" i="129"/>
  <c r="L144" i="129"/>
  <c r="K144" i="129"/>
  <c r="J144" i="129"/>
  <c r="I144" i="129"/>
  <c r="H144" i="129"/>
  <c r="G144" i="129"/>
  <c r="F144" i="129"/>
  <c r="E144" i="129"/>
  <c r="D144" i="129"/>
  <c r="C144" i="129"/>
  <c r="AE143" i="129"/>
  <c r="AD143" i="129"/>
  <c r="AC143" i="129"/>
  <c r="AB143" i="129"/>
  <c r="AA143" i="129"/>
  <c r="Z143" i="129"/>
  <c r="Y143" i="129"/>
  <c r="X143" i="129"/>
  <c r="W143" i="129"/>
  <c r="V143" i="129"/>
  <c r="U143" i="129"/>
  <c r="T143" i="129"/>
  <c r="B36" i="131" s="1"/>
  <c r="S143" i="129"/>
  <c r="R143" i="129"/>
  <c r="Q143" i="129"/>
  <c r="P143" i="129"/>
  <c r="O143" i="129"/>
  <c r="N143" i="129"/>
  <c r="M143" i="129"/>
  <c r="L143" i="129"/>
  <c r="K143" i="129"/>
  <c r="J143" i="129"/>
  <c r="I143" i="129"/>
  <c r="H143" i="129"/>
  <c r="G143" i="129"/>
  <c r="F143" i="129"/>
  <c r="E143" i="129"/>
  <c r="D143" i="129"/>
  <c r="C143" i="129"/>
  <c r="AE142" i="129"/>
  <c r="AD142" i="129"/>
  <c r="AC142" i="129"/>
  <c r="AB142" i="129"/>
  <c r="AA142" i="129"/>
  <c r="Z142" i="129"/>
  <c r="Y142" i="129"/>
  <c r="X142" i="129"/>
  <c r="W142" i="129"/>
  <c r="V142" i="129"/>
  <c r="U142" i="129"/>
  <c r="T142" i="129"/>
  <c r="B35" i="131" s="1"/>
  <c r="S142" i="129"/>
  <c r="R142" i="129"/>
  <c r="Q142" i="129"/>
  <c r="P142" i="129"/>
  <c r="O142" i="129"/>
  <c r="N142" i="129"/>
  <c r="M142" i="129"/>
  <c r="L142" i="129"/>
  <c r="K142" i="129"/>
  <c r="J142" i="129"/>
  <c r="I142" i="129"/>
  <c r="H142" i="129"/>
  <c r="G142" i="129"/>
  <c r="F142" i="129"/>
  <c r="E142" i="129"/>
  <c r="D142" i="129"/>
  <c r="C142" i="129"/>
  <c r="AE141" i="129"/>
  <c r="AD141" i="129"/>
  <c r="AC141" i="129"/>
  <c r="AB141" i="129"/>
  <c r="AA141" i="129"/>
  <c r="Z141" i="129"/>
  <c r="Y141" i="129"/>
  <c r="X141" i="129"/>
  <c r="W141" i="129"/>
  <c r="V141" i="129"/>
  <c r="U141" i="129"/>
  <c r="T141" i="129"/>
  <c r="B34" i="131" s="1"/>
  <c r="S141" i="129"/>
  <c r="R141" i="129"/>
  <c r="Q141" i="129"/>
  <c r="P141" i="129"/>
  <c r="O141" i="129"/>
  <c r="N141" i="129"/>
  <c r="M141" i="129"/>
  <c r="L141" i="129"/>
  <c r="K141" i="129"/>
  <c r="J141" i="129"/>
  <c r="I141" i="129"/>
  <c r="H141" i="129"/>
  <c r="G141" i="129"/>
  <c r="F141" i="129"/>
  <c r="E141" i="129"/>
  <c r="D141" i="129"/>
  <c r="C141" i="129"/>
  <c r="AE140" i="129"/>
  <c r="AD140" i="129"/>
  <c r="AC140" i="129"/>
  <c r="AB140" i="129"/>
  <c r="AA140" i="129"/>
  <c r="Z140" i="129"/>
  <c r="Y140" i="129"/>
  <c r="X140" i="129"/>
  <c r="W140" i="129"/>
  <c r="V140" i="129"/>
  <c r="U140" i="129"/>
  <c r="T140" i="129"/>
  <c r="B33" i="131" s="1"/>
  <c r="S140" i="129"/>
  <c r="R140" i="129"/>
  <c r="Q140" i="129"/>
  <c r="P140" i="129"/>
  <c r="O140" i="129"/>
  <c r="N140" i="129"/>
  <c r="M140" i="129"/>
  <c r="L140" i="129"/>
  <c r="K140" i="129"/>
  <c r="J140" i="129"/>
  <c r="I140" i="129"/>
  <c r="H140" i="129"/>
  <c r="G140" i="129"/>
  <c r="F140" i="129"/>
  <c r="E140" i="129"/>
  <c r="D140" i="129"/>
  <c r="C140" i="129"/>
  <c r="AE139" i="129"/>
  <c r="AD139" i="129"/>
  <c r="AC139" i="129"/>
  <c r="AB139" i="129"/>
  <c r="AA139" i="129"/>
  <c r="Z139" i="129"/>
  <c r="Y139" i="129"/>
  <c r="X139" i="129"/>
  <c r="W139" i="129"/>
  <c r="V139" i="129"/>
  <c r="U139" i="129"/>
  <c r="T139" i="129"/>
  <c r="B32" i="131" s="1"/>
  <c r="S139" i="129"/>
  <c r="R139" i="129"/>
  <c r="Q139" i="129"/>
  <c r="P139" i="129"/>
  <c r="O139" i="129"/>
  <c r="N139" i="129"/>
  <c r="M139" i="129"/>
  <c r="L139" i="129"/>
  <c r="K139" i="129"/>
  <c r="J139" i="129"/>
  <c r="I139" i="129"/>
  <c r="H139" i="129"/>
  <c r="G139" i="129"/>
  <c r="F139" i="129"/>
  <c r="E139" i="129"/>
  <c r="D139" i="129"/>
  <c r="C139" i="129"/>
  <c r="AE138" i="129"/>
  <c r="AD138" i="129"/>
  <c r="AC138" i="129"/>
  <c r="AB138" i="129"/>
  <c r="AA138" i="129"/>
  <c r="Z138" i="129"/>
  <c r="Y138" i="129"/>
  <c r="X138" i="129"/>
  <c r="W138" i="129"/>
  <c r="V138" i="129"/>
  <c r="U138" i="129"/>
  <c r="T138" i="129"/>
  <c r="B31" i="131" s="1"/>
  <c r="S138" i="129"/>
  <c r="R138" i="129"/>
  <c r="Q138" i="129"/>
  <c r="P138" i="129"/>
  <c r="O138" i="129"/>
  <c r="N138" i="129"/>
  <c r="M138" i="129"/>
  <c r="L138" i="129"/>
  <c r="K138" i="129"/>
  <c r="J138" i="129"/>
  <c r="I138" i="129"/>
  <c r="H138" i="129"/>
  <c r="G138" i="129"/>
  <c r="F138" i="129"/>
  <c r="E138" i="129"/>
  <c r="D138" i="129"/>
  <c r="C138" i="129"/>
  <c r="AE137" i="129"/>
  <c r="AD137" i="129"/>
  <c r="AC137" i="129"/>
  <c r="AB137" i="129"/>
  <c r="AA137" i="129"/>
  <c r="Z137" i="129"/>
  <c r="Y137" i="129"/>
  <c r="X137" i="129"/>
  <c r="W137" i="129"/>
  <c r="V137" i="129"/>
  <c r="U137" i="129"/>
  <c r="T137" i="129"/>
  <c r="B30" i="131" s="1"/>
  <c r="S137" i="129"/>
  <c r="R137" i="129"/>
  <c r="Q137" i="129"/>
  <c r="P137" i="129"/>
  <c r="O137" i="129"/>
  <c r="N137" i="129"/>
  <c r="M137" i="129"/>
  <c r="L137" i="129"/>
  <c r="K137" i="129"/>
  <c r="J137" i="129"/>
  <c r="I137" i="129"/>
  <c r="H137" i="129"/>
  <c r="G137" i="129"/>
  <c r="F137" i="129"/>
  <c r="E137" i="129"/>
  <c r="D137" i="129"/>
  <c r="C137" i="129"/>
  <c r="AE136" i="129"/>
  <c r="AD136" i="129"/>
  <c r="AC136" i="129"/>
  <c r="AB136" i="129"/>
  <c r="AA136" i="129"/>
  <c r="Z136" i="129"/>
  <c r="Y136" i="129"/>
  <c r="X136" i="129"/>
  <c r="W136" i="129"/>
  <c r="V136" i="129"/>
  <c r="U136" i="129"/>
  <c r="T136" i="129"/>
  <c r="B29" i="131" s="1"/>
  <c r="S136" i="129"/>
  <c r="R136" i="129"/>
  <c r="Q136" i="129"/>
  <c r="P136" i="129"/>
  <c r="O136" i="129"/>
  <c r="N136" i="129"/>
  <c r="M136" i="129"/>
  <c r="L136" i="129"/>
  <c r="K136" i="129"/>
  <c r="J136" i="129"/>
  <c r="I136" i="129"/>
  <c r="H136" i="129"/>
  <c r="G136" i="129"/>
  <c r="F136" i="129"/>
  <c r="E136" i="129"/>
  <c r="D136" i="129"/>
  <c r="C136" i="129"/>
  <c r="AE129" i="129"/>
  <c r="AE155" i="129" s="1"/>
  <c r="AD129" i="129"/>
  <c r="AD155" i="129" s="1"/>
  <c r="AC129" i="129"/>
  <c r="AB129" i="129"/>
  <c r="AB155" i="129" s="1"/>
  <c r="AA129" i="129"/>
  <c r="Z129" i="129"/>
  <c r="Y129" i="129"/>
  <c r="X129" i="129"/>
  <c r="W129" i="129"/>
  <c r="W155" i="129" s="1"/>
  <c r="V129" i="129"/>
  <c r="V155" i="129" s="1"/>
  <c r="U129" i="129"/>
  <c r="T129" i="129"/>
  <c r="T155" i="129" s="1"/>
  <c r="B48" i="131" s="1"/>
  <c r="S129" i="129"/>
  <c r="R129" i="129"/>
  <c r="Q129" i="129"/>
  <c r="P129" i="129"/>
  <c r="O129" i="129"/>
  <c r="O155" i="129" s="1"/>
  <c r="N129" i="129"/>
  <c r="N155" i="129" s="1"/>
  <c r="M129" i="129"/>
  <c r="L129" i="129"/>
  <c r="L155" i="129" s="1"/>
  <c r="K129" i="129"/>
  <c r="J129" i="129"/>
  <c r="I129" i="129"/>
  <c r="H129" i="129"/>
  <c r="G129" i="129"/>
  <c r="G155" i="129" s="1"/>
  <c r="F129" i="129"/>
  <c r="F155" i="129" s="1"/>
  <c r="E129" i="129"/>
  <c r="E155" i="129" s="1"/>
  <c r="D129" i="129"/>
  <c r="D155" i="129" s="1"/>
  <c r="C129" i="129"/>
  <c r="AA60" i="129"/>
  <c r="AB60" i="129"/>
  <c r="AC60" i="129"/>
  <c r="AD60" i="129"/>
  <c r="AE60" i="129"/>
  <c r="AA61" i="129"/>
  <c r="AB61" i="129"/>
  <c r="AC61" i="129"/>
  <c r="AD61" i="129"/>
  <c r="AE61" i="129"/>
  <c r="AA62" i="129"/>
  <c r="AB62" i="129"/>
  <c r="AC62" i="129"/>
  <c r="AD62" i="129"/>
  <c r="AE62" i="129"/>
  <c r="AA63" i="129"/>
  <c r="AB63" i="129"/>
  <c r="AC63" i="129"/>
  <c r="AD63" i="129"/>
  <c r="AE63" i="129"/>
  <c r="AA64" i="129"/>
  <c r="AB64" i="129"/>
  <c r="AC64" i="129"/>
  <c r="AD64" i="129"/>
  <c r="AE64" i="129"/>
  <c r="AA65" i="129"/>
  <c r="AB65" i="129"/>
  <c r="AC65" i="129"/>
  <c r="AD65" i="129"/>
  <c r="AE65" i="129"/>
  <c r="AA66" i="129"/>
  <c r="AB66" i="129"/>
  <c r="AC66" i="129"/>
  <c r="AD66" i="129"/>
  <c r="AE66" i="129"/>
  <c r="AA67" i="129"/>
  <c r="AB67" i="129"/>
  <c r="AC67" i="129"/>
  <c r="AD67" i="129"/>
  <c r="AE67" i="129"/>
  <c r="AA68" i="129"/>
  <c r="AB68" i="129"/>
  <c r="AC68" i="129"/>
  <c r="AD68" i="129"/>
  <c r="AE68" i="129"/>
  <c r="AA69" i="129"/>
  <c r="AB69" i="129"/>
  <c r="AC69" i="129"/>
  <c r="AD69" i="129"/>
  <c r="AE69" i="129"/>
  <c r="AA70" i="129"/>
  <c r="AB70" i="129"/>
  <c r="AC70" i="129"/>
  <c r="AD70" i="129"/>
  <c r="AE70" i="129"/>
  <c r="AA71" i="129"/>
  <c r="AB71" i="129"/>
  <c r="AC71" i="129"/>
  <c r="AD71" i="129"/>
  <c r="AE71" i="129"/>
  <c r="AA72" i="129"/>
  <c r="AB72" i="129"/>
  <c r="AC72" i="129"/>
  <c r="AD72" i="129"/>
  <c r="AE72" i="129"/>
  <c r="AA73" i="129"/>
  <c r="AB73" i="129"/>
  <c r="AC73" i="129"/>
  <c r="AD73" i="129"/>
  <c r="AE73" i="129"/>
  <c r="AA74" i="129"/>
  <c r="AB74" i="129"/>
  <c r="AC74" i="129"/>
  <c r="AD74" i="129"/>
  <c r="AE74" i="129"/>
  <c r="AA75" i="129"/>
  <c r="AB75" i="129"/>
  <c r="AC75" i="129"/>
  <c r="AD75" i="129"/>
  <c r="AE75" i="129"/>
  <c r="AA76" i="129"/>
  <c r="AB76" i="129"/>
  <c r="AC76" i="129"/>
  <c r="AD76" i="129"/>
  <c r="AE76" i="129"/>
  <c r="AA77" i="129"/>
  <c r="AB77" i="129"/>
  <c r="AC77" i="129"/>
  <c r="AD77" i="129"/>
  <c r="AE77" i="129"/>
  <c r="AA78" i="129"/>
  <c r="AB78" i="129"/>
  <c r="AC78" i="129"/>
  <c r="AD78" i="129"/>
  <c r="AE78" i="129"/>
  <c r="K53" i="129"/>
  <c r="L53" i="129"/>
  <c r="M53" i="129"/>
  <c r="N53" i="129"/>
  <c r="O53" i="129"/>
  <c r="P53" i="129"/>
  <c r="Q53" i="129"/>
  <c r="R53" i="129"/>
  <c r="S53" i="129"/>
  <c r="K60" i="129"/>
  <c r="L60" i="129"/>
  <c r="M60" i="129"/>
  <c r="N60" i="129"/>
  <c r="O60" i="129"/>
  <c r="P60" i="129"/>
  <c r="Q60" i="129"/>
  <c r="R60" i="129"/>
  <c r="S60" i="129"/>
  <c r="D28" i="129"/>
  <c r="E28" i="129"/>
  <c r="F28" i="129"/>
  <c r="G28" i="129"/>
  <c r="H28" i="129"/>
  <c r="I28" i="129"/>
  <c r="J28" i="129"/>
  <c r="K28" i="129"/>
  <c r="L28" i="129"/>
  <c r="M28" i="129"/>
  <c r="N28" i="129"/>
  <c r="O28" i="129"/>
  <c r="P28" i="129"/>
  <c r="Q28" i="129"/>
  <c r="R28" i="129"/>
  <c r="S28" i="129"/>
  <c r="T28" i="129"/>
  <c r="U28" i="129"/>
  <c r="V28" i="129"/>
  <c r="W28" i="129"/>
  <c r="X28" i="129"/>
  <c r="Y28" i="129"/>
  <c r="Z28" i="129"/>
  <c r="AA28" i="129"/>
  <c r="AB28" i="129"/>
  <c r="AC28" i="129"/>
  <c r="AD28" i="129"/>
  <c r="AE28" i="129"/>
  <c r="C28" i="129"/>
  <c r="Z78" i="129"/>
  <c r="Y78" i="129"/>
  <c r="X78" i="129"/>
  <c r="W78" i="129"/>
  <c r="V78" i="129"/>
  <c r="U78" i="129"/>
  <c r="T78" i="129"/>
  <c r="B23" i="131" s="1"/>
  <c r="S78" i="129"/>
  <c r="R78" i="129"/>
  <c r="Q78" i="129"/>
  <c r="P78" i="129"/>
  <c r="O78" i="129"/>
  <c r="N78" i="129"/>
  <c r="M78" i="129"/>
  <c r="L78" i="129"/>
  <c r="K78" i="129"/>
  <c r="J78" i="129"/>
  <c r="I78" i="129"/>
  <c r="H78" i="129"/>
  <c r="G78" i="129"/>
  <c r="F78" i="129"/>
  <c r="E78" i="129"/>
  <c r="D78" i="129"/>
  <c r="C78" i="129"/>
  <c r="Z77" i="129"/>
  <c r="Y77" i="129"/>
  <c r="X77" i="129"/>
  <c r="W77" i="129"/>
  <c r="V77" i="129"/>
  <c r="U77" i="129"/>
  <c r="T77" i="129"/>
  <c r="B22" i="131" s="1"/>
  <c r="S77" i="129"/>
  <c r="R77" i="129"/>
  <c r="Q77" i="129"/>
  <c r="P77" i="129"/>
  <c r="O77" i="129"/>
  <c r="N77" i="129"/>
  <c r="M77" i="129"/>
  <c r="L77" i="129"/>
  <c r="K77" i="129"/>
  <c r="J77" i="129"/>
  <c r="I77" i="129"/>
  <c r="H77" i="129"/>
  <c r="G77" i="129"/>
  <c r="F77" i="129"/>
  <c r="E77" i="129"/>
  <c r="D77" i="129"/>
  <c r="C77" i="129"/>
  <c r="Z76" i="129"/>
  <c r="Y76" i="129"/>
  <c r="X76" i="129"/>
  <c r="W76" i="129"/>
  <c r="V76" i="129"/>
  <c r="U76" i="129"/>
  <c r="T76" i="129"/>
  <c r="B21" i="131" s="1"/>
  <c r="S76" i="129"/>
  <c r="R76" i="129"/>
  <c r="Q76" i="129"/>
  <c r="P76" i="129"/>
  <c r="O76" i="129"/>
  <c r="N76" i="129"/>
  <c r="M76" i="129"/>
  <c r="L76" i="129"/>
  <c r="K76" i="129"/>
  <c r="J76" i="129"/>
  <c r="I76" i="129"/>
  <c r="H76" i="129"/>
  <c r="G76" i="129"/>
  <c r="F76" i="129"/>
  <c r="E76" i="129"/>
  <c r="D76" i="129"/>
  <c r="C76" i="129"/>
  <c r="Z75" i="129"/>
  <c r="Y75" i="129"/>
  <c r="X75" i="129"/>
  <c r="W75" i="129"/>
  <c r="V75" i="129"/>
  <c r="U75" i="129"/>
  <c r="T75" i="129"/>
  <c r="B20" i="131" s="1"/>
  <c r="S75" i="129"/>
  <c r="R75" i="129"/>
  <c r="Q75" i="129"/>
  <c r="P75" i="129"/>
  <c r="O75" i="129"/>
  <c r="N75" i="129"/>
  <c r="M75" i="129"/>
  <c r="L75" i="129"/>
  <c r="K75" i="129"/>
  <c r="J75" i="129"/>
  <c r="I75" i="129"/>
  <c r="H75" i="129"/>
  <c r="G75" i="129"/>
  <c r="F75" i="129"/>
  <c r="E75" i="129"/>
  <c r="D75" i="129"/>
  <c r="C75" i="129"/>
  <c r="Z74" i="129"/>
  <c r="Y74" i="129"/>
  <c r="X74" i="129"/>
  <c r="W74" i="129"/>
  <c r="V74" i="129"/>
  <c r="U74" i="129"/>
  <c r="T74" i="129"/>
  <c r="B19" i="131" s="1"/>
  <c r="S74" i="129"/>
  <c r="R74" i="129"/>
  <c r="Q74" i="129"/>
  <c r="P74" i="129"/>
  <c r="O74" i="129"/>
  <c r="N74" i="129"/>
  <c r="M74" i="129"/>
  <c r="L74" i="129"/>
  <c r="K74" i="129"/>
  <c r="J74" i="129"/>
  <c r="I74" i="129"/>
  <c r="H74" i="129"/>
  <c r="G74" i="129"/>
  <c r="F74" i="129"/>
  <c r="E74" i="129"/>
  <c r="D74" i="129"/>
  <c r="C74" i="129"/>
  <c r="Z73" i="129"/>
  <c r="Y73" i="129"/>
  <c r="X73" i="129"/>
  <c r="W73" i="129"/>
  <c r="V73" i="129"/>
  <c r="U73" i="129"/>
  <c r="T73" i="129"/>
  <c r="B18" i="131" s="1"/>
  <c r="S73" i="129"/>
  <c r="R73" i="129"/>
  <c r="Q73" i="129"/>
  <c r="P73" i="129"/>
  <c r="O73" i="129"/>
  <c r="N73" i="129"/>
  <c r="M73" i="129"/>
  <c r="L73" i="129"/>
  <c r="K73" i="129"/>
  <c r="J73" i="129"/>
  <c r="I73" i="129"/>
  <c r="H73" i="129"/>
  <c r="G73" i="129"/>
  <c r="F73" i="129"/>
  <c r="E73" i="129"/>
  <c r="D73" i="129"/>
  <c r="C73" i="129"/>
  <c r="Z72" i="129"/>
  <c r="Y72" i="129"/>
  <c r="X72" i="129"/>
  <c r="W72" i="129"/>
  <c r="V72" i="129"/>
  <c r="U72" i="129"/>
  <c r="T72" i="129"/>
  <c r="B17" i="131" s="1"/>
  <c r="S72" i="129"/>
  <c r="R72" i="129"/>
  <c r="Q72" i="129"/>
  <c r="P72" i="129"/>
  <c r="O72" i="129"/>
  <c r="N72" i="129"/>
  <c r="M72" i="129"/>
  <c r="L72" i="129"/>
  <c r="K72" i="129"/>
  <c r="J72" i="129"/>
  <c r="I72" i="129"/>
  <c r="H72" i="129"/>
  <c r="G72" i="129"/>
  <c r="F72" i="129"/>
  <c r="E72" i="129"/>
  <c r="D72" i="129"/>
  <c r="C72" i="129"/>
  <c r="Z71" i="129"/>
  <c r="Y71" i="129"/>
  <c r="X71" i="129"/>
  <c r="W71" i="129"/>
  <c r="V71" i="129"/>
  <c r="U71" i="129"/>
  <c r="T71" i="129"/>
  <c r="B16" i="131" s="1"/>
  <c r="S71" i="129"/>
  <c r="R71" i="129"/>
  <c r="Q71" i="129"/>
  <c r="P71" i="129"/>
  <c r="O71" i="129"/>
  <c r="N71" i="129"/>
  <c r="M71" i="129"/>
  <c r="L71" i="129"/>
  <c r="K71" i="129"/>
  <c r="J71" i="129"/>
  <c r="I71" i="129"/>
  <c r="H71" i="129"/>
  <c r="G71" i="129"/>
  <c r="F71" i="129"/>
  <c r="E71" i="129"/>
  <c r="D71" i="129"/>
  <c r="C71" i="129"/>
  <c r="Z70" i="129"/>
  <c r="Y70" i="129"/>
  <c r="X70" i="129"/>
  <c r="W70" i="129"/>
  <c r="V70" i="129"/>
  <c r="U70" i="129"/>
  <c r="T70" i="129"/>
  <c r="B15" i="131" s="1"/>
  <c r="S70" i="129"/>
  <c r="R70" i="129"/>
  <c r="Q70" i="129"/>
  <c r="P70" i="129"/>
  <c r="O70" i="129"/>
  <c r="N70" i="129"/>
  <c r="M70" i="129"/>
  <c r="L70" i="129"/>
  <c r="K70" i="129"/>
  <c r="J70" i="129"/>
  <c r="I70" i="129"/>
  <c r="H70" i="129"/>
  <c r="G70" i="129"/>
  <c r="F70" i="129"/>
  <c r="E70" i="129"/>
  <c r="D70" i="129"/>
  <c r="C70" i="129"/>
  <c r="Z69" i="129"/>
  <c r="Y69" i="129"/>
  <c r="X69" i="129"/>
  <c r="W69" i="129"/>
  <c r="V69" i="129"/>
  <c r="U69" i="129"/>
  <c r="T69" i="129"/>
  <c r="B14" i="131" s="1"/>
  <c r="S69" i="129"/>
  <c r="R69" i="129"/>
  <c r="Q69" i="129"/>
  <c r="P69" i="129"/>
  <c r="O69" i="129"/>
  <c r="N69" i="129"/>
  <c r="M69" i="129"/>
  <c r="L69" i="129"/>
  <c r="K69" i="129"/>
  <c r="J69" i="129"/>
  <c r="I69" i="129"/>
  <c r="H69" i="129"/>
  <c r="G69" i="129"/>
  <c r="F69" i="129"/>
  <c r="E69" i="129"/>
  <c r="D69" i="129"/>
  <c r="C69" i="129"/>
  <c r="Z68" i="129"/>
  <c r="Y68" i="129"/>
  <c r="X68" i="129"/>
  <c r="W68" i="129"/>
  <c r="V68" i="129"/>
  <c r="U68" i="129"/>
  <c r="T68" i="129"/>
  <c r="B13" i="131" s="1"/>
  <c r="S68" i="129"/>
  <c r="R68" i="129"/>
  <c r="Q68" i="129"/>
  <c r="P68" i="129"/>
  <c r="O68" i="129"/>
  <c r="N68" i="129"/>
  <c r="M68" i="129"/>
  <c r="L68" i="129"/>
  <c r="K68" i="129"/>
  <c r="J68" i="129"/>
  <c r="I68" i="129"/>
  <c r="H68" i="129"/>
  <c r="G68" i="129"/>
  <c r="F68" i="129"/>
  <c r="E68" i="129"/>
  <c r="D68" i="129"/>
  <c r="C68" i="129"/>
  <c r="Z67" i="129"/>
  <c r="Y67" i="129"/>
  <c r="X67" i="129"/>
  <c r="W67" i="129"/>
  <c r="V67" i="129"/>
  <c r="U67" i="129"/>
  <c r="T67" i="129"/>
  <c r="B12" i="131" s="1"/>
  <c r="S67" i="129"/>
  <c r="R67" i="129"/>
  <c r="Q67" i="129"/>
  <c r="P67" i="129"/>
  <c r="O67" i="129"/>
  <c r="N67" i="129"/>
  <c r="M67" i="129"/>
  <c r="L67" i="129"/>
  <c r="K67" i="129"/>
  <c r="J67" i="129"/>
  <c r="I67" i="129"/>
  <c r="H67" i="129"/>
  <c r="G67" i="129"/>
  <c r="F67" i="129"/>
  <c r="E67" i="129"/>
  <c r="D67" i="129"/>
  <c r="C67" i="129"/>
  <c r="Z66" i="129"/>
  <c r="Y66" i="129"/>
  <c r="X66" i="129"/>
  <c r="W66" i="129"/>
  <c r="V66" i="129"/>
  <c r="U66" i="129"/>
  <c r="T66" i="129"/>
  <c r="B11" i="131" s="1"/>
  <c r="S66" i="129"/>
  <c r="R66" i="129"/>
  <c r="Q66" i="129"/>
  <c r="P66" i="129"/>
  <c r="O66" i="129"/>
  <c r="N66" i="129"/>
  <c r="M66" i="129"/>
  <c r="L66" i="129"/>
  <c r="K66" i="129"/>
  <c r="J66" i="129"/>
  <c r="I66" i="129"/>
  <c r="H66" i="129"/>
  <c r="G66" i="129"/>
  <c r="F66" i="129"/>
  <c r="E66" i="129"/>
  <c r="D66" i="129"/>
  <c r="C66" i="129"/>
  <c r="Z65" i="129"/>
  <c r="Y65" i="129"/>
  <c r="X65" i="129"/>
  <c r="W65" i="129"/>
  <c r="V65" i="129"/>
  <c r="U65" i="129"/>
  <c r="T65" i="129"/>
  <c r="B10" i="131" s="1"/>
  <c r="S65" i="129"/>
  <c r="R65" i="129"/>
  <c r="Q65" i="129"/>
  <c r="P65" i="129"/>
  <c r="O65" i="129"/>
  <c r="N65" i="129"/>
  <c r="M65" i="129"/>
  <c r="L65" i="129"/>
  <c r="K65" i="129"/>
  <c r="J65" i="129"/>
  <c r="I65" i="129"/>
  <c r="H65" i="129"/>
  <c r="G65" i="129"/>
  <c r="F65" i="129"/>
  <c r="E65" i="129"/>
  <c r="D65" i="129"/>
  <c r="C65" i="129"/>
  <c r="Z64" i="129"/>
  <c r="Y64" i="129"/>
  <c r="X64" i="129"/>
  <c r="W64" i="129"/>
  <c r="V64" i="129"/>
  <c r="U64" i="129"/>
  <c r="T64" i="129"/>
  <c r="B9" i="131" s="1"/>
  <c r="S64" i="129"/>
  <c r="R64" i="129"/>
  <c r="Q64" i="129"/>
  <c r="P64" i="129"/>
  <c r="O64" i="129"/>
  <c r="N64" i="129"/>
  <c r="M64" i="129"/>
  <c r="L64" i="129"/>
  <c r="K64" i="129"/>
  <c r="J64" i="129"/>
  <c r="I64" i="129"/>
  <c r="H64" i="129"/>
  <c r="G64" i="129"/>
  <c r="F64" i="129"/>
  <c r="E64" i="129"/>
  <c r="D64" i="129"/>
  <c r="C64" i="129"/>
  <c r="Z63" i="129"/>
  <c r="Y63" i="129"/>
  <c r="X63" i="129"/>
  <c r="W63" i="129"/>
  <c r="V63" i="129"/>
  <c r="U63" i="129"/>
  <c r="T63" i="129"/>
  <c r="B8" i="131" s="1"/>
  <c r="S63" i="129"/>
  <c r="R63" i="129"/>
  <c r="Q63" i="129"/>
  <c r="P63" i="129"/>
  <c r="O63" i="129"/>
  <c r="N63" i="129"/>
  <c r="M63" i="129"/>
  <c r="L63" i="129"/>
  <c r="K63" i="129"/>
  <c r="J63" i="129"/>
  <c r="I63" i="129"/>
  <c r="H63" i="129"/>
  <c r="G63" i="129"/>
  <c r="F63" i="129"/>
  <c r="E63" i="129"/>
  <c r="D63" i="129"/>
  <c r="C63" i="129"/>
  <c r="Z62" i="129"/>
  <c r="Y62" i="129"/>
  <c r="X62" i="129"/>
  <c r="W62" i="129"/>
  <c r="V62" i="129"/>
  <c r="U62" i="129"/>
  <c r="T62" i="129"/>
  <c r="B7" i="131" s="1"/>
  <c r="S62" i="129"/>
  <c r="R62" i="129"/>
  <c r="Q62" i="129"/>
  <c r="P62" i="129"/>
  <c r="O62" i="129"/>
  <c r="N62" i="129"/>
  <c r="M62" i="129"/>
  <c r="L62" i="129"/>
  <c r="K62" i="129"/>
  <c r="J62" i="129"/>
  <c r="I62" i="129"/>
  <c r="H62" i="129"/>
  <c r="G62" i="129"/>
  <c r="F62" i="129"/>
  <c r="E62" i="129"/>
  <c r="D62" i="129"/>
  <c r="C62" i="129"/>
  <c r="Z61" i="129"/>
  <c r="Y61" i="129"/>
  <c r="X61" i="129"/>
  <c r="W61" i="129"/>
  <c r="V61" i="129"/>
  <c r="U61" i="129"/>
  <c r="T61" i="129"/>
  <c r="B6" i="131" s="1"/>
  <c r="S61" i="129"/>
  <c r="R61" i="129"/>
  <c r="Q61" i="129"/>
  <c r="P61" i="129"/>
  <c r="O61" i="129"/>
  <c r="N61" i="129"/>
  <c r="M61" i="129"/>
  <c r="L61" i="129"/>
  <c r="K61" i="129"/>
  <c r="J61" i="129"/>
  <c r="I61" i="129"/>
  <c r="H61" i="129"/>
  <c r="G61" i="129"/>
  <c r="F61" i="129"/>
  <c r="E61" i="129"/>
  <c r="D61" i="129"/>
  <c r="C61" i="129"/>
  <c r="Z60" i="129"/>
  <c r="Y60" i="129"/>
  <c r="X60" i="129"/>
  <c r="W60" i="129"/>
  <c r="V60" i="129"/>
  <c r="U60" i="129"/>
  <c r="T60" i="129"/>
  <c r="B5" i="131" s="1"/>
  <c r="J60" i="129"/>
  <c r="I60" i="129"/>
  <c r="H60" i="129"/>
  <c r="G60" i="129"/>
  <c r="F60" i="129"/>
  <c r="E60" i="129"/>
  <c r="D60" i="129"/>
  <c r="C60" i="129"/>
  <c r="AE53" i="129"/>
  <c r="AD53" i="129"/>
  <c r="AC53" i="129"/>
  <c r="AB53" i="129"/>
  <c r="AA53" i="129"/>
  <c r="Z53" i="129"/>
  <c r="Y53" i="129"/>
  <c r="X53" i="129"/>
  <c r="W53" i="129"/>
  <c r="V53" i="129"/>
  <c r="U53" i="129"/>
  <c r="T53" i="129"/>
  <c r="J53" i="129"/>
  <c r="J79" i="129" s="1"/>
  <c r="I53" i="129"/>
  <c r="H53" i="129"/>
  <c r="G53" i="129"/>
  <c r="F53" i="129"/>
  <c r="E53" i="129"/>
  <c r="D53" i="129"/>
  <c r="C53" i="129"/>
  <c r="D60" i="127"/>
  <c r="E60" i="127"/>
  <c r="F60" i="127"/>
  <c r="G60" i="127"/>
  <c r="H60" i="127"/>
  <c r="I60" i="127"/>
  <c r="J60" i="127"/>
  <c r="K60" i="127"/>
  <c r="L60" i="127"/>
  <c r="M60" i="127"/>
  <c r="N60" i="127"/>
  <c r="O60" i="127"/>
  <c r="P60" i="127"/>
  <c r="Q60" i="127"/>
  <c r="R60" i="127"/>
  <c r="S60" i="127"/>
  <c r="T60" i="127"/>
  <c r="B5" i="128" s="1"/>
  <c r="U60" i="127"/>
  <c r="V60" i="127"/>
  <c r="W60" i="127"/>
  <c r="X60" i="127"/>
  <c r="Y60" i="127"/>
  <c r="Z60" i="127"/>
  <c r="AA60" i="127"/>
  <c r="AB60" i="127"/>
  <c r="AC60" i="127"/>
  <c r="AD60" i="127"/>
  <c r="AE60" i="127"/>
  <c r="D61" i="127"/>
  <c r="E61" i="127"/>
  <c r="F61" i="127"/>
  <c r="G61" i="127"/>
  <c r="H61" i="127"/>
  <c r="I61" i="127"/>
  <c r="J61" i="127"/>
  <c r="K61" i="127"/>
  <c r="L61" i="127"/>
  <c r="M61" i="127"/>
  <c r="N61" i="127"/>
  <c r="O61" i="127"/>
  <c r="P61" i="127"/>
  <c r="Q61" i="127"/>
  <c r="R61" i="127"/>
  <c r="S61" i="127"/>
  <c r="T61" i="127"/>
  <c r="B6" i="128" s="1"/>
  <c r="U61" i="127"/>
  <c r="V61" i="127"/>
  <c r="W61" i="127"/>
  <c r="X61" i="127"/>
  <c r="Y61" i="127"/>
  <c r="Z61" i="127"/>
  <c r="AA61" i="127"/>
  <c r="AB61" i="127"/>
  <c r="AC61" i="127"/>
  <c r="AD61" i="127"/>
  <c r="AE61" i="127"/>
  <c r="D62" i="127"/>
  <c r="E62" i="127"/>
  <c r="F62" i="127"/>
  <c r="G62" i="127"/>
  <c r="H62" i="127"/>
  <c r="I62" i="127"/>
  <c r="J62" i="127"/>
  <c r="K62" i="127"/>
  <c r="L62" i="127"/>
  <c r="M62" i="127"/>
  <c r="N62" i="127"/>
  <c r="O62" i="127"/>
  <c r="P62" i="127"/>
  <c r="Q62" i="127"/>
  <c r="R62" i="127"/>
  <c r="S62" i="127"/>
  <c r="T62" i="127"/>
  <c r="B7" i="128" s="1"/>
  <c r="U62" i="127"/>
  <c r="V62" i="127"/>
  <c r="W62" i="127"/>
  <c r="X62" i="127"/>
  <c r="Y62" i="127"/>
  <c r="Z62" i="127"/>
  <c r="AA62" i="127"/>
  <c r="AB62" i="127"/>
  <c r="AC62" i="127"/>
  <c r="AD62" i="127"/>
  <c r="AE62" i="127"/>
  <c r="D63" i="127"/>
  <c r="E63" i="127"/>
  <c r="F63" i="127"/>
  <c r="G63" i="127"/>
  <c r="H63" i="127"/>
  <c r="I63" i="127"/>
  <c r="J63" i="127"/>
  <c r="K63" i="127"/>
  <c r="L63" i="127"/>
  <c r="M63" i="127"/>
  <c r="N63" i="127"/>
  <c r="O63" i="127"/>
  <c r="P63" i="127"/>
  <c r="Q63" i="127"/>
  <c r="R63" i="127"/>
  <c r="S63" i="127"/>
  <c r="T63" i="127"/>
  <c r="B8" i="128" s="1"/>
  <c r="U63" i="127"/>
  <c r="V63" i="127"/>
  <c r="W63" i="127"/>
  <c r="X63" i="127"/>
  <c r="Y63" i="127"/>
  <c r="Z63" i="127"/>
  <c r="AA63" i="127"/>
  <c r="AB63" i="127"/>
  <c r="AC63" i="127"/>
  <c r="AD63" i="127"/>
  <c r="AE63" i="127"/>
  <c r="D64" i="127"/>
  <c r="E64" i="127"/>
  <c r="F64" i="127"/>
  <c r="G64" i="127"/>
  <c r="H64" i="127"/>
  <c r="I64" i="127"/>
  <c r="J64" i="127"/>
  <c r="K64" i="127"/>
  <c r="L64" i="127"/>
  <c r="M64" i="127"/>
  <c r="N64" i="127"/>
  <c r="O64" i="127"/>
  <c r="P64" i="127"/>
  <c r="Q64" i="127"/>
  <c r="R64" i="127"/>
  <c r="S64" i="127"/>
  <c r="T64" i="127"/>
  <c r="B9" i="128" s="1"/>
  <c r="U64" i="127"/>
  <c r="V64" i="127"/>
  <c r="W64" i="127"/>
  <c r="X64" i="127"/>
  <c r="Y64" i="127"/>
  <c r="Z64" i="127"/>
  <c r="AA64" i="127"/>
  <c r="AB64" i="127"/>
  <c r="AC64" i="127"/>
  <c r="AD64" i="127"/>
  <c r="AE64" i="127"/>
  <c r="D65" i="127"/>
  <c r="E65" i="127"/>
  <c r="F65" i="127"/>
  <c r="G65" i="127"/>
  <c r="H65" i="127"/>
  <c r="I65" i="127"/>
  <c r="J65" i="127"/>
  <c r="K65" i="127"/>
  <c r="L65" i="127"/>
  <c r="M65" i="127"/>
  <c r="N65" i="127"/>
  <c r="O65" i="127"/>
  <c r="P65" i="127"/>
  <c r="Q65" i="127"/>
  <c r="R65" i="127"/>
  <c r="S65" i="127"/>
  <c r="T65" i="127"/>
  <c r="B10" i="128" s="1"/>
  <c r="U65" i="127"/>
  <c r="V65" i="127"/>
  <c r="W65" i="127"/>
  <c r="X65" i="127"/>
  <c r="Y65" i="127"/>
  <c r="Z65" i="127"/>
  <c r="AA65" i="127"/>
  <c r="AB65" i="127"/>
  <c r="AC65" i="127"/>
  <c r="AD65" i="127"/>
  <c r="AE65" i="127"/>
  <c r="D66" i="127"/>
  <c r="E66" i="127"/>
  <c r="F66" i="127"/>
  <c r="G66" i="127"/>
  <c r="H66" i="127"/>
  <c r="I66" i="127"/>
  <c r="J66" i="127"/>
  <c r="K66" i="127"/>
  <c r="L66" i="127"/>
  <c r="M66" i="127"/>
  <c r="N66" i="127"/>
  <c r="O66" i="127"/>
  <c r="P66" i="127"/>
  <c r="Q66" i="127"/>
  <c r="R66" i="127"/>
  <c r="S66" i="127"/>
  <c r="T66" i="127"/>
  <c r="B11" i="128" s="1"/>
  <c r="U66" i="127"/>
  <c r="V66" i="127"/>
  <c r="W66" i="127"/>
  <c r="X66" i="127"/>
  <c r="Y66" i="127"/>
  <c r="Z66" i="127"/>
  <c r="AA66" i="127"/>
  <c r="AB66" i="127"/>
  <c r="AC66" i="127"/>
  <c r="AD66" i="127"/>
  <c r="AE66" i="127"/>
  <c r="D67" i="127"/>
  <c r="E67" i="127"/>
  <c r="F67" i="127"/>
  <c r="G67" i="127"/>
  <c r="H67" i="127"/>
  <c r="I67" i="127"/>
  <c r="J67" i="127"/>
  <c r="K67" i="127"/>
  <c r="L67" i="127"/>
  <c r="M67" i="127"/>
  <c r="N67" i="127"/>
  <c r="O67" i="127"/>
  <c r="P67" i="127"/>
  <c r="Q67" i="127"/>
  <c r="R67" i="127"/>
  <c r="S67" i="127"/>
  <c r="T67" i="127"/>
  <c r="B12" i="128" s="1"/>
  <c r="U67" i="127"/>
  <c r="V67" i="127"/>
  <c r="W67" i="127"/>
  <c r="X67" i="127"/>
  <c r="Y67" i="127"/>
  <c r="Z67" i="127"/>
  <c r="AA67" i="127"/>
  <c r="AB67" i="127"/>
  <c r="AC67" i="127"/>
  <c r="AD67" i="127"/>
  <c r="AE67" i="127"/>
  <c r="D68" i="127"/>
  <c r="E68" i="127"/>
  <c r="F68" i="127"/>
  <c r="G68" i="127"/>
  <c r="H68" i="127"/>
  <c r="I68" i="127"/>
  <c r="J68" i="127"/>
  <c r="K68" i="127"/>
  <c r="L68" i="127"/>
  <c r="M68" i="127"/>
  <c r="N68" i="127"/>
  <c r="O68" i="127"/>
  <c r="P68" i="127"/>
  <c r="Q68" i="127"/>
  <c r="R68" i="127"/>
  <c r="S68" i="127"/>
  <c r="T68" i="127"/>
  <c r="B13" i="128" s="1"/>
  <c r="U68" i="127"/>
  <c r="V68" i="127"/>
  <c r="W68" i="127"/>
  <c r="X68" i="127"/>
  <c r="Y68" i="127"/>
  <c r="Z68" i="127"/>
  <c r="AA68" i="127"/>
  <c r="AB68" i="127"/>
  <c r="AC68" i="127"/>
  <c r="AD68" i="127"/>
  <c r="AE68" i="127"/>
  <c r="D69" i="127"/>
  <c r="E69" i="127"/>
  <c r="F69" i="127"/>
  <c r="G69" i="127"/>
  <c r="H69" i="127"/>
  <c r="I69" i="127"/>
  <c r="J69" i="127"/>
  <c r="K69" i="127"/>
  <c r="L69" i="127"/>
  <c r="M69" i="127"/>
  <c r="N69" i="127"/>
  <c r="O69" i="127"/>
  <c r="P69" i="127"/>
  <c r="Q69" i="127"/>
  <c r="R69" i="127"/>
  <c r="S69" i="127"/>
  <c r="T69" i="127"/>
  <c r="B14" i="128" s="1"/>
  <c r="U69" i="127"/>
  <c r="V69" i="127"/>
  <c r="W69" i="127"/>
  <c r="X69" i="127"/>
  <c r="Y69" i="127"/>
  <c r="Z69" i="127"/>
  <c r="AA69" i="127"/>
  <c r="AB69" i="127"/>
  <c r="AC69" i="127"/>
  <c r="AD69" i="127"/>
  <c r="AE69" i="127"/>
  <c r="D70" i="127"/>
  <c r="E70" i="127"/>
  <c r="F70" i="127"/>
  <c r="G70" i="127"/>
  <c r="H70" i="127"/>
  <c r="I70" i="127"/>
  <c r="J70" i="127"/>
  <c r="K70" i="127"/>
  <c r="L70" i="127"/>
  <c r="M70" i="127"/>
  <c r="N70" i="127"/>
  <c r="O70" i="127"/>
  <c r="P70" i="127"/>
  <c r="Q70" i="127"/>
  <c r="R70" i="127"/>
  <c r="S70" i="127"/>
  <c r="T70" i="127"/>
  <c r="B15" i="128" s="1"/>
  <c r="U70" i="127"/>
  <c r="V70" i="127"/>
  <c r="W70" i="127"/>
  <c r="X70" i="127"/>
  <c r="Y70" i="127"/>
  <c r="Z70" i="127"/>
  <c r="AA70" i="127"/>
  <c r="AB70" i="127"/>
  <c r="AC70" i="127"/>
  <c r="AD70" i="127"/>
  <c r="AE70" i="127"/>
  <c r="D71" i="127"/>
  <c r="E71" i="127"/>
  <c r="F71" i="127"/>
  <c r="G71" i="127"/>
  <c r="H71" i="127"/>
  <c r="I71" i="127"/>
  <c r="J71" i="127"/>
  <c r="K71" i="127"/>
  <c r="L71" i="127"/>
  <c r="M71" i="127"/>
  <c r="N71" i="127"/>
  <c r="O71" i="127"/>
  <c r="P71" i="127"/>
  <c r="Q71" i="127"/>
  <c r="R71" i="127"/>
  <c r="S71" i="127"/>
  <c r="T71" i="127"/>
  <c r="B16" i="128" s="1"/>
  <c r="U71" i="127"/>
  <c r="V71" i="127"/>
  <c r="W71" i="127"/>
  <c r="X71" i="127"/>
  <c r="Y71" i="127"/>
  <c r="Z71" i="127"/>
  <c r="AA71" i="127"/>
  <c r="AB71" i="127"/>
  <c r="AC71" i="127"/>
  <c r="AD71" i="127"/>
  <c r="AE71" i="127"/>
  <c r="D72" i="127"/>
  <c r="E72" i="127"/>
  <c r="F72" i="127"/>
  <c r="G72" i="127"/>
  <c r="H72" i="127"/>
  <c r="I72" i="127"/>
  <c r="J72" i="127"/>
  <c r="K72" i="127"/>
  <c r="L72" i="127"/>
  <c r="M72" i="127"/>
  <c r="N72" i="127"/>
  <c r="O72" i="127"/>
  <c r="P72" i="127"/>
  <c r="Q72" i="127"/>
  <c r="R72" i="127"/>
  <c r="S72" i="127"/>
  <c r="T72" i="127"/>
  <c r="B17" i="128" s="1"/>
  <c r="U72" i="127"/>
  <c r="V72" i="127"/>
  <c r="W72" i="127"/>
  <c r="X72" i="127"/>
  <c r="Y72" i="127"/>
  <c r="Z72" i="127"/>
  <c r="AA72" i="127"/>
  <c r="AB72" i="127"/>
  <c r="AC72" i="127"/>
  <c r="AD72" i="127"/>
  <c r="AE72" i="127"/>
  <c r="D73" i="127"/>
  <c r="E73" i="127"/>
  <c r="F73" i="127"/>
  <c r="G73" i="127"/>
  <c r="H73" i="127"/>
  <c r="I73" i="127"/>
  <c r="J73" i="127"/>
  <c r="K73" i="127"/>
  <c r="L73" i="127"/>
  <c r="M73" i="127"/>
  <c r="N73" i="127"/>
  <c r="O73" i="127"/>
  <c r="P73" i="127"/>
  <c r="Q73" i="127"/>
  <c r="R73" i="127"/>
  <c r="S73" i="127"/>
  <c r="T73" i="127"/>
  <c r="B18" i="128" s="1"/>
  <c r="U73" i="127"/>
  <c r="V73" i="127"/>
  <c r="W73" i="127"/>
  <c r="X73" i="127"/>
  <c r="Y73" i="127"/>
  <c r="Z73" i="127"/>
  <c r="AA73" i="127"/>
  <c r="AB73" i="127"/>
  <c r="AC73" i="127"/>
  <c r="AD73" i="127"/>
  <c r="AE73" i="127"/>
  <c r="D74" i="127"/>
  <c r="E74" i="127"/>
  <c r="F74" i="127"/>
  <c r="G74" i="127"/>
  <c r="H74" i="127"/>
  <c r="I74" i="127"/>
  <c r="J74" i="127"/>
  <c r="K74" i="127"/>
  <c r="L74" i="127"/>
  <c r="M74" i="127"/>
  <c r="N74" i="127"/>
  <c r="O74" i="127"/>
  <c r="P74" i="127"/>
  <c r="Q74" i="127"/>
  <c r="R74" i="127"/>
  <c r="S74" i="127"/>
  <c r="T74" i="127"/>
  <c r="B19" i="128" s="1"/>
  <c r="U74" i="127"/>
  <c r="V74" i="127"/>
  <c r="W74" i="127"/>
  <c r="X74" i="127"/>
  <c r="Y74" i="127"/>
  <c r="Z74" i="127"/>
  <c r="AA74" i="127"/>
  <c r="AB74" i="127"/>
  <c r="AC74" i="127"/>
  <c r="AD74" i="127"/>
  <c r="AE74" i="127"/>
  <c r="D75" i="127"/>
  <c r="E75" i="127"/>
  <c r="F75" i="127"/>
  <c r="G75" i="127"/>
  <c r="H75" i="127"/>
  <c r="I75" i="127"/>
  <c r="J75" i="127"/>
  <c r="K75" i="127"/>
  <c r="L75" i="127"/>
  <c r="M75" i="127"/>
  <c r="N75" i="127"/>
  <c r="O75" i="127"/>
  <c r="P75" i="127"/>
  <c r="Q75" i="127"/>
  <c r="R75" i="127"/>
  <c r="S75" i="127"/>
  <c r="T75" i="127"/>
  <c r="B20" i="128" s="1"/>
  <c r="U75" i="127"/>
  <c r="V75" i="127"/>
  <c r="W75" i="127"/>
  <c r="X75" i="127"/>
  <c r="Y75" i="127"/>
  <c r="Z75" i="127"/>
  <c r="AA75" i="127"/>
  <c r="AB75" i="127"/>
  <c r="AC75" i="127"/>
  <c r="AD75" i="127"/>
  <c r="AE75" i="127"/>
  <c r="D76" i="127"/>
  <c r="E76" i="127"/>
  <c r="F76" i="127"/>
  <c r="G76" i="127"/>
  <c r="H76" i="127"/>
  <c r="I76" i="127"/>
  <c r="J76" i="127"/>
  <c r="K76" i="127"/>
  <c r="L76" i="127"/>
  <c r="M76" i="127"/>
  <c r="N76" i="127"/>
  <c r="O76" i="127"/>
  <c r="P76" i="127"/>
  <c r="Q76" i="127"/>
  <c r="R76" i="127"/>
  <c r="S76" i="127"/>
  <c r="T76" i="127"/>
  <c r="B21" i="128" s="1"/>
  <c r="U76" i="127"/>
  <c r="V76" i="127"/>
  <c r="W76" i="127"/>
  <c r="X76" i="127"/>
  <c r="Y76" i="127"/>
  <c r="Z76" i="127"/>
  <c r="AA76" i="127"/>
  <c r="AB76" i="127"/>
  <c r="AC76" i="127"/>
  <c r="AD76" i="127"/>
  <c r="AE76" i="127"/>
  <c r="D77" i="127"/>
  <c r="E77" i="127"/>
  <c r="F77" i="127"/>
  <c r="G77" i="127"/>
  <c r="H77" i="127"/>
  <c r="I77" i="127"/>
  <c r="J77" i="127"/>
  <c r="K77" i="127"/>
  <c r="L77" i="127"/>
  <c r="M77" i="127"/>
  <c r="N77" i="127"/>
  <c r="O77" i="127"/>
  <c r="P77" i="127"/>
  <c r="Q77" i="127"/>
  <c r="R77" i="127"/>
  <c r="S77" i="127"/>
  <c r="T77" i="127"/>
  <c r="B22" i="128" s="1"/>
  <c r="U77" i="127"/>
  <c r="V77" i="127"/>
  <c r="W77" i="127"/>
  <c r="X77" i="127"/>
  <c r="Y77" i="127"/>
  <c r="Z77" i="127"/>
  <c r="AA77" i="127"/>
  <c r="AB77" i="127"/>
  <c r="AC77" i="127"/>
  <c r="AD77" i="127"/>
  <c r="AE77" i="127"/>
  <c r="D78" i="127"/>
  <c r="E78" i="127"/>
  <c r="F78" i="127"/>
  <c r="G78" i="127"/>
  <c r="H78" i="127"/>
  <c r="I78" i="127"/>
  <c r="J78" i="127"/>
  <c r="K78" i="127"/>
  <c r="L78" i="127"/>
  <c r="M78" i="127"/>
  <c r="N78" i="127"/>
  <c r="O78" i="127"/>
  <c r="P78" i="127"/>
  <c r="Q78" i="127"/>
  <c r="R78" i="127"/>
  <c r="S78" i="127"/>
  <c r="T78" i="127"/>
  <c r="B23" i="128" s="1"/>
  <c r="U78" i="127"/>
  <c r="V78" i="127"/>
  <c r="W78" i="127"/>
  <c r="X78" i="127"/>
  <c r="Y78" i="127"/>
  <c r="Z78" i="127"/>
  <c r="AA78" i="127"/>
  <c r="AB78" i="127"/>
  <c r="AC78" i="127"/>
  <c r="AD78" i="127"/>
  <c r="AE78" i="127"/>
  <c r="C61" i="127"/>
  <c r="C62" i="127"/>
  <c r="C63" i="127"/>
  <c r="C64" i="127"/>
  <c r="C65" i="127"/>
  <c r="C66" i="127"/>
  <c r="C67" i="127"/>
  <c r="C68" i="127"/>
  <c r="C69" i="127"/>
  <c r="C70" i="127"/>
  <c r="C71" i="127"/>
  <c r="C72" i="127"/>
  <c r="C73" i="127"/>
  <c r="C74" i="127"/>
  <c r="C75" i="127"/>
  <c r="C76" i="127"/>
  <c r="C77" i="127"/>
  <c r="C78" i="127"/>
  <c r="C60" i="127"/>
  <c r="D53" i="127"/>
  <c r="E53" i="127"/>
  <c r="F53" i="127"/>
  <c r="G53" i="127"/>
  <c r="H53" i="127"/>
  <c r="I53" i="127"/>
  <c r="J53" i="127"/>
  <c r="K53" i="127"/>
  <c r="L53" i="127"/>
  <c r="M53" i="127"/>
  <c r="N53" i="127"/>
  <c r="O53" i="127"/>
  <c r="P53" i="127"/>
  <c r="Q53" i="127"/>
  <c r="R53" i="127"/>
  <c r="S53" i="127"/>
  <c r="T53" i="127"/>
  <c r="U53" i="127"/>
  <c r="V53" i="127"/>
  <c r="W53" i="127"/>
  <c r="X53" i="127"/>
  <c r="Y53" i="127"/>
  <c r="Z53" i="127"/>
  <c r="AA53" i="127"/>
  <c r="AB53" i="127"/>
  <c r="AC53" i="127"/>
  <c r="AD53" i="127"/>
  <c r="AE53" i="127"/>
  <c r="C53" i="127"/>
  <c r="D28" i="127"/>
  <c r="E28" i="127"/>
  <c r="F28" i="127"/>
  <c r="G28" i="127"/>
  <c r="H28" i="127"/>
  <c r="I28" i="127"/>
  <c r="J28" i="127"/>
  <c r="K28" i="127"/>
  <c r="L28" i="127"/>
  <c r="M28" i="127"/>
  <c r="N28" i="127"/>
  <c r="O28" i="127"/>
  <c r="P28" i="127"/>
  <c r="Q28" i="127"/>
  <c r="R28" i="127"/>
  <c r="S28" i="127"/>
  <c r="T28" i="127"/>
  <c r="U28" i="127"/>
  <c r="V28" i="127"/>
  <c r="W28" i="127"/>
  <c r="X28" i="127"/>
  <c r="Y28" i="127"/>
  <c r="Z28" i="127"/>
  <c r="AA28" i="127"/>
  <c r="AB28" i="127"/>
  <c r="AC28" i="127"/>
  <c r="AD28" i="127"/>
  <c r="AE28" i="127"/>
  <c r="C28" i="127"/>
  <c r="D79" i="125"/>
  <c r="E79" i="125"/>
  <c r="F79" i="125"/>
  <c r="G79" i="125"/>
  <c r="H79" i="125"/>
  <c r="I79" i="125"/>
  <c r="J79" i="125"/>
  <c r="K79" i="125"/>
  <c r="L79" i="125"/>
  <c r="M79" i="125"/>
  <c r="N79" i="125"/>
  <c r="O79" i="125"/>
  <c r="P79" i="125"/>
  <c r="Q79" i="125"/>
  <c r="R79" i="125"/>
  <c r="S79" i="125"/>
  <c r="T79" i="125"/>
  <c r="U79" i="125"/>
  <c r="V79" i="125"/>
  <c r="W79" i="125"/>
  <c r="X79" i="125"/>
  <c r="Y79" i="125"/>
  <c r="Z79" i="125"/>
  <c r="AA79" i="125"/>
  <c r="AB79" i="125"/>
  <c r="AC79" i="125"/>
  <c r="AD79" i="125"/>
  <c r="AE79" i="125"/>
  <c r="C79" i="125"/>
  <c r="D135" i="125"/>
  <c r="E135" i="125"/>
  <c r="F135" i="125"/>
  <c r="G135" i="125"/>
  <c r="H135" i="125"/>
  <c r="I135" i="125"/>
  <c r="J135" i="125"/>
  <c r="K135" i="125"/>
  <c r="L135" i="125"/>
  <c r="M135" i="125"/>
  <c r="N135" i="125"/>
  <c r="O135" i="125"/>
  <c r="P135" i="125"/>
  <c r="Q135" i="125"/>
  <c r="R135" i="125"/>
  <c r="S135" i="125"/>
  <c r="T135" i="125"/>
  <c r="B5" i="126" s="1"/>
  <c r="U135" i="125"/>
  <c r="V135" i="125"/>
  <c r="W135" i="125"/>
  <c r="X135" i="125"/>
  <c r="Y135" i="125"/>
  <c r="Z135" i="125"/>
  <c r="AA135" i="125"/>
  <c r="AB135" i="125"/>
  <c r="AC135" i="125"/>
  <c r="AD135" i="125"/>
  <c r="AE135" i="125"/>
  <c r="D136" i="125"/>
  <c r="E136" i="125"/>
  <c r="F136" i="125"/>
  <c r="G136" i="125"/>
  <c r="H136" i="125"/>
  <c r="I136" i="125"/>
  <c r="J136" i="125"/>
  <c r="K136" i="125"/>
  <c r="L136" i="125"/>
  <c r="M136" i="125"/>
  <c r="N136" i="125"/>
  <c r="O136" i="125"/>
  <c r="P136" i="125"/>
  <c r="Q136" i="125"/>
  <c r="R136" i="125"/>
  <c r="S136" i="125"/>
  <c r="T136" i="125"/>
  <c r="B6" i="126" s="1"/>
  <c r="U136" i="125"/>
  <c r="V136" i="125"/>
  <c r="W136" i="125"/>
  <c r="X136" i="125"/>
  <c r="Y136" i="125"/>
  <c r="Z136" i="125"/>
  <c r="AA136" i="125"/>
  <c r="AB136" i="125"/>
  <c r="AC136" i="125"/>
  <c r="AD136" i="125"/>
  <c r="AE136" i="125"/>
  <c r="D137" i="125"/>
  <c r="E137" i="125"/>
  <c r="F137" i="125"/>
  <c r="G137" i="125"/>
  <c r="H137" i="125"/>
  <c r="I137" i="125"/>
  <c r="J137" i="125"/>
  <c r="K137" i="125"/>
  <c r="L137" i="125"/>
  <c r="M137" i="125"/>
  <c r="N137" i="125"/>
  <c r="O137" i="125"/>
  <c r="P137" i="125"/>
  <c r="Q137" i="125"/>
  <c r="R137" i="125"/>
  <c r="S137" i="125"/>
  <c r="T137" i="125"/>
  <c r="B7" i="126" s="1"/>
  <c r="U137" i="125"/>
  <c r="V137" i="125"/>
  <c r="W137" i="125"/>
  <c r="X137" i="125"/>
  <c r="Y137" i="125"/>
  <c r="Z137" i="125"/>
  <c r="AA137" i="125"/>
  <c r="AB137" i="125"/>
  <c r="AC137" i="125"/>
  <c r="AD137" i="125"/>
  <c r="AE137" i="125"/>
  <c r="D138" i="125"/>
  <c r="E138" i="125"/>
  <c r="F138" i="125"/>
  <c r="G138" i="125"/>
  <c r="H138" i="125"/>
  <c r="I138" i="125"/>
  <c r="J138" i="125"/>
  <c r="K138" i="125"/>
  <c r="L138" i="125"/>
  <c r="M138" i="125"/>
  <c r="N138" i="125"/>
  <c r="O138" i="125"/>
  <c r="P138" i="125"/>
  <c r="Q138" i="125"/>
  <c r="R138" i="125"/>
  <c r="S138" i="125"/>
  <c r="T138" i="125"/>
  <c r="B8" i="126" s="1"/>
  <c r="U138" i="125"/>
  <c r="V138" i="125"/>
  <c r="W138" i="125"/>
  <c r="X138" i="125"/>
  <c r="Y138" i="125"/>
  <c r="Z138" i="125"/>
  <c r="AA138" i="125"/>
  <c r="AB138" i="125"/>
  <c r="AC138" i="125"/>
  <c r="AD138" i="125"/>
  <c r="AE138" i="125"/>
  <c r="D139" i="125"/>
  <c r="E139" i="125"/>
  <c r="F139" i="125"/>
  <c r="G139" i="125"/>
  <c r="H139" i="125"/>
  <c r="I139" i="125"/>
  <c r="J139" i="125"/>
  <c r="K139" i="125"/>
  <c r="L139" i="125"/>
  <c r="M139" i="125"/>
  <c r="N139" i="125"/>
  <c r="O139" i="125"/>
  <c r="P139" i="125"/>
  <c r="Q139" i="125"/>
  <c r="R139" i="125"/>
  <c r="S139" i="125"/>
  <c r="T139" i="125"/>
  <c r="B9" i="126" s="1"/>
  <c r="U139" i="125"/>
  <c r="V139" i="125"/>
  <c r="W139" i="125"/>
  <c r="X139" i="125"/>
  <c r="Y139" i="125"/>
  <c r="Z139" i="125"/>
  <c r="AA139" i="125"/>
  <c r="AB139" i="125"/>
  <c r="AC139" i="125"/>
  <c r="AD139" i="125"/>
  <c r="AE139" i="125"/>
  <c r="D140" i="125"/>
  <c r="E140" i="125"/>
  <c r="F140" i="125"/>
  <c r="G140" i="125"/>
  <c r="H140" i="125"/>
  <c r="I140" i="125"/>
  <c r="J140" i="125"/>
  <c r="K140" i="125"/>
  <c r="L140" i="125"/>
  <c r="M140" i="125"/>
  <c r="N140" i="125"/>
  <c r="O140" i="125"/>
  <c r="P140" i="125"/>
  <c r="Q140" i="125"/>
  <c r="R140" i="125"/>
  <c r="S140" i="125"/>
  <c r="T140" i="125"/>
  <c r="B10" i="126" s="1"/>
  <c r="U140" i="125"/>
  <c r="V140" i="125"/>
  <c r="W140" i="125"/>
  <c r="X140" i="125"/>
  <c r="Y140" i="125"/>
  <c r="Z140" i="125"/>
  <c r="AA140" i="125"/>
  <c r="AB140" i="125"/>
  <c r="AC140" i="125"/>
  <c r="AD140" i="125"/>
  <c r="AE140" i="125"/>
  <c r="D141" i="125"/>
  <c r="E141" i="125"/>
  <c r="F141" i="125"/>
  <c r="G141" i="125"/>
  <c r="H141" i="125"/>
  <c r="I141" i="125"/>
  <c r="J141" i="125"/>
  <c r="K141" i="125"/>
  <c r="L141" i="125"/>
  <c r="M141" i="125"/>
  <c r="N141" i="125"/>
  <c r="O141" i="125"/>
  <c r="P141" i="125"/>
  <c r="Q141" i="125"/>
  <c r="R141" i="125"/>
  <c r="S141" i="125"/>
  <c r="T141" i="125"/>
  <c r="B11" i="126" s="1"/>
  <c r="U141" i="125"/>
  <c r="V141" i="125"/>
  <c r="W141" i="125"/>
  <c r="X141" i="125"/>
  <c r="Y141" i="125"/>
  <c r="Z141" i="125"/>
  <c r="AA141" i="125"/>
  <c r="AB141" i="125"/>
  <c r="AC141" i="125"/>
  <c r="AD141" i="125"/>
  <c r="AE141" i="125"/>
  <c r="D142" i="125"/>
  <c r="E142" i="125"/>
  <c r="F142" i="125"/>
  <c r="G142" i="125"/>
  <c r="H142" i="125"/>
  <c r="I142" i="125"/>
  <c r="J142" i="125"/>
  <c r="K142" i="125"/>
  <c r="L142" i="125"/>
  <c r="M142" i="125"/>
  <c r="N142" i="125"/>
  <c r="O142" i="125"/>
  <c r="P142" i="125"/>
  <c r="Q142" i="125"/>
  <c r="R142" i="125"/>
  <c r="S142" i="125"/>
  <c r="T142" i="125"/>
  <c r="B12" i="126" s="1"/>
  <c r="U142" i="125"/>
  <c r="V142" i="125"/>
  <c r="W142" i="125"/>
  <c r="X142" i="125"/>
  <c r="Y142" i="125"/>
  <c r="Z142" i="125"/>
  <c r="AA142" i="125"/>
  <c r="AB142" i="125"/>
  <c r="AC142" i="125"/>
  <c r="AD142" i="125"/>
  <c r="AE142" i="125"/>
  <c r="D143" i="125"/>
  <c r="E143" i="125"/>
  <c r="F143" i="125"/>
  <c r="G143" i="125"/>
  <c r="H143" i="125"/>
  <c r="I143" i="125"/>
  <c r="J143" i="125"/>
  <c r="K143" i="125"/>
  <c r="L143" i="125"/>
  <c r="M143" i="125"/>
  <c r="N143" i="125"/>
  <c r="O143" i="125"/>
  <c r="P143" i="125"/>
  <c r="Q143" i="125"/>
  <c r="R143" i="125"/>
  <c r="S143" i="125"/>
  <c r="T143" i="125"/>
  <c r="B13" i="126" s="1"/>
  <c r="U143" i="125"/>
  <c r="V143" i="125"/>
  <c r="W143" i="125"/>
  <c r="X143" i="125"/>
  <c r="Y143" i="125"/>
  <c r="Z143" i="125"/>
  <c r="AA143" i="125"/>
  <c r="AB143" i="125"/>
  <c r="AC143" i="125"/>
  <c r="AD143" i="125"/>
  <c r="AE143" i="125"/>
  <c r="D144" i="125"/>
  <c r="E144" i="125"/>
  <c r="F144" i="125"/>
  <c r="G144" i="125"/>
  <c r="H144" i="125"/>
  <c r="I144" i="125"/>
  <c r="J144" i="125"/>
  <c r="K144" i="125"/>
  <c r="L144" i="125"/>
  <c r="M144" i="125"/>
  <c r="N144" i="125"/>
  <c r="O144" i="125"/>
  <c r="P144" i="125"/>
  <c r="Q144" i="125"/>
  <c r="R144" i="125"/>
  <c r="S144" i="125"/>
  <c r="T144" i="125"/>
  <c r="B14" i="126" s="1"/>
  <c r="U144" i="125"/>
  <c r="V144" i="125"/>
  <c r="W144" i="125"/>
  <c r="X144" i="125"/>
  <c r="Y144" i="125"/>
  <c r="Z144" i="125"/>
  <c r="AA144" i="125"/>
  <c r="AB144" i="125"/>
  <c r="AC144" i="125"/>
  <c r="AD144" i="125"/>
  <c r="AE144" i="125"/>
  <c r="D145" i="125"/>
  <c r="E145" i="125"/>
  <c r="F145" i="125"/>
  <c r="G145" i="125"/>
  <c r="H145" i="125"/>
  <c r="I145" i="125"/>
  <c r="J145" i="125"/>
  <c r="K145" i="125"/>
  <c r="L145" i="125"/>
  <c r="M145" i="125"/>
  <c r="N145" i="125"/>
  <c r="O145" i="125"/>
  <c r="P145" i="125"/>
  <c r="Q145" i="125"/>
  <c r="R145" i="125"/>
  <c r="S145" i="125"/>
  <c r="T145" i="125"/>
  <c r="B15" i="126" s="1"/>
  <c r="U145" i="125"/>
  <c r="V145" i="125"/>
  <c r="W145" i="125"/>
  <c r="X145" i="125"/>
  <c r="Y145" i="125"/>
  <c r="Z145" i="125"/>
  <c r="AA145" i="125"/>
  <c r="AB145" i="125"/>
  <c r="AC145" i="125"/>
  <c r="AD145" i="125"/>
  <c r="AE145" i="125"/>
  <c r="D146" i="125"/>
  <c r="E146" i="125"/>
  <c r="F146" i="125"/>
  <c r="G146" i="125"/>
  <c r="H146" i="125"/>
  <c r="I146" i="125"/>
  <c r="J146" i="125"/>
  <c r="K146" i="125"/>
  <c r="L146" i="125"/>
  <c r="M146" i="125"/>
  <c r="N146" i="125"/>
  <c r="O146" i="125"/>
  <c r="P146" i="125"/>
  <c r="Q146" i="125"/>
  <c r="R146" i="125"/>
  <c r="S146" i="125"/>
  <c r="T146" i="125"/>
  <c r="B16" i="126" s="1"/>
  <c r="U146" i="125"/>
  <c r="V146" i="125"/>
  <c r="W146" i="125"/>
  <c r="X146" i="125"/>
  <c r="Y146" i="125"/>
  <c r="Z146" i="125"/>
  <c r="AA146" i="125"/>
  <c r="AB146" i="125"/>
  <c r="AC146" i="125"/>
  <c r="AD146" i="125"/>
  <c r="AE146" i="125"/>
  <c r="D147" i="125"/>
  <c r="E147" i="125"/>
  <c r="F147" i="125"/>
  <c r="G147" i="125"/>
  <c r="H147" i="125"/>
  <c r="I147" i="125"/>
  <c r="J147" i="125"/>
  <c r="K147" i="125"/>
  <c r="L147" i="125"/>
  <c r="M147" i="125"/>
  <c r="N147" i="125"/>
  <c r="O147" i="125"/>
  <c r="P147" i="125"/>
  <c r="Q147" i="125"/>
  <c r="R147" i="125"/>
  <c r="S147" i="125"/>
  <c r="T147" i="125"/>
  <c r="B17" i="126" s="1"/>
  <c r="U147" i="125"/>
  <c r="V147" i="125"/>
  <c r="W147" i="125"/>
  <c r="X147" i="125"/>
  <c r="Y147" i="125"/>
  <c r="Z147" i="125"/>
  <c r="AA147" i="125"/>
  <c r="AB147" i="125"/>
  <c r="AC147" i="125"/>
  <c r="AD147" i="125"/>
  <c r="AE147" i="125"/>
  <c r="D148" i="125"/>
  <c r="E148" i="125"/>
  <c r="F148" i="125"/>
  <c r="G148" i="125"/>
  <c r="H148" i="125"/>
  <c r="I148" i="125"/>
  <c r="J148" i="125"/>
  <c r="K148" i="125"/>
  <c r="L148" i="125"/>
  <c r="M148" i="125"/>
  <c r="N148" i="125"/>
  <c r="O148" i="125"/>
  <c r="P148" i="125"/>
  <c r="Q148" i="125"/>
  <c r="R148" i="125"/>
  <c r="S148" i="125"/>
  <c r="T148" i="125"/>
  <c r="B18" i="126" s="1"/>
  <c r="U148" i="125"/>
  <c r="V148" i="125"/>
  <c r="W148" i="125"/>
  <c r="X148" i="125"/>
  <c r="Y148" i="125"/>
  <c r="Z148" i="125"/>
  <c r="AA148" i="125"/>
  <c r="AB148" i="125"/>
  <c r="AC148" i="125"/>
  <c r="AD148" i="125"/>
  <c r="AE148" i="125"/>
  <c r="D149" i="125"/>
  <c r="E149" i="125"/>
  <c r="F149" i="125"/>
  <c r="G149" i="125"/>
  <c r="H149" i="125"/>
  <c r="I149" i="125"/>
  <c r="J149" i="125"/>
  <c r="K149" i="125"/>
  <c r="L149" i="125"/>
  <c r="M149" i="125"/>
  <c r="N149" i="125"/>
  <c r="O149" i="125"/>
  <c r="P149" i="125"/>
  <c r="Q149" i="125"/>
  <c r="R149" i="125"/>
  <c r="S149" i="125"/>
  <c r="T149" i="125"/>
  <c r="B19" i="126" s="1"/>
  <c r="U149" i="125"/>
  <c r="V149" i="125"/>
  <c r="W149" i="125"/>
  <c r="X149" i="125"/>
  <c r="Y149" i="125"/>
  <c r="Z149" i="125"/>
  <c r="AA149" i="125"/>
  <c r="AB149" i="125"/>
  <c r="AC149" i="125"/>
  <c r="AD149" i="125"/>
  <c r="AE149" i="125"/>
  <c r="D150" i="125"/>
  <c r="E150" i="125"/>
  <c r="F150" i="125"/>
  <c r="G150" i="125"/>
  <c r="H150" i="125"/>
  <c r="I150" i="125"/>
  <c r="J150" i="125"/>
  <c r="K150" i="125"/>
  <c r="L150" i="125"/>
  <c r="M150" i="125"/>
  <c r="N150" i="125"/>
  <c r="O150" i="125"/>
  <c r="P150" i="125"/>
  <c r="Q150" i="125"/>
  <c r="R150" i="125"/>
  <c r="S150" i="125"/>
  <c r="T150" i="125"/>
  <c r="B20" i="126" s="1"/>
  <c r="U150" i="125"/>
  <c r="V150" i="125"/>
  <c r="W150" i="125"/>
  <c r="X150" i="125"/>
  <c r="Y150" i="125"/>
  <c r="Z150" i="125"/>
  <c r="AA150" i="125"/>
  <c r="AB150" i="125"/>
  <c r="AC150" i="125"/>
  <c r="AD150" i="125"/>
  <c r="AE150" i="125"/>
  <c r="D151" i="125"/>
  <c r="E151" i="125"/>
  <c r="F151" i="125"/>
  <c r="G151" i="125"/>
  <c r="H151" i="125"/>
  <c r="I151" i="125"/>
  <c r="J151" i="125"/>
  <c r="K151" i="125"/>
  <c r="L151" i="125"/>
  <c r="M151" i="125"/>
  <c r="N151" i="125"/>
  <c r="O151" i="125"/>
  <c r="P151" i="125"/>
  <c r="Q151" i="125"/>
  <c r="R151" i="125"/>
  <c r="S151" i="125"/>
  <c r="T151" i="125"/>
  <c r="B21" i="126" s="1"/>
  <c r="U151" i="125"/>
  <c r="V151" i="125"/>
  <c r="W151" i="125"/>
  <c r="X151" i="125"/>
  <c r="Y151" i="125"/>
  <c r="Z151" i="125"/>
  <c r="AA151" i="125"/>
  <c r="AB151" i="125"/>
  <c r="AC151" i="125"/>
  <c r="AD151" i="125"/>
  <c r="AE151" i="125"/>
  <c r="D152" i="125"/>
  <c r="E152" i="125"/>
  <c r="F152" i="125"/>
  <c r="G152" i="125"/>
  <c r="H152" i="125"/>
  <c r="I152" i="125"/>
  <c r="J152" i="125"/>
  <c r="K152" i="125"/>
  <c r="L152" i="125"/>
  <c r="M152" i="125"/>
  <c r="N152" i="125"/>
  <c r="O152" i="125"/>
  <c r="P152" i="125"/>
  <c r="Q152" i="125"/>
  <c r="R152" i="125"/>
  <c r="S152" i="125"/>
  <c r="T152" i="125"/>
  <c r="B22" i="126" s="1"/>
  <c r="U152" i="125"/>
  <c r="V152" i="125"/>
  <c r="W152" i="125"/>
  <c r="X152" i="125"/>
  <c r="Y152" i="125"/>
  <c r="Z152" i="125"/>
  <c r="AA152" i="125"/>
  <c r="AB152" i="125"/>
  <c r="AC152" i="125"/>
  <c r="AD152" i="125"/>
  <c r="AE152" i="125"/>
  <c r="D153" i="125"/>
  <c r="E153" i="125"/>
  <c r="F153" i="125"/>
  <c r="G153" i="125"/>
  <c r="H153" i="125"/>
  <c r="I153" i="125"/>
  <c r="J153" i="125"/>
  <c r="K153" i="125"/>
  <c r="L153" i="125"/>
  <c r="M153" i="125"/>
  <c r="N153" i="125"/>
  <c r="O153" i="125"/>
  <c r="P153" i="125"/>
  <c r="Q153" i="125"/>
  <c r="R153" i="125"/>
  <c r="S153" i="125"/>
  <c r="T153" i="125"/>
  <c r="B23" i="126" s="1"/>
  <c r="U153" i="125"/>
  <c r="V153" i="125"/>
  <c r="W153" i="125"/>
  <c r="X153" i="125"/>
  <c r="Y153" i="125"/>
  <c r="Z153" i="125"/>
  <c r="AA153" i="125"/>
  <c r="AB153" i="125"/>
  <c r="AC153" i="125"/>
  <c r="AD153" i="125"/>
  <c r="AE153" i="125"/>
  <c r="C136" i="125"/>
  <c r="C137" i="125"/>
  <c r="C138" i="125"/>
  <c r="C139" i="125"/>
  <c r="C140" i="125"/>
  <c r="C141" i="125"/>
  <c r="C142" i="125"/>
  <c r="C143" i="125"/>
  <c r="C144" i="125"/>
  <c r="C145" i="125"/>
  <c r="C146" i="125"/>
  <c r="C147" i="125"/>
  <c r="C148" i="125"/>
  <c r="C149" i="125"/>
  <c r="C150" i="125"/>
  <c r="C151" i="125"/>
  <c r="C152" i="125"/>
  <c r="C153" i="125"/>
  <c r="C135" i="125"/>
  <c r="AA53" i="125"/>
  <c r="AB53" i="125"/>
  <c r="AC53" i="125"/>
  <c r="AD53" i="125"/>
  <c r="AE53" i="125"/>
  <c r="R53" i="125"/>
  <c r="S53" i="125"/>
  <c r="T53" i="125"/>
  <c r="U53" i="125"/>
  <c r="V53" i="125"/>
  <c r="W53" i="125"/>
  <c r="X53" i="125"/>
  <c r="Y53" i="125"/>
  <c r="Z53" i="125"/>
  <c r="K53" i="125"/>
  <c r="L53" i="125"/>
  <c r="M53" i="125"/>
  <c r="N53" i="125"/>
  <c r="O53" i="125"/>
  <c r="P53" i="125"/>
  <c r="Q53" i="125"/>
  <c r="J53" i="125"/>
  <c r="I53" i="125"/>
  <c r="H53" i="125"/>
  <c r="G53" i="125"/>
  <c r="F53" i="125"/>
  <c r="E53" i="125"/>
  <c r="D53" i="125"/>
  <c r="C53" i="125"/>
  <c r="K128" i="125"/>
  <c r="L128" i="125"/>
  <c r="M128" i="125"/>
  <c r="N128" i="125"/>
  <c r="O128" i="125"/>
  <c r="P128" i="125"/>
  <c r="Q128" i="125"/>
  <c r="R128" i="125"/>
  <c r="S128" i="125"/>
  <c r="T128" i="125"/>
  <c r="U128" i="125"/>
  <c r="V128" i="125"/>
  <c r="W128" i="125"/>
  <c r="X128" i="125"/>
  <c r="Y128" i="125"/>
  <c r="Z128" i="125"/>
  <c r="AA128" i="125"/>
  <c r="AB128" i="125"/>
  <c r="AC128" i="125"/>
  <c r="AD128" i="125"/>
  <c r="AE128" i="125"/>
  <c r="D128" i="125"/>
  <c r="E128" i="125"/>
  <c r="F128" i="125"/>
  <c r="G128" i="125"/>
  <c r="H128" i="125"/>
  <c r="I128" i="125"/>
  <c r="J128" i="125"/>
  <c r="C128" i="125"/>
  <c r="AA104" i="125"/>
  <c r="AB104" i="125"/>
  <c r="AC104" i="125"/>
  <c r="AD104" i="125"/>
  <c r="AE104" i="125"/>
  <c r="S104" i="125"/>
  <c r="T104" i="125"/>
  <c r="U104" i="125"/>
  <c r="V104" i="125"/>
  <c r="W104" i="125"/>
  <c r="X104" i="125"/>
  <c r="Y104" i="125"/>
  <c r="Z104" i="125"/>
  <c r="D104" i="125"/>
  <c r="E104" i="125"/>
  <c r="F104" i="125"/>
  <c r="G104" i="125"/>
  <c r="H104" i="125"/>
  <c r="I104" i="125"/>
  <c r="J104" i="125"/>
  <c r="K104" i="125"/>
  <c r="L104" i="125"/>
  <c r="M104" i="125"/>
  <c r="N104" i="125"/>
  <c r="O104" i="125"/>
  <c r="P104" i="125"/>
  <c r="Q104" i="125"/>
  <c r="R104" i="125"/>
  <c r="C104" i="125"/>
  <c r="F28" i="125"/>
  <c r="E28" i="125"/>
  <c r="C28" i="125"/>
  <c r="E154" i="125" l="1"/>
  <c r="G154" i="125"/>
  <c r="Z79" i="127"/>
  <c r="R79" i="127"/>
  <c r="J79" i="127"/>
  <c r="N79" i="129"/>
  <c r="M154" i="125"/>
  <c r="L154" i="125"/>
  <c r="Y79" i="127"/>
  <c r="Q79" i="127"/>
  <c r="I79" i="127"/>
  <c r="W79" i="129"/>
  <c r="W154" i="125"/>
  <c r="D154" i="125"/>
  <c r="X154" i="125"/>
  <c r="O154" i="125"/>
  <c r="F154" i="125"/>
  <c r="N154" i="125"/>
  <c r="AB154" i="125"/>
  <c r="AA79" i="127"/>
  <c r="S79" i="127"/>
  <c r="K79" i="127"/>
  <c r="H79" i="127"/>
  <c r="H154" i="125"/>
  <c r="C154" i="125"/>
  <c r="I154" i="125"/>
  <c r="C79" i="127"/>
  <c r="P79" i="127"/>
  <c r="J154" i="125"/>
  <c r="Z154" i="125"/>
  <c r="R154" i="125"/>
  <c r="AE79" i="127"/>
  <c r="W79" i="127"/>
  <c r="O79" i="127"/>
  <c r="G79" i="127"/>
  <c r="H155" i="129"/>
  <c r="P155" i="129"/>
  <c r="X155" i="129"/>
  <c r="S154" i="125"/>
  <c r="V154" i="125"/>
  <c r="X79" i="127"/>
  <c r="Q154" i="125"/>
  <c r="Y154" i="125"/>
  <c r="AE154" i="125"/>
  <c r="AD79" i="127"/>
  <c r="V79" i="127"/>
  <c r="N79" i="127"/>
  <c r="F79" i="127"/>
  <c r="L79" i="129"/>
  <c r="U154" i="125"/>
  <c r="M79" i="127"/>
  <c r="AC79" i="127"/>
  <c r="U79" i="127"/>
  <c r="E79" i="127"/>
  <c r="P154" i="125"/>
  <c r="AC154" i="125"/>
  <c r="AB79" i="127"/>
  <c r="T79" i="127"/>
  <c r="B24" i="128" s="1"/>
  <c r="L79" i="127"/>
  <c r="D79" i="127"/>
  <c r="AA154" i="125"/>
  <c r="K154" i="125"/>
  <c r="O79" i="129"/>
  <c r="M155" i="129"/>
  <c r="U155" i="129"/>
  <c r="AC155" i="129"/>
  <c r="AD154" i="125"/>
  <c r="T154" i="125"/>
  <c r="B24" i="126" s="1"/>
  <c r="I155" i="129"/>
  <c r="Q155" i="129"/>
  <c r="Y155" i="129"/>
  <c r="U79" i="129"/>
  <c r="F79" i="129"/>
  <c r="V79" i="129"/>
  <c r="Q79" i="129"/>
  <c r="K155" i="129"/>
  <c r="S155" i="129"/>
  <c r="J155" i="129"/>
  <c r="R155" i="129"/>
  <c r="Z155" i="129"/>
  <c r="AA155" i="129"/>
  <c r="C155" i="129"/>
  <c r="AA79" i="129"/>
  <c r="Z79" i="129"/>
  <c r="AE79" i="129"/>
  <c r="AD79" i="129"/>
  <c r="AC79" i="129"/>
  <c r="AB79" i="129"/>
  <c r="H79" i="129"/>
  <c r="R79" i="129"/>
  <c r="P79" i="129"/>
  <c r="X79" i="129"/>
  <c r="T79" i="129"/>
  <c r="B24" i="131" s="1"/>
  <c r="G79" i="129"/>
  <c r="S79" i="129"/>
  <c r="M79" i="129"/>
  <c r="K79" i="129"/>
  <c r="D79" i="129"/>
  <c r="E79" i="129"/>
  <c r="I79" i="129"/>
  <c r="Y79" i="129"/>
  <c r="C79" i="129"/>
  <c r="G28" i="125"/>
  <c r="H28" i="125"/>
  <c r="I28" i="125"/>
  <c r="J28" i="125"/>
  <c r="K28" i="125"/>
  <c r="L28" i="125"/>
  <c r="M28" i="125"/>
  <c r="N28" i="125"/>
  <c r="O28" i="125"/>
  <c r="P28" i="125"/>
  <c r="Q28" i="125"/>
  <c r="R28" i="125"/>
  <c r="S28" i="125"/>
  <c r="T28" i="125"/>
  <c r="U28" i="125"/>
  <c r="V28" i="125"/>
  <c r="W28" i="125"/>
  <c r="X28" i="125"/>
  <c r="Y28" i="125"/>
  <c r="Z28" i="125"/>
  <c r="AA28" i="125"/>
  <c r="AB28" i="125"/>
  <c r="AC28" i="125"/>
  <c r="AD28" i="125"/>
  <c r="AE28" i="125"/>
  <c r="D28" i="125"/>
  <c r="AD53" i="121" l="1"/>
  <c r="AB28" i="121"/>
  <c r="AC28" i="121"/>
  <c r="AD28" i="121"/>
  <c r="AE28" i="121"/>
  <c r="C53" i="121"/>
  <c r="C28" i="121"/>
  <c r="E78" i="121"/>
  <c r="F78" i="121"/>
  <c r="G78" i="121"/>
  <c r="H78" i="121"/>
  <c r="I78" i="121"/>
  <c r="J78" i="121"/>
  <c r="K78" i="121"/>
  <c r="L78" i="121"/>
  <c r="M78" i="121"/>
  <c r="N78" i="121"/>
  <c r="O78" i="121"/>
  <c r="P78" i="121"/>
  <c r="Q78" i="121"/>
  <c r="R78" i="121"/>
  <c r="S78" i="121"/>
  <c r="T78" i="121"/>
  <c r="B49" i="122" s="1"/>
  <c r="U78" i="121"/>
  <c r="V78" i="121"/>
  <c r="W78" i="121"/>
  <c r="X78" i="121"/>
  <c r="Y78" i="121"/>
  <c r="Z78" i="121"/>
  <c r="AA78" i="121"/>
  <c r="AB78" i="121"/>
  <c r="AC78" i="121"/>
  <c r="AD78" i="121"/>
  <c r="AE78" i="121"/>
  <c r="D78" i="121"/>
  <c r="E53" i="121"/>
  <c r="F53" i="121"/>
  <c r="G53" i="121"/>
  <c r="H53" i="121"/>
  <c r="I53" i="121"/>
  <c r="J53" i="121"/>
  <c r="K53" i="121"/>
  <c r="L53" i="121"/>
  <c r="M53" i="121"/>
  <c r="N53" i="121"/>
  <c r="O53" i="121"/>
  <c r="P53" i="121"/>
  <c r="Q53" i="121"/>
  <c r="R53" i="121"/>
  <c r="S53" i="121"/>
  <c r="T53" i="121"/>
  <c r="U53" i="121"/>
  <c r="V53" i="121"/>
  <c r="W53" i="121"/>
  <c r="X53" i="121"/>
  <c r="Y53" i="121"/>
  <c r="Z53" i="121"/>
  <c r="AA53" i="121"/>
  <c r="AB53" i="121"/>
  <c r="AC53" i="121"/>
  <c r="AE53" i="121"/>
  <c r="D53" i="121"/>
  <c r="E28" i="121"/>
  <c r="F28" i="121"/>
  <c r="G28" i="121"/>
  <c r="H28" i="121"/>
  <c r="I28" i="121"/>
  <c r="J28" i="121"/>
  <c r="K28" i="121"/>
  <c r="L28" i="121"/>
  <c r="M28" i="121"/>
  <c r="N28" i="121"/>
  <c r="O28" i="121"/>
  <c r="P28" i="121"/>
  <c r="Q28" i="121"/>
  <c r="R28" i="121"/>
  <c r="S28" i="121"/>
  <c r="T28" i="121"/>
  <c r="U28" i="121"/>
  <c r="V28" i="121"/>
  <c r="W28" i="121"/>
  <c r="X28" i="121"/>
  <c r="Y28" i="121"/>
  <c r="Z28" i="121"/>
  <c r="AA28" i="121"/>
  <c r="D28" i="121"/>
  <c r="B24" i="122" l="1"/>
  <c r="AE28" i="119"/>
  <c r="AD28" i="119"/>
  <c r="AC28" i="119"/>
  <c r="AB28" i="119"/>
  <c r="C28" i="119"/>
  <c r="D28" i="119"/>
  <c r="E28" i="119"/>
  <c r="F28" i="119"/>
  <c r="G28" i="119"/>
  <c r="H28" i="119"/>
  <c r="I28" i="119"/>
  <c r="J28" i="119"/>
  <c r="K28" i="119"/>
  <c r="L28" i="119"/>
  <c r="M28" i="119"/>
  <c r="N28" i="119"/>
  <c r="O28" i="119"/>
  <c r="P28" i="119"/>
  <c r="Q28" i="119"/>
  <c r="R28" i="119"/>
  <c r="S28" i="119"/>
  <c r="T28" i="119"/>
  <c r="B24" i="120" s="1"/>
  <c r="U28" i="119"/>
  <c r="V28" i="119"/>
  <c r="W28" i="119"/>
  <c r="X28" i="119"/>
  <c r="Y28" i="119"/>
  <c r="Z28" i="119"/>
  <c r="AA28" i="119"/>
  <c r="AE68" i="117" l="1"/>
  <c r="AE69" i="117"/>
  <c r="AE70" i="117"/>
  <c r="AE71" i="117"/>
  <c r="AE121" i="117" s="1"/>
  <c r="AE72" i="117"/>
  <c r="AE122" i="117" s="1"/>
  <c r="AE73" i="117"/>
  <c r="AE123" i="117" s="1"/>
  <c r="AE74" i="117"/>
  <c r="AE124" i="117" s="1"/>
  <c r="AE75" i="117"/>
  <c r="AE125" i="117" s="1"/>
  <c r="AE76" i="117"/>
  <c r="AE77" i="117"/>
  <c r="AE78" i="117"/>
  <c r="AE79" i="117"/>
  <c r="AE80" i="117"/>
  <c r="AE130" i="117" s="1"/>
  <c r="AE81" i="117"/>
  <c r="AE131" i="117" s="1"/>
  <c r="AE82" i="117"/>
  <c r="AE132" i="117" s="1"/>
  <c r="AE83" i="117"/>
  <c r="AE133" i="117" s="1"/>
  <c r="AE84" i="117"/>
  <c r="AE85" i="117"/>
  <c r="AE67" i="117"/>
  <c r="AE117" i="117" s="1"/>
  <c r="T161" i="117"/>
  <c r="T86" i="117" s="1"/>
  <c r="T136" i="117" s="1"/>
  <c r="B49" i="116" s="1"/>
  <c r="U161" i="117"/>
  <c r="U86" i="117" s="1"/>
  <c r="U136" i="117" s="1"/>
  <c r="V161" i="117"/>
  <c r="V86" i="117" s="1"/>
  <c r="V136" i="117" s="1"/>
  <c r="W161" i="117"/>
  <c r="W86" i="117" s="1"/>
  <c r="W136" i="117" s="1"/>
  <c r="X161" i="117"/>
  <c r="Y161" i="117"/>
  <c r="Z161" i="117"/>
  <c r="Z86" i="117" s="1"/>
  <c r="Z136" i="117" s="1"/>
  <c r="AA161" i="117"/>
  <c r="AA86" i="117" s="1"/>
  <c r="AA136" i="117" s="1"/>
  <c r="L161" i="117"/>
  <c r="M161" i="117"/>
  <c r="N161" i="117"/>
  <c r="N86" i="117" s="1"/>
  <c r="N136" i="117" s="1"/>
  <c r="O161" i="117"/>
  <c r="P161" i="117"/>
  <c r="P86" i="117" s="1"/>
  <c r="P136" i="117" s="1"/>
  <c r="Q161" i="117"/>
  <c r="R161" i="117"/>
  <c r="R86" i="117" s="1"/>
  <c r="R136" i="117" s="1"/>
  <c r="S161" i="117"/>
  <c r="E161" i="117"/>
  <c r="E86" i="117" s="1"/>
  <c r="E136" i="117" s="1"/>
  <c r="F161" i="117"/>
  <c r="F86" i="117" s="1"/>
  <c r="F136" i="117" s="1"/>
  <c r="G161" i="117"/>
  <c r="G86" i="117" s="1"/>
  <c r="G136" i="117" s="1"/>
  <c r="H161" i="117"/>
  <c r="H86" i="117" s="1"/>
  <c r="H136" i="117" s="1"/>
  <c r="I161" i="117"/>
  <c r="I86" i="117" s="1"/>
  <c r="I136" i="117" s="1"/>
  <c r="J161" i="117"/>
  <c r="K161" i="117"/>
  <c r="D161" i="117"/>
  <c r="AE161" i="117"/>
  <c r="AE86" i="117" s="1"/>
  <c r="AE136" i="117" s="1"/>
  <c r="AC161" i="117"/>
  <c r="AC86" i="117" s="1"/>
  <c r="AC136" i="117" s="1"/>
  <c r="D67" i="117"/>
  <c r="D117" i="117" s="1"/>
  <c r="E67" i="117"/>
  <c r="E117" i="117" s="1"/>
  <c r="F67" i="117"/>
  <c r="F117" i="117" s="1"/>
  <c r="G67" i="117"/>
  <c r="G117" i="117" s="1"/>
  <c r="H67" i="117"/>
  <c r="H117" i="117" s="1"/>
  <c r="I67" i="117"/>
  <c r="I117" i="117" s="1"/>
  <c r="J67" i="117"/>
  <c r="J117" i="117" s="1"/>
  <c r="K67" i="117"/>
  <c r="K117" i="117" s="1"/>
  <c r="L67" i="117"/>
  <c r="L117" i="117" s="1"/>
  <c r="M67" i="117"/>
  <c r="M117" i="117" s="1"/>
  <c r="N67" i="117"/>
  <c r="N117" i="117" s="1"/>
  <c r="O67" i="117"/>
  <c r="O117" i="117" s="1"/>
  <c r="P67" i="117"/>
  <c r="P117" i="117" s="1"/>
  <c r="Q67" i="117"/>
  <c r="Q117" i="117" s="1"/>
  <c r="R67" i="117"/>
  <c r="R117" i="117" s="1"/>
  <c r="S67" i="117"/>
  <c r="S117" i="117" s="1"/>
  <c r="T67" i="117"/>
  <c r="T117" i="117" s="1"/>
  <c r="B30" i="116" s="1"/>
  <c r="U67" i="117"/>
  <c r="U117" i="117" s="1"/>
  <c r="V67" i="117"/>
  <c r="V117" i="117" s="1"/>
  <c r="W67" i="117"/>
  <c r="W117" i="117" s="1"/>
  <c r="X67" i="117"/>
  <c r="X117" i="117" s="1"/>
  <c r="Y67" i="117"/>
  <c r="Y117" i="117" s="1"/>
  <c r="Z67" i="117"/>
  <c r="Z117" i="117" s="1"/>
  <c r="AA67" i="117"/>
  <c r="AA117" i="117" s="1"/>
  <c r="AB67" i="117"/>
  <c r="AB117" i="117" s="1"/>
  <c r="AC67" i="117"/>
  <c r="AC117" i="117" s="1"/>
  <c r="AD67" i="117"/>
  <c r="AD117" i="117" s="1"/>
  <c r="D68" i="117"/>
  <c r="D118" i="117" s="1"/>
  <c r="E68" i="117"/>
  <c r="E118" i="117" s="1"/>
  <c r="F68" i="117"/>
  <c r="F118" i="117" s="1"/>
  <c r="G68" i="117"/>
  <c r="G118" i="117" s="1"/>
  <c r="H68" i="117"/>
  <c r="H118" i="117" s="1"/>
  <c r="I68" i="117"/>
  <c r="I118" i="117" s="1"/>
  <c r="J68" i="117"/>
  <c r="J118" i="117" s="1"/>
  <c r="K68" i="117"/>
  <c r="K118" i="117" s="1"/>
  <c r="L68" i="117"/>
  <c r="L118" i="117" s="1"/>
  <c r="M68" i="117"/>
  <c r="M118" i="117" s="1"/>
  <c r="N68" i="117"/>
  <c r="N118" i="117" s="1"/>
  <c r="O68" i="117"/>
  <c r="O118" i="117" s="1"/>
  <c r="P68" i="117"/>
  <c r="P118" i="117" s="1"/>
  <c r="Q68" i="117"/>
  <c r="Q118" i="117" s="1"/>
  <c r="R68" i="117"/>
  <c r="R118" i="117" s="1"/>
  <c r="S68" i="117"/>
  <c r="S118" i="117" s="1"/>
  <c r="T68" i="117"/>
  <c r="T118" i="117" s="1"/>
  <c r="B31" i="116" s="1"/>
  <c r="U68" i="117"/>
  <c r="U118" i="117" s="1"/>
  <c r="V68" i="117"/>
  <c r="V118" i="117" s="1"/>
  <c r="W68" i="117"/>
  <c r="W118" i="117" s="1"/>
  <c r="X68" i="117"/>
  <c r="X118" i="117" s="1"/>
  <c r="Y68" i="117"/>
  <c r="Y118" i="117" s="1"/>
  <c r="Z68" i="117"/>
  <c r="Z118" i="117" s="1"/>
  <c r="AA68" i="117"/>
  <c r="AA118" i="117" s="1"/>
  <c r="AB68" i="117"/>
  <c r="AB118" i="117" s="1"/>
  <c r="AC68" i="117"/>
  <c r="AC118" i="117" s="1"/>
  <c r="AD68" i="117"/>
  <c r="AD118" i="117" s="1"/>
  <c r="AE118" i="117"/>
  <c r="D69" i="117"/>
  <c r="D119" i="117" s="1"/>
  <c r="E69" i="117"/>
  <c r="E119" i="117" s="1"/>
  <c r="F69" i="117"/>
  <c r="F119" i="117" s="1"/>
  <c r="G69" i="117"/>
  <c r="G119" i="117" s="1"/>
  <c r="H69" i="117"/>
  <c r="H119" i="117" s="1"/>
  <c r="I69" i="117"/>
  <c r="I119" i="117" s="1"/>
  <c r="J69" i="117"/>
  <c r="J119" i="117" s="1"/>
  <c r="K69" i="117"/>
  <c r="K119" i="117" s="1"/>
  <c r="L69" i="117"/>
  <c r="L119" i="117" s="1"/>
  <c r="M69" i="117"/>
  <c r="M119" i="117" s="1"/>
  <c r="N69" i="117"/>
  <c r="N119" i="117" s="1"/>
  <c r="O69" i="117"/>
  <c r="O119" i="117" s="1"/>
  <c r="P69" i="117"/>
  <c r="P119" i="117" s="1"/>
  <c r="Q69" i="117"/>
  <c r="Q119" i="117" s="1"/>
  <c r="R69" i="117"/>
  <c r="R119" i="117" s="1"/>
  <c r="S69" i="117"/>
  <c r="S119" i="117" s="1"/>
  <c r="T69" i="117"/>
  <c r="T119" i="117" s="1"/>
  <c r="B32" i="116" s="1"/>
  <c r="U69" i="117"/>
  <c r="U119" i="117" s="1"/>
  <c r="V69" i="117"/>
  <c r="V119" i="117" s="1"/>
  <c r="W69" i="117"/>
  <c r="W119" i="117" s="1"/>
  <c r="X69" i="117"/>
  <c r="X119" i="117" s="1"/>
  <c r="Y69" i="117"/>
  <c r="Y119" i="117" s="1"/>
  <c r="Z69" i="117"/>
  <c r="Z119" i="117" s="1"/>
  <c r="AA69" i="117"/>
  <c r="AA119" i="117" s="1"/>
  <c r="AB69" i="117"/>
  <c r="AB119" i="117" s="1"/>
  <c r="AC69" i="117"/>
  <c r="AC119" i="117" s="1"/>
  <c r="AD69" i="117"/>
  <c r="AD119" i="117" s="1"/>
  <c r="AE119" i="117"/>
  <c r="D70" i="117"/>
  <c r="D120" i="117" s="1"/>
  <c r="E70" i="117"/>
  <c r="E120" i="117" s="1"/>
  <c r="F70" i="117"/>
  <c r="F120" i="117" s="1"/>
  <c r="G70" i="117"/>
  <c r="G120" i="117" s="1"/>
  <c r="H70" i="117"/>
  <c r="H120" i="117" s="1"/>
  <c r="I70" i="117"/>
  <c r="I120" i="117" s="1"/>
  <c r="J70" i="117"/>
  <c r="J120" i="117" s="1"/>
  <c r="K70" i="117"/>
  <c r="K120" i="117" s="1"/>
  <c r="L70" i="117"/>
  <c r="L120" i="117" s="1"/>
  <c r="M70" i="117"/>
  <c r="M120" i="117" s="1"/>
  <c r="N70" i="117"/>
  <c r="N120" i="117" s="1"/>
  <c r="O70" i="117"/>
  <c r="O120" i="117" s="1"/>
  <c r="P70" i="117"/>
  <c r="P120" i="117" s="1"/>
  <c r="Q70" i="117"/>
  <c r="Q120" i="117" s="1"/>
  <c r="R70" i="117"/>
  <c r="R120" i="117" s="1"/>
  <c r="S70" i="117"/>
  <c r="S120" i="117" s="1"/>
  <c r="T70" i="117"/>
  <c r="T120" i="117" s="1"/>
  <c r="B33" i="116" s="1"/>
  <c r="U70" i="117"/>
  <c r="U120" i="117" s="1"/>
  <c r="V70" i="117"/>
  <c r="V120" i="117" s="1"/>
  <c r="W70" i="117"/>
  <c r="W120" i="117" s="1"/>
  <c r="X70" i="117"/>
  <c r="X120" i="117" s="1"/>
  <c r="Y70" i="117"/>
  <c r="Y120" i="117" s="1"/>
  <c r="Z70" i="117"/>
  <c r="Z120" i="117" s="1"/>
  <c r="AA70" i="117"/>
  <c r="AA120" i="117" s="1"/>
  <c r="AB70" i="117"/>
  <c r="AB120" i="117" s="1"/>
  <c r="AC70" i="117"/>
  <c r="AC120" i="117" s="1"/>
  <c r="AD70" i="117"/>
  <c r="AD120" i="117" s="1"/>
  <c r="AE120" i="117"/>
  <c r="D71" i="117"/>
  <c r="D121" i="117" s="1"/>
  <c r="E71" i="117"/>
  <c r="E121" i="117" s="1"/>
  <c r="F71" i="117"/>
  <c r="F121" i="117" s="1"/>
  <c r="G71" i="117"/>
  <c r="G121" i="117" s="1"/>
  <c r="H71" i="117"/>
  <c r="H121" i="117" s="1"/>
  <c r="I71" i="117"/>
  <c r="I121" i="117" s="1"/>
  <c r="J71" i="117"/>
  <c r="J121" i="117" s="1"/>
  <c r="K71" i="117"/>
  <c r="K121" i="117" s="1"/>
  <c r="L71" i="117"/>
  <c r="L121" i="117" s="1"/>
  <c r="M71" i="117"/>
  <c r="M121" i="117" s="1"/>
  <c r="N71" i="117"/>
  <c r="N121" i="117" s="1"/>
  <c r="O71" i="117"/>
  <c r="O121" i="117" s="1"/>
  <c r="P71" i="117"/>
  <c r="P121" i="117" s="1"/>
  <c r="Q71" i="117"/>
  <c r="Q121" i="117" s="1"/>
  <c r="R71" i="117"/>
  <c r="R121" i="117" s="1"/>
  <c r="S71" i="117"/>
  <c r="S121" i="117" s="1"/>
  <c r="T71" i="117"/>
  <c r="T121" i="117" s="1"/>
  <c r="B34" i="116" s="1"/>
  <c r="U71" i="117"/>
  <c r="U121" i="117" s="1"/>
  <c r="V71" i="117"/>
  <c r="V121" i="117" s="1"/>
  <c r="W71" i="117"/>
  <c r="W121" i="117" s="1"/>
  <c r="X71" i="117"/>
  <c r="X121" i="117" s="1"/>
  <c r="Y71" i="117"/>
  <c r="Y121" i="117" s="1"/>
  <c r="Z71" i="117"/>
  <c r="Z121" i="117" s="1"/>
  <c r="AA71" i="117"/>
  <c r="AA121" i="117" s="1"/>
  <c r="AB71" i="117"/>
  <c r="AB121" i="117" s="1"/>
  <c r="AC71" i="117"/>
  <c r="AC121" i="117" s="1"/>
  <c r="AD71" i="117"/>
  <c r="AD121" i="117" s="1"/>
  <c r="D72" i="117"/>
  <c r="D122" i="117" s="1"/>
  <c r="E72" i="117"/>
  <c r="E122" i="117" s="1"/>
  <c r="F72" i="117"/>
  <c r="F122" i="117" s="1"/>
  <c r="G72" i="117"/>
  <c r="G122" i="117" s="1"/>
  <c r="H72" i="117"/>
  <c r="H122" i="117" s="1"/>
  <c r="I72" i="117"/>
  <c r="I122" i="117" s="1"/>
  <c r="J72" i="117"/>
  <c r="J122" i="117" s="1"/>
  <c r="K72" i="117"/>
  <c r="K122" i="117" s="1"/>
  <c r="L72" i="117"/>
  <c r="L122" i="117" s="1"/>
  <c r="M72" i="117"/>
  <c r="M122" i="117" s="1"/>
  <c r="N72" i="117"/>
  <c r="N122" i="117" s="1"/>
  <c r="O72" i="117"/>
  <c r="O122" i="117" s="1"/>
  <c r="P72" i="117"/>
  <c r="P122" i="117" s="1"/>
  <c r="Q72" i="117"/>
  <c r="Q122" i="117" s="1"/>
  <c r="R72" i="117"/>
  <c r="R122" i="117" s="1"/>
  <c r="S72" i="117"/>
  <c r="S122" i="117" s="1"/>
  <c r="T72" i="117"/>
  <c r="T122" i="117" s="1"/>
  <c r="B35" i="116" s="1"/>
  <c r="U72" i="117"/>
  <c r="U122" i="117" s="1"/>
  <c r="V72" i="117"/>
  <c r="V122" i="117" s="1"/>
  <c r="W72" i="117"/>
  <c r="W122" i="117" s="1"/>
  <c r="X72" i="117"/>
  <c r="X122" i="117" s="1"/>
  <c r="Y72" i="117"/>
  <c r="Y122" i="117" s="1"/>
  <c r="Z72" i="117"/>
  <c r="Z122" i="117" s="1"/>
  <c r="AA72" i="117"/>
  <c r="AA122" i="117" s="1"/>
  <c r="AB72" i="117"/>
  <c r="AB122" i="117" s="1"/>
  <c r="AC72" i="117"/>
  <c r="AC122" i="117" s="1"/>
  <c r="AD72" i="117"/>
  <c r="AD122" i="117" s="1"/>
  <c r="D73" i="117"/>
  <c r="D123" i="117" s="1"/>
  <c r="E73" i="117"/>
  <c r="E123" i="117" s="1"/>
  <c r="F73" i="117"/>
  <c r="F123" i="117" s="1"/>
  <c r="G73" i="117"/>
  <c r="G123" i="117" s="1"/>
  <c r="H73" i="117"/>
  <c r="H123" i="117" s="1"/>
  <c r="I73" i="117"/>
  <c r="I123" i="117" s="1"/>
  <c r="J73" i="117"/>
  <c r="J123" i="117" s="1"/>
  <c r="K73" i="117"/>
  <c r="K123" i="117" s="1"/>
  <c r="L73" i="117"/>
  <c r="L123" i="117" s="1"/>
  <c r="M73" i="117"/>
  <c r="M123" i="117" s="1"/>
  <c r="N73" i="117"/>
  <c r="N123" i="117" s="1"/>
  <c r="O73" i="117"/>
  <c r="O123" i="117" s="1"/>
  <c r="P73" i="117"/>
  <c r="P123" i="117" s="1"/>
  <c r="Q73" i="117"/>
  <c r="Q123" i="117" s="1"/>
  <c r="R73" i="117"/>
  <c r="R123" i="117" s="1"/>
  <c r="S73" i="117"/>
  <c r="S123" i="117" s="1"/>
  <c r="T73" i="117"/>
  <c r="T123" i="117" s="1"/>
  <c r="B36" i="116" s="1"/>
  <c r="U73" i="117"/>
  <c r="U123" i="117" s="1"/>
  <c r="V73" i="117"/>
  <c r="V123" i="117" s="1"/>
  <c r="W73" i="117"/>
  <c r="W123" i="117" s="1"/>
  <c r="X73" i="117"/>
  <c r="X123" i="117" s="1"/>
  <c r="Y73" i="117"/>
  <c r="Y123" i="117" s="1"/>
  <c r="Z73" i="117"/>
  <c r="Z123" i="117" s="1"/>
  <c r="AA73" i="117"/>
  <c r="AA123" i="117" s="1"/>
  <c r="AB73" i="117"/>
  <c r="AB123" i="117" s="1"/>
  <c r="AC73" i="117"/>
  <c r="AC123" i="117" s="1"/>
  <c r="AD73" i="117"/>
  <c r="AD123" i="117" s="1"/>
  <c r="D74" i="117"/>
  <c r="D124" i="117" s="1"/>
  <c r="E74" i="117"/>
  <c r="E124" i="117" s="1"/>
  <c r="F74" i="117"/>
  <c r="F124" i="117" s="1"/>
  <c r="G74" i="117"/>
  <c r="G124" i="117" s="1"/>
  <c r="H74" i="117"/>
  <c r="H124" i="117" s="1"/>
  <c r="I74" i="117"/>
  <c r="I124" i="117" s="1"/>
  <c r="J74" i="117"/>
  <c r="J124" i="117" s="1"/>
  <c r="K74" i="117"/>
  <c r="K124" i="117" s="1"/>
  <c r="L74" i="117"/>
  <c r="L124" i="117" s="1"/>
  <c r="M74" i="117"/>
  <c r="M124" i="117" s="1"/>
  <c r="N74" i="117"/>
  <c r="N124" i="117" s="1"/>
  <c r="O74" i="117"/>
  <c r="O124" i="117" s="1"/>
  <c r="P74" i="117"/>
  <c r="P124" i="117" s="1"/>
  <c r="Q74" i="117"/>
  <c r="Q124" i="117" s="1"/>
  <c r="R74" i="117"/>
  <c r="R124" i="117" s="1"/>
  <c r="S74" i="117"/>
  <c r="S124" i="117" s="1"/>
  <c r="T74" i="117"/>
  <c r="T124" i="117" s="1"/>
  <c r="B37" i="116" s="1"/>
  <c r="U74" i="117"/>
  <c r="U124" i="117" s="1"/>
  <c r="V74" i="117"/>
  <c r="V124" i="117" s="1"/>
  <c r="W74" i="117"/>
  <c r="W124" i="117" s="1"/>
  <c r="X74" i="117"/>
  <c r="X124" i="117" s="1"/>
  <c r="Y74" i="117"/>
  <c r="Y124" i="117" s="1"/>
  <c r="Z74" i="117"/>
  <c r="Z124" i="117" s="1"/>
  <c r="AA74" i="117"/>
  <c r="AA124" i="117" s="1"/>
  <c r="AB74" i="117"/>
  <c r="AB124" i="117" s="1"/>
  <c r="AC74" i="117"/>
  <c r="AC124" i="117" s="1"/>
  <c r="AD74" i="117"/>
  <c r="AD124" i="117" s="1"/>
  <c r="D75" i="117"/>
  <c r="D125" i="117" s="1"/>
  <c r="E75" i="117"/>
  <c r="E125" i="117" s="1"/>
  <c r="F75" i="117"/>
  <c r="F125" i="117" s="1"/>
  <c r="G75" i="117"/>
  <c r="G125" i="117" s="1"/>
  <c r="H75" i="117"/>
  <c r="H125" i="117" s="1"/>
  <c r="I75" i="117"/>
  <c r="I125" i="117" s="1"/>
  <c r="J75" i="117"/>
  <c r="J125" i="117" s="1"/>
  <c r="K75" i="117"/>
  <c r="K125" i="117" s="1"/>
  <c r="L75" i="117"/>
  <c r="L125" i="117" s="1"/>
  <c r="M75" i="117"/>
  <c r="M125" i="117" s="1"/>
  <c r="N75" i="117"/>
  <c r="N125" i="117" s="1"/>
  <c r="O75" i="117"/>
  <c r="O125" i="117" s="1"/>
  <c r="P75" i="117"/>
  <c r="P125" i="117" s="1"/>
  <c r="Q75" i="117"/>
  <c r="Q125" i="117" s="1"/>
  <c r="R75" i="117"/>
  <c r="R125" i="117" s="1"/>
  <c r="S75" i="117"/>
  <c r="S125" i="117" s="1"/>
  <c r="T75" i="117"/>
  <c r="T125" i="117" s="1"/>
  <c r="B38" i="116" s="1"/>
  <c r="U75" i="117"/>
  <c r="U125" i="117" s="1"/>
  <c r="V75" i="117"/>
  <c r="V125" i="117" s="1"/>
  <c r="W75" i="117"/>
  <c r="W125" i="117" s="1"/>
  <c r="X75" i="117"/>
  <c r="X125" i="117" s="1"/>
  <c r="Y75" i="117"/>
  <c r="Y125" i="117" s="1"/>
  <c r="Z75" i="117"/>
  <c r="Z125" i="117" s="1"/>
  <c r="AA75" i="117"/>
  <c r="AA125" i="117" s="1"/>
  <c r="AB75" i="117"/>
  <c r="AB125" i="117" s="1"/>
  <c r="AC75" i="117"/>
  <c r="AC125" i="117" s="1"/>
  <c r="AD75" i="117"/>
  <c r="AD125" i="117" s="1"/>
  <c r="D76" i="117"/>
  <c r="D126" i="117" s="1"/>
  <c r="E76" i="117"/>
  <c r="E126" i="117" s="1"/>
  <c r="F76" i="117"/>
  <c r="F126" i="117" s="1"/>
  <c r="G76" i="117"/>
  <c r="G126" i="117" s="1"/>
  <c r="H76" i="117"/>
  <c r="H126" i="117" s="1"/>
  <c r="I76" i="117"/>
  <c r="I126" i="117" s="1"/>
  <c r="J76" i="117"/>
  <c r="J126" i="117" s="1"/>
  <c r="K76" i="117"/>
  <c r="K126" i="117" s="1"/>
  <c r="L76" i="117"/>
  <c r="L126" i="117" s="1"/>
  <c r="M76" i="117"/>
  <c r="M126" i="117" s="1"/>
  <c r="N76" i="117"/>
  <c r="N126" i="117" s="1"/>
  <c r="O76" i="117"/>
  <c r="O126" i="117" s="1"/>
  <c r="P76" i="117"/>
  <c r="P126" i="117" s="1"/>
  <c r="Q76" i="117"/>
  <c r="Q126" i="117" s="1"/>
  <c r="R76" i="117"/>
  <c r="R126" i="117" s="1"/>
  <c r="S76" i="117"/>
  <c r="S126" i="117" s="1"/>
  <c r="T76" i="117"/>
  <c r="T126" i="117" s="1"/>
  <c r="B39" i="116" s="1"/>
  <c r="U76" i="117"/>
  <c r="U126" i="117" s="1"/>
  <c r="V76" i="117"/>
  <c r="V126" i="117" s="1"/>
  <c r="W76" i="117"/>
  <c r="W126" i="117" s="1"/>
  <c r="X76" i="117"/>
  <c r="X126" i="117" s="1"/>
  <c r="Y76" i="117"/>
  <c r="Y126" i="117" s="1"/>
  <c r="Z76" i="117"/>
  <c r="Z126" i="117" s="1"/>
  <c r="AA76" i="117"/>
  <c r="AA126" i="117" s="1"/>
  <c r="AB76" i="117"/>
  <c r="AB126" i="117" s="1"/>
  <c r="AC76" i="117"/>
  <c r="AC126" i="117" s="1"/>
  <c r="AD76" i="117"/>
  <c r="AD126" i="117" s="1"/>
  <c r="AE126" i="117"/>
  <c r="D77" i="117"/>
  <c r="D127" i="117" s="1"/>
  <c r="E77" i="117"/>
  <c r="E127" i="117" s="1"/>
  <c r="F77" i="117"/>
  <c r="F127" i="117" s="1"/>
  <c r="G77" i="117"/>
  <c r="G127" i="117" s="1"/>
  <c r="H77" i="117"/>
  <c r="H127" i="117" s="1"/>
  <c r="I77" i="117"/>
  <c r="I127" i="117" s="1"/>
  <c r="J77" i="117"/>
  <c r="J127" i="117" s="1"/>
  <c r="K77" i="117"/>
  <c r="K127" i="117" s="1"/>
  <c r="L77" i="117"/>
  <c r="L127" i="117" s="1"/>
  <c r="M77" i="117"/>
  <c r="M127" i="117" s="1"/>
  <c r="N77" i="117"/>
  <c r="N127" i="117" s="1"/>
  <c r="O77" i="117"/>
  <c r="O127" i="117" s="1"/>
  <c r="P77" i="117"/>
  <c r="P127" i="117" s="1"/>
  <c r="Q77" i="117"/>
  <c r="Q127" i="117" s="1"/>
  <c r="R77" i="117"/>
  <c r="R127" i="117" s="1"/>
  <c r="S77" i="117"/>
  <c r="S127" i="117" s="1"/>
  <c r="T77" i="117"/>
  <c r="T127" i="117" s="1"/>
  <c r="B40" i="116" s="1"/>
  <c r="U77" i="117"/>
  <c r="U127" i="117" s="1"/>
  <c r="V77" i="117"/>
  <c r="V127" i="117" s="1"/>
  <c r="W77" i="117"/>
  <c r="W127" i="117" s="1"/>
  <c r="X77" i="117"/>
  <c r="X127" i="117" s="1"/>
  <c r="Y77" i="117"/>
  <c r="Y127" i="117" s="1"/>
  <c r="Z77" i="117"/>
  <c r="Z127" i="117" s="1"/>
  <c r="AA77" i="117"/>
  <c r="AA127" i="117" s="1"/>
  <c r="AB77" i="117"/>
  <c r="AB127" i="117" s="1"/>
  <c r="AC77" i="117"/>
  <c r="AC127" i="117" s="1"/>
  <c r="AD77" i="117"/>
  <c r="AD127" i="117" s="1"/>
  <c r="AE127" i="117"/>
  <c r="D78" i="117"/>
  <c r="D128" i="117" s="1"/>
  <c r="E78" i="117"/>
  <c r="E128" i="117" s="1"/>
  <c r="F78" i="117"/>
  <c r="F128" i="117" s="1"/>
  <c r="G78" i="117"/>
  <c r="G128" i="117" s="1"/>
  <c r="H78" i="117"/>
  <c r="H128" i="117" s="1"/>
  <c r="I78" i="117"/>
  <c r="I128" i="117" s="1"/>
  <c r="J78" i="117"/>
  <c r="J128" i="117" s="1"/>
  <c r="K78" i="117"/>
  <c r="K128" i="117" s="1"/>
  <c r="L78" i="117"/>
  <c r="L128" i="117" s="1"/>
  <c r="M78" i="117"/>
  <c r="M128" i="117" s="1"/>
  <c r="N78" i="117"/>
  <c r="N128" i="117" s="1"/>
  <c r="O78" i="117"/>
  <c r="O128" i="117" s="1"/>
  <c r="P78" i="117"/>
  <c r="P128" i="117" s="1"/>
  <c r="Q78" i="117"/>
  <c r="Q128" i="117" s="1"/>
  <c r="R78" i="117"/>
  <c r="R128" i="117" s="1"/>
  <c r="S78" i="117"/>
  <c r="S128" i="117" s="1"/>
  <c r="T78" i="117"/>
  <c r="T128" i="117" s="1"/>
  <c r="B41" i="116" s="1"/>
  <c r="U78" i="117"/>
  <c r="U128" i="117" s="1"/>
  <c r="V78" i="117"/>
  <c r="V128" i="117" s="1"/>
  <c r="W78" i="117"/>
  <c r="W128" i="117" s="1"/>
  <c r="X78" i="117"/>
  <c r="X128" i="117" s="1"/>
  <c r="Y78" i="117"/>
  <c r="Y128" i="117" s="1"/>
  <c r="Z78" i="117"/>
  <c r="Z128" i="117" s="1"/>
  <c r="AA78" i="117"/>
  <c r="AA128" i="117" s="1"/>
  <c r="AB78" i="117"/>
  <c r="AB128" i="117" s="1"/>
  <c r="AC78" i="117"/>
  <c r="AC128" i="117" s="1"/>
  <c r="AD78" i="117"/>
  <c r="AD128" i="117" s="1"/>
  <c r="AE128" i="117"/>
  <c r="D79" i="117"/>
  <c r="D129" i="117" s="1"/>
  <c r="E79" i="117"/>
  <c r="E129" i="117" s="1"/>
  <c r="F79" i="117"/>
  <c r="F129" i="117" s="1"/>
  <c r="G79" i="117"/>
  <c r="G129" i="117" s="1"/>
  <c r="H79" i="117"/>
  <c r="H129" i="117" s="1"/>
  <c r="I79" i="117"/>
  <c r="I129" i="117" s="1"/>
  <c r="J79" i="117"/>
  <c r="J129" i="117" s="1"/>
  <c r="K79" i="117"/>
  <c r="K129" i="117" s="1"/>
  <c r="L79" i="117"/>
  <c r="L129" i="117" s="1"/>
  <c r="M79" i="117"/>
  <c r="M129" i="117" s="1"/>
  <c r="N79" i="117"/>
  <c r="N129" i="117" s="1"/>
  <c r="O79" i="117"/>
  <c r="O129" i="117" s="1"/>
  <c r="P79" i="117"/>
  <c r="P129" i="117" s="1"/>
  <c r="Q79" i="117"/>
  <c r="Q129" i="117" s="1"/>
  <c r="R79" i="117"/>
  <c r="R129" i="117" s="1"/>
  <c r="S79" i="117"/>
  <c r="S129" i="117" s="1"/>
  <c r="T79" i="117"/>
  <c r="T129" i="117" s="1"/>
  <c r="B42" i="116" s="1"/>
  <c r="U79" i="117"/>
  <c r="U129" i="117" s="1"/>
  <c r="V79" i="117"/>
  <c r="V129" i="117" s="1"/>
  <c r="W79" i="117"/>
  <c r="W129" i="117" s="1"/>
  <c r="X79" i="117"/>
  <c r="X129" i="117" s="1"/>
  <c r="Y79" i="117"/>
  <c r="Y129" i="117" s="1"/>
  <c r="Z79" i="117"/>
  <c r="Z129" i="117" s="1"/>
  <c r="AA79" i="117"/>
  <c r="AA129" i="117" s="1"/>
  <c r="AB79" i="117"/>
  <c r="AB129" i="117" s="1"/>
  <c r="AC79" i="117"/>
  <c r="AC129" i="117" s="1"/>
  <c r="AD79" i="117"/>
  <c r="AD129" i="117" s="1"/>
  <c r="AE129" i="117"/>
  <c r="D80" i="117"/>
  <c r="D130" i="117" s="1"/>
  <c r="E80" i="117"/>
  <c r="E130" i="117" s="1"/>
  <c r="F80" i="117"/>
  <c r="F130" i="117" s="1"/>
  <c r="G80" i="117"/>
  <c r="G130" i="117" s="1"/>
  <c r="H80" i="117"/>
  <c r="H130" i="117" s="1"/>
  <c r="I80" i="117"/>
  <c r="I130" i="117" s="1"/>
  <c r="J80" i="117"/>
  <c r="J130" i="117" s="1"/>
  <c r="K80" i="117"/>
  <c r="K130" i="117" s="1"/>
  <c r="L80" i="117"/>
  <c r="L130" i="117" s="1"/>
  <c r="M80" i="117"/>
  <c r="M130" i="117" s="1"/>
  <c r="N80" i="117"/>
  <c r="N130" i="117" s="1"/>
  <c r="O80" i="117"/>
  <c r="O130" i="117" s="1"/>
  <c r="P80" i="117"/>
  <c r="P130" i="117" s="1"/>
  <c r="Q80" i="117"/>
  <c r="Q130" i="117" s="1"/>
  <c r="R80" i="117"/>
  <c r="R130" i="117" s="1"/>
  <c r="S80" i="117"/>
  <c r="S130" i="117" s="1"/>
  <c r="T80" i="117"/>
  <c r="T130" i="117" s="1"/>
  <c r="B43" i="116" s="1"/>
  <c r="U80" i="117"/>
  <c r="U130" i="117" s="1"/>
  <c r="V80" i="117"/>
  <c r="V130" i="117" s="1"/>
  <c r="W80" i="117"/>
  <c r="W130" i="117" s="1"/>
  <c r="X80" i="117"/>
  <c r="X130" i="117" s="1"/>
  <c r="Y80" i="117"/>
  <c r="Y130" i="117" s="1"/>
  <c r="Z80" i="117"/>
  <c r="Z130" i="117" s="1"/>
  <c r="AA80" i="117"/>
  <c r="AA130" i="117" s="1"/>
  <c r="AB80" i="117"/>
  <c r="AB130" i="117" s="1"/>
  <c r="AC80" i="117"/>
  <c r="AC130" i="117" s="1"/>
  <c r="AD80" i="117"/>
  <c r="AD130" i="117" s="1"/>
  <c r="D81" i="117"/>
  <c r="D131" i="117" s="1"/>
  <c r="E81" i="117"/>
  <c r="E131" i="117" s="1"/>
  <c r="F81" i="117"/>
  <c r="F131" i="117" s="1"/>
  <c r="G81" i="117"/>
  <c r="G131" i="117" s="1"/>
  <c r="H81" i="117"/>
  <c r="H131" i="117" s="1"/>
  <c r="I81" i="117"/>
  <c r="I131" i="117" s="1"/>
  <c r="J81" i="117"/>
  <c r="J131" i="117" s="1"/>
  <c r="K81" i="117"/>
  <c r="K131" i="117" s="1"/>
  <c r="L81" i="117"/>
  <c r="L131" i="117" s="1"/>
  <c r="M81" i="117"/>
  <c r="M131" i="117" s="1"/>
  <c r="N81" i="117"/>
  <c r="N131" i="117" s="1"/>
  <c r="O81" i="117"/>
  <c r="O131" i="117" s="1"/>
  <c r="P81" i="117"/>
  <c r="P131" i="117" s="1"/>
  <c r="Q81" i="117"/>
  <c r="Q131" i="117" s="1"/>
  <c r="R81" i="117"/>
  <c r="R131" i="117" s="1"/>
  <c r="S81" i="117"/>
  <c r="S131" i="117" s="1"/>
  <c r="T81" i="117"/>
  <c r="T131" i="117" s="1"/>
  <c r="B44" i="116" s="1"/>
  <c r="U81" i="117"/>
  <c r="U131" i="117" s="1"/>
  <c r="V81" i="117"/>
  <c r="V131" i="117" s="1"/>
  <c r="W81" i="117"/>
  <c r="W131" i="117" s="1"/>
  <c r="X81" i="117"/>
  <c r="X131" i="117" s="1"/>
  <c r="Y81" i="117"/>
  <c r="Y131" i="117" s="1"/>
  <c r="Z81" i="117"/>
  <c r="Z131" i="117" s="1"/>
  <c r="AA81" i="117"/>
  <c r="AA131" i="117" s="1"/>
  <c r="AB81" i="117"/>
  <c r="AB131" i="117" s="1"/>
  <c r="AC81" i="117"/>
  <c r="AC131" i="117" s="1"/>
  <c r="AD81" i="117"/>
  <c r="AD131" i="117" s="1"/>
  <c r="D82" i="117"/>
  <c r="D132" i="117" s="1"/>
  <c r="E82" i="117"/>
  <c r="E132" i="117" s="1"/>
  <c r="F82" i="117"/>
  <c r="F132" i="117" s="1"/>
  <c r="G82" i="117"/>
  <c r="G132" i="117" s="1"/>
  <c r="H82" i="117"/>
  <c r="H132" i="117" s="1"/>
  <c r="I82" i="117"/>
  <c r="I132" i="117" s="1"/>
  <c r="J82" i="117"/>
  <c r="J132" i="117" s="1"/>
  <c r="K82" i="117"/>
  <c r="K132" i="117" s="1"/>
  <c r="L82" i="117"/>
  <c r="L132" i="117" s="1"/>
  <c r="M82" i="117"/>
  <c r="M132" i="117" s="1"/>
  <c r="N82" i="117"/>
  <c r="N132" i="117" s="1"/>
  <c r="O82" i="117"/>
  <c r="O132" i="117" s="1"/>
  <c r="P82" i="117"/>
  <c r="P132" i="117" s="1"/>
  <c r="Q82" i="117"/>
  <c r="Q132" i="117" s="1"/>
  <c r="R82" i="117"/>
  <c r="R132" i="117" s="1"/>
  <c r="S82" i="117"/>
  <c r="S132" i="117" s="1"/>
  <c r="T82" i="117"/>
  <c r="T132" i="117" s="1"/>
  <c r="B45" i="116" s="1"/>
  <c r="U82" i="117"/>
  <c r="U132" i="117" s="1"/>
  <c r="V82" i="117"/>
  <c r="V132" i="117" s="1"/>
  <c r="W82" i="117"/>
  <c r="W132" i="117" s="1"/>
  <c r="X82" i="117"/>
  <c r="X132" i="117" s="1"/>
  <c r="Y82" i="117"/>
  <c r="Y132" i="117" s="1"/>
  <c r="Z82" i="117"/>
  <c r="Z132" i="117" s="1"/>
  <c r="AA82" i="117"/>
  <c r="AA132" i="117" s="1"/>
  <c r="AB82" i="117"/>
  <c r="AB132" i="117" s="1"/>
  <c r="AC82" i="117"/>
  <c r="AC132" i="117" s="1"/>
  <c r="AD82" i="117"/>
  <c r="AD132" i="117" s="1"/>
  <c r="D83" i="117"/>
  <c r="D133" i="117" s="1"/>
  <c r="E83" i="117"/>
  <c r="E133" i="117" s="1"/>
  <c r="F83" i="117"/>
  <c r="F133" i="117" s="1"/>
  <c r="G83" i="117"/>
  <c r="G133" i="117" s="1"/>
  <c r="H83" i="117"/>
  <c r="H133" i="117" s="1"/>
  <c r="I83" i="117"/>
  <c r="I133" i="117" s="1"/>
  <c r="J83" i="117"/>
  <c r="J133" i="117" s="1"/>
  <c r="K83" i="117"/>
  <c r="K133" i="117" s="1"/>
  <c r="L83" i="117"/>
  <c r="L133" i="117" s="1"/>
  <c r="M83" i="117"/>
  <c r="M133" i="117" s="1"/>
  <c r="N83" i="117"/>
  <c r="N133" i="117" s="1"/>
  <c r="O83" i="117"/>
  <c r="O133" i="117" s="1"/>
  <c r="P83" i="117"/>
  <c r="P133" i="117" s="1"/>
  <c r="Q83" i="117"/>
  <c r="Q133" i="117" s="1"/>
  <c r="R83" i="117"/>
  <c r="R133" i="117" s="1"/>
  <c r="S83" i="117"/>
  <c r="S133" i="117" s="1"/>
  <c r="T83" i="117"/>
  <c r="T133" i="117" s="1"/>
  <c r="B46" i="116" s="1"/>
  <c r="U83" i="117"/>
  <c r="U133" i="117" s="1"/>
  <c r="V83" i="117"/>
  <c r="V133" i="117" s="1"/>
  <c r="W83" i="117"/>
  <c r="W133" i="117" s="1"/>
  <c r="X83" i="117"/>
  <c r="X133" i="117" s="1"/>
  <c r="Y83" i="117"/>
  <c r="Y133" i="117" s="1"/>
  <c r="Z83" i="117"/>
  <c r="Z133" i="117" s="1"/>
  <c r="AA83" i="117"/>
  <c r="AA133" i="117" s="1"/>
  <c r="AB83" i="117"/>
  <c r="AB133" i="117" s="1"/>
  <c r="AC83" i="117"/>
  <c r="AC133" i="117" s="1"/>
  <c r="AD83" i="117"/>
  <c r="AD133" i="117" s="1"/>
  <c r="D84" i="117"/>
  <c r="D134" i="117" s="1"/>
  <c r="E84" i="117"/>
  <c r="E134" i="117" s="1"/>
  <c r="F84" i="117"/>
  <c r="F134" i="117" s="1"/>
  <c r="G84" i="117"/>
  <c r="G134" i="117" s="1"/>
  <c r="H84" i="117"/>
  <c r="H134" i="117" s="1"/>
  <c r="I84" i="117"/>
  <c r="I134" i="117" s="1"/>
  <c r="J84" i="117"/>
  <c r="J134" i="117" s="1"/>
  <c r="K84" i="117"/>
  <c r="K134" i="117" s="1"/>
  <c r="L84" i="117"/>
  <c r="L134" i="117" s="1"/>
  <c r="M84" i="117"/>
  <c r="M134" i="117" s="1"/>
  <c r="N84" i="117"/>
  <c r="N134" i="117" s="1"/>
  <c r="O84" i="117"/>
  <c r="O134" i="117" s="1"/>
  <c r="P84" i="117"/>
  <c r="P134" i="117" s="1"/>
  <c r="Q84" i="117"/>
  <c r="Q134" i="117" s="1"/>
  <c r="R84" i="117"/>
  <c r="R134" i="117" s="1"/>
  <c r="S84" i="117"/>
  <c r="S134" i="117" s="1"/>
  <c r="T84" i="117"/>
  <c r="T134" i="117" s="1"/>
  <c r="B47" i="116" s="1"/>
  <c r="U84" i="117"/>
  <c r="U134" i="117" s="1"/>
  <c r="V84" i="117"/>
  <c r="V134" i="117" s="1"/>
  <c r="W84" i="117"/>
  <c r="W134" i="117" s="1"/>
  <c r="X84" i="117"/>
  <c r="X134" i="117" s="1"/>
  <c r="Y84" i="117"/>
  <c r="Y134" i="117" s="1"/>
  <c r="Z84" i="117"/>
  <c r="Z134" i="117" s="1"/>
  <c r="AA84" i="117"/>
  <c r="AA134" i="117" s="1"/>
  <c r="AB84" i="117"/>
  <c r="AB134" i="117" s="1"/>
  <c r="AC84" i="117"/>
  <c r="AC134" i="117" s="1"/>
  <c r="AD84" i="117"/>
  <c r="AD134" i="117" s="1"/>
  <c r="AE134" i="117"/>
  <c r="D85" i="117"/>
  <c r="D135" i="117" s="1"/>
  <c r="E85" i="117"/>
  <c r="E135" i="117" s="1"/>
  <c r="F85" i="117"/>
  <c r="F135" i="117" s="1"/>
  <c r="G85" i="117"/>
  <c r="G135" i="117" s="1"/>
  <c r="H85" i="117"/>
  <c r="H135" i="117" s="1"/>
  <c r="I85" i="117"/>
  <c r="I135" i="117" s="1"/>
  <c r="J85" i="117"/>
  <c r="J135" i="117" s="1"/>
  <c r="K85" i="117"/>
  <c r="K135" i="117" s="1"/>
  <c r="L85" i="117"/>
  <c r="L135" i="117" s="1"/>
  <c r="M85" i="117"/>
  <c r="M135" i="117" s="1"/>
  <c r="N85" i="117"/>
  <c r="N135" i="117" s="1"/>
  <c r="O85" i="117"/>
  <c r="O135" i="117" s="1"/>
  <c r="P85" i="117"/>
  <c r="P135" i="117" s="1"/>
  <c r="Q85" i="117"/>
  <c r="Q135" i="117" s="1"/>
  <c r="R85" i="117"/>
  <c r="R135" i="117" s="1"/>
  <c r="S85" i="117"/>
  <c r="S135" i="117" s="1"/>
  <c r="T85" i="117"/>
  <c r="T135" i="117" s="1"/>
  <c r="B48" i="116" s="1"/>
  <c r="U85" i="117"/>
  <c r="U135" i="117" s="1"/>
  <c r="V85" i="117"/>
  <c r="V135" i="117" s="1"/>
  <c r="W85" i="117"/>
  <c r="W135" i="117" s="1"/>
  <c r="X85" i="117"/>
  <c r="X135" i="117" s="1"/>
  <c r="Y85" i="117"/>
  <c r="Y135" i="117" s="1"/>
  <c r="Z85" i="117"/>
  <c r="Z135" i="117" s="1"/>
  <c r="AA85" i="117"/>
  <c r="AA135" i="117" s="1"/>
  <c r="AB85" i="117"/>
  <c r="AB135" i="117" s="1"/>
  <c r="AC85" i="117"/>
  <c r="AC135" i="117" s="1"/>
  <c r="AD85" i="117"/>
  <c r="AD135" i="117" s="1"/>
  <c r="AE135" i="117"/>
  <c r="D86" i="117"/>
  <c r="D136" i="117" s="1"/>
  <c r="J86" i="117"/>
  <c r="J136" i="117" s="1"/>
  <c r="K86" i="117"/>
  <c r="K136" i="117" s="1"/>
  <c r="L86" i="117"/>
  <c r="L136" i="117" s="1"/>
  <c r="M86" i="117"/>
  <c r="M136" i="117" s="1"/>
  <c r="O86" i="117"/>
  <c r="O136" i="117" s="1"/>
  <c r="Q86" i="117"/>
  <c r="Q136" i="117" s="1"/>
  <c r="S86" i="117"/>
  <c r="S136" i="117" s="1"/>
  <c r="X86" i="117"/>
  <c r="X136" i="117" s="1"/>
  <c r="Y86" i="117"/>
  <c r="Y136" i="117" s="1"/>
  <c r="AB86" i="117"/>
  <c r="AB136" i="117" s="1"/>
  <c r="AD86" i="117"/>
  <c r="AD136" i="117" s="1"/>
  <c r="C68" i="117"/>
  <c r="C118" i="117" s="1"/>
  <c r="C69" i="117"/>
  <c r="C119" i="117" s="1"/>
  <c r="C70" i="117"/>
  <c r="C120" i="117" s="1"/>
  <c r="C71" i="117"/>
  <c r="C121" i="117" s="1"/>
  <c r="C72" i="117"/>
  <c r="C122" i="117" s="1"/>
  <c r="C73" i="117"/>
  <c r="C123" i="117" s="1"/>
  <c r="C74" i="117"/>
  <c r="C124" i="117" s="1"/>
  <c r="C75" i="117"/>
  <c r="C125" i="117" s="1"/>
  <c r="C76" i="117"/>
  <c r="C126" i="117" s="1"/>
  <c r="C77" i="117"/>
  <c r="C127" i="117" s="1"/>
  <c r="C78" i="117"/>
  <c r="C128" i="117" s="1"/>
  <c r="C79" i="117"/>
  <c r="C129" i="117" s="1"/>
  <c r="C80" i="117"/>
  <c r="C130" i="117" s="1"/>
  <c r="C81" i="117"/>
  <c r="C131" i="117" s="1"/>
  <c r="C82" i="117"/>
  <c r="C132" i="117" s="1"/>
  <c r="C83" i="117"/>
  <c r="C133" i="117" s="1"/>
  <c r="C84" i="117"/>
  <c r="C134" i="117" s="1"/>
  <c r="C85" i="117"/>
  <c r="C135" i="117" s="1"/>
  <c r="C86" i="117"/>
  <c r="C136" i="117" s="1"/>
  <c r="C67" i="117"/>
  <c r="C117" i="117" s="1"/>
  <c r="C111" i="117" l="1"/>
  <c r="C110" i="117"/>
  <c r="C109" i="117"/>
  <c r="C108" i="117"/>
  <c r="C107" i="117"/>
  <c r="C106" i="117"/>
  <c r="C105" i="117"/>
  <c r="C104" i="117"/>
  <c r="C103" i="117"/>
  <c r="C102" i="117"/>
  <c r="C101" i="117"/>
  <c r="C100" i="117"/>
  <c r="C99" i="117"/>
  <c r="C98" i="117"/>
  <c r="C97" i="117"/>
  <c r="C96" i="117"/>
  <c r="C95" i="117"/>
  <c r="C94" i="117"/>
  <c r="C93" i="117"/>
  <c r="C92" i="117"/>
  <c r="E92" i="117"/>
  <c r="F92" i="117"/>
  <c r="G92" i="117"/>
  <c r="H92" i="117"/>
  <c r="I92" i="117"/>
  <c r="J92" i="117"/>
  <c r="K92" i="117"/>
  <c r="L92" i="117"/>
  <c r="M92" i="117"/>
  <c r="N92" i="117"/>
  <c r="O92" i="117"/>
  <c r="P92" i="117"/>
  <c r="Q92" i="117"/>
  <c r="R92" i="117"/>
  <c r="S92" i="117"/>
  <c r="T92" i="117"/>
  <c r="B5" i="116" s="1"/>
  <c r="U92" i="117"/>
  <c r="V92" i="117"/>
  <c r="W92" i="117"/>
  <c r="X92" i="117"/>
  <c r="Y92" i="117"/>
  <c r="Z92" i="117"/>
  <c r="AA92" i="117"/>
  <c r="AB92" i="117"/>
  <c r="AC92" i="117"/>
  <c r="AD92" i="117"/>
  <c r="AE92" i="117"/>
  <c r="E93" i="117"/>
  <c r="F93" i="117"/>
  <c r="G93" i="117"/>
  <c r="H93" i="117"/>
  <c r="I93" i="117"/>
  <c r="J93" i="117"/>
  <c r="K93" i="117"/>
  <c r="L93" i="117"/>
  <c r="M93" i="117"/>
  <c r="N93" i="117"/>
  <c r="O93" i="117"/>
  <c r="P93" i="117"/>
  <c r="Q93" i="117"/>
  <c r="R93" i="117"/>
  <c r="S93" i="117"/>
  <c r="T93" i="117"/>
  <c r="B6" i="116" s="1"/>
  <c r="U93" i="117"/>
  <c r="V93" i="117"/>
  <c r="W93" i="117"/>
  <c r="X93" i="117"/>
  <c r="Y93" i="117"/>
  <c r="Z93" i="117"/>
  <c r="AA93" i="117"/>
  <c r="AB93" i="117"/>
  <c r="AC93" i="117"/>
  <c r="AD93" i="117"/>
  <c r="AE93" i="117"/>
  <c r="E94" i="117"/>
  <c r="F94" i="117"/>
  <c r="G94" i="117"/>
  <c r="H94" i="117"/>
  <c r="I94" i="117"/>
  <c r="J94" i="117"/>
  <c r="K94" i="117"/>
  <c r="L94" i="117"/>
  <c r="M94" i="117"/>
  <c r="N94" i="117"/>
  <c r="O94" i="117"/>
  <c r="P94" i="117"/>
  <c r="Q94" i="117"/>
  <c r="R94" i="117"/>
  <c r="S94" i="117"/>
  <c r="T94" i="117"/>
  <c r="B7" i="116" s="1"/>
  <c r="U94" i="117"/>
  <c r="V94" i="117"/>
  <c r="W94" i="117"/>
  <c r="X94" i="117"/>
  <c r="Y94" i="117"/>
  <c r="Z94" i="117"/>
  <c r="AA94" i="117"/>
  <c r="AB94" i="117"/>
  <c r="AC94" i="117"/>
  <c r="AD94" i="117"/>
  <c r="AE94" i="117"/>
  <c r="E95" i="117"/>
  <c r="F95" i="117"/>
  <c r="G95" i="117"/>
  <c r="H95" i="117"/>
  <c r="I95" i="117"/>
  <c r="J95" i="117"/>
  <c r="K95" i="117"/>
  <c r="L95" i="117"/>
  <c r="M95" i="117"/>
  <c r="N95" i="117"/>
  <c r="O95" i="117"/>
  <c r="P95" i="117"/>
  <c r="Q95" i="117"/>
  <c r="R95" i="117"/>
  <c r="S95" i="117"/>
  <c r="T95" i="117"/>
  <c r="B8" i="116" s="1"/>
  <c r="U95" i="117"/>
  <c r="V95" i="117"/>
  <c r="W95" i="117"/>
  <c r="X95" i="117"/>
  <c r="Y95" i="117"/>
  <c r="Z95" i="117"/>
  <c r="AA95" i="117"/>
  <c r="AB95" i="117"/>
  <c r="AC95" i="117"/>
  <c r="AD95" i="117"/>
  <c r="AE95" i="117"/>
  <c r="E96" i="117"/>
  <c r="F96" i="117"/>
  <c r="G96" i="117"/>
  <c r="H96" i="117"/>
  <c r="I96" i="117"/>
  <c r="J96" i="117"/>
  <c r="K96" i="117"/>
  <c r="L96" i="117"/>
  <c r="M96" i="117"/>
  <c r="N96" i="117"/>
  <c r="O96" i="117"/>
  <c r="P96" i="117"/>
  <c r="Q96" i="117"/>
  <c r="R96" i="117"/>
  <c r="S96" i="117"/>
  <c r="T96" i="117"/>
  <c r="B9" i="116" s="1"/>
  <c r="U96" i="117"/>
  <c r="V96" i="117"/>
  <c r="W96" i="117"/>
  <c r="X96" i="117"/>
  <c r="Y96" i="117"/>
  <c r="Z96" i="117"/>
  <c r="AA96" i="117"/>
  <c r="AB96" i="117"/>
  <c r="AC96" i="117"/>
  <c r="AD96" i="117"/>
  <c r="AE96" i="117"/>
  <c r="E97" i="117"/>
  <c r="F97" i="117"/>
  <c r="G97" i="117"/>
  <c r="H97" i="117"/>
  <c r="I97" i="117"/>
  <c r="J97" i="117"/>
  <c r="K97" i="117"/>
  <c r="L97" i="117"/>
  <c r="M97" i="117"/>
  <c r="N97" i="117"/>
  <c r="O97" i="117"/>
  <c r="P97" i="117"/>
  <c r="Q97" i="117"/>
  <c r="R97" i="117"/>
  <c r="S97" i="117"/>
  <c r="T97" i="117"/>
  <c r="B10" i="116" s="1"/>
  <c r="U97" i="117"/>
  <c r="V97" i="117"/>
  <c r="W97" i="117"/>
  <c r="X97" i="117"/>
  <c r="Y97" i="117"/>
  <c r="Z97" i="117"/>
  <c r="AA97" i="117"/>
  <c r="AB97" i="117"/>
  <c r="AC97" i="117"/>
  <c r="AD97" i="117"/>
  <c r="AE97" i="117"/>
  <c r="E98" i="117"/>
  <c r="F98" i="117"/>
  <c r="G98" i="117"/>
  <c r="H98" i="117"/>
  <c r="I98" i="117"/>
  <c r="J98" i="117"/>
  <c r="K98" i="117"/>
  <c r="L98" i="117"/>
  <c r="M98" i="117"/>
  <c r="N98" i="117"/>
  <c r="O98" i="117"/>
  <c r="P98" i="117"/>
  <c r="Q98" i="117"/>
  <c r="R98" i="117"/>
  <c r="S98" i="117"/>
  <c r="T98" i="117"/>
  <c r="B11" i="116" s="1"/>
  <c r="U98" i="117"/>
  <c r="V98" i="117"/>
  <c r="W98" i="117"/>
  <c r="X98" i="117"/>
  <c r="Y98" i="117"/>
  <c r="Z98" i="117"/>
  <c r="AA98" i="117"/>
  <c r="AB98" i="117"/>
  <c r="AC98" i="117"/>
  <c r="AD98" i="117"/>
  <c r="AE98" i="117"/>
  <c r="E99" i="117"/>
  <c r="F99" i="117"/>
  <c r="G99" i="117"/>
  <c r="H99" i="117"/>
  <c r="I99" i="117"/>
  <c r="J99" i="117"/>
  <c r="K99" i="117"/>
  <c r="L99" i="117"/>
  <c r="M99" i="117"/>
  <c r="N99" i="117"/>
  <c r="O99" i="117"/>
  <c r="P99" i="117"/>
  <c r="Q99" i="117"/>
  <c r="R99" i="117"/>
  <c r="S99" i="117"/>
  <c r="T99" i="117"/>
  <c r="B12" i="116" s="1"/>
  <c r="U99" i="117"/>
  <c r="V99" i="117"/>
  <c r="W99" i="117"/>
  <c r="X99" i="117"/>
  <c r="Y99" i="117"/>
  <c r="Z99" i="117"/>
  <c r="AA99" i="117"/>
  <c r="AB99" i="117"/>
  <c r="AC99" i="117"/>
  <c r="AD99" i="117"/>
  <c r="AE99" i="117"/>
  <c r="E100" i="117"/>
  <c r="F100" i="117"/>
  <c r="G100" i="117"/>
  <c r="H100" i="117"/>
  <c r="I100" i="117"/>
  <c r="J100" i="117"/>
  <c r="K100" i="117"/>
  <c r="L100" i="117"/>
  <c r="M100" i="117"/>
  <c r="N100" i="117"/>
  <c r="O100" i="117"/>
  <c r="P100" i="117"/>
  <c r="Q100" i="117"/>
  <c r="R100" i="117"/>
  <c r="S100" i="117"/>
  <c r="T100" i="117"/>
  <c r="B13" i="116" s="1"/>
  <c r="U100" i="117"/>
  <c r="V100" i="117"/>
  <c r="W100" i="117"/>
  <c r="X100" i="117"/>
  <c r="Y100" i="117"/>
  <c r="Z100" i="117"/>
  <c r="AA100" i="117"/>
  <c r="AB100" i="117"/>
  <c r="AC100" i="117"/>
  <c r="AD100" i="117"/>
  <c r="AE100" i="117"/>
  <c r="E101" i="117"/>
  <c r="F101" i="117"/>
  <c r="G101" i="117"/>
  <c r="H101" i="117"/>
  <c r="I101" i="117"/>
  <c r="J101" i="117"/>
  <c r="K101" i="117"/>
  <c r="L101" i="117"/>
  <c r="M101" i="117"/>
  <c r="N101" i="117"/>
  <c r="O101" i="117"/>
  <c r="P101" i="117"/>
  <c r="Q101" i="117"/>
  <c r="R101" i="117"/>
  <c r="S101" i="117"/>
  <c r="T101" i="117"/>
  <c r="B14" i="116" s="1"/>
  <c r="U101" i="117"/>
  <c r="V101" i="117"/>
  <c r="W101" i="117"/>
  <c r="X101" i="117"/>
  <c r="Y101" i="117"/>
  <c r="Z101" i="117"/>
  <c r="AA101" i="117"/>
  <c r="AB101" i="117"/>
  <c r="AC101" i="117"/>
  <c r="AD101" i="117"/>
  <c r="AE101" i="117"/>
  <c r="E102" i="117"/>
  <c r="F102" i="117"/>
  <c r="G102" i="117"/>
  <c r="H102" i="117"/>
  <c r="I102" i="117"/>
  <c r="J102" i="117"/>
  <c r="K102" i="117"/>
  <c r="L102" i="117"/>
  <c r="M102" i="117"/>
  <c r="N102" i="117"/>
  <c r="O102" i="117"/>
  <c r="P102" i="117"/>
  <c r="Q102" i="117"/>
  <c r="R102" i="117"/>
  <c r="S102" i="117"/>
  <c r="T102" i="117"/>
  <c r="B15" i="116" s="1"/>
  <c r="U102" i="117"/>
  <c r="V102" i="117"/>
  <c r="W102" i="117"/>
  <c r="X102" i="117"/>
  <c r="Y102" i="117"/>
  <c r="Z102" i="117"/>
  <c r="AA102" i="117"/>
  <c r="AB102" i="117"/>
  <c r="AC102" i="117"/>
  <c r="AD102" i="117"/>
  <c r="AE102" i="117"/>
  <c r="E103" i="117"/>
  <c r="F103" i="117"/>
  <c r="G103" i="117"/>
  <c r="H103" i="117"/>
  <c r="I103" i="117"/>
  <c r="J103" i="117"/>
  <c r="K103" i="117"/>
  <c r="L103" i="117"/>
  <c r="M103" i="117"/>
  <c r="N103" i="117"/>
  <c r="O103" i="117"/>
  <c r="P103" i="117"/>
  <c r="Q103" i="117"/>
  <c r="R103" i="117"/>
  <c r="S103" i="117"/>
  <c r="T103" i="117"/>
  <c r="B16" i="116" s="1"/>
  <c r="U103" i="117"/>
  <c r="V103" i="117"/>
  <c r="W103" i="117"/>
  <c r="X103" i="117"/>
  <c r="Y103" i="117"/>
  <c r="Z103" i="117"/>
  <c r="AA103" i="117"/>
  <c r="AB103" i="117"/>
  <c r="AC103" i="117"/>
  <c r="AD103" i="117"/>
  <c r="AE103" i="117"/>
  <c r="E104" i="117"/>
  <c r="F104" i="117"/>
  <c r="G104" i="117"/>
  <c r="H104" i="117"/>
  <c r="I104" i="117"/>
  <c r="J104" i="117"/>
  <c r="K104" i="117"/>
  <c r="L104" i="117"/>
  <c r="M104" i="117"/>
  <c r="N104" i="117"/>
  <c r="O104" i="117"/>
  <c r="P104" i="117"/>
  <c r="Q104" i="117"/>
  <c r="R104" i="117"/>
  <c r="S104" i="117"/>
  <c r="T104" i="117"/>
  <c r="B17" i="116" s="1"/>
  <c r="U104" i="117"/>
  <c r="V104" i="117"/>
  <c r="W104" i="117"/>
  <c r="X104" i="117"/>
  <c r="Y104" i="117"/>
  <c r="Z104" i="117"/>
  <c r="AA104" i="117"/>
  <c r="AB104" i="117"/>
  <c r="AC104" i="117"/>
  <c r="AD104" i="117"/>
  <c r="AE104" i="117"/>
  <c r="E105" i="117"/>
  <c r="F105" i="117"/>
  <c r="G105" i="117"/>
  <c r="H105" i="117"/>
  <c r="I105" i="117"/>
  <c r="J105" i="117"/>
  <c r="K105" i="117"/>
  <c r="L105" i="117"/>
  <c r="M105" i="117"/>
  <c r="N105" i="117"/>
  <c r="O105" i="117"/>
  <c r="P105" i="117"/>
  <c r="Q105" i="117"/>
  <c r="R105" i="117"/>
  <c r="S105" i="117"/>
  <c r="T105" i="117"/>
  <c r="B18" i="116" s="1"/>
  <c r="U105" i="117"/>
  <c r="V105" i="117"/>
  <c r="W105" i="117"/>
  <c r="X105" i="117"/>
  <c r="Y105" i="117"/>
  <c r="Z105" i="117"/>
  <c r="AA105" i="117"/>
  <c r="AB105" i="117"/>
  <c r="AC105" i="117"/>
  <c r="AD105" i="117"/>
  <c r="AE105" i="117"/>
  <c r="E106" i="117"/>
  <c r="F106" i="117"/>
  <c r="G106" i="117"/>
  <c r="H106" i="117"/>
  <c r="I106" i="117"/>
  <c r="J106" i="117"/>
  <c r="K106" i="117"/>
  <c r="L106" i="117"/>
  <c r="M106" i="117"/>
  <c r="N106" i="117"/>
  <c r="O106" i="117"/>
  <c r="P106" i="117"/>
  <c r="Q106" i="117"/>
  <c r="R106" i="117"/>
  <c r="S106" i="117"/>
  <c r="T106" i="117"/>
  <c r="B19" i="116" s="1"/>
  <c r="U106" i="117"/>
  <c r="V106" i="117"/>
  <c r="W106" i="117"/>
  <c r="X106" i="117"/>
  <c r="Y106" i="117"/>
  <c r="Z106" i="117"/>
  <c r="AA106" i="117"/>
  <c r="AB106" i="117"/>
  <c r="AC106" i="117"/>
  <c r="AD106" i="117"/>
  <c r="AE106" i="117"/>
  <c r="E107" i="117"/>
  <c r="F107" i="117"/>
  <c r="G107" i="117"/>
  <c r="H107" i="117"/>
  <c r="I107" i="117"/>
  <c r="J107" i="117"/>
  <c r="K107" i="117"/>
  <c r="L107" i="117"/>
  <c r="M107" i="117"/>
  <c r="N107" i="117"/>
  <c r="O107" i="117"/>
  <c r="P107" i="117"/>
  <c r="Q107" i="117"/>
  <c r="R107" i="117"/>
  <c r="S107" i="117"/>
  <c r="T107" i="117"/>
  <c r="B20" i="116" s="1"/>
  <c r="U107" i="117"/>
  <c r="V107" i="117"/>
  <c r="W107" i="117"/>
  <c r="X107" i="117"/>
  <c r="Y107" i="117"/>
  <c r="Z107" i="117"/>
  <c r="AA107" i="117"/>
  <c r="AB107" i="117"/>
  <c r="AC107" i="117"/>
  <c r="AD107" i="117"/>
  <c r="AE107" i="117"/>
  <c r="E108" i="117"/>
  <c r="F108" i="117"/>
  <c r="G108" i="117"/>
  <c r="H108" i="117"/>
  <c r="I108" i="117"/>
  <c r="J108" i="117"/>
  <c r="K108" i="117"/>
  <c r="L108" i="117"/>
  <c r="M108" i="117"/>
  <c r="N108" i="117"/>
  <c r="O108" i="117"/>
  <c r="P108" i="117"/>
  <c r="Q108" i="117"/>
  <c r="R108" i="117"/>
  <c r="S108" i="117"/>
  <c r="T108" i="117"/>
  <c r="B21" i="116" s="1"/>
  <c r="U108" i="117"/>
  <c r="V108" i="117"/>
  <c r="W108" i="117"/>
  <c r="X108" i="117"/>
  <c r="Y108" i="117"/>
  <c r="Z108" i="117"/>
  <c r="AA108" i="117"/>
  <c r="AB108" i="117"/>
  <c r="AC108" i="117"/>
  <c r="AD108" i="117"/>
  <c r="AE108" i="117"/>
  <c r="E109" i="117"/>
  <c r="F109" i="117"/>
  <c r="G109" i="117"/>
  <c r="H109" i="117"/>
  <c r="I109" i="117"/>
  <c r="J109" i="117"/>
  <c r="K109" i="117"/>
  <c r="L109" i="117"/>
  <c r="M109" i="117"/>
  <c r="N109" i="117"/>
  <c r="O109" i="117"/>
  <c r="P109" i="117"/>
  <c r="Q109" i="117"/>
  <c r="R109" i="117"/>
  <c r="S109" i="117"/>
  <c r="T109" i="117"/>
  <c r="B22" i="116" s="1"/>
  <c r="U109" i="117"/>
  <c r="V109" i="117"/>
  <c r="W109" i="117"/>
  <c r="X109" i="117"/>
  <c r="Y109" i="117"/>
  <c r="Z109" i="117"/>
  <c r="AA109" i="117"/>
  <c r="AB109" i="117"/>
  <c r="AC109" i="117"/>
  <c r="AD109" i="117"/>
  <c r="AE109" i="117"/>
  <c r="E110" i="117"/>
  <c r="F110" i="117"/>
  <c r="G110" i="117"/>
  <c r="H110" i="117"/>
  <c r="I110" i="117"/>
  <c r="J110" i="117"/>
  <c r="K110" i="117"/>
  <c r="L110" i="117"/>
  <c r="M110" i="117"/>
  <c r="N110" i="117"/>
  <c r="O110" i="117"/>
  <c r="P110" i="117"/>
  <c r="Q110" i="117"/>
  <c r="R110" i="117"/>
  <c r="S110" i="117"/>
  <c r="T110" i="117"/>
  <c r="B23" i="116" s="1"/>
  <c r="U110" i="117"/>
  <c r="V110" i="117"/>
  <c r="W110" i="117"/>
  <c r="X110" i="117"/>
  <c r="Y110" i="117"/>
  <c r="Z110" i="117"/>
  <c r="AA110" i="117"/>
  <c r="AB110" i="117"/>
  <c r="AC110" i="117"/>
  <c r="AD110" i="117"/>
  <c r="AE110" i="117"/>
  <c r="E111" i="117"/>
  <c r="F111" i="117"/>
  <c r="G111" i="117"/>
  <c r="H111" i="117"/>
  <c r="I111" i="117"/>
  <c r="J111" i="117"/>
  <c r="K111" i="117"/>
  <c r="L111" i="117"/>
  <c r="M111" i="117"/>
  <c r="N111" i="117"/>
  <c r="O111" i="117"/>
  <c r="P111" i="117"/>
  <c r="Q111" i="117"/>
  <c r="R111" i="117"/>
  <c r="S111" i="117"/>
  <c r="T111" i="117"/>
  <c r="B24" i="116" s="1"/>
  <c r="U111" i="117"/>
  <c r="V111" i="117"/>
  <c r="W111" i="117"/>
  <c r="X111" i="117"/>
  <c r="Y111" i="117"/>
  <c r="Z111" i="117"/>
  <c r="AA111" i="117"/>
  <c r="AB111" i="117"/>
  <c r="AC111" i="117"/>
  <c r="AD111" i="117"/>
  <c r="AE111" i="117"/>
  <c r="D93" i="117"/>
  <c r="D94" i="117"/>
  <c r="D95" i="117"/>
  <c r="D96" i="117"/>
  <c r="D97" i="117"/>
  <c r="D98" i="117"/>
  <c r="D99" i="117"/>
  <c r="D100" i="117"/>
  <c r="D101" i="117"/>
  <c r="D102" i="117"/>
  <c r="D103" i="117"/>
  <c r="D104" i="117"/>
  <c r="D105" i="117"/>
  <c r="D106" i="117"/>
  <c r="D107" i="117"/>
  <c r="D108" i="117"/>
  <c r="D109" i="117"/>
  <c r="D110" i="117"/>
  <c r="D111" i="117"/>
  <c r="D92" i="117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R21" i="23"/>
  <c r="Q21" i="23"/>
  <c r="P21" i="23"/>
  <c r="P22" i="23" s="1"/>
  <c r="O21" i="23"/>
  <c r="O22" i="23" s="1"/>
  <c r="N21" i="23"/>
  <c r="N22" i="23" s="1"/>
  <c r="M21" i="23"/>
  <c r="M22" i="23" s="1"/>
  <c r="L21" i="23"/>
  <c r="K21" i="23"/>
  <c r="J21" i="23"/>
  <c r="J22" i="23" s="1"/>
  <c r="I21" i="23"/>
  <c r="H21" i="23"/>
  <c r="H22" i="23" s="1"/>
  <c r="G21" i="23"/>
  <c r="G22" i="23" s="1"/>
  <c r="F21" i="23"/>
  <c r="F22" i="23" s="1"/>
  <c r="E21" i="23"/>
  <c r="E22" i="23" s="1"/>
  <c r="D21" i="23"/>
  <c r="C21" i="23"/>
  <c r="GD10" i="26"/>
  <c r="GC10" i="26"/>
  <c r="GB10" i="26"/>
  <c r="GA10" i="26"/>
  <c r="FZ10" i="26"/>
  <c r="I22" i="23" l="1"/>
  <c r="C22" i="23"/>
  <c r="K22" i="23"/>
  <c r="Q22" i="23"/>
  <c r="R22" i="23"/>
  <c r="D22" i="23"/>
  <c r="L22" i="23"/>
  <c r="P59" i="82"/>
  <c r="P58" i="82"/>
  <c r="L56" i="82"/>
  <c r="L57" i="82" s="1"/>
  <c r="L58" i="82" s="1"/>
  <c r="L59" i="82" s="1"/>
  <c r="J56" i="82"/>
  <c r="J57" i="82" s="1"/>
  <c r="J58" i="82" s="1"/>
  <c r="J59" i="82" s="1"/>
  <c r="X4" i="2" l="1"/>
  <c r="W4" i="2"/>
  <c r="V4" i="2"/>
  <c r="D3" i="114"/>
  <c r="E3" i="114" s="1"/>
  <c r="F3" i="114" s="1"/>
  <c r="G3" i="114" s="1"/>
  <c r="H3" i="114" s="1"/>
  <c r="I3" i="114" s="1"/>
  <c r="J3" i="114" s="1"/>
  <c r="F72" i="109"/>
  <c r="F71" i="109"/>
  <c r="F70" i="109"/>
  <c r="F69" i="109"/>
  <c r="F68" i="109"/>
  <c r="F67" i="109"/>
  <c r="F66" i="109"/>
  <c r="F65" i="109"/>
  <c r="F64" i="109"/>
  <c r="F63" i="109"/>
  <c r="F62" i="109"/>
  <c r="F61" i="109"/>
  <c r="F60" i="109"/>
  <c r="F59" i="109"/>
  <c r="F58" i="109"/>
  <c r="F57" i="109"/>
  <c r="F56" i="109"/>
  <c r="F55" i="109"/>
  <c r="F54" i="109"/>
  <c r="F53" i="109"/>
  <c r="F52" i="109"/>
  <c r="F51" i="109"/>
  <c r="F50" i="109"/>
  <c r="F49" i="109"/>
  <c r="F48" i="109"/>
  <c r="F47" i="109"/>
  <c r="F46" i="109"/>
  <c r="F45" i="109"/>
  <c r="F44" i="109"/>
  <c r="F43" i="109"/>
  <c r="F42" i="109"/>
  <c r="F41" i="109"/>
  <c r="F40" i="109"/>
  <c r="F39" i="109"/>
  <c r="F38" i="109"/>
  <c r="F37" i="109"/>
  <c r="F36" i="109"/>
  <c r="F35" i="109"/>
  <c r="F34" i="109"/>
  <c r="F33" i="109"/>
  <c r="F32" i="109"/>
  <c r="F31" i="109"/>
  <c r="F30" i="109"/>
  <c r="F29" i="109"/>
  <c r="F28" i="109"/>
  <c r="F27" i="109"/>
  <c r="F26" i="109"/>
  <c r="F25" i="109"/>
  <c r="F24" i="109"/>
  <c r="F23" i="109"/>
  <c r="F22" i="109"/>
  <c r="F21" i="109"/>
  <c r="F20" i="109"/>
  <c r="F19" i="109"/>
  <c r="F18" i="109"/>
  <c r="F17" i="109"/>
  <c r="F16" i="109"/>
  <c r="F15" i="109"/>
  <c r="F14" i="109"/>
  <c r="F13" i="109"/>
  <c r="F12" i="109"/>
  <c r="F11" i="109"/>
  <c r="F10" i="109"/>
  <c r="F9" i="109"/>
  <c r="F8" i="109"/>
  <c r="A8" i="109"/>
  <c r="A12" i="109"/>
  <c r="A16" i="109" s="1"/>
  <c r="A20" i="109" s="1"/>
  <c r="A24" i="109" s="1"/>
  <c r="A28" i="109" s="1"/>
  <c r="A32" i="109" s="1"/>
  <c r="A36" i="109" s="1"/>
  <c r="A40" i="109" s="1"/>
  <c r="A44" i="109" s="1"/>
  <c r="A48" i="109" s="1"/>
  <c r="A52" i="109" s="1"/>
  <c r="A56" i="109" s="1"/>
  <c r="A60" i="109" s="1"/>
  <c r="A64" i="109" s="1"/>
  <c r="F7" i="109"/>
  <c r="F6" i="109"/>
  <c r="F5" i="109"/>
  <c r="F4" i="109"/>
  <c r="G20" i="106"/>
  <c r="F20" i="106"/>
  <c r="E20" i="106"/>
  <c r="D20" i="106"/>
  <c r="C20" i="106"/>
  <c r="B20" i="106"/>
  <c r="G7" i="106"/>
  <c r="F7" i="106"/>
  <c r="E7" i="106"/>
  <c r="D7" i="106"/>
  <c r="C7" i="106"/>
  <c r="B7" i="106"/>
  <c r="E48" i="51"/>
  <c r="E40" i="51"/>
  <c r="H51" i="51"/>
  <c r="D4" i="113"/>
  <c r="E4" i="113" s="1"/>
  <c r="F4" i="113" s="1"/>
  <c r="G4" i="113" s="1"/>
  <c r="H4" i="113" s="1"/>
  <c r="I4" i="113" s="1"/>
  <c r="J4" i="113" s="1"/>
  <c r="R11" i="107"/>
  <c r="Q11" i="107"/>
  <c r="P11" i="107"/>
  <c r="O11" i="107"/>
  <c r="N11" i="107"/>
  <c r="M11" i="107"/>
  <c r="G11" i="107"/>
  <c r="F11" i="107"/>
  <c r="E11" i="107"/>
  <c r="D11" i="107"/>
  <c r="C11" i="107"/>
  <c r="B11" i="107"/>
  <c r="E46" i="94"/>
  <c r="F14" i="90"/>
  <c r="F18" i="90" s="1"/>
  <c r="F22" i="90" s="1"/>
  <c r="F26" i="90" s="1"/>
  <c r="F30" i="90" s="1"/>
  <c r="F34" i="90" s="1"/>
  <c r="F38" i="90" s="1"/>
  <c r="F42" i="90" s="1"/>
  <c r="F46" i="90" s="1"/>
  <c r="F50" i="90" s="1"/>
  <c r="F54" i="90" s="1"/>
  <c r="F58" i="90" s="1"/>
  <c r="F62" i="90" s="1"/>
  <c r="F66" i="90" s="1"/>
  <c r="F70" i="90" s="1"/>
  <c r="A14" i="90"/>
  <c r="A18" i="90"/>
  <c r="A22" i="90" s="1"/>
  <c r="A26" i="90" s="1"/>
  <c r="A30" i="90" s="1"/>
  <c r="A34" i="90" s="1"/>
  <c r="A38" i="90" s="1"/>
  <c r="A42" i="90" s="1"/>
  <c r="A46" i="90" s="1"/>
  <c r="A50" i="90" s="1"/>
  <c r="A54" i="90" s="1"/>
  <c r="A58" i="90" s="1"/>
  <c r="A62" i="90" s="1"/>
  <c r="A66" i="90" s="1"/>
  <c r="A70" i="90" s="1"/>
  <c r="J17" i="87"/>
  <c r="F17" i="87"/>
  <c r="J16" i="87"/>
  <c r="F16" i="87"/>
  <c r="J15" i="87"/>
  <c r="F15" i="87"/>
  <c r="J14" i="87"/>
  <c r="F14" i="87"/>
  <c r="J13" i="87"/>
  <c r="F13" i="87"/>
  <c r="J12" i="87"/>
  <c r="F12" i="87"/>
  <c r="J11" i="87"/>
  <c r="F11" i="87"/>
  <c r="J10" i="87"/>
  <c r="F10" i="87"/>
  <c r="J9" i="87"/>
  <c r="F9" i="87"/>
  <c r="J8" i="87"/>
  <c r="F8" i="87"/>
  <c r="J7" i="87"/>
  <c r="F7" i="87"/>
  <c r="J6" i="87"/>
  <c r="F6" i="87"/>
  <c r="J5" i="87"/>
  <c r="F5" i="87"/>
  <c r="AF104" i="86"/>
  <c r="AB104" i="86"/>
  <c r="X104" i="86"/>
  <c r="T104" i="86"/>
  <c r="P104" i="86"/>
  <c r="L104" i="86"/>
  <c r="L105" i="86" s="1"/>
  <c r="BG104" i="86"/>
  <c r="BF104" i="86"/>
  <c r="BE104" i="86"/>
  <c r="BD104" i="86"/>
  <c r="BH105" i="86" s="1"/>
  <c r="AZ104" i="86"/>
  <c r="BC104" i="86"/>
  <c r="BB104" i="86"/>
  <c r="BA104" i="86"/>
  <c r="BA105" i="86" s="1"/>
  <c r="AW104" i="86"/>
  <c r="AY104" i="86"/>
  <c r="AX104" i="86"/>
  <c r="AV104" i="86"/>
  <c r="AR104" i="86"/>
  <c r="AU104" i="86"/>
  <c r="AT104" i="86"/>
  <c r="AS104" i="86"/>
  <c r="AO104" i="86"/>
  <c r="AQ104" i="86"/>
  <c r="AP104" i="86"/>
  <c r="AN104" i="86"/>
  <c r="AJ104" i="86"/>
  <c r="AM104" i="86"/>
  <c r="AL104" i="86"/>
  <c r="AK104" i="86"/>
  <c r="AK105" i="86" s="1"/>
  <c r="AG104" i="86"/>
  <c r="AI104" i="86"/>
  <c r="AH104" i="86"/>
  <c r="AE104" i="86"/>
  <c r="AD104" i="86"/>
  <c r="AC104" i="86"/>
  <c r="Y104" i="86"/>
  <c r="AA104" i="86"/>
  <c r="Z104" i="86"/>
  <c r="W104" i="86"/>
  <c r="V104" i="86"/>
  <c r="U104" i="86"/>
  <c r="Q104" i="86"/>
  <c r="S104" i="86"/>
  <c r="R104" i="86"/>
  <c r="O104" i="86"/>
  <c r="N104" i="86"/>
  <c r="M104" i="86"/>
  <c r="I104" i="86"/>
  <c r="K104" i="86"/>
  <c r="J104" i="86"/>
  <c r="H104" i="86"/>
  <c r="D104" i="86"/>
  <c r="G104" i="86"/>
  <c r="G105" i="86" s="1"/>
  <c r="F104" i="86"/>
  <c r="E104" i="86"/>
  <c r="C104" i="86"/>
  <c r="BG102" i="86"/>
  <c r="BF102" i="86"/>
  <c r="BE102" i="86"/>
  <c r="BA102" i="86"/>
  <c r="BD102" i="86"/>
  <c r="BH103" i="86" s="1"/>
  <c r="AZ102" i="86"/>
  <c r="BC102" i="86"/>
  <c r="AY102" i="86"/>
  <c r="BB102" i="86"/>
  <c r="AX102" i="86"/>
  <c r="AW102" i="86"/>
  <c r="AS102" i="86"/>
  <c r="AV102" i="86"/>
  <c r="AZ103" i="86" s="1"/>
  <c r="AR102" i="86"/>
  <c r="AU102" i="86"/>
  <c r="AQ102" i="86"/>
  <c r="AT102" i="86"/>
  <c r="AP102" i="86"/>
  <c r="AO102" i="86"/>
  <c r="AK102" i="86"/>
  <c r="AN102" i="86"/>
  <c r="AJ102" i="86"/>
  <c r="AM102" i="86"/>
  <c r="AI102" i="86"/>
  <c r="AL102" i="86"/>
  <c r="AH102" i="86"/>
  <c r="AG102" i="86"/>
  <c r="AC102" i="86"/>
  <c r="AF102" i="86"/>
  <c r="AB102" i="86"/>
  <c r="AE102" i="86"/>
  <c r="AA102" i="86"/>
  <c r="AD102" i="86"/>
  <c r="Z102" i="86"/>
  <c r="Y102" i="86"/>
  <c r="Y103" i="86" s="1"/>
  <c r="U102" i="86"/>
  <c r="X102" i="86"/>
  <c r="T102" i="86"/>
  <c r="W102" i="86"/>
  <c r="S102" i="86"/>
  <c r="V102" i="86"/>
  <c r="R102" i="86"/>
  <c r="Q102" i="86"/>
  <c r="M102" i="86"/>
  <c r="P102" i="86"/>
  <c r="L102" i="86"/>
  <c r="O102" i="86"/>
  <c r="K102" i="86"/>
  <c r="N102" i="86"/>
  <c r="J102" i="86"/>
  <c r="I102" i="86"/>
  <c r="E102" i="86"/>
  <c r="H102" i="86"/>
  <c r="D102" i="86"/>
  <c r="G102" i="86"/>
  <c r="C102" i="86"/>
  <c r="F102" i="86"/>
  <c r="AG100" i="86"/>
  <c r="AC100" i="86"/>
  <c r="AG101" i="86" s="1"/>
  <c r="Y100" i="86"/>
  <c r="U100" i="86"/>
  <c r="BG100" i="86"/>
  <c r="BG101" i="86" s="1"/>
  <c r="BF100" i="86"/>
  <c r="BE100" i="86"/>
  <c r="BA100" i="86"/>
  <c r="BD100" i="86"/>
  <c r="BH101" i="86" s="1"/>
  <c r="AZ100" i="86"/>
  <c r="BC100" i="86"/>
  <c r="AY100" i="86"/>
  <c r="BB100" i="86"/>
  <c r="BB101" i="86" s="1"/>
  <c r="AX100" i="86"/>
  <c r="AW100" i="86"/>
  <c r="AS100" i="86"/>
  <c r="AV100" i="86"/>
  <c r="AU100" i="86"/>
  <c r="AQ100" i="86"/>
  <c r="AT100" i="86"/>
  <c r="AP100" i="86"/>
  <c r="AR100" i="86"/>
  <c r="AO100" i="86"/>
  <c r="AK100" i="86"/>
  <c r="AN100" i="86"/>
  <c r="AJ100" i="86"/>
  <c r="AM100" i="86"/>
  <c r="AI100" i="86"/>
  <c r="AL100" i="86"/>
  <c r="AH100" i="86"/>
  <c r="AF100" i="86"/>
  <c r="AE100" i="86"/>
  <c r="AA100" i="86"/>
  <c r="AD100" i="86"/>
  <c r="Z100" i="86"/>
  <c r="AB100" i="86"/>
  <c r="X100" i="86"/>
  <c r="W100" i="86"/>
  <c r="S100" i="86"/>
  <c r="V100" i="86"/>
  <c r="R100" i="86"/>
  <c r="T100" i="86"/>
  <c r="Q100" i="86"/>
  <c r="M100" i="86"/>
  <c r="P100" i="86"/>
  <c r="O100" i="86"/>
  <c r="K100" i="86"/>
  <c r="N100" i="86"/>
  <c r="J100" i="86"/>
  <c r="L100" i="86"/>
  <c r="I100" i="86"/>
  <c r="E100" i="86"/>
  <c r="I101" i="86" s="1"/>
  <c r="H100" i="86"/>
  <c r="D100" i="86"/>
  <c r="G100" i="86"/>
  <c r="C100" i="86"/>
  <c r="G101" i="86" s="1"/>
  <c r="F100" i="86"/>
  <c r="AG105" i="86"/>
  <c r="AQ101" i="86"/>
  <c r="D4" i="38"/>
  <c r="D5" i="38"/>
  <c r="D6" i="38"/>
  <c r="D8" i="38"/>
  <c r="D3" i="38"/>
  <c r="CQ42" i="65"/>
  <c r="CQ41" i="65"/>
  <c r="CQ40" i="65"/>
  <c r="CQ39" i="65"/>
  <c r="CQ38" i="65"/>
  <c r="E21" i="62"/>
  <c r="F21" i="62"/>
  <c r="G21" i="62"/>
  <c r="H21" i="62"/>
  <c r="I21" i="62"/>
  <c r="J21" i="62"/>
  <c r="K21" i="62"/>
  <c r="L21" i="62"/>
  <c r="M21" i="62"/>
  <c r="N21" i="62"/>
  <c r="O21" i="62"/>
  <c r="P21" i="62"/>
  <c r="Q21" i="62"/>
  <c r="R21" i="62"/>
  <c r="S21" i="62"/>
  <c r="D21" i="62"/>
  <c r="C21" i="62"/>
  <c r="D20" i="62"/>
  <c r="E20" i="62"/>
  <c r="F20" i="62"/>
  <c r="G20" i="62"/>
  <c r="H20" i="62"/>
  <c r="I20" i="62"/>
  <c r="J20" i="62"/>
  <c r="K20" i="62"/>
  <c r="L20" i="62"/>
  <c r="M20" i="62"/>
  <c r="N20" i="62"/>
  <c r="O20" i="62"/>
  <c r="P20" i="62"/>
  <c r="Q20" i="62"/>
  <c r="R20" i="62"/>
  <c r="S20" i="62"/>
  <c r="C20" i="62"/>
  <c r="G75" i="25"/>
  <c r="F75" i="25"/>
  <c r="BS12" i="14"/>
  <c r="BS11" i="14"/>
  <c r="T9" i="51"/>
  <c r="T11" i="51" s="1"/>
  <c r="FF10" i="26"/>
  <c r="ET10" i="26"/>
  <c r="A10" i="35"/>
  <c r="A14" i="35" s="1"/>
  <c r="A18" i="35" s="1"/>
  <c r="A22" i="35" s="1"/>
  <c r="A26" i="35" s="1"/>
  <c r="A30" i="35" s="1"/>
  <c r="A34" i="35" s="1"/>
  <c r="A38" i="35" s="1"/>
  <c r="A42" i="35" s="1"/>
  <c r="A46" i="35" s="1"/>
  <c r="A50" i="35" s="1"/>
  <c r="A54" i="35" s="1"/>
  <c r="A58" i="35" s="1"/>
  <c r="A62" i="35" s="1"/>
  <c r="A66" i="35" s="1"/>
  <c r="C9" i="29"/>
  <c r="C13" i="29" s="1"/>
  <c r="C17" i="29" s="1"/>
  <c r="C21" i="29" s="1"/>
  <c r="C25" i="29"/>
  <c r="C29" i="29" s="1"/>
  <c r="C33" i="29" s="1"/>
  <c r="C37" i="29" s="1"/>
  <c r="C41" i="29" s="1"/>
  <c r="C45" i="29" s="1"/>
  <c r="C49" i="29" s="1"/>
  <c r="C53" i="29" s="1"/>
  <c r="C57" i="29" s="1"/>
  <c r="C61" i="29" s="1"/>
  <c r="C65" i="29" s="1"/>
  <c r="A14" i="43"/>
  <c r="A18" i="43" s="1"/>
  <c r="A22" i="43" s="1"/>
  <c r="A26" i="43" s="1"/>
  <c r="A30" i="43" s="1"/>
  <c r="A34" i="43" s="1"/>
  <c r="A38" i="43" s="1"/>
  <c r="A42" i="43" s="1"/>
  <c r="A46" i="43" s="1"/>
  <c r="A50" i="43" s="1"/>
  <c r="A54" i="43" s="1"/>
  <c r="A58" i="43" s="1"/>
  <c r="A62" i="43" s="1"/>
  <c r="A66" i="43" s="1"/>
  <c r="A70" i="43" s="1"/>
  <c r="B7" i="25"/>
  <c r="T103" i="86" l="1"/>
  <c r="AC103" i="86"/>
  <c r="J51" i="51"/>
  <c r="AV105" i="86"/>
  <c r="BD105" i="86"/>
  <c r="I105" i="86"/>
  <c r="V105" i="86"/>
  <c r="BE105" i="86"/>
  <c r="W105" i="86"/>
  <c r="AY103" i="86"/>
  <c r="AV103" i="86"/>
  <c r="K51" i="51"/>
  <c r="AC101" i="86"/>
  <c r="AP101" i="86"/>
  <c r="T101" i="86"/>
  <c r="AK101" i="86"/>
  <c r="J103" i="86"/>
  <c r="AM105" i="86"/>
  <c r="AY105" i="86"/>
  <c r="BC105" i="86"/>
  <c r="T105" i="86"/>
  <c r="J101" i="86"/>
  <c r="AO101" i="86"/>
  <c r="AT103" i="86"/>
  <c r="AX103" i="86"/>
  <c r="J105" i="86"/>
  <c r="Q105" i="86"/>
  <c r="AD105" i="86"/>
  <c r="AO103" i="86"/>
  <c r="AL101" i="86"/>
  <c r="AX101" i="86"/>
  <c r="BG103" i="86"/>
  <c r="O105" i="86"/>
  <c r="AE105" i="86"/>
  <c r="N101" i="86"/>
  <c r="AE101" i="86"/>
  <c r="AS101" i="86"/>
  <c r="O103" i="86"/>
  <c r="AC105" i="86"/>
  <c r="AX105" i="86"/>
  <c r="BB105" i="86"/>
  <c r="P105" i="86"/>
  <c r="BB103" i="86"/>
  <c r="I51" i="51"/>
  <c r="H101" i="86"/>
  <c r="AV101" i="86"/>
  <c r="V101" i="86"/>
  <c r="AU101" i="86"/>
  <c r="AN103" i="86"/>
  <c r="AD101" i="86"/>
  <c r="H103" i="86"/>
  <c r="AN101" i="86"/>
  <c r="P101" i="86"/>
  <c r="X101" i="86"/>
  <c r="AH101" i="86"/>
  <c r="BA101" i="86"/>
  <c r="AZ105" i="86"/>
  <c r="U101" i="86"/>
  <c r="AA103" i="86"/>
  <c r="AM103" i="86"/>
  <c r="AL105" i="86"/>
  <c r="AQ103" i="86"/>
  <c r="S101" i="86"/>
  <c r="AF103" i="86"/>
  <c r="AJ103" i="86"/>
  <c r="AU103" i="86"/>
  <c r="BC103" i="86"/>
  <c r="U103" i="86"/>
  <c r="L101" i="86"/>
  <c r="AG103" i="86"/>
  <c r="AK103" i="86"/>
  <c r="G51" i="51"/>
  <c r="BF105" i="86"/>
  <c r="I103" i="86"/>
  <c r="Z101" i="86"/>
  <c r="V103" i="86"/>
  <c r="AS103" i="86"/>
  <c r="BD103" i="86"/>
  <c r="S105" i="86"/>
  <c r="S103" i="86"/>
  <c r="R105" i="86"/>
  <c r="BG105" i="86"/>
  <c r="W101" i="86"/>
  <c r="M101" i="86"/>
  <c r="AH103" i="86"/>
  <c r="AU105" i="86"/>
  <c r="AH105" i="86"/>
  <c r="Q101" i="86"/>
  <c r="AB101" i="86"/>
  <c r="BD101" i="86"/>
  <c r="L103" i="86"/>
  <c r="AE103" i="86"/>
  <c r="AL103" i="86"/>
  <c r="AR103" i="86"/>
  <c r="M105" i="86"/>
  <c r="AN105" i="86"/>
  <c r="D7" i="38"/>
  <c r="AA105" i="86"/>
  <c r="BF101" i="86"/>
  <c r="BE103" i="86"/>
  <c r="AY101" i="86"/>
  <c r="AD103" i="86"/>
  <c r="BF103" i="86"/>
  <c r="Z103" i="86"/>
  <c r="AR101" i="86"/>
  <c r="AW101" i="86"/>
  <c r="BE101" i="86"/>
  <c r="AB103" i="86"/>
  <c r="Z105" i="86"/>
  <c r="AT105" i="86"/>
  <c r="D51" i="51"/>
  <c r="F51" i="51"/>
  <c r="AA101" i="86"/>
  <c r="N105" i="86"/>
  <c r="AI101" i="86"/>
  <c r="M103" i="86"/>
  <c r="AI103" i="86"/>
  <c r="K105" i="86"/>
  <c r="M51" i="51"/>
  <c r="AI105" i="86"/>
  <c r="K101" i="86"/>
  <c r="R101" i="86"/>
  <c r="AM101" i="86"/>
  <c r="AT101" i="86"/>
  <c r="AO105" i="86"/>
  <c r="C51" i="51"/>
  <c r="L51" i="51"/>
  <c r="E51" i="51"/>
  <c r="K103" i="86"/>
  <c r="G103" i="86"/>
  <c r="AJ105" i="86"/>
  <c r="AF105" i="86"/>
  <c r="AF101" i="86"/>
  <c r="BC101" i="86"/>
  <c r="U105" i="86"/>
  <c r="Y105" i="86"/>
  <c r="AZ101" i="86"/>
  <c r="W103" i="86"/>
  <c r="AR105" i="86"/>
  <c r="P103" i="86"/>
  <c r="AQ105" i="86"/>
  <c r="AW103" i="86"/>
  <c r="BA103" i="86"/>
  <c r="AB105" i="86"/>
  <c r="X105" i="86"/>
  <c r="O101" i="86"/>
  <c r="AJ101" i="86"/>
  <c r="N103" i="86"/>
  <c r="R103" i="86"/>
  <c r="H105" i="86"/>
  <c r="AS105" i="86"/>
  <c r="AW105" i="86"/>
  <c r="AP103" i="86"/>
  <c r="AP105" i="86"/>
  <c r="Y101" i="86"/>
  <c r="Q103" i="86"/>
  <c r="X103" i="86"/>
</calcChain>
</file>

<file path=xl/sharedStrings.xml><?xml version="1.0" encoding="utf-8"?>
<sst xmlns="http://schemas.openxmlformats.org/spreadsheetml/2006/main" count="14922" uniqueCount="1638">
  <si>
    <t>Período</t>
  </si>
  <si>
    <t>Ámbito</t>
  </si>
  <si>
    <t>Fuentes</t>
  </si>
  <si>
    <t>I. Empleo, PIB y productividad</t>
  </si>
  <si>
    <t>desde 2008T1</t>
  </si>
  <si>
    <t>España</t>
  </si>
  <si>
    <t>EPA (INE), Afiliación (MISSM), CNTR (INE)</t>
  </si>
  <si>
    <t>Ocupados por situación profesional (índice de base 100: mismo trimestre de 2019)</t>
  </si>
  <si>
    <t>EPA (INE)</t>
  </si>
  <si>
    <t>Horas trabajadas por situación profesional (índice de base 100: mismo trimestre de 2019)</t>
  </si>
  <si>
    <t>Tasas de empleo y tasas de empleo equivalente a tiempo completo, población 25-64 años</t>
  </si>
  <si>
    <t>miles de personas</t>
  </si>
  <si>
    <t xml:space="preserve"> 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</si>
  <si>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</si>
  <si>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</si>
  <si>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</si>
  <si>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</si>
  <si>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</si>
  <si>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</si>
  <si>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</si>
  <si>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</si>
  <si>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</si>
  <si>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</si>
  <si>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</si>
  <si>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</si>
  <si>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</si>
  <si>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</si>
  <si>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</si>
  <si>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</si>
  <si>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</si>
  <si>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</si>
  <si>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</si>
  <si>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</si>
  <si>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</si>
  <si>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</si>
  <si>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</si>
  <si>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</si>
  <si>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</si>
  <si>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</si>
  <si>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</si>
  <si>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</si>
  <si>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</si>
  <si>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</si>
  <si>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</si>
  <si>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</si>
  <si>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</si>
  <si>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</si>
  <si>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</si>
  <si>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</si>
  <si>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</si>
  <si>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</si>
  <si>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</si>
  <si>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</si>
  <si>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</si>
  <si>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</si>
  <si>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</si>
  <si>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</si>
  <si>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</si>
  <si>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2019T2</t>
  </si>
  <si>
    <t>2019T3</t>
  </si>
  <si>
    <t>2019T4</t>
  </si>
  <si>
    <t>2020T1</t>
  </si>
  <si>
    <t>2020T2</t>
  </si>
  <si>
    <t>2020T3</t>
  </si>
  <si>
    <t>2020T4</t>
  </si>
  <si>
    <t>2021T1</t>
  </si>
  <si>
    <t>2021T2</t>
  </si>
  <si>
    <t>2021T3</t>
  </si>
  <si>
    <t>2021T4</t>
  </si>
  <si>
    <t>Total</t>
  </si>
  <si>
    <t>miles de horas</t>
  </si>
  <si>
    <t>Ocupados EPA</t>
  </si>
  <si>
    <t xml:space="preserve">(1) Ocupados menos personas que no han trabajado en la semana de referencia. </t>
  </si>
  <si>
    <t>Fuente: elaboración propia con los microdatos de la EPA (INE)</t>
  </si>
  <si>
    <t>Ocupados</t>
  </si>
  <si>
    <t>Empleo efectivo</t>
  </si>
  <si>
    <t>Horas trabajadas</t>
  </si>
  <si>
    <t>EPA</t>
  </si>
  <si>
    <t>CNTR (3)</t>
  </si>
  <si>
    <t>CNTR CVEC (3)</t>
  </si>
  <si>
    <t>Afiliación (4)</t>
  </si>
  <si>
    <t>Afiliación- DESEST (4)</t>
  </si>
  <si>
    <t>(3) Avances</t>
  </si>
  <si>
    <t>(4) Promedio trimestral de la afiliación media mensual</t>
  </si>
  <si>
    <t>Asalariados sector público</t>
  </si>
  <si>
    <t>Asalariados sector privado</t>
  </si>
  <si>
    <t>Horas efectivas</t>
  </si>
  <si>
    <t>25-64 años</t>
  </si>
  <si>
    <t>TE</t>
  </si>
  <si>
    <t>TEQTC, jornada efectiva</t>
  </si>
  <si>
    <t>TEQTC, jornada normal</t>
  </si>
  <si>
    <t>desde 2020T1</t>
  </si>
  <si>
    <t>miles de personas, miles de horas</t>
  </si>
  <si>
    <t xml:space="preserve">https://ine.es/dyngs/INEbase/operacion.htm?c=Estadistica_C&amp;cid=1254736176918&amp;menu=resultados&amp;secc=1254736195129&amp;idp=1254735976595#!tabs-1254736030639; </t>
  </si>
  <si>
    <t>Ocupados, empleo efectivo y horas semanales efectivas (EPA)</t>
  </si>
  <si>
    <t>Ocupados y horas trabajadas (CNTR)</t>
  </si>
  <si>
    <t>Datos no ajustados de estacionalidad y calendario</t>
  </si>
  <si>
    <t>Datos ajustados de estacionalidad y calendario</t>
  </si>
  <si>
    <t>Fuente: Contabilidad Nacional Trimestral de España (CNTR) (INE)</t>
  </si>
  <si>
    <t>https://www.ine.es/dynt3/inebase/es/index.htm?padre=5614&amp;capsel=5617;</t>
  </si>
  <si>
    <t>Afiliados a la Seguridad Social</t>
  </si>
  <si>
    <t>Fuente: Seguridad Social</t>
  </si>
  <si>
    <t>Promedio trimestral de la afiliación media mensual</t>
  </si>
  <si>
    <t>Número de personas afiliadas</t>
  </si>
  <si>
    <t>Notas: Horas semanales corregidas de las personas que no precisan jornada y los pluriempleados.</t>
  </si>
  <si>
    <t>Horas semanales efectivas, sector público</t>
  </si>
  <si>
    <t>Horas semanales efectivas sector privado</t>
  </si>
  <si>
    <t>Tasa de empleo y tasas de empleo equivalentes a tiempo completo, jornadas laborales efectivas y normales</t>
  </si>
  <si>
    <t>Tasa de empleo</t>
  </si>
  <si>
    <t>Tasa de empleo equivalente a tiempo completo, jornada efectiva</t>
  </si>
  <si>
    <t>Tasa de empleo equivalente a tiempo completo, jornada normal</t>
  </si>
  <si>
    <t>Diferencia porcentual del PIB por ramas de actividad y de las horas trabajadas</t>
  </si>
  <si>
    <t>BBVA Research en base a INE</t>
  </si>
  <si>
    <t>PIB por persona</t>
  </si>
  <si>
    <t>Tasas de incidencia del tiempo parcial y subempleo</t>
  </si>
  <si>
    <t xml:space="preserve"> A. Agricultura, ganadería, silvicultura y pesca</t>
  </si>
  <si>
    <t>Industria (B-E, CNAE 2009)</t>
  </si>
  <si>
    <t>C. Industria manufacturera</t>
  </si>
  <si>
    <t>F. Construcción</t>
  </si>
  <si>
    <t>Servicios (G-T, CNAE 2009)</t>
  </si>
  <si>
    <t>G-I. Comercio, transporte y hostelería</t>
  </si>
  <si>
    <t>J. Información y comunicaciones</t>
  </si>
  <si>
    <t>K. Actividades financieras y de seguros</t>
  </si>
  <si>
    <t>L. Actividades inmobiliarias</t>
  </si>
  <si>
    <t xml:space="preserve">M-N. Actividades profesionales, científicas y técnicas y otras </t>
  </si>
  <si>
    <t xml:space="preserve">O-Q. Administración pública, educación y sanidad </t>
  </si>
  <si>
    <t>R-T. Actividades artísticas, recreativas y otros servicios</t>
  </si>
  <si>
    <t>Ocupados por ramas de actividad</t>
  </si>
  <si>
    <t>Horas trabajadas por ramas de actividad</t>
  </si>
  <si>
    <t>Producto interior bruto a precios de mercado</t>
  </si>
  <si>
    <t>VABpb Agricultura, ganadería, silvicultura y pesca (A, CNAE 2009)</t>
  </si>
  <si>
    <t>VABpb Industria (B-E, CNAE 2009)</t>
  </si>
  <si>
    <t>VABpb Industria. Industria manufacturera (C, CNAE 2009)</t>
  </si>
  <si>
    <t>VABpb Construcción (F, CNAE 2009)</t>
  </si>
  <si>
    <t>VABpb Servicios (G-T, CNAE 2009)</t>
  </si>
  <si>
    <t>VABpb Servicios. Comercio, transporte y hostelería (G-I, CNAE 2009)</t>
  </si>
  <si>
    <t>VABpb Servicios. Información y comunicaciones (J, CNAE 2009)</t>
  </si>
  <si>
    <t>VABpb Servicios. Actividades financieras y de seguros (K, CNAE 2009)</t>
  </si>
  <si>
    <t>VABpb Servicios. Actividades inmobiliarias (L, CNAE 2009)</t>
  </si>
  <si>
    <t>VABpb Servicios. Actividades profesionales, científicas y técnicas y otras (M-N, CNAE 2009)</t>
  </si>
  <si>
    <t>VABpb Servicios. Administración pública, educación y sanidad (O-Q, CNAE 2009)</t>
  </si>
  <si>
    <t>VABpb Servicios. Actividades artísticas, recreativas y otros servicios (R-T, CNAE 2009)</t>
  </si>
  <si>
    <t>Impuestos menos subvenciones sobre los productos</t>
  </si>
  <si>
    <t>PIB</t>
  </si>
  <si>
    <t>S. Primario</t>
  </si>
  <si>
    <t>Industria</t>
  </si>
  <si>
    <t>Manufacturas</t>
  </si>
  <si>
    <t>Construcción</t>
  </si>
  <si>
    <t>Servicios</t>
  </si>
  <si>
    <t>Com., T y H</t>
  </si>
  <si>
    <t>Inf. Y comun.</t>
  </si>
  <si>
    <t>Act. finan. y seguros</t>
  </si>
  <si>
    <t>Act. Inmob.</t>
  </si>
  <si>
    <t>Act. Profesionales,…</t>
  </si>
  <si>
    <t>AP., edu y san.</t>
  </si>
  <si>
    <t>Art. y recre.</t>
  </si>
  <si>
    <t>Indice</t>
  </si>
  <si>
    <t>PIB por ramas de actividad (PIB pm Oferta (Indices de volumen encadenado))</t>
  </si>
  <si>
    <t>-10% productividad</t>
  </si>
  <si>
    <t>Productividad constante</t>
  </si>
  <si>
    <t>horas</t>
  </si>
  <si>
    <t>PIB por ramas de actividad (PIB pm Oferta (Precios corrientes))</t>
  </si>
  <si>
    <t>millones de euros</t>
  </si>
  <si>
    <t>Impuestos sobre los productos</t>
  </si>
  <si>
    <t>Subvenciones sobre los productos</t>
  </si>
  <si>
    <t>Fuente: BBVA Research en base a INE</t>
  </si>
  <si>
    <t>Tasa de actividad</t>
  </si>
  <si>
    <t>Población potencialmente activa/Población</t>
  </si>
  <si>
    <t>desde 2005T1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</si>
  <si>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</si>
  <si>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</si>
  <si>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</si>
  <si>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</si>
  <si>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</si>
  <si>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</si>
  <si>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</si>
  <si>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</si>
  <si>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</si>
  <si>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</si>
  <si>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</si>
  <si>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</si>
  <si>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Población</t>
  </si>
  <si>
    <t>Población Activa</t>
  </si>
  <si>
    <t>Población potencialmente activa</t>
  </si>
  <si>
    <t>personas y porcentaje</t>
  </si>
  <si>
    <t>Tasa de Actividad (%)</t>
  </si>
  <si>
    <t>Población potencialmente activa sobre población (%)</t>
  </si>
  <si>
    <t>Tasa de incidencia del tiempo parcial</t>
  </si>
  <si>
    <t>% tiempo parcial involuntaria s/trabajadores a tiempo parcial</t>
  </si>
  <si>
    <t>Tasa de incidencia del tiempo parcial y porcentaje de tiempo parcial qué es involuntario</t>
  </si>
  <si>
    <t>porcentaje</t>
  </si>
  <si>
    <t>Porcentaje de tiempo parcial involuntario sobre los trabajadores a tiempo parcial</t>
  </si>
  <si>
    <t>CC.AA.</t>
  </si>
  <si>
    <t>Promedio 2021</t>
  </si>
  <si>
    <t>Países UE</t>
  </si>
  <si>
    <t>EULFS (EUROSTAT)</t>
  </si>
  <si>
    <t>Fuente: elaboración propia con los microdatos de la EPA (INE). Tasas de infrautilización del trabajo creadas por el BLS de EEUU.</t>
  </si>
  <si>
    <t>U6: U5 y empleados a tiempo parcial involuntario</t>
  </si>
  <si>
    <t>U5: U4 y no buscan, pero desean trabajar</t>
  </si>
  <si>
    <t>U4:  U3 y desanimados</t>
  </si>
  <si>
    <t>U3: Tasa de paro</t>
  </si>
  <si>
    <t>u3</t>
  </si>
  <si>
    <t>u5-u3</t>
  </si>
  <si>
    <t>Andalucía</t>
  </si>
  <si>
    <t xml:space="preserve">Aragón </t>
  </si>
  <si>
    <t>Asturias</t>
  </si>
  <si>
    <t>Baleares</t>
  </si>
  <si>
    <t>Canarias</t>
  </si>
  <si>
    <t>Cantabria</t>
  </si>
  <si>
    <t>Castilla y León</t>
  </si>
  <si>
    <t>Castilla La Mancha</t>
  </si>
  <si>
    <t>Cataluña</t>
  </si>
  <si>
    <t>Comunidad Valenciana</t>
  </si>
  <si>
    <t>Extremadura</t>
  </si>
  <si>
    <t>Galicia</t>
  </si>
  <si>
    <t>Madrid</t>
  </si>
  <si>
    <t>Murcia</t>
  </si>
  <si>
    <t>Navarra</t>
  </si>
  <si>
    <t>País Vasco</t>
  </si>
  <si>
    <t>La Rioja</t>
  </si>
  <si>
    <t>Ceuta</t>
  </si>
  <si>
    <t>Melilla</t>
  </si>
  <si>
    <t>Media nacional</t>
  </si>
  <si>
    <t>u5</t>
  </si>
  <si>
    <t>u6</t>
  </si>
  <si>
    <t>UE-27</t>
  </si>
  <si>
    <t>Italia</t>
  </si>
  <si>
    <t>Grecia</t>
  </si>
  <si>
    <t>Portugal</t>
  </si>
  <si>
    <t>Francia</t>
  </si>
  <si>
    <t>Alemania</t>
  </si>
  <si>
    <t>Fuente: elaboración propia a con datos de la EULFS (Eurostat)</t>
  </si>
  <si>
    <t>Promedio 2019</t>
  </si>
  <si>
    <t>Bulgaria</t>
  </si>
  <si>
    <t>Estonia</t>
  </si>
  <si>
    <t>Malta</t>
  </si>
  <si>
    <t>Austria</t>
  </si>
  <si>
    <t>Zona Euro (19 países)</t>
  </si>
  <si>
    <t>Bélgica</t>
  </si>
  <si>
    <t>Rep. Checa</t>
  </si>
  <si>
    <t>Dinamarca</t>
  </si>
  <si>
    <t>Irlanda</t>
  </si>
  <si>
    <t>Croacia</t>
  </si>
  <si>
    <t>Chipre</t>
  </si>
  <si>
    <t>Letonia</t>
  </si>
  <si>
    <t>Lituania</t>
  </si>
  <si>
    <t>Luxemburgo</t>
  </si>
  <si>
    <t>Hungría</t>
  </si>
  <si>
    <t>Países Bajos</t>
  </si>
  <si>
    <t>Polonia</t>
  </si>
  <si>
    <t>Rumania</t>
  </si>
  <si>
    <t>Eslovenia</t>
  </si>
  <si>
    <t>Eslovaquia</t>
  </si>
  <si>
    <t>Finlandia</t>
  </si>
  <si>
    <t>Suecia</t>
  </si>
  <si>
    <t>Reino Unido</t>
  </si>
  <si>
    <t>nd</t>
  </si>
  <si>
    <t>&gt; 12 meses</t>
  </si>
  <si>
    <t>Fuente: elaboración propia a partir Estadísticas de Empleo del SEPE</t>
  </si>
  <si>
    <t>% &gt;12 meses</t>
  </si>
  <si>
    <t>Fuente: elaboración propia con los microdatos de la EPA de flujos (INE)</t>
  </si>
  <si>
    <t>Menos de 1 año</t>
  </si>
  <si>
    <t>1 año</t>
  </si>
  <si>
    <t>2-3 años</t>
  </si>
  <si>
    <t>4 o más años</t>
  </si>
  <si>
    <t>Vacantes sobre población activa (%)</t>
  </si>
  <si>
    <t>Tasa de desempleo (%)</t>
  </si>
  <si>
    <t>A_Total</t>
  </si>
  <si>
    <t>B_Búsqueda &gt;= 1 año</t>
  </si>
  <si>
    <t>C_Búsqueda y no empleo &gt;= 1 año</t>
  </si>
  <si>
    <t>B/A x 100</t>
  </si>
  <si>
    <t>C/A x 100</t>
  </si>
  <si>
    <t>https://www.sepe.es/HomeSepe/que-es-el-sepe/estadisticas/empleo/estadisticas-nuevas.html</t>
  </si>
  <si>
    <t>número de personas</t>
  </si>
  <si>
    <t xml:space="preserve">Parados totales </t>
  </si>
  <si>
    <t>Parados en situación de desempleo durante 7 días o menos</t>
  </si>
  <si>
    <t xml:space="preserve">Parados en situación de desempleo &gt;7 y &lt;=15 días </t>
  </si>
  <si>
    <t>Parados en situación de desempleo &gt; 15 y &lt;= 30 días</t>
  </si>
  <si>
    <t>Parados en situación de desempleo &gt; 1 &lt;= 3 meses</t>
  </si>
  <si>
    <t>Parados en situación de desempleo &gt; 3  y &lt;= 6 meses</t>
  </si>
  <si>
    <t>Parados en situación de desempleo &gt; 6 y &lt;= 9 meses</t>
  </si>
  <si>
    <t>Parados en situación de desempleo &gt; 9 y &lt;= 12 meses</t>
  </si>
  <si>
    <t>Parados en situación de desempleo &gt; 12 y &lt;= 18 meses</t>
  </si>
  <si>
    <t>Parados en situación de desempleo &gt; 18 y &lt;= 24 meses</t>
  </si>
  <si>
    <t>Parados en situación de desempleo durante más de 24 meses</t>
  </si>
  <si>
    <t>Parados totales</t>
  </si>
  <si>
    <t>Parados en búsqueda de empleo durante más de 1 año</t>
  </si>
  <si>
    <t>Parados en búsqueda de empleo durante más de 1 año y no han trabajado anteriormente</t>
  </si>
  <si>
    <t>desde 2007</t>
  </si>
  <si>
    <t>SEPE</t>
  </si>
  <si>
    <t>Indic10. Curvas de Beveridge</t>
  </si>
  <si>
    <t>Fuente: elaboración propia con los microdatos de la EPA (INE), encuesta de conyuntura laboral  del Ministerio de Trabajo y Economía Social (2001-2012), y la encuesta trimestral de costes laborales (3T2013-3T2021) (INE)</t>
  </si>
  <si>
    <t>desde 2001T1</t>
  </si>
  <si>
    <t>EPA (INE), Encuesta de costes laborales (INE) y Encuesta de conyuntura laboral (Ministerio de Trabajo y Economía Social)</t>
  </si>
  <si>
    <t>Parados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</si>
  <si>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</si>
  <si>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</si>
  <si>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</si>
  <si>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</si>
  <si>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</si>
  <si>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</si>
  <si>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</si>
  <si>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</si>
  <si>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</si>
  <si>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</si>
  <si>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</si>
  <si>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</si>
  <si>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</si>
  <si>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</si>
  <si>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</si>
  <si>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</si>
  <si>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Número de vacantes</t>
  </si>
  <si>
    <t>Parados, número de vacantes y población activa. Total Nacional (2001T1-2021T3)</t>
  </si>
  <si>
    <t>Parados, número de vacantes y población activa. Andalucía (2001T1-2021T3)</t>
  </si>
  <si>
    <t>Parados, número de vacantes y población activa. Aragón (2001T1-2021T3)</t>
  </si>
  <si>
    <t>Parados, número de vacantes y población activa. Asturias (2001T1-2021T3)</t>
  </si>
  <si>
    <t>Parados, número de vacantes y población activa. Baleares (2001T1-2021T3)</t>
  </si>
  <si>
    <t>Parados, número de vacantes y población activa. Canarias (2001T1-2021T3)</t>
  </si>
  <si>
    <t>Parados, número de vacantes y población activa. Cantabria (2001T1-2021T3)</t>
  </si>
  <si>
    <t>Parados, número de vacantes y población activa. Cataluña (2001T1-2021T3)</t>
  </si>
  <si>
    <t>Parados, número de vacantes y población activa. Castilla-La Mancha (2001T1-2021T3)</t>
  </si>
  <si>
    <t>Parados, número de vacantes y población activa. Castilla y León (2001T1-2021T3)</t>
  </si>
  <si>
    <t>Parados, número de vacantes y población activa. Extremadura (2001T1-2021T3)</t>
  </si>
  <si>
    <t>Parados, número de vacantes y población activa. Galicia (2001T1-2021T3)</t>
  </si>
  <si>
    <t>Parados, número de vacantes y población activa. Comunidad de Madrid (2001T1-2021T3)</t>
  </si>
  <si>
    <t>Parados, número de vacantes y población activa. Murcia (2001T1-2021T3)</t>
  </si>
  <si>
    <t>Parados, número de vacantes y población activa. Navarra (2001T1-2021T3)</t>
  </si>
  <si>
    <t>Parados, número de vacantes y población activa. País Vasco (2001T1-2021T3)</t>
  </si>
  <si>
    <t>Parados, número de vacantes y población activa. La Rioja (2001T1-2021T3)</t>
  </si>
  <si>
    <t>Parados, número de vacantes y población activa. Comunidad Valenciana (2001T1-2021T3)</t>
  </si>
  <si>
    <t>Nota: El número de vacantes se obtiene de la Encuesta de conyuntura laboral hasta el 4T2021 y la Encuesta de costes laborales que comienza el 3T2013, dando lugar a dos trimestres de carencia de datos. Datos desestacionalizados</t>
  </si>
  <si>
    <t>Q1-1980</t>
  </si>
  <si>
    <t>Q2-1980</t>
  </si>
  <si>
    <t>Q3-1980</t>
  </si>
  <si>
    <t>Q4-1980</t>
  </si>
  <si>
    <t>Q1-1981</t>
  </si>
  <si>
    <t>Q2-1981</t>
  </si>
  <si>
    <t>Q3-1981</t>
  </si>
  <si>
    <t>Q4-1981</t>
  </si>
  <si>
    <t>Q1-1982</t>
  </si>
  <si>
    <t>Q2-1982</t>
  </si>
  <si>
    <t>Q3-1982</t>
  </si>
  <si>
    <t>Q4-1982</t>
  </si>
  <si>
    <t>Q1-1983</t>
  </si>
  <si>
    <t>Q2-1983</t>
  </si>
  <si>
    <t>Q3-1983</t>
  </si>
  <si>
    <t>Q4-1983</t>
  </si>
  <si>
    <t>Q1-1984</t>
  </si>
  <si>
    <t>Q2-1984</t>
  </si>
  <si>
    <t>Q3-1984</t>
  </si>
  <si>
    <t>Q4-1984</t>
  </si>
  <si>
    <t>Q1-1985</t>
  </si>
  <si>
    <t>Q2-1985</t>
  </si>
  <si>
    <t>Q3-1985</t>
  </si>
  <si>
    <t>Q4-1985</t>
  </si>
  <si>
    <t>Q1-1986</t>
  </si>
  <si>
    <t>Q2-1986</t>
  </si>
  <si>
    <t>Q3-1986</t>
  </si>
  <si>
    <t>Q4-1986</t>
  </si>
  <si>
    <t>Q1-1987</t>
  </si>
  <si>
    <t>Q2-1987</t>
  </si>
  <si>
    <t>Q3-1987</t>
  </si>
  <si>
    <t>Q4-1987</t>
  </si>
  <si>
    <t>Q1-1988</t>
  </si>
  <si>
    <t>Q2-1988</t>
  </si>
  <si>
    <t>Q3-1988</t>
  </si>
  <si>
    <t>Q4-1988</t>
  </si>
  <si>
    <t>Q1-1989</t>
  </si>
  <si>
    <t>Q2-1989</t>
  </si>
  <si>
    <t>Q3-1989</t>
  </si>
  <si>
    <t>Q4-1989</t>
  </si>
  <si>
    <t>Q1-1990</t>
  </si>
  <si>
    <t>Q2-1990</t>
  </si>
  <si>
    <t>Q3-1990</t>
  </si>
  <si>
    <t>Q4-1990</t>
  </si>
  <si>
    <t>Q1-1991</t>
  </si>
  <si>
    <t>Q2-1991</t>
  </si>
  <si>
    <t>Q3-1991</t>
  </si>
  <si>
    <t>Q4-1991</t>
  </si>
  <si>
    <t>Q1-1992</t>
  </si>
  <si>
    <t>Q2-1992</t>
  </si>
  <si>
    <t>Q3-1992</t>
  </si>
  <si>
    <t>Q4-1992</t>
  </si>
  <si>
    <t>Q1-1993</t>
  </si>
  <si>
    <t>Q2-1993</t>
  </si>
  <si>
    <t>Q3-1993</t>
  </si>
  <si>
    <t>Q4-1993</t>
  </si>
  <si>
    <t>Q1-1994</t>
  </si>
  <si>
    <t>Q2-1994</t>
  </si>
  <si>
    <t>Q3-1994</t>
  </si>
  <si>
    <t>Q4-1994</t>
  </si>
  <si>
    <t>Q1-1995</t>
  </si>
  <si>
    <t>Q2-1995</t>
  </si>
  <si>
    <t>Q3-1995</t>
  </si>
  <si>
    <t>Q4-1995</t>
  </si>
  <si>
    <t>Q1-1996</t>
  </si>
  <si>
    <t>Q2-1996</t>
  </si>
  <si>
    <t>Q3-1996</t>
  </si>
  <si>
    <t>Q4-1996</t>
  </si>
  <si>
    <t>Q1-1997</t>
  </si>
  <si>
    <t>Q2-1997</t>
  </si>
  <si>
    <t>Q3-1997</t>
  </si>
  <si>
    <t>Q4-1997</t>
  </si>
  <si>
    <t>Q1-1998</t>
  </si>
  <si>
    <t>Q2-1998</t>
  </si>
  <si>
    <t>Q3-1998</t>
  </si>
  <si>
    <t>Q4-1998</t>
  </si>
  <si>
    <t>Q1-1999</t>
  </si>
  <si>
    <t>Q2-1999</t>
  </si>
  <si>
    <t>Q3-1999</t>
  </si>
  <si>
    <t>Q4-1999</t>
  </si>
  <si>
    <t>Q1-2000</t>
  </si>
  <si>
    <t>Q2-2000</t>
  </si>
  <si>
    <t>Q3-2000</t>
  </si>
  <si>
    <t>Q4-2000</t>
  </si>
  <si>
    <t>Q1-2001</t>
  </si>
  <si>
    <t>Q2-2001</t>
  </si>
  <si>
    <t>Q3-2001</t>
  </si>
  <si>
    <t>Q4-2001</t>
  </si>
  <si>
    <t>Q1-2002</t>
  </si>
  <si>
    <t>Q2-2002</t>
  </si>
  <si>
    <t>Q3-2002</t>
  </si>
  <si>
    <t>Q4-2002</t>
  </si>
  <si>
    <t>Q1-2003</t>
  </si>
  <si>
    <t>Q2-2003</t>
  </si>
  <si>
    <t>Q3-2003</t>
  </si>
  <si>
    <t>Q4-2003</t>
  </si>
  <si>
    <t>Q1-2004</t>
  </si>
  <si>
    <t>Q2-2004</t>
  </si>
  <si>
    <t>Q3-2004</t>
  </si>
  <si>
    <t>Q4-2004</t>
  </si>
  <si>
    <t>Q1-2005</t>
  </si>
  <si>
    <t>Q2-2005</t>
  </si>
  <si>
    <t>Q3-2005</t>
  </si>
  <si>
    <t>Q4-2005</t>
  </si>
  <si>
    <t>Q1-2006</t>
  </si>
  <si>
    <t>Q2-2006</t>
  </si>
  <si>
    <t>Q3-2006</t>
  </si>
  <si>
    <t>Q4-2006</t>
  </si>
  <si>
    <t>Q1-2007</t>
  </si>
  <si>
    <t>Q2-2007</t>
  </si>
  <si>
    <t>Q3-2007</t>
  </si>
  <si>
    <t>Q4-2007</t>
  </si>
  <si>
    <t>Q1-2008</t>
  </si>
  <si>
    <t>Q2-2008</t>
  </si>
  <si>
    <t>Q3-2008</t>
  </si>
  <si>
    <t>Q4-2008</t>
  </si>
  <si>
    <t>Q1-2009</t>
  </si>
  <si>
    <t>Q2-2009</t>
  </si>
  <si>
    <t>Q3-2009</t>
  </si>
  <si>
    <t>Q4-2009</t>
  </si>
  <si>
    <t>Q1-2010</t>
  </si>
  <si>
    <t>Q2-2010</t>
  </si>
  <si>
    <t>Q3-2010</t>
  </si>
  <si>
    <t>Q4-2010</t>
  </si>
  <si>
    <t>Q1-2011</t>
  </si>
  <si>
    <t>Q2-2011</t>
  </si>
  <si>
    <t>Q3-2011</t>
  </si>
  <si>
    <t>Q4-2011</t>
  </si>
  <si>
    <t>Q1-2012</t>
  </si>
  <si>
    <t>Q2-2012</t>
  </si>
  <si>
    <t>Q3-2012</t>
  </si>
  <si>
    <t>Q4-2012</t>
  </si>
  <si>
    <t>Q1-2013</t>
  </si>
  <si>
    <t>Q2-2013</t>
  </si>
  <si>
    <t>Q3-2013</t>
  </si>
  <si>
    <t>Q4-2013</t>
  </si>
  <si>
    <t>Q1-2014</t>
  </si>
  <si>
    <t>Q2-2014</t>
  </si>
  <si>
    <t>Q3-2014</t>
  </si>
  <si>
    <t>Q4-2014</t>
  </si>
  <si>
    <t>Q1-2015</t>
  </si>
  <si>
    <t>Q2-2015</t>
  </si>
  <si>
    <t>Q3-2015</t>
  </si>
  <si>
    <t>Q4-2015</t>
  </si>
  <si>
    <t>Q1-2016</t>
  </si>
  <si>
    <t>Q2-2016</t>
  </si>
  <si>
    <t>Q3-2016</t>
  </si>
  <si>
    <t>Q4-2016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</si>
  <si>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</si>
  <si>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</si>
  <si>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</si>
  <si>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</si>
  <si>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</si>
  <si>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</si>
  <si>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</si>
  <si>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</si>
  <si>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</si>
  <si>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</si>
  <si>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</si>
  <si>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</si>
  <si>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Q1-2020</t>
  </si>
  <si>
    <t>Q2-2020</t>
  </si>
  <si>
    <t>Q3-2020</t>
  </si>
  <si>
    <t>Q4-2020</t>
  </si>
  <si>
    <t>Q1-2021</t>
  </si>
  <si>
    <t>Q2-2021</t>
  </si>
  <si>
    <t>Q3-2021</t>
  </si>
  <si>
    <t>Q4-2021</t>
  </si>
  <si>
    <t>Fuente: BBVA Research en base a Boscá et al (2017)</t>
  </si>
  <si>
    <t>France</t>
  </si>
  <si>
    <t>Incremento salarial pactado</t>
  </si>
  <si>
    <t>Incremento salarial revisado</t>
  </si>
  <si>
    <t>Remuneracion por puesto de trabajo equivalente asalariado (CNTR)</t>
  </si>
  <si>
    <t>IPC anual promedio</t>
  </si>
  <si>
    <t>% Hig-Tech</t>
  </si>
  <si>
    <t>s/empleo CCAA</t>
  </si>
  <si>
    <t>% High-Tech CCAA</t>
  </si>
  <si>
    <t>s/empleo nacional</t>
  </si>
  <si>
    <t>% empleo CCAA</t>
  </si>
  <si>
    <t>Ocupaciones TIC</t>
  </si>
  <si>
    <t>Ocupaciones STEM</t>
  </si>
  <si>
    <t>Ocupaciones High-Tech</t>
  </si>
  <si>
    <t>Hombres</t>
  </si>
  <si>
    <t>Mujeres</t>
  </si>
  <si>
    <t>Empresario con asalariados</t>
  </si>
  <si>
    <t xml:space="preserve">Trabajador independiente </t>
  </si>
  <si>
    <t>Asalariado sector público</t>
  </si>
  <si>
    <t>Asalariado sector privado</t>
  </si>
  <si>
    <t>Otras situaciones profesionales</t>
  </si>
  <si>
    <t>mujeres</t>
  </si>
  <si>
    <t xml:space="preserve">Trabajador independiente o empresario sin asalariados </t>
  </si>
  <si>
    <t>|</t>
  </si>
  <si>
    <t>ciclo</t>
  </si>
  <si>
    <t>table</t>
  </si>
  <si>
    <t>of</t>
  </si>
  <si>
    <t>Solo estudian</t>
  </si>
  <si>
    <t>Solo trabajan</t>
  </si>
  <si>
    <t>Ni estudian, ni trabajan</t>
  </si>
  <si>
    <t>Estudian y trabajan</t>
  </si>
  <si>
    <t>Media OCDE</t>
  </si>
  <si>
    <t>varones</t>
  </si>
  <si>
    <t>50-54</t>
  </si>
  <si>
    <t>H 55-59</t>
  </si>
  <si>
    <t>H 60-64</t>
  </si>
  <si>
    <t>M 55-59</t>
  </si>
  <si>
    <t>M 60-64</t>
  </si>
  <si>
    <t>H 66-67</t>
  </si>
  <si>
    <t>M 66-67</t>
  </si>
  <si>
    <t>55-59</t>
  </si>
  <si>
    <t>60-64</t>
  </si>
  <si>
    <t>varones nacionales</t>
  </si>
  <si>
    <t>varones extranjeros</t>
  </si>
  <si>
    <t>mujeres nacionales</t>
  </si>
  <si>
    <t>mujeres extranjeras</t>
  </si>
  <si>
    <t>.</t>
  </si>
  <si>
    <t>ocupados</t>
  </si>
  <si>
    <t>parados</t>
  </si>
  <si>
    <t>inactivos</t>
  </si>
  <si>
    <t>25-29</t>
  </si>
  <si>
    <t>30-34</t>
  </si>
  <si>
    <t>35-39</t>
  </si>
  <si>
    <t>40-44</t>
  </si>
  <si>
    <t>45-49</t>
  </si>
  <si>
    <t>55-54</t>
  </si>
  <si>
    <t>Contratos indefinidos - Personas con discapacidad</t>
  </si>
  <si>
    <t>Contratos temporales - Personas con discapacidad</t>
  </si>
  <si>
    <t>Índices de base 100 en 2006</t>
  </si>
  <si>
    <t>Contratos indefinidos - Total</t>
  </si>
  <si>
    <t>Contratos temporales - Total</t>
  </si>
  <si>
    <t>A. EMPLEO, PARO Y ACTIVIDAD ECONÓMICA</t>
  </si>
  <si>
    <t>II. Actividad laboral, paro y subempleo</t>
  </si>
  <si>
    <t xml:space="preserve">España </t>
  </si>
  <si>
    <t>desde 2006T1</t>
  </si>
  <si>
    <t>B. CONDICIONES LABORALES</t>
  </si>
  <si>
    <t>III. Contratos y duración de los empleos</t>
  </si>
  <si>
    <t>IV. Salarios</t>
  </si>
  <si>
    <t>V. Negociación colectiva</t>
  </si>
  <si>
    <t>C. OCUPACIONES Y NUEVAS TECNOLOGÍAS</t>
  </si>
  <si>
    <t>VI. Estructura Ocupacional</t>
  </si>
  <si>
    <t>D. COLECTIVOS</t>
  </si>
  <si>
    <t>VII. Diferencias de género</t>
  </si>
  <si>
    <t>VIII. Empleo juvenil</t>
  </si>
  <si>
    <t>IX. Envejecimiento y mercado de trabajo</t>
  </si>
  <si>
    <t>X.  Inmigración y mercado de trabajo</t>
  </si>
  <si>
    <t>XI. La situación laboral de las personas con discapacidad</t>
  </si>
  <si>
    <t>desde 2006</t>
  </si>
  <si>
    <t>Fuente: elaboración propia a partir de EPA y LFS (Eurostat)</t>
  </si>
  <si>
    <t>Indic14.  Duración de los emparejamientos empresa-trabajador</t>
  </si>
  <si>
    <t>- Duración de los emparejamientos empresa-trabajador de emparejamientos creadas en mes/año t.</t>
  </si>
  <si>
    <t>MCVL</t>
  </si>
  <si>
    <t>Según tipo de contrato</t>
  </si>
  <si>
    <t>Por sector, tamaño de empresa, CCAA</t>
  </si>
  <si>
    <t>Indic15. Conversiones y recontrataciones</t>
  </si>
  <si>
    <t>Porcentaje de empleos con contratos temporales convertios en indefinidos o con emparejamiento previo en la misma empresa</t>
  </si>
  <si>
    <t>Por sector, tamaño de empresa</t>
  </si>
  <si>
    <t>Variaciones de las remuneraciones de los asalariados, salarios pactados e IPC</t>
  </si>
  <si>
    <t>Índices de Kaitz (sobre mediana salarisal), cobertura SMI</t>
  </si>
  <si>
    <t>ECV, MCVL, EES</t>
  </si>
  <si>
    <t>Eurostat</t>
  </si>
  <si>
    <t>Grupos de edad, CCAA, sector, tamaño de empresa, antigüedad de la empresa</t>
  </si>
  <si>
    <t>Por emparejamientos, entrantes, salientes, permanecen</t>
  </si>
  <si>
    <t>Efectos composición</t>
  </si>
  <si>
    <t xml:space="preserve">Grupos de edad, </t>
  </si>
  <si>
    <t>Dif. percentiles, índices de gini</t>
  </si>
  <si>
    <t>ECV, MCVL</t>
  </si>
  <si>
    <t>Total nacional, CCAA, sector</t>
  </si>
  <si>
    <t>Indic21. Ámbitos de negociación: coberturas y aumentos salariales</t>
  </si>
  <si>
    <t>Fuente: elaboración propia a partir de la EPA (INE) y de Eurostat</t>
  </si>
  <si>
    <t>Fuente: Ministerio de Trabajo e INE</t>
  </si>
  <si>
    <t>Fuente: elaboración propia a partir de la EPA (INE)</t>
  </si>
  <si>
    <t>Indic23. Estructura ocupaciones por edad</t>
  </si>
  <si>
    <t>Impacto envejecimiento, remplazamiento EPA</t>
  </si>
  <si>
    <t>Por ocupaciones</t>
  </si>
  <si>
    <t xml:space="preserve"> Variación del empleo entre 2019T4 y 2021T4 según situación profesional y género</t>
  </si>
  <si>
    <t>Porcentaje de mujeres sobre empleo total por situación profesional</t>
  </si>
  <si>
    <t>Oaxacca-Blinder</t>
  </si>
  <si>
    <t>EPA anual de muestra salarios</t>
  </si>
  <si>
    <t>Fuente: Education at a glance, 2021. Table A21. OCDE</t>
  </si>
  <si>
    <t>Distribución de la población de 18 a 24 años según estudien y/o trabajen, promedio últimos 4 trimestres</t>
  </si>
  <si>
    <t xml:space="preserve"> Distribución de la población de 18 a 24 años según estudien y/o trabajen, promedio OCDE y países UE, 2020</t>
  </si>
  <si>
    <t>Tasas de empleo por grupos de edad y género, 50+ años</t>
  </si>
  <si>
    <t xml:space="preserve">Indic30. Situación laboral jóvenes que no estudian a los 3-5 años desde que alcanzaron su máximo nivel de estudios </t>
  </si>
  <si>
    <t>Indic12. Distribución de los contratos y del empleo por tipos de contratos</t>
  </si>
  <si>
    <t xml:space="preserve">-       Tipos de contratos (indefinidos permanentes, indefinidos discontinuos, </t>
  </si>
  <si>
    <t>Indic17. Indicadores de desigualdad o diferencias salariales</t>
  </si>
  <si>
    <t>Indic18.  Incidencia del salario mínimo</t>
  </si>
  <si>
    <t xml:space="preserve">Indic19. Variaciones salariales y flujos de empleo </t>
  </si>
  <si>
    <t>Indic20</t>
  </si>
  <si>
    <t>Indic25. U3-U6 según género</t>
  </si>
  <si>
    <t>Indic26. Segregación ocupacional</t>
  </si>
  <si>
    <t>Indic28. Penalización salarial maternidad</t>
  </si>
  <si>
    <t>Indic27. Descomposición diferencias salariales</t>
  </si>
  <si>
    <t xml:space="preserve">Indic32. Edad de jubilación </t>
  </si>
  <si>
    <t>Salida por pensión regular, por jubilación parcial, compatibilizar después de edad ordinaria (legal full-pensión, sin penalización), por incapacidad permanente (en MCVL se dice tipo de pensión).</t>
  </si>
  <si>
    <t>Por CCAA: Dónde acabas o donde naces, o donde vives?</t>
  </si>
  <si>
    <t>Fuente: elaboración propia a partir de la EPA (INE).</t>
  </si>
  <si>
    <t>Tasas de paro, por género y nacionalidad</t>
  </si>
  <si>
    <t xml:space="preserve"> Tasas u6, por género y nacionalidad</t>
  </si>
  <si>
    <t>Fuente: SEPE (contratos anuales acumulados)</t>
  </si>
  <si>
    <t>Contratos totales y de personas con discapacidad según tipo de contrato (índice de base 100 en 2006)</t>
  </si>
  <si>
    <t>Tasas de participación de los adultos en actividades educativas y formativas, por situación laboral. Promedio últimos 4 trimestres</t>
  </si>
  <si>
    <t>TOTAL</t>
  </si>
  <si>
    <t>Contratos totales</t>
  </si>
  <si>
    <t>Contratos con una duración &lt;= 7 días</t>
  </si>
  <si>
    <t>Contratos con una duración &gt;7 y &lt;=15 días</t>
  </si>
  <si>
    <t>Contratos con una duración &gt;15 días y &lt;= 1mes</t>
  </si>
  <si>
    <t>Contratos con una duración &gt;1 y &lt;=3 meses</t>
  </si>
  <si>
    <t>Contratos con una duración &gt;3 y &lt;=6 meses</t>
  </si>
  <si>
    <t>Contratos con una duración &gt;6 y &lt;=12 meses</t>
  </si>
  <si>
    <t>Contratos con una duración &gt;12 meses</t>
  </si>
  <si>
    <t>Contratos temporales con duración indeterminada</t>
  </si>
  <si>
    <t>Contratos indefinidos</t>
  </si>
  <si>
    <t>Duración media de los contratos temporales (en días)</t>
  </si>
  <si>
    <t>número de contratos</t>
  </si>
  <si>
    <t>https://sepe.es/HomeSepe/que-es-el-sepe/estadisticas/contratos.html</t>
  </si>
  <si>
    <t>Fuente: elaboración propia a partir de las estadísticas de contratos (SEPE)</t>
  </si>
  <si>
    <t>Contratos de trabajo totales, temporales (con distintas duraciones) e indefinidos (2006-2021)</t>
  </si>
  <si>
    <t>en porcentaje</t>
  </si>
  <si>
    <t>Tasa de temporalidad</t>
  </si>
  <si>
    <t>Nota: los contratos de duración indeterminada son principalmente de obra y servicio</t>
  </si>
  <si>
    <t>Fuente: elaboración propia a partir de microdatos de la EPA (INE)</t>
  </si>
  <si>
    <t>en porcentaje sobre empleo total</t>
  </si>
  <si>
    <t>Tasas de transición del empleo al paro (promedio últimos 4 trimestres) (2011T21-2021T4). EULFS</t>
  </si>
  <si>
    <t>Tasas de transición del empleo al paro (promedio últimos 4 trimestres) (2006T21-2021T4). EPA</t>
  </si>
  <si>
    <t>Hungria</t>
  </si>
  <si>
    <t>Fuente: elaboración propia a partir de la EULFS (EUROSTAT)</t>
  </si>
  <si>
    <t>desde 2011</t>
  </si>
  <si>
    <t xml:space="preserve"> EULFS (EUROSTAT)</t>
  </si>
  <si>
    <t>Fuente: elaboración propia a partir de datos del Ministerio de Trabajo y Asuntos Sociales e INE</t>
  </si>
  <si>
    <t>desde 1996</t>
  </si>
  <si>
    <t>Ministerio de Trabajo y Asuntos Sociales e INE</t>
  </si>
  <si>
    <t>porcentaje de High-Tech sobre empleo CCAA</t>
  </si>
  <si>
    <t>porcentaje de High-Tech sobre empleo nacional</t>
  </si>
  <si>
    <t>porcentaje de empleo de las CCAA sobre empleo nacional</t>
  </si>
  <si>
    <t>EPA (INE) y EUROSTAT</t>
  </si>
  <si>
    <t>1999T1</t>
  </si>
  <si>
    <t>1999T2</t>
  </si>
  <si>
    <t>1999T3</t>
  </si>
  <si>
    <t>1999T4</t>
  </si>
  <si>
    <t>2000T1</t>
  </si>
  <si>
    <t>2000T2</t>
  </si>
  <si>
    <t>2000T3</t>
  </si>
  <si>
    <t>2000T4</t>
  </si>
  <si>
    <t xml:space="preserve">Miembro de una cooperativa  </t>
  </si>
  <si>
    <t xml:space="preserve">Ayuda en la empresa o negocio familiar </t>
  </si>
  <si>
    <t>Otros</t>
  </si>
  <si>
    <t>Fuente: elaboración propia a partir de datos de la EPA (INE)</t>
  </si>
  <si>
    <t>número de trabajadores</t>
  </si>
  <si>
    <t>desde 1999</t>
  </si>
  <si>
    <t>Distribución de la población de 18 a 24 años según estudien y/o trabajen. Promedio OCDE y países UE, 2020</t>
  </si>
  <si>
    <t>Itlaia</t>
  </si>
  <si>
    <t>Promedio OCDE</t>
  </si>
  <si>
    <t>Promedio UE22</t>
  </si>
  <si>
    <t>Education at Glance 2021 (OCDE)</t>
  </si>
  <si>
    <t>Tasas de paro (%)</t>
  </si>
  <si>
    <t>Tasas u6 (%)</t>
  </si>
  <si>
    <t>16-24 años</t>
  </si>
  <si>
    <t>25-29 años</t>
  </si>
  <si>
    <t>30-34 años</t>
  </si>
  <si>
    <t>35-39 años</t>
  </si>
  <si>
    <t>40-44 años</t>
  </si>
  <si>
    <t>45-49 años</t>
  </si>
  <si>
    <t>50-54 años</t>
  </si>
  <si>
    <t>55-59 años</t>
  </si>
  <si>
    <t>60-64 años</t>
  </si>
  <si>
    <t>66-67 años</t>
  </si>
  <si>
    <t>15-24 años</t>
  </si>
  <si>
    <t>Fuente: elaboración propia a partir de LFS (Eurostat)</t>
  </si>
  <si>
    <t>República Checa</t>
  </si>
  <si>
    <t>65-69 años</t>
  </si>
  <si>
    <t>Año 2019</t>
  </si>
  <si>
    <t>desde 2005</t>
  </si>
  <si>
    <t>2019, 2021</t>
  </si>
  <si>
    <t>Tipo de actividad económica (CNAE)</t>
  </si>
  <si>
    <t>Contratos totales y de personas con discapacidad según tipo de contrato</t>
  </si>
  <si>
    <t>Índice 100=2006</t>
  </si>
  <si>
    <t>Enseñanza obligatoria o menos</t>
  </si>
  <si>
    <t>Enseñanza secundaria post-oblig</t>
  </si>
  <si>
    <t>Estudios superiores</t>
  </si>
  <si>
    <t>T42019, T42021</t>
  </si>
  <si>
    <t>miles de personas y porcentaje</t>
  </si>
  <si>
    <t>CNTR (INE)</t>
  </si>
  <si>
    <t>Enero</t>
  </si>
  <si>
    <t>Octubre</t>
  </si>
  <si>
    <t>Noviembre</t>
  </si>
  <si>
    <t>Diciembre</t>
  </si>
  <si>
    <t>Bajas</t>
  </si>
  <si>
    <t>Altas</t>
  </si>
  <si>
    <t>https://www.sepe.es/HomeSepe/que-es-el-sepe/estadisticas/empleo/estadisticas-nuevas/2022/enero.html</t>
  </si>
  <si>
    <t>BAJAS</t>
  </si>
  <si>
    <t>ALTAS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</si>
  <si>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</si>
  <si>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</si>
  <si>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</si>
  <si>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</si>
  <si>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</si>
  <si>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</si>
  <si>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</si>
  <si>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</si>
  <si>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</si>
  <si>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</si>
  <si>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</si>
  <si>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</si>
  <si>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</si>
  <si>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</si>
  <si>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</si>
  <si>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</si>
  <si>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</si>
  <si>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</si>
  <si>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</si>
  <si>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</si>
  <si>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</si>
  <si>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</si>
  <si>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</si>
  <si>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</si>
  <si>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</si>
  <si>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</si>
  <si>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</si>
  <si>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</si>
  <si>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</si>
  <si>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</si>
  <si>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</si>
  <si>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</si>
  <si>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</si>
  <si>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</si>
  <si>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</si>
  <si>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</si>
  <si>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</si>
  <si>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</si>
  <si>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</si>
  <si>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</si>
  <si>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</si>
  <si>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mayor e intermediarios del comercio, excepto de vehículos de motor y motocicletas</t>
  </si>
  <si>
    <t>Comercio al por menor, excepto de vehículos de motor y motocicletas</t>
  </si>
  <si>
    <t>Transporte terrestre y por tubería</t>
  </si>
  <si>
    <t>Transporte marítimo y por vías navegables interiores</t>
  </si>
  <si>
    <t>Transporte aéreo</t>
  </si>
  <si>
    <t>Almacenamiento y actividades anexas al transporte</t>
  </si>
  <si>
    <t>Actividades postales y de correos</t>
  </si>
  <si>
    <t>Servicios de alojamiento</t>
  </si>
  <si>
    <t>Servicios de comidas y bebidas</t>
  </si>
  <si>
    <t>Edición</t>
  </si>
  <si>
    <t>Actividades cinematográficas, de vídeo y de programas de televisión, grabación de sonido y edición musical</t>
  </si>
  <si>
    <t>Actividades de programación y emisión de radio y televisión</t>
  </si>
  <si>
    <t>Telecomunicaciones</t>
  </si>
  <si>
    <t>Programación, consultoría y otras actividades relacionadas con la informática</t>
  </si>
  <si>
    <t>Servicios de información</t>
  </si>
  <si>
    <t>Servicios financieros, excepto seguros y fondos de pensiones</t>
  </si>
  <si>
    <t>Seguros, reaseguros y fondos de pensiones, excepto Seguridad Social obligatoria</t>
  </si>
  <si>
    <t>Actividades auxiliares a los servicios financieros y a los seguros</t>
  </si>
  <si>
    <t>Actividades inmobiliarias</t>
  </si>
  <si>
    <t>Actividades jurídicas y de contabilidad</t>
  </si>
  <si>
    <t>Actividades de las sedes centrales; actividades de consultoría de gestión empresarial</t>
  </si>
  <si>
    <t>Servicios técnicos de arquitectura e ingeniería; ensayos y análisis técnicos</t>
  </si>
  <si>
    <t>Investigación y desarrollo</t>
  </si>
  <si>
    <t>Publicidad y estudios de mercado</t>
  </si>
  <si>
    <t>Otras actividades profesionales, científicas y técnicas</t>
  </si>
  <si>
    <t>Actividades veterinarias</t>
  </si>
  <si>
    <t>Actividades de alquiler</t>
  </si>
  <si>
    <t>Actividades relacionadas con el empleo</t>
  </si>
  <si>
    <t>Actividades de agencias de viajes, operadores turísticos, servicios de reservas y actividades relacionadas con los mismos</t>
  </si>
  <si>
    <t>Actividades de seguridad e investigación</t>
  </si>
  <si>
    <t>Servicios a edificios y actividades de jardinería</t>
  </si>
  <si>
    <t>Actividades administrativas de oficina y otras actividades auxiliares a las empresas</t>
  </si>
  <si>
    <t>Administración Pública y defensa; Seguridad Social obligatoria</t>
  </si>
  <si>
    <t>Educación</t>
  </si>
  <si>
    <t>Actividades sanitarias</t>
  </si>
  <si>
    <t>Asistencia en establecimientos residenciales</t>
  </si>
  <si>
    <t>Actividades de servicios sociales sin alojamiento</t>
  </si>
  <si>
    <t>Actividades de creación, artísticas y espectáculos</t>
  </si>
  <si>
    <t>Actividades de bibliotecas, archivos, museos y otras actividades culturales</t>
  </si>
  <si>
    <t>Actividades de juegos de azar y apuestas</t>
  </si>
  <si>
    <t>Actividades deportivas, recreativas y de entretenimiento</t>
  </si>
  <si>
    <t>Actividades asociativas</t>
  </si>
  <si>
    <t>Reparación de ordenadores, efectos personales y artículos de uso doméstico</t>
  </si>
  <si>
    <t>Otros servicios personales</t>
  </si>
  <si>
    <t>Actividades de los hogares como empleadores de personal doméstico</t>
  </si>
  <si>
    <t>Actividades de organizaciones y organismos extraterritoriales</t>
  </si>
  <si>
    <t>Fuente: elaboración propia a partir de EU-LFS (Eurostat)</t>
  </si>
  <si>
    <t xml:space="preserve">Tasas de actividad laboral y población potencialmente activa </t>
  </si>
  <si>
    <t>Tasas de paro y otros indicadores de infrautilización del trabajo alternativos a la tasa de paro (u3-u6)</t>
  </si>
  <si>
    <t>Tasas de transición del desempleo al empleo (promedios últimos 4 trimestres)</t>
  </si>
  <si>
    <t xml:space="preserve">Curva de Beveridge. Total España </t>
  </si>
  <si>
    <t xml:space="preserve">Tasas de transición del empleo al paro por países de la UE </t>
  </si>
  <si>
    <t xml:space="preserve"> Porcentaje de  empleo TIC, STEM y High-Tech sobre empleo total </t>
  </si>
  <si>
    <t>2007-2022</t>
  </si>
  <si>
    <t xml:space="preserve">u3, u5 y u6 por CCAA </t>
  </si>
  <si>
    <t>u3, u5 y u6 por países de la UE</t>
  </si>
  <si>
    <t>Desempleados totales y con duración de la búsqueda de empleo y desde fin del último empleo mayor que 12 meses (EPA)</t>
  </si>
  <si>
    <t>Tasas de empleo 55+, países de la UE</t>
  </si>
  <si>
    <t>Tasas de participación de los adultos en actividades educativas y formativas, por edades y niveles educativos. 2019T4 y 2021T4</t>
  </si>
  <si>
    <t>Altas-Bajas</t>
  </si>
  <si>
    <t>Tipo de Actividad Económica (CNAE )</t>
  </si>
  <si>
    <t>I.2</t>
  </si>
  <si>
    <t>I.3</t>
  </si>
  <si>
    <t>I.4</t>
  </si>
  <si>
    <t>I.5</t>
  </si>
  <si>
    <t>II.1</t>
  </si>
  <si>
    <t>II.2</t>
  </si>
  <si>
    <t>II.3</t>
  </si>
  <si>
    <t>II.4</t>
  </si>
  <si>
    <t>II.5</t>
  </si>
  <si>
    <t>Volver índice</t>
  </si>
  <si>
    <t>II.2 Tasas de incidencia del tiempo parcial y subempleo</t>
  </si>
  <si>
    <t>II.6</t>
  </si>
  <si>
    <t>II.7</t>
  </si>
  <si>
    <t>II.8</t>
  </si>
  <si>
    <t>II.9</t>
  </si>
  <si>
    <t>II.10</t>
  </si>
  <si>
    <t>III.2</t>
  </si>
  <si>
    <t>Pendiente</t>
  </si>
  <si>
    <t>EPA (INE) y EULFS (EUROSTAT)</t>
  </si>
  <si>
    <t xml:space="preserve">España y Países UE </t>
  </si>
  <si>
    <t>desde 2006/desde 2011 (UE)</t>
  </si>
  <si>
    <t>IV.1</t>
  </si>
  <si>
    <t>IV.1 Variaciones de las remuneraciones de los asalariados, salarios pactados e IPC</t>
  </si>
  <si>
    <t>IV.2</t>
  </si>
  <si>
    <t>IV.3</t>
  </si>
  <si>
    <t>IV.4</t>
  </si>
  <si>
    <t>V.1</t>
  </si>
  <si>
    <t>VI.1</t>
  </si>
  <si>
    <t xml:space="preserve"> Porcentaje de  empleo TIC, STEM y High-Tech sobre empleo total por CCAA</t>
  </si>
  <si>
    <t>VI.2</t>
  </si>
  <si>
    <t>VI.3</t>
  </si>
  <si>
    <t>VII.1</t>
  </si>
  <si>
    <t>VII.2</t>
  </si>
  <si>
    <t>VII.2 Porcentaje de mujeres sobre empleo total por situación profesional</t>
  </si>
  <si>
    <t>VII.3</t>
  </si>
  <si>
    <t>VII.4</t>
  </si>
  <si>
    <t>VII.5</t>
  </si>
  <si>
    <t>VIII.1</t>
  </si>
  <si>
    <t>VIII.2</t>
  </si>
  <si>
    <t>VIII.3</t>
  </si>
  <si>
    <t>VIII.1 Distribución de la población de 18 a 24 años según estudien y/o trabajen, promedio últimos 4 trimestres</t>
  </si>
  <si>
    <t>VIII.2 Distribución de la población de 18 a 24 años según estudien y/o trabajen. Promedio OCDE y países UE, 2020</t>
  </si>
  <si>
    <t>IX.1</t>
  </si>
  <si>
    <t>IX.2</t>
  </si>
  <si>
    <t>IX.3</t>
  </si>
  <si>
    <t>Proporción de ocupados de 55 y más años por actividades. 2019 y 2021</t>
  </si>
  <si>
    <t>IX.4</t>
  </si>
  <si>
    <t>IX.1 Tasas de empleo por grupos de edad y género, 50+ años</t>
  </si>
  <si>
    <t>X.1</t>
  </si>
  <si>
    <t>X.2</t>
  </si>
  <si>
    <t>X.1  Tasas de paro, por género y nacionalidad</t>
  </si>
  <si>
    <t>X.2 Tasas u6, por género y nacionalidad</t>
  </si>
  <si>
    <t>XI.1</t>
  </si>
  <si>
    <t>XI.1 Contratos totales y de personas con discapacidad según tipo de contrato (índice de base 100 en 2006)</t>
  </si>
  <si>
    <t>XII.1</t>
  </si>
  <si>
    <t>XII.2</t>
  </si>
  <si>
    <t>XII.1  Tasas de participación de los adultos en actividades educativas y formativas, por situación laboral. Promedio últimos 4 trimestres</t>
  </si>
  <si>
    <t xml:space="preserve">XII. Formación continua </t>
  </si>
  <si>
    <t>Indicadores de desigualdad o diferencias salariales</t>
  </si>
  <si>
    <t>Incidencia y cobertura del salario mínimo</t>
  </si>
  <si>
    <t>Variaciones salariales y flujos de empleo</t>
  </si>
  <si>
    <t>Tasas de cobertura por ámbitos de negociación</t>
  </si>
  <si>
    <t>VI.4</t>
  </si>
  <si>
    <t>Polarización ocupacional</t>
  </si>
  <si>
    <t>Estructura ocupaciones por edades</t>
  </si>
  <si>
    <t>Segregación ocupacional</t>
  </si>
  <si>
    <t>Descomposición de las diferencias salariales de género</t>
  </si>
  <si>
    <t>Penalización salarial por maternidad</t>
  </si>
  <si>
    <t>Situación laboral jóvenes según tiempo transcurrido desde la finalización de los estudios</t>
  </si>
  <si>
    <t>Edad de jubilación por tipo de pensión</t>
  </si>
  <si>
    <t>X.3</t>
  </si>
  <si>
    <t>Segregación ocupacional (índice de Duncan-Duncan)</t>
  </si>
  <si>
    <t>Población de 16 a 64 años y tasas de actividad (EPA) *</t>
  </si>
  <si>
    <t>* Población potencialmente activa entre 16 y 74 años.</t>
  </si>
  <si>
    <t>2022T1</t>
  </si>
  <si>
    <t>VI.1 Porcentaje de  empleo TIC, STEM y High-Tech sobre empleo total (2011-2022)</t>
  </si>
  <si>
    <t>Auxiliar</t>
  </si>
  <si>
    <t>Empleo Tech</t>
  </si>
  <si>
    <t>Total empleo</t>
  </si>
  <si>
    <t>Trabajadores ocupados según situación laboral. Mujeres (1999T1-2022T1)</t>
  </si>
  <si>
    <t>Porcentaje de mujeres sobre empleo total por situación laboral (1999T1-2022T1)</t>
  </si>
  <si>
    <t>Tasas de empleo por grupos de edad (2005-2022). Total</t>
  </si>
  <si>
    <t>Tasas de empleo por grupos de edad (2005-2022). Varones</t>
  </si>
  <si>
    <t>Tasas de empleo por grupos de edad (2005-2022). Mujeres</t>
  </si>
  <si>
    <t>Ratio de contratos temporales sobre el total de contratos mensuales</t>
  </si>
  <si>
    <t>desde 1985</t>
  </si>
  <si>
    <t>% contratos temporales/total contratos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</si>
  <si>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</si>
  <si>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</si>
  <si>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</si>
  <si>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</si>
  <si>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</si>
  <si>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</si>
  <si>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</si>
  <si>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</si>
  <si>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Contratos temporales e indefinidos registrados cada mes desde 1985</t>
  </si>
  <si>
    <t>Tasa de temporalidad (2006-2022)</t>
  </si>
  <si>
    <t>Tasas de temporalidad y duración de los contratos</t>
  </si>
  <si>
    <t>Tasas de transición del empleo al paro</t>
  </si>
  <si>
    <t>Empleo y horas trabajadas</t>
  </si>
  <si>
    <t>Tasas de empleo equivalente a tiempo completo, población de 25-64 años</t>
  </si>
  <si>
    <t>Empleo vs PIB, productividad</t>
  </si>
  <si>
    <t>PIB por persona crecimiento interanual</t>
  </si>
  <si>
    <t>PIB por hora</t>
  </si>
  <si>
    <t>PIB por hora crecimiento interanual</t>
  </si>
  <si>
    <t>Hora trabajada por persona</t>
  </si>
  <si>
    <t>Hora trabajada por persona crecimiento interanual</t>
  </si>
  <si>
    <t>Diferencia porcentual</t>
  </si>
  <si>
    <t xml:space="preserve">Tasas de actividad laboral y actividad potencial </t>
  </si>
  <si>
    <t>Incidencia del tiempo parcial y subempleo</t>
  </si>
  <si>
    <t>Tasas de infrautilización del trabajo (U3-U6)</t>
  </si>
  <si>
    <t>Duración del desempleo</t>
  </si>
  <si>
    <t>Flujos de entrada y salida mensuales del paro registrado</t>
  </si>
  <si>
    <t>Contratos temporales e indefinidos registrados cada mes</t>
  </si>
  <si>
    <t>Variaciones salariales anuales</t>
  </si>
  <si>
    <t xml:space="preserve">Evolución del empleo STEM </t>
  </si>
  <si>
    <t>Diferencias de género en empleo por situación laboral</t>
  </si>
  <si>
    <t>Distribución de la población juvenil en según estudien y/o trabajen</t>
  </si>
  <si>
    <t>Empleo y actividad de las personas de edad avanzada</t>
  </si>
  <si>
    <t>Tasas de empleo y U3-U6</t>
  </si>
  <si>
    <t>Tasas de paro por género y nacionalidad (2005-2022)</t>
  </si>
  <si>
    <t>Tasas de u6 por género y nacionalidad (2005-2022)</t>
  </si>
  <si>
    <t>Contratos de discapacitados</t>
  </si>
  <si>
    <t>Tasas de participación en el sistema educativo o formativo</t>
  </si>
  <si>
    <t>Empleo efectivo EPA (1)</t>
  </si>
  <si>
    <t>Ocupados (miles de personas)</t>
  </si>
  <si>
    <t>Empleo efectivo (miles de personas)  (1)</t>
  </si>
  <si>
    <t>Horas trabajadas (miles de horas)</t>
  </si>
  <si>
    <t>Ocupados CNTR</t>
  </si>
  <si>
    <t>Afiliados SS</t>
  </si>
  <si>
    <t>Horas totales trimestrales - CNTR</t>
  </si>
  <si>
    <t>I.1.a. Número de ocupados, empleo efectivo y afiliados a la SS.</t>
  </si>
  <si>
    <t>I.1.b. Número de horas trabajadas semanales (EPA) y horas trimestrales (CNTR)</t>
  </si>
  <si>
    <t>Primeros trimestres</t>
  </si>
  <si>
    <t>Contratos temporales</t>
  </si>
  <si>
    <t xml:space="preserve">                               </t>
  </si>
  <si>
    <t xml:space="preserve">         </t>
  </si>
  <si>
    <t>Relación entre peso energético y variación relativa del empleo (afiliados a la Seguridad Social)</t>
  </si>
  <si>
    <t>Quitando coquerías y refino de petróleo (16) y Suministro de energía eléctrica (31)</t>
  </si>
  <si>
    <t>Peso energía consumos intermedios</t>
  </si>
  <si>
    <t>Variación relativa afiliados totales</t>
  </si>
  <si>
    <t>Agricultura, ganadería, caza y servicios  relacionados con las mismas</t>
  </si>
  <si>
    <t>Selvicultura y explotación forestal</t>
  </si>
  <si>
    <t>Industrias extractivas</t>
  </si>
  <si>
    <t>Procesado y conservación de carne y elaboración de productos cárnicos</t>
  </si>
  <si>
    <t>Fabricación de productos lácteos</t>
  </si>
  <si>
    <t>Otras industrias alimenticias</t>
  </si>
  <si>
    <t>Industria de la madera y del corcho</t>
  </si>
  <si>
    <t>Fuente: elaboración propia en base a CNE y Ministerio de Inclusión, Seguridad Social y Migraciones.</t>
  </si>
  <si>
    <r>
      <t xml:space="preserve">Notas: Los grupos 5 a 7 corresponden a la </t>
    </r>
    <r>
      <rPr>
        <b/>
        <sz val="12"/>
        <color theme="1"/>
        <rFont val="Calibri"/>
        <family val="2"/>
        <scheme val="minor"/>
      </rPr>
      <t>industria de la alimentación</t>
    </r>
    <r>
      <rPr>
        <sz val="12"/>
        <color theme="1"/>
        <rFont val="Calibri"/>
        <family val="2"/>
        <scheme val="minor"/>
      </rPr>
      <t xml:space="preserve">, 40 a 42, </t>
    </r>
    <r>
      <rPr>
        <b/>
        <sz val="12"/>
        <color theme="1"/>
        <rFont val="Calibri"/>
        <family val="2"/>
        <scheme val="minor"/>
      </rPr>
      <t>transporte terreste y por tubería</t>
    </r>
    <r>
      <rPr>
        <sz val="12"/>
        <color theme="1"/>
        <rFont val="Calibri"/>
        <family val="2"/>
        <scheme val="minor"/>
      </rPr>
      <t xml:space="preserve"> y 56 a 57, </t>
    </r>
    <r>
      <rPr>
        <b/>
        <sz val="12"/>
        <color theme="1"/>
        <rFont val="Calibri"/>
        <family val="2"/>
        <scheme val="minor"/>
      </rPr>
      <t>actividades inmobiliarias.</t>
    </r>
    <r>
      <rPr>
        <sz val="12"/>
        <color theme="1"/>
        <rFont val="Calibri"/>
        <family val="2"/>
        <scheme val="minor"/>
      </rPr>
      <t xml:space="preserve"> En estos casos, la variación porcentual de los afiliados se hace en referencia a los grupos mencionados en negrita dado que no se dispone de la variación en cada categoría de desagregación.</t>
    </r>
  </si>
  <si>
    <t>Los afiliados son tanto del Régimen General como el de Autónomos.</t>
  </si>
  <si>
    <t>Recogida y tratamiento de aguas residuales; recogida, tratamiento y eliminación de residuos;  actividades de descontaminación y otros servicios de gestión de residuos</t>
  </si>
  <si>
    <t>Comercio al por mayor e intermediarios del comercio</t>
  </si>
  <si>
    <t>Comercio al por menor</t>
  </si>
  <si>
    <t>Transporte por ferrocarril</t>
  </si>
  <si>
    <t>Otro transporte terrestre de pasajeros</t>
  </si>
  <si>
    <t>Transporte de mercancías por carretera y servicios de mudanza; transporte por tubería</t>
  </si>
  <si>
    <t>Actividades de producción cinematográfica, de video y programas de Televisión, grabación de sonido y edición musical;  actividades de programación y emisión de radio y televisión</t>
  </si>
  <si>
    <t>Programación, consultoría y otras actividades relacionadas con la informática; servicios de información</t>
  </si>
  <si>
    <t>Seguros, reaseguros y fondos de pensiones, excepto seguridad social obligatoria</t>
  </si>
  <si>
    <t>Actividades inmobiliarias, excepto rentas inmobiliarias imputadas</t>
  </si>
  <si>
    <t>Rentas inmobiliarias imputadas</t>
  </si>
  <si>
    <t>Servicios técnicos de arquitectura e ingeniería, ensayos y análisis técnicos</t>
  </si>
  <si>
    <t>Administración pública y defensa; seguridad social obligatoria</t>
  </si>
  <si>
    <t>Actividades de servicios sociales</t>
  </si>
  <si>
    <t>Actividades de creación, artísticas y espectáculos; actividades de bibliotecas, archivos, museos y otras actividades culturales; juegos de azar y apuestas</t>
  </si>
  <si>
    <t>Actividades de los hogares como empleadores de personal doméstico o como productores de bienes y servicios para uso propio</t>
  </si>
  <si>
    <t>III.1.b  Ratio de contratos temporales sobre el total de contratos mensuales</t>
  </si>
  <si>
    <t>TOTAL CONTRATOS</t>
  </si>
  <si>
    <t>INDEFINIDOS ORDINARIOS</t>
  </si>
  <si>
    <t>CONVERSIÓN EN INDEFINIDOS</t>
  </si>
  <si>
    <t>FIJOS DISCONT. INICIALES</t>
  </si>
  <si>
    <t xml:space="preserve"> CONVERS. EN FIJOS DISCONT</t>
  </si>
  <si>
    <t>INTERINIDAD</t>
  </si>
  <si>
    <t>EVENT. CIRC. DE LA PRODUC.</t>
  </si>
  <si>
    <t>OBRA O SERVICIO</t>
  </si>
  <si>
    <t>2019-2022 (enero-marzo)</t>
  </si>
  <si>
    <t>INDEFINIDOS</t>
  </si>
  <si>
    <t>TEMPORALES</t>
  </si>
  <si>
    <t>&lt;=7 DIAS</t>
  </si>
  <si>
    <t>&gt;7 Y &lt;=15 DIAS</t>
  </si>
  <si>
    <t>&gt;15 DIAS Y &lt;=1 MES</t>
  </si>
  <si>
    <t>&gt;1 Y &lt;=3 MESES</t>
  </si>
  <si>
    <t>&gt;3 Y &lt;=6 MESES</t>
  </si>
  <si>
    <t>&gt;6 Y &lt;=12 MESES</t>
  </si>
  <si>
    <t>&gt;12 MESES</t>
  </si>
  <si>
    <t>INDETERMINADOS</t>
  </si>
  <si>
    <t>2019-2022</t>
  </si>
  <si>
    <t>III. 3a. Variación entre 2019 y 2022 de la duración de los contratos temporales registrados entre enero y abril, por tipos de contratos</t>
  </si>
  <si>
    <t>inicio de semana santa</t>
  </si>
  <si>
    <t>m</t>
  </si>
  <si>
    <t>% contratos temporales de duración indeterminada/total contratos temporales</t>
  </si>
  <si>
    <t>III.3.b Duración media de los contratos temporales con duración</t>
  </si>
  <si>
    <t>determinada inicial (días)</t>
  </si>
  <si>
    <t>III.4.a Distribución de los contratos indefinidos iniciales por tipo de jornada en el primer trimestre y en el mes de abril</t>
  </si>
  <si>
    <t>contratos indefinidos iniciales</t>
  </si>
  <si>
    <t>conversiones</t>
  </si>
  <si>
    <t>Jornada completa, T1</t>
  </si>
  <si>
    <t>Jornada parcial, T1</t>
  </si>
  <si>
    <t>Fijos discontinuos, T1</t>
  </si>
  <si>
    <t>Jornada completa, abril</t>
  </si>
  <si>
    <t>Jornada parcial, abril</t>
  </si>
  <si>
    <t>Fijos discontinuos, abril</t>
  </si>
  <si>
    <t>III.4 b Distribución de los contratos convertidos en indefinidos por tipo de jornada en el primer trimestre y en el mes de abril</t>
  </si>
  <si>
    <t>Fijos permanentes</t>
  </si>
  <si>
    <t>Fijos discontinuos</t>
  </si>
  <si>
    <t>Por circunstancias de la producción</t>
  </si>
  <si>
    <t>Estacional o de temporada</t>
  </si>
  <si>
    <t>Para obra o servicio determinado</t>
  </si>
  <si>
    <t>Fijos ordinarios</t>
  </si>
  <si>
    <t>vairación intertrimestral primeros trimestres</t>
  </si>
  <si>
    <t>trimestre 4</t>
  </si>
  <si>
    <t>trimestre 1</t>
  </si>
  <si>
    <t xml:space="preserve">III.5.b Variación interanual de asalariados por tipos de contrato (EPA, primeros trimestres, 2005-2022) </t>
  </si>
  <si>
    <t xml:space="preserve">III.5.c  Variación intertrimestral de asalariados por tipos de contrato (EPA, T4-T1, 2005-2022) </t>
  </si>
  <si>
    <t>Total asalariados</t>
  </si>
  <si>
    <t>Asalariados con contratos temporales</t>
  </si>
  <si>
    <t>Asalariados con contratos indefinidos</t>
  </si>
  <si>
    <t>Tasas de temporalidad</t>
  </si>
  <si>
    <t xml:space="preserve">III.5.a  Asalariados con contratos temporales e indefinidos y tasas de temporalidad (EPA, 2005T1-2022T1) </t>
  </si>
  <si>
    <t>Fijo ordinario</t>
  </si>
  <si>
    <t>Temporal</t>
  </si>
  <si>
    <t>Fijo discontinuo</t>
  </si>
  <si>
    <t>Otros empleos</t>
  </si>
  <si>
    <t xml:space="preserve">III.6.a % parados en el trimestre t-1 que transitan al empleo en el trimestre t (t = T1 en 2006-2022, Población 16 + años)  </t>
  </si>
  <si>
    <t>Jovenes de 16 a 29 años</t>
  </si>
  <si>
    <t>Paro</t>
  </si>
  <si>
    <t xml:space="preserve">III.6.b % parados en el trimestre t-1 que transitan al empleo en el trimestre t (t = T1 en 2006-2022, Población 16-29 años)  </t>
  </si>
  <si>
    <t xml:space="preserve">III.7.a % trabajadores temporales en el trimestre t-1 que transitan a otra situación en el trimestre t (t = T1 en 2006-2022, Población 16 + años)  </t>
  </si>
  <si>
    <t xml:space="preserve">III.7.b % trabajadores temporales en el trimestre t-1 que transitan a otra situación(t = T1 en 2006-2022, Población 16-29 años)  </t>
  </si>
  <si>
    <t xml:space="preserve">III.8 % trabajadores con contrato de obra y servicio en el trimestre t-1 que transitan a otra situación en el trimestre t (t = T1 en 2006-2022, Población 16 + años)  </t>
  </si>
  <si>
    <t>Obra o servicio determinado</t>
  </si>
  <si>
    <t>Eventual por circunstancias de la producción</t>
  </si>
  <si>
    <t>Inactividad</t>
  </si>
  <si>
    <t>No sabe</t>
  </si>
  <si>
    <t>Interinos</t>
  </si>
  <si>
    <t xml:space="preserve">Otro tipo </t>
  </si>
  <si>
    <t>Cubre un período de prueba</t>
  </si>
  <si>
    <t>Verbal no incluido en las opciones anteriores</t>
  </si>
  <si>
    <t xml:space="preserve">De formación o aprendizaje </t>
  </si>
  <si>
    <t xml:space="preserve">De prácticas </t>
  </si>
  <si>
    <t>desde 2019</t>
  </si>
  <si>
    <t>CNE y Ministerio de Inclusión, Seguridad Social y Migraciones.</t>
  </si>
  <si>
    <t>desde 2014</t>
  </si>
  <si>
    <t>III.6c Tasas de transición del empleo al paro por países de la UE (2006-2021)</t>
  </si>
  <si>
    <t>III.6c</t>
  </si>
  <si>
    <t>III.6a</t>
  </si>
  <si>
    <t>III.6b</t>
  </si>
  <si>
    <t>EPA Flujos</t>
  </si>
  <si>
    <t>Porcentaje de parados que transitan al empleo</t>
  </si>
  <si>
    <t>Porcentaje de parados que transitan al empleo (jóvenes)</t>
  </si>
  <si>
    <t>III.7a</t>
  </si>
  <si>
    <t>III.7b</t>
  </si>
  <si>
    <t>III.8</t>
  </si>
  <si>
    <t>Trabajadores temporales que transitan a otra situación</t>
  </si>
  <si>
    <t>Trabajadores temporales que transitan a otra situación (jóvenes)</t>
  </si>
  <si>
    <t>Trabajadores con contrato de obra y servicio que transitan a otra situación</t>
  </si>
  <si>
    <t>INDEFINIDOS INICIALES</t>
  </si>
  <si>
    <t>CONVERTIDOS EN INDEFINIDOS</t>
  </si>
  <si>
    <t>FIJOS DISCONTINUOS</t>
  </si>
  <si>
    <t>FIJOS DISCONTINUOS INICIALES</t>
  </si>
  <si>
    <t>CONVERSIÓN FIJOS DISCONTINUOS</t>
  </si>
  <si>
    <t>FIJOS PERMANENTES</t>
  </si>
  <si>
    <t>FIJOS PERMANENTES INICIALES</t>
  </si>
  <si>
    <t>FIJOS PERMANENTES CONVERTIDOS</t>
  </si>
  <si>
    <t>ENERO-MARZO</t>
  </si>
  <si>
    <t>Total indefinidos</t>
  </si>
  <si>
    <t>Total temporales</t>
  </si>
  <si>
    <t>CONTRATOS REGISTRADOS POR TIPO DE CONTRATO</t>
  </si>
  <si>
    <t>indefinidos</t>
  </si>
  <si>
    <t>temporales</t>
  </si>
  <si>
    <t>indeterminados</t>
  </si>
  <si>
    <t>total</t>
  </si>
  <si>
    <t>Contratos de trabajo totales, temporales (con distintas duraciones) e indefinidos. Mensual, 2019 y 2022</t>
  </si>
  <si>
    <t>Variación 2022-2019</t>
  </si>
  <si>
    <t>DISTRIBUCIÓN DE LOS CONTRATOS (INDEFINIDOS INICIALES Y CONVERSIONES) POR TIPO DE JORNADA EN EL PRIMER TRIMESTRE Y EN EL MES DE ABRIL</t>
  </si>
  <si>
    <t>ASALARIADOS CON CONTRATOS TEMPORALES E INDEFINIDOS Y TASAS DE TEMPORALIDAD (EPA, 2005TI-2022TI)</t>
  </si>
  <si>
    <t>III.5a</t>
  </si>
  <si>
    <t>III.5b</t>
  </si>
  <si>
    <t>III.5c</t>
  </si>
  <si>
    <t>III.3a</t>
  </si>
  <si>
    <t>III.3b</t>
  </si>
  <si>
    <t>Duración media de los contratos temporales con duración determinada inicial</t>
  </si>
  <si>
    <t>III.4a</t>
  </si>
  <si>
    <t>III.4b</t>
  </si>
  <si>
    <t xml:space="preserve">Distribución de los contratos indefinidos iniciales por tipo de jornada </t>
  </si>
  <si>
    <t xml:space="preserve">Distribución de los contratos convertidos en indefinidos por tipo de jornada </t>
  </si>
  <si>
    <t xml:space="preserve">Asalariados con contratos temporales e indefinidos y tasas de temporalidad </t>
  </si>
  <si>
    <t xml:space="preserve">Variación interanual de asalariados por tipos de contrato </t>
  </si>
  <si>
    <t xml:space="preserve">Variación intertrimestral de asalariados por tipos de contrato </t>
  </si>
  <si>
    <t>variación interanual primeros trimestres</t>
  </si>
  <si>
    <t xml:space="preserve">Porcentaje de trabajadores temporales en el trimestre t-1 que transitan a otra situación en el trimestre t (t = T1 en 2006-2022, Población 16 + años)  </t>
  </si>
  <si>
    <t xml:space="preserve">Porcentaje de trabajadores temporales en el trimestre t-1 que transitan a otra situación(t = T1 en 2006-2022, Población 16-29 años)  </t>
  </si>
  <si>
    <t>Fuente: elaboración propia a partir de microdatos de la EPA Flujos (INE)</t>
  </si>
  <si>
    <t>Fuente: elaboración propia a partir Estadísticas de Empleo del SEPE.</t>
  </si>
  <si>
    <t>Fuente: elaboración propia a partir de las estadísticas de contratos (SEPE).</t>
  </si>
  <si>
    <t xml:space="preserve">Porcentaje de trabajadores con contrato de obra y servicio en el trimestre t-1 que transitan a otra situación en el trimestre t (t = T1 en 2006-2022, Población 16 + años)  </t>
  </si>
  <si>
    <t>----------+---------------------------------------------------------------------</t>
  </si>
  <si>
    <t>Tasas de transición del desempleo al empleo, según duración del desempleo</t>
  </si>
  <si>
    <t>Tasas de transición del desempleo al empleo (EPA de flujos), según duración del desempleo</t>
  </si>
  <si>
    <t>II.9 Tasas de transición del desempleo al empleo (promedios últimos 4 trimestres, 2006-2022T1, EPA de flujos)</t>
  </si>
  <si>
    <t>bajas paro</t>
  </si>
  <si>
    <t>altas paro</t>
  </si>
  <si>
    <t>variación neta del paro</t>
  </si>
  <si>
    <t>febrero</t>
  </si>
  <si>
    <t>marzo</t>
  </si>
  <si>
    <t>abril</t>
  </si>
  <si>
    <t>Parados registrados totales y con duración de las demandas pendientes mayor que 12 meses  (meses de abril, SEPE)</t>
  </si>
  <si>
    <t>Población Activa. Desde 2015T1</t>
  </si>
  <si>
    <t>Población. Desde 2015T1</t>
  </si>
  <si>
    <t>Población potencialmente activa. Desde 2015T1</t>
  </si>
  <si>
    <t>Tasa de actividad laboral. Desde 2015T1</t>
  </si>
  <si>
    <t>PARTE REGIONAL. Tasas de actividad laboral y actividad potencial por comunidad autónoma.</t>
  </si>
  <si>
    <t>Población potencialmente activa sobre población (%). Desde 2015T1</t>
  </si>
  <si>
    <t>Población que no busca pero desea trabajar. Desde 2015T1</t>
  </si>
  <si>
    <t>AND</t>
  </si>
  <si>
    <t>ARA</t>
  </si>
  <si>
    <t>AST</t>
  </si>
  <si>
    <t>BAL</t>
  </si>
  <si>
    <t>CAN</t>
  </si>
  <si>
    <t>CANT</t>
  </si>
  <si>
    <t>CLE</t>
  </si>
  <si>
    <t>CLM</t>
  </si>
  <si>
    <t>CAT</t>
  </si>
  <si>
    <t>VAL</t>
  </si>
  <si>
    <t>EXT</t>
  </si>
  <si>
    <t>GAL</t>
  </si>
  <si>
    <t>MAD</t>
  </si>
  <si>
    <t>MUR</t>
  </si>
  <si>
    <t>NAV</t>
  </si>
  <si>
    <t>PV</t>
  </si>
  <si>
    <t>LR</t>
  </si>
  <si>
    <t>CE</t>
  </si>
  <si>
    <t>ME</t>
  </si>
  <si>
    <t>ESPAÑA</t>
  </si>
  <si>
    <t>desde 2015T1</t>
  </si>
  <si>
    <t>CCAA</t>
  </si>
  <si>
    <t>Tasas de actividad laboral por CCAA</t>
  </si>
  <si>
    <t>Tasa de actividad laboral potencial por CCAA</t>
  </si>
  <si>
    <t>Tasa de incidencia del tiempo parcial. Desde 2015T1</t>
  </si>
  <si>
    <t>Porcentaje de tiempo parcial involuntario sobre los trabajadores a tiempo parcial. Desde 2015T1</t>
  </si>
  <si>
    <t>Tasa de incidencia del tiempo parcial.</t>
  </si>
  <si>
    <t xml:space="preserve">Porcentaje de tiempo parcial involuntario sobre los trabajadores a tiempo parcial. </t>
  </si>
  <si>
    <t>NUEVO</t>
  </si>
  <si>
    <t>Tasa de incidencia del tiempo parcial por CCAA</t>
  </si>
  <si>
    <t>% tiempo parcial involuntaria s/trabajadores a tiempo parcial por CCAA</t>
  </si>
  <si>
    <t>Búsqueda y no empleo &gt;= 1 año sobre total parados</t>
  </si>
  <si>
    <t>Búsqueda &gt;= 1 año sobre total parados</t>
  </si>
  <si>
    <t>PARTE REGIONAL. Tasa de temporalidad (2015T1-2022T1, EPA)</t>
  </si>
  <si>
    <t>Total ocupados</t>
  </si>
  <si>
    <t>Asalariados sector público. Mujeres</t>
  </si>
  <si>
    <t>Asalariados sector privado. Mujeres</t>
  </si>
  <si>
    <t>Porcentaje de mujeres asalariadas sobre total de asalariados. 2015T1-2022T1.</t>
  </si>
  <si>
    <t>Total asalariados. Sector público</t>
  </si>
  <si>
    <t>Total asalariados. Sector privado</t>
  </si>
  <si>
    <t>Porcentaje de mujeres asalariadas sobre total de asalariados</t>
  </si>
  <si>
    <t>Total población 18-24 años</t>
  </si>
  <si>
    <t>Ni estudian ni trabajan</t>
  </si>
  <si>
    <t>Porcentaje de personas entre 18 y 24 años que ni estudian ni trabajan</t>
  </si>
  <si>
    <t>Tasa de paro varones nacionales</t>
  </si>
  <si>
    <t>Tasa de paro varones extranjeros</t>
  </si>
  <si>
    <t>Tasa de paro mujeres nacionales</t>
  </si>
  <si>
    <t>Tasa de paro mujeres extranjeras</t>
  </si>
  <si>
    <t>Tasa u6 varones nacionales</t>
  </si>
  <si>
    <t>Tasa u6 varones extranjeros</t>
  </si>
  <si>
    <t>Tasa u6 mujeres nacionales</t>
  </si>
  <si>
    <t>Tasa u6 mujeres extranjeras</t>
  </si>
  <si>
    <t>Total población 50 años o más. Varones</t>
  </si>
  <si>
    <t>Total ocupados 50 años o más. Varones</t>
  </si>
  <si>
    <t>Tasa de empleo 50 años o más. Varones</t>
  </si>
  <si>
    <t>Total población 50 o más. Mujeres</t>
  </si>
  <si>
    <t>Total ocupados 50 años o más. Mujeres</t>
  </si>
  <si>
    <t>Tasa de empleo 50 años o más. Mujeres</t>
  </si>
  <si>
    <t>Tasa de paro nacionales. Varones</t>
  </si>
  <si>
    <t>Tasa de paro nacionales. Mujeres</t>
  </si>
  <si>
    <t>Tasa de paro extranjeros. Varones</t>
  </si>
  <si>
    <t>Tasa de paro extranjeros. Mujeres</t>
  </si>
  <si>
    <t>Tasa u6 nacionales. Varones</t>
  </si>
  <si>
    <t>Tasa u6 nacionales. Mujeres</t>
  </si>
  <si>
    <t>Tasa u6 extranjeros. Varones</t>
  </si>
  <si>
    <t>Tasa u6 extranjeros. Mujeres</t>
  </si>
  <si>
    <t>II.1r1</t>
  </si>
  <si>
    <t>II.1r2</t>
  </si>
  <si>
    <t>II.2r1</t>
  </si>
  <si>
    <t>II.2r2</t>
  </si>
  <si>
    <t>II.7r1</t>
  </si>
  <si>
    <t>II.7r2</t>
  </si>
  <si>
    <t>Parados en búsqueda de empleo durante más de 1 año y no han trabajado anteriormente sobre total parados por CCAA</t>
  </si>
  <si>
    <t>III.5ar1</t>
  </si>
  <si>
    <t>Tasa de temporalidad por CCAA</t>
  </si>
  <si>
    <t>Parados en búsqueda de empleo durante más de 1 año sobre total parados por CCAA</t>
  </si>
  <si>
    <t>Porcentaje de mujeres asalariadas sobre total de asalariados por CCAA</t>
  </si>
  <si>
    <t>VII.2r1</t>
  </si>
  <si>
    <t>Tasa de empleo 50 años o más por CCAA. Mujeres</t>
  </si>
  <si>
    <t>Tasa de empleo 50 años o más por CCAA. Varones</t>
  </si>
  <si>
    <t>IX.1r1</t>
  </si>
  <si>
    <t>IX.1r2</t>
  </si>
  <si>
    <t>Porcentaje de personas entre 18 y 24 años que ni estudian ni trabajan por CCAA</t>
  </si>
  <si>
    <t>VIII.1r1</t>
  </si>
  <si>
    <t>X.1r1</t>
  </si>
  <si>
    <t>X.1r2</t>
  </si>
  <si>
    <t>X.1r3</t>
  </si>
  <si>
    <t>X.1r4</t>
  </si>
  <si>
    <t>Tasa de paro varones con nacionalidad española por CCAA</t>
  </si>
  <si>
    <t>Tasa de paro mujeres con nacionalidad española por CCAA</t>
  </si>
  <si>
    <t>Tasa de paro varones con nacionalidad extranjera por CCAA</t>
  </si>
  <si>
    <t>Tasa de paro mujeres con nacionalidad extranjera por CCAA</t>
  </si>
  <si>
    <t>X.2r1</t>
  </si>
  <si>
    <t>Tasa u6 varones con nacionalidad española por CCAA</t>
  </si>
  <si>
    <t>X.2r2</t>
  </si>
  <si>
    <t>X.2r3</t>
  </si>
  <si>
    <t>X.2r4</t>
  </si>
  <si>
    <t>Tasa u6 mujeres con nacionalidad española por CCAA</t>
  </si>
  <si>
    <t>Tasa u6 varones con nacionalidad extranjera por CCAA</t>
  </si>
  <si>
    <t>Tasa u6 mujeres con nacionalidad extranjera por CCAA</t>
  </si>
  <si>
    <t>2022T2</t>
  </si>
  <si>
    <t>II.1 Tasas de actividad laboral y población potencialmente activa (2005T1-2022T2, EPA)</t>
  </si>
  <si>
    <t>II.1r1 Tasa de actividad laboral por CCAA (2019T2 y 2022T2, EPA)</t>
  </si>
  <si>
    <t>II.1r2 Tasa de actividad laboral potencial por CCAA (2019T2 y 2022T2, EPA)</t>
  </si>
  <si>
    <t>II.2r1 Tasa de incidencia del tiempo parcial por CCAA (2019T2 y 2022T2, EPA)</t>
  </si>
  <si>
    <t>II.2r2 Porcentaje de tiempo parcial involuntario sobre los trabajadores a tiempo parcial por CCAA (2019T2 y 2022T2, EPA)</t>
  </si>
  <si>
    <t>II.3 Tasas de paro y otros indicadores de infrautilización del trabajo alternativos a la tasa de paro (u3-u6, EPA, 2005T1-2022T2)</t>
  </si>
  <si>
    <t xml:space="preserve">II.4 u3, u5 y u6 por CCAA (segundo trimestre 2022, EPA) </t>
  </si>
  <si>
    <t>Tasas de infrautilización del trabajo (U3-U6). España (2005T1-2022T2)</t>
  </si>
  <si>
    <t>PARTE REGIONAL. Incidencia del tiempo parcial y subempleo por comunidad autónoma (2015T1-2022T2, EPA).</t>
  </si>
  <si>
    <t>Tasas de infrautilización del trabajo (U3) por CC.AA. (2005T1-2022T2)</t>
  </si>
  <si>
    <t>Tasas de infrautilización del trabajo (U4) por CC.AA. (2005T1-2022T2)</t>
  </si>
  <si>
    <t>Tasas de infrautilización del trabajo (U5) por CC.AA. (2005T1-2022T2)</t>
  </si>
  <si>
    <t>Desempleados totales y con duración de la búsqueda de empleo y desde fin del último empleo mayor que 12 meses (2005T1-2022T2, EPA)</t>
  </si>
  <si>
    <t>II.7 Desempleados totales y con duración de la búsqueda de empleo y desde fin del último empleo mayor que 12 meses (2005T1-2022T2, EPA)</t>
  </si>
  <si>
    <t>PARTE REGIONAL. Desempleados totales y con duración de la búsqueda de empleo y desde fin del último empleo mayor que 12 meses (2015T1-2022T2, EPA)</t>
  </si>
  <si>
    <t>Parados registrados totales y con duración del desempleo variable (meses de junio 2007-2022, SEPE)</t>
  </si>
  <si>
    <t>II.6 Parados registrados totales y con duración de las demandas pendientes mayor que 12 meses  (meses de junio 2007-2022, SEPE)</t>
  </si>
  <si>
    <t>II.7r1 Parados en búsqueda de empleo durante más de 1 año sobre total parados por CCAA (2019T2 y 2022T2, EPA)</t>
  </si>
  <si>
    <t>II.7r2 Parados en búsqueda de empleo durante más de 1 año y no han trabajado anteriormente sobre total parados por CCAA (2019T2 y 2022T2, EPA)</t>
  </si>
  <si>
    <t>Segundo trimestre</t>
  </si>
  <si>
    <t>SEGUNDO TRIMESTRE</t>
  </si>
  <si>
    <t>I.1a</t>
  </si>
  <si>
    <t>I.1b</t>
  </si>
  <si>
    <t>Número de ocupados, empleo efectivo y afiliados a la SS.</t>
  </si>
  <si>
    <t xml:space="preserve"> Número de horas trabajadas semanales (EPA) y horas trimestrales (CNTR)</t>
  </si>
  <si>
    <t>2T 2019</t>
  </si>
  <si>
    <t>2T 2022</t>
  </si>
  <si>
    <t>Segundos trimestres</t>
  </si>
  <si>
    <t>Variaciones de las remuneraciones de los asalariados, salarios pactados e IPC (1996-2022)</t>
  </si>
  <si>
    <t>Porcentaje de  empleo TIC, STEM y High-Tech sobre empleo total. Total España (2011T1-2022T2)</t>
  </si>
  <si>
    <t>Porcentaje de  empleo TIC, STEM y High-Tech sobre empleo total por Comunidades Autónomas (Año 2022 T2)</t>
  </si>
  <si>
    <t>VI.2 Porcentaje de  empleo TIC, STEM y High-Tech sobre empleo total (2022 T2)</t>
  </si>
  <si>
    <t>Trabajadores ocupados según situación laboral. Varones (1999T1-2022T2)</t>
  </si>
  <si>
    <t>Auxiliar 2019 T2</t>
  </si>
  <si>
    <t>Auxiliar 2022 T2</t>
  </si>
  <si>
    <t>VII.1  Variación del empleo entre 2019T2 y 2022T2 según situación profesional y género</t>
  </si>
  <si>
    <t>PARTE REGIONAL. Porcentaje de mujeres asalariadas sobre total asalariados (2015T1-2022T2, EPA)</t>
  </si>
  <si>
    <t>VII.2r1 Porcentaje de mujeres asalariadas sobre total de asalariados por CCAA (2019T2 y 2022T2, EPA)</t>
  </si>
  <si>
    <t>Distribución de la población de 18 a 24 años según estudien y/o trabajen. Promedio últimos 4 trimestres (2005T1-2022T2)</t>
  </si>
  <si>
    <t>PARTE REGIONAL. Porcentaje de personas entre 18 y 24 años que ni estudian ni trabajan (2015T1-2022T2, EPA)</t>
  </si>
  <si>
    <t>VIII.1r1 Porcentaje de personas entre 18 y 24 años que ni estudian ni trabajan por CCAA (2019T2 y 2022T2, EPA)</t>
  </si>
  <si>
    <t>Proporción de ocupados de 55 y más años por actividades, promedios anuales, 2019 y 2022</t>
  </si>
  <si>
    <t>Tasas de empleo por grupos de edad, países UE. Año 2021. Total</t>
  </si>
  <si>
    <t>Tasas de empleo por grupos de edad, países UE. Año 2021. Varones</t>
  </si>
  <si>
    <t>Tasas de empleo por grupos de edad, países UE. Año 2021. Mujeres</t>
  </si>
  <si>
    <t>IX.2 Tasas de empleo 55+, países UE, 2021, Eurostat</t>
  </si>
  <si>
    <t>Varones</t>
  </si>
  <si>
    <t>Países</t>
  </si>
  <si>
    <t>IX.1r1 Tasa de empleo 50 años o más. Varones por CCAA (2019T2 y 2022T2, EPA)</t>
  </si>
  <si>
    <t>IX.1r2 Tasa de empleo 50 años o más. Mujeres por CCAA (2019T2 y 2022T2, EPA)</t>
  </si>
  <si>
    <t>PARTE REGIONAL. Tasa de empleo 50 años o más (2015T1-2022T2, EPA)</t>
  </si>
  <si>
    <t>IX.3 Proporción de ocupados de 55 y más años por actividades. 2019 y 2022T2</t>
  </si>
  <si>
    <t>PARTE REGIONAL. Tasa de paro por sexo y nacionalidad (2015T1-2022T2, EPA)</t>
  </si>
  <si>
    <t>X.1r1 Tasa de paro nacionales varones por CCAA (2019T2 y 2022T2, EPA)</t>
  </si>
  <si>
    <t>X.1r2 Tasa de paro nacionales mujeres por CCAA (2019T2 y 2022T2, EPA)</t>
  </si>
  <si>
    <t>X.1r3 Tasa de paro extranjeros varones por CCAA (2019T2 y 2022T2, EPA)</t>
  </si>
  <si>
    <t>X.1r4 Tasa de paro extranjeros mujeres por CCAA (2019T2 y 2022T2, EPA)</t>
  </si>
  <si>
    <t>X.2r1 Tasa u6 nacionales varones por CCAA (2019T2 y 2022T2, EPA)</t>
  </si>
  <si>
    <t>X.2r2 Tasa u6 nacionales mujeres por CCAA (2019T2 y 2022T2, EPA)</t>
  </si>
  <si>
    <t>X.2r3 Tasa u6 extranjeros varones por CCAA (2019T2 y 2022T2, EPA)</t>
  </si>
  <si>
    <t>X.2r4 Tasa u6 extranjeros mujeres por CCAA (2019T2 y 2022T2, EPA)</t>
  </si>
  <si>
    <t>Tasas de participación de los adultos en actividades educativas y formativas, por situación laboral. Promedio últimos 4 trimestres (2006T1-2022T2)</t>
  </si>
  <si>
    <t>Tasas de participación de los adultos en actividades educativas y formativas, por nivel educativo y edad (2019T2 y 2022T2)</t>
  </si>
  <si>
    <t xml:space="preserve">             </t>
  </si>
  <si>
    <t>Enseñanza obligatoria o menos-2019T2</t>
  </si>
  <si>
    <t>Enseñanza secundaria post-oblig.-2019T2</t>
  </si>
  <si>
    <t>Estudios superiores-2019T2</t>
  </si>
  <si>
    <t>Enseñanza obligatoria o menos-2022T2</t>
  </si>
  <si>
    <t>Enseñanza secundaria post-oblig.-2022T2</t>
  </si>
  <si>
    <t>Estudios superiores-2022T2</t>
  </si>
  <si>
    <t>XII.2 Tasas de participación de los adultos en actividades educativas y formativas. 2019T2 y 2022T2</t>
  </si>
  <si>
    <t>Tasas de infrautilización del trabajo (U3) por países. (2007-2013-2019-2020-2021)</t>
  </si>
  <si>
    <t>II.5 u3, u5 y u6 por CCAA (EULFS, 2021)</t>
  </si>
  <si>
    <t>Tasas de infrautilización del trabajo (U5) por países. (2007-2013-2019-2020-2021)</t>
  </si>
  <si>
    <t>Acumulado enero-junio 2022</t>
  </si>
  <si>
    <t>2022 (hasta junio)</t>
  </si>
  <si>
    <t>Diferencias porcentuales 2019T2-2022T2</t>
  </si>
  <si>
    <t>Bajas y altas del paro registrado, comparaciones entre finales de mes  (enero 2007-junio 2022)</t>
  </si>
  <si>
    <t>Tasas de infrautilización del trabajo (U6) por países. (2007-2013-2019-2020-2021)</t>
  </si>
  <si>
    <t xml:space="preserve">Altas y bajas mensuales del paro registrado </t>
  </si>
  <si>
    <t>&lt;= 7 DIAS</t>
  </si>
  <si>
    <t>&gt; 7 &lt;= 15 DIAS</t>
  </si>
  <si>
    <t>&gt; 15 &lt;= 30 DIAS</t>
  </si>
  <si>
    <t>&gt; 1 &lt;= 3 MESES</t>
  </si>
  <si>
    <t>&gt; 3 &lt;= 6 MESES</t>
  </si>
  <si>
    <t>&gt; 6 &lt;= 9 MESES</t>
  </si>
  <si>
    <t>&gt; 9 &lt;= 12 MESES</t>
  </si>
  <si>
    <t>&gt; 12 &lt;= 18 MESES</t>
  </si>
  <si>
    <t>&gt; 18 &lt;= 24 MESES</t>
  </si>
  <si>
    <t>&gt; 24 MESES</t>
  </si>
  <si>
    <t>dic-21</t>
  </si>
  <si>
    <t>ene-22</t>
  </si>
  <si>
    <t>feb-22</t>
  </si>
  <si>
    <t>mar-22</t>
  </si>
  <si>
    <t>may-22</t>
  </si>
  <si>
    <t>jun-22</t>
  </si>
  <si>
    <t>jul-22</t>
  </si>
  <si>
    <t>E. FORMACIÓN CONTINUA Y POLÍTICAS ACTIVAS DEL MERCADO DE TRABAJO</t>
  </si>
  <si>
    <t>I.1</t>
  </si>
  <si>
    <t>I.1c</t>
  </si>
  <si>
    <t>Indicadores de empleo. Cuarto trimestre 2019 base 100</t>
  </si>
  <si>
    <t>Indicadores de empleo. Crecimientro trimestral en porcentaje</t>
  </si>
  <si>
    <t>En orden decreciente</t>
  </si>
  <si>
    <t>I.2.a</t>
  </si>
  <si>
    <t>I.2.b</t>
  </si>
  <si>
    <t xml:space="preserve">I.6 </t>
  </si>
  <si>
    <t>I.2.c</t>
  </si>
  <si>
    <t>Ocupados y horas por situación profesional. Crecimiento trimestral en porcentaje</t>
  </si>
  <si>
    <t>Ocupados y horas por situación profesional Cuarto trimestre 2019 base 100</t>
  </si>
  <si>
    <t>desde 2019T4</t>
  </si>
  <si>
    <t>desde 2021T1</t>
  </si>
  <si>
    <t>I.5.a</t>
  </si>
  <si>
    <t>Contribuciones al crecimiento trimestral de la productividad aparente del trabajo (Porcentaje y puntos porcentuales)</t>
  </si>
  <si>
    <t>Datos brutos. Miles.</t>
  </si>
  <si>
    <t>Ocupados (EPA)</t>
  </si>
  <si>
    <t>Horas efectivas semanales (EPA)</t>
  </si>
  <si>
    <t>Ocupados (CNT. CVEC)</t>
  </si>
  <si>
    <t>Puestos de trabajo (CNT. CVEC)</t>
  </si>
  <si>
    <t>Puestos de trabajo equivalentes a tiempo completo (CNT. CVEC)</t>
  </si>
  <si>
    <t>Horas trabajadas (CNT. CVEC)</t>
  </si>
  <si>
    <t>Trabajadores en alta laboral afiliados a la Seguridad Social</t>
  </si>
  <si>
    <t>Datos CVEC. Miles</t>
  </si>
  <si>
    <t>Ocupados (CNT)</t>
  </si>
  <si>
    <t>Puestos de trabajo (CNT)</t>
  </si>
  <si>
    <t>Puestos de trabajo ETC (CNT)</t>
  </si>
  <si>
    <t>Horas trabajadas (CNT)</t>
  </si>
  <si>
    <t>Datos CVEC. 1T008 = 100</t>
  </si>
  <si>
    <t>Datos CVEC. Variación trimestral</t>
  </si>
  <si>
    <t>Datos CVEC. Variación interanual</t>
  </si>
  <si>
    <t>4T19 = 100</t>
  </si>
  <si>
    <t>Horas semanales efectivas</t>
  </si>
  <si>
    <t>Ocupados no asalariados</t>
  </si>
  <si>
    <t>Asalariados</t>
  </si>
  <si>
    <t>Número total de horas efectivas semanales trabajadas por todos los no asalariados (empleo principal)</t>
  </si>
  <si>
    <t>Número total de horas efectivas semanales trabajadas por todos los asalariados (empleo principal)</t>
  </si>
  <si>
    <t>Número total de horas efectivas semanales trabajadas por todos los asalariados del sector privado (empleo principal)</t>
  </si>
  <si>
    <t>Número total de horas efectivas semanales trabajadas por todos los asalariados del sector público (empleo principal)</t>
  </si>
  <si>
    <t>Datos CVEC. 4T19 = 100</t>
  </si>
  <si>
    <t>No asalariados</t>
  </si>
  <si>
    <t>No asalariados (horas)</t>
  </si>
  <si>
    <t>Asalariados (horas)</t>
  </si>
  <si>
    <t>Asalariados sector privado (horas)</t>
  </si>
  <si>
    <t>Asalariados sector público (horas)</t>
  </si>
  <si>
    <t>Horas semanales efectivas EPA</t>
  </si>
  <si>
    <t>Empleo y horas trabajadas por situación profesional</t>
  </si>
  <si>
    <t>I.2.a. Ocupados por situación profesional (Índice base 100: mismo trimestre 2019)</t>
  </si>
  <si>
    <t>I.2.b. Horas semanales trabajadas por situación profesional (Índice base 100: mismo trimestre 2019)</t>
  </si>
  <si>
    <t>I.1. Indicadores de empleo (Cuarto trimestre de 2019 = 100. Datos CVEC)</t>
  </si>
  <si>
    <t>I.1.c. Indicadores de empleo (Crecimiento trimestral en porcentaje. Datos CVEC)</t>
  </si>
  <si>
    <t>I.2.c. Ocupados por situación profesional (Crecimiento trimestral en porcentaje. Datos CVEC)</t>
  </si>
  <si>
    <t>I.2. Ocupados por situación profesional (Cuarto trimestre de 2019 = 100. Datos CVEC)</t>
  </si>
  <si>
    <t>Horas semanales efectivas No asalariados</t>
  </si>
  <si>
    <t xml:space="preserve">I.4 Diferencia porcentual del PIB por ramas de actividad y de las horas trabajadas, 2T2022 respecto a 2T2019 </t>
  </si>
  <si>
    <t>I.6. Relación entre peso energético y variación relativa del empleo (afiliados a la Seguridad Social)</t>
  </si>
  <si>
    <t>Quarter</t>
  </si>
  <si>
    <t>Etiquetas</t>
  </si>
  <si>
    <t>Pob. Activa sa</t>
  </si>
  <si>
    <t>Parados sa</t>
  </si>
  <si>
    <t>Vacantes sa</t>
  </si>
  <si>
    <t>UR BBVA sa</t>
  </si>
  <si>
    <t>VR sa</t>
  </si>
  <si>
    <t>Elaboración de regresión</t>
  </si>
  <si>
    <t>VR sa(t)</t>
  </si>
  <si>
    <t>VR sa(t-1)</t>
  </si>
  <si>
    <t>UR BBVA sa(t)</t>
  </si>
  <si>
    <t>UR BBVA sa(t-1)</t>
  </si>
  <si>
    <t>1T80</t>
  </si>
  <si>
    <t>. regress vrsat  l.vrsat urbbvasat l.urbbvasat</t>
  </si>
  <si>
    <t xml:space="preserve">      Source |       SS           df       MS      Number of obs   =       168</t>
  </si>
  <si>
    <t>-------------+----------------------------------   F(3, 164)       =   2786.85</t>
  </si>
  <si>
    <t xml:space="preserve">       Model |  .000893041         3   .00029768   Prob &gt; F        =    0.0000</t>
  </si>
  <si>
    <t xml:space="preserve">    Residual |  .000017518       164  1.0682e-07   R-squared       =    0.9808</t>
  </si>
  <si>
    <t>-------------+----------------------------------   Adj R-squared   =    0.9804</t>
  </si>
  <si>
    <t xml:space="preserve">       Total |  .000910559       167  5.4524e-06   Root MSE        =    .00033</t>
  </si>
  <si>
    <t>-------------</t>
  </si>
  <si>
    <t>-</t>
  </si>
  <si>
    <t>-----------</t>
  </si>
  <si>
    <t>------------</t>
  </si>
  <si>
    <t>--------</t>
  </si>
  <si>
    <t>---------------</t>
  </si>
  <si>
    <t>----------</t>
  </si>
  <si>
    <t>vrsat</t>
  </si>
  <si>
    <t>Coef.</t>
  </si>
  <si>
    <t>Std. Err.</t>
  </si>
  <si>
    <t>t</t>
  </si>
  <si>
    <t>P&gt;|t|</t>
  </si>
  <si>
    <t>[95% Conf.</t>
  </si>
  <si>
    <t>Interval]</t>
  </si>
  <si>
    <t>+</t>
  </si>
  <si>
    <t>v(t-1)</t>
  </si>
  <si>
    <t>L1.</t>
  </si>
  <si>
    <t>urbbvasat</t>
  </si>
  <si>
    <t>U(t)</t>
  </si>
  <si>
    <t>--.</t>
  </si>
  <si>
    <t>U(t-1)</t>
  </si>
  <si>
    <t>_cons</t>
  </si>
  <si>
    <t>1T91</t>
  </si>
  <si>
    <t>1T94</t>
  </si>
  <si>
    <t>3T01</t>
  </si>
  <si>
    <t>2T07</t>
  </si>
  <si>
    <t>1T08</t>
  </si>
  <si>
    <t>4T08</t>
  </si>
  <si>
    <t>3T09</t>
  </si>
  <si>
    <t>4T13</t>
  </si>
  <si>
    <t>2T18</t>
  </si>
  <si>
    <t>4T19</t>
  </si>
  <si>
    <t>1T20</t>
  </si>
  <si>
    <t>2T20</t>
  </si>
  <si>
    <t>1T21</t>
  </si>
  <si>
    <t>2T21</t>
  </si>
  <si>
    <t>3T21</t>
  </si>
  <si>
    <t>4T21</t>
  </si>
  <si>
    <t>Q1-2022</t>
  </si>
  <si>
    <t>1T22</t>
  </si>
  <si>
    <t>Q2-2022</t>
  </si>
  <si>
    <t>2T22</t>
  </si>
  <si>
    <t>II.10. Curvas de Beveridge 1994-2022 (Datos CVEC)</t>
  </si>
  <si>
    <t>Fuente: BBVA Research en base a Boscá et al. (2017)</t>
  </si>
  <si>
    <t>Datos CVEC</t>
  </si>
  <si>
    <t>PIB/Ocupado</t>
  </si>
  <si>
    <t>PIB/Hora</t>
  </si>
  <si>
    <t>Horas/Ocupado</t>
  </si>
  <si>
    <t>LN</t>
  </si>
  <si>
    <t>Tasas interanuales</t>
  </si>
  <si>
    <t>Tasas trimestrales</t>
  </si>
  <si>
    <t>Contribuciones a la variación interanual</t>
  </si>
  <si>
    <t>Contribuciones a la variación trimestral</t>
  </si>
  <si>
    <t xml:space="preserve"> (Porcentaje y puntos porcentuales. Datos CVEC)</t>
  </si>
  <si>
    <t>I.5. Productividad aparente del trabajo (Cuarto trimestre de 2019 = 100. Datos CVEC)</t>
  </si>
  <si>
    <t xml:space="preserve">I.5.a. Contribuciones al crecimiento trimestral de la productividad aparente del trabajo </t>
  </si>
  <si>
    <t>I.3 Tasas de empleo (población 25-64, EPA, 2008T2-2022T2)</t>
  </si>
  <si>
    <t>III.1a</t>
  </si>
  <si>
    <t>III.1b</t>
  </si>
  <si>
    <t>Total contratos</t>
  </si>
  <si>
    <t xml:space="preserve">III.1.a Contratos indefinidos y temporales (1985M1-2022M8) </t>
  </si>
  <si>
    <t>Contratos indefinidos y temporales registrados cada mes</t>
  </si>
  <si>
    <t>INTERINIDAD/SUSTITUCIÓN</t>
  </si>
  <si>
    <t>abril-junio 19</t>
  </si>
  <si>
    <t>abril-junio 22</t>
  </si>
  <si>
    <t xml:space="preserve"> enero-junio 2019</t>
  </si>
  <si>
    <t xml:space="preserve"> enero-junio 2022</t>
  </si>
  <si>
    <t>% enero-junio 2019-2022</t>
  </si>
  <si>
    <t>2019-2022 (abril-junio)</t>
  </si>
  <si>
    <t>III.2. Variación entre 2019 y 2022 de los contratos registrados en el primer trimestre (enero-marzo) y segundo trimestre (abril-junio), por tipos de contratos</t>
  </si>
  <si>
    <t>Variación entre 2019 y 2022 de los contratos registrados por trimestre, por tipos de contratos</t>
  </si>
  <si>
    <t>Variación entre 2019 y 2022 de la duración de los contratos temporales registrados entre enero y junio, por tipos de contratos</t>
  </si>
  <si>
    <t>III.5d</t>
  </si>
  <si>
    <t>III.5e</t>
  </si>
  <si>
    <t>III.5f</t>
  </si>
  <si>
    <t>III.5g</t>
  </si>
  <si>
    <t>III.5h</t>
  </si>
  <si>
    <t>III.5i</t>
  </si>
  <si>
    <t>Contratos indefinidos ordinarios y variación mensual  de la afiliación al Régimen General a finales de mes con este tipo de contratos</t>
  </si>
  <si>
    <t>Contratos fijos discontinuos y variación mensual de la afiliación al Régimen General con este tipo de contratos</t>
  </si>
  <si>
    <t>comparacion afil-contratos</t>
  </si>
  <si>
    <t>contratos fijos discontinuos</t>
  </si>
  <si>
    <t>PROMEDIOS TRIMESTRALES</t>
  </si>
  <si>
    <t>Indefinidos fijos discontinuos</t>
  </si>
  <si>
    <t>Indefinidos ordinarios</t>
  </si>
  <si>
    <t>Temporales</t>
  </si>
  <si>
    <t>94 BAJA PASE INACTIVIDAD TRABAJADORES FIJOS DISCONTINUOS</t>
  </si>
  <si>
    <t>Contratos fijos discontinuos registrados al mes</t>
  </si>
  <si>
    <t>Variación mensual de afiliación mensual media de fijos discontinuos</t>
  </si>
  <si>
    <t>Variación mensual de afiliación a fin de mes de fijos discontinuos</t>
  </si>
  <si>
    <t>Contratos indefinidos ordinarios (iniciales y conversiones)</t>
  </si>
  <si>
    <t>Contratos indefinidos ordinarios registrados al mes</t>
  </si>
  <si>
    <t>Variación mensual de afiliación mensual media de indefinidos ordinarios</t>
  </si>
  <si>
    <t>Variación mensual de afiliación a fin de mes de indefinidos ordinarios</t>
  </si>
  <si>
    <t>Contratos registrados durante el mes - 2019</t>
  </si>
  <si>
    <t>Contratos registrados durante el mes - 2022</t>
  </si>
  <si>
    <t>Variación mensual de afil. a fin de mes - 2019</t>
  </si>
  <si>
    <t>Variación mensual de afil. a fin de mes - 2022</t>
  </si>
  <si>
    <t>III.5.d. Contratos indefinidos ordinarios y variación mensual  de la afiliación al Régimen General a finales de mes con este tipo de contratos</t>
  </si>
  <si>
    <t>III.5.e. Contratos fijos discontinuos y variación mensual de la afiliación al Régimen General con este tipo de contratos</t>
  </si>
  <si>
    <t>Tasas de baja de afiliados al Régimen General con contrato indefinido ordinario (%)</t>
  </si>
  <si>
    <t>desde 2015</t>
  </si>
  <si>
    <t>Tasas de baja de afiliados al Régimen General con contrato fijo discontinuo o con contrato temporal</t>
  </si>
  <si>
    <t>Afiliados medios R. General por Periodo, tipo contrato, Tramos de edad y Sexo</t>
  </si>
  <si>
    <t>fin de mes</t>
  </si>
  <si>
    <t>afiliación mensual media</t>
  </si>
  <si>
    <t>TODAS LAS MODALIDADES DE CONTRATOS</t>
  </si>
  <si>
    <t>INDEFINIDO-Fijos Discontinuos</t>
  </si>
  <si>
    <t>INDEFINIDO-T. Completo</t>
  </si>
  <si>
    <t>INDEFINIDO-T. Parcial</t>
  </si>
  <si>
    <t>TEMPORAL-T. Completo</t>
  </si>
  <si>
    <t>TEMPORAL-T. Parcial</t>
  </si>
  <si>
    <t>APREND., FORMACI”N Y PR¡CT.</t>
  </si>
  <si>
    <t>OTROS</t>
  </si>
  <si>
    <t>Tasa temporalidad</t>
  </si>
  <si>
    <t>% fijos discontinuos</t>
  </si>
  <si>
    <t>Temporales + fijos discontinuos</t>
  </si>
  <si>
    <t>Periodo</t>
  </si>
  <si>
    <t>Tipo_contrato</t>
  </si>
  <si>
    <t>Total Edad Total Sexo</t>
  </si>
  <si>
    <t>ALTAS,  BAJAS Y SALDOS</t>
  </si>
  <si>
    <t>tipo contrato</t>
  </si>
  <si>
    <t>Tasas de bajas por tipo de contrato y jornada</t>
  </si>
  <si>
    <t>16m_Afi. Med. R. General por Fecha, Altas, Bajas, Saldo y T.Contrato</t>
  </si>
  <si>
    <t>Afiliación media mensual por tipos de contrato</t>
  </si>
  <si>
    <t>Tasas de altas</t>
  </si>
  <si>
    <t>Tasas de bajas</t>
  </si>
  <si>
    <t xml:space="preserve">total - todo tipo de contratos </t>
  </si>
  <si>
    <t>Tasas de rotación: tass de altas + tasa de bajas</t>
  </si>
  <si>
    <t>Fecha</t>
  </si>
  <si>
    <t>Altas, Bajas, Saldo</t>
  </si>
  <si>
    <t>Fijos Discontinuos</t>
  </si>
  <si>
    <t>Indefinido Tiempo Completo</t>
  </si>
  <si>
    <t>Indefinido Tiempo Parcial</t>
  </si>
  <si>
    <t>Eventual Tiempo Completo</t>
  </si>
  <si>
    <t>Eventual Tiempo Parcial</t>
  </si>
  <si>
    <t>FormaciÛn y Pr·cticas</t>
  </si>
  <si>
    <t>% tp/indef ordinarios totales</t>
  </si>
  <si>
    <t>Total indefinido</t>
  </si>
  <si>
    <t>Indefinido -Fijos Discontinuos</t>
  </si>
  <si>
    <t>Indefinido ordinario-T. Completo</t>
  </si>
  <si>
    <t>Indefinido ordinario-T. Parcial</t>
  </si>
  <si>
    <t>Fijos discontinuos -2019</t>
  </si>
  <si>
    <t>Indefinidos ordinarios -2019</t>
  </si>
  <si>
    <t>Temporales -2019</t>
  </si>
  <si>
    <t>Total -2019</t>
  </si>
  <si>
    <t>Fijos discontinuos -2022</t>
  </si>
  <si>
    <t>Indefinidos ordinarios -2022</t>
  </si>
  <si>
    <t>Temporales -2022</t>
  </si>
  <si>
    <t>Total -2022</t>
  </si>
  <si>
    <t>Tasa de altas</t>
  </si>
  <si>
    <t>Tasa de bajas</t>
  </si>
  <si>
    <t>APREND., FORMACIÓN Y PRÁCT.</t>
  </si>
  <si>
    <t>OTROS(*)</t>
  </si>
  <si>
    <t>Tasas de bajas indefinidos ordinarios</t>
  </si>
  <si>
    <t>Tasa bajas</t>
  </si>
  <si>
    <t>Saldo</t>
  </si>
  <si>
    <t>III.5.f. Tasas de baja de afiliados al Régimen General con contrato indefinido ordinario, 2015 -2022M8 (%)</t>
  </si>
  <si>
    <t>III.3.g. Tasas de baja de afiliados al Régimen General con contrato fijo discontinuo o con contrato temporal, 2015- 2022M8 (%)</t>
  </si>
  <si>
    <t>Tasas de baja de afiliados al Régimen General con contrato indefinido (%)</t>
  </si>
  <si>
    <t>Tasas de baja de afiliados al Régimen General con contrato temporal (%)</t>
  </si>
  <si>
    <t>17m_Afi. Med. R. General por Fecha, Causa de baja y Tipo de contrato</t>
  </si>
  <si>
    <t>Indefinidos</t>
  </si>
  <si>
    <t>Tasass de baja - abandono voluntario</t>
  </si>
  <si>
    <t>causa</t>
  </si>
  <si>
    <t>53,77,78,91,92</t>
  </si>
  <si>
    <t>fijos discontonuos</t>
  </si>
  <si>
    <t>mes</t>
  </si>
  <si>
    <t>ano</t>
  </si>
  <si>
    <t>Causa_de_baja</t>
  </si>
  <si>
    <t>clave_causa</t>
  </si>
  <si>
    <t>Eventuales</t>
  </si>
  <si>
    <t>No_consta</t>
  </si>
  <si>
    <t>Dimisión/Baja voluntaria</t>
  </si>
  <si>
    <t>Pase a inactividad de fijos discontinuos</t>
  </si>
  <si>
    <t>Despido</t>
  </si>
  <si>
    <t>No superar el período de prueba</t>
  </si>
  <si>
    <t>Fin de contrato temporal</t>
  </si>
  <si>
    <t>Despidop</t>
  </si>
  <si>
    <t>afiliación media mensual por tipo de contrato, reg general</t>
  </si>
  <si>
    <t>Datos a último día del mes</t>
  </si>
  <si>
    <t>bajas/afiliación media mensual por tipo de contrato, reg general</t>
  </si>
  <si>
    <t>51 DIMISION/BAJA VOLUNTARIA</t>
  </si>
  <si>
    <t>afilación de fijos discontinuos</t>
  </si>
  <si>
    <t>Bajas/afiliacion x 100</t>
  </si>
  <si>
    <t>Régimen General y Minería del Carbón</t>
  </si>
  <si>
    <t>bajas afiliación media/bajas afiliación a fin de mes</t>
  </si>
  <si>
    <t>53 BAJA DESPIDO DISCIPLINARIO INDIVIDUAL</t>
  </si>
  <si>
    <t>afil_RG</t>
  </si>
  <si>
    <t>afil_indef</t>
  </si>
  <si>
    <t>afil_temp</t>
  </si>
  <si>
    <t>54 BAJA NO VOLUNTARIA POR OTRAS CAUSAS</t>
  </si>
  <si>
    <t>55 BAJA FUSION-ABSORCION DE EMPRESA</t>
  </si>
  <si>
    <t>56 BAJA POR FALLECIMIENTO</t>
  </si>
  <si>
    <t>58 BAJA POR PASE A PENSIONISTA</t>
  </si>
  <si>
    <t>60 BAJA DE OFICIO</t>
  </si>
  <si>
    <t>63 BAJA EXCEDENCIA VOLUNTARIA O FORZOSA</t>
  </si>
  <si>
    <t>65 BAJA AGOTAMIENTO IT</t>
  </si>
  <si>
    <t>68 BAJA EXCEDENCIA CUIDADO DE HIJOS</t>
  </si>
  <si>
    <t>69 BAJA SUSPENSION TEMPORAL ERE</t>
  </si>
  <si>
    <t>71 BAJA POR ELIMINACION</t>
  </si>
  <si>
    <t>72 BAJA REVISION SOCIO/SOCIEDAD</t>
  </si>
  <si>
    <t>73 BAJA EXCEDENCIA CUIDADO FAMILIARES</t>
  </si>
  <si>
    <t>74 BAJA OTRAS CAUSAS SUSPENSION</t>
  </si>
  <si>
    <t>75 BAJA EXTINCION DESEMPLEO RIESGO CATASTROFICO</t>
  </si>
  <si>
    <t>76 BAJA EXCEDENCIA VIOLENCIA GENERO</t>
  </si>
  <si>
    <t>77 BAJA DESPIDO COLECTIVO</t>
  </si>
  <si>
    <t>78 BAJA DESPIDO DECLARADO IMPROCEDENTE</t>
  </si>
  <si>
    <t>80 BAJA SUSPENSI”N VIOLENCIA GENERO</t>
  </si>
  <si>
    <t>81 BAJA OFICIO REVISION CIRCUNSTANCIAS</t>
  </si>
  <si>
    <t>84 BAJA PASE OTRO REGIMEN DE SS</t>
  </si>
  <si>
    <t>85 BAJA NO SUPERAR PERIODO DE PRUEBA</t>
  </si>
  <si>
    <t>86 BAJA SUPENSION CONVENIO ESPECIAL</t>
  </si>
  <si>
    <t>89 BAJA POR CAMBIO DE CCC DATOS POR TRABAJADOR</t>
  </si>
  <si>
    <t>91 BAJA DESPIDO CAUSAS OBJETIVAS (EMPRESA)</t>
  </si>
  <si>
    <t>92 BAJA DESPIDO CAUSAS OBJETIVAS (TRABAJADOR)</t>
  </si>
  <si>
    <t>93 BAJA FIN CONTRATO TEMPORAL</t>
  </si>
  <si>
    <t>99 OTRAS CAUSAS DE BAJA</t>
  </si>
  <si>
    <t>III.5.i. Tasas de baja de afiliados al Régimen General con contrato temporal, 2015 -2022M8 (%)</t>
  </si>
  <si>
    <t>III.5.h. Tasas de baja de afiliados al Régimen General con contrato indefinido, 2015 -2022M8  (%)</t>
  </si>
  <si>
    <t>II.8 Bajas y altas del paro registrado  (abril-agosto, 2007-2022,SEPE)</t>
  </si>
  <si>
    <t>2T2022 respecto a 2T2021</t>
  </si>
  <si>
    <t>Productividad aparente del trabajo (Cuarto trimestre de 2019 base 100)</t>
  </si>
  <si>
    <t>III.5r1 Tasa de temporalidad por CCAA (2019T2 y 2022T2, EPA)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</si>
</sst>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%"/>
    <numFmt numFmtId="166" formatCode="0.000"/>
    <numFmt numFmtId="167" formatCode="0.000%"/>
    <numFmt numFmtId="168" formatCode="#,##0.0"/>
    <numFmt numFmtId="169" formatCode="#,##0.0000"/>
    <numFmt numFmtId="170" formatCode="#,##0.0,"/>
  </numFmts>
  <fonts count="65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</font>
    <font>
      <i/>
      <sz val="12"/>
      <color rgb="FF000000"/>
      <name val="Calibri"/>
      <family val="2"/>
      <scheme val="minor"/>
    </font>
    <font>
      <sz val="12"/>
      <name val="Arial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9"/>
      <color indexed="8"/>
      <name val="Arial"/>
      <family val="2"/>
    </font>
    <font>
      <sz val="9"/>
      <name val="Courier New"/>
      <family val="3"/>
    </font>
    <font>
      <sz val="9"/>
      <color rgb="FFFF0000"/>
      <name val="Courier New"/>
      <family val="3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7"/>
      <color rgb="FF000000"/>
      <name val="MS Gothic"/>
      <family val="2"/>
      <charset val="128"/>
    </font>
    <font>
      <b/>
      <sz val="7"/>
      <color rgb="FF000000"/>
      <name val="MS Gothic"/>
      <family val="3"/>
    </font>
    <font>
      <b/>
      <sz val="14"/>
      <color rgb="FF000000"/>
      <name val="Calibri"/>
      <family val="2"/>
      <scheme val="minor"/>
    </font>
    <font>
      <sz val="10"/>
      <name val="Arial"/>
      <family val="2"/>
    </font>
    <font>
      <sz val="12"/>
      <color indexed="63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0"/>
      <color rgb="FF231F20"/>
      <name val="EYInterstate Regular"/>
    </font>
    <font>
      <b/>
      <sz val="10"/>
      <color rgb="FF231F20"/>
      <name val="EYInterstate Regular"/>
    </font>
    <font>
      <sz val="11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094FA4"/>
      <name val="Arial"/>
      <family val="2"/>
    </font>
    <font>
      <b/>
      <sz val="14"/>
      <color theme="5"/>
      <name val="Arial"/>
      <family val="2"/>
    </font>
    <font>
      <sz val="9"/>
      <color theme="1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44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/>
      <name val="Helvetica"/>
      <family val="2"/>
    </font>
    <font>
      <u/>
      <sz val="11"/>
      <color theme="10"/>
      <name val="Calibri"/>
      <family val="2"/>
      <scheme val="minor"/>
    </font>
    <font>
      <sz val="12"/>
      <color indexed="48"/>
      <name val="Arial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8"/>
      <name val="Arial"/>
      <family val="2"/>
    </font>
    <font>
      <b/>
      <sz val="16"/>
      <color rgb="FFFF0000"/>
      <name val="Calibri"/>
      <family val="2"/>
      <scheme val="minor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b/>
      <sz val="11"/>
      <color rgb="FFFFFFFF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rgb="FFFFCC99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9"/>
      </patternFill>
    </fill>
    <fill>
      <patternFill patternType="solid">
        <fgColor rgb="FFFFC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3" fillId="0" borderId="0"/>
    <xf numFmtId="0" fontId="36" fillId="0" borderId="0"/>
    <xf numFmtId="0" fontId="36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41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/>
    <xf numFmtId="0" fontId="5" fillId="0" borderId="0" xfId="1"/>
    <xf numFmtId="0" fontId="6" fillId="0" borderId="0" xfId="0" applyFont="1" applyAlignment="1">
      <alignment horizontal="center"/>
    </xf>
    <xf numFmtId="3" fontId="0" fillId="0" borderId="0" xfId="0" applyNumberFormat="1"/>
    <xf numFmtId="0" fontId="6" fillId="0" borderId="0" xfId="0" applyFont="1"/>
    <xf numFmtId="3" fontId="6" fillId="0" borderId="0" xfId="0" applyNumberFormat="1" applyFont="1"/>
    <xf numFmtId="0" fontId="0" fillId="0" borderId="0" xfId="0" applyAlignment="1">
      <alignment wrapText="1"/>
    </xf>
    <xf numFmtId="2" fontId="0" fillId="0" borderId="0" xfId="0" applyNumberFormat="1"/>
    <xf numFmtId="164" fontId="0" fillId="0" borderId="0" xfId="0" applyNumberFormat="1"/>
    <xf numFmtId="0" fontId="7" fillId="0" borderId="0" xfId="0" applyFont="1"/>
    <xf numFmtId="1" fontId="0" fillId="0" borderId="0" xfId="0" applyNumberFormat="1"/>
    <xf numFmtId="0" fontId="9" fillId="0" borderId="0" xfId="0" applyFont="1"/>
    <xf numFmtId="0" fontId="7" fillId="0" borderId="0" xfId="0" applyFont="1" applyAlignment="1">
      <alignment vertical="center"/>
    </xf>
    <xf numFmtId="0" fontId="5" fillId="0" borderId="0" xfId="1" applyAlignment="1">
      <alignment vertical="center"/>
    </xf>
    <xf numFmtId="0" fontId="0" fillId="0" borderId="0" xfId="0" applyAlignment="1">
      <alignment horizontal="center" wrapText="1"/>
    </xf>
    <xf numFmtId="165" fontId="0" fillId="0" borderId="0" xfId="2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9" fontId="0" fillId="0" borderId="0" xfId="0" applyNumberFormat="1"/>
    <xf numFmtId="0" fontId="11" fillId="0" borderId="0" xfId="0" applyFont="1" applyAlignment="1">
      <alignment horizontal="left" vertical="center" readingOrder="1"/>
    </xf>
    <xf numFmtId="0" fontId="12" fillId="0" borderId="0" xfId="0" applyFont="1" applyAlignment="1">
      <alignment horizontal="center"/>
    </xf>
    <xf numFmtId="0" fontId="5" fillId="0" borderId="0" xfId="1" applyFill="1"/>
    <xf numFmtId="0" fontId="0" fillId="2" borderId="0" xfId="0" applyFill="1"/>
    <xf numFmtId="0" fontId="0" fillId="2" borderId="2" xfId="0" applyFill="1" applyBorder="1"/>
    <xf numFmtId="0" fontId="14" fillId="0" borderId="0" xfId="0" applyFont="1"/>
    <xf numFmtId="3" fontId="0" fillId="0" borderId="0" xfId="0" applyNumberFormat="1" applyAlignment="1">
      <alignment horizontal="right" vertical="center"/>
    </xf>
    <xf numFmtId="3" fontId="15" fillId="0" borderId="0" xfId="0" applyNumberFormat="1" applyFont="1" applyAlignment="1">
      <alignment horizontal="right" vertical="center"/>
    </xf>
    <xf numFmtId="3" fontId="15" fillId="0" borderId="0" xfId="3" applyNumberFormat="1" applyFont="1" applyAlignment="1">
      <alignment horizontal="right" vertical="center"/>
    </xf>
    <xf numFmtId="3" fontId="8" fillId="0" borderId="0" xfId="3" applyNumberFormat="1" applyFont="1" applyAlignment="1">
      <alignment horizontal="right" vertical="center"/>
    </xf>
    <xf numFmtId="10" fontId="0" fillId="0" borderId="0" xfId="0" applyNumberFormat="1"/>
    <xf numFmtId="166" fontId="0" fillId="0" borderId="0" xfId="0" applyNumberFormat="1"/>
    <xf numFmtId="164" fontId="9" fillId="0" borderId="0" xfId="0" applyNumberFormat="1" applyFont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6" fillId="4" borderId="3" xfId="0" applyFont="1" applyFill="1" applyBorder="1" applyAlignment="1">
      <alignment horizontal="center"/>
    </xf>
    <xf numFmtId="0" fontId="16" fillId="4" borderId="3" xfId="0" applyFont="1" applyFill="1" applyBorder="1" applyAlignment="1">
      <alignment horizontal="left"/>
    </xf>
    <xf numFmtId="0" fontId="4" fillId="2" borderId="0" xfId="0" applyFont="1" applyFill="1"/>
    <xf numFmtId="0" fontId="4" fillId="2" borderId="7" xfId="0" applyFont="1" applyFill="1" applyBorder="1"/>
    <xf numFmtId="0" fontId="0" fillId="2" borderId="8" xfId="0" applyFill="1" applyBorder="1"/>
    <xf numFmtId="0" fontId="4" fillId="2" borderId="8" xfId="0" applyFont="1" applyFill="1" applyBorder="1"/>
    <xf numFmtId="0" fontId="0" fillId="2" borderId="9" xfId="0" applyFill="1" applyBorder="1"/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left"/>
    </xf>
    <xf numFmtId="0" fontId="5" fillId="2" borderId="0" xfId="1" applyFill="1" applyBorder="1"/>
    <xf numFmtId="0" fontId="5" fillId="2" borderId="11" xfId="1" applyFill="1" applyBorder="1"/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left"/>
    </xf>
    <xf numFmtId="0" fontId="0" fillId="2" borderId="10" xfId="0" applyFill="1" applyBorder="1"/>
    <xf numFmtId="0" fontId="5" fillId="2" borderId="0" xfId="1" applyFill="1" applyBorder="1" applyAlignment="1">
      <alignment horizontal="right"/>
    </xf>
    <xf numFmtId="0" fontId="0" fillId="2" borderId="11" xfId="0" applyFill="1" applyBorder="1"/>
    <xf numFmtId="0" fontId="0" fillId="2" borderId="12" xfId="0" applyFill="1" applyBorder="1"/>
    <xf numFmtId="0" fontId="5" fillId="2" borderId="2" xfId="1" applyFill="1" applyBorder="1"/>
    <xf numFmtId="0" fontId="5" fillId="2" borderId="13" xfId="1" applyFill="1" applyBorder="1"/>
    <xf numFmtId="0" fontId="0" fillId="2" borderId="1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3" xfId="0" applyFill="1" applyBorder="1" applyAlignment="1">
      <alignment horizontal="left"/>
    </xf>
    <xf numFmtId="0" fontId="0" fillId="2" borderId="7" xfId="0" applyFill="1" applyBorder="1"/>
    <xf numFmtId="0" fontId="0" fillId="2" borderId="13" xfId="0" applyFill="1" applyBorder="1"/>
    <xf numFmtId="0" fontId="5" fillId="2" borderId="0" xfId="1" applyFill="1"/>
    <xf numFmtId="0" fontId="0" fillId="0" borderId="0" xfId="0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8" fillId="0" borderId="0" xfId="0" applyFont="1"/>
    <xf numFmtId="49" fontId="19" fillId="0" borderId="0" xfId="0" applyNumberFormat="1" applyFont="1" applyAlignment="1">
      <alignment horizontal="center" vertical="center"/>
    </xf>
    <xf numFmtId="168" fontId="19" fillId="0" borderId="0" xfId="0" applyNumberFormat="1" applyFont="1" applyAlignment="1">
      <alignment horizontal="center"/>
    </xf>
    <xf numFmtId="168" fontId="20" fillId="0" borderId="0" xfId="0" applyNumberFormat="1" applyFont="1" applyAlignment="1">
      <alignment horizontal="center" vertical="center"/>
    </xf>
    <xf numFmtId="168" fontId="20" fillId="0" borderId="0" xfId="0" applyNumberFormat="1" applyFont="1" applyAlignment="1">
      <alignment horizontal="center"/>
    </xf>
    <xf numFmtId="168" fontId="19" fillId="0" borderId="0" xfId="0" applyNumberFormat="1" applyFont="1"/>
    <xf numFmtId="0" fontId="11" fillId="0" borderId="0" xfId="0" applyFont="1"/>
    <xf numFmtId="168" fontId="19" fillId="0" borderId="0" xfId="0" applyNumberFormat="1" applyFont="1" applyAlignment="1">
      <alignment wrapText="1"/>
    </xf>
    <xf numFmtId="0" fontId="18" fillId="0" borderId="0" xfId="0" applyFont="1" applyAlignment="1">
      <alignment wrapText="1"/>
    </xf>
    <xf numFmtId="0" fontId="20" fillId="0" borderId="0" xfId="0" applyFont="1" applyAlignment="1">
      <alignment vertical="center"/>
    </xf>
    <xf numFmtId="1" fontId="4" fillId="0" borderId="0" xfId="0" applyNumberFormat="1" applyFont="1"/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4" fillId="0" borderId="0" xfId="0" applyFont="1" applyAlignment="1">
      <alignment vertical="center"/>
    </xf>
    <xf numFmtId="164" fontId="20" fillId="0" borderId="0" xfId="0" applyNumberFormat="1" applyFont="1" applyAlignment="1">
      <alignment vertical="center"/>
    </xf>
    <xf numFmtId="164" fontId="18" fillId="0" borderId="0" xfId="0" applyNumberFormat="1" applyFont="1"/>
    <xf numFmtId="164" fontId="19" fillId="0" borderId="0" xfId="0" applyNumberFormat="1" applyFont="1" applyAlignment="1">
      <alignment vertical="center"/>
    </xf>
    <xf numFmtId="164" fontId="19" fillId="0" borderId="0" xfId="0" applyNumberFormat="1" applyFont="1" applyAlignment="1">
      <alignment horizontal="right" vertical="center"/>
    </xf>
    <xf numFmtId="164" fontId="19" fillId="0" borderId="0" xfId="0" applyNumberFormat="1" applyFont="1" applyAlignment="1">
      <alignment horizontal="right"/>
    </xf>
    <xf numFmtId="164" fontId="19" fillId="0" borderId="0" xfId="3" applyNumberFormat="1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15" fillId="0" borderId="0" xfId="0" applyFont="1"/>
    <xf numFmtId="1" fontId="15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0" fontId="15" fillId="0" borderId="0" xfId="0" quotePrefix="1" applyFont="1" applyAlignment="1">
      <alignment vertical="top"/>
    </xf>
    <xf numFmtId="164" fontId="0" fillId="0" borderId="0" xfId="0" applyNumberFormat="1" applyAlignment="1">
      <alignment horizontal="center"/>
    </xf>
    <xf numFmtId="49" fontId="0" fillId="0" borderId="0" xfId="0" applyNumberFormat="1" applyAlignment="1">
      <alignment horizontal="right"/>
    </xf>
    <xf numFmtId="17" fontId="6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6" borderId="0" xfId="0" applyFill="1"/>
    <xf numFmtId="0" fontId="0" fillId="6" borderId="10" xfId="0" applyFill="1" applyBorder="1"/>
    <xf numFmtId="0" fontId="5" fillId="6" borderId="0" xfId="1" applyFill="1" applyBorder="1"/>
    <xf numFmtId="0" fontId="5" fillId="6" borderId="0" xfId="1" applyFill="1" applyBorder="1" applyAlignment="1">
      <alignment horizontal="right"/>
    </xf>
    <xf numFmtId="0" fontId="5" fillId="6" borderId="11" xfId="1" applyFill="1" applyBorder="1"/>
    <xf numFmtId="0" fontId="0" fillId="6" borderId="10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11" xfId="0" applyFill="1" applyBorder="1" applyAlignment="1">
      <alignment horizontal="left"/>
    </xf>
    <xf numFmtId="49" fontId="5" fillId="0" borderId="0" xfId="1" applyNumberFormat="1" applyAlignment="1">
      <alignment horizontal="center" vertical="center"/>
    </xf>
    <xf numFmtId="0" fontId="17" fillId="2" borderId="10" xfId="0" applyFont="1" applyFill="1" applyBorder="1" applyAlignment="1">
      <alignment horizontal="left"/>
    </xf>
    <xf numFmtId="0" fontId="17" fillId="2" borderId="0" xfId="0" applyFont="1" applyFill="1" applyAlignment="1">
      <alignment horizontal="left"/>
    </xf>
    <xf numFmtId="0" fontId="0" fillId="2" borderId="11" xfId="0" applyFill="1" applyBorder="1" applyAlignment="1">
      <alignment horizontal="center"/>
    </xf>
    <xf numFmtId="0" fontId="5" fillId="6" borderId="0" xfId="1" applyFill="1"/>
    <xf numFmtId="0" fontId="17" fillId="2" borderId="0" xfId="0" applyFont="1" applyFill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left"/>
    </xf>
    <xf numFmtId="0" fontId="17" fillId="2" borderId="11" xfId="0" applyFont="1" applyFill="1" applyBorder="1" applyAlignment="1">
      <alignment horizontal="left"/>
    </xf>
    <xf numFmtId="0" fontId="0" fillId="6" borderId="12" xfId="0" applyFill="1" applyBorder="1"/>
    <xf numFmtId="0" fontId="0" fillId="6" borderId="2" xfId="0" applyFill="1" applyBorder="1"/>
    <xf numFmtId="0" fontId="0" fillId="6" borderId="1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13" xfId="0" applyFill="1" applyBorder="1" applyAlignment="1">
      <alignment horizontal="left"/>
    </xf>
    <xf numFmtId="9" fontId="0" fillId="0" borderId="0" xfId="2" applyFont="1"/>
    <xf numFmtId="0" fontId="6" fillId="0" borderId="0" xfId="0" applyFont="1" applyAlignment="1">
      <alignment horizontal="right"/>
    </xf>
    <xf numFmtId="0" fontId="23" fillId="0" borderId="0" xfId="0" applyFont="1"/>
    <xf numFmtId="0" fontId="21" fillId="0" borderId="0" xfId="0" applyFont="1"/>
    <xf numFmtId="0" fontId="9" fillId="2" borderId="0" xfId="0" applyFont="1" applyFill="1"/>
    <xf numFmtId="0" fontId="17" fillId="0" borderId="0" xfId="0" applyFont="1"/>
    <xf numFmtId="4" fontId="0" fillId="0" borderId="0" xfId="0" applyNumberFormat="1"/>
    <xf numFmtId="169" fontId="0" fillId="0" borderId="0" xfId="0" applyNumberFormat="1"/>
    <xf numFmtId="0" fontId="20" fillId="0" borderId="0" xfId="0" applyFont="1" applyAlignment="1">
      <alignment horizontal="right" vertical="center"/>
    </xf>
    <xf numFmtId="3" fontId="25" fillId="0" borderId="0" xfId="0" applyNumberFormat="1" applyFont="1" applyAlignment="1">
      <alignment horizontal="right"/>
    </xf>
    <xf numFmtId="0" fontId="27" fillId="0" borderId="0" xfId="0" applyFont="1" applyAlignment="1">
      <alignment vertical="center"/>
    </xf>
    <xf numFmtId="170" fontId="25" fillId="0" borderId="0" xfId="0" applyNumberFormat="1" applyFont="1" applyAlignment="1">
      <alignment horizontal="right"/>
    </xf>
    <xf numFmtId="4" fontId="26" fillId="0" borderId="0" xfId="0" applyNumberFormat="1" applyFont="1" applyAlignment="1">
      <alignment horizontal="right"/>
    </xf>
    <xf numFmtId="49" fontId="28" fillId="0" borderId="0" xfId="0" applyNumberFormat="1" applyFont="1"/>
    <xf numFmtId="3" fontId="28" fillId="0" borderId="0" xfId="0" applyNumberFormat="1" applyFont="1"/>
    <xf numFmtId="168" fontId="28" fillId="0" borderId="0" xfId="0" applyNumberFormat="1" applyFont="1"/>
    <xf numFmtId="2" fontId="29" fillId="0" borderId="0" xfId="0" applyNumberFormat="1" applyFont="1"/>
    <xf numFmtId="0" fontId="6" fillId="0" borderId="0" xfId="0" applyFont="1" applyAlignment="1">
      <alignment horizontal="center" wrapText="1"/>
    </xf>
    <xf numFmtId="10" fontId="14" fillId="0" borderId="0" xfId="0" applyNumberFormat="1" applyFont="1"/>
    <xf numFmtId="0" fontId="4" fillId="0" borderId="0" xfId="0" applyFont="1" applyAlignment="1">
      <alignment horizontal="left" vertical="center" readingOrder="1"/>
    </xf>
    <xf numFmtId="49" fontId="30" fillId="7" borderId="0" xfId="0" applyNumberFormat="1" applyFont="1" applyFill="1" applyAlignment="1">
      <alignment horizontal="left" vertical="center"/>
    </xf>
    <xf numFmtId="3" fontId="30" fillId="7" borderId="0" xfId="0" applyNumberFormat="1" applyFont="1" applyFill="1" applyAlignment="1">
      <alignment horizontal="right" vertical="center"/>
    </xf>
    <xf numFmtId="3" fontId="30" fillId="7" borderId="0" xfId="3" applyNumberFormat="1" applyFont="1" applyFill="1" applyAlignment="1">
      <alignment horizontal="right" vertical="center"/>
    </xf>
    <xf numFmtId="0" fontId="17" fillId="0" borderId="0" xfId="0" applyFont="1" applyAlignment="1">
      <alignment horizontal="left" vertical="center" readingOrder="1"/>
    </xf>
    <xf numFmtId="0" fontId="31" fillId="7" borderId="0" xfId="0" applyFont="1" applyFill="1" applyAlignment="1">
      <alignment horizontal="right"/>
    </xf>
    <xf numFmtId="1" fontId="32" fillId="8" borderId="0" xfId="0" applyNumberFormat="1" applyFont="1" applyFill="1" applyAlignment="1">
      <alignment horizontal="right" vertical="center"/>
    </xf>
    <xf numFmtId="1" fontId="23" fillId="0" borderId="0" xfId="0" applyNumberFormat="1" applyFont="1"/>
    <xf numFmtId="3" fontId="33" fillId="9" borderId="0" xfId="0" applyNumberFormat="1" applyFont="1" applyFill="1" applyAlignment="1">
      <alignment horizontal="right" vertical="center"/>
    </xf>
    <xf numFmtId="3" fontId="34" fillId="9" borderId="0" xfId="0" applyNumberFormat="1" applyFont="1" applyFill="1" applyAlignment="1">
      <alignment horizontal="right" vertical="center"/>
    </xf>
    <xf numFmtId="1" fontId="32" fillId="8" borderId="0" xfId="3" applyNumberFormat="1" applyFont="1" applyFill="1" applyAlignment="1">
      <alignment horizontal="right" vertical="center"/>
    </xf>
    <xf numFmtId="0" fontId="35" fillId="0" borderId="0" xfId="0" applyFont="1" applyAlignment="1">
      <alignment horizontal="left" vertical="center" readingOrder="1"/>
    </xf>
    <xf numFmtId="0" fontId="25" fillId="0" borderId="0" xfId="0" applyFont="1"/>
    <xf numFmtId="0" fontId="25" fillId="2" borderId="0" xfId="0" applyFont="1" applyFill="1"/>
    <xf numFmtId="1" fontId="9" fillId="0" borderId="0" xfId="0" applyNumberFormat="1" applyFont="1"/>
    <xf numFmtId="0" fontId="0" fillId="10" borderId="0" xfId="0" applyFill="1"/>
    <xf numFmtId="0" fontId="31" fillId="11" borderId="0" xfId="0" applyFont="1" applyFill="1" applyAlignment="1">
      <alignment horizontal="right"/>
    </xf>
    <xf numFmtId="0" fontId="3" fillId="0" borderId="0" xfId="0" applyFont="1"/>
    <xf numFmtId="1" fontId="0" fillId="0" borderId="0" xfId="0" applyNumberForma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17" fontId="0" fillId="0" borderId="0" xfId="0" applyNumberFormat="1" applyAlignment="1">
      <alignment horizontal="right"/>
    </xf>
    <xf numFmtId="3" fontId="37" fillId="0" borderId="0" xfId="3" applyNumberFormat="1" applyFont="1" applyAlignment="1">
      <alignment horizontal="right"/>
    </xf>
    <xf numFmtId="3" fontId="37" fillId="0" borderId="0" xfId="5" applyNumberFormat="1" applyFont="1" applyAlignment="1">
      <alignment horizontal="right"/>
    </xf>
    <xf numFmtId="3" fontId="37" fillId="0" borderId="0" xfId="4" applyNumberFormat="1" applyFont="1" applyAlignment="1">
      <alignment horizontal="right"/>
    </xf>
    <xf numFmtId="0" fontId="4" fillId="0" borderId="0" xfId="0" applyFont="1" applyAlignment="1">
      <alignment horizontal="center"/>
    </xf>
    <xf numFmtId="0" fontId="0" fillId="10" borderId="10" xfId="0" applyFill="1" applyBorder="1"/>
    <xf numFmtId="0" fontId="5" fillId="10" borderId="0" xfId="1" applyFill="1" applyBorder="1" applyAlignment="1">
      <alignment horizontal="right"/>
    </xf>
    <xf numFmtId="0" fontId="5" fillId="10" borderId="11" xfId="1" applyFill="1" applyBorder="1"/>
    <xf numFmtId="0" fontId="0" fillId="10" borderId="10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11" xfId="0" applyFill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9" fontId="0" fillId="0" borderId="0" xfId="2" applyFont="1" applyFill="1"/>
    <xf numFmtId="17" fontId="6" fillId="0" borderId="0" xfId="0" applyNumberFormat="1" applyFont="1"/>
    <xf numFmtId="3" fontId="3" fillId="0" borderId="0" xfId="0" applyNumberFormat="1" applyFont="1"/>
    <xf numFmtId="0" fontId="6" fillId="12" borderId="0" xfId="0" applyFont="1" applyFill="1"/>
    <xf numFmtId="3" fontId="0" fillId="12" borderId="0" xfId="0" applyNumberFormat="1" applyFill="1"/>
    <xf numFmtId="0" fontId="0" fillId="12" borderId="0" xfId="0" applyFill="1"/>
    <xf numFmtId="1" fontId="0" fillId="12" borderId="0" xfId="0" applyNumberFormat="1" applyFill="1"/>
    <xf numFmtId="3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7" fontId="8" fillId="0" borderId="0" xfId="0" applyNumberFormat="1" applyFont="1" applyAlignment="1">
      <alignment horizontal="right"/>
    </xf>
    <xf numFmtId="0" fontId="8" fillId="0" borderId="0" xfId="5" applyFont="1" applyAlignment="1">
      <alignment horizontal="right"/>
    </xf>
    <xf numFmtId="49" fontId="4" fillId="0" borderId="0" xfId="5" applyNumberFormat="1" applyFont="1" applyAlignment="1">
      <alignment horizontal="center" vertical="center"/>
    </xf>
    <xf numFmtId="49" fontId="4" fillId="0" borderId="0" xfId="5" applyNumberFormat="1" applyFont="1" applyAlignment="1">
      <alignment horizontal="center" vertical="center" wrapText="1"/>
    </xf>
    <xf numFmtId="17" fontId="8" fillId="0" borderId="0" xfId="5" applyNumberFormat="1" applyFont="1" applyAlignment="1">
      <alignment horizontal="right"/>
    </xf>
    <xf numFmtId="3" fontId="4" fillId="0" borderId="0" xfId="5" applyNumberFormat="1" applyFont="1" applyAlignment="1">
      <alignment horizontal="right"/>
    </xf>
    <xf numFmtId="3" fontId="4" fillId="0" borderId="0" xfId="0" applyNumberFormat="1" applyFont="1"/>
    <xf numFmtId="3" fontId="4" fillId="0" borderId="0" xfId="4" applyNumberFormat="1" applyFont="1" applyAlignment="1">
      <alignment horizontal="right"/>
    </xf>
    <xf numFmtId="49" fontId="4" fillId="0" borderId="0" xfId="5" applyNumberFormat="1" applyFont="1" applyAlignment="1">
      <alignment horizontal="right"/>
    </xf>
    <xf numFmtId="3" fontId="8" fillId="0" borderId="0" xfId="5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2" fillId="0" borderId="0" xfId="6" applyAlignment="1">
      <alignment horizontal="left" wrapText="1"/>
    </xf>
    <xf numFmtId="0" fontId="2" fillId="0" borderId="0" xfId="6" applyAlignment="1">
      <alignment wrapText="1"/>
    </xf>
    <xf numFmtId="0" fontId="38" fillId="0" borderId="0" xfId="6" applyFont="1" applyAlignment="1">
      <alignment wrapText="1"/>
    </xf>
    <xf numFmtId="17" fontId="2" fillId="0" borderId="0" xfId="6" applyNumberFormat="1" applyAlignment="1">
      <alignment horizontal="left"/>
    </xf>
    <xf numFmtId="0" fontId="2" fillId="0" borderId="0" xfId="6"/>
    <xf numFmtId="2" fontId="38" fillId="0" borderId="0" xfId="6" applyNumberFormat="1" applyFont="1"/>
    <xf numFmtId="0" fontId="38" fillId="0" borderId="0" xfId="6" applyFont="1"/>
    <xf numFmtId="165" fontId="0" fillId="0" borderId="0" xfId="7" applyNumberFormat="1" applyFont="1"/>
    <xf numFmtId="0" fontId="39" fillId="0" borderId="0" xfId="6" applyFont="1"/>
    <xf numFmtId="164" fontId="2" fillId="0" borderId="0" xfId="6" applyNumberFormat="1"/>
    <xf numFmtId="164" fontId="38" fillId="0" borderId="0" xfId="6" applyNumberFormat="1" applyFont="1"/>
    <xf numFmtId="0" fontId="2" fillId="2" borderId="0" xfId="6" applyFill="1"/>
    <xf numFmtId="0" fontId="38" fillId="2" borderId="0" xfId="6" applyFont="1" applyFill="1"/>
    <xf numFmtId="0" fontId="2" fillId="0" borderId="0" xfId="6" applyAlignment="1">
      <alignment horizontal="left"/>
    </xf>
    <xf numFmtId="0" fontId="41" fillId="2" borderId="0" xfId="6" applyFont="1" applyFill="1" applyAlignment="1">
      <alignment horizontal="left" vertical="center" readingOrder="1"/>
    </xf>
    <xf numFmtId="0" fontId="0" fillId="0" borderId="0" xfId="0" applyFill="1"/>
    <xf numFmtId="0" fontId="5" fillId="0" borderId="11" xfId="1" applyFill="1" applyBorder="1"/>
    <xf numFmtId="0" fontId="0" fillId="0" borderId="0" xfId="0" applyFill="1" applyAlignment="1">
      <alignment horizontal="center"/>
    </xf>
    <xf numFmtId="0" fontId="4" fillId="2" borderId="10" xfId="0" applyFont="1" applyFill="1" applyBorder="1"/>
    <xf numFmtId="3" fontId="0" fillId="0" borderId="0" xfId="0" applyNumberFormat="1" applyFill="1"/>
    <xf numFmtId="0" fontId="2" fillId="0" borderId="0" xfId="6" applyAlignment="1">
      <alignment horizontal="right" wrapText="1"/>
    </xf>
    <xf numFmtId="0" fontId="38" fillId="0" borderId="0" xfId="6" applyFont="1" applyAlignment="1">
      <alignment horizontal="right" wrapText="1"/>
    </xf>
    <xf numFmtId="17" fontId="2" fillId="0" borderId="0" xfId="6" applyNumberFormat="1" applyFont="1" applyAlignment="1">
      <alignment horizontal="left"/>
    </xf>
    <xf numFmtId="165" fontId="38" fillId="0" borderId="0" xfId="7" applyNumberFormat="1" applyFont="1"/>
    <xf numFmtId="0" fontId="2" fillId="0" borderId="0" xfId="6" applyFill="1"/>
    <xf numFmtId="0" fontId="38" fillId="0" borderId="0" xfId="6" applyFont="1" applyFill="1"/>
    <xf numFmtId="2" fontId="38" fillId="0" borderId="0" xfId="6" applyNumberFormat="1" applyFont="1" applyFill="1"/>
    <xf numFmtId="0" fontId="4" fillId="0" borderId="0" xfId="0" applyFont="1" applyAlignment="1">
      <alignment horizontal="center"/>
    </xf>
    <xf numFmtId="1" fontId="0" fillId="0" borderId="0" xfId="0" applyNumberFormat="1" applyFill="1"/>
    <xf numFmtId="0" fontId="41" fillId="0" borderId="0" xfId="6" applyFont="1"/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42" fillId="0" borderId="0" xfId="8" applyFont="1"/>
    <xf numFmtId="0" fontId="42" fillId="0" borderId="0" xfId="8" applyFont="1" applyFill="1"/>
    <xf numFmtId="0" fontId="1" fillId="0" borderId="0" xfId="8"/>
    <xf numFmtId="0" fontId="9" fillId="0" borderId="0" xfId="8" applyFont="1" applyFill="1" applyBorder="1" applyAlignment="1">
      <alignment horizontal="right"/>
    </xf>
    <xf numFmtId="0" fontId="43" fillId="0" borderId="0" xfId="8" applyFont="1"/>
    <xf numFmtId="2" fontId="44" fillId="0" borderId="0" xfId="8" applyNumberFormat="1" applyFont="1" applyBorder="1"/>
    <xf numFmtId="2" fontId="44" fillId="0" borderId="0" xfId="8" applyNumberFormat="1" applyFont="1"/>
    <xf numFmtId="166" fontId="44" fillId="0" borderId="0" xfId="8" applyNumberFormat="1" applyFont="1"/>
    <xf numFmtId="167" fontId="44" fillId="0" borderId="0" xfId="9" applyNumberFormat="1" applyFont="1" applyFill="1"/>
    <xf numFmtId="166" fontId="1" fillId="0" borderId="0" xfId="8" applyNumberFormat="1"/>
    <xf numFmtId="0" fontId="1" fillId="0" borderId="0" xfId="8" applyBorder="1"/>
    <xf numFmtId="0" fontId="45" fillId="0" borderId="0" xfId="8" applyFont="1" applyFill="1" applyBorder="1" applyAlignment="1">
      <alignment horizontal="centerContinuous"/>
    </xf>
    <xf numFmtId="10" fontId="1" fillId="0" borderId="0" xfId="8" applyNumberFormat="1"/>
    <xf numFmtId="0" fontId="1" fillId="0" borderId="0" xfId="8" applyFill="1" applyBorder="1" applyAlignment="1"/>
    <xf numFmtId="9" fontId="0" fillId="0" borderId="0" xfId="9" applyFont="1"/>
    <xf numFmtId="10" fontId="0" fillId="0" borderId="0" xfId="9" applyNumberFormat="1" applyFont="1"/>
    <xf numFmtId="0" fontId="1" fillId="0" borderId="0" xfId="8" applyFill="1"/>
    <xf numFmtId="0" fontId="46" fillId="0" borderId="0" xfId="8" applyFont="1" applyFill="1" applyAlignment="1"/>
    <xf numFmtId="0" fontId="45" fillId="0" borderId="0" xfId="8" applyFont="1" applyFill="1" applyBorder="1" applyAlignment="1">
      <alignment horizontal="center"/>
    </xf>
    <xf numFmtId="0" fontId="47" fillId="0" borderId="0" xfId="8" applyFont="1" applyFill="1" applyAlignment="1"/>
    <xf numFmtId="167" fontId="0" fillId="0" borderId="0" xfId="9" applyNumberFormat="1" applyFont="1"/>
    <xf numFmtId="0" fontId="48" fillId="0" borderId="0" xfId="8" applyFont="1" applyFill="1"/>
    <xf numFmtId="167" fontId="1" fillId="0" borderId="0" xfId="8" applyNumberFormat="1"/>
    <xf numFmtId="164" fontId="38" fillId="0" borderId="0" xfId="8" applyNumberFormat="1" applyFont="1"/>
    <xf numFmtId="166" fontId="38" fillId="0" borderId="0" xfId="8" applyNumberFormat="1" applyFont="1"/>
    <xf numFmtId="167" fontId="44" fillId="13" borderId="0" xfId="9" applyNumberFormat="1" applyFont="1" applyFill="1"/>
    <xf numFmtId="0" fontId="1" fillId="12" borderId="0" xfId="8" applyFill="1"/>
    <xf numFmtId="3" fontId="49" fillId="0" borderId="0" xfId="8" applyNumberFormat="1" applyFont="1"/>
    <xf numFmtId="0" fontId="1" fillId="2" borderId="0" xfId="8" applyFill="1"/>
    <xf numFmtId="0" fontId="46" fillId="2" borderId="0" xfId="8" applyFont="1" applyFill="1" applyAlignment="1"/>
    <xf numFmtId="0" fontId="41" fillId="0" borderId="0" xfId="8" applyFont="1" applyAlignment="1">
      <alignment horizontal="left" vertical="center" readingOrder="1"/>
    </xf>
    <xf numFmtId="0" fontId="47" fillId="2" borderId="0" xfId="8" applyFont="1" applyFill="1" applyAlignment="1"/>
    <xf numFmtId="3" fontId="49" fillId="0" borderId="0" xfId="8" applyNumberFormat="1" applyFont="1" applyFill="1"/>
    <xf numFmtId="0" fontId="48" fillId="2" borderId="0" xfId="8" applyFont="1" applyFill="1"/>
    <xf numFmtId="0" fontId="8" fillId="0" borderId="0" xfId="8" applyFont="1" applyBorder="1"/>
    <xf numFmtId="0" fontId="50" fillId="0" borderId="0" xfId="8" applyFont="1" applyBorder="1"/>
    <xf numFmtId="0" fontId="31" fillId="0" borderId="0" xfId="8" applyFont="1"/>
    <xf numFmtId="0" fontId="8" fillId="0" borderId="0" xfId="8" applyFont="1"/>
    <xf numFmtId="0" fontId="51" fillId="0" borderId="0" xfId="8" applyFont="1"/>
    <xf numFmtId="0" fontId="50" fillId="0" borderId="0" xfId="8" applyFont="1"/>
    <xf numFmtId="0" fontId="52" fillId="0" borderId="0" xfId="8" applyFont="1"/>
    <xf numFmtId="0" fontId="51" fillId="0" borderId="0" xfId="8" applyFont="1" applyBorder="1" applyAlignment="1">
      <alignment horizontal="right"/>
    </xf>
    <xf numFmtId="3" fontId="8" fillId="0" borderId="0" xfId="8" applyNumberFormat="1" applyFont="1"/>
    <xf numFmtId="0" fontId="53" fillId="0" borderId="0" xfId="8" applyFont="1"/>
    <xf numFmtId="0" fontId="1" fillId="0" borderId="0" xfId="8" applyAlignment="1">
      <alignment horizontal="left"/>
    </xf>
    <xf numFmtId="0" fontId="1" fillId="0" borderId="0" xfId="8" applyAlignment="1">
      <alignment wrapText="1"/>
    </xf>
    <xf numFmtId="0" fontId="54" fillId="0" borderId="0" xfId="8" applyFont="1" applyAlignment="1">
      <alignment wrapText="1"/>
    </xf>
    <xf numFmtId="17" fontId="1" fillId="0" borderId="0" xfId="8" applyNumberFormat="1" applyAlignment="1">
      <alignment horizontal="left"/>
    </xf>
    <xf numFmtId="0" fontId="54" fillId="0" borderId="0" xfId="8" applyFont="1"/>
    <xf numFmtId="0" fontId="54" fillId="0" borderId="0" xfId="9" applyNumberFormat="1" applyFont="1"/>
    <xf numFmtId="167" fontId="54" fillId="0" borderId="0" xfId="9" applyNumberFormat="1" applyFont="1"/>
    <xf numFmtId="165" fontId="0" fillId="0" borderId="0" xfId="9" applyNumberFormat="1" applyFont="1"/>
    <xf numFmtId="0" fontId="39" fillId="0" borderId="0" xfId="8" applyFont="1"/>
    <xf numFmtId="0" fontId="38" fillId="0" borderId="0" xfId="8" applyFont="1"/>
    <xf numFmtId="165" fontId="38" fillId="0" borderId="0" xfId="9" applyNumberFormat="1" applyFont="1"/>
    <xf numFmtId="0" fontId="40" fillId="2" borderId="0" xfId="8" applyFont="1" applyFill="1" applyAlignment="1">
      <alignment horizontal="left" vertical="center" readingOrder="1"/>
    </xf>
    <xf numFmtId="0" fontId="54" fillId="2" borderId="0" xfId="8" applyFont="1" applyFill="1"/>
    <xf numFmtId="0" fontId="41" fillId="2" borderId="0" xfId="8" applyFont="1" applyFill="1" applyAlignment="1">
      <alignment horizontal="left" vertical="center" readingOrder="1"/>
    </xf>
    <xf numFmtId="0" fontId="31" fillId="0" borderId="0" xfId="0" applyFont="1" applyFill="1" applyBorder="1"/>
    <xf numFmtId="0" fontId="1" fillId="0" borderId="0" xfId="0" applyFont="1" applyFill="1" applyBorder="1"/>
    <xf numFmtId="0" fontId="21" fillId="0" borderId="0" xfId="0" applyFont="1" applyFill="1" applyBorder="1" applyAlignment="1">
      <alignment vertical="top" wrapText="1"/>
    </xf>
    <xf numFmtId="0" fontId="3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vertical="top" wrapText="1"/>
    </xf>
    <xf numFmtId="1" fontId="31" fillId="0" borderId="0" xfId="0" applyNumberFormat="1" applyFont="1" applyFill="1" applyBorder="1" applyAlignment="1">
      <alignment horizontal="center" vertical="top" wrapText="1"/>
    </xf>
    <xf numFmtId="0" fontId="22" fillId="0" borderId="15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right" vertical="top" wrapText="1"/>
    </xf>
    <xf numFmtId="1" fontId="21" fillId="0" borderId="0" xfId="0" applyNumberFormat="1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horizontal="right"/>
    </xf>
    <xf numFmtId="3" fontId="1" fillId="0" borderId="0" xfId="0" applyNumberFormat="1" applyFont="1"/>
    <xf numFmtId="0" fontId="1" fillId="0" borderId="0" xfId="0" applyFont="1" applyFill="1" applyBorder="1" applyAlignment="1">
      <alignment horizontal="right" vertical="top" wrapText="1"/>
    </xf>
    <xf numFmtId="3" fontId="55" fillId="0" borderId="0" xfId="0" applyNumberFormat="1" applyFont="1"/>
    <xf numFmtId="0" fontId="1" fillId="0" borderId="0" xfId="0" applyFont="1" applyFill="1" applyBorder="1" applyAlignment="1">
      <alignment horizontal="center" vertical="top" wrapText="1"/>
    </xf>
    <xf numFmtId="0" fontId="21" fillId="0" borderId="0" xfId="0" applyFont="1" applyFill="1" applyBorder="1"/>
    <xf numFmtId="3" fontId="30" fillId="0" borderId="0" xfId="0" applyNumberFormat="1" applyFont="1" applyFill="1" applyBorder="1" applyAlignment="1">
      <alignment horizontal="right"/>
    </xf>
    <xf numFmtId="49" fontId="30" fillId="0" borderId="0" xfId="0" applyNumberFormat="1" applyFont="1" applyFill="1" applyBorder="1" applyAlignment="1">
      <alignment horizontal="left"/>
    </xf>
    <xf numFmtId="49" fontId="30" fillId="0" borderId="0" xfId="0" applyNumberFormat="1" applyFont="1" applyFill="1" applyBorder="1" applyAlignment="1">
      <alignment horizontal="center"/>
    </xf>
    <xf numFmtId="3" fontId="30" fillId="7" borderId="0" xfId="0" applyNumberFormat="1" applyFont="1" applyFill="1" applyAlignment="1">
      <alignment horizontal="right"/>
    </xf>
    <xf numFmtId="0" fontId="56" fillId="0" borderId="0" xfId="1" applyFont="1" applyFill="1" applyBorder="1"/>
    <xf numFmtId="0" fontId="5" fillId="0" borderId="0" xfId="1" applyFill="1" applyBorder="1"/>
    <xf numFmtId="0" fontId="0" fillId="0" borderId="0" xfId="0" applyFill="1" applyBorder="1"/>
    <xf numFmtId="0" fontId="22" fillId="0" borderId="0" xfId="0" applyFont="1" applyFill="1" applyBorder="1" applyAlignment="1">
      <alignment horizontal="center" vertical="top" wrapText="1"/>
    </xf>
    <xf numFmtId="1" fontId="22" fillId="0" borderId="0" xfId="0" applyNumberFormat="1" applyFont="1" applyFill="1" applyBorder="1" applyAlignment="1">
      <alignment horizontal="center" vertical="top" wrapText="1"/>
    </xf>
    <xf numFmtId="3" fontId="1" fillId="0" borderId="0" xfId="0" applyNumberFormat="1" applyFont="1" applyFill="1" applyBorder="1"/>
    <xf numFmtId="0" fontId="24" fillId="0" borderId="0" xfId="0" applyFont="1" applyFill="1" applyBorder="1" applyAlignment="1">
      <alignment horizontal="center" vertical="top" wrapText="1"/>
    </xf>
    <xf numFmtId="0" fontId="0" fillId="14" borderId="0" xfId="0" applyFont="1" applyFill="1"/>
    <xf numFmtId="0" fontId="1" fillId="14" borderId="0" xfId="0" applyFont="1" applyFill="1" applyAlignment="1">
      <alignment horizontal="center"/>
    </xf>
    <xf numFmtId="0" fontId="0" fillId="0" borderId="0" xfId="0" applyFont="1"/>
    <xf numFmtId="0" fontId="0" fillId="0" borderId="0" xfId="0" applyFont="1" applyFill="1"/>
    <xf numFmtId="3" fontId="32" fillId="14" borderId="0" xfId="0" applyNumberFormat="1" applyFont="1" applyFill="1" applyAlignment="1">
      <alignment horizontal="right" vertical="center"/>
    </xf>
    <xf numFmtId="3" fontId="30" fillId="14" borderId="0" xfId="0" applyNumberFormat="1" applyFont="1" applyFill="1" applyAlignment="1">
      <alignment horizontal="right" vertical="center"/>
    </xf>
    <xf numFmtId="3" fontId="0" fillId="14" borderId="0" xfId="0" applyNumberFormat="1" applyFont="1" applyFill="1"/>
    <xf numFmtId="49" fontId="32" fillId="14" borderId="0" xfId="0" applyNumberFormat="1" applyFont="1" applyFill="1" applyAlignment="1">
      <alignment horizontal="left" vertical="center"/>
    </xf>
    <xf numFmtId="49" fontId="30" fillId="14" borderId="0" xfId="0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/>
    </xf>
    <xf numFmtId="0" fontId="31" fillId="14" borderId="0" xfId="0" applyFont="1" applyFill="1" applyAlignment="1">
      <alignment horizontal="right"/>
    </xf>
    <xf numFmtId="3" fontId="32" fillId="14" borderId="0" xfId="0" applyNumberFormat="1" applyFont="1" applyFill="1" applyAlignment="1">
      <alignment horizontal="center" vertical="center"/>
    </xf>
    <xf numFmtId="3" fontId="0" fillId="0" borderId="0" xfId="0" applyNumberFormat="1" applyFont="1" applyFill="1"/>
    <xf numFmtId="49" fontId="30" fillId="0" borderId="0" xfId="0" applyNumberFormat="1" applyFont="1" applyFill="1" applyAlignment="1">
      <alignment horizontal="left" vertical="center"/>
    </xf>
    <xf numFmtId="3" fontId="30" fillId="0" borderId="0" xfId="0" applyNumberFormat="1" applyFont="1" applyFill="1" applyAlignment="1">
      <alignment horizontal="right" vertical="center"/>
    </xf>
    <xf numFmtId="49" fontId="32" fillId="0" borderId="0" xfId="0" applyNumberFormat="1" applyFont="1" applyFill="1" applyAlignment="1">
      <alignment horizontal="left" vertical="center"/>
    </xf>
    <xf numFmtId="3" fontId="32" fillId="0" borderId="0" xfId="0" applyNumberFormat="1" applyFont="1" applyFill="1" applyAlignment="1">
      <alignment horizontal="right" vertical="center"/>
    </xf>
    <xf numFmtId="3" fontId="32" fillId="14" borderId="0" xfId="3" applyNumberFormat="1" applyFont="1" applyFill="1" applyAlignment="1">
      <alignment horizontal="right" vertical="center"/>
    </xf>
    <xf numFmtId="3" fontId="30" fillId="14" borderId="0" xfId="3" applyNumberFormat="1" applyFont="1" applyFill="1" applyAlignment="1">
      <alignment horizontal="right" vertical="center"/>
    </xf>
    <xf numFmtId="0" fontId="1" fillId="14" borderId="0" xfId="0" applyFont="1" applyFill="1"/>
    <xf numFmtId="3" fontId="57" fillId="7" borderId="0" xfId="0" applyNumberFormat="1" applyFont="1" applyFill="1" applyAlignment="1">
      <alignment horizontal="right"/>
    </xf>
    <xf numFmtId="0" fontId="31" fillId="15" borderId="0" xfId="0" applyFont="1" applyFill="1" applyAlignment="1">
      <alignment horizontal="right"/>
    </xf>
    <xf numFmtId="0" fontId="21" fillId="16" borderId="14" xfId="0" applyFont="1" applyFill="1" applyBorder="1" applyAlignment="1">
      <alignment horizontal="right" vertical="top" wrapText="1"/>
    </xf>
    <xf numFmtId="3" fontId="1" fillId="15" borderId="0" xfId="0" applyNumberFormat="1" applyFont="1" applyFill="1" applyAlignment="1">
      <alignment horizontal="right"/>
    </xf>
    <xf numFmtId="3" fontId="30" fillId="15" borderId="0" xfId="0" applyNumberFormat="1" applyFont="1" applyFill="1" applyAlignment="1">
      <alignment horizontal="right"/>
    </xf>
    <xf numFmtId="3" fontId="30" fillId="15" borderId="0" xfId="0" applyNumberFormat="1" applyFont="1" applyFill="1" applyAlignment="1">
      <alignment horizontal="center"/>
    </xf>
    <xf numFmtId="3" fontId="1" fillId="14" borderId="0" xfId="0" applyNumberFormat="1" applyFont="1" applyFill="1"/>
    <xf numFmtId="3" fontId="31" fillId="15" borderId="0" xfId="0" applyNumberFormat="1" applyFont="1" applyFill="1" applyAlignment="1">
      <alignment horizontal="center"/>
    </xf>
    <xf numFmtId="49" fontId="30" fillId="15" borderId="0" xfId="0" applyNumberFormat="1" applyFont="1" applyFill="1" applyAlignment="1">
      <alignment horizontal="left" vertical="center"/>
    </xf>
    <xf numFmtId="17" fontId="0" fillId="10" borderId="0" xfId="0" applyNumberFormat="1" applyFont="1" applyFill="1"/>
    <xf numFmtId="3" fontId="1" fillId="14" borderId="0" xfId="0" applyNumberFormat="1" applyFont="1" applyFill="1" applyAlignment="1">
      <alignment horizontal="center"/>
    </xf>
    <xf numFmtId="3" fontId="58" fillId="15" borderId="0" xfId="0" applyNumberFormat="1" applyFont="1" applyFill="1" applyAlignment="1">
      <alignment horizontal="right"/>
    </xf>
    <xf numFmtId="3" fontId="59" fillId="15" borderId="0" xfId="0" applyNumberFormat="1" applyFont="1" applyFill="1" applyAlignment="1">
      <alignment horizontal="right"/>
    </xf>
    <xf numFmtId="3" fontId="0" fillId="10" borderId="0" xfId="0" applyNumberFormat="1" applyFont="1" applyFill="1"/>
    <xf numFmtId="0" fontId="0" fillId="10" borderId="0" xfId="0" applyFont="1" applyFill="1"/>
    <xf numFmtId="3" fontId="30" fillId="15" borderId="0" xfId="0" applyNumberFormat="1" applyFont="1" applyFill="1" applyAlignment="1">
      <alignment horizontal="right" vertical="center"/>
    </xf>
    <xf numFmtId="3" fontId="0" fillId="0" borderId="0" xfId="0" applyNumberFormat="1" applyFont="1"/>
    <xf numFmtId="168" fontId="0" fillId="14" borderId="0" xfId="0" applyNumberFormat="1" applyFont="1" applyFill="1"/>
    <xf numFmtId="168" fontId="1" fillId="14" borderId="0" xfId="0" applyNumberFormat="1" applyFont="1" applyFill="1" applyAlignment="1">
      <alignment horizontal="center"/>
    </xf>
    <xf numFmtId="168" fontId="0" fillId="0" borderId="0" xfId="0" applyNumberFormat="1" applyFont="1"/>
    <xf numFmtId="0" fontId="0" fillId="14" borderId="0" xfId="0" applyFill="1"/>
    <xf numFmtId="164" fontId="0" fillId="14" borderId="0" xfId="0" applyNumberFormat="1" applyFont="1" applyFill="1"/>
    <xf numFmtId="164" fontId="1" fillId="14" borderId="0" xfId="0" applyNumberFormat="1" applyFont="1" applyFill="1" applyAlignment="1">
      <alignment horizontal="center"/>
    </xf>
    <xf numFmtId="0" fontId="1" fillId="0" borderId="0" xfId="0" applyFont="1"/>
    <xf numFmtId="0" fontId="4" fillId="12" borderId="0" xfId="0" applyFont="1" applyFill="1"/>
    <xf numFmtId="3" fontId="59" fillId="0" borderId="0" xfId="0" applyNumberFormat="1" applyFont="1" applyFill="1" applyBorder="1" applyAlignment="1">
      <alignment vertical="center"/>
    </xf>
    <xf numFmtId="17" fontId="0" fillId="0" borderId="0" xfId="0" applyNumberFormat="1"/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3" fontId="60" fillId="7" borderId="0" xfId="0" applyNumberFormat="1" applyFont="1" applyFill="1" applyAlignment="1">
      <alignment horizontal="center"/>
    </xf>
    <xf numFmtId="1" fontId="0" fillId="0" borderId="0" xfId="0" applyNumberFormat="1" applyFont="1" applyAlignment="1">
      <alignment horizontal="center"/>
    </xf>
    <xf numFmtId="3" fontId="58" fillId="0" borderId="0" xfId="0" applyNumberFormat="1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right" vertical="center"/>
    </xf>
    <xf numFmtId="0" fontId="0" fillId="0" borderId="0" xfId="0" applyFont="1" applyFill="1" applyAlignment="1">
      <alignment horizontal="center"/>
    </xf>
    <xf numFmtId="3" fontId="58" fillId="0" borderId="0" xfId="0" applyNumberFormat="1" applyFont="1" applyFill="1" applyAlignment="1">
      <alignment horizontal="left" vertical="center"/>
    </xf>
    <xf numFmtId="0" fontId="4" fillId="0" borderId="0" xfId="0" applyFont="1" applyFill="1"/>
    <xf numFmtId="0" fontId="61" fillId="0" borderId="0" xfId="0" applyFont="1"/>
    <xf numFmtId="0" fontId="9" fillId="12" borderId="0" xfId="0" applyFont="1" applyFill="1"/>
    <xf numFmtId="0" fontId="0" fillId="17" borderId="0" xfId="0" applyFill="1"/>
    <xf numFmtId="2" fontId="0" fillId="0" borderId="0" xfId="0" applyNumberFormat="1" applyFill="1"/>
    <xf numFmtId="1" fontId="14" fillId="0" borderId="0" xfId="0" applyNumberFormat="1" applyFont="1"/>
    <xf numFmtId="0" fontId="62" fillId="0" borderId="0" xfId="0" applyFont="1"/>
    <xf numFmtId="0" fontId="63" fillId="0" borderId="0" xfId="0" applyFont="1"/>
    <xf numFmtId="0" fontId="14" fillId="17" borderId="0" xfId="0" applyFont="1" applyFill="1"/>
    <xf numFmtId="2" fontId="14" fillId="0" borderId="0" xfId="0" applyNumberFormat="1" applyFont="1" applyFill="1"/>
    <xf numFmtId="1" fontId="14" fillId="17" borderId="0" xfId="0" applyNumberFormat="1" applyFont="1" applyFill="1"/>
    <xf numFmtId="164" fontId="0" fillId="0" borderId="0" xfId="0" applyNumberFormat="1" applyFont="1"/>
    <xf numFmtId="2" fontId="0" fillId="0" borderId="0" xfId="0" applyNumberFormat="1" applyFont="1" applyFill="1"/>
    <xf numFmtId="2" fontId="0" fillId="0" borderId="0" xfId="0" applyNumberFormat="1" applyFont="1"/>
    <xf numFmtId="0" fontId="0" fillId="7" borderId="0" xfId="0" applyFont="1" applyFill="1" applyAlignment="1">
      <alignment horizontal="center"/>
    </xf>
    <xf numFmtId="2" fontId="0" fillId="2" borderId="0" xfId="0" applyNumberFormat="1" applyFill="1"/>
    <xf numFmtId="0" fontId="14" fillId="0" borderId="0" xfId="0" applyFont="1" applyFill="1"/>
    <xf numFmtId="164" fontId="0" fillId="0" borderId="0" xfId="0" applyNumberFormat="1" applyFont="1" applyFill="1"/>
    <xf numFmtId="1" fontId="0" fillId="17" borderId="0" xfId="0" applyNumberFormat="1" applyFill="1"/>
    <xf numFmtId="164" fontId="0" fillId="12" borderId="0" xfId="0" applyNumberFormat="1" applyFont="1" applyFill="1"/>
    <xf numFmtId="0" fontId="63" fillId="12" borderId="0" xfId="0" applyFont="1" applyFill="1"/>
    <xf numFmtId="0" fontId="41" fillId="0" borderId="0" xfId="0" applyFont="1" applyAlignment="1">
      <alignment horizontal="left" vertical="center" readingOrder="1"/>
    </xf>
    <xf numFmtId="0" fontId="41" fillId="0" borderId="0" xfId="0" applyFont="1" applyFill="1" applyAlignment="1">
      <alignment horizontal="left" vertical="center" readingOrder="1"/>
    </xf>
    <xf numFmtId="164" fontId="14" fillId="0" borderId="0" xfId="0" applyNumberFormat="1" applyFont="1"/>
    <xf numFmtId="0" fontId="24" fillId="0" borderId="16" xfId="0" applyFont="1" applyBorder="1" applyAlignment="1">
      <alignment vertical="top" wrapText="1"/>
    </xf>
    <xf numFmtId="0" fontId="64" fillId="18" borderId="16" xfId="0" applyFont="1" applyFill="1" applyBorder="1" applyAlignment="1">
      <alignment horizontal="center" vertical="top" wrapText="1"/>
    </xf>
    <xf numFmtId="0" fontId="24" fillId="19" borderId="16" xfId="0" applyFont="1" applyFill="1" applyBorder="1" applyAlignment="1">
      <alignment horizontal="center" vertical="top" wrapText="1"/>
    </xf>
    <xf numFmtId="0" fontId="24" fillId="19" borderId="16" xfId="0" applyFont="1" applyFill="1" applyBorder="1" applyAlignment="1">
      <alignment horizontal="right" vertical="top" wrapText="1"/>
    </xf>
    <xf numFmtId="0" fontId="24" fillId="20" borderId="16" xfId="0" applyFont="1" applyFill="1" applyBorder="1" applyAlignment="1">
      <alignment horizontal="center" vertical="top" wrapText="1"/>
    </xf>
    <xf numFmtId="0" fontId="24" fillId="20" borderId="16" xfId="0" applyFont="1" applyFill="1" applyBorder="1" applyAlignment="1">
      <alignment horizontal="right" vertical="top" wrapText="1"/>
    </xf>
    <xf numFmtId="0" fontId="8" fillId="0" borderId="0" xfId="0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/>
    <xf numFmtId="0" fontId="17" fillId="3" borderId="3" xfId="0" applyFont="1" applyFill="1" applyBorder="1" applyAlignment="1">
      <alignment horizontal="center"/>
    </xf>
    <xf numFmtId="0" fontId="17" fillId="5" borderId="3" xfId="0" applyFont="1" applyFill="1" applyBorder="1" applyAlignment="1">
      <alignment horizontal="left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5" borderId="4" xfId="0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57" fillId="7" borderId="0" xfId="0" applyNumberFormat="1" applyFont="1" applyFill="1" applyAlignment="1">
      <alignment horizontal="right"/>
    </xf>
    <xf numFmtId="164" fontId="0" fillId="0" borderId="0" xfId="0" applyNumberFormat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6" fillId="0" borderId="0" xfId="0" applyFont="1" applyAlignment="1">
      <alignment horizontal="center"/>
    </xf>
  </cellXfs>
  <cellStyles count="10">
    <cellStyle name="Hipervínculo" xfId="1" builtinId="8"/>
    <cellStyle name="Normal" xfId="0" builtinId="0"/>
    <cellStyle name="Normal 2" xfId="3" xr:uid="{00000000-0005-0000-0000-000002000000}"/>
    <cellStyle name="Normal 3" xfId="6" xr:uid="{DE87744F-DBFC-43E1-A581-D5C0BA0720F4}"/>
    <cellStyle name="Normal 4" xfId="4" xr:uid="{7189109B-870A-7E4D-8327-16C90CD30A9E}"/>
    <cellStyle name="Normal 4 2" xfId="5" xr:uid="{F18D6090-577C-8542-A7D1-9BF14C191DAD}"/>
    <cellStyle name="Normal 5" xfId="8" xr:uid="{03B54B1F-33DD-4953-8591-D39C0D19688B}"/>
    <cellStyle name="Porcentaje" xfId="2" builtinId="5"/>
    <cellStyle name="Porcentaje 2" xfId="7" xr:uid="{BAB9DACC-3799-42FB-8120-22A78BF469DB}"/>
    <cellStyle name="Porcentaje 3" xfId="9" xr:uid="{CE524E33-3BD5-4CF9-9607-898E249354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60515873015888E-2"/>
          <c:y val="5.7920444313081257E-2"/>
          <c:w val="0.87868670634920631"/>
          <c:h val="0.45141629629629632"/>
        </c:manualLayout>
      </c:layout>
      <c:lineChart>
        <c:grouping val="standard"/>
        <c:varyColors val="0"/>
        <c:ser>
          <c:idx val="0"/>
          <c:order val="0"/>
          <c:tx>
            <c:strRef>
              <c:f>'I.1-I.1.c'!$U$5</c:f>
              <c:strCache>
                <c:ptCount val="1"/>
                <c:pt idx="0">
                  <c:v>Ocupados (EPA)</c:v>
                </c:pt>
              </c:strCache>
            </c:strRef>
          </c:tx>
          <c:spPr>
            <a:ln w="38100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'I.1-I.1.c'!$U$38:$U$95</c:f>
              <c:numCache>
                <c:formatCode>0.0</c:formatCode>
                <c:ptCount val="58"/>
                <c:pt idx="47">
                  <c:v>100</c:v>
                </c:pt>
                <c:pt idx="48">
                  <c:v>99.971294047132602</c:v>
                </c:pt>
                <c:pt idx="49">
                  <c:v>93.251161117079235</c:v>
                </c:pt>
                <c:pt idx="50">
                  <c:v>95.618135087151856</c:v>
                </c:pt>
                <c:pt idx="51">
                  <c:v>96.84478675800203</c:v>
                </c:pt>
                <c:pt idx="52">
                  <c:v>97.573070832852082</c:v>
                </c:pt>
                <c:pt idx="53">
                  <c:v>98.623668375013878</c:v>
                </c:pt>
                <c:pt idx="54">
                  <c:v>99.871577759605088</c:v>
                </c:pt>
                <c:pt idx="55">
                  <c:v>101.03594870066672</c:v>
                </c:pt>
                <c:pt idx="56">
                  <c:v>102.02056149606148</c:v>
                </c:pt>
                <c:pt idx="57">
                  <c:v>102.62661944429321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9-4E35-A29C-42FA34109260}"/>
            </c:ext>
          </c:extLst>
        </c:ser>
        <c:ser>
          <c:idx val="1"/>
          <c:order val="1"/>
          <c:tx>
            <c:strRef>
              <c:f>'I.1-I.1.c'!$V$5</c:f>
              <c:strCache>
                <c:ptCount val="1"/>
                <c:pt idx="0">
                  <c:v>Horas efectivas semanales (EPA)</c:v>
                </c:pt>
              </c:strCache>
            </c:strRef>
          </c:tx>
          <c:spPr>
            <a:ln w="38100" cap="rnd">
              <a:solidFill>
                <a:srgbClr val="2DCCCD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'I.1-I.1.c'!$V$38:$V$95</c:f>
              <c:numCache>
                <c:formatCode>0.0</c:formatCode>
                <c:ptCount val="58"/>
                <c:pt idx="47">
                  <c:v>100</c:v>
                </c:pt>
                <c:pt idx="48">
                  <c:v>93.357288681527791</c:v>
                </c:pt>
                <c:pt idx="49">
                  <c:v>71.369926550349803</c:v>
                </c:pt>
                <c:pt idx="50">
                  <c:v>93.46229999293999</c:v>
                </c:pt>
                <c:pt idx="51">
                  <c:v>94.434739812514408</c:v>
                </c:pt>
                <c:pt idx="52">
                  <c:v>90.488034586581477</c:v>
                </c:pt>
                <c:pt idx="53">
                  <c:v>96.022580566044283</c:v>
                </c:pt>
                <c:pt idx="54">
                  <c:v>97.07113653168183</c:v>
                </c:pt>
                <c:pt idx="55">
                  <c:v>97.653096792872958</c:v>
                </c:pt>
                <c:pt idx="56">
                  <c:v>98.702307332144656</c:v>
                </c:pt>
                <c:pt idx="57">
                  <c:v>99.775242167580274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9-4E35-A29C-42FA34109260}"/>
            </c:ext>
          </c:extLst>
        </c:ser>
        <c:ser>
          <c:idx val="2"/>
          <c:order val="2"/>
          <c:tx>
            <c:strRef>
              <c:f>'I.1-I.1.c'!$W$5</c:f>
              <c:strCache>
                <c:ptCount val="1"/>
                <c:pt idx="0">
                  <c:v>Ocupados (CNT)</c:v>
                </c:pt>
              </c:strCache>
            </c:strRef>
          </c:tx>
          <c:spPr>
            <a:ln w="38100" cap="rnd">
              <a:solidFill>
                <a:srgbClr val="D8BE75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'I.1-I.1.c'!$W$38:$W$95</c:f>
              <c:numCache>
                <c:formatCode>0.0</c:formatCode>
                <c:ptCount val="58"/>
                <c:pt idx="47">
                  <c:v>100</c:v>
                </c:pt>
                <c:pt idx="48">
                  <c:v>98.940726484274123</c:v>
                </c:pt>
                <c:pt idx="49">
                  <c:v>91.640314761127513</c:v>
                </c:pt>
                <c:pt idx="50">
                  <c:v>94.42005505883499</c:v>
                </c:pt>
                <c:pt idx="51">
                  <c:v>95.563622189197744</c:v>
                </c:pt>
                <c:pt idx="52">
                  <c:v>96.626306429215276</c:v>
                </c:pt>
                <c:pt idx="53">
                  <c:v>95.76241869076911</c:v>
                </c:pt>
                <c:pt idx="54">
                  <c:v>98.260043364923149</c:v>
                </c:pt>
                <c:pt idx="55">
                  <c:v>98.920262138524123</c:v>
                </c:pt>
                <c:pt idx="56">
                  <c:v>100.45119009915462</c:v>
                </c:pt>
                <c:pt idx="57">
                  <c:v>99.376811947279947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9-4E35-A29C-42FA34109260}"/>
            </c:ext>
          </c:extLst>
        </c:ser>
        <c:ser>
          <c:idx val="3"/>
          <c:order val="3"/>
          <c:tx>
            <c:strRef>
              <c:f>'I.1-I.1.c'!$X$5</c:f>
              <c:strCache>
                <c:ptCount val="1"/>
                <c:pt idx="0">
                  <c:v>Puestos de trabajo (CNT)</c:v>
                </c:pt>
              </c:strCache>
            </c:strRef>
          </c:tx>
          <c:spPr>
            <a:ln w="38100" cap="rnd">
              <a:solidFill>
                <a:srgbClr val="F7893B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'I.1-I.1.c'!$X$38:$X$95</c:f>
              <c:numCache>
                <c:formatCode>0.0</c:formatCode>
                <c:ptCount val="58"/>
                <c:pt idx="47">
                  <c:v>100</c:v>
                </c:pt>
                <c:pt idx="48">
                  <c:v>97.396846632529531</c:v>
                </c:pt>
                <c:pt idx="49">
                  <c:v>77.620700863478149</c:v>
                </c:pt>
                <c:pt idx="50">
                  <c:v>90.551674431531779</c:v>
                </c:pt>
                <c:pt idx="51">
                  <c:v>91.742077717742049</c:v>
                </c:pt>
                <c:pt idx="52">
                  <c:v>92.313019064353384</c:v>
                </c:pt>
                <c:pt idx="53">
                  <c:v>93.360215940192475</c:v>
                </c:pt>
                <c:pt idx="54">
                  <c:v>96.239889580320437</c:v>
                </c:pt>
                <c:pt idx="55">
                  <c:v>96.88478950070899</c:v>
                </c:pt>
                <c:pt idx="56">
                  <c:v>98.161870351091238</c:v>
                </c:pt>
                <c:pt idx="57">
                  <c:v>97.842482370066108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39-4E35-A29C-42FA34109260}"/>
            </c:ext>
          </c:extLst>
        </c:ser>
        <c:ser>
          <c:idx val="4"/>
          <c:order val="4"/>
          <c:tx>
            <c:strRef>
              <c:f>'I.1-I.1.c'!$Y$5</c:f>
              <c:strCache>
                <c:ptCount val="1"/>
                <c:pt idx="0">
                  <c:v>Puestos de trabajo ETC (CNT)</c:v>
                </c:pt>
              </c:strCache>
            </c:strRef>
          </c:tx>
          <c:spPr>
            <a:ln w="38100" cap="rnd">
              <a:solidFill>
                <a:srgbClr val="48AE64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'I.1-I.1.c'!$Y$38:$Y$95</c:f>
              <c:numCache>
                <c:formatCode>0.0</c:formatCode>
                <c:ptCount val="58"/>
                <c:pt idx="47">
                  <c:v>100</c:v>
                </c:pt>
                <c:pt idx="48">
                  <c:v>98.078929867152553</c:v>
                </c:pt>
                <c:pt idx="49">
                  <c:v>80.527604907298766</c:v>
                </c:pt>
                <c:pt idx="50">
                  <c:v>93.710157935430843</c:v>
                </c:pt>
                <c:pt idx="51">
                  <c:v>94.768287473844126</c:v>
                </c:pt>
                <c:pt idx="52">
                  <c:v>95.797760463695369</c:v>
                </c:pt>
                <c:pt idx="53">
                  <c:v>95.760993571200714</c:v>
                </c:pt>
                <c:pt idx="54">
                  <c:v>99.596104872153958</c:v>
                </c:pt>
                <c:pt idx="55">
                  <c:v>100.29575720874404</c:v>
                </c:pt>
                <c:pt idx="56">
                  <c:v>100.84617921697333</c:v>
                </c:pt>
                <c:pt idx="57">
                  <c:v>100.45093512265541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39-4E35-A29C-42FA34109260}"/>
            </c:ext>
          </c:extLst>
        </c:ser>
        <c:ser>
          <c:idx val="5"/>
          <c:order val="5"/>
          <c:tx>
            <c:strRef>
              <c:f>'I.1-I.1.c'!$Z$5</c:f>
              <c:strCache>
                <c:ptCount val="1"/>
                <c:pt idx="0">
                  <c:v>Horas trabajadas (CNT)</c:v>
                </c:pt>
              </c:strCache>
            </c:strRef>
          </c:tx>
          <c:spPr>
            <a:ln w="38100" cap="rnd">
              <a:solidFill>
                <a:srgbClr val="F78BE8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'I.1-I.1.c'!$Z$38:$Z$95</c:f>
              <c:numCache>
                <c:formatCode>0.0</c:formatCode>
                <c:ptCount val="58"/>
                <c:pt idx="47">
                  <c:v>100</c:v>
                </c:pt>
                <c:pt idx="48">
                  <c:v>95.122739567225523</c:v>
                </c:pt>
                <c:pt idx="49">
                  <c:v>74.240922413144546</c:v>
                </c:pt>
                <c:pt idx="50">
                  <c:v>93.415074569211626</c:v>
                </c:pt>
                <c:pt idx="51">
                  <c:v>93.886585489813513</c:v>
                </c:pt>
                <c:pt idx="52">
                  <c:v>92.526964256944481</c:v>
                </c:pt>
                <c:pt idx="53">
                  <c:v>96.295580377146123</c:v>
                </c:pt>
                <c:pt idx="54">
                  <c:v>96.465318769466464</c:v>
                </c:pt>
                <c:pt idx="55">
                  <c:v>96.393281425251374</c:v>
                </c:pt>
                <c:pt idx="56">
                  <c:v>99.454118565404315</c:v>
                </c:pt>
                <c:pt idx="57">
                  <c:v>99.828453255641676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9-4E35-A29C-42FA34109260}"/>
            </c:ext>
          </c:extLst>
        </c:ser>
        <c:ser>
          <c:idx val="6"/>
          <c:order val="6"/>
          <c:tx>
            <c:strRef>
              <c:f>'I.1-I.1.c'!$AA$5</c:f>
              <c:strCache>
                <c:ptCount val="1"/>
                <c:pt idx="0">
                  <c:v>Afiliados a la Seguridad Social</c:v>
                </c:pt>
              </c:strCache>
            </c:strRef>
          </c:tx>
          <c:spPr>
            <a:ln w="38100" cap="rnd">
              <a:solidFill>
                <a:srgbClr val="8F7AE5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'I.1-I.1.c'!$AA$38:$AA$95</c:f>
              <c:numCache>
                <c:formatCode>0.0</c:formatCode>
                <c:ptCount val="58"/>
                <c:pt idx="47">
                  <c:v>100</c:v>
                </c:pt>
                <c:pt idx="48">
                  <c:v>99.954913768005838</c:v>
                </c:pt>
                <c:pt idx="49">
                  <c:v>95.29223591508142</c:v>
                </c:pt>
                <c:pt idx="50">
                  <c:v>96.76710631574926</c:v>
                </c:pt>
                <c:pt idx="51">
                  <c:v>97.925129162633738</c:v>
                </c:pt>
                <c:pt idx="52">
                  <c:v>98.501465027093914</c:v>
                </c:pt>
                <c:pt idx="53">
                  <c:v>99.124357547434116</c:v>
                </c:pt>
                <c:pt idx="54">
                  <c:v>100.45406536306838</c:v>
                </c:pt>
                <c:pt idx="55">
                  <c:v>101.68095280531857</c:v>
                </c:pt>
                <c:pt idx="56">
                  <c:v>102.91142005950454</c:v>
                </c:pt>
                <c:pt idx="57">
                  <c:v>103.57788598458026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39-4E35-A29C-42FA34109260}"/>
            </c:ext>
          </c:extLst>
        </c:ser>
        <c:ser>
          <c:idx val="7"/>
          <c:order val="7"/>
          <c:tx>
            <c:strRef>
              <c:f>'I.1-I.1.c'!$AB$38</c:f>
              <c:strCache>
                <c:ptCount val="1"/>
                <c:pt idx="0">
                  <c:v>100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'I.1-I.1.c'!$AB$38:$AB$95</c:f>
              <c:numCache>
                <c:formatCode>General</c:formatCode>
                <c:ptCount val="5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39-4E35-A29C-42FA34109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286392"/>
        <c:axId val="546279728"/>
      </c:lineChart>
      <c:dateAx>
        <c:axId val="546286392"/>
        <c:scaling>
          <c:orientation val="minMax"/>
          <c:min val="4380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79728"/>
        <c:crosses val="autoZero"/>
        <c:auto val="1"/>
        <c:lblOffset val="100"/>
        <c:baseTimeUnit val="months"/>
        <c:majorUnit val="3"/>
        <c:majorTimeUnit val="months"/>
      </c:dateAx>
      <c:valAx>
        <c:axId val="546279728"/>
        <c:scaling>
          <c:orientation val="minMax"/>
          <c:max val="110"/>
          <c:min val="70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86392"/>
        <c:crosses val="autoZero"/>
        <c:crossBetween val="midCat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2814592592592597"/>
          <c:w val="1"/>
          <c:h val="0.27185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9842519685039397E-2"/>
                  <c:y val="-7.73993808049535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Total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2-EE45-952A-F3BDB0507B6B}"/>
                </c:ext>
              </c:extLst>
            </c:dLbl>
            <c:dLbl>
              <c:idx val="1"/>
              <c:layout>
                <c:manualLayout>
                  <c:x val="-4.09448818897638E-2"/>
                  <c:y val="-6.50154798761610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 Primario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2-EE45-952A-F3BDB0507B6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Industria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2-EE45-952A-F3BDB0507B6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Manufacturas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2-EE45-952A-F3BDB0507B6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Construcción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2-EE45-952A-F3BDB0507B6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Servicios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2-EE45-952A-F3BDB0507B6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Com</a:t>
                    </a:r>
                    <a:r>
                      <a:rPr lang="en-US" baseline="0"/>
                      <a:t>., T y H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2-EE45-952A-F3BDB0507B6B}"/>
                </c:ext>
              </c:extLst>
            </c:dLbl>
            <c:dLbl>
              <c:idx val="7"/>
              <c:layout>
                <c:manualLayout>
                  <c:x val="-5.9842519685039397E-2"/>
                  <c:y val="-6.50154798761610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Inf. y comun.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2-EE45-952A-F3BDB0507B6B}"/>
                </c:ext>
              </c:extLst>
            </c:dLbl>
            <c:dLbl>
              <c:idx val="8"/>
              <c:layout>
                <c:manualLayout>
                  <c:x val="3.9370078740157497E-3"/>
                  <c:y val="1.083591331269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/>
                      <a:t>Act. finan. y seguros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996850393700788"/>
                      <c:h val="4.39784500621632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782-EE45-952A-F3BDB0507B6B}"/>
                </c:ext>
              </c:extLst>
            </c:dLbl>
            <c:dLbl>
              <c:idx val="9"/>
              <c:layout>
                <c:manualLayout>
                  <c:x val="1.1023622047244001E-2"/>
                  <c:y val="-5.57275541795666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Act. Inmob.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2-EE45-952A-F3BDB0507B6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Act. Profesionales, ...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2-EE45-952A-F3BDB0507B6B}"/>
                </c:ext>
              </c:extLst>
            </c:dLbl>
            <c:dLbl>
              <c:idx val="11"/>
              <c:layout>
                <c:manualLayout>
                  <c:x val="-2.3622047244094498E-2"/>
                  <c:y val="-6.50154798761610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AP.</a:t>
                    </a:r>
                    <a:r>
                      <a:rPr lang="en-US" baseline="0"/>
                      <a:t>, edu y san.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2-EE45-952A-F3BDB0507B6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Art.</a:t>
                    </a:r>
                    <a:r>
                      <a:rPr lang="en-US" baseline="0"/>
                      <a:t> y recre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2-EE45-952A-F3BDB0507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I.4!$J$5:$J$17</c:f>
              <c:numCache>
                <c:formatCode>0.0%</c:formatCode>
                <c:ptCount val="13"/>
                <c:pt idx="0">
                  <c:v>4.1306488245851985E-3</c:v>
                </c:pt>
                <c:pt idx="1">
                  <c:v>-5.0566025465979332E-2</c:v>
                </c:pt>
                <c:pt idx="2">
                  <c:v>-6.0769717151612342E-2</c:v>
                </c:pt>
                <c:pt idx="3">
                  <c:v>-5.8265619554474644E-2</c:v>
                </c:pt>
                <c:pt idx="4">
                  <c:v>-3.9236051215737817E-2</c:v>
                </c:pt>
                <c:pt idx="5">
                  <c:v>2.0982859986056323E-2</c:v>
                </c:pt>
                <c:pt idx="6">
                  <c:v>1.2910222445051849E-2</c:v>
                </c:pt>
                <c:pt idx="7">
                  <c:v>9.4482248672805982E-2</c:v>
                </c:pt>
                <c:pt idx="8">
                  <c:v>-8.0625909514544014E-2</c:v>
                </c:pt>
                <c:pt idx="9">
                  <c:v>6.7673952373967046E-3</c:v>
                </c:pt>
                <c:pt idx="10">
                  <c:v>2.5538890176117882E-2</c:v>
                </c:pt>
                <c:pt idx="11">
                  <c:v>4.8677719378030775E-2</c:v>
                </c:pt>
                <c:pt idx="12">
                  <c:v>-2.3779823938994017E-2</c:v>
                </c:pt>
              </c:numCache>
            </c:numRef>
          </c:xVal>
          <c:yVal>
            <c:numRef>
              <c:f>I.4!$F$5:$F$17</c:f>
              <c:numCache>
                <c:formatCode>0.0%</c:formatCode>
                <c:ptCount val="13"/>
                <c:pt idx="0">
                  <c:v>-1.7301692094815191E-2</c:v>
                </c:pt>
                <c:pt idx="1">
                  <c:v>-1.6682939823176639E-2</c:v>
                </c:pt>
                <c:pt idx="2">
                  <c:v>-4.3256837529763101E-2</c:v>
                </c:pt>
                <c:pt idx="3">
                  <c:v>-5.8872430190168731E-2</c:v>
                </c:pt>
                <c:pt idx="4">
                  <c:v>-0.12304601675405502</c:v>
                </c:pt>
                <c:pt idx="5">
                  <c:v>-7.7897165255531907E-3</c:v>
                </c:pt>
                <c:pt idx="6">
                  <c:v>-3.1154927546680127E-2</c:v>
                </c:pt>
                <c:pt idx="7">
                  <c:v>6.8629044177992302E-2</c:v>
                </c:pt>
                <c:pt idx="8">
                  <c:v>0.13027440308733743</c:v>
                </c:pt>
                <c:pt idx="9">
                  <c:v>4.0492278708222591E-2</c:v>
                </c:pt>
                <c:pt idx="10">
                  <c:v>-9.6714315626443739E-2</c:v>
                </c:pt>
                <c:pt idx="11">
                  <c:v>2.2160752804191806E-2</c:v>
                </c:pt>
                <c:pt idx="12">
                  <c:v>-0.13788360674539818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782-EE45-952A-F3BDB0507B6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chemeClr val="accent1">
                    <a:lumMod val="60000"/>
                    <a:lumOff val="4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I.4!$N$5:$N$6</c:f>
              <c:numCache>
                <c:formatCode>0%</c:formatCode>
                <c:ptCount val="2"/>
                <c:pt idx="0">
                  <c:v>-0.2</c:v>
                </c:pt>
                <c:pt idx="1">
                  <c:v>0.15</c:v>
                </c:pt>
              </c:numCache>
            </c:numRef>
          </c:xVal>
          <c:yVal>
            <c:numRef>
              <c:f>I.4!$M$5:$M$6</c:f>
              <c:numCache>
                <c:formatCode>0%</c:formatCode>
                <c:ptCount val="2"/>
                <c:pt idx="0">
                  <c:v>-0.2</c:v>
                </c:pt>
                <c:pt idx="1">
                  <c:v>0.15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782-EE45-952A-F3BDB0507B6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63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I.4!$L$5:$L$6</c:f>
              <c:numCache>
                <c:formatCode>0%</c:formatCode>
                <c:ptCount val="2"/>
                <c:pt idx="0">
                  <c:v>-0.15</c:v>
                </c:pt>
                <c:pt idx="1">
                  <c:v>0.2</c:v>
                </c:pt>
              </c:numCache>
            </c:numRef>
          </c:xVal>
          <c:yVal>
            <c:numRef>
              <c:f>I.4!$K$5:$K$6</c:f>
              <c:numCache>
                <c:formatCode>0%</c:formatCode>
                <c:ptCount val="2"/>
                <c:pt idx="0">
                  <c:v>-0.25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782-EE45-952A-F3BDB050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2960744"/>
        <c:axId val="-2135280040"/>
      </c:scatterChart>
      <c:valAx>
        <c:axId val="2142960744"/>
        <c:scaling>
          <c:orientation val="minMax"/>
          <c:max val="0.15"/>
          <c:min val="-0.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200"/>
                  <a:t>Diferencia porcentual de</a:t>
                </a:r>
                <a:r>
                  <a:rPr lang="es-ES_tradnl" sz="1200" baseline="0"/>
                  <a:t> las horas trabajadas</a:t>
                </a:r>
                <a:endParaRPr lang="es-ES_tradnl" sz="12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280040"/>
        <c:crosses val="autoZero"/>
        <c:crossBetween val="midCat"/>
      </c:valAx>
      <c:valAx>
        <c:axId val="-2135280040"/>
        <c:scaling>
          <c:orientation val="minMax"/>
          <c:max val="0.15"/>
          <c:min val="-0.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200"/>
                  <a:t>Diferencia</a:t>
                </a:r>
                <a:r>
                  <a:rPr lang="es-ES_tradnl" sz="1200" baseline="0"/>
                  <a:t> porcentual del PIB ramas actividad </a:t>
                </a:r>
                <a:endParaRPr lang="es-ES_tradnl" sz="12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42960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2302961976017218E-2"/>
          <c:y val="5.0129180421989376E-2"/>
          <c:w val="0.9284103720405863"/>
          <c:h val="0.8394104349074207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'I.5-I.5.a'!$AN$4</c:f>
              <c:strCache>
                <c:ptCount val="1"/>
                <c:pt idx="0">
                  <c:v>PIB/Hora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'I.5-I.5.a'!$A$37:$A$94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'I.5-I.5.a'!$AN$37:$AN$94</c:f>
              <c:numCache>
                <c:formatCode>General</c:formatCode>
                <c:ptCount val="58"/>
                <c:pt idx="0">
                  <c:v>-5.0680572161518889E-3</c:v>
                </c:pt>
                <c:pt idx="1">
                  <c:v>-1.0164462032968835E-3</c:v>
                </c:pt>
                <c:pt idx="2">
                  <c:v>1.158313550874146E-2</c:v>
                </c:pt>
                <c:pt idx="3">
                  <c:v>-1.2072401532344124E-2</c:v>
                </c:pt>
                <c:pt idx="4">
                  <c:v>1.0137299552781975E-2</c:v>
                </c:pt>
                <c:pt idx="5">
                  <c:v>1.5455866196719015E-2</c:v>
                </c:pt>
                <c:pt idx="6">
                  <c:v>9.6530774986600676E-3</c:v>
                </c:pt>
                <c:pt idx="7">
                  <c:v>3.3112286760199616E-3</c:v>
                </c:pt>
                <c:pt idx="8">
                  <c:v>1.1255278191265816E-2</c:v>
                </c:pt>
                <c:pt idx="9">
                  <c:v>-8.8840270769194873E-3</c:v>
                </c:pt>
                <c:pt idx="10">
                  <c:v>1.1977895648108472E-2</c:v>
                </c:pt>
                <c:pt idx="11">
                  <c:v>1.3342630463033966E-2</c:v>
                </c:pt>
                <c:pt idx="12">
                  <c:v>-1.0259145673912951E-2</c:v>
                </c:pt>
                <c:pt idx="13">
                  <c:v>1.3191453575687184E-2</c:v>
                </c:pt>
                <c:pt idx="14">
                  <c:v>-1.7484396525491164E-4</c:v>
                </c:pt>
                <c:pt idx="15">
                  <c:v>5.4032250572069174E-3</c:v>
                </c:pt>
                <c:pt idx="16">
                  <c:v>4.3223428131540231E-3</c:v>
                </c:pt>
                <c:pt idx="17">
                  <c:v>6.2726776996777645E-3</c:v>
                </c:pt>
                <c:pt idx="18">
                  <c:v>1.0429332185126761E-3</c:v>
                </c:pt>
                <c:pt idx="19">
                  <c:v>9.1917489196520208E-3</c:v>
                </c:pt>
                <c:pt idx="20">
                  <c:v>2.9837260254619302E-3</c:v>
                </c:pt>
                <c:pt idx="21">
                  <c:v>3.6108457029637719E-3</c:v>
                </c:pt>
                <c:pt idx="22">
                  <c:v>1.1278671173511334E-3</c:v>
                </c:pt>
                <c:pt idx="23">
                  <c:v>-3.9137776233428845E-3</c:v>
                </c:pt>
                <c:pt idx="24">
                  <c:v>5.1350658306983377E-3</c:v>
                </c:pt>
                <c:pt idx="25">
                  <c:v>-3.0199704286788531E-3</c:v>
                </c:pt>
                <c:pt idx="26">
                  <c:v>4.6070453910931342E-3</c:v>
                </c:pt>
                <c:pt idx="27">
                  <c:v>-2.9328805510528966E-3</c:v>
                </c:pt>
                <c:pt idx="28">
                  <c:v>9.4567460833010486E-3</c:v>
                </c:pt>
                <c:pt idx="29">
                  <c:v>-2.5449405075157472E-3</c:v>
                </c:pt>
                <c:pt idx="30">
                  <c:v>1.8415836309393363E-3</c:v>
                </c:pt>
                <c:pt idx="31">
                  <c:v>2.4751658761434925E-4</c:v>
                </c:pt>
                <c:pt idx="32">
                  <c:v>-5.750086304878721E-7</c:v>
                </c:pt>
                <c:pt idx="33">
                  <c:v>2.3971164150653479E-3</c:v>
                </c:pt>
                <c:pt idx="34">
                  <c:v>3.2805381299731984E-3</c:v>
                </c:pt>
                <c:pt idx="35">
                  <c:v>2.2963056615137312E-3</c:v>
                </c:pt>
                <c:pt idx="36">
                  <c:v>-2.8668143023358184E-4</c:v>
                </c:pt>
                <c:pt idx="37">
                  <c:v>6.6683540938710095E-3</c:v>
                </c:pt>
                <c:pt idx="38">
                  <c:v>-1.3127366561884735E-3</c:v>
                </c:pt>
                <c:pt idx="39">
                  <c:v>2.6284149210464847E-3</c:v>
                </c:pt>
                <c:pt idx="40">
                  <c:v>-2.0815401496312447E-3</c:v>
                </c:pt>
                <c:pt idx="41">
                  <c:v>-5.8070868900954586E-3</c:v>
                </c:pt>
                <c:pt idx="42">
                  <c:v>-2.0369302925171695E-3</c:v>
                </c:pt>
                <c:pt idx="43">
                  <c:v>9.0027823111547001E-3</c:v>
                </c:pt>
                <c:pt idx="44">
                  <c:v>-8.4855272037516194E-3</c:v>
                </c:pt>
                <c:pt idx="45">
                  <c:v>6.822504746855973E-3</c:v>
                </c:pt>
                <c:pt idx="46">
                  <c:v>1.2778363252876623E-3</c:v>
                </c:pt>
                <c:pt idx="47">
                  <c:v>4.2470938866800978E-4</c:v>
                </c:pt>
                <c:pt idx="48">
                  <c:v>-5.4177975116891375E-3</c:v>
                </c:pt>
                <c:pt idx="49">
                  <c:v>5.3635397295348497E-2</c:v>
                </c:pt>
                <c:pt idx="50">
                  <c:v>-7.445754327458376E-2</c:v>
                </c:pt>
                <c:pt idx="51">
                  <c:v>-2.8110595522092829E-3</c:v>
                </c:pt>
                <c:pt idx="52">
                  <c:v>9.5476775247784751E-3</c:v>
                </c:pt>
                <c:pt idx="53">
                  <c:v>-2.8701935271193246E-2</c:v>
                </c:pt>
                <c:pt idx="54">
                  <c:v>2.3963888704802816E-2</c:v>
                </c:pt>
                <c:pt idx="55">
                  <c:v>2.2726493539708237E-2</c:v>
                </c:pt>
                <c:pt idx="56">
                  <c:v>-2.9274852615324587E-2</c:v>
                </c:pt>
                <c:pt idx="57">
                  <c:v>7.5114005007712592E-3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F-423B-B1E9-8C23D5786F7B}"/>
            </c:ext>
          </c:extLst>
        </c:ser>
        <c:ser>
          <c:idx val="1"/>
          <c:order val="2"/>
          <c:tx>
            <c:strRef>
              <c:f>'I.5-I.5.a'!$AO$4</c:f>
              <c:strCache>
                <c:ptCount val="1"/>
                <c:pt idx="0">
                  <c:v>Horas/Ocupado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'I.5-I.5.a'!$A$37:$A$94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'I.5-I.5.a'!$AO$37:$AO$94</c:f>
              <c:numCache>
                <c:formatCode>General</c:formatCode>
                <c:ptCount val="58"/>
                <c:pt idx="0">
                  <c:v>-2.1828094860323333E-3</c:v>
                </c:pt>
                <c:pt idx="1">
                  <c:v>1.155674773391091E-2</c:v>
                </c:pt>
                <c:pt idx="2">
                  <c:v>-3.5328761845550005E-3</c:v>
                </c:pt>
                <c:pt idx="3">
                  <c:v>1.3214547072568195E-2</c:v>
                </c:pt>
                <c:pt idx="4">
                  <c:v>-8.6324546008293979E-3</c:v>
                </c:pt>
                <c:pt idx="5">
                  <c:v>-3.3587109451715946E-4</c:v>
                </c:pt>
                <c:pt idx="6">
                  <c:v>1.6382314307756829E-3</c:v>
                </c:pt>
                <c:pt idx="7">
                  <c:v>1.1637573562968129E-3</c:v>
                </c:pt>
                <c:pt idx="8">
                  <c:v>-1.1068167890360137E-2</c:v>
                </c:pt>
                <c:pt idx="9">
                  <c:v>1.5198114926401551E-2</c:v>
                </c:pt>
                <c:pt idx="10">
                  <c:v>-1.0637608326542036E-2</c:v>
                </c:pt>
                <c:pt idx="11">
                  <c:v>-1.0101366423481473E-2</c:v>
                </c:pt>
                <c:pt idx="12">
                  <c:v>1.9036192568446353E-2</c:v>
                </c:pt>
                <c:pt idx="13">
                  <c:v>-1.1997406889609152E-2</c:v>
                </c:pt>
                <c:pt idx="14">
                  <c:v>5.8185926430720514E-3</c:v>
                </c:pt>
                <c:pt idx="15">
                  <c:v>-3.8829353410871903E-3</c:v>
                </c:pt>
                <c:pt idx="16">
                  <c:v>-7.926620683820218E-4</c:v>
                </c:pt>
                <c:pt idx="17">
                  <c:v>-6.7641617453375602E-3</c:v>
                </c:pt>
                <c:pt idx="18">
                  <c:v>4.8112935887338892E-3</c:v>
                </c:pt>
                <c:pt idx="19">
                  <c:v>-6.9477383899734235E-3</c:v>
                </c:pt>
                <c:pt idx="20">
                  <c:v>-1.4079218701468221E-4</c:v>
                </c:pt>
                <c:pt idx="21">
                  <c:v>-4.248867630138875E-4</c:v>
                </c:pt>
                <c:pt idx="22">
                  <c:v>-1.219901638894072E-3</c:v>
                </c:pt>
                <c:pt idx="23">
                  <c:v>6.0848141585019277E-3</c:v>
                </c:pt>
                <c:pt idx="24">
                  <c:v>-1.8836936647863567E-3</c:v>
                </c:pt>
                <c:pt idx="25">
                  <c:v>-1.7108424034777414E-3</c:v>
                </c:pt>
                <c:pt idx="26">
                  <c:v>-2.3577418240456893E-3</c:v>
                </c:pt>
                <c:pt idx="27">
                  <c:v>3.755205301383846E-3</c:v>
                </c:pt>
                <c:pt idx="28">
                  <c:v>-3.8596458522945909E-3</c:v>
                </c:pt>
                <c:pt idx="29">
                  <c:v>4.0866721848020759E-3</c:v>
                </c:pt>
                <c:pt idx="30">
                  <c:v>1.4199991060923622E-3</c:v>
                </c:pt>
                <c:pt idx="31">
                  <c:v>4.0502131217108328E-3</c:v>
                </c:pt>
                <c:pt idx="32">
                  <c:v>2.4016758391889326E-3</c:v>
                </c:pt>
                <c:pt idx="33">
                  <c:v>-2.6357927441313933E-3</c:v>
                </c:pt>
                <c:pt idx="34">
                  <c:v>-6.7637068542936163E-4</c:v>
                </c:pt>
                <c:pt idx="35">
                  <c:v>-2.269851098548159E-3</c:v>
                </c:pt>
                <c:pt idx="36">
                  <c:v>2.2740442163549091E-4</c:v>
                </c:pt>
                <c:pt idx="37">
                  <c:v>-3.6681872617858602E-3</c:v>
                </c:pt>
                <c:pt idx="38">
                  <c:v>-1.3191009635971085E-4</c:v>
                </c:pt>
                <c:pt idx="39">
                  <c:v>-1.9100713367148359E-4</c:v>
                </c:pt>
                <c:pt idx="40">
                  <c:v>3.0580081053050989E-3</c:v>
                </c:pt>
                <c:pt idx="41">
                  <c:v>4.564547882159431E-3</c:v>
                </c:pt>
                <c:pt idx="42">
                  <c:v>-2.6536856422065824E-4</c:v>
                </c:pt>
                <c:pt idx="43">
                  <c:v>-8.5716019284411971E-3</c:v>
                </c:pt>
                <c:pt idx="44">
                  <c:v>3.7647699218199548E-3</c:v>
                </c:pt>
                <c:pt idx="45">
                  <c:v>-7.972164220517719E-3</c:v>
                </c:pt>
                <c:pt idx="46">
                  <c:v>-3.0521207536704509E-4</c:v>
                </c:pt>
                <c:pt idx="47">
                  <c:v>-3.5746218931391738E-3</c:v>
                </c:pt>
                <c:pt idx="48">
                  <c:v>-3.9352895310604374E-2</c:v>
                </c:pt>
                <c:pt idx="49">
                  <c:v>-0.1712028838789692</c:v>
                </c:pt>
                <c:pt idx="50">
                  <c:v>0.19985501111362147</c:v>
                </c:pt>
                <c:pt idx="51">
                  <c:v>-7.0039420559879773E-3</c:v>
                </c:pt>
                <c:pt idx="52">
                  <c:v>-2.5646209777686835E-2</c:v>
                </c:pt>
                <c:pt idx="53">
                  <c:v>4.8903024571358422E-2</c:v>
                </c:pt>
                <c:pt idx="54">
                  <c:v>-2.3986019971944827E-2</c:v>
                </c:pt>
                <c:pt idx="55">
                  <c:v>-7.4436729158851023E-3</c:v>
                </c:pt>
                <c:pt idx="56">
                  <c:v>1.590206722870402E-2</c:v>
                </c:pt>
                <c:pt idx="57">
                  <c:v>1.4509960202667038E-2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F-423B-B1E9-8C23D5786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6265616"/>
        <c:axId val="546260128"/>
      </c:barChart>
      <c:lineChart>
        <c:grouping val="standard"/>
        <c:varyColors val="0"/>
        <c:ser>
          <c:idx val="2"/>
          <c:order val="0"/>
          <c:tx>
            <c:strRef>
              <c:f>'I.5-I.5.a'!$AP$4</c:f>
              <c:strCache>
                <c:ptCount val="1"/>
                <c:pt idx="0">
                  <c:v>PIB/Ocupado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52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1F-423B-B1E9-8C23D5786F7B}"/>
              </c:ext>
            </c:extLst>
          </c:dPt>
          <c:cat>
            <c:numRef>
              <c:f>'I.5-I.5.a'!$A$37:$A$94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'I.5-I.5.a'!$AP$37:$AP$94</c:f>
              <c:numCache>
                <c:formatCode>0.0%</c:formatCode>
                <c:ptCount val="58"/>
                <c:pt idx="0">
                  <c:v>-7.2508667021846662E-3</c:v>
                </c:pt>
                <c:pt idx="1">
                  <c:v>1.0540301530614471E-2</c:v>
                </c:pt>
                <c:pt idx="2">
                  <c:v>8.0502593241860154E-3</c:v>
                </c:pt>
                <c:pt idx="3">
                  <c:v>1.1421455402231828E-3</c:v>
                </c:pt>
                <c:pt idx="4">
                  <c:v>1.5048449519525775E-3</c:v>
                </c:pt>
                <c:pt idx="5">
                  <c:v>1.5119995102201855E-2</c:v>
                </c:pt>
                <c:pt idx="6">
                  <c:v>1.1291308929436639E-2</c:v>
                </c:pt>
                <c:pt idx="7">
                  <c:v>4.4749860323172186E-3</c:v>
                </c:pt>
                <c:pt idx="8">
                  <c:v>1.8711030090479142E-4</c:v>
                </c:pt>
                <c:pt idx="9">
                  <c:v>6.314087849482064E-3</c:v>
                </c:pt>
                <c:pt idx="10">
                  <c:v>1.3402873215664357E-3</c:v>
                </c:pt>
                <c:pt idx="11">
                  <c:v>3.2412640395520498E-3</c:v>
                </c:pt>
                <c:pt idx="12">
                  <c:v>8.7770468945347346E-3</c:v>
                </c:pt>
                <c:pt idx="13">
                  <c:v>1.1940466860771437E-3</c:v>
                </c:pt>
                <c:pt idx="14">
                  <c:v>5.6437486778175838E-3</c:v>
                </c:pt>
                <c:pt idx="15">
                  <c:v>1.5202897161206153E-3</c:v>
                </c:pt>
                <c:pt idx="16">
                  <c:v>3.5296807447711132E-3</c:v>
                </c:pt>
                <c:pt idx="17">
                  <c:v>-4.9148404566068393E-4</c:v>
                </c:pt>
                <c:pt idx="18">
                  <c:v>5.8542268072478976E-3</c:v>
                </c:pt>
                <c:pt idx="19">
                  <c:v>2.2440105296777091E-3</c:v>
                </c:pt>
                <c:pt idx="20">
                  <c:v>2.8429338384476921E-3</c:v>
                </c:pt>
                <c:pt idx="21">
                  <c:v>3.1859589399498844E-3</c:v>
                </c:pt>
                <c:pt idx="22">
                  <c:v>-9.2034521543382652E-5</c:v>
                </c:pt>
                <c:pt idx="23">
                  <c:v>2.1710365351594874E-3</c:v>
                </c:pt>
                <c:pt idx="24">
                  <c:v>3.2513721659128691E-3</c:v>
                </c:pt>
                <c:pt idx="25">
                  <c:v>-4.7308128321574827E-3</c:v>
                </c:pt>
                <c:pt idx="26">
                  <c:v>2.2493035670478889E-3</c:v>
                </c:pt>
                <c:pt idx="27">
                  <c:v>8.2232475033094943E-4</c:v>
                </c:pt>
                <c:pt idx="28">
                  <c:v>5.5971002310055695E-3</c:v>
                </c:pt>
                <c:pt idx="29">
                  <c:v>1.5417316772872169E-3</c:v>
                </c:pt>
                <c:pt idx="30">
                  <c:v>3.2615827370321426E-3</c:v>
                </c:pt>
                <c:pt idx="31">
                  <c:v>4.2977297093234057E-3</c:v>
                </c:pt>
                <c:pt idx="32">
                  <c:v>2.4011008305588888E-3</c:v>
                </c:pt>
                <c:pt idx="33">
                  <c:v>-2.3867632906693359E-4</c:v>
                </c:pt>
                <c:pt idx="34">
                  <c:v>2.604167444545169E-3</c:v>
                </c:pt>
                <c:pt idx="35">
                  <c:v>2.6454562965128048E-5</c:v>
                </c:pt>
                <c:pt idx="36">
                  <c:v>-5.9277008597646841E-5</c:v>
                </c:pt>
                <c:pt idx="37">
                  <c:v>3.0001668320860375E-3</c:v>
                </c:pt>
                <c:pt idx="38">
                  <c:v>-1.4446467525495166E-3</c:v>
                </c:pt>
                <c:pt idx="39">
                  <c:v>2.4374077873758893E-3</c:v>
                </c:pt>
                <c:pt idx="40">
                  <c:v>9.7646795567385425E-4</c:v>
                </c:pt>
                <c:pt idx="41">
                  <c:v>-1.2425390079364718E-3</c:v>
                </c:pt>
                <c:pt idx="42">
                  <c:v>-2.3022988567387159E-3</c:v>
                </c:pt>
                <c:pt idx="43">
                  <c:v>4.311803827139471E-4</c:v>
                </c:pt>
                <c:pt idx="44">
                  <c:v>-4.7207572819321086E-3</c:v>
                </c:pt>
                <c:pt idx="45">
                  <c:v>-1.1496594736613019E-3</c:v>
                </c:pt>
                <c:pt idx="46">
                  <c:v>9.7262424992017316E-4</c:v>
                </c:pt>
                <c:pt idx="47">
                  <c:v>-3.1499125044707199E-3</c:v>
                </c:pt>
                <c:pt idx="48">
                  <c:v>-4.4770692822291736E-2</c:v>
                </c:pt>
                <c:pt idx="49">
                  <c:v>-0.11756748658362248</c:v>
                </c:pt>
                <c:pt idx="50">
                  <c:v>0.12539746783903816</c:v>
                </c:pt>
                <c:pt idx="51">
                  <c:v>-9.8150016081977043E-3</c:v>
                </c:pt>
                <c:pt idx="52">
                  <c:v>-1.6098532252907916E-2</c:v>
                </c:pt>
                <c:pt idx="53">
                  <c:v>2.0201089300163844E-2</c:v>
                </c:pt>
                <c:pt idx="54">
                  <c:v>-2.2131267140679256E-5</c:v>
                </c:pt>
                <c:pt idx="55">
                  <c:v>1.5282820623822246E-2</c:v>
                </c:pt>
                <c:pt idx="56">
                  <c:v>-1.3372785386620123E-2</c:v>
                </c:pt>
                <c:pt idx="57">
                  <c:v>2.2021360703439186E-2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1F-423B-B1E9-8C23D5786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265616"/>
        <c:axId val="546260128"/>
      </c:lineChart>
      <c:dateAx>
        <c:axId val="546265616"/>
        <c:scaling>
          <c:orientation val="minMax"/>
          <c:min val="44256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60128"/>
        <c:crosses val="autoZero"/>
        <c:auto val="1"/>
        <c:lblOffset val="100"/>
        <c:baseTimeUnit val="months"/>
        <c:majorUnit val="3"/>
        <c:majorTimeUnit val="months"/>
      </c:dateAx>
      <c:valAx>
        <c:axId val="546260128"/>
        <c:scaling>
          <c:orientation val="minMax"/>
          <c:max val="5.000000000000001E-2"/>
          <c:min val="-4.0000000000000008E-2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65616"/>
        <c:crosses val="autoZero"/>
        <c:crossBetween val="between"/>
        <c:majorUnit val="1.0000000000000002E-2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1111111111111112E-2"/>
          <c:y val="0.89409667541557303"/>
          <c:w val="0.9"/>
          <c:h val="7.7760513851011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25654792473972E-2"/>
          <c:y val="5.2806444667719249E-2"/>
          <c:w val="0.87851627060086834"/>
          <c:h val="0.51778993828046493"/>
        </c:manualLayout>
      </c:layout>
      <c:lineChart>
        <c:grouping val="standard"/>
        <c:varyColors val="0"/>
        <c:ser>
          <c:idx val="2"/>
          <c:order val="0"/>
          <c:tx>
            <c:strRef>
              <c:f>'I.5-I.5.a'!$H$4</c:f>
              <c:strCache>
                <c:ptCount val="1"/>
                <c:pt idx="0">
                  <c:v>PIB/Hora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'I.5-I.5.a'!$A$37:$A$94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'I.5-I.5.a'!$H$37:$H$94</c:f>
              <c:numCache>
                <c:formatCode>General</c:formatCode>
                <c:ptCount val="58"/>
                <c:pt idx="47">
                  <c:v>100</c:v>
                </c:pt>
                <c:pt idx="48">
                  <c:v>99.459685228476573</c:v>
                </c:pt>
                <c:pt idx="49">
                  <c:v>104.93989794728327</c:v>
                </c:pt>
                <c:pt idx="50">
                  <c:v>97.410133229141309</c:v>
                </c:pt>
                <c:pt idx="51">
                  <c:v>97.136692053422308</c:v>
                </c:pt>
                <c:pt idx="52">
                  <c:v>98.068563389516697</c:v>
                </c:pt>
                <c:pt idx="53">
                  <c:v>95.293816616116231</c:v>
                </c:pt>
                <c:pt idx="54">
                  <c:v>97.605009007798841</c:v>
                </c:pt>
                <c:pt idx="55">
                  <c:v>99.848626830427989</c:v>
                </c:pt>
                <c:pt idx="56">
                  <c:v>96.967944501304032</c:v>
                </c:pt>
                <c:pt idx="57">
                  <c:v>97.699051951132688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4-4828-BB5F-39AA4B7BDC48}"/>
            </c:ext>
          </c:extLst>
        </c:ser>
        <c:ser>
          <c:idx val="3"/>
          <c:order val="1"/>
          <c:tx>
            <c:strRef>
              <c:f>'I.5-I.5.a'!$I$4</c:f>
              <c:strCache>
                <c:ptCount val="1"/>
                <c:pt idx="0">
                  <c:v>Horas/Ocupado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'I.5-I.5.a'!$A$37:$A$94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'I.5-I.5.a'!$I$37:$I$94</c:f>
              <c:numCache>
                <c:formatCode>General</c:formatCode>
                <c:ptCount val="58"/>
                <c:pt idx="47">
                  <c:v>100</c:v>
                </c:pt>
                <c:pt idx="48">
                  <c:v>96.141137170995577</c:v>
                </c:pt>
                <c:pt idx="49">
                  <c:v>81.013386528258067</c:v>
                </c:pt>
                <c:pt idx="50">
                  <c:v>98.935628147010561</c:v>
                </c:pt>
                <c:pt idx="51">
                  <c:v>98.245109738448363</c:v>
                </c:pt>
                <c:pt idx="52">
                  <c:v>95.757529886259476</c:v>
                </c:pt>
                <c:pt idx="53">
                  <c:v>100.5567546159195</c:v>
                </c:pt>
                <c:pt idx="54">
                  <c:v>98.17349500977592</c:v>
                </c:pt>
                <c:pt idx="55">
                  <c:v>97.445436699577229</c:v>
                </c:pt>
                <c:pt idx="56">
                  <c:v>99.007406947825999</c:v>
                </c:pt>
                <c:pt idx="57">
                  <c:v>100.45447353312294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4-4828-BB5F-39AA4B7BDC48}"/>
            </c:ext>
          </c:extLst>
        </c:ser>
        <c:ser>
          <c:idx val="0"/>
          <c:order val="2"/>
          <c:tx>
            <c:strRef>
              <c:f>'I.5-I.5.a'!$G$4</c:f>
              <c:strCache>
                <c:ptCount val="1"/>
                <c:pt idx="0">
                  <c:v>PIB/Ocupado</c:v>
                </c:pt>
              </c:strCache>
            </c:strRef>
          </c:tx>
          <c:spPr>
            <a:ln w="28575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'I.5-I.5.a'!$A$37:$A$94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'I.5-I.5.a'!$G$37:$G$94</c:f>
              <c:numCache>
                <c:formatCode>General</c:formatCode>
                <c:ptCount val="58"/>
                <c:pt idx="47">
                  <c:v>100</c:v>
                </c:pt>
                <c:pt idx="48">
                  <c:v>95.621672405350097</c:v>
                </c:pt>
                <c:pt idx="49">
                  <c:v>85.015365146392156</c:v>
                </c:pt>
                <c:pt idx="50">
                  <c:v>96.373327189090801</c:v>
                </c:pt>
                <c:pt idx="51">
                  <c:v>95.432049704183385</c:v>
                </c:pt>
                <c:pt idx="52">
                  <c:v>93.90803389674177</c:v>
                </c:pt>
                <c:pt idx="53">
                  <c:v>95.824369338812332</c:v>
                </c:pt>
                <c:pt idx="54">
                  <c:v>95.822248647562745</c:v>
                </c:pt>
                <c:pt idx="55">
                  <c:v>97.297930453441779</c:v>
                </c:pt>
                <c:pt idx="56">
                  <c:v>96.005447421348151</c:v>
                </c:pt>
                <c:pt idx="57">
                  <c:v>98.143068284362627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4-4828-BB5F-39AA4B7BDC48}"/>
            </c:ext>
          </c:extLst>
        </c:ser>
        <c:ser>
          <c:idx val="5"/>
          <c:order val="3"/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'I.5-I.5.a'!$A$37:$A$94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'I.5-I.5.a'!$J$37:$J$94</c:f>
              <c:numCache>
                <c:formatCode>General</c:formatCode>
                <c:ptCount val="5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74-4828-BB5F-39AA4B7BD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264440"/>
        <c:axId val="546256208"/>
      </c:lineChart>
      <c:dateAx>
        <c:axId val="546264440"/>
        <c:scaling>
          <c:orientation val="minMax"/>
          <c:min val="43800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56208"/>
        <c:crosses val="autoZero"/>
        <c:auto val="1"/>
        <c:lblOffset val="100"/>
        <c:baseTimeUnit val="months"/>
        <c:majorUnit val="3"/>
        <c:majorTimeUnit val="months"/>
      </c:dateAx>
      <c:valAx>
        <c:axId val="546256208"/>
        <c:scaling>
          <c:orientation val="minMax"/>
          <c:max val="105"/>
          <c:min val="80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64440"/>
        <c:crosses val="autoZero"/>
        <c:crossBetween val="midCat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092114477800084E-2"/>
          <c:y val="0.78928125448543129"/>
          <c:w val="0.96250571922125228"/>
          <c:h val="0.210718875426331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strRef>
                  <c:f>I.6!$A$7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{83F8AB90-4D75-4B04-93D1-069145B25F53}</c15:txfldGUID>
                      <c15:f>I.6!$A$7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C1-294A-8840-E81A836750EA}"/>
                </c:ext>
              </c:extLst>
            </c:dLbl>
            <c:dLbl>
              <c:idx val="1"/>
              <c:tx>
                <c:strRef>
                  <c:f>I.6!$A$8</c:f>
                  <c:strCache>
                    <c:ptCount val="1"/>
                    <c:pt idx="0">
                      <c:v>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{0241CFCB-72C3-4FD4-98AD-B30C137810B3}</c15:txfldGUID>
                      <c15:f>I.6!$A$8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C1-294A-8840-E81A836750EA}"/>
                </c:ext>
              </c:extLst>
            </c:dLbl>
            <c:dLbl>
              <c:idx val="2"/>
              <c:tx>
                <c:strRef>
                  <c:f>I.6!$A$9</c:f>
                  <c:strCache>
                    <c:ptCount val="1"/>
                    <c:pt idx="0">
                      <c:v>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{3FA13773-492D-41E7-9315-BEB05FFBAE71}</c15:txfldGUID>
                      <c15:f>I.6!$A$9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C1-294A-8840-E81A836750EA}"/>
                </c:ext>
              </c:extLst>
            </c:dLbl>
            <c:dLbl>
              <c:idx val="3"/>
              <c:tx>
                <c:strRef>
                  <c:f>I.6!$A$10</c:f>
                  <c:strCache>
                    <c:ptCount val="1"/>
                    <c:pt idx="0">
                      <c:v>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{3916CD93-33CA-463A-A650-43D1F90EBBA4}</c15:txfldGUID>
                      <c15:f>I.6!$A$10</c15:f>
                      <c15:dlblFieldTableCache>
                        <c:ptCount val="1"/>
                        <c:pt idx="0">
                          <c:v>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C1-294A-8840-E81A836750EA}"/>
                </c:ext>
              </c:extLst>
            </c:dLbl>
            <c:dLbl>
              <c:idx val="4"/>
              <c:tx>
                <c:strRef>
                  <c:f>I.6!$A$11</c:f>
                  <c:strCache>
                    <c:ptCount val="1"/>
                    <c:pt idx="0">
                      <c:v>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{210C7914-2186-40EF-A8B8-82347930534D}</c15:txfldGUID>
                      <c15:f>I.6!$A$11</c15:f>
                      <c15:dlblFieldTableCache>
                        <c:ptCount val="1"/>
                        <c:pt idx="0">
                          <c:v>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C1-294A-8840-E81A836750EA}"/>
                </c:ext>
              </c:extLst>
            </c:dLbl>
            <c:dLbl>
              <c:idx val="5"/>
              <c:tx>
                <c:strRef>
                  <c:f>I.6!$A$12</c:f>
                  <c:strCache>
                    <c:ptCount val="1"/>
                    <c:pt idx="0">
                      <c:v>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{70891E0E-2FF8-4692-ABF3-A3D72C0C3469}</c15:txfldGUID>
                      <c15:f>I.6!$A$12</c15:f>
                      <c15:dlblFieldTableCache>
                        <c:ptCount val="1"/>
                        <c:pt idx="0">
                          <c:v>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97C1-294A-8840-E81A836750EA}"/>
                </c:ext>
              </c:extLst>
            </c:dLbl>
            <c:dLbl>
              <c:idx val="6"/>
              <c:tx>
                <c:strRef>
                  <c:f>I.6!$A$13</c:f>
                  <c:strCache>
                    <c:ptCount val="1"/>
                    <c:pt idx="0">
                      <c:v>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{78F7C9A9-0F47-4B84-A466-1B80A6347BAE}</c15:txfldGUID>
                      <c15:f>I.6!$A$13</c15:f>
                      <c15:dlblFieldTableCache>
                        <c:ptCount val="1"/>
                        <c:pt idx="0">
                          <c:v>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C1-294A-8840-E81A836750EA}"/>
                </c:ext>
              </c:extLst>
            </c:dLbl>
            <c:dLbl>
              <c:idx val="7"/>
              <c:tx>
                <c:strRef>
                  <c:f>I.6!$A$14</c:f>
                  <c:strCache>
                    <c:ptCount val="1"/>
                    <c:pt idx="0">
                      <c:v>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{773F0660-66A7-4915-815C-8C2BFA0A1BF2}</c15:txfldGUID>
                      <c15:f>I.6!$A$14</c15:f>
                      <c15:dlblFieldTableCache>
                        <c:ptCount val="1"/>
                        <c:pt idx="0">
                          <c:v>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C1-294A-8840-E81A836750EA}"/>
                </c:ext>
              </c:extLst>
            </c:dLbl>
            <c:dLbl>
              <c:idx val="8"/>
              <c:tx>
                <c:strRef>
                  <c:f>I.6!$A$15</c:f>
                  <c:strCache>
                    <c:ptCount val="1"/>
                    <c:pt idx="0">
                      <c:v>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{450D7D63-863C-43EC-952B-075BA0B1C36B}</c15:txfldGUID>
                      <c15:f>I.6!$A$15</c15:f>
                      <c15:dlblFieldTableCache>
                        <c:ptCount val="1"/>
                        <c:pt idx="0">
                          <c:v>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C1-294A-8840-E81A836750EA}"/>
                </c:ext>
              </c:extLst>
            </c:dLbl>
            <c:dLbl>
              <c:idx val="9"/>
              <c:tx>
                <c:strRef>
                  <c:f>I.6!$A$16</c:f>
                  <c:strCache>
                    <c:ptCount val="1"/>
                    <c:pt idx="0">
                      <c:v>10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{454C92D1-7A71-4BA9-9791-4BEC3BC943FF}</c15:txfldGUID>
                      <c15:f>I.6!$A$16</c15:f>
                      <c15:dlblFieldTableCache>
                        <c:ptCount val="1"/>
                        <c:pt idx="0">
                          <c:v>10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C1-294A-8840-E81A836750EA}"/>
                </c:ext>
              </c:extLst>
            </c:dLbl>
            <c:dLbl>
              <c:idx val="10"/>
              <c:tx>
                <c:strRef>
                  <c:f>I.6!$A$17</c:f>
                  <c:strCache>
                    <c:ptCount val="1"/>
                    <c:pt idx="0">
                      <c:v>11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{2F9A34EB-1757-43B2-8A33-4FC437A17DE9}</c15:txfldGUID>
                      <c15:f>I.6!$A$17</c15:f>
                      <c15:dlblFieldTableCache>
                        <c:ptCount val="1"/>
                        <c:pt idx="0">
                          <c:v>11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C1-294A-8840-E81A836750EA}"/>
                </c:ext>
              </c:extLst>
            </c:dLbl>
            <c:dLbl>
              <c:idx val="11"/>
              <c:tx>
                <c:strRef>
                  <c:f>I.6!$A$18</c:f>
                  <c:strCache>
                    <c:ptCount val="1"/>
                    <c:pt idx="0">
                      <c:v>12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{D2AED3AD-0215-457E-BA48-E71E12AB0504}</c15:txfldGUID>
                      <c15:f>I.6!$A$18</c15:f>
                      <c15:dlblFieldTableCache>
                        <c:ptCount val="1"/>
                        <c:pt idx="0">
                          <c:v>12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7C1-294A-8840-E81A836750EA}"/>
                </c:ext>
              </c:extLst>
            </c:dLbl>
            <c:dLbl>
              <c:idx val="12"/>
              <c:tx>
                <c:strRef>
                  <c:f>I.6!$A$19</c:f>
                  <c:strCache>
                    <c:ptCount val="1"/>
                    <c:pt idx="0">
                      <c:v>13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{2B3C4DF9-390B-43C0-AF37-103E32989111}</c15:txfldGUID>
                      <c15:f>I.6!$A$19</c15:f>
                      <c15:dlblFieldTableCache>
                        <c:ptCount val="1"/>
                        <c:pt idx="0">
                          <c:v>13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C1-294A-8840-E81A836750EA}"/>
                </c:ext>
              </c:extLst>
            </c:dLbl>
            <c:dLbl>
              <c:idx val="13"/>
              <c:tx>
                <c:strRef>
                  <c:f>I.6!$A$20</c:f>
                  <c:strCache>
                    <c:ptCount val="1"/>
                    <c:pt idx="0">
                      <c:v>14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{9A2D1A88-63C3-42B2-8E51-162282BB1D78}</c15:txfldGUID>
                      <c15:f>I.6!$A$20</c15:f>
                      <c15:dlblFieldTableCache>
                        <c:ptCount val="1"/>
                        <c:pt idx="0">
                          <c:v>14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C1-294A-8840-E81A836750EA}"/>
                </c:ext>
              </c:extLst>
            </c:dLbl>
            <c:dLbl>
              <c:idx val="14"/>
              <c:tx>
                <c:strRef>
                  <c:f>I.6!$A$21</c:f>
                  <c:strCache>
                    <c:ptCount val="1"/>
                    <c:pt idx="0">
                      <c:v>15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{B22F6C8E-4B11-461D-88D6-CED7ABEA36FB}</c15:txfldGUID>
                      <c15:f>I.6!$A$21</c15:f>
                      <c15:dlblFieldTableCache>
                        <c:ptCount val="1"/>
                        <c:pt idx="0">
                          <c:v>15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C1-294A-8840-E81A836750EA}"/>
                </c:ext>
              </c:extLst>
            </c:dLbl>
            <c:dLbl>
              <c:idx val="15"/>
              <c:tx>
                <c:strRef>
                  <c:f>I.6!$A$22</c:f>
                  <c:strCache>
                    <c:ptCount val="1"/>
                    <c:pt idx="0">
                      <c:v>16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{925292AB-839E-4456-997A-503FD9A5BACF}</c15:txfldGUID>
                      <c15:f>I.6!$A$22</c15:f>
                      <c15:dlblFieldTableCache>
                        <c:ptCount val="1"/>
                        <c:pt idx="0">
                          <c:v>16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C1-294A-8840-E81A836750EA}"/>
                </c:ext>
              </c:extLst>
            </c:dLbl>
            <c:dLbl>
              <c:idx val="16"/>
              <c:tx>
                <c:strRef>
                  <c:f>I.6!$A$23</c:f>
                  <c:strCache>
                    <c:ptCount val="1"/>
                    <c:pt idx="0">
                      <c:v>17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{BAF1C787-731E-4DD7-82E6-352E92DC11D1}</c15:txfldGUID>
                      <c15:f>I.6!$A$23</c15:f>
                      <c15:dlblFieldTableCache>
                        <c:ptCount val="1"/>
                        <c:pt idx="0">
                          <c:v>17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C1-294A-8840-E81A836750EA}"/>
                </c:ext>
              </c:extLst>
            </c:dLbl>
            <c:dLbl>
              <c:idx val="17"/>
              <c:tx>
                <c:strRef>
                  <c:f>I.6!$A$24</c:f>
                  <c:strCache>
                    <c:ptCount val="1"/>
                    <c:pt idx="0">
                      <c:v>18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{D0B26A7E-7218-4922-92D1-1DB1968E48C2}</c15:txfldGUID>
                      <c15:f>I.6!$A$24</c15:f>
                      <c15:dlblFieldTableCache>
                        <c:ptCount val="1"/>
                        <c:pt idx="0">
                          <c:v>18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7C1-294A-8840-E81A836750EA}"/>
                </c:ext>
              </c:extLst>
            </c:dLbl>
            <c:dLbl>
              <c:idx val="18"/>
              <c:tx>
                <c:strRef>
                  <c:f>I.6!$A$25</c:f>
                  <c:strCache>
                    <c:ptCount val="1"/>
                    <c:pt idx="0">
                      <c:v>19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{35EFA025-2290-43B7-95A3-D10AD4B9820D}</c15:txfldGUID>
                      <c15:f>I.6!$A$25</c15:f>
                      <c15:dlblFieldTableCache>
                        <c:ptCount val="1"/>
                        <c:pt idx="0">
                          <c:v>19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C1-294A-8840-E81A836750EA}"/>
                </c:ext>
              </c:extLst>
            </c:dLbl>
            <c:dLbl>
              <c:idx val="19"/>
              <c:tx>
                <c:strRef>
                  <c:f>I.6!$A$26</c:f>
                  <c:strCache>
                    <c:ptCount val="1"/>
                    <c:pt idx="0">
                      <c:v>20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{AB0293B9-BE6B-433C-9091-92813DDBBA5A}</c15:txfldGUID>
                      <c15:f>I.6!$A$26</c15:f>
                      <c15:dlblFieldTableCache>
                        <c:ptCount val="1"/>
                        <c:pt idx="0">
                          <c:v>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C1-294A-8840-E81A836750EA}"/>
                </c:ext>
              </c:extLst>
            </c:dLbl>
            <c:dLbl>
              <c:idx val="20"/>
              <c:tx>
                <c:strRef>
                  <c:f>I.6!$A$27</c:f>
                  <c:strCache>
                    <c:ptCount val="1"/>
                    <c:pt idx="0">
                      <c:v>21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{EB55A0DD-59F7-4095-A096-775AF448C0B9}</c15:txfldGUID>
                      <c15:f>I.6!$A$27</c15:f>
                      <c15:dlblFieldTableCache>
                        <c:ptCount val="1"/>
                        <c:pt idx="0">
                          <c:v>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C1-294A-8840-E81A836750EA}"/>
                </c:ext>
              </c:extLst>
            </c:dLbl>
            <c:dLbl>
              <c:idx val="21"/>
              <c:tx>
                <c:strRef>
                  <c:f>I.6!$A$28</c:f>
                  <c:strCache>
                    <c:ptCount val="1"/>
                    <c:pt idx="0">
                      <c:v>22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{9FD7C710-8A46-45E5-947F-4EF1F43139BB}</c15:txfldGUID>
                      <c15:f>I.6!$A$28</c15:f>
                      <c15:dlblFieldTableCache>
                        <c:ptCount val="1"/>
                        <c:pt idx="0">
                          <c:v>22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C1-294A-8840-E81A836750EA}"/>
                </c:ext>
              </c:extLst>
            </c:dLbl>
            <c:dLbl>
              <c:idx val="22"/>
              <c:tx>
                <c:strRef>
                  <c:f>I.6!$A$29</c:f>
                  <c:strCache>
                    <c:ptCount val="1"/>
                    <c:pt idx="0">
                      <c:v>23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{1686DFA8-CAD3-4385-82E2-4D0D849868AE}</c15:txfldGUID>
                      <c15:f>I.6!$A$29</c15:f>
                      <c15:dlblFieldTableCache>
                        <c:ptCount val="1"/>
                        <c:pt idx="0">
                          <c:v>23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C1-294A-8840-E81A836750EA}"/>
                </c:ext>
              </c:extLst>
            </c:dLbl>
            <c:dLbl>
              <c:idx val="23"/>
              <c:tx>
                <c:strRef>
                  <c:f>I.6!$A$30</c:f>
                  <c:strCache>
                    <c:ptCount val="1"/>
                    <c:pt idx="0">
                      <c:v>24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{2C1D71E6-C5F8-43FA-BCF5-62CC53260556}</c15:txfldGUID>
                      <c15:f>I.6!$A$30</c15:f>
                      <c15:dlblFieldTableCache>
                        <c:ptCount val="1"/>
                        <c:pt idx="0">
                          <c:v>24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7C1-294A-8840-E81A836750EA}"/>
                </c:ext>
              </c:extLst>
            </c:dLbl>
            <c:dLbl>
              <c:idx val="24"/>
              <c:tx>
                <c:strRef>
                  <c:f>I.6!$A$31</c:f>
                  <c:strCache>
                    <c:ptCount val="1"/>
                    <c:pt idx="0">
                      <c:v>25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{9452FB57-FD0A-4ABE-A2C6-B8859A88CAA3}</c15:txfldGUID>
                      <c15:f>I.6!$A$31</c15:f>
                      <c15:dlblFieldTableCache>
                        <c:ptCount val="1"/>
                        <c:pt idx="0">
                          <c:v>25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C1-294A-8840-E81A836750EA}"/>
                </c:ext>
              </c:extLst>
            </c:dLbl>
            <c:dLbl>
              <c:idx val="25"/>
              <c:tx>
                <c:strRef>
                  <c:f>I.6!$A$32</c:f>
                  <c:strCache>
                    <c:ptCount val="1"/>
                    <c:pt idx="0">
                      <c:v>26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{96C2CA26-044C-4C0C-912A-C6286707F308}</c15:txfldGUID>
                      <c15:f>I.6!$A$32</c15:f>
                      <c15:dlblFieldTableCache>
                        <c:ptCount val="1"/>
                        <c:pt idx="0">
                          <c:v>26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C1-294A-8840-E81A836750EA}"/>
                </c:ext>
              </c:extLst>
            </c:dLbl>
            <c:dLbl>
              <c:idx val="26"/>
              <c:tx>
                <c:strRef>
                  <c:f>I.6!$A$33</c:f>
                  <c:strCache>
                    <c:ptCount val="1"/>
                    <c:pt idx="0">
                      <c:v>27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{1EA03131-AD15-4EF3-AB93-4F8BF21EEBD8}</c15:txfldGUID>
                      <c15:f>I.6!$A$33</c15:f>
                      <c15:dlblFieldTableCache>
                        <c:ptCount val="1"/>
                        <c:pt idx="0">
                          <c:v>27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C1-294A-8840-E81A836750EA}"/>
                </c:ext>
              </c:extLst>
            </c:dLbl>
            <c:dLbl>
              <c:idx val="27"/>
              <c:tx>
                <c:strRef>
                  <c:f>I.6!$A$34</c:f>
                  <c:strCache>
                    <c:ptCount val="1"/>
                    <c:pt idx="0">
                      <c:v>28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{992D2762-35D9-4A4E-BA96-F016012633F8}</c15:txfldGUID>
                      <c15:f>I.6!$A$34</c15:f>
                      <c15:dlblFieldTableCache>
                        <c:ptCount val="1"/>
                        <c:pt idx="0">
                          <c:v>28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C1-294A-8840-E81A836750EA}"/>
                </c:ext>
              </c:extLst>
            </c:dLbl>
            <c:dLbl>
              <c:idx val="28"/>
              <c:tx>
                <c:strRef>
                  <c:f>I.6!$A$35</c:f>
                  <c:strCache>
                    <c:ptCount val="1"/>
                    <c:pt idx="0">
                      <c:v>29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{520886A1-9910-4A81-A778-0737A9C77EBC}</c15:txfldGUID>
                      <c15:f>I.6!$A$35</c15:f>
                      <c15:dlblFieldTableCache>
                        <c:ptCount val="1"/>
                        <c:pt idx="0">
                          <c:v>29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C1-294A-8840-E81A836750EA}"/>
                </c:ext>
              </c:extLst>
            </c:dLbl>
            <c:dLbl>
              <c:idx val="29"/>
              <c:tx>
                <c:strRef>
                  <c:f>I.6!$A$36</c:f>
                  <c:strCache>
                    <c:ptCount val="1"/>
                    <c:pt idx="0">
                      <c:v>30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{02C31A9C-2BD0-4C27-A0DC-F9845F92A92D}</c15:txfldGUID>
                      <c15:f>I.6!$A$36</c15:f>
                      <c15:dlblFieldTableCache>
                        <c:ptCount val="1"/>
                        <c:pt idx="0">
                          <c:v>30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97C1-294A-8840-E81A836750EA}"/>
                </c:ext>
              </c:extLst>
            </c:dLbl>
            <c:dLbl>
              <c:idx val="30"/>
              <c:tx>
                <c:strRef>
                  <c:f>I.6!$A$37</c:f>
                  <c:strCache>
                    <c:ptCount val="1"/>
                    <c:pt idx="0">
                      <c:v>31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{AC3C7314-3E93-4382-A419-2BBA0C360FE3}</c15:txfldGUID>
                      <c15:f>I.6!$A$37</c15:f>
                      <c15:dlblFieldTableCache>
                        <c:ptCount val="1"/>
                        <c:pt idx="0">
                          <c:v>31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C1-294A-8840-E81A836750EA}"/>
                </c:ext>
              </c:extLst>
            </c:dLbl>
            <c:dLbl>
              <c:idx val="31"/>
              <c:tx>
                <c:strRef>
                  <c:f>I.6!$A$38</c:f>
                  <c:strCache>
                    <c:ptCount val="1"/>
                    <c:pt idx="0">
                      <c:v>32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{E80CAB69-E38D-4503-B0DC-D573B56257EE}</c15:txfldGUID>
                      <c15:f>I.6!$A$38</c15:f>
                      <c15:dlblFieldTableCache>
                        <c:ptCount val="1"/>
                        <c:pt idx="0">
                          <c:v>32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C1-294A-8840-E81A836750EA}"/>
                </c:ext>
              </c:extLst>
            </c:dLbl>
            <c:dLbl>
              <c:idx val="32"/>
              <c:tx>
                <c:strRef>
                  <c:f>I.6!$A$39</c:f>
                  <c:strCache>
                    <c:ptCount val="1"/>
                    <c:pt idx="0">
                      <c:v>33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{A412F914-43ED-4309-ADD4-E251D2BACE4C}</c15:txfldGUID>
                      <c15:f>I.6!$A$39</c15:f>
                      <c15:dlblFieldTableCache>
                        <c:ptCount val="1"/>
                        <c:pt idx="0">
                          <c:v>33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C1-294A-8840-E81A836750EA}"/>
                </c:ext>
              </c:extLst>
            </c:dLbl>
            <c:dLbl>
              <c:idx val="33"/>
              <c:tx>
                <c:strRef>
                  <c:f>I.6!$A$40</c:f>
                  <c:strCache>
                    <c:ptCount val="1"/>
                    <c:pt idx="0">
                      <c:v>34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{A6A7427C-514C-415D-84E2-4FD86DBFDDC6}</c15:txfldGUID>
                      <c15:f>I.6!$A$40</c15:f>
                      <c15:dlblFieldTableCache>
                        <c:ptCount val="1"/>
                        <c:pt idx="0">
                          <c:v>34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C1-294A-8840-E81A836750EA}"/>
                </c:ext>
              </c:extLst>
            </c:dLbl>
            <c:dLbl>
              <c:idx val="34"/>
              <c:tx>
                <c:strRef>
                  <c:f>I.6!$A$41</c:f>
                  <c:strCache>
                    <c:ptCount val="1"/>
                    <c:pt idx="0">
                      <c:v>35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{5B23D008-12A0-4985-B76E-C0A1A993DD62}</c15:txfldGUID>
                      <c15:f>I.6!$A$41</c15:f>
                      <c15:dlblFieldTableCache>
                        <c:ptCount val="1"/>
                        <c:pt idx="0">
                          <c:v>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C1-294A-8840-E81A836750EA}"/>
                </c:ext>
              </c:extLst>
            </c:dLbl>
            <c:dLbl>
              <c:idx val="35"/>
              <c:tx>
                <c:strRef>
                  <c:f>I.6!$A$42</c:f>
                  <c:strCache>
                    <c:ptCount val="1"/>
                    <c:pt idx="0">
                      <c:v>36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{B03FA176-F88D-4C43-ACA1-2B5E9BB28B97}</c15:txfldGUID>
                      <c15:f>I.6!$A$42</c15:f>
                      <c15:dlblFieldTableCache>
                        <c:ptCount val="1"/>
                        <c:pt idx="0">
                          <c:v>36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97C1-294A-8840-E81A836750EA}"/>
                </c:ext>
              </c:extLst>
            </c:dLbl>
            <c:dLbl>
              <c:idx val="36"/>
              <c:tx>
                <c:strRef>
                  <c:f>I.6!$A$43</c:f>
                  <c:strCache>
                    <c:ptCount val="1"/>
                    <c:pt idx="0">
                      <c:v>37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{D844EBD9-7426-44E1-B24D-E3304D7FEDD7}</c15:txfldGUID>
                      <c15:f>I.6!$A$43</c15:f>
                      <c15:dlblFieldTableCache>
                        <c:ptCount val="1"/>
                        <c:pt idx="0">
                          <c:v>37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97C1-294A-8840-E81A836750EA}"/>
                </c:ext>
              </c:extLst>
            </c:dLbl>
            <c:dLbl>
              <c:idx val="37"/>
              <c:tx>
                <c:strRef>
                  <c:f>I.6!$A$44</c:f>
                  <c:strCache>
                    <c:ptCount val="1"/>
                    <c:pt idx="0">
                      <c:v>38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{30BC2AB1-0366-449D-A68A-31D03ED8AFC8}</c15:txfldGUID>
                      <c15:f>I.6!$A$44</c15:f>
                      <c15:dlblFieldTableCache>
                        <c:ptCount val="1"/>
                        <c:pt idx="0">
                          <c:v>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97C1-294A-8840-E81A836750EA}"/>
                </c:ext>
              </c:extLst>
            </c:dLbl>
            <c:dLbl>
              <c:idx val="38"/>
              <c:tx>
                <c:strRef>
                  <c:f>I.6!$A$45</c:f>
                  <c:strCache>
                    <c:ptCount val="1"/>
                    <c:pt idx="0">
                      <c:v>39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{C31CC693-F4C3-4D95-B7D7-35DBBB1FD200}</c15:txfldGUID>
                      <c15:f>I.6!$A$45</c15:f>
                      <c15:dlblFieldTableCache>
                        <c:ptCount val="1"/>
                        <c:pt idx="0">
                          <c:v>39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97C1-294A-8840-E81A836750EA}"/>
                </c:ext>
              </c:extLst>
            </c:dLbl>
            <c:dLbl>
              <c:idx val="39"/>
              <c:tx>
                <c:strRef>
                  <c:f>I.6!$A$46</c:f>
                  <c:strCache>
                    <c:ptCount val="1"/>
                    <c:pt idx="0">
                      <c:v>40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{20A26ADC-6B4F-4847-AB05-0B3BA94C922B}</c15:txfldGUID>
                      <c15:f>I.6!$A$46</c15:f>
                      <c15:dlblFieldTableCache>
                        <c:ptCount val="1"/>
                        <c:pt idx="0">
                          <c:v>40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97C1-294A-8840-E81A836750EA}"/>
                </c:ext>
              </c:extLst>
            </c:dLbl>
            <c:dLbl>
              <c:idx val="40"/>
              <c:tx>
                <c:strRef>
                  <c:f>I.6!$A$47</c:f>
                  <c:strCache>
                    <c:ptCount val="1"/>
                    <c:pt idx="0">
                      <c:v>41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{48733DC1-6CED-4876-9C4C-0637250EC6DC}</c15:txfldGUID>
                      <c15:f>I.6!$A$47</c15:f>
                      <c15:dlblFieldTableCache>
                        <c:ptCount val="1"/>
                        <c:pt idx="0">
                          <c:v>41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97C1-294A-8840-E81A836750EA}"/>
                </c:ext>
              </c:extLst>
            </c:dLbl>
            <c:dLbl>
              <c:idx val="41"/>
              <c:tx>
                <c:strRef>
                  <c:f>I.6!$A$48</c:f>
                  <c:strCache>
                    <c:ptCount val="1"/>
                    <c:pt idx="0">
                      <c:v>42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{E14105B0-CD90-45DB-BCCE-08FB47A5525A}</c15:txfldGUID>
                      <c15:f>I.6!$A$48</c15:f>
                      <c15:dlblFieldTableCache>
                        <c:ptCount val="1"/>
                        <c:pt idx="0">
                          <c:v>42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97C1-294A-8840-E81A836750EA}"/>
                </c:ext>
              </c:extLst>
            </c:dLbl>
            <c:dLbl>
              <c:idx val="42"/>
              <c:tx>
                <c:strRef>
                  <c:f>I.6!$A$49</c:f>
                  <c:strCache>
                    <c:ptCount val="1"/>
                    <c:pt idx="0">
                      <c:v>43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{A3174073-8D2A-44CB-9295-3D36B18F6A00}</c15:txfldGUID>
                      <c15:f>I.6!$A$49</c15:f>
                      <c15:dlblFieldTableCache>
                        <c:ptCount val="1"/>
                        <c:pt idx="0">
                          <c:v>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97C1-294A-8840-E81A836750EA}"/>
                </c:ext>
              </c:extLst>
            </c:dLbl>
            <c:dLbl>
              <c:idx val="43"/>
              <c:tx>
                <c:strRef>
                  <c:f>I.6!$A$50</c:f>
                  <c:strCache>
                    <c:ptCount val="1"/>
                    <c:pt idx="0">
                      <c:v>44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{6BB8964F-84C5-4A84-8BDD-976455B143FF}</c15:txfldGUID>
                      <c15:f>I.6!$A$50</c15:f>
                      <c15:dlblFieldTableCache>
                        <c:ptCount val="1"/>
                        <c:pt idx="0">
                          <c:v>44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97C1-294A-8840-E81A836750EA}"/>
                </c:ext>
              </c:extLst>
            </c:dLbl>
            <c:dLbl>
              <c:idx val="44"/>
              <c:tx>
                <c:strRef>
                  <c:f>I.6!$A$51</c:f>
                  <c:strCache>
                    <c:ptCount val="1"/>
                    <c:pt idx="0">
                      <c:v>45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{0DD69C34-0DA9-4549-A7E0-DC39B5657818}</c15:txfldGUID>
                      <c15:f>I.6!$A$51</c15:f>
                      <c15:dlblFieldTableCache>
                        <c:ptCount val="1"/>
                        <c:pt idx="0">
                          <c:v>45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97C1-294A-8840-E81A836750EA}"/>
                </c:ext>
              </c:extLst>
            </c:dLbl>
            <c:dLbl>
              <c:idx val="45"/>
              <c:tx>
                <c:strRef>
                  <c:f>I.6!$A$52</c:f>
                  <c:strCache>
                    <c:ptCount val="1"/>
                    <c:pt idx="0">
                      <c:v>46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{D26100DC-1432-4339-8659-E34C9DD6EEC0}</c15:txfldGUID>
                      <c15:f>I.6!$A$52</c15:f>
                      <c15:dlblFieldTableCache>
                        <c:ptCount val="1"/>
                        <c:pt idx="0">
                          <c:v>46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97C1-294A-8840-E81A836750EA}"/>
                </c:ext>
              </c:extLst>
            </c:dLbl>
            <c:dLbl>
              <c:idx val="46"/>
              <c:tx>
                <c:strRef>
                  <c:f>I.6!$A$53</c:f>
                  <c:strCache>
                    <c:ptCount val="1"/>
                    <c:pt idx="0">
                      <c:v>47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{2885995C-ECD4-4D7C-BADA-98595D7E8D08}</c15:txfldGUID>
                      <c15:f>I.6!$A$53</c15:f>
                      <c15:dlblFieldTableCache>
                        <c:ptCount val="1"/>
                        <c:pt idx="0">
                          <c:v>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97C1-294A-8840-E81A836750EA}"/>
                </c:ext>
              </c:extLst>
            </c:dLbl>
            <c:dLbl>
              <c:idx val="47"/>
              <c:tx>
                <c:strRef>
                  <c:f>I.6!$A$54</c:f>
                  <c:strCache>
                    <c:ptCount val="1"/>
                    <c:pt idx="0">
                      <c:v>48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{C7D6CACC-8D7D-45AD-9A72-A3E4DAB0AB09}</c15:txfldGUID>
                      <c15:f>I.6!$A$54</c15:f>
                      <c15:dlblFieldTableCache>
                        <c:ptCount val="1"/>
                        <c:pt idx="0">
                          <c:v>48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97C1-294A-8840-E81A836750EA}"/>
                </c:ext>
              </c:extLst>
            </c:dLbl>
            <c:dLbl>
              <c:idx val="48"/>
              <c:tx>
                <c:strRef>
                  <c:f>I.6!$A$55</c:f>
                  <c:strCache>
                    <c:ptCount val="1"/>
                    <c:pt idx="0">
                      <c:v>49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{FB254BAB-BDCD-410A-A965-EE1E81BFD09E}</c15:txfldGUID>
                      <c15:f>I.6!$A$55</c15:f>
                      <c15:dlblFieldTableCache>
                        <c:ptCount val="1"/>
                        <c:pt idx="0">
                          <c:v>49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97C1-294A-8840-E81A836750EA}"/>
                </c:ext>
              </c:extLst>
            </c:dLbl>
            <c:dLbl>
              <c:idx val="49"/>
              <c:tx>
                <c:strRef>
                  <c:f>I.6!$A$56</c:f>
                  <c:strCache>
                    <c:ptCount val="1"/>
                    <c:pt idx="0">
                      <c:v>50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{DF38D2DD-952F-4C89-8A8A-5D39C54F5030}</c15:txfldGUID>
                      <c15:f>I.6!$A$56</c15:f>
                      <c15:dlblFieldTableCache>
                        <c:ptCount val="1"/>
                        <c:pt idx="0">
                          <c:v>50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97C1-294A-8840-E81A836750EA}"/>
                </c:ext>
              </c:extLst>
            </c:dLbl>
            <c:dLbl>
              <c:idx val="50"/>
              <c:tx>
                <c:strRef>
                  <c:f>I.6!$A$57</c:f>
                  <c:strCache>
                    <c:ptCount val="1"/>
                    <c:pt idx="0">
                      <c:v>51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{33BCA0BB-59E3-4056-ACEF-05D3C92CC2F4}</c15:txfldGUID>
                      <c15:f>I.6!$A$57</c15:f>
                      <c15:dlblFieldTableCache>
                        <c:ptCount val="1"/>
                        <c:pt idx="0">
                          <c:v>51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97C1-294A-8840-E81A836750EA}"/>
                </c:ext>
              </c:extLst>
            </c:dLbl>
            <c:dLbl>
              <c:idx val="51"/>
              <c:tx>
                <c:strRef>
                  <c:f>I.6!$A$58</c:f>
                  <c:strCache>
                    <c:ptCount val="1"/>
                    <c:pt idx="0">
                      <c:v>52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{50D94B0B-32A8-4B35-802B-EE4E0D60EB5D}</c15:txfldGUID>
                      <c15:f>I.6!$A$58</c15:f>
                      <c15:dlblFieldTableCache>
                        <c:ptCount val="1"/>
                        <c:pt idx="0">
                          <c:v>52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97C1-294A-8840-E81A836750EA}"/>
                </c:ext>
              </c:extLst>
            </c:dLbl>
            <c:dLbl>
              <c:idx val="52"/>
              <c:tx>
                <c:strRef>
                  <c:f>I.6!$A$59</c:f>
                  <c:strCache>
                    <c:ptCount val="1"/>
                    <c:pt idx="0">
                      <c:v>53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{078EEB87-2E64-4A7F-B38B-6173EB893994}</c15:txfldGUID>
                      <c15:f>I.6!$A$59</c15:f>
                      <c15:dlblFieldTableCache>
                        <c:ptCount val="1"/>
                        <c:pt idx="0">
                          <c:v>53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97C1-294A-8840-E81A836750EA}"/>
                </c:ext>
              </c:extLst>
            </c:dLbl>
            <c:dLbl>
              <c:idx val="53"/>
              <c:tx>
                <c:strRef>
                  <c:f>I.6!$A$60</c:f>
                  <c:strCache>
                    <c:ptCount val="1"/>
                    <c:pt idx="0">
                      <c:v>54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{2ABB245D-2354-4194-82A7-D5FDADE76983}</c15:txfldGUID>
                      <c15:f>I.6!$A$60</c15:f>
                      <c15:dlblFieldTableCache>
                        <c:ptCount val="1"/>
                        <c:pt idx="0">
                          <c:v>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97C1-294A-8840-E81A836750EA}"/>
                </c:ext>
              </c:extLst>
            </c:dLbl>
            <c:dLbl>
              <c:idx val="54"/>
              <c:tx>
                <c:strRef>
                  <c:f>I.6!$A$61</c:f>
                  <c:strCache>
                    <c:ptCount val="1"/>
                    <c:pt idx="0">
                      <c:v>55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{3B08801A-464B-4DDC-A042-E2044B88FC51}</c15:txfldGUID>
                      <c15:f>I.6!$A$61</c15:f>
                      <c15:dlblFieldTableCache>
                        <c:ptCount val="1"/>
                        <c:pt idx="0">
                          <c:v>55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97C1-294A-8840-E81A836750EA}"/>
                </c:ext>
              </c:extLst>
            </c:dLbl>
            <c:dLbl>
              <c:idx val="55"/>
              <c:tx>
                <c:strRef>
                  <c:f>I.6!$A$62</c:f>
                  <c:strCache>
                    <c:ptCount val="1"/>
                    <c:pt idx="0">
                      <c:v>56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{E7F66CC1-D76B-43CB-923D-0BAFC435310C}</c15:txfldGUID>
                      <c15:f>I.6!$A$62</c15:f>
                      <c15:dlblFieldTableCache>
                        <c:ptCount val="1"/>
                        <c:pt idx="0">
                          <c:v>56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97C1-294A-8840-E81A836750EA}"/>
                </c:ext>
              </c:extLst>
            </c:dLbl>
            <c:dLbl>
              <c:idx val="56"/>
              <c:tx>
                <c:strRef>
                  <c:f>I.6!$A$63</c:f>
                  <c:strCache>
                    <c:ptCount val="1"/>
                    <c:pt idx="0">
                      <c:v>57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{65F09321-FCF6-4234-964A-1FC6A48EFDA9}</c15:txfldGUID>
                      <c15:f>I.6!$A$63</c15:f>
                      <c15:dlblFieldTableCache>
                        <c:ptCount val="1"/>
                        <c:pt idx="0">
                          <c:v>57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97C1-294A-8840-E81A836750EA}"/>
                </c:ext>
              </c:extLst>
            </c:dLbl>
            <c:dLbl>
              <c:idx val="57"/>
              <c:tx>
                <c:strRef>
                  <c:f>I.6!$A$64</c:f>
                  <c:strCache>
                    <c:ptCount val="1"/>
                    <c:pt idx="0">
                      <c:v>58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{69D09182-00DF-40B2-A90D-BDE113768E09}</c15:txfldGUID>
                      <c15:f>I.6!$A$64</c15:f>
                      <c15:dlblFieldTableCache>
                        <c:ptCount val="1"/>
                        <c:pt idx="0">
                          <c:v>58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97C1-294A-8840-E81A836750EA}"/>
                </c:ext>
              </c:extLst>
            </c:dLbl>
            <c:dLbl>
              <c:idx val="58"/>
              <c:tx>
                <c:strRef>
                  <c:f>I.6!$A$65</c:f>
                  <c:strCache>
                    <c:ptCount val="1"/>
                    <c:pt idx="0">
                      <c:v>59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{7D97BE9D-B131-465C-8633-E367470096E7}</c15:txfldGUID>
                      <c15:f>I.6!$A$65</c15:f>
                      <c15:dlblFieldTableCache>
                        <c:ptCount val="1"/>
                        <c:pt idx="0">
                          <c:v>59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97C1-294A-8840-E81A836750EA}"/>
                </c:ext>
              </c:extLst>
            </c:dLbl>
            <c:dLbl>
              <c:idx val="59"/>
              <c:tx>
                <c:strRef>
                  <c:f>I.6!$A$66</c:f>
                  <c:strCache>
                    <c:ptCount val="1"/>
                    <c:pt idx="0">
                      <c:v>60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{047606A5-F738-4205-A461-32DCDBBB5C04}</c15:txfldGUID>
                      <c15:f>I.6!$A$66</c15:f>
                      <c15:dlblFieldTableCache>
                        <c:ptCount val="1"/>
                        <c:pt idx="0">
                          <c:v>60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97C1-294A-8840-E81A836750EA}"/>
                </c:ext>
              </c:extLst>
            </c:dLbl>
            <c:dLbl>
              <c:idx val="60"/>
              <c:tx>
                <c:strRef>
                  <c:f>I.6!$A$67</c:f>
                  <c:strCache>
                    <c:ptCount val="1"/>
                    <c:pt idx="0">
                      <c:v>61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{95D5F337-CF17-4EE4-8094-B0C4F402F23D}</c15:txfldGUID>
                      <c15:f>I.6!$A$67</c15:f>
                      <c15:dlblFieldTableCache>
                        <c:ptCount val="1"/>
                        <c:pt idx="0">
                          <c:v>61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97C1-294A-8840-E81A836750EA}"/>
                </c:ext>
              </c:extLst>
            </c:dLbl>
            <c:dLbl>
              <c:idx val="61"/>
              <c:tx>
                <c:strRef>
                  <c:f>I.6!$A$68</c:f>
                  <c:strCache>
                    <c:ptCount val="1"/>
                    <c:pt idx="0">
                      <c:v>62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{C24EB259-30AB-42DA-BAE3-C50650B60D1C}</c15:txfldGUID>
                      <c15:f>I.6!$A$68</c15:f>
                      <c15:dlblFieldTableCache>
                        <c:ptCount val="1"/>
                        <c:pt idx="0">
                          <c:v>62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97C1-294A-8840-E81A836750EA}"/>
                </c:ext>
              </c:extLst>
            </c:dLbl>
            <c:dLbl>
              <c:idx val="62"/>
              <c:tx>
                <c:strRef>
                  <c:f>I.6!$A$69</c:f>
                  <c:strCache>
                    <c:ptCount val="1"/>
                    <c:pt idx="0">
                      <c:v>63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{808D61EB-5E72-4C4E-B3BF-32BBF0FB0241}</c15:txfldGUID>
                      <c15:f>I.6!$A$69</c15:f>
                      <c15:dlblFieldTableCache>
                        <c:ptCount val="1"/>
                        <c:pt idx="0">
                          <c:v>63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97C1-294A-8840-E81A836750EA}"/>
                </c:ext>
              </c:extLst>
            </c:dLbl>
            <c:dLbl>
              <c:idx val="63"/>
              <c:tx>
                <c:strRef>
                  <c:f>I.6!$A$70</c:f>
                  <c:strCache>
                    <c:ptCount val="1"/>
                    <c:pt idx="0">
                      <c:v>64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{2501959E-26F2-46BF-A6ED-925A9F60C752}</c15:txfldGUID>
                      <c15:f>I.6!$A$70</c15:f>
                      <c15:dlblFieldTableCache>
                        <c:ptCount val="1"/>
                        <c:pt idx="0">
                          <c:v>64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97C1-294A-8840-E81A836750EA}"/>
                </c:ext>
              </c:extLst>
            </c:dLbl>
            <c:dLbl>
              <c:idx val="64"/>
              <c:tx>
                <c:strRef>
                  <c:f>I.6!$A$71</c:f>
                  <c:strCache>
                    <c:ptCount val="1"/>
                    <c:pt idx="0">
                      <c:v>65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{39BEEF30-EDC3-41EC-82A0-F73E4EE97904}</c15:txfldGUID>
                      <c15:f>I.6!$A$71</c15:f>
                      <c15:dlblFieldTableCache>
                        <c:ptCount val="1"/>
                        <c:pt idx="0">
                          <c:v>65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97C1-294A-8840-E81A836750EA}"/>
                </c:ext>
              </c:extLst>
            </c:dLbl>
            <c:dLbl>
              <c:idx val="65"/>
              <c:tx>
                <c:strRef>
                  <c:f>I.6!$A$72</c:f>
                  <c:strCache>
                    <c:ptCount val="1"/>
                    <c:pt idx="0">
                      <c:v>66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{95766F61-0F3A-490F-AC9C-269D69ACF68D}</c15:txfldGUID>
                      <c15:f>I.6!$A$72</c15:f>
                      <c15:dlblFieldTableCache>
                        <c:ptCount val="1"/>
                        <c:pt idx="0">
                          <c:v>66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97C1-294A-8840-E81A836750EA}"/>
                </c:ext>
              </c:extLst>
            </c:dLbl>
            <c:dLbl>
              <c:idx val="66"/>
              <c:tx>
                <c:strRef>
                  <c:f>I.6!$A$73</c:f>
                  <c:strCache>
                    <c:ptCount val="1"/>
                    <c:pt idx="0">
                      <c:v>67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{B7639764-4E1B-42DE-8418-C869B3D1B704}</c15:txfldGUID>
                      <c15:f>I.6!$A$73</c15:f>
                      <c15:dlblFieldTableCache>
                        <c:ptCount val="1"/>
                        <c:pt idx="0">
                          <c:v>67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97C1-294A-8840-E81A836750EA}"/>
                </c:ext>
              </c:extLst>
            </c:dLbl>
            <c:dLbl>
              <c:idx val="67"/>
              <c:tx>
                <c:strRef>
                  <c:f>I.6!$A$74</c:f>
                  <c:strCache>
                    <c:ptCount val="1"/>
                    <c:pt idx="0">
                      <c:v>68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{EF135F58-DB86-4F92-9CE9-F7FB357F884E}</c15:txfldGUID>
                      <c15:f>I.6!$A$74</c15:f>
                      <c15:dlblFieldTableCache>
                        <c:ptCount val="1"/>
                        <c:pt idx="0">
                          <c:v>68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97C1-294A-8840-E81A836750EA}"/>
                </c:ext>
              </c:extLst>
            </c:dLbl>
            <c:dLbl>
              <c:idx val="68"/>
              <c:tx>
                <c:strRef>
                  <c:f>I.6!$A$75</c:f>
                  <c:strCache>
                    <c:ptCount val="1"/>
                    <c:pt idx="0">
                      <c:v>69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{7DE58A3A-49EE-4888-878C-993A945383BE}</c15:txfldGUID>
                      <c15:f>I.6!$A$75</c15:f>
                      <c15:dlblFieldTableCache>
                        <c:ptCount val="1"/>
                        <c:pt idx="0">
                          <c:v>69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97C1-294A-8840-E81A836750EA}"/>
                </c:ext>
              </c:extLst>
            </c:dLbl>
            <c:dLbl>
              <c:idx val="69"/>
              <c:tx>
                <c:strRef>
                  <c:f>I.6!$A$76</c:f>
                  <c:strCache>
                    <c:ptCount val="1"/>
                    <c:pt idx="0">
                      <c:v>70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{0E606A2D-6B26-48CA-AC80-A11E80D434BA}</c15:txfldGUID>
                      <c15:f>I.6!$A$76</c15:f>
                      <c15:dlblFieldTableCache>
                        <c:ptCount val="1"/>
                        <c:pt idx="0">
                          <c:v>70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97C1-294A-8840-E81A836750EA}"/>
                </c:ext>
              </c:extLst>
            </c:dLbl>
            <c:dLbl>
              <c:idx val="70"/>
              <c:tx>
                <c:strRef>
                  <c:f>I.6!$A$77</c:f>
                  <c:strCache>
                    <c:ptCount val="1"/>
                    <c:pt idx="0">
                      <c:v>71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{F5A0E2BF-61C9-4391-A20E-FD791A2ABF50}</c15:txfldGUID>
                      <c15:f>I.6!$A$77</c15:f>
                      <c15:dlblFieldTableCache>
                        <c:ptCount val="1"/>
                        <c:pt idx="0">
                          <c:v>71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97C1-294A-8840-E81A836750EA}"/>
                </c:ext>
              </c:extLst>
            </c:dLbl>
            <c:dLbl>
              <c:idx val="71"/>
              <c:tx>
                <c:strRef>
                  <c:f>I.6!$A$78</c:f>
                  <c:strCache>
                    <c:ptCount val="1"/>
                    <c:pt idx="0">
                      <c:v>72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{4BE3E4D0-46E9-4D60-ACA6-6E8B56A2D8F8}</c15:txfldGUID>
                      <c15:f>I.6!$A$78</c15:f>
                      <c15:dlblFieldTableCache>
                        <c:ptCount val="1"/>
                        <c:pt idx="0">
                          <c:v>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97C1-294A-8840-E81A836750EA}"/>
                </c:ext>
              </c:extLst>
            </c:dLbl>
            <c:dLbl>
              <c:idx val="72"/>
              <c:tx>
                <c:strRef>
                  <c:f>I.6!$A$79</c:f>
                  <c:strCache>
                    <c:ptCount val="1"/>
                    <c:pt idx="0">
                      <c:v>73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{F489D830-5F6E-42EB-836A-87EE8B4C9E63}</c15:txfldGUID>
                      <c15:f>I.6!$A$79</c15:f>
                      <c15:dlblFieldTableCache>
                        <c:ptCount val="1"/>
                        <c:pt idx="0">
                          <c:v>73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97C1-294A-8840-E81A836750EA}"/>
                </c:ext>
              </c:extLst>
            </c:dLbl>
            <c:dLbl>
              <c:idx val="73"/>
              <c:tx>
                <c:strRef>
                  <c:f>I.6!$A$80</c:f>
                  <c:strCache>
                    <c:ptCount val="1"/>
                    <c:pt idx="0">
                      <c:v>74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{EA96D9DB-7A73-4CC6-B8DB-15416AACCDDB}</c15:txfldGUID>
                      <c15:f>I.6!$A$80</c15:f>
                      <c15:dlblFieldTableCache>
                        <c:ptCount val="1"/>
                        <c:pt idx="0">
                          <c:v>74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97C1-294A-8840-E81A836750EA}"/>
                </c:ext>
              </c:extLst>
            </c:dLbl>
            <c:dLbl>
              <c:idx val="74"/>
              <c:tx>
                <c:strRef>
                  <c:f>I.6!$A$81</c:f>
                  <c:strCache>
                    <c:ptCount val="1"/>
                    <c:pt idx="0">
                      <c:v>75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{D096220C-B224-4547-8448-F70532CB9B04}</c15:txfldGUID>
                      <c15:f>I.6!$A$81</c15:f>
                      <c15:dlblFieldTableCache>
                        <c:ptCount val="1"/>
                        <c:pt idx="0">
                          <c:v>75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97C1-294A-8840-E81A836750EA}"/>
                </c:ext>
              </c:extLst>
            </c:dLbl>
            <c:dLbl>
              <c:idx val="75"/>
              <c:tx>
                <c:strRef>
                  <c:f>I.6!$A$82</c:f>
                  <c:strCache>
                    <c:ptCount val="1"/>
                    <c:pt idx="0">
                      <c:v>76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{ADAA1809-5780-4AA4-BE3D-D7083B3F9AF4}</c15:txfldGUID>
                      <c15:f>I.6!$A$82</c15:f>
                      <c15:dlblFieldTableCache>
                        <c:ptCount val="1"/>
                        <c:pt idx="0">
                          <c:v>76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97C1-294A-8840-E81A836750EA}"/>
                </c:ext>
              </c:extLst>
            </c:dLbl>
            <c:dLbl>
              <c:idx val="76"/>
              <c:tx>
                <c:strRef>
                  <c:f>I.6!$A$83</c:f>
                  <c:strCache>
                    <c:ptCount val="1"/>
                    <c:pt idx="0">
                      <c:v>77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{7FEB66B4-72E5-4C05-936F-7FA2710DF111}</c15:txfldGUID>
                      <c15:f>I.6!$A$83</c15:f>
                      <c15:dlblFieldTableCache>
                        <c:ptCount val="1"/>
                        <c:pt idx="0">
                          <c:v>77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C-97C1-294A-8840-E81A836750EA}"/>
                </c:ext>
              </c:extLst>
            </c:dLbl>
            <c:dLbl>
              <c:idx val="77"/>
              <c:tx>
                <c:strRef>
                  <c:f>I.6!$A$84</c:f>
                  <c:strCache>
                    <c:ptCount val="1"/>
                    <c:pt idx="0">
                      <c:v>78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{054D33D9-E92F-41B2-82F8-F97463032458}</c15:txfldGUID>
                      <c15:f>I.6!$A$84</c15:f>
                      <c15:dlblFieldTableCache>
                        <c:ptCount val="1"/>
                        <c:pt idx="0">
                          <c:v>78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97C1-294A-8840-E81A836750EA}"/>
                </c:ext>
              </c:extLst>
            </c:dLbl>
            <c:dLbl>
              <c:idx val="78"/>
              <c:tx>
                <c:strRef>
                  <c:f>I.6!$A$85</c:f>
                  <c:strCache>
                    <c:ptCount val="1"/>
                    <c:pt idx="0">
                      <c:v>79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{561A3B25-1511-4D17-BB7F-6638AFE1F6BE}</c15:txfldGUID>
                      <c15:f>I.6!$A$85</c15:f>
                      <c15:dlblFieldTableCache>
                        <c:ptCount val="1"/>
                        <c:pt idx="0">
                          <c:v>79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E-97C1-294A-8840-E81A83675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I.6!$C$7:$C$85</c:f>
              <c:numCache>
                <c:formatCode>0.00%</c:formatCode>
                <c:ptCount val="79"/>
                <c:pt idx="0">
                  <c:v>7.858695288728397E-2</c:v>
                </c:pt>
                <c:pt idx="1">
                  <c:v>2.8972783143107989E-2</c:v>
                </c:pt>
                <c:pt idx="2">
                  <c:v>0.12567631703844329</c:v>
                </c:pt>
                <c:pt idx="3">
                  <c:v>9.120302942033208E-2</c:v>
                </c:pt>
                <c:pt idx="4">
                  <c:v>1.6901691374392354E-2</c:v>
                </c:pt>
                <c:pt idx="5">
                  <c:v>1.4477055672024225E-2</c:v>
                </c:pt>
                <c:pt idx="6">
                  <c:v>1.6801916555598675E-2</c:v>
                </c:pt>
                <c:pt idx="7">
                  <c:v>1.7190710416536956E-2</c:v>
                </c:pt>
                <c:pt idx="8">
                  <c:v>9.5798319327731092E-3</c:v>
                </c:pt>
                <c:pt idx="9">
                  <c:v>3.0998185117967324E-2</c:v>
                </c:pt>
                <c:pt idx="10">
                  <c:v>1.1082230623818527E-2</c:v>
                </c:pt>
                <c:pt idx="11">
                  <c:v>1.2488061127029606E-2</c:v>
                </c:pt>
                <c:pt idx="12">
                  <c:v>5.5143487858719621E-2</c:v>
                </c:pt>
                <c:pt idx="13">
                  <c:v>5.9581142954044417E-2</c:v>
                </c:pt>
                <c:pt idx="14">
                  <c:v>2.4401645474943903E-2</c:v>
                </c:pt>
                <c:pt idx="16">
                  <c:v>5.9618894850378891E-2</c:v>
                </c:pt>
                <c:pt idx="17">
                  <c:v>2.2751079665533407E-2</c:v>
                </c:pt>
                <c:pt idx="18">
                  <c:v>4.2884395268981322E-2</c:v>
                </c:pt>
                <c:pt idx="19">
                  <c:v>0.112491174393975</c:v>
                </c:pt>
                <c:pt idx="20">
                  <c:v>8.2451799154552044E-2</c:v>
                </c:pt>
                <c:pt idx="21">
                  <c:v>1.9918412866114926E-2</c:v>
                </c:pt>
                <c:pt idx="22">
                  <c:v>1.1455186304128898E-2</c:v>
                </c:pt>
                <c:pt idx="23">
                  <c:v>2.4012628451157602E-2</c:v>
                </c:pt>
                <c:pt idx="24">
                  <c:v>8.3783925665389235E-3</c:v>
                </c:pt>
                <c:pt idx="25">
                  <c:v>9.9941819122115142E-3</c:v>
                </c:pt>
                <c:pt idx="26">
                  <c:v>7.4056539970242131E-3</c:v>
                </c:pt>
                <c:pt idx="27">
                  <c:v>2.2775119617224879E-2</c:v>
                </c:pt>
                <c:pt idx="28">
                  <c:v>3.5939643347050756E-2</c:v>
                </c:pt>
                <c:pt idx="29">
                  <c:v>1.494661921708185E-2</c:v>
                </c:pt>
                <c:pt idx="31">
                  <c:v>5.2763478732050943E-2</c:v>
                </c:pt>
                <c:pt idx="32">
                  <c:v>4.8599344854851463E-2</c:v>
                </c:pt>
                <c:pt idx="33">
                  <c:v>1.3636445129712967E-2</c:v>
                </c:pt>
                <c:pt idx="34">
                  <c:v>9.9791051228474651E-3</c:v>
                </c:pt>
                <c:pt idx="35">
                  <c:v>1.6481027388720332E-2</c:v>
                </c:pt>
                <c:pt idx="36">
                  <c:v>3.854479590033575E-2</c:v>
                </c:pt>
                <c:pt idx="37">
                  <c:v>2.1159739565724759E-2</c:v>
                </c:pt>
                <c:pt idx="38">
                  <c:v>4.1088600346923992E-2</c:v>
                </c:pt>
                <c:pt idx="39">
                  <c:v>0.15448581210722931</c:v>
                </c:pt>
                <c:pt idx="42">
                  <c:v>0.17045092838196285</c:v>
                </c:pt>
                <c:pt idx="43">
                  <c:v>0.1578844543678482</c:v>
                </c:pt>
                <c:pt idx="44">
                  <c:v>3.2530053889733318E-2</c:v>
                </c:pt>
                <c:pt idx="45">
                  <c:v>2.5161412837067982E-2</c:v>
                </c:pt>
                <c:pt idx="46">
                  <c:v>4.069708315998706E-2</c:v>
                </c:pt>
                <c:pt idx="47">
                  <c:v>3.016823279781752E-2</c:v>
                </c:pt>
                <c:pt idx="48">
                  <c:v>7.8574166347259479E-3</c:v>
                </c:pt>
                <c:pt idx="49">
                  <c:v>1.031903815204014E-2</c:v>
                </c:pt>
                <c:pt idx="50">
                  <c:v>6.1571582346609255E-2</c:v>
                </c:pt>
                <c:pt idx="51">
                  <c:v>1.0082141770611501E-2</c:v>
                </c:pt>
                <c:pt idx="52">
                  <c:v>4.834939643303128E-4</c:v>
                </c:pt>
                <c:pt idx="53">
                  <c:v>1.1828195460929993E-4</c:v>
                </c:pt>
                <c:pt idx="54">
                  <c:v>6.1074411068178967E-4</c:v>
                </c:pt>
                <c:pt idx="55">
                  <c:v>3.6559724487946345E-2</c:v>
                </c:pt>
                <c:pt idx="56">
                  <c:v>0</c:v>
                </c:pt>
                <c:pt idx="57">
                  <c:v>1.8309157691589369E-2</c:v>
                </c:pt>
                <c:pt idx="58">
                  <c:v>1.2934277495021022E-2</c:v>
                </c:pt>
                <c:pt idx="59">
                  <c:v>8.7810383747178328E-3</c:v>
                </c:pt>
                <c:pt idx="60">
                  <c:v>1.4147286821705426E-2</c:v>
                </c:pt>
                <c:pt idx="61">
                  <c:v>9.3231289136268755E-3</c:v>
                </c:pt>
                <c:pt idx="62">
                  <c:v>1.7152585656522664E-2</c:v>
                </c:pt>
                <c:pt idx="63">
                  <c:v>3.1752873563218383E-2</c:v>
                </c:pt>
                <c:pt idx="64">
                  <c:v>1.3910469848316688E-2</c:v>
                </c:pt>
                <c:pt idx="65">
                  <c:v>2.6633244555851481E-3</c:v>
                </c:pt>
                <c:pt idx="66">
                  <c:v>2.6690167443031601E-3</c:v>
                </c:pt>
                <c:pt idx="67">
                  <c:v>8.1875993640699533E-3</c:v>
                </c:pt>
                <c:pt idx="68">
                  <c:v>1.0073623106328757E-2</c:v>
                </c:pt>
                <c:pt idx="69">
                  <c:v>1.6031636863823934E-2</c:v>
                </c:pt>
                <c:pt idx="70">
                  <c:v>2.6255872786411276E-2</c:v>
                </c:pt>
                <c:pt idx="71">
                  <c:v>1.5450571336945331E-2</c:v>
                </c:pt>
                <c:pt idx="72">
                  <c:v>1.1567345465650551E-2</c:v>
                </c:pt>
                <c:pt idx="73">
                  <c:v>2.2054728756601059E-2</c:v>
                </c:pt>
                <c:pt idx="74">
                  <c:v>2.0778106970216752E-2</c:v>
                </c:pt>
                <c:pt idx="75">
                  <c:v>3.192238591448078E-2</c:v>
                </c:pt>
                <c:pt idx="76">
                  <c:v>9.5052759038228678E-3</c:v>
                </c:pt>
                <c:pt idx="77">
                  <c:v>2.1887436043206369E-2</c:v>
                </c:pt>
                <c:pt idx="78">
                  <c:v>3.6119198492892621E-2</c:v>
                </c:pt>
              </c:numCache>
            </c:numRef>
          </c:xVal>
          <c:yVal>
            <c:numRef>
              <c:f>I.6!$D$7:$D$85</c:f>
              <c:numCache>
                <c:formatCode>0.00%</c:formatCode>
                <c:ptCount val="79"/>
                <c:pt idx="0">
                  <c:v>8.1404414334484976E-4</c:v>
                </c:pt>
                <c:pt idx="1">
                  <c:v>9.1894928376909712E-2</c:v>
                </c:pt>
                <c:pt idx="2">
                  <c:v>-9.6413293846660086E-2</c:v>
                </c:pt>
                <c:pt idx="3">
                  <c:v>6.8263720213999068E-3</c:v>
                </c:pt>
                <c:pt idx="4">
                  <c:v>5.4582505582706053E-2</c:v>
                </c:pt>
                <c:pt idx="5">
                  <c:v>5.4582505582706053E-2</c:v>
                </c:pt>
                <c:pt idx="6">
                  <c:v>5.4582505582706053E-2</c:v>
                </c:pt>
                <c:pt idx="7">
                  <c:v>-1.6924018774232996E-2</c:v>
                </c:pt>
                <c:pt idx="8">
                  <c:v>1.9678714859437729E-2</c:v>
                </c:pt>
                <c:pt idx="9">
                  <c:v>-1.4899168304642885E-3</c:v>
                </c:pt>
                <c:pt idx="10">
                  <c:v>-7.1908247189315655E-2</c:v>
                </c:pt>
                <c:pt idx="11">
                  <c:v>-4.2225195947237615E-2</c:v>
                </c:pt>
                <c:pt idx="12">
                  <c:v>1.3666385421089222E-2</c:v>
                </c:pt>
                <c:pt idx="13">
                  <c:v>4.8472922999180712E-2</c:v>
                </c:pt>
                <c:pt idx="14">
                  <c:v>-2.7056819773299212E-2</c:v>
                </c:pt>
                <c:pt idx="16">
                  <c:v>6.2218943581555664E-2</c:v>
                </c:pt>
                <c:pt idx="17">
                  <c:v>0.10106362724814999</c:v>
                </c:pt>
                <c:pt idx="18">
                  <c:v>2.5500186404871394E-2</c:v>
                </c:pt>
                <c:pt idx="19">
                  <c:v>4.176966491611922E-2</c:v>
                </c:pt>
                <c:pt idx="20">
                  <c:v>-3.5269398168992994E-2</c:v>
                </c:pt>
                <c:pt idx="21">
                  <c:v>9.2077386615920798E-3</c:v>
                </c:pt>
                <c:pt idx="22">
                  <c:v>9.9778681591174978E-2</c:v>
                </c:pt>
                <c:pt idx="23">
                  <c:v>3.4997928908921061E-2</c:v>
                </c:pt>
                <c:pt idx="24">
                  <c:v>-1.9905313864607699E-3</c:v>
                </c:pt>
                <c:pt idx="25">
                  <c:v>-8.2640587805753452E-2</c:v>
                </c:pt>
                <c:pt idx="26">
                  <c:v>-3.342875448939886E-2</c:v>
                </c:pt>
                <c:pt idx="27">
                  <c:v>4.2661128675634874E-2</c:v>
                </c:pt>
                <c:pt idx="28">
                  <c:v>5.3235392673850468E-2</c:v>
                </c:pt>
                <c:pt idx="29">
                  <c:v>5.9061964942260126E-2</c:v>
                </c:pt>
                <c:pt idx="31">
                  <c:v>3.3615932844033969E-2</c:v>
                </c:pt>
                <c:pt idx="32">
                  <c:v>7.9453610751826886E-2</c:v>
                </c:pt>
                <c:pt idx="33">
                  <c:v>6.7062163124064655E-2</c:v>
                </c:pt>
                <c:pt idx="34">
                  <c:v>6.0212441590957066E-2</c:v>
                </c:pt>
                <c:pt idx="35">
                  <c:v>5.0066588080733609E-2</c:v>
                </c:pt>
                <c:pt idx="36">
                  <c:v>-1.6605066699302395E-2</c:v>
                </c:pt>
                <c:pt idx="37">
                  <c:v>2.8291539180790748E-2</c:v>
                </c:pt>
                <c:pt idx="38">
                  <c:v>-4.1476135632113609E-3</c:v>
                </c:pt>
                <c:pt idx="39">
                  <c:v>2.6110414417020555E-2</c:v>
                </c:pt>
                <c:pt idx="40">
                  <c:v>2.6110414417020555E-2</c:v>
                </c:pt>
                <c:pt idx="41">
                  <c:v>2.6110414417020555E-2</c:v>
                </c:pt>
                <c:pt idx="42">
                  <c:v>-5.5137844611529152E-3</c:v>
                </c:pt>
                <c:pt idx="43">
                  <c:v>-7.3208266158581226E-2</c:v>
                </c:pt>
                <c:pt idx="44">
                  <c:v>0.13586331173125243</c:v>
                </c:pt>
                <c:pt idx="45">
                  <c:v>0.13230816679978807</c:v>
                </c:pt>
                <c:pt idx="46">
                  <c:v>3.1879475595680828E-2</c:v>
                </c:pt>
                <c:pt idx="47">
                  <c:v>-6.1849469209942498E-3</c:v>
                </c:pt>
                <c:pt idx="48">
                  <c:v>-1.7664278458001337E-2</c:v>
                </c:pt>
                <c:pt idx="49">
                  <c:v>0.10035203859801678</c:v>
                </c:pt>
                <c:pt idx="50">
                  <c:v>1.627467358332968E-2</c:v>
                </c:pt>
                <c:pt idx="51">
                  <c:v>0.25419972281737135</c:v>
                </c:pt>
                <c:pt idx="52">
                  <c:v>-8.7032862698495084E-2</c:v>
                </c:pt>
                <c:pt idx="53">
                  <c:v>-4.4979102876427923E-3</c:v>
                </c:pt>
                <c:pt idx="54">
                  <c:v>3.1374169458842083E-2</c:v>
                </c:pt>
                <c:pt idx="55">
                  <c:v>5.8460508061043859E-2</c:v>
                </c:pt>
                <c:pt idx="56">
                  <c:v>5.8460508061043859E-2</c:v>
                </c:pt>
                <c:pt idx="57">
                  <c:v>3.5068837507139072E-2</c:v>
                </c:pt>
                <c:pt idx="58">
                  <c:v>0.20861845541994128</c:v>
                </c:pt>
                <c:pt idx="59">
                  <c:v>0.11409119888679897</c:v>
                </c:pt>
                <c:pt idx="60">
                  <c:v>0.17099587068109767</c:v>
                </c:pt>
                <c:pt idx="61">
                  <c:v>8.7916721570694412E-2</c:v>
                </c:pt>
                <c:pt idx="62">
                  <c:v>0.12802785799218608</c:v>
                </c:pt>
                <c:pt idx="63">
                  <c:v>0.12136456134585494</c:v>
                </c:pt>
                <c:pt idx="64">
                  <c:v>-7.9174095359515584E-2</c:v>
                </c:pt>
                <c:pt idx="65">
                  <c:v>5.251667677380234E-2</c:v>
                </c:pt>
                <c:pt idx="66">
                  <c:v>-0.1163809136491909</c:v>
                </c:pt>
                <c:pt idx="67">
                  <c:v>9.4086014800551787E-2</c:v>
                </c:pt>
                <c:pt idx="68">
                  <c:v>5.2904196063254361E-2</c:v>
                </c:pt>
                <c:pt idx="69">
                  <c:v>9.9185388187465806E-2</c:v>
                </c:pt>
                <c:pt idx="70">
                  <c:v>8.4458155296002424E-2</c:v>
                </c:pt>
                <c:pt idx="71">
                  <c:v>0.10382420535833869</c:v>
                </c:pt>
                <c:pt idx="72">
                  <c:v>0.10952312238837214</c:v>
                </c:pt>
                <c:pt idx="73">
                  <c:v>0.16472820960553247</c:v>
                </c:pt>
                <c:pt idx="74">
                  <c:v>2.806166353868722E-2</c:v>
                </c:pt>
                <c:pt idx="75">
                  <c:v>6.4471384834395629E-2</c:v>
                </c:pt>
                <c:pt idx="76">
                  <c:v>8.9898792283209517E-3</c:v>
                </c:pt>
                <c:pt idx="77">
                  <c:v>-0.13236517146289384</c:v>
                </c:pt>
                <c:pt idx="78">
                  <c:v>2.7136694150231122E-2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97C1-294A-8840-E81A83675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041240"/>
        <c:axId val="-2136034328"/>
      </c:scatterChart>
      <c:valAx>
        <c:axId val="-2136041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Peso energía consumos intermedios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34328"/>
        <c:crosses val="autoZero"/>
        <c:crossBetween val="midCat"/>
      </c:valAx>
      <c:valAx>
        <c:axId val="-213603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Variación porcentual afiliados totales 2022TII-2019TII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41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lineChart>
        <c:grouping val="standard"/>
        <c:varyColors val="0"/>
        <c:ser>
          <c:idx val="0"/>
          <c:order val="0"/>
          <c:tx>
            <c:strRef>
              <c:f>II.1!$E$4</c:f>
              <c:strCache>
                <c:ptCount val="1"/>
                <c:pt idx="0">
                  <c:v>Tasa de actividad</c:v>
                </c:pt>
              </c:strCache>
            </c:strRef>
          </c:tx>
          <c:marker>
            <c:symbol val="none"/>
          </c:marker>
          <c:cat>
            <c:numRef>
              <c:f>II.1!$D$5:$D$74</c:f>
              <c:numCache>
                <c:formatCode>General</c:formatCode>
                <c:ptCount val="70"/>
                <c:pt idx="0">
                  <c:v>2005.1</c:v>
                </c:pt>
                <c:pt idx="1">
                  <c:v>2005.2</c:v>
                </c:pt>
                <c:pt idx="2">
                  <c:v>2005.3</c:v>
                </c:pt>
                <c:pt idx="3">
                  <c:v>2005.4</c:v>
                </c:pt>
                <c:pt idx="4">
                  <c:v>2006.1</c:v>
                </c:pt>
                <c:pt idx="5">
                  <c:v>2006.2</c:v>
                </c:pt>
                <c:pt idx="6">
                  <c:v>2006.3</c:v>
                </c:pt>
                <c:pt idx="7">
                  <c:v>2006.4</c:v>
                </c:pt>
                <c:pt idx="8">
                  <c:v>2007.1</c:v>
                </c:pt>
                <c:pt idx="9">
                  <c:v>2007.2</c:v>
                </c:pt>
                <c:pt idx="10">
                  <c:v>2007.3</c:v>
                </c:pt>
                <c:pt idx="11">
                  <c:v>2007.4</c:v>
                </c:pt>
                <c:pt idx="12">
                  <c:v>2008.1</c:v>
                </c:pt>
                <c:pt idx="13">
                  <c:v>2008.2</c:v>
                </c:pt>
                <c:pt idx="14">
                  <c:v>2008.3</c:v>
                </c:pt>
                <c:pt idx="15">
                  <c:v>2008.4</c:v>
                </c:pt>
                <c:pt idx="16">
                  <c:v>2009.1</c:v>
                </c:pt>
                <c:pt idx="17">
                  <c:v>2009.2</c:v>
                </c:pt>
                <c:pt idx="18">
                  <c:v>2009.3</c:v>
                </c:pt>
                <c:pt idx="19">
                  <c:v>2009.4</c:v>
                </c:pt>
                <c:pt idx="20">
                  <c:v>2010.1</c:v>
                </c:pt>
                <c:pt idx="21">
                  <c:v>2010.2</c:v>
                </c:pt>
                <c:pt idx="22">
                  <c:v>2010.3</c:v>
                </c:pt>
                <c:pt idx="23">
                  <c:v>2010.4</c:v>
                </c:pt>
                <c:pt idx="24">
                  <c:v>2011.1</c:v>
                </c:pt>
                <c:pt idx="25">
                  <c:v>2011.2</c:v>
                </c:pt>
                <c:pt idx="26">
                  <c:v>2011.3</c:v>
                </c:pt>
                <c:pt idx="27">
                  <c:v>2011.4</c:v>
                </c:pt>
                <c:pt idx="28">
                  <c:v>2012.1</c:v>
                </c:pt>
                <c:pt idx="29">
                  <c:v>2012.2</c:v>
                </c:pt>
                <c:pt idx="30">
                  <c:v>2012.3</c:v>
                </c:pt>
                <c:pt idx="31">
                  <c:v>2012.4</c:v>
                </c:pt>
                <c:pt idx="32">
                  <c:v>2013.1</c:v>
                </c:pt>
                <c:pt idx="33">
                  <c:v>2013.2</c:v>
                </c:pt>
                <c:pt idx="34">
                  <c:v>2013.3</c:v>
                </c:pt>
                <c:pt idx="35">
                  <c:v>2013.4</c:v>
                </c:pt>
                <c:pt idx="36">
                  <c:v>2014.1</c:v>
                </c:pt>
                <c:pt idx="37">
                  <c:v>2014.2</c:v>
                </c:pt>
                <c:pt idx="38">
                  <c:v>2014.3</c:v>
                </c:pt>
                <c:pt idx="39">
                  <c:v>2014.4</c:v>
                </c:pt>
                <c:pt idx="40">
                  <c:v>2015.1</c:v>
                </c:pt>
                <c:pt idx="41">
                  <c:v>2015.2</c:v>
                </c:pt>
                <c:pt idx="42">
                  <c:v>2015.3</c:v>
                </c:pt>
                <c:pt idx="43">
                  <c:v>2015.4</c:v>
                </c:pt>
                <c:pt idx="44">
                  <c:v>2016.1</c:v>
                </c:pt>
                <c:pt idx="45">
                  <c:v>2016.2</c:v>
                </c:pt>
                <c:pt idx="46">
                  <c:v>2016.3</c:v>
                </c:pt>
                <c:pt idx="47">
                  <c:v>2016.4</c:v>
                </c:pt>
                <c:pt idx="48">
                  <c:v>2017.1</c:v>
                </c:pt>
                <c:pt idx="49">
                  <c:v>2017.2</c:v>
                </c:pt>
                <c:pt idx="50">
                  <c:v>2017.3</c:v>
                </c:pt>
                <c:pt idx="51">
                  <c:v>2017.4</c:v>
                </c:pt>
                <c:pt idx="52">
                  <c:v>2018.1</c:v>
                </c:pt>
                <c:pt idx="53">
                  <c:v>2018.2</c:v>
                </c:pt>
                <c:pt idx="54">
                  <c:v>2018.3</c:v>
                </c:pt>
                <c:pt idx="55">
                  <c:v>2018.4</c:v>
                </c:pt>
                <c:pt idx="56">
                  <c:v>2019.1</c:v>
                </c:pt>
                <c:pt idx="57">
                  <c:v>2019.2</c:v>
                </c:pt>
                <c:pt idx="58">
                  <c:v>2019.3</c:v>
                </c:pt>
                <c:pt idx="59">
                  <c:v>2019.4</c:v>
                </c:pt>
                <c:pt idx="60">
                  <c:v>2020.1</c:v>
                </c:pt>
                <c:pt idx="61">
                  <c:v>2020.2</c:v>
                </c:pt>
                <c:pt idx="62">
                  <c:v>2020.3</c:v>
                </c:pt>
                <c:pt idx="63">
                  <c:v>2020.4</c:v>
                </c:pt>
                <c:pt idx="64">
                  <c:v>2021.1</c:v>
                </c:pt>
                <c:pt idx="65">
                  <c:v>2021.2</c:v>
                </c:pt>
                <c:pt idx="66">
                  <c:v>2021.3</c:v>
                </c:pt>
                <c:pt idx="67">
                  <c:v>2021.4</c:v>
                </c:pt>
                <c:pt idx="68">
                  <c:v>2022.1</c:v>
                </c:pt>
                <c:pt idx="69">
                  <c:v>2022.2</c:v>
                </c:pt>
              </c:numCache>
            </c:numRef>
          </c:cat>
          <c:val>
            <c:numRef>
              <c:f>II.1!$E$5:$E$74</c:f>
              <c:numCache>
                <c:formatCode>0.0</c:formatCode>
                <c:ptCount val="70"/>
                <c:pt idx="0">
                  <c:v>70.53153992</c:v>
                </c:pt>
                <c:pt idx="1">
                  <c:v>71.1440506</c:v>
                </c:pt>
                <c:pt idx="2">
                  <c:v>71.178466799999995</c:v>
                </c:pt>
                <c:pt idx="3">
                  <c:v>71.469642640000004</c:v>
                </c:pt>
                <c:pt idx="4">
                  <c:v>71.757675169999999</c:v>
                </c:pt>
                <c:pt idx="5">
                  <c:v>72.096008299999994</c:v>
                </c:pt>
                <c:pt idx="6">
                  <c:v>72.236946110000005</c:v>
                </c:pt>
                <c:pt idx="7">
                  <c:v>72.422431950000004</c:v>
                </c:pt>
                <c:pt idx="8">
                  <c:v>72.374916080000006</c:v>
                </c:pt>
                <c:pt idx="9">
                  <c:v>72.783355709999995</c:v>
                </c:pt>
                <c:pt idx="10">
                  <c:v>73.064826969999999</c:v>
                </c:pt>
                <c:pt idx="11">
                  <c:v>73.015716549999993</c:v>
                </c:pt>
                <c:pt idx="12">
                  <c:v>73.254043580000001</c:v>
                </c:pt>
                <c:pt idx="13">
                  <c:v>73.742675779999999</c:v>
                </c:pt>
                <c:pt idx="14">
                  <c:v>73.977584840000006</c:v>
                </c:pt>
                <c:pt idx="15">
                  <c:v>74.180061339999995</c:v>
                </c:pt>
                <c:pt idx="16">
                  <c:v>74.281913759999995</c:v>
                </c:pt>
                <c:pt idx="17">
                  <c:v>74.250633239999999</c:v>
                </c:pt>
                <c:pt idx="18">
                  <c:v>74.010681149999996</c:v>
                </c:pt>
                <c:pt idx="19">
                  <c:v>73.969238279999999</c:v>
                </c:pt>
                <c:pt idx="20">
                  <c:v>74.207328799999999</c:v>
                </c:pt>
                <c:pt idx="21">
                  <c:v>74.65812683</c:v>
                </c:pt>
                <c:pt idx="22">
                  <c:v>74.711830140000004</c:v>
                </c:pt>
                <c:pt idx="23">
                  <c:v>74.638702390000006</c:v>
                </c:pt>
                <c:pt idx="24">
                  <c:v>74.606185909999994</c:v>
                </c:pt>
                <c:pt idx="25">
                  <c:v>75.031455989999998</c:v>
                </c:pt>
                <c:pt idx="26">
                  <c:v>75.117492679999998</c:v>
                </c:pt>
                <c:pt idx="27">
                  <c:v>74.94468689</c:v>
                </c:pt>
                <c:pt idx="28">
                  <c:v>75.061851500000003</c:v>
                </c:pt>
                <c:pt idx="29">
                  <c:v>75.347831729999996</c:v>
                </c:pt>
                <c:pt idx="30">
                  <c:v>75.499626160000005</c:v>
                </c:pt>
                <c:pt idx="31">
                  <c:v>75.229766850000004</c:v>
                </c:pt>
                <c:pt idx="32">
                  <c:v>75.302436830000005</c:v>
                </c:pt>
                <c:pt idx="33">
                  <c:v>75.204734799999997</c:v>
                </c:pt>
                <c:pt idx="34">
                  <c:v>75.413055420000006</c:v>
                </c:pt>
                <c:pt idx="35">
                  <c:v>75.325744630000003</c:v>
                </c:pt>
                <c:pt idx="36">
                  <c:v>74.976928709999996</c:v>
                </c:pt>
                <c:pt idx="37">
                  <c:v>75.277542109999999</c:v>
                </c:pt>
                <c:pt idx="38">
                  <c:v>75.198371890000004</c:v>
                </c:pt>
                <c:pt idx="39">
                  <c:v>75.604682920000002</c:v>
                </c:pt>
                <c:pt idx="40">
                  <c:v>75.262481690000001</c:v>
                </c:pt>
                <c:pt idx="41">
                  <c:v>75.740821839999995</c:v>
                </c:pt>
                <c:pt idx="42">
                  <c:v>75.424400329999997</c:v>
                </c:pt>
                <c:pt idx="43">
                  <c:v>75.379020690000004</c:v>
                </c:pt>
                <c:pt idx="44">
                  <c:v>75.307380679999994</c:v>
                </c:pt>
                <c:pt idx="45">
                  <c:v>75.518653869999994</c:v>
                </c:pt>
                <c:pt idx="46">
                  <c:v>75.476402280000002</c:v>
                </c:pt>
                <c:pt idx="47">
                  <c:v>75.137504579999998</c:v>
                </c:pt>
                <c:pt idx="48">
                  <c:v>74.959571839999995</c:v>
                </c:pt>
                <c:pt idx="49">
                  <c:v>75.058387760000002</c:v>
                </c:pt>
                <c:pt idx="50">
                  <c:v>75.184776310000004</c:v>
                </c:pt>
                <c:pt idx="51">
                  <c:v>75.065910340000002</c:v>
                </c:pt>
                <c:pt idx="52">
                  <c:v>74.650642399999995</c:v>
                </c:pt>
                <c:pt idx="53">
                  <c:v>75.079582209999998</c:v>
                </c:pt>
                <c:pt idx="54">
                  <c:v>74.99812317</c:v>
                </c:pt>
                <c:pt idx="55">
                  <c:v>74.887954710000002</c:v>
                </c:pt>
                <c:pt idx="56">
                  <c:v>74.602485659999999</c:v>
                </c:pt>
                <c:pt idx="57">
                  <c:v>75.064537049999998</c:v>
                </c:pt>
                <c:pt idx="58">
                  <c:v>75.056121829999995</c:v>
                </c:pt>
                <c:pt idx="59">
                  <c:v>75.130386349999995</c:v>
                </c:pt>
                <c:pt idx="60">
                  <c:v>74.395660399999997</c:v>
                </c:pt>
                <c:pt idx="61">
                  <c:v>71.009979250000001</c:v>
                </c:pt>
                <c:pt idx="62">
                  <c:v>73.94811249</c:v>
                </c:pt>
                <c:pt idx="63">
                  <c:v>74.419799800000007</c:v>
                </c:pt>
                <c:pt idx="64">
                  <c:v>73.835876459999994</c:v>
                </c:pt>
                <c:pt idx="65">
                  <c:v>75.001480099999995</c:v>
                </c:pt>
                <c:pt idx="66">
                  <c:v>75.82248688</c:v>
                </c:pt>
                <c:pt idx="67">
                  <c:v>75.202232359999996</c:v>
                </c:pt>
                <c:pt idx="68">
                  <c:v>75.054377281290186</c:v>
                </c:pt>
                <c:pt idx="69">
                  <c:v>75.417286221101349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3-914F-A490-A0BFB7CDB15F}"/>
            </c:ext>
          </c:extLst>
        </c:ser>
        <c:ser>
          <c:idx val="1"/>
          <c:order val="1"/>
          <c:tx>
            <c:strRef>
              <c:f>II.1!$F$4</c:f>
              <c:strCache>
                <c:ptCount val="1"/>
                <c:pt idx="0">
                  <c:v>Población potencialmente activa/Población</c:v>
                </c:pt>
              </c:strCache>
            </c:strRef>
          </c:tx>
          <c:marker>
            <c:symbol val="none"/>
          </c:marker>
          <c:cat>
            <c:numRef>
              <c:f>II.1!$D$5:$D$74</c:f>
              <c:numCache>
                <c:formatCode>General</c:formatCode>
                <c:ptCount val="70"/>
                <c:pt idx="0">
                  <c:v>2005.1</c:v>
                </c:pt>
                <c:pt idx="1">
                  <c:v>2005.2</c:v>
                </c:pt>
                <c:pt idx="2">
                  <c:v>2005.3</c:v>
                </c:pt>
                <c:pt idx="3">
                  <c:v>2005.4</c:v>
                </c:pt>
                <c:pt idx="4">
                  <c:v>2006.1</c:v>
                </c:pt>
                <c:pt idx="5">
                  <c:v>2006.2</c:v>
                </c:pt>
                <c:pt idx="6">
                  <c:v>2006.3</c:v>
                </c:pt>
                <c:pt idx="7">
                  <c:v>2006.4</c:v>
                </c:pt>
                <c:pt idx="8">
                  <c:v>2007.1</c:v>
                </c:pt>
                <c:pt idx="9">
                  <c:v>2007.2</c:v>
                </c:pt>
                <c:pt idx="10">
                  <c:v>2007.3</c:v>
                </c:pt>
                <c:pt idx="11">
                  <c:v>2007.4</c:v>
                </c:pt>
                <c:pt idx="12">
                  <c:v>2008.1</c:v>
                </c:pt>
                <c:pt idx="13">
                  <c:v>2008.2</c:v>
                </c:pt>
                <c:pt idx="14">
                  <c:v>2008.3</c:v>
                </c:pt>
                <c:pt idx="15">
                  <c:v>2008.4</c:v>
                </c:pt>
                <c:pt idx="16">
                  <c:v>2009.1</c:v>
                </c:pt>
                <c:pt idx="17">
                  <c:v>2009.2</c:v>
                </c:pt>
                <c:pt idx="18">
                  <c:v>2009.3</c:v>
                </c:pt>
                <c:pt idx="19">
                  <c:v>2009.4</c:v>
                </c:pt>
                <c:pt idx="20">
                  <c:v>2010.1</c:v>
                </c:pt>
                <c:pt idx="21">
                  <c:v>2010.2</c:v>
                </c:pt>
                <c:pt idx="22">
                  <c:v>2010.3</c:v>
                </c:pt>
                <c:pt idx="23">
                  <c:v>2010.4</c:v>
                </c:pt>
                <c:pt idx="24">
                  <c:v>2011.1</c:v>
                </c:pt>
                <c:pt idx="25">
                  <c:v>2011.2</c:v>
                </c:pt>
                <c:pt idx="26">
                  <c:v>2011.3</c:v>
                </c:pt>
                <c:pt idx="27">
                  <c:v>2011.4</c:v>
                </c:pt>
                <c:pt idx="28">
                  <c:v>2012.1</c:v>
                </c:pt>
                <c:pt idx="29">
                  <c:v>2012.2</c:v>
                </c:pt>
                <c:pt idx="30">
                  <c:v>2012.3</c:v>
                </c:pt>
                <c:pt idx="31">
                  <c:v>2012.4</c:v>
                </c:pt>
                <c:pt idx="32">
                  <c:v>2013.1</c:v>
                </c:pt>
                <c:pt idx="33">
                  <c:v>2013.2</c:v>
                </c:pt>
                <c:pt idx="34">
                  <c:v>2013.3</c:v>
                </c:pt>
                <c:pt idx="35">
                  <c:v>2013.4</c:v>
                </c:pt>
                <c:pt idx="36">
                  <c:v>2014.1</c:v>
                </c:pt>
                <c:pt idx="37">
                  <c:v>2014.2</c:v>
                </c:pt>
                <c:pt idx="38">
                  <c:v>2014.3</c:v>
                </c:pt>
                <c:pt idx="39">
                  <c:v>2014.4</c:v>
                </c:pt>
                <c:pt idx="40">
                  <c:v>2015.1</c:v>
                </c:pt>
                <c:pt idx="41">
                  <c:v>2015.2</c:v>
                </c:pt>
                <c:pt idx="42">
                  <c:v>2015.3</c:v>
                </c:pt>
                <c:pt idx="43">
                  <c:v>2015.4</c:v>
                </c:pt>
                <c:pt idx="44">
                  <c:v>2016.1</c:v>
                </c:pt>
                <c:pt idx="45">
                  <c:v>2016.2</c:v>
                </c:pt>
                <c:pt idx="46">
                  <c:v>2016.3</c:v>
                </c:pt>
                <c:pt idx="47">
                  <c:v>2016.4</c:v>
                </c:pt>
                <c:pt idx="48">
                  <c:v>2017.1</c:v>
                </c:pt>
                <c:pt idx="49">
                  <c:v>2017.2</c:v>
                </c:pt>
                <c:pt idx="50">
                  <c:v>2017.3</c:v>
                </c:pt>
                <c:pt idx="51">
                  <c:v>2017.4</c:v>
                </c:pt>
                <c:pt idx="52">
                  <c:v>2018.1</c:v>
                </c:pt>
                <c:pt idx="53">
                  <c:v>2018.2</c:v>
                </c:pt>
                <c:pt idx="54">
                  <c:v>2018.3</c:v>
                </c:pt>
                <c:pt idx="55">
                  <c:v>2018.4</c:v>
                </c:pt>
                <c:pt idx="56">
                  <c:v>2019.1</c:v>
                </c:pt>
                <c:pt idx="57">
                  <c:v>2019.2</c:v>
                </c:pt>
                <c:pt idx="58">
                  <c:v>2019.3</c:v>
                </c:pt>
                <c:pt idx="59">
                  <c:v>2019.4</c:v>
                </c:pt>
                <c:pt idx="60">
                  <c:v>2020.1</c:v>
                </c:pt>
                <c:pt idx="61">
                  <c:v>2020.2</c:v>
                </c:pt>
                <c:pt idx="62">
                  <c:v>2020.3</c:v>
                </c:pt>
                <c:pt idx="63">
                  <c:v>2020.4</c:v>
                </c:pt>
                <c:pt idx="64">
                  <c:v>2021.1</c:v>
                </c:pt>
                <c:pt idx="65">
                  <c:v>2021.2</c:v>
                </c:pt>
                <c:pt idx="66">
                  <c:v>2021.3</c:v>
                </c:pt>
                <c:pt idx="67">
                  <c:v>2021.4</c:v>
                </c:pt>
                <c:pt idx="68">
                  <c:v>2022.1</c:v>
                </c:pt>
                <c:pt idx="69">
                  <c:v>2022.2</c:v>
                </c:pt>
              </c:numCache>
            </c:numRef>
          </c:cat>
          <c:val>
            <c:numRef>
              <c:f>II.1!$F$5:$F$74</c:f>
              <c:numCache>
                <c:formatCode>0.0</c:formatCode>
                <c:ptCount val="70"/>
                <c:pt idx="0">
                  <c:v>74.464318291224686</c:v>
                </c:pt>
                <c:pt idx="1">
                  <c:v>74.534215833045266</c:v>
                </c:pt>
                <c:pt idx="2">
                  <c:v>74.781821862446719</c:v>
                </c:pt>
                <c:pt idx="3">
                  <c:v>74.836267883159721</c:v>
                </c:pt>
                <c:pt idx="4">
                  <c:v>75.048691469738117</c:v>
                </c:pt>
                <c:pt idx="5">
                  <c:v>75.081953999705448</c:v>
                </c:pt>
                <c:pt idx="6">
                  <c:v>75.270402866005199</c:v>
                </c:pt>
                <c:pt idx="7">
                  <c:v>75.19119444093127</c:v>
                </c:pt>
                <c:pt idx="8">
                  <c:v>75.054166111705896</c:v>
                </c:pt>
                <c:pt idx="9">
                  <c:v>74.962357151855699</c:v>
                </c:pt>
                <c:pt idx="10">
                  <c:v>75.404058855199125</c:v>
                </c:pt>
                <c:pt idx="11">
                  <c:v>75.490335404765375</c:v>
                </c:pt>
                <c:pt idx="12">
                  <c:v>75.630603938732222</c:v>
                </c:pt>
                <c:pt idx="13">
                  <c:v>76.111627815749657</c:v>
                </c:pt>
                <c:pt idx="14">
                  <c:v>76.547518700471954</c:v>
                </c:pt>
                <c:pt idx="15">
                  <c:v>76.781610788985816</c:v>
                </c:pt>
                <c:pt idx="16">
                  <c:v>77.043312931593803</c:v>
                </c:pt>
                <c:pt idx="17">
                  <c:v>77.027309307189412</c:v>
                </c:pt>
                <c:pt idx="18">
                  <c:v>77.19749300445369</c:v>
                </c:pt>
                <c:pt idx="19">
                  <c:v>77.098746910672148</c:v>
                </c:pt>
                <c:pt idx="20">
                  <c:v>77.377282070737564</c:v>
                </c:pt>
                <c:pt idx="21">
                  <c:v>77.74637453914859</c:v>
                </c:pt>
                <c:pt idx="22">
                  <c:v>77.914861871887396</c:v>
                </c:pt>
                <c:pt idx="23">
                  <c:v>77.6895119876921</c:v>
                </c:pt>
                <c:pt idx="24">
                  <c:v>77.758400423719294</c:v>
                </c:pt>
                <c:pt idx="25">
                  <c:v>78.013473375399371</c:v>
                </c:pt>
                <c:pt idx="26">
                  <c:v>78.187583772249582</c:v>
                </c:pt>
                <c:pt idx="27">
                  <c:v>78.124714845946002</c:v>
                </c:pt>
                <c:pt idx="28">
                  <c:v>78.327656615150829</c:v>
                </c:pt>
                <c:pt idx="29">
                  <c:v>78.611296339150556</c:v>
                </c:pt>
                <c:pt idx="30">
                  <c:v>79.175711932936338</c:v>
                </c:pt>
                <c:pt idx="31">
                  <c:v>78.942077088439078</c:v>
                </c:pt>
                <c:pt idx="32">
                  <c:v>79.056173271126468</c:v>
                </c:pt>
                <c:pt idx="33">
                  <c:v>79.003192206565714</c:v>
                </c:pt>
                <c:pt idx="34">
                  <c:v>79.251391132930152</c:v>
                </c:pt>
                <c:pt idx="35">
                  <c:v>78.945669975645956</c:v>
                </c:pt>
                <c:pt idx="36">
                  <c:v>78.69345333579983</c:v>
                </c:pt>
                <c:pt idx="37">
                  <c:v>78.755751197088813</c:v>
                </c:pt>
                <c:pt idx="38">
                  <c:v>78.945330238306838</c:v>
                </c:pt>
                <c:pt idx="39">
                  <c:v>78.969976185168719</c:v>
                </c:pt>
                <c:pt idx="40">
                  <c:v>78.455543577068497</c:v>
                </c:pt>
                <c:pt idx="41">
                  <c:v>78.747449645453997</c:v>
                </c:pt>
                <c:pt idx="42">
                  <c:v>78.763156906183141</c:v>
                </c:pt>
                <c:pt idx="43">
                  <c:v>78.423788839800068</c:v>
                </c:pt>
                <c:pt idx="44">
                  <c:v>78.271895550202103</c:v>
                </c:pt>
                <c:pt idx="45">
                  <c:v>78.375157198897298</c:v>
                </c:pt>
                <c:pt idx="46">
                  <c:v>78.513849440239497</c:v>
                </c:pt>
                <c:pt idx="47">
                  <c:v>78.055024789599898</c:v>
                </c:pt>
                <c:pt idx="48">
                  <c:v>77.85100096250936</c:v>
                </c:pt>
                <c:pt idx="49">
                  <c:v>77.732713450375186</c:v>
                </c:pt>
                <c:pt idx="50">
                  <c:v>78.102523264624651</c:v>
                </c:pt>
                <c:pt idx="51">
                  <c:v>77.65407178651266</c:v>
                </c:pt>
                <c:pt idx="52">
                  <c:v>77.256913063285168</c:v>
                </c:pt>
                <c:pt idx="53">
                  <c:v>77.564181444755675</c:v>
                </c:pt>
                <c:pt idx="54">
                  <c:v>77.657249938985146</c:v>
                </c:pt>
                <c:pt idx="55">
                  <c:v>77.407581196831813</c:v>
                </c:pt>
                <c:pt idx="56">
                  <c:v>77.08203774095756</c:v>
                </c:pt>
                <c:pt idx="57">
                  <c:v>77.274880483878277</c:v>
                </c:pt>
                <c:pt idx="58">
                  <c:v>77.5680253953781</c:v>
                </c:pt>
                <c:pt idx="59">
                  <c:v>77.462355369189552</c:v>
                </c:pt>
                <c:pt idx="60">
                  <c:v>76.96436422240842</c:v>
                </c:pt>
                <c:pt idx="61">
                  <c:v>76.33139659261002</c:v>
                </c:pt>
                <c:pt idx="62">
                  <c:v>77.681392975627205</c:v>
                </c:pt>
                <c:pt idx="63">
                  <c:v>77.469475682163491</c:v>
                </c:pt>
                <c:pt idx="64">
                  <c:v>77.420176107053791</c:v>
                </c:pt>
                <c:pt idx="65">
                  <c:v>77.991892204666939</c:v>
                </c:pt>
                <c:pt idx="66">
                  <c:v>78.777783998977142</c:v>
                </c:pt>
                <c:pt idx="67">
                  <c:v>77.763431548067473</c:v>
                </c:pt>
                <c:pt idx="68">
                  <c:v>77.589871117331683</c:v>
                </c:pt>
                <c:pt idx="69">
                  <c:v>77.784897986189208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3-914F-A490-A0BFB7CDB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6159048"/>
        <c:axId val="-2136027208"/>
      </c:line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'II.1 regional'!$F$4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'II.1 regional'!$E$5:$E$24</c:f>
              <c:strCache>
                <c:ptCount val="20"/>
                <c:pt idx="0">
                  <c:v>BAL</c:v>
                </c:pt>
                <c:pt idx="1">
                  <c:v>MAD</c:v>
                </c:pt>
                <c:pt idx="2">
                  <c:v>LR</c:v>
                </c:pt>
                <c:pt idx="3">
                  <c:v>CAT</c:v>
                </c:pt>
                <c:pt idx="4">
                  <c:v>ARA</c:v>
                </c:pt>
                <c:pt idx="5">
                  <c:v>CLE</c:v>
                </c:pt>
                <c:pt idx="6">
                  <c:v>NAV</c:v>
                </c:pt>
                <c:pt idx="7">
                  <c:v>PV</c:v>
                </c:pt>
                <c:pt idx="8">
                  <c:v>ESPAÑA</c:v>
                </c:pt>
                <c:pt idx="9">
                  <c:v>CLM</c:v>
                </c:pt>
                <c:pt idx="10">
                  <c:v>VAL</c:v>
                </c:pt>
                <c:pt idx="11">
                  <c:v>GAL</c:v>
                </c:pt>
                <c:pt idx="12">
                  <c:v>MUR</c:v>
                </c:pt>
                <c:pt idx="13">
                  <c:v>CE</c:v>
                </c:pt>
                <c:pt idx="14">
                  <c:v>CAN</c:v>
                </c:pt>
                <c:pt idx="15">
                  <c:v>EXT</c:v>
                </c:pt>
                <c:pt idx="16">
                  <c:v>CANT</c:v>
                </c:pt>
                <c:pt idx="17">
                  <c:v>ME</c:v>
                </c:pt>
                <c:pt idx="18">
                  <c:v>AND</c:v>
                </c:pt>
                <c:pt idx="19">
                  <c:v>AST</c:v>
                </c:pt>
              </c:strCache>
            </c:strRef>
          </c:cat>
          <c:val>
            <c:numRef>
              <c:f>'II.1 regional'!$F$5:$F$24</c:f>
              <c:numCache>
                <c:formatCode>0</c:formatCode>
                <c:ptCount val="20"/>
                <c:pt idx="0">
                  <c:v>79.456563804137275</c:v>
                </c:pt>
                <c:pt idx="1">
                  <c:v>78.575625203631077</c:v>
                </c:pt>
                <c:pt idx="2">
                  <c:v>78.630501976571139</c:v>
                </c:pt>
                <c:pt idx="3">
                  <c:v>78.360984115755883</c:v>
                </c:pt>
                <c:pt idx="4">
                  <c:v>77.687061812476799</c:v>
                </c:pt>
                <c:pt idx="5">
                  <c:v>75.182519869035346</c:v>
                </c:pt>
                <c:pt idx="6">
                  <c:v>76.171516741881021</c:v>
                </c:pt>
                <c:pt idx="7">
                  <c:v>75.704098290585904</c:v>
                </c:pt>
                <c:pt idx="8">
                  <c:v>75.064537669822698</c:v>
                </c:pt>
                <c:pt idx="9">
                  <c:v>73.81293952474482</c:v>
                </c:pt>
                <c:pt idx="10">
                  <c:v>75.088474320789899</c:v>
                </c:pt>
                <c:pt idx="11">
                  <c:v>73.362733579234003</c:v>
                </c:pt>
                <c:pt idx="12">
                  <c:v>72.543767789821771</c:v>
                </c:pt>
                <c:pt idx="13">
                  <c:v>68.224254160825154</c:v>
                </c:pt>
                <c:pt idx="14">
                  <c:v>73.096597215410128</c:v>
                </c:pt>
                <c:pt idx="15">
                  <c:v>71.919411183745623</c:v>
                </c:pt>
                <c:pt idx="16">
                  <c:v>71.926716034722489</c:v>
                </c:pt>
                <c:pt idx="17">
                  <c:v>70.52616922660458</c:v>
                </c:pt>
                <c:pt idx="18">
                  <c:v>71.095575153404795</c:v>
                </c:pt>
                <c:pt idx="19">
                  <c:v>69.532205927048579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0-484A-B509-B7EDE33231D2}"/>
            </c:ext>
          </c:extLst>
        </c:ser>
        <c:ser>
          <c:idx val="1"/>
          <c:order val="1"/>
          <c:tx>
            <c:strRef>
              <c:f>'II.1 regional'!$G$4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'II.1 regional'!$E$5:$E$24</c:f>
              <c:strCache>
                <c:ptCount val="20"/>
                <c:pt idx="0">
                  <c:v>BAL</c:v>
                </c:pt>
                <c:pt idx="1">
                  <c:v>MAD</c:v>
                </c:pt>
                <c:pt idx="2">
                  <c:v>LR</c:v>
                </c:pt>
                <c:pt idx="3">
                  <c:v>CAT</c:v>
                </c:pt>
                <c:pt idx="4">
                  <c:v>ARA</c:v>
                </c:pt>
                <c:pt idx="5">
                  <c:v>CLE</c:v>
                </c:pt>
                <c:pt idx="6">
                  <c:v>NAV</c:v>
                </c:pt>
                <c:pt idx="7">
                  <c:v>PV</c:v>
                </c:pt>
                <c:pt idx="8">
                  <c:v>ESPAÑA</c:v>
                </c:pt>
                <c:pt idx="9">
                  <c:v>CLM</c:v>
                </c:pt>
                <c:pt idx="10">
                  <c:v>VAL</c:v>
                </c:pt>
                <c:pt idx="11">
                  <c:v>GAL</c:v>
                </c:pt>
                <c:pt idx="12">
                  <c:v>MUR</c:v>
                </c:pt>
                <c:pt idx="13">
                  <c:v>CE</c:v>
                </c:pt>
                <c:pt idx="14">
                  <c:v>CAN</c:v>
                </c:pt>
                <c:pt idx="15">
                  <c:v>EXT</c:v>
                </c:pt>
                <c:pt idx="16">
                  <c:v>CANT</c:v>
                </c:pt>
                <c:pt idx="17">
                  <c:v>ME</c:v>
                </c:pt>
                <c:pt idx="18">
                  <c:v>AND</c:v>
                </c:pt>
                <c:pt idx="19">
                  <c:v>AST</c:v>
                </c:pt>
              </c:strCache>
            </c:strRef>
          </c:cat>
          <c:val>
            <c:numRef>
              <c:f>'II.1 regional'!$G$5:$G$24</c:f>
              <c:numCache>
                <c:formatCode>0</c:formatCode>
                <c:ptCount val="20"/>
                <c:pt idx="0">
                  <c:v>80.000481160046434</c:v>
                </c:pt>
                <c:pt idx="1">
                  <c:v>79.664490499913441</c:v>
                </c:pt>
                <c:pt idx="2">
                  <c:v>78.643140307287297</c:v>
                </c:pt>
                <c:pt idx="3">
                  <c:v>77.947394076643732</c:v>
                </c:pt>
                <c:pt idx="4">
                  <c:v>77.940405009555249</c:v>
                </c:pt>
                <c:pt idx="5">
                  <c:v>76.428132659217795</c:v>
                </c:pt>
                <c:pt idx="6">
                  <c:v>76.118983857659316</c:v>
                </c:pt>
                <c:pt idx="7">
                  <c:v>75.464264937032013</c:v>
                </c:pt>
                <c:pt idx="8">
                  <c:v>75.417286221101349</c:v>
                </c:pt>
                <c:pt idx="9">
                  <c:v>75.091601035081197</c:v>
                </c:pt>
                <c:pt idx="10">
                  <c:v>74.985789788638954</c:v>
                </c:pt>
                <c:pt idx="11">
                  <c:v>74.105893496024521</c:v>
                </c:pt>
                <c:pt idx="12">
                  <c:v>73.561466569594643</c:v>
                </c:pt>
                <c:pt idx="13">
                  <c:v>73.30011289310761</c:v>
                </c:pt>
                <c:pt idx="14">
                  <c:v>73.215896274166354</c:v>
                </c:pt>
                <c:pt idx="15">
                  <c:v>72.814205548551101</c:v>
                </c:pt>
                <c:pt idx="16">
                  <c:v>72.811687035152204</c:v>
                </c:pt>
                <c:pt idx="17">
                  <c:v>71.446646033953257</c:v>
                </c:pt>
                <c:pt idx="18">
                  <c:v>71.269862312219416</c:v>
                </c:pt>
                <c:pt idx="19">
                  <c:v>68.817090468556032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0-484A-B509-B7EDE3323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'II.1 regional'!$F$29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'II.1 regional'!$E$30:$E$49</c:f>
              <c:strCache>
                <c:ptCount val="20"/>
                <c:pt idx="0">
                  <c:v>BAL</c:v>
                </c:pt>
                <c:pt idx="1">
                  <c:v>MAD</c:v>
                </c:pt>
                <c:pt idx="2">
                  <c:v>LR</c:v>
                </c:pt>
                <c:pt idx="3">
                  <c:v>ARA</c:v>
                </c:pt>
                <c:pt idx="4">
                  <c:v>CAT</c:v>
                </c:pt>
                <c:pt idx="5">
                  <c:v>CLE</c:v>
                </c:pt>
                <c:pt idx="6">
                  <c:v>CLM</c:v>
                </c:pt>
                <c:pt idx="7">
                  <c:v>CE</c:v>
                </c:pt>
                <c:pt idx="8">
                  <c:v>ESPAÑA</c:v>
                </c:pt>
                <c:pt idx="9">
                  <c:v>PV</c:v>
                </c:pt>
                <c:pt idx="10">
                  <c:v>VAL</c:v>
                </c:pt>
                <c:pt idx="11">
                  <c:v>NAV</c:v>
                </c:pt>
                <c:pt idx="12">
                  <c:v>EXT</c:v>
                </c:pt>
                <c:pt idx="13">
                  <c:v>GAL</c:v>
                </c:pt>
                <c:pt idx="14">
                  <c:v>MUR</c:v>
                </c:pt>
                <c:pt idx="15">
                  <c:v>CANT</c:v>
                </c:pt>
                <c:pt idx="16">
                  <c:v>CAN</c:v>
                </c:pt>
                <c:pt idx="17">
                  <c:v>AND</c:v>
                </c:pt>
                <c:pt idx="18">
                  <c:v>ME</c:v>
                </c:pt>
                <c:pt idx="19">
                  <c:v>AST</c:v>
                </c:pt>
              </c:strCache>
            </c:strRef>
          </c:cat>
          <c:val>
            <c:numRef>
              <c:f>'II.1 regional'!$F$30:$F$49</c:f>
              <c:numCache>
                <c:formatCode>0</c:formatCode>
                <c:ptCount val="20"/>
                <c:pt idx="0">
                  <c:v>80.902188781401023</c:v>
                </c:pt>
                <c:pt idx="1">
                  <c:v>80.570819037228063</c:v>
                </c:pt>
                <c:pt idx="2">
                  <c:v>80.137096260424073</c:v>
                </c:pt>
                <c:pt idx="3">
                  <c:v>79.41259654560632</c:v>
                </c:pt>
                <c:pt idx="4">
                  <c:v>79.32510057967211</c:v>
                </c:pt>
                <c:pt idx="5">
                  <c:v>77.071679280268114</c:v>
                </c:pt>
                <c:pt idx="6">
                  <c:v>76.258111974856533</c:v>
                </c:pt>
                <c:pt idx="7">
                  <c:v>72.882477178726333</c:v>
                </c:pt>
                <c:pt idx="8">
                  <c:v>77.27488048400663</c:v>
                </c:pt>
                <c:pt idx="9">
                  <c:v>77.806838665119301</c:v>
                </c:pt>
                <c:pt idx="10">
                  <c:v>77.61422938983111</c:v>
                </c:pt>
                <c:pt idx="11">
                  <c:v>77.685310655903933</c:v>
                </c:pt>
                <c:pt idx="12">
                  <c:v>76.209160147957675</c:v>
                </c:pt>
                <c:pt idx="13">
                  <c:v>75.611774449478105</c:v>
                </c:pt>
                <c:pt idx="14">
                  <c:v>75.106345588514444</c:v>
                </c:pt>
                <c:pt idx="15">
                  <c:v>74.782970159850606</c:v>
                </c:pt>
                <c:pt idx="16">
                  <c:v>75.026346861024749</c:v>
                </c:pt>
                <c:pt idx="17">
                  <c:v>74.34269011783087</c:v>
                </c:pt>
                <c:pt idx="18">
                  <c:v>72.462145252017891</c:v>
                </c:pt>
                <c:pt idx="19">
                  <c:v>72.158946441524535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0-4463-AC8E-64CC80580C3A}"/>
            </c:ext>
          </c:extLst>
        </c:ser>
        <c:ser>
          <c:idx val="1"/>
          <c:order val="1"/>
          <c:tx>
            <c:strRef>
              <c:f>'II.1 regional'!$G$29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'II.1 regional'!$E$30:$E$49</c:f>
              <c:strCache>
                <c:ptCount val="20"/>
                <c:pt idx="0">
                  <c:v>BAL</c:v>
                </c:pt>
                <c:pt idx="1">
                  <c:v>MAD</c:v>
                </c:pt>
                <c:pt idx="2">
                  <c:v>LR</c:v>
                </c:pt>
                <c:pt idx="3">
                  <c:v>ARA</c:v>
                </c:pt>
                <c:pt idx="4">
                  <c:v>CAT</c:v>
                </c:pt>
                <c:pt idx="5">
                  <c:v>CLE</c:v>
                </c:pt>
                <c:pt idx="6">
                  <c:v>CLM</c:v>
                </c:pt>
                <c:pt idx="7">
                  <c:v>CE</c:v>
                </c:pt>
                <c:pt idx="8">
                  <c:v>ESPAÑA</c:v>
                </c:pt>
                <c:pt idx="9">
                  <c:v>PV</c:v>
                </c:pt>
                <c:pt idx="10">
                  <c:v>VAL</c:v>
                </c:pt>
                <c:pt idx="11">
                  <c:v>NAV</c:v>
                </c:pt>
                <c:pt idx="12">
                  <c:v>EXT</c:v>
                </c:pt>
                <c:pt idx="13">
                  <c:v>GAL</c:v>
                </c:pt>
                <c:pt idx="14">
                  <c:v>MUR</c:v>
                </c:pt>
                <c:pt idx="15">
                  <c:v>CANT</c:v>
                </c:pt>
                <c:pt idx="16">
                  <c:v>CAN</c:v>
                </c:pt>
                <c:pt idx="17">
                  <c:v>AND</c:v>
                </c:pt>
                <c:pt idx="18">
                  <c:v>ME</c:v>
                </c:pt>
                <c:pt idx="19">
                  <c:v>AST</c:v>
                </c:pt>
              </c:strCache>
            </c:strRef>
          </c:cat>
          <c:val>
            <c:numRef>
              <c:f>'II.1 regional'!$G$30:$G$49</c:f>
              <c:numCache>
                <c:formatCode>0</c:formatCode>
                <c:ptCount val="20"/>
                <c:pt idx="0">
                  <c:v>82.200266210790588</c:v>
                </c:pt>
                <c:pt idx="1">
                  <c:v>81.429792757328286</c:v>
                </c:pt>
                <c:pt idx="2">
                  <c:v>80.345877882467207</c:v>
                </c:pt>
                <c:pt idx="3">
                  <c:v>79.830979395157243</c:v>
                </c:pt>
                <c:pt idx="4">
                  <c:v>79.408829039353932</c:v>
                </c:pt>
                <c:pt idx="5">
                  <c:v>78.512813497737525</c:v>
                </c:pt>
                <c:pt idx="6">
                  <c:v>78.097062221745588</c:v>
                </c:pt>
                <c:pt idx="7">
                  <c:v>78.008125850311544</c:v>
                </c:pt>
                <c:pt idx="8">
                  <c:v>77.784897986189208</c:v>
                </c:pt>
                <c:pt idx="9">
                  <c:v>77.663679497288371</c:v>
                </c:pt>
                <c:pt idx="10">
                  <c:v>77.555123676448474</c:v>
                </c:pt>
                <c:pt idx="11">
                  <c:v>77.401345425181319</c:v>
                </c:pt>
                <c:pt idx="12">
                  <c:v>76.55024044721543</c:v>
                </c:pt>
                <c:pt idx="13">
                  <c:v>76.106853272144804</c:v>
                </c:pt>
                <c:pt idx="14">
                  <c:v>76.060708333336109</c:v>
                </c:pt>
                <c:pt idx="15">
                  <c:v>75.189311212458293</c:v>
                </c:pt>
                <c:pt idx="16">
                  <c:v>75.060689100470299</c:v>
                </c:pt>
                <c:pt idx="17">
                  <c:v>74.914100237030084</c:v>
                </c:pt>
                <c:pt idx="18">
                  <c:v>73.393277272487651</c:v>
                </c:pt>
                <c:pt idx="19">
                  <c:v>71.979038651833775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0-4463-AC8E-64CC80580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8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II.2!$C$3</c:f>
              <c:strCache>
                <c:ptCount val="1"/>
                <c:pt idx="0">
                  <c:v>Tasa de incidencia del tiempo parcial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II.2!$B$4:$B$73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II.2!$C$4:$C$73</c:f>
              <c:numCache>
                <c:formatCode>0.0</c:formatCode>
                <c:ptCount val="70"/>
                <c:pt idx="0">
                  <c:v>12.955667500000001</c:v>
                </c:pt>
                <c:pt idx="1">
                  <c:v>12.61021805</c:v>
                </c:pt>
                <c:pt idx="2">
                  <c:v>11.449045180000001</c:v>
                </c:pt>
                <c:pt idx="3">
                  <c:v>11.82053471</c:v>
                </c:pt>
                <c:pt idx="4">
                  <c:v>12.26269913</c:v>
                </c:pt>
                <c:pt idx="5">
                  <c:v>12.04847908</c:v>
                </c:pt>
                <c:pt idx="6">
                  <c:v>11.14734745</c:v>
                </c:pt>
                <c:pt idx="7">
                  <c:v>11.696962360000001</c:v>
                </c:pt>
                <c:pt idx="8">
                  <c:v>12.2516222</c:v>
                </c:pt>
                <c:pt idx="9">
                  <c:v>11.762476919999999</c:v>
                </c:pt>
                <c:pt idx="10">
                  <c:v>10.91558266</c:v>
                </c:pt>
                <c:pt idx="11">
                  <c:v>11.434297559999999</c:v>
                </c:pt>
                <c:pt idx="12">
                  <c:v>11.80497265</c:v>
                </c:pt>
                <c:pt idx="13">
                  <c:v>11.77752304</c:v>
                </c:pt>
                <c:pt idx="14">
                  <c:v>11.18280792</c:v>
                </c:pt>
                <c:pt idx="15">
                  <c:v>12.262800220000001</c:v>
                </c:pt>
                <c:pt idx="16">
                  <c:v>12.463766100000001</c:v>
                </c:pt>
                <c:pt idx="17">
                  <c:v>12.66197872</c:v>
                </c:pt>
                <c:pt idx="18">
                  <c:v>12.045227049999999</c:v>
                </c:pt>
                <c:pt idx="19">
                  <c:v>13.008554459999999</c:v>
                </c:pt>
                <c:pt idx="20">
                  <c:v>13.09606361</c:v>
                </c:pt>
                <c:pt idx="21">
                  <c:v>13.239447589999999</c:v>
                </c:pt>
                <c:pt idx="22">
                  <c:v>12.547328950000001</c:v>
                </c:pt>
                <c:pt idx="23">
                  <c:v>13.20487118</c:v>
                </c:pt>
                <c:pt idx="24">
                  <c:v>13.881665229999999</c:v>
                </c:pt>
                <c:pt idx="25">
                  <c:v>13.88961887</c:v>
                </c:pt>
                <c:pt idx="26">
                  <c:v>12.95869637</c:v>
                </c:pt>
                <c:pt idx="27">
                  <c:v>13.51066685</c:v>
                </c:pt>
                <c:pt idx="28">
                  <c:v>14.080311780000001</c:v>
                </c:pt>
                <c:pt idx="29">
                  <c:v>14.67463779</c:v>
                </c:pt>
                <c:pt idx="30">
                  <c:v>14.12432003</c:v>
                </c:pt>
                <c:pt idx="31">
                  <c:v>15.087103839999999</c:v>
                </c:pt>
                <c:pt idx="32">
                  <c:v>15.79753685</c:v>
                </c:pt>
                <c:pt idx="33">
                  <c:v>16.148338320000001</c:v>
                </c:pt>
                <c:pt idx="34">
                  <c:v>15.16961384</c:v>
                </c:pt>
                <c:pt idx="35">
                  <c:v>16.071285249999999</c:v>
                </c:pt>
                <c:pt idx="36">
                  <c:v>16.200334550000001</c:v>
                </c:pt>
                <c:pt idx="37">
                  <c:v>16.389766689999998</c:v>
                </c:pt>
                <c:pt idx="38">
                  <c:v>14.993427280000001</c:v>
                </c:pt>
                <c:pt idx="39">
                  <c:v>16.052923199999999</c:v>
                </c:pt>
                <c:pt idx="40">
                  <c:v>16.251176829999999</c:v>
                </c:pt>
                <c:pt idx="41">
                  <c:v>15.773321149999999</c:v>
                </c:pt>
                <c:pt idx="42">
                  <c:v>15.23852634</c:v>
                </c:pt>
                <c:pt idx="43">
                  <c:v>15.71611691</c:v>
                </c:pt>
                <c:pt idx="44">
                  <c:v>15.700994489999999</c:v>
                </c:pt>
                <c:pt idx="45">
                  <c:v>15.305511470000001</c:v>
                </c:pt>
                <c:pt idx="46">
                  <c:v>14.557248120000001</c:v>
                </c:pt>
                <c:pt idx="47">
                  <c:v>15.30675316</c:v>
                </c:pt>
                <c:pt idx="48">
                  <c:v>15.5885973</c:v>
                </c:pt>
                <c:pt idx="49">
                  <c:v>15.255644800000001</c:v>
                </c:pt>
                <c:pt idx="50">
                  <c:v>14.309269909999999</c:v>
                </c:pt>
                <c:pt idx="51">
                  <c:v>14.766454700000001</c:v>
                </c:pt>
                <c:pt idx="52">
                  <c:v>14.91086769</c:v>
                </c:pt>
                <c:pt idx="53">
                  <c:v>14.990358349999999</c:v>
                </c:pt>
                <c:pt idx="54">
                  <c:v>13.897036549999999</c:v>
                </c:pt>
                <c:pt idx="55">
                  <c:v>14.79597092</c:v>
                </c:pt>
                <c:pt idx="56">
                  <c:v>14.89752483</c:v>
                </c:pt>
                <c:pt idx="57">
                  <c:v>14.902963639999999</c:v>
                </c:pt>
                <c:pt idx="58">
                  <c:v>14.03435898</c:v>
                </c:pt>
                <c:pt idx="59">
                  <c:v>14.748576160000001</c:v>
                </c:pt>
                <c:pt idx="60">
                  <c:v>14.471912379999999</c:v>
                </c:pt>
                <c:pt idx="61">
                  <c:v>13.361022</c:v>
                </c:pt>
                <c:pt idx="62">
                  <c:v>13.84348679</c:v>
                </c:pt>
                <c:pt idx="63">
                  <c:v>14.47003365</c:v>
                </c:pt>
                <c:pt idx="64">
                  <c:v>14.037466999999999</c:v>
                </c:pt>
                <c:pt idx="65">
                  <c:v>14.413630489999999</c:v>
                </c:pt>
                <c:pt idx="66">
                  <c:v>13.4646101</c:v>
                </c:pt>
                <c:pt idx="67">
                  <c:v>13.56431961</c:v>
                </c:pt>
                <c:pt idx="68">
                  <c:v>13.9871006</c:v>
                </c:pt>
                <c:pt idx="69">
                  <c:v>13.76911831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5-4140-9F98-A18C388DE54C}"/>
            </c:ext>
          </c:extLst>
        </c:ser>
        <c:ser>
          <c:idx val="1"/>
          <c:order val="1"/>
          <c:tx>
            <c:strRef>
              <c:f>II.2!$D$3</c:f>
              <c:strCache>
                <c:ptCount val="1"/>
                <c:pt idx="0">
                  <c:v>% tiempo parcial involuntaria s/trabajadores a tiempo parcial</c:v>
                </c:pt>
              </c:strCache>
            </c:strRef>
          </c:tx>
          <c:marker>
            <c:symbol val="none"/>
          </c:marker>
          <c:cat>
            <c:numRef>
              <c:f>II.2!$B$4:$B$73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II.2!$D$4:$D$73</c:f>
              <c:numCache>
                <c:formatCode>0.0</c:formatCode>
                <c:ptCount val="70"/>
                <c:pt idx="0">
                  <c:v>30.550485609999999</c:v>
                </c:pt>
                <c:pt idx="1">
                  <c:v>32.297344209999999</c:v>
                </c:pt>
                <c:pt idx="2">
                  <c:v>33.1436615</c:v>
                </c:pt>
                <c:pt idx="3">
                  <c:v>31.959770200000001</c:v>
                </c:pt>
                <c:pt idx="4">
                  <c:v>32.136749270000003</c:v>
                </c:pt>
                <c:pt idx="5">
                  <c:v>32.68304062</c:v>
                </c:pt>
                <c:pt idx="6">
                  <c:v>32.732067110000003</c:v>
                </c:pt>
                <c:pt idx="7">
                  <c:v>33.239025120000001</c:v>
                </c:pt>
                <c:pt idx="8">
                  <c:v>32.476619720000002</c:v>
                </c:pt>
                <c:pt idx="9">
                  <c:v>32.328857419999999</c:v>
                </c:pt>
                <c:pt idx="10">
                  <c:v>32.981399539999998</c:v>
                </c:pt>
                <c:pt idx="11">
                  <c:v>31.412515639999999</c:v>
                </c:pt>
                <c:pt idx="12">
                  <c:v>31.798095700000001</c:v>
                </c:pt>
                <c:pt idx="13">
                  <c:v>33.630294800000001</c:v>
                </c:pt>
                <c:pt idx="14">
                  <c:v>35.56419373</c:v>
                </c:pt>
                <c:pt idx="15">
                  <c:v>38.435520169999997</c:v>
                </c:pt>
                <c:pt idx="16">
                  <c:v>41.080600740000001</c:v>
                </c:pt>
                <c:pt idx="17">
                  <c:v>42.67469406</c:v>
                </c:pt>
                <c:pt idx="18">
                  <c:v>45.80369949</c:v>
                </c:pt>
                <c:pt idx="19">
                  <c:v>46.241333009999998</c:v>
                </c:pt>
                <c:pt idx="20">
                  <c:v>47.533412929999997</c:v>
                </c:pt>
                <c:pt idx="21">
                  <c:v>49.656944269999997</c:v>
                </c:pt>
                <c:pt idx="22">
                  <c:v>51.123615260000001</c:v>
                </c:pt>
                <c:pt idx="23">
                  <c:v>51.5807991</c:v>
                </c:pt>
                <c:pt idx="24">
                  <c:v>51.176692959999997</c:v>
                </c:pt>
                <c:pt idx="25">
                  <c:v>53.54663086</c:v>
                </c:pt>
                <c:pt idx="26">
                  <c:v>54.466888429999997</c:v>
                </c:pt>
                <c:pt idx="27">
                  <c:v>55.287551880000002</c:v>
                </c:pt>
                <c:pt idx="28">
                  <c:v>56.934265140000001</c:v>
                </c:pt>
                <c:pt idx="29">
                  <c:v>56.43125534</c:v>
                </c:pt>
                <c:pt idx="30">
                  <c:v>59.708629610000003</c:v>
                </c:pt>
                <c:pt idx="31">
                  <c:v>60.18048477</c:v>
                </c:pt>
                <c:pt idx="32">
                  <c:v>61.093685149999999</c:v>
                </c:pt>
                <c:pt idx="33">
                  <c:v>62.31006241</c:v>
                </c:pt>
                <c:pt idx="34">
                  <c:v>61.448753359999998</c:v>
                </c:pt>
                <c:pt idx="35">
                  <c:v>63.065383910000001</c:v>
                </c:pt>
                <c:pt idx="36">
                  <c:v>62.379379270000001</c:v>
                </c:pt>
                <c:pt idx="37">
                  <c:v>63.367397310000001</c:v>
                </c:pt>
                <c:pt idx="38">
                  <c:v>63.170173650000002</c:v>
                </c:pt>
                <c:pt idx="39">
                  <c:v>62.724945069999997</c:v>
                </c:pt>
                <c:pt idx="40">
                  <c:v>61.770259860000003</c:v>
                </c:pt>
                <c:pt idx="41">
                  <c:v>63.337234500000001</c:v>
                </c:pt>
                <c:pt idx="42">
                  <c:v>62.40130997</c:v>
                </c:pt>
                <c:pt idx="43">
                  <c:v>61.894790649999997</c:v>
                </c:pt>
                <c:pt idx="44">
                  <c:v>61.791442869999997</c:v>
                </c:pt>
                <c:pt idx="45">
                  <c:v>60.450286869999999</c:v>
                </c:pt>
                <c:pt idx="46">
                  <c:v>61.333927150000001</c:v>
                </c:pt>
                <c:pt idx="47">
                  <c:v>60.534946439999999</c:v>
                </c:pt>
                <c:pt idx="48">
                  <c:v>58.629547119999998</c:v>
                </c:pt>
                <c:pt idx="49">
                  <c:v>57.810848239999999</c:v>
                </c:pt>
                <c:pt idx="50">
                  <c:v>58.087295529999999</c:v>
                </c:pt>
                <c:pt idx="51">
                  <c:v>57.295192720000003</c:v>
                </c:pt>
                <c:pt idx="52">
                  <c:v>54.73548126</c:v>
                </c:pt>
                <c:pt idx="53">
                  <c:v>54.191852570000002</c:v>
                </c:pt>
                <c:pt idx="54">
                  <c:v>54.382373809999997</c:v>
                </c:pt>
                <c:pt idx="55">
                  <c:v>52.753654480000002</c:v>
                </c:pt>
                <c:pt idx="56">
                  <c:v>51.987586980000003</c:v>
                </c:pt>
                <c:pt idx="57">
                  <c:v>52.912967680000001</c:v>
                </c:pt>
                <c:pt idx="58">
                  <c:v>52.484165189999999</c:v>
                </c:pt>
                <c:pt idx="59">
                  <c:v>50.998302459999998</c:v>
                </c:pt>
                <c:pt idx="60">
                  <c:v>50.891788480000002</c:v>
                </c:pt>
                <c:pt idx="61">
                  <c:v>50.568576810000003</c:v>
                </c:pt>
                <c:pt idx="62">
                  <c:v>50.793846129999999</c:v>
                </c:pt>
                <c:pt idx="63">
                  <c:v>53.40118408</c:v>
                </c:pt>
                <c:pt idx="64">
                  <c:v>51.537540440000001</c:v>
                </c:pt>
                <c:pt idx="65">
                  <c:v>54.08480453</c:v>
                </c:pt>
                <c:pt idx="66">
                  <c:v>52.705078129999997</c:v>
                </c:pt>
                <c:pt idx="67">
                  <c:v>51.103603360000001</c:v>
                </c:pt>
                <c:pt idx="68">
                  <c:v>52.84999466</c:v>
                </c:pt>
                <c:pt idx="69">
                  <c:v>49.164558409999998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5-4140-9F98-A18C388DE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6866968"/>
        <c:axId val="-2136870968"/>
      </c:lineChart>
      <c:catAx>
        <c:axId val="-2136866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870968"/>
        <c:crosses val="autoZero"/>
        <c:auto val="1"/>
        <c:lblAlgn val="ctr"/>
        <c:lblOffset val="100"/>
        <c:noMultiLvlLbl val="0"/>
      </c:catAx>
      <c:valAx>
        <c:axId val="-2136870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866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'II.2 regional'!$F$4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'II.2 regional'!$E$5:$E$24</c:f>
              <c:strCache>
                <c:ptCount val="20"/>
                <c:pt idx="0">
                  <c:v>PV</c:v>
                </c:pt>
                <c:pt idx="1">
                  <c:v>LR</c:v>
                </c:pt>
                <c:pt idx="2">
                  <c:v>VAL</c:v>
                </c:pt>
                <c:pt idx="3">
                  <c:v>CLE</c:v>
                </c:pt>
                <c:pt idx="4">
                  <c:v>ARA</c:v>
                </c:pt>
                <c:pt idx="5">
                  <c:v>AND</c:v>
                </c:pt>
                <c:pt idx="6">
                  <c:v>AST</c:v>
                </c:pt>
                <c:pt idx="7">
                  <c:v>ME</c:v>
                </c:pt>
                <c:pt idx="8">
                  <c:v>GAL</c:v>
                </c:pt>
                <c:pt idx="9">
                  <c:v>CLM</c:v>
                </c:pt>
                <c:pt idx="10">
                  <c:v>NAV</c:v>
                </c:pt>
                <c:pt idx="11">
                  <c:v>ESPAÑA</c:v>
                </c:pt>
                <c:pt idx="12">
                  <c:v>EXT</c:v>
                </c:pt>
                <c:pt idx="13">
                  <c:v>MAD</c:v>
                </c:pt>
                <c:pt idx="14">
                  <c:v>MUR</c:v>
                </c:pt>
                <c:pt idx="15">
                  <c:v>CAT</c:v>
                </c:pt>
                <c:pt idx="16">
                  <c:v>CANT</c:v>
                </c:pt>
                <c:pt idx="17">
                  <c:v>CAN</c:v>
                </c:pt>
                <c:pt idx="18">
                  <c:v>BAL</c:v>
                </c:pt>
                <c:pt idx="19">
                  <c:v>CE</c:v>
                </c:pt>
              </c:strCache>
            </c:strRef>
          </c:cat>
          <c:val>
            <c:numRef>
              <c:f>'II.2 regional'!$F$5:$F$24</c:f>
              <c:numCache>
                <c:formatCode>0</c:formatCode>
                <c:ptCount val="20"/>
                <c:pt idx="0">
                  <c:v>17.351659770000001</c:v>
                </c:pt>
                <c:pt idx="1">
                  <c:v>16.027835849999999</c:v>
                </c:pt>
                <c:pt idx="2">
                  <c:v>16.3449192</c:v>
                </c:pt>
                <c:pt idx="3">
                  <c:v>15.502456670000001</c:v>
                </c:pt>
                <c:pt idx="4">
                  <c:v>13.96698952</c:v>
                </c:pt>
                <c:pt idx="5">
                  <c:v>15.644487379999999</c:v>
                </c:pt>
                <c:pt idx="6">
                  <c:v>14.002446170000001</c:v>
                </c:pt>
                <c:pt idx="7">
                  <c:v>10.46241856</c:v>
                </c:pt>
                <c:pt idx="8">
                  <c:v>14.50649452</c:v>
                </c:pt>
                <c:pt idx="9">
                  <c:v>14.279773710000001</c:v>
                </c:pt>
                <c:pt idx="10">
                  <c:v>17.45660973</c:v>
                </c:pt>
                <c:pt idx="11">
                  <c:v>14.902963639999999</c:v>
                </c:pt>
                <c:pt idx="12">
                  <c:v>16.239896770000001</c:v>
                </c:pt>
                <c:pt idx="13">
                  <c:v>14.005499840000001</c:v>
                </c:pt>
                <c:pt idx="14">
                  <c:v>15.65413189</c:v>
                </c:pt>
                <c:pt idx="15">
                  <c:v>14.52142811</c:v>
                </c:pt>
                <c:pt idx="16">
                  <c:v>15.171045299999999</c:v>
                </c:pt>
                <c:pt idx="17">
                  <c:v>12.508574490000001</c:v>
                </c:pt>
                <c:pt idx="18">
                  <c:v>11.39644337</c:v>
                </c:pt>
                <c:pt idx="19">
                  <c:v>15.825511929999999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B-488F-9DDD-809C319B2D8B}"/>
            </c:ext>
          </c:extLst>
        </c:ser>
        <c:ser>
          <c:idx val="1"/>
          <c:order val="1"/>
          <c:tx>
            <c:strRef>
              <c:f>'II.2 regional'!$G$4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'II.2 regional'!$E$5:$E$24</c:f>
              <c:strCache>
                <c:ptCount val="20"/>
                <c:pt idx="0">
                  <c:v>PV</c:v>
                </c:pt>
                <c:pt idx="1">
                  <c:v>LR</c:v>
                </c:pt>
                <c:pt idx="2">
                  <c:v>VAL</c:v>
                </c:pt>
                <c:pt idx="3">
                  <c:v>CLE</c:v>
                </c:pt>
                <c:pt idx="4">
                  <c:v>ARA</c:v>
                </c:pt>
                <c:pt idx="5">
                  <c:v>AND</c:v>
                </c:pt>
                <c:pt idx="6">
                  <c:v>AST</c:v>
                </c:pt>
                <c:pt idx="7">
                  <c:v>ME</c:v>
                </c:pt>
                <c:pt idx="8">
                  <c:v>GAL</c:v>
                </c:pt>
                <c:pt idx="9">
                  <c:v>CLM</c:v>
                </c:pt>
                <c:pt idx="10">
                  <c:v>NAV</c:v>
                </c:pt>
                <c:pt idx="11">
                  <c:v>ESPAÑA</c:v>
                </c:pt>
                <c:pt idx="12">
                  <c:v>EXT</c:v>
                </c:pt>
                <c:pt idx="13">
                  <c:v>MAD</c:v>
                </c:pt>
                <c:pt idx="14">
                  <c:v>MUR</c:v>
                </c:pt>
                <c:pt idx="15">
                  <c:v>CAT</c:v>
                </c:pt>
                <c:pt idx="16">
                  <c:v>CANT</c:v>
                </c:pt>
                <c:pt idx="17">
                  <c:v>CAN</c:v>
                </c:pt>
                <c:pt idx="18">
                  <c:v>BAL</c:v>
                </c:pt>
                <c:pt idx="19">
                  <c:v>CE</c:v>
                </c:pt>
              </c:strCache>
            </c:strRef>
          </c:cat>
          <c:val>
            <c:numRef>
              <c:f>'II.2 regional'!$G$5:$G$24</c:f>
              <c:numCache>
                <c:formatCode>0</c:formatCode>
                <c:ptCount val="20"/>
                <c:pt idx="0">
                  <c:v>16.983257290000001</c:v>
                </c:pt>
                <c:pt idx="1">
                  <c:v>15.43527508</c:v>
                </c:pt>
                <c:pt idx="2">
                  <c:v>15.367552760000001</c:v>
                </c:pt>
                <c:pt idx="3">
                  <c:v>14.75339127</c:v>
                </c:pt>
                <c:pt idx="4">
                  <c:v>14.74434185</c:v>
                </c:pt>
                <c:pt idx="5">
                  <c:v>14.26838875</c:v>
                </c:pt>
                <c:pt idx="6">
                  <c:v>14.1977253</c:v>
                </c:pt>
                <c:pt idx="7">
                  <c:v>14.119265560000001</c:v>
                </c:pt>
                <c:pt idx="8">
                  <c:v>14.044125559999999</c:v>
                </c:pt>
                <c:pt idx="9">
                  <c:v>14.02244091</c:v>
                </c:pt>
                <c:pt idx="10">
                  <c:v>13.938470840000001</c:v>
                </c:pt>
                <c:pt idx="11">
                  <c:v>13.76911831</c:v>
                </c:pt>
                <c:pt idx="12">
                  <c:v>13.65349674</c:v>
                </c:pt>
                <c:pt idx="13">
                  <c:v>13.45822334</c:v>
                </c:pt>
                <c:pt idx="14">
                  <c:v>13.18463135</c:v>
                </c:pt>
                <c:pt idx="15">
                  <c:v>12.776577</c:v>
                </c:pt>
                <c:pt idx="16">
                  <c:v>11.140778539999999</c:v>
                </c:pt>
                <c:pt idx="17">
                  <c:v>10.724264140000001</c:v>
                </c:pt>
                <c:pt idx="18">
                  <c:v>10.51469803</c:v>
                </c:pt>
                <c:pt idx="19">
                  <c:v>7.8717918400000002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B-488F-9DDD-809C319B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'II.2 regional'!$F$29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'II.2 regional'!$E$30:$E$49</c:f>
              <c:strCache>
                <c:ptCount val="20"/>
                <c:pt idx="0">
                  <c:v>ME</c:v>
                </c:pt>
                <c:pt idx="1">
                  <c:v>CAN</c:v>
                </c:pt>
                <c:pt idx="2">
                  <c:v>EXT</c:v>
                </c:pt>
                <c:pt idx="3">
                  <c:v>AND</c:v>
                </c:pt>
                <c:pt idx="4">
                  <c:v>CE</c:v>
                </c:pt>
                <c:pt idx="5">
                  <c:v>AST</c:v>
                </c:pt>
                <c:pt idx="6">
                  <c:v>CANT</c:v>
                </c:pt>
                <c:pt idx="7">
                  <c:v>CLM</c:v>
                </c:pt>
                <c:pt idx="8">
                  <c:v>ESPAÑA</c:v>
                </c:pt>
                <c:pt idx="9">
                  <c:v>GAL</c:v>
                </c:pt>
                <c:pt idx="10">
                  <c:v>MUR</c:v>
                </c:pt>
                <c:pt idx="11">
                  <c:v>VAL</c:v>
                </c:pt>
                <c:pt idx="12">
                  <c:v>CLE</c:v>
                </c:pt>
                <c:pt idx="13">
                  <c:v>MAD</c:v>
                </c:pt>
                <c:pt idx="14">
                  <c:v>NAV</c:v>
                </c:pt>
                <c:pt idx="15">
                  <c:v>BAL</c:v>
                </c:pt>
                <c:pt idx="16">
                  <c:v>PV</c:v>
                </c:pt>
                <c:pt idx="17">
                  <c:v>CAT</c:v>
                </c:pt>
                <c:pt idx="18">
                  <c:v>ARA</c:v>
                </c:pt>
                <c:pt idx="19">
                  <c:v>LR</c:v>
                </c:pt>
              </c:strCache>
            </c:strRef>
          </c:cat>
          <c:val>
            <c:numRef>
              <c:f>'II.2 regional'!$F$30:$F$49</c:f>
              <c:numCache>
                <c:formatCode>0</c:formatCode>
                <c:ptCount val="20"/>
                <c:pt idx="0">
                  <c:v>69.415992739999993</c:v>
                </c:pt>
                <c:pt idx="1">
                  <c:v>64.73152924</c:v>
                </c:pt>
                <c:pt idx="2">
                  <c:v>65.026214600000003</c:v>
                </c:pt>
                <c:pt idx="3">
                  <c:v>64.298309329999995</c:v>
                </c:pt>
                <c:pt idx="4">
                  <c:v>67.244140630000004</c:v>
                </c:pt>
                <c:pt idx="5">
                  <c:v>50.231880189999998</c:v>
                </c:pt>
                <c:pt idx="6">
                  <c:v>46.728225709999997</c:v>
                </c:pt>
                <c:pt idx="7">
                  <c:v>54.455581670000001</c:v>
                </c:pt>
                <c:pt idx="8">
                  <c:v>52.912967680000001</c:v>
                </c:pt>
                <c:pt idx="9">
                  <c:v>53.79967499</c:v>
                </c:pt>
                <c:pt idx="10">
                  <c:v>50.364047999999997</c:v>
                </c:pt>
                <c:pt idx="11">
                  <c:v>51.81758499</c:v>
                </c:pt>
                <c:pt idx="12">
                  <c:v>49.107116699999999</c:v>
                </c:pt>
                <c:pt idx="13">
                  <c:v>51.221527100000003</c:v>
                </c:pt>
                <c:pt idx="14">
                  <c:v>51.726928710000003</c:v>
                </c:pt>
                <c:pt idx="15">
                  <c:v>49.885883329999999</c:v>
                </c:pt>
                <c:pt idx="16">
                  <c:v>51.463344569999997</c:v>
                </c:pt>
                <c:pt idx="17">
                  <c:v>43.075576779999999</c:v>
                </c:pt>
                <c:pt idx="18">
                  <c:v>51.61724091</c:v>
                </c:pt>
                <c:pt idx="19">
                  <c:v>39.292675019999997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A-4FC2-8ABC-E3D3C8A1F14D}"/>
            </c:ext>
          </c:extLst>
        </c:ser>
        <c:ser>
          <c:idx val="1"/>
          <c:order val="1"/>
          <c:tx>
            <c:strRef>
              <c:f>'II.2 regional'!$G$29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'II.2 regional'!$E$30:$E$49</c:f>
              <c:strCache>
                <c:ptCount val="20"/>
                <c:pt idx="0">
                  <c:v>ME</c:v>
                </c:pt>
                <c:pt idx="1">
                  <c:v>CAN</c:v>
                </c:pt>
                <c:pt idx="2">
                  <c:v>EXT</c:v>
                </c:pt>
                <c:pt idx="3">
                  <c:v>AND</c:v>
                </c:pt>
                <c:pt idx="4">
                  <c:v>CE</c:v>
                </c:pt>
                <c:pt idx="5">
                  <c:v>AST</c:v>
                </c:pt>
                <c:pt idx="6">
                  <c:v>CANT</c:v>
                </c:pt>
                <c:pt idx="7">
                  <c:v>CLM</c:v>
                </c:pt>
                <c:pt idx="8">
                  <c:v>ESPAÑA</c:v>
                </c:pt>
                <c:pt idx="9">
                  <c:v>GAL</c:v>
                </c:pt>
                <c:pt idx="10">
                  <c:v>MUR</c:v>
                </c:pt>
                <c:pt idx="11">
                  <c:v>VAL</c:v>
                </c:pt>
                <c:pt idx="12">
                  <c:v>CLE</c:v>
                </c:pt>
                <c:pt idx="13">
                  <c:v>MAD</c:v>
                </c:pt>
                <c:pt idx="14">
                  <c:v>NAV</c:v>
                </c:pt>
                <c:pt idx="15">
                  <c:v>BAL</c:v>
                </c:pt>
                <c:pt idx="16">
                  <c:v>PV</c:v>
                </c:pt>
                <c:pt idx="17">
                  <c:v>CAT</c:v>
                </c:pt>
                <c:pt idx="18">
                  <c:v>ARA</c:v>
                </c:pt>
                <c:pt idx="19">
                  <c:v>LR</c:v>
                </c:pt>
              </c:strCache>
            </c:strRef>
          </c:cat>
          <c:val>
            <c:numRef>
              <c:f>'II.2 regional'!$G$30:$G$49</c:f>
              <c:numCache>
                <c:formatCode>0</c:formatCode>
                <c:ptCount val="20"/>
                <c:pt idx="0">
                  <c:v>69.115997309999997</c:v>
                </c:pt>
                <c:pt idx="1">
                  <c:v>67.938842769999994</c:v>
                </c:pt>
                <c:pt idx="2">
                  <c:v>62.276142120000003</c:v>
                </c:pt>
                <c:pt idx="3">
                  <c:v>60.191146850000003</c:v>
                </c:pt>
                <c:pt idx="4">
                  <c:v>55.353054049999997</c:v>
                </c:pt>
                <c:pt idx="5">
                  <c:v>53.750762940000001</c:v>
                </c:pt>
                <c:pt idx="6">
                  <c:v>49.781345369999997</c:v>
                </c:pt>
                <c:pt idx="7">
                  <c:v>49.346420289999998</c:v>
                </c:pt>
                <c:pt idx="8">
                  <c:v>49.164558409999998</c:v>
                </c:pt>
                <c:pt idx="9">
                  <c:v>49.113502500000003</c:v>
                </c:pt>
                <c:pt idx="10">
                  <c:v>47.737316130000004</c:v>
                </c:pt>
                <c:pt idx="11">
                  <c:v>47.590057369999997</c:v>
                </c:pt>
                <c:pt idx="12">
                  <c:v>47.223625179999999</c:v>
                </c:pt>
                <c:pt idx="13">
                  <c:v>45.492156979999997</c:v>
                </c:pt>
                <c:pt idx="14">
                  <c:v>44.73809052</c:v>
                </c:pt>
                <c:pt idx="15">
                  <c:v>43.401298519999997</c:v>
                </c:pt>
                <c:pt idx="16">
                  <c:v>43.233165739999997</c:v>
                </c:pt>
                <c:pt idx="17">
                  <c:v>42.104686739999998</c:v>
                </c:pt>
                <c:pt idx="18">
                  <c:v>40.280521389999997</c:v>
                </c:pt>
                <c:pt idx="19">
                  <c:v>39.339275360000002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A-4FC2-8ABC-E3D3C8A1F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8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75810314033201"/>
          <c:y val="5.7920444313081257E-2"/>
          <c:w val="0.84088915938947328"/>
          <c:h val="0.45435629629629631"/>
        </c:manualLayout>
      </c:layout>
      <c:lineChart>
        <c:grouping val="standard"/>
        <c:varyColors val="0"/>
        <c:ser>
          <c:idx val="0"/>
          <c:order val="0"/>
          <c:tx>
            <c:strRef>
              <c:f>'I.1-I.1.c'!$AD$5</c:f>
              <c:strCache>
                <c:ptCount val="1"/>
                <c:pt idx="0">
                  <c:v>Ocupados (EPA)</c:v>
                </c:pt>
              </c:strCache>
            </c:strRef>
          </c:tx>
          <c:spPr>
            <a:ln w="38100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'I.1-I.1.c'!$AD$38:$AD$95</c:f>
              <c:numCache>
                <c:formatCode>0.0%</c:formatCode>
                <c:ptCount val="58"/>
                <c:pt idx="0">
                  <c:v>1.3337913567506021E-3</c:v>
                </c:pt>
                <c:pt idx="1">
                  <c:v>-7.0646791207108484E-3</c:v>
                </c:pt>
                <c:pt idx="2">
                  <c:v>-8.3591916452482318E-3</c:v>
                </c:pt>
                <c:pt idx="3">
                  <c:v>-1.8346648062621762E-2</c:v>
                </c:pt>
                <c:pt idx="4">
                  <c:v>-3.1782010744332068E-2</c:v>
                </c:pt>
                <c:pt idx="5">
                  <c:v>-1.569249459876676E-2</c:v>
                </c:pt>
                <c:pt idx="6">
                  <c:v>-7.2412154997782974E-3</c:v>
                </c:pt>
                <c:pt idx="7">
                  <c:v>-4.7329357058831789E-3</c:v>
                </c:pt>
                <c:pt idx="8">
                  <c:v>-4.7283242650760782E-3</c:v>
                </c:pt>
                <c:pt idx="9">
                  <c:v>-4.8101508296843898E-3</c:v>
                </c:pt>
                <c:pt idx="10">
                  <c:v>-6.6457751289072942E-4</c:v>
                </c:pt>
                <c:pt idx="11">
                  <c:v>-1.4204474106146447E-3</c:v>
                </c:pt>
                <c:pt idx="12">
                  <c:v>-4.5014124059618021E-3</c:v>
                </c:pt>
                <c:pt idx="13">
                  <c:v>-6.8575595613806772E-4</c:v>
                </c:pt>
                <c:pt idx="14">
                  <c:v>-1.1565643440101914E-2</c:v>
                </c:pt>
                <c:pt idx="15">
                  <c:v>-1.1607564335502807E-2</c:v>
                </c:pt>
                <c:pt idx="16">
                  <c:v>-1.1761899821099986E-2</c:v>
                </c:pt>
                <c:pt idx="17">
                  <c:v>-1.2408394756171726E-2</c:v>
                </c:pt>
                <c:pt idx="18">
                  <c:v>-9.4160087926848934E-3</c:v>
                </c:pt>
                <c:pt idx="19">
                  <c:v>-1.2270014939383067E-2</c:v>
                </c:pt>
                <c:pt idx="20">
                  <c:v>-7.3614602233394999E-3</c:v>
                </c:pt>
                <c:pt idx="21">
                  <c:v>-5.1460363701834044E-3</c:v>
                </c:pt>
                <c:pt idx="22">
                  <c:v>-2.556252623995281E-4</c:v>
                </c:pt>
                <c:pt idx="23">
                  <c:v>6.1470986961831287E-4</c:v>
                </c:pt>
                <c:pt idx="24">
                  <c:v>5.5317150110489877E-4</c:v>
                </c:pt>
                <c:pt idx="25">
                  <c:v>1.0186541329666454E-2</c:v>
                </c:pt>
                <c:pt idx="26">
                  <c:v>4.5433743999645504E-3</c:v>
                </c:pt>
                <c:pt idx="27">
                  <c:v>9.557813271720228E-3</c:v>
                </c:pt>
                <c:pt idx="28">
                  <c:v>5.2982861102746082E-3</c:v>
                </c:pt>
                <c:pt idx="29">
                  <c:v>9.9559202682506509E-3</c:v>
                </c:pt>
                <c:pt idx="30">
                  <c:v>5.9653801880359403E-3</c:v>
                </c:pt>
                <c:pt idx="31">
                  <c:v>8.2283711244317548E-3</c:v>
                </c:pt>
                <c:pt idx="32">
                  <c:v>8.3889249502178131E-3</c:v>
                </c:pt>
                <c:pt idx="33">
                  <c:v>1.6484040646604914E-3</c:v>
                </c:pt>
                <c:pt idx="34">
                  <c:v>7.9388433777896061E-3</c:v>
                </c:pt>
                <c:pt idx="35">
                  <c:v>4.6362926943839256E-3</c:v>
                </c:pt>
                <c:pt idx="36">
                  <c:v>8.4506308911813655E-3</c:v>
                </c:pt>
                <c:pt idx="37">
                  <c:v>6.6781929840662446E-3</c:v>
                </c:pt>
                <c:pt idx="38">
                  <c:v>8.0736561834626741E-3</c:v>
                </c:pt>
                <c:pt idx="39">
                  <c:v>2.7507218938143119E-3</c:v>
                </c:pt>
                <c:pt idx="40">
                  <c:v>6.1986043517312517E-3</c:v>
                </c:pt>
                <c:pt idx="41">
                  <c:v>1.0986731082396117E-2</c:v>
                </c:pt>
                <c:pt idx="42">
                  <c:v>5.1348604516876506E-3</c:v>
                </c:pt>
                <c:pt idx="43">
                  <c:v>6.6615798401170601E-3</c:v>
                </c:pt>
                <c:pt idx="44">
                  <c:v>8.6486714448772428E-3</c:v>
                </c:pt>
                <c:pt idx="45">
                  <c:v>3.4039256099667181E-3</c:v>
                </c:pt>
                <c:pt idx="46">
                  <c:v>-1.0180347378594412E-3</c:v>
                </c:pt>
                <c:pt idx="47">
                  <c:v>8.9172470946368154E-3</c:v>
                </c:pt>
                <c:pt idx="48">
                  <c:v>-2.870595286740274E-4</c:v>
                </c:pt>
                <c:pt idx="49">
                  <c:v>-6.7220625621641772E-2</c:v>
                </c:pt>
                <c:pt idx="50">
                  <c:v>2.5382782817050753E-2</c:v>
                </c:pt>
                <c:pt idx="51">
                  <c:v>1.2828650859296964E-2</c:v>
                </c:pt>
                <c:pt idx="52">
                  <c:v>7.5201164588230007E-3</c:v>
                </c:pt>
                <c:pt idx="53">
                  <c:v>1.0767289921227663E-2</c:v>
                </c:pt>
                <c:pt idx="54">
                  <c:v>1.2653244450876233E-2</c:v>
                </c:pt>
                <c:pt idx="55">
                  <c:v>1.1658681750921218E-2</c:v>
                </c:pt>
                <c:pt idx="56">
                  <c:v>9.7451729612774152E-3</c:v>
                </c:pt>
                <c:pt idx="57">
                  <c:v>5.9405470754554379E-3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6-4A8A-847D-BE361913F974}"/>
            </c:ext>
          </c:extLst>
        </c:ser>
        <c:ser>
          <c:idx val="1"/>
          <c:order val="1"/>
          <c:tx>
            <c:strRef>
              <c:f>'I.1-I.1.c'!$AE$5</c:f>
              <c:strCache>
                <c:ptCount val="1"/>
                <c:pt idx="0">
                  <c:v>Horas efectivas semanales (EPA)</c:v>
                </c:pt>
              </c:strCache>
            </c:strRef>
          </c:tx>
          <c:spPr>
            <a:ln w="38100" cap="rnd">
              <a:solidFill>
                <a:srgbClr val="2DCCCD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'I.1-I.1.c'!$AE$38:$AE$95</c:f>
              <c:numCache>
                <c:formatCode>0.0%</c:formatCode>
                <c:ptCount val="58"/>
                <c:pt idx="1">
                  <c:v>-5.6886683672070504E-3</c:v>
                </c:pt>
                <c:pt idx="2">
                  <c:v>-8.5887795846969484E-3</c:v>
                </c:pt>
                <c:pt idx="3">
                  <c:v>-6.0500132881877722E-3</c:v>
                </c:pt>
                <c:pt idx="4">
                  <c:v>-5.5116474178804609E-2</c:v>
                </c:pt>
                <c:pt idx="5">
                  <c:v>-1.0176478732905614E-2</c:v>
                </c:pt>
                <c:pt idx="6">
                  <c:v>-1.9859463510649711E-3</c:v>
                </c:pt>
                <c:pt idx="7">
                  <c:v>-1.8954934928722134E-3</c:v>
                </c:pt>
                <c:pt idx="8">
                  <c:v>-1.0008525918692834E-2</c:v>
                </c:pt>
                <c:pt idx="9">
                  <c:v>4.4979909014415398E-3</c:v>
                </c:pt>
                <c:pt idx="10">
                  <c:v>-5.7815554821460946E-3</c:v>
                </c:pt>
                <c:pt idx="11">
                  <c:v>-7.4369146194787072E-3</c:v>
                </c:pt>
                <c:pt idx="12">
                  <c:v>4.0575853501425563E-3</c:v>
                </c:pt>
                <c:pt idx="13">
                  <c:v>-1.1501208641381377E-2</c:v>
                </c:pt>
                <c:pt idx="14">
                  <c:v>-1.0806891844215794E-2</c:v>
                </c:pt>
                <c:pt idx="15">
                  <c:v>-1.1887371862642548E-2</c:v>
                </c:pt>
                <c:pt idx="16">
                  <c:v>-1.849206982666407E-2</c:v>
                </c:pt>
                <c:pt idx="17">
                  <c:v>-1.5819350924772491E-2</c:v>
                </c:pt>
                <c:pt idx="18">
                  <c:v>-1.3336554991198346E-2</c:v>
                </c:pt>
                <c:pt idx="19">
                  <c:v>-1.503493103495801E-2</c:v>
                </c:pt>
                <c:pt idx="20">
                  <c:v>-4.7226631910762817E-3</c:v>
                </c:pt>
                <c:pt idx="21">
                  <c:v>-6.1304715754734174E-3</c:v>
                </c:pt>
                <c:pt idx="22">
                  <c:v>6.3677023279584688E-4</c:v>
                </c:pt>
                <c:pt idx="23">
                  <c:v>3.860424176588495E-3</c:v>
                </c:pt>
                <c:pt idx="24">
                  <c:v>1.8874965473374417E-3</c:v>
                </c:pt>
                <c:pt idx="25">
                  <c:v>6.2175297143751695E-3</c:v>
                </c:pt>
                <c:pt idx="26">
                  <c:v>5.8335008387673248E-3</c:v>
                </c:pt>
                <c:pt idx="27">
                  <c:v>1.0551793901358408E-2</c:v>
                </c:pt>
                <c:pt idx="28">
                  <c:v>1.6221949488961496E-3</c:v>
                </c:pt>
                <c:pt idx="29">
                  <c:v>1.229718605056207E-2</c:v>
                </c:pt>
                <c:pt idx="30">
                  <c:v>9.7406919746734211E-3</c:v>
                </c:pt>
                <c:pt idx="31">
                  <c:v>6.7785778885087744E-3</c:v>
                </c:pt>
                <c:pt idx="32">
                  <c:v>7.4907881796502096E-3</c:v>
                </c:pt>
                <c:pt idx="33">
                  <c:v>-1.5631754216738347E-4</c:v>
                </c:pt>
                <c:pt idx="34">
                  <c:v>1.531645657568026E-3</c:v>
                </c:pt>
                <c:pt idx="35">
                  <c:v>-1.3548127031222101E-3</c:v>
                </c:pt>
                <c:pt idx="36">
                  <c:v>3.1601770340736746E-3</c:v>
                </c:pt>
                <c:pt idx="37">
                  <c:v>2.961288385444627E-3</c:v>
                </c:pt>
                <c:pt idx="38">
                  <c:v>4.1919815898203705E-3</c:v>
                </c:pt>
                <c:pt idx="39">
                  <c:v>8.4224420804910327E-3</c:v>
                </c:pt>
                <c:pt idx="40">
                  <c:v>1.1942881940115946E-2</c:v>
                </c:pt>
                <c:pt idx="41">
                  <c:v>1.0502796679666693E-2</c:v>
                </c:pt>
                <c:pt idx="42">
                  <c:v>9.5996249129195466E-3</c:v>
                </c:pt>
                <c:pt idx="43">
                  <c:v>2.6476962552675065E-3</c:v>
                </c:pt>
                <c:pt idx="44">
                  <c:v>-3.614033132585126E-4</c:v>
                </c:pt>
                <c:pt idx="45">
                  <c:v>4.9486993251401934E-3</c:v>
                </c:pt>
                <c:pt idx="46">
                  <c:v>4.9675110265705591E-3</c:v>
                </c:pt>
                <c:pt idx="47">
                  <c:v>6.1617950871855065E-3</c:v>
                </c:pt>
                <c:pt idx="48">
                  <c:v>-6.6427113184722053E-2</c:v>
                </c:pt>
                <c:pt idx="49">
                  <c:v>-0.23551843076960022</c:v>
                </c:pt>
                <c:pt idx="50">
                  <c:v>0.30954737535009991</c:v>
                </c:pt>
                <c:pt idx="51">
                  <c:v>1.0404621110842172E-2</c:v>
                </c:pt>
                <c:pt idx="52">
                  <c:v>-4.1792937998966218E-2</c:v>
                </c:pt>
                <c:pt idx="53">
                  <c:v>6.116329086766914E-2</c:v>
                </c:pt>
                <c:pt idx="54">
                  <c:v>1.0919889462003729E-2</c:v>
                </c:pt>
                <c:pt idx="55">
                  <c:v>5.9951936485382884E-3</c:v>
                </c:pt>
                <c:pt idx="56">
                  <c:v>1.0744262841936525E-2</c:v>
                </c:pt>
                <c:pt idx="57">
                  <c:v>1.087041290559787E-2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6-4A8A-847D-BE361913F974}"/>
            </c:ext>
          </c:extLst>
        </c:ser>
        <c:ser>
          <c:idx val="2"/>
          <c:order val="2"/>
          <c:tx>
            <c:strRef>
              <c:f>'I.1-I.1.c'!$AF$5</c:f>
              <c:strCache>
                <c:ptCount val="1"/>
                <c:pt idx="0">
                  <c:v>Ocupados (CNT)</c:v>
                </c:pt>
              </c:strCache>
            </c:strRef>
          </c:tx>
          <c:spPr>
            <a:ln w="38100" cap="rnd">
              <a:solidFill>
                <a:srgbClr val="D8BE75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'I.1-I.1.c'!$AF$38:$AF$95</c:f>
              <c:numCache>
                <c:formatCode>0.0%</c:formatCode>
                <c:ptCount val="58"/>
                <c:pt idx="0">
                  <c:v>9.4505824032686814E-3</c:v>
                </c:pt>
                <c:pt idx="1">
                  <c:v>-9.4038794483922716E-3</c:v>
                </c:pt>
                <c:pt idx="2">
                  <c:v>-9.8445765801226104E-3</c:v>
                </c:pt>
                <c:pt idx="3">
                  <c:v>-1.7263245565882213E-2</c:v>
                </c:pt>
                <c:pt idx="4">
                  <c:v>-2.7519887512761132E-2</c:v>
                </c:pt>
                <c:pt idx="5">
                  <c:v>-1.5112427148890717E-2</c:v>
                </c:pt>
                <c:pt idx="6">
                  <c:v>-9.1402255393387977E-3</c:v>
                </c:pt>
                <c:pt idx="7">
                  <c:v>-4.6680840052161221E-3</c:v>
                </c:pt>
                <c:pt idx="8">
                  <c:v>-4.6899772128283779E-4</c:v>
                </c:pt>
                <c:pt idx="9">
                  <c:v>-4.8043820860809161E-3</c:v>
                </c:pt>
                <c:pt idx="10">
                  <c:v>-1.8500581666488491E-3</c:v>
                </c:pt>
                <c:pt idx="11">
                  <c:v>-2.567156822475769E-3</c:v>
                </c:pt>
                <c:pt idx="12">
                  <c:v>-1.0284761257644215E-2</c:v>
                </c:pt>
                <c:pt idx="13">
                  <c:v>-4.3584542570341833E-3</c:v>
                </c:pt>
                <c:pt idx="14">
                  <c:v>-1.207217184169862E-2</c:v>
                </c:pt>
                <c:pt idx="15">
                  <c:v>-7.9948815837478371E-3</c:v>
                </c:pt>
                <c:pt idx="16">
                  <c:v>-1.2861856307533337E-2</c:v>
                </c:pt>
                <c:pt idx="17">
                  <c:v>-9.1254670727229925E-3</c:v>
                </c:pt>
                <c:pt idx="18">
                  <c:v>-1.0904275609516789E-2</c:v>
                </c:pt>
                <c:pt idx="19">
                  <c:v>-9.8509682928844544E-3</c:v>
                </c:pt>
                <c:pt idx="20">
                  <c:v>-6.0261410996177434E-3</c:v>
                </c:pt>
                <c:pt idx="21">
                  <c:v>-4.0529798358656111E-3</c:v>
                </c:pt>
                <c:pt idx="22">
                  <c:v>-4.5528638075420513E-4</c:v>
                </c:pt>
                <c:pt idx="23">
                  <c:v>-5.0610417873353519E-4</c:v>
                </c:pt>
                <c:pt idx="24">
                  <c:v>4.1634081434005488E-4</c:v>
                </c:pt>
                <c:pt idx="25">
                  <c:v>9.3975131177135296E-3</c:v>
                </c:pt>
                <c:pt idx="26">
                  <c:v>5.1369481402243622E-3</c:v>
                </c:pt>
                <c:pt idx="27">
                  <c:v>7.7547309956429444E-3</c:v>
                </c:pt>
                <c:pt idx="28">
                  <c:v>5.8304227056462654E-3</c:v>
                </c:pt>
                <c:pt idx="29">
                  <c:v>9.1706996964973087E-3</c:v>
                </c:pt>
                <c:pt idx="30">
                  <c:v>5.8143945551691889E-3</c:v>
                </c:pt>
                <c:pt idx="31">
                  <c:v>5.3605581445466122E-3</c:v>
                </c:pt>
                <c:pt idx="32">
                  <c:v>4.3620384759659458E-3</c:v>
                </c:pt>
                <c:pt idx="33">
                  <c:v>4.4337971657844033E-3</c:v>
                </c:pt>
                <c:pt idx="34">
                  <c:v>6.2468460333058307E-3</c:v>
                </c:pt>
                <c:pt idx="35">
                  <c:v>4.6190961352683413E-3</c:v>
                </c:pt>
                <c:pt idx="36">
                  <c:v>7.9976458966086739E-3</c:v>
                </c:pt>
                <c:pt idx="37">
                  <c:v>7.7100319035803278E-3</c:v>
                </c:pt>
                <c:pt idx="38">
                  <c:v>7.2268464152875911E-3</c:v>
                </c:pt>
                <c:pt idx="39">
                  <c:v>3.8057769742787517E-3</c:v>
                </c:pt>
                <c:pt idx="40">
                  <c:v>2.798741333879029E-3</c:v>
                </c:pt>
                <c:pt idx="41">
                  <c:v>7.1125352055185775E-3</c:v>
                </c:pt>
                <c:pt idx="42">
                  <c:v>7.4929326294672638E-3</c:v>
                </c:pt>
                <c:pt idx="43">
                  <c:v>6.3158424056519724E-3</c:v>
                </c:pt>
                <c:pt idx="44">
                  <c:v>1.0773482043363813E-2</c:v>
                </c:pt>
                <c:pt idx="45">
                  <c:v>4.8102354691832439E-3</c:v>
                </c:pt>
                <c:pt idx="46">
                  <c:v>2.8142681426812644E-3</c:v>
                </c:pt>
                <c:pt idx="47">
                  <c:v>6.9325195513734172E-3</c:v>
                </c:pt>
                <c:pt idx="48">
                  <c:v>-1.0592735157258781E-2</c:v>
                </c:pt>
                <c:pt idx="49">
                  <c:v>-7.3785709712844705E-2</c:v>
                </c:pt>
                <c:pt idx="50">
                  <c:v>3.0333159646529495E-2</c:v>
                </c:pt>
                <c:pt idx="51">
                  <c:v>1.2111485527626309E-2</c:v>
                </c:pt>
                <c:pt idx="52">
                  <c:v>1.1120175393871445E-2</c:v>
                </c:pt>
                <c:pt idx="53">
                  <c:v>-8.9405025439839303E-3</c:v>
                </c:pt>
                <c:pt idx="54">
                  <c:v>2.6081470250028049E-2</c:v>
                </c:pt>
                <c:pt idx="55">
                  <c:v>6.7190971120276721E-3</c:v>
                </c:pt>
                <c:pt idx="56">
                  <c:v>1.5476383983765052E-2</c:v>
                </c:pt>
                <c:pt idx="57">
                  <c:v>-1.0695524371728937E-2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6-4A8A-847D-BE361913F974}"/>
            </c:ext>
          </c:extLst>
        </c:ser>
        <c:ser>
          <c:idx val="3"/>
          <c:order val="3"/>
          <c:tx>
            <c:strRef>
              <c:f>'I.1-I.1.c'!$AG$5</c:f>
              <c:strCache>
                <c:ptCount val="1"/>
                <c:pt idx="0">
                  <c:v>Puestos de trabajo (CNT)</c:v>
                </c:pt>
              </c:strCache>
            </c:strRef>
          </c:tx>
          <c:spPr>
            <a:ln w="38100" cap="rnd">
              <a:solidFill>
                <a:srgbClr val="F7893B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'I.1-I.1.c'!$AG$38:$AG$95</c:f>
              <c:numCache>
                <c:formatCode>0.0%</c:formatCode>
                <c:ptCount val="58"/>
                <c:pt idx="0">
                  <c:v>8.9189493856387525E-3</c:v>
                </c:pt>
                <c:pt idx="1">
                  <c:v>-8.4915062591340851E-3</c:v>
                </c:pt>
                <c:pt idx="2">
                  <c:v>-9.6325044060705522E-3</c:v>
                </c:pt>
                <c:pt idx="3">
                  <c:v>-1.6849023284603803E-2</c:v>
                </c:pt>
                <c:pt idx="4">
                  <c:v>-2.4753025266880835E-2</c:v>
                </c:pt>
                <c:pt idx="5">
                  <c:v>-1.6077506206477521E-2</c:v>
                </c:pt>
                <c:pt idx="6">
                  <c:v>-9.4944037051333252E-3</c:v>
                </c:pt>
                <c:pt idx="7">
                  <c:v>-6.9893625311721053E-3</c:v>
                </c:pt>
                <c:pt idx="8">
                  <c:v>-2.3004066177152449E-3</c:v>
                </c:pt>
                <c:pt idx="9">
                  <c:v>-6.400928183749155E-3</c:v>
                </c:pt>
                <c:pt idx="10">
                  <c:v>-2.4492098205891599E-3</c:v>
                </c:pt>
                <c:pt idx="11">
                  <c:v>-1.7260962943489444E-3</c:v>
                </c:pt>
                <c:pt idx="12">
                  <c:v>-8.3721299990560105E-3</c:v>
                </c:pt>
                <c:pt idx="13">
                  <c:v>-6.7041457475272015E-3</c:v>
                </c:pt>
                <c:pt idx="14">
                  <c:v>-1.1904761904761862E-2</c:v>
                </c:pt>
                <c:pt idx="15">
                  <c:v>-7.7700633040637124E-3</c:v>
                </c:pt>
                <c:pt idx="16">
                  <c:v>-1.467909733584416E-2</c:v>
                </c:pt>
                <c:pt idx="17">
                  <c:v>-1.0809117255424106E-2</c:v>
                </c:pt>
                <c:pt idx="18">
                  <c:v>-1.0811096154353717E-2</c:v>
                </c:pt>
                <c:pt idx="19">
                  <c:v>-6.8414564510879128E-3</c:v>
                </c:pt>
                <c:pt idx="20">
                  <c:v>-5.432417183847793E-3</c:v>
                </c:pt>
                <c:pt idx="21">
                  <c:v>-3.9169286956897142E-3</c:v>
                </c:pt>
                <c:pt idx="22">
                  <c:v>-3.8509727774205249E-4</c:v>
                </c:pt>
                <c:pt idx="23">
                  <c:v>1.7905783025340405E-4</c:v>
                </c:pt>
                <c:pt idx="24">
                  <c:v>-2.9295126701434082E-4</c:v>
                </c:pt>
                <c:pt idx="25">
                  <c:v>9.6539448764629832E-3</c:v>
                </c:pt>
                <c:pt idx="26">
                  <c:v>2.8916025282710311E-3</c:v>
                </c:pt>
                <c:pt idx="27">
                  <c:v>7.6904937993720335E-3</c:v>
                </c:pt>
                <c:pt idx="28">
                  <c:v>6.2383993958379236E-3</c:v>
                </c:pt>
                <c:pt idx="29">
                  <c:v>8.1605902686017195E-3</c:v>
                </c:pt>
                <c:pt idx="30">
                  <c:v>7.1613559393119974E-3</c:v>
                </c:pt>
                <c:pt idx="31">
                  <c:v>6.4753893562088383E-3</c:v>
                </c:pt>
                <c:pt idx="32">
                  <c:v>5.8958604853223129E-3</c:v>
                </c:pt>
                <c:pt idx="33">
                  <c:v>4.5347976307996696E-3</c:v>
                </c:pt>
                <c:pt idx="34">
                  <c:v>8.0766514141816792E-3</c:v>
                </c:pt>
                <c:pt idx="35">
                  <c:v>4.2750665123176823E-3</c:v>
                </c:pt>
                <c:pt idx="36">
                  <c:v>8.2963427334954432E-3</c:v>
                </c:pt>
                <c:pt idx="37">
                  <c:v>7.0146761666474156E-3</c:v>
                </c:pt>
                <c:pt idx="38">
                  <c:v>8.2902637947004365E-3</c:v>
                </c:pt>
                <c:pt idx="39">
                  <c:v>3.6196994612422984E-3</c:v>
                </c:pt>
                <c:pt idx="40">
                  <c:v>3.1342872325770266E-3</c:v>
                </c:pt>
                <c:pt idx="41">
                  <c:v>5.3121305911032479E-3</c:v>
                </c:pt>
                <c:pt idx="42">
                  <c:v>7.3284021936415034E-3</c:v>
                </c:pt>
                <c:pt idx="43">
                  <c:v>5.4199885691037508E-3</c:v>
                </c:pt>
                <c:pt idx="44">
                  <c:v>1.0266069940311429E-2</c:v>
                </c:pt>
                <c:pt idx="45">
                  <c:v>4.0675606080833315E-3</c:v>
                </c:pt>
                <c:pt idx="46">
                  <c:v>1.8284487630664259E-3</c:v>
                </c:pt>
                <c:pt idx="47">
                  <c:v>6.3286338683832266E-3</c:v>
                </c:pt>
                <c:pt idx="48">
                  <c:v>-2.6031533674704677E-2</c:v>
                </c:pt>
                <c:pt idx="49">
                  <c:v>-0.20304708471379163</c:v>
                </c:pt>
                <c:pt idx="50">
                  <c:v>0.16659181667010547</c:v>
                </c:pt>
                <c:pt idx="51">
                  <c:v>1.3146121191942806E-2</c:v>
                </c:pt>
                <c:pt idx="52">
                  <c:v>6.2233313307762383E-3</c:v>
                </c:pt>
                <c:pt idx="53">
                  <c:v>1.1343978199966243E-2</c:v>
                </c:pt>
                <c:pt idx="54">
                  <c:v>3.0844761991260849E-2</c:v>
                </c:pt>
                <c:pt idx="55">
                  <c:v>6.70096280451693E-3</c:v>
                </c:pt>
                <c:pt idx="56">
                  <c:v>1.3181438045782201E-2</c:v>
                </c:pt>
                <c:pt idx="57">
                  <c:v>-3.2536867918550039E-3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66-4A8A-847D-BE361913F974}"/>
            </c:ext>
          </c:extLst>
        </c:ser>
        <c:ser>
          <c:idx val="4"/>
          <c:order val="4"/>
          <c:tx>
            <c:strRef>
              <c:f>'I.1-I.1.c'!$AH$5</c:f>
              <c:strCache>
                <c:ptCount val="1"/>
                <c:pt idx="0">
                  <c:v>Puestos de trabajo ETC (CNT)</c:v>
                </c:pt>
              </c:strCache>
            </c:strRef>
          </c:tx>
          <c:spPr>
            <a:ln w="38100" cap="rnd">
              <a:solidFill>
                <a:srgbClr val="48AE64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'I.1-I.1.c'!$AH$38:$AH$95</c:f>
              <c:numCache>
                <c:formatCode>0.0%</c:formatCode>
                <c:ptCount val="58"/>
                <c:pt idx="0">
                  <c:v>9.9458469987032672E-3</c:v>
                </c:pt>
                <c:pt idx="1">
                  <c:v>-9.8126582788322647E-3</c:v>
                </c:pt>
                <c:pt idx="2">
                  <c:v>-7.9065652456886681E-3</c:v>
                </c:pt>
                <c:pt idx="3">
                  <c:v>-1.977787686362531E-2</c:v>
                </c:pt>
                <c:pt idx="4">
                  <c:v>-2.3648683976617901E-2</c:v>
                </c:pt>
                <c:pt idx="5">
                  <c:v>-1.6611776046268845E-2</c:v>
                </c:pt>
                <c:pt idx="6">
                  <c:v>-9.6387904134878077E-3</c:v>
                </c:pt>
                <c:pt idx="7">
                  <c:v>-9.3806876604916045E-3</c:v>
                </c:pt>
                <c:pt idx="8">
                  <c:v>-4.8235705523516081E-3</c:v>
                </c:pt>
                <c:pt idx="9">
                  <c:v>-7.6413368435143125E-3</c:v>
                </c:pt>
                <c:pt idx="10">
                  <c:v>-1.3657977270427057E-3</c:v>
                </c:pt>
                <c:pt idx="11">
                  <c:v>-4.1198818066693343E-3</c:v>
                </c:pt>
                <c:pt idx="12">
                  <c:v>-8.6525039136898796E-3</c:v>
                </c:pt>
                <c:pt idx="13">
                  <c:v>-6.5730964814265658E-3</c:v>
                </c:pt>
                <c:pt idx="14">
                  <c:v>-1.2567500100425177E-2</c:v>
                </c:pt>
                <c:pt idx="15">
                  <c:v>-9.9320621378631291E-3</c:v>
                </c:pt>
                <c:pt idx="16">
                  <c:v>-1.6277295139704329E-2</c:v>
                </c:pt>
                <c:pt idx="17">
                  <c:v>-1.1952001050200778E-2</c:v>
                </c:pt>
                <c:pt idx="18">
                  <c:v>-1.4433761716107996E-2</c:v>
                </c:pt>
                <c:pt idx="19">
                  <c:v>-1.148939299238938E-2</c:v>
                </c:pt>
                <c:pt idx="20">
                  <c:v>-9.1681698993918426E-3</c:v>
                </c:pt>
                <c:pt idx="21">
                  <c:v>-5.9809809809810988E-3</c:v>
                </c:pt>
                <c:pt idx="22">
                  <c:v>-2.5049721809620173E-3</c:v>
                </c:pt>
                <c:pt idx="23">
                  <c:v>7.5716467069719684E-5</c:v>
                </c:pt>
                <c:pt idx="24">
                  <c:v>2.7318956706077202E-3</c:v>
                </c:pt>
                <c:pt idx="25">
                  <c:v>7.4938180719934522E-3</c:v>
                </c:pt>
                <c:pt idx="26">
                  <c:v>4.2280261300757793E-3</c:v>
                </c:pt>
                <c:pt idx="27">
                  <c:v>7.8420885702024101E-3</c:v>
                </c:pt>
                <c:pt idx="28">
                  <c:v>7.9723559175615133E-3</c:v>
                </c:pt>
                <c:pt idx="29">
                  <c:v>1.1759880503452669E-2</c:v>
                </c:pt>
                <c:pt idx="30">
                  <c:v>5.2942706915224402E-3</c:v>
                </c:pt>
                <c:pt idx="31">
                  <c:v>7.8905554084311991E-3</c:v>
                </c:pt>
                <c:pt idx="32">
                  <c:v>6.8554093837893681E-3</c:v>
                </c:pt>
                <c:pt idx="33">
                  <c:v>5.8538494843036748E-3</c:v>
                </c:pt>
                <c:pt idx="34">
                  <c:v>7.175961413729226E-3</c:v>
                </c:pt>
                <c:pt idx="35">
                  <c:v>5.0406589739533381E-3</c:v>
                </c:pt>
                <c:pt idx="36">
                  <c:v>8.2832378023207642E-3</c:v>
                </c:pt>
                <c:pt idx="37">
                  <c:v>8.8622367037565208E-3</c:v>
                </c:pt>
                <c:pt idx="38">
                  <c:v>7.599010467966183E-3</c:v>
                </c:pt>
                <c:pt idx="39">
                  <c:v>4.5920832030916792E-3</c:v>
                </c:pt>
                <c:pt idx="40">
                  <c:v>1.3916939631031244E-3</c:v>
                </c:pt>
                <c:pt idx="41">
                  <c:v>7.7227711585285963E-3</c:v>
                </c:pt>
                <c:pt idx="42">
                  <c:v>8.2410189711621396E-3</c:v>
                </c:pt>
                <c:pt idx="43">
                  <c:v>4.4871723585735435E-3</c:v>
                </c:pt>
                <c:pt idx="44">
                  <c:v>1.0390084858817872E-2</c:v>
                </c:pt>
                <c:pt idx="45">
                  <c:v>4.623897441516478E-3</c:v>
                </c:pt>
                <c:pt idx="46">
                  <c:v>1.1615605265740125E-3</c:v>
                </c:pt>
                <c:pt idx="47">
                  <c:v>7.4188259517287136E-3</c:v>
                </c:pt>
                <c:pt idx="48">
                  <c:v>-1.9210701328474467E-2</c:v>
                </c:pt>
                <c:pt idx="49">
                  <c:v>-0.17895102427837428</c:v>
                </c:pt>
                <c:pt idx="50">
                  <c:v>0.16370228623224903</c:v>
                </c:pt>
                <c:pt idx="51">
                  <c:v>1.1291513766761074E-2</c:v>
                </c:pt>
                <c:pt idx="52">
                  <c:v>1.0863053636327225E-2</c:v>
                </c:pt>
                <c:pt idx="53">
                  <c:v>-3.8379699396628997E-4</c:v>
                </c:pt>
                <c:pt idx="54">
                  <c:v>4.0048783517494968E-2</c:v>
                </c:pt>
                <c:pt idx="55">
                  <c:v>7.02489658092742E-3</c:v>
                </c:pt>
                <c:pt idx="56">
                  <c:v>5.4879889593306697E-3</c:v>
                </c:pt>
                <c:pt idx="57">
                  <c:v>-3.9192768371276721E-3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66-4A8A-847D-BE361913F974}"/>
            </c:ext>
          </c:extLst>
        </c:ser>
        <c:ser>
          <c:idx val="5"/>
          <c:order val="5"/>
          <c:tx>
            <c:strRef>
              <c:f>'I.1-I.1.c'!$AI$5</c:f>
              <c:strCache>
                <c:ptCount val="1"/>
                <c:pt idx="0">
                  <c:v>Horas trabajadas (CNT)</c:v>
                </c:pt>
              </c:strCache>
            </c:strRef>
          </c:tx>
          <c:spPr>
            <a:ln w="38100" cap="rnd">
              <a:solidFill>
                <a:srgbClr val="F78BE8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'I.1-I.1.c'!$AI$38:$AI$95</c:f>
              <c:numCache>
                <c:formatCode>0.0%</c:formatCode>
                <c:ptCount val="58"/>
                <c:pt idx="0">
                  <c:v>7.249547190520067E-3</c:v>
                </c:pt>
                <c:pt idx="1">
                  <c:v>2.1105968174419676E-3</c:v>
                </c:pt>
                <c:pt idx="2">
                  <c:v>-1.3336501193923267E-2</c:v>
                </c:pt>
                <c:pt idx="3">
                  <c:v>-4.1906404187046498E-3</c:v>
                </c:pt>
                <c:pt idx="4">
                  <c:v>-3.587864771769278E-2</c:v>
                </c:pt>
                <c:pt idx="5">
                  <c:v>-1.544316686989522E-2</c:v>
                </c:pt>
                <c:pt idx="6">
                  <c:v>-7.5156375511132856E-3</c:v>
                </c:pt>
                <c:pt idx="7">
                  <c:v>-3.5090848999582702E-3</c:v>
                </c:pt>
                <c:pt idx="8">
                  <c:v>-1.1470976476512962E-2</c:v>
                </c:pt>
                <c:pt idx="9">
                  <c:v>1.0436236265052523E-2</c:v>
                </c:pt>
                <c:pt idx="10">
                  <c:v>-1.2411711339100795E-2</c:v>
                </c:pt>
                <c:pt idx="11">
                  <c:v>-1.2591874539382375E-2</c:v>
                </c:pt>
                <c:pt idx="12">
                  <c:v>8.736116773491176E-3</c:v>
                </c:pt>
                <c:pt idx="13">
                  <c:v>-1.623220148605431E-2</c:v>
                </c:pt>
                <c:pt idx="14">
                  <c:v>-6.3070661132871297E-3</c:v>
                </c:pt>
                <c:pt idx="15">
                  <c:v>-1.1839304663208594E-2</c:v>
                </c:pt>
                <c:pt idx="16">
                  <c:v>-1.3644013236273955E-2</c:v>
                </c:pt>
                <c:pt idx="17">
                  <c:v>-1.5805285527599411E-2</c:v>
                </c:pt>
                <c:pt idx="18">
                  <c:v>-6.1339792460729514E-3</c:v>
                </c:pt>
                <c:pt idx="19">
                  <c:v>-1.6706422205454485E-2</c:v>
                </c:pt>
                <c:pt idx="20">
                  <c:v>-6.1660750020167132E-3</c:v>
                </c:pt>
                <c:pt idx="21">
                  <c:v>-4.4760546555860925E-3</c:v>
                </c:pt>
                <c:pt idx="22">
                  <c:v>-1.6738891761501895E-3</c:v>
                </c:pt>
                <c:pt idx="23">
                  <c:v>5.5941711288167717E-3</c:v>
                </c:pt>
                <c:pt idx="24">
                  <c:v>-1.4663633333624748E-3</c:v>
                </c:pt>
                <c:pt idx="25">
                  <c:v>7.6720694522616206E-3</c:v>
                </c:pt>
                <c:pt idx="26">
                  <c:v>2.7698862756109222E-3</c:v>
                </c:pt>
                <c:pt idx="27">
                  <c:v>1.1546171266839655E-2</c:v>
                </c:pt>
                <c:pt idx="28">
                  <c:v>1.9557557177540819E-3</c:v>
                </c:pt>
                <c:pt idx="29">
                  <c:v>1.3303288040091843E-2</c:v>
                </c:pt>
                <c:pt idx="30">
                  <c:v>7.243664637287095E-3</c:v>
                </c:pt>
                <c:pt idx="31">
                  <c:v>9.4407398943407994E-3</c:v>
                </c:pt>
                <c:pt idx="32">
                  <c:v>6.7770894415057903E-3</c:v>
                </c:pt>
                <c:pt idx="33">
                  <c:v>1.7898038911394742E-3</c:v>
                </c:pt>
                <c:pt idx="34">
                  <c:v>5.5664802800070579E-3</c:v>
                </c:pt>
                <c:pt idx="35">
                  <c:v>2.3413464305739318E-3</c:v>
                </c:pt>
                <c:pt idx="36">
                  <c:v>8.226895083435215E-3</c:v>
                </c:pt>
                <c:pt idx="37">
                  <c:v>4.0203341893119138E-3</c:v>
                </c:pt>
                <c:pt idx="38">
                  <c:v>7.0939917875465497E-3</c:v>
                </c:pt>
                <c:pt idx="39">
                  <c:v>3.6140612201778222E-3</c:v>
                </c:pt>
                <c:pt idx="40">
                  <c:v>5.8700015888590862E-3</c:v>
                </c:pt>
                <c:pt idx="41">
                  <c:v>1.172005622048955E-2</c:v>
                </c:pt>
                <c:pt idx="42">
                  <c:v>7.2256111474005014E-3</c:v>
                </c:pt>
                <c:pt idx="43">
                  <c:v>-2.273033609607289E-3</c:v>
                </c:pt>
                <c:pt idx="44">
                  <c:v>1.4585983739151764E-2</c:v>
                </c:pt>
                <c:pt idx="45">
                  <c:v>-3.1684308620729684E-3</c:v>
                </c:pt>
                <c:pt idx="46">
                  <c:v>2.50824382222814E-3</c:v>
                </c:pt>
                <c:pt idx="47">
                  <c:v>3.3395421158703975E-3</c:v>
                </c:pt>
                <c:pt idx="48">
                  <c:v>-4.8772604327744773E-2</c:v>
                </c:pt>
                <c:pt idx="49">
                  <c:v>-0.21952497635250812</c:v>
                </c:pt>
                <c:pt idx="50">
                  <c:v>0.25826931472328041</c:v>
                </c:pt>
                <c:pt idx="51">
                  <c:v>5.0474821411459203E-3</c:v>
                </c:pt>
                <c:pt idx="52">
                  <c:v>-1.4481528173335922E-2</c:v>
                </c:pt>
                <c:pt idx="53">
                  <c:v>4.0729922898327553E-2</c:v>
                </c:pt>
                <c:pt idx="54">
                  <c:v>1.7626810249811165E-3</c:v>
                </c:pt>
                <c:pt idx="55">
                  <c:v>-7.4676935850126469E-4</c:v>
                </c:pt>
                <c:pt idx="56">
                  <c:v>3.1753635677673975E-2</c:v>
                </c:pt>
                <c:pt idx="57">
                  <c:v>3.7638932971004735E-3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66-4A8A-847D-BE361913F974}"/>
            </c:ext>
          </c:extLst>
        </c:ser>
        <c:ser>
          <c:idx val="6"/>
          <c:order val="6"/>
          <c:tx>
            <c:strRef>
              <c:f>'I.1-I.1.c'!$AJ$5</c:f>
              <c:strCache>
                <c:ptCount val="1"/>
                <c:pt idx="0">
                  <c:v>Afiliados a la Seguridad Social</c:v>
                </c:pt>
              </c:strCache>
            </c:strRef>
          </c:tx>
          <c:spPr>
            <a:ln w="38100" cap="rnd">
              <a:solidFill>
                <a:srgbClr val="8F7AE5"/>
              </a:solidFill>
              <a:round/>
            </a:ln>
            <a:effectLst/>
          </c:spPr>
          <c:marker>
            <c:symbol val="none"/>
          </c:marker>
          <c:cat>
            <c:numRef>
              <c:f>'I.1-I.1.c'!$B$38:$B$95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'I.1-I.1.c'!$AJ$38:$AJ$95</c:f>
              <c:numCache>
                <c:formatCode>0.0%</c:formatCode>
                <c:ptCount val="58"/>
                <c:pt idx="0">
                  <c:v>3.0969421899862404E-3</c:v>
                </c:pt>
                <c:pt idx="1">
                  <c:v>-6.0801974873365694E-3</c:v>
                </c:pt>
                <c:pt idx="2">
                  <c:v>-1.2837424370400807E-2</c:v>
                </c:pt>
                <c:pt idx="3">
                  <c:v>-1.8768484203823155E-2</c:v>
                </c:pt>
                <c:pt idx="4">
                  <c:v>-2.1234668438089299E-2</c:v>
                </c:pt>
                <c:pt idx="5">
                  <c:v>-1.5142733942321018E-2</c:v>
                </c:pt>
                <c:pt idx="6">
                  <c:v>-6.5870490059711795E-3</c:v>
                </c:pt>
                <c:pt idx="7">
                  <c:v>-4.6151596555434882E-3</c:v>
                </c:pt>
                <c:pt idx="8">
                  <c:v>-4.0303765223791421E-3</c:v>
                </c:pt>
                <c:pt idx="9">
                  <c:v>-4.1934873429797515E-3</c:v>
                </c:pt>
                <c:pt idx="10">
                  <c:v>-2.9924592003371941E-3</c:v>
                </c:pt>
                <c:pt idx="11">
                  <c:v>-1.6246025868414948E-3</c:v>
                </c:pt>
                <c:pt idx="12">
                  <c:v>-2.4979031868535007E-3</c:v>
                </c:pt>
                <c:pt idx="13">
                  <c:v>-3.4855861027833779E-3</c:v>
                </c:pt>
                <c:pt idx="14">
                  <c:v>-5.2160326154389036E-3</c:v>
                </c:pt>
                <c:pt idx="15">
                  <c:v>-8.1333760354567186E-3</c:v>
                </c:pt>
                <c:pt idx="16">
                  <c:v>-8.7809585170051108E-3</c:v>
                </c:pt>
                <c:pt idx="17">
                  <c:v>-1.1097110987208336E-2</c:v>
                </c:pt>
                <c:pt idx="18">
                  <c:v>-7.3764533638127627E-3</c:v>
                </c:pt>
                <c:pt idx="19">
                  <c:v>-1.4381506001758582E-2</c:v>
                </c:pt>
                <c:pt idx="20">
                  <c:v>-1.2003033243819683E-2</c:v>
                </c:pt>
                <c:pt idx="21">
                  <c:v>-5.6081792153244159E-3</c:v>
                </c:pt>
                <c:pt idx="22">
                  <c:v>-7.2627034588901296E-4</c:v>
                </c:pt>
                <c:pt idx="23">
                  <c:v>4.5418103229246665E-3</c:v>
                </c:pt>
                <c:pt idx="24">
                  <c:v>5.0704544984658817E-3</c:v>
                </c:pt>
                <c:pt idx="25">
                  <c:v>5.2163382960153104E-3</c:v>
                </c:pt>
                <c:pt idx="26">
                  <c:v>6.1122416530519086E-3</c:v>
                </c:pt>
                <c:pt idx="27">
                  <c:v>7.4189509912871987E-3</c:v>
                </c:pt>
                <c:pt idx="28">
                  <c:v>9.6779988729591704E-3</c:v>
                </c:pt>
                <c:pt idx="29">
                  <c:v>1.0418601438008768E-2</c:v>
                </c:pt>
                <c:pt idx="30">
                  <c:v>5.0043064542693028E-3</c:v>
                </c:pt>
                <c:pt idx="31">
                  <c:v>6.481556123084653E-3</c:v>
                </c:pt>
                <c:pt idx="32">
                  <c:v>7.791711406879509E-3</c:v>
                </c:pt>
                <c:pt idx="33">
                  <c:v>7.1944230936293874E-3</c:v>
                </c:pt>
                <c:pt idx="34">
                  <c:v>8.9693717064227574E-3</c:v>
                </c:pt>
                <c:pt idx="35">
                  <c:v>8.2204876547296024E-3</c:v>
                </c:pt>
                <c:pt idx="36">
                  <c:v>9.2270927891671128E-3</c:v>
                </c:pt>
                <c:pt idx="37">
                  <c:v>1.0918806630636269E-2</c:v>
                </c:pt>
                <c:pt idx="38">
                  <c:v>6.8172705798481559E-3</c:v>
                </c:pt>
                <c:pt idx="39">
                  <c:v>7.1895800561820877E-3</c:v>
                </c:pt>
                <c:pt idx="40">
                  <c:v>8.6848891623134694E-3</c:v>
                </c:pt>
                <c:pt idx="41">
                  <c:v>8.0805246874089409E-3</c:v>
                </c:pt>
                <c:pt idx="42">
                  <c:v>5.2387380475429346E-3</c:v>
                </c:pt>
                <c:pt idx="43">
                  <c:v>6.954295439518976E-3</c:v>
                </c:pt>
                <c:pt idx="44">
                  <c:v>8.5439895832493118E-3</c:v>
                </c:pt>
                <c:pt idx="45">
                  <c:v>7.7080217826894781E-3</c:v>
                </c:pt>
                <c:pt idx="46">
                  <c:v>1.7919799552188476E-3</c:v>
                </c:pt>
                <c:pt idx="47">
                  <c:v>2.7649057730183557E-3</c:v>
                </c:pt>
                <c:pt idx="48">
                  <c:v>-4.5086231994162507E-4</c:v>
                </c:pt>
                <c:pt idx="49">
                  <c:v>-4.6647810269202283E-2</c:v>
                </c:pt>
                <c:pt idx="50">
                  <c:v>1.5477340693130115E-2</c:v>
                </c:pt>
                <c:pt idx="51">
                  <c:v>1.1967112492812015E-2</c:v>
                </c:pt>
                <c:pt idx="52">
                  <c:v>5.8854746415804016E-3</c:v>
                </c:pt>
                <c:pt idx="53">
                  <c:v>6.3236878778287764E-3</c:v>
                </c:pt>
                <c:pt idx="54">
                  <c:v>1.3414541577209782E-2</c:v>
                </c:pt>
                <c:pt idx="55">
                  <c:v>1.2213417523879055E-2</c:v>
                </c:pt>
                <c:pt idx="56">
                  <c:v>1.2101256137340144E-2</c:v>
                </c:pt>
                <c:pt idx="57">
                  <c:v>9.6082951464968591E-3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66-4A8A-847D-BE361913F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282864"/>
        <c:axId val="546285608"/>
      </c:lineChart>
      <c:dateAx>
        <c:axId val="546282864"/>
        <c:scaling>
          <c:orientation val="minMax"/>
          <c:min val="44256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85608"/>
        <c:crosses val="autoZero"/>
        <c:auto val="1"/>
        <c:lblOffset val="100"/>
        <c:baseTimeUnit val="months"/>
        <c:majorUnit val="3"/>
        <c:majorTimeUnit val="months"/>
      </c:dateAx>
      <c:valAx>
        <c:axId val="546285608"/>
        <c:scaling>
          <c:orientation val="minMax"/>
          <c:max val="8.0000000000000016E-2"/>
          <c:min val="-6.0000000000000012E-2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82864"/>
        <c:crosses val="autoZero"/>
        <c:crossBetween val="midCat"/>
        <c:majorUnit val="2.0000000000000004E-2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1759879705241011E-3"/>
          <c:y val="0.72814592592592597"/>
          <c:w val="0.9901656773278994"/>
          <c:h val="0.27185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95519077272"/>
          <c:y val="4.5173057036727901E-2"/>
          <c:w val="0.55002929214002905"/>
          <c:h val="0.84292965434652101"/>
        </c:manualLayout>
      </c:layout>
      <c:lineChart>
        <c:grouping val="standard"/>
        <c:varyColors val="0"/>
        <c:ser>
          <c:idx val="2"/>
          <c:order val="0"/>
          <c:tx>
            <c:strRef>
              <c:f>II.3!$C$3</c:f>
              <c:strCache>
                <c:ptCount val="1"/>
                <c:pt idx="0">
                  <c:v>U6: U5 y empleados a tiempo parcial involuntario</c:v>
                </c:pt>
              </c:strCache>
            </c:strRef>
          </c:tx>
          <c:marker>
            <c:symbol val="none"/>
          </c:marker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18-4164-A661-116ED99A4B83}"/>
                </c:ext>
              </c:extLst>
            </c:dLbl>
            <c:dLbl>
              <c:idx val="6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8-4164-A661-116ED99A4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II.3!$B$4:$B$73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II.3!$C$4:$C$73</c:f>
              <c:numCache>
                <c:formatCode>0.0</c:formatCode>
                <c:ptCount val="70"/>
                <c:pt idx="0">
                  <c:v>17.960826869999998</c:v>
                </c:pt>
                <c:pt idx="1">
                  <c:v>16.636041639999998</c:v>
                </c:pt>
                <c:pt idx="2">
                  <c:v>15.873247149999999</c:v>
                </c:pt>
                <c:pt idx="3">
                  <c:v>15.796637540000001</c:v>
                </c:pt>
                <c:pt idx="4">
                  <c:v>16.169191359999999</c:v>
                </c:pt>
                <c:pt idx="5">
                  <c:v>15.23867607</c:v>
                </c:pt>
                <c:pt idx="6">
                  <c:v>14.76004696</c:v>
                </c:pt>
                <c:pt idx="7">
                  <c:v>14.75946808</c:v>
                </c:pt>
                <c:pt idx="8">
                  <c:v>14.85618305</c:v>
                </c:pt>
                <c:pt idx="9">
                  <c:v>13.673672679999999</c:v>
                </c:pt>
                <c:pt idx="10">
                  <c:v>13.801663400000001</c:v>
                </c:pt>
                <c:pt idx="11">
                  <c:v>14.47619534</c:v>
                </c:pt>
                <c:pt idx="12">
                  <c:v>15.42323303</c:v>
                </c:pt>
                <c:pt idx="13">
                  <c:v>16.239212040000002</c:v>
                </c:pt>
                <c:pt idx="14">
                  <c:v>17.330818180000001</c:v>
                </c:pt>
                <c:pt idx="15">
                  <c:v>20.315969469999999</c:v>
                </c:pt>
                <c:pt idx="16">
                  <c:v>23.996301649999999</c:v>
                </c:pt>
                <c:pt idx="17">
                  <c:v>24.686323170000001</c:v>
                </c:pt>
                <c:pt idx="18">
                  <c:v>25.187429430000002</c:v>
                </c:pt>
                <c:pt idx="19">
                  <c:v>26.319635389999998</c:v>
                </c:pt>
                <c:pt idx="20">
                  <c:v>27.573156359999999</c:v>
                </c:pt>
                <c:pt idx="21">
                  <c:v>27.79039955</c:v>
                </c:pt>
                <c:pt idx="22">
                  <c:v>27.5683136</c:v>
                </c:pt>
                <c:pt idx="23">
                  <c:v>28.180238719999998</c:v>
                </c:pt>
                <c:pt idx="24">
                  <c:v>29.334743499999998</c:v>
                </c:pt>
                <c:pt idx="25">
                  <c:v>29.001811979999999</c:v>
                </c:pt>
                <c:pt idx="26">
                  <c:v>29.439451219999999</c:v>
                </c:pt>
                <c:pt idx="27">
                  <c:v>30.9972496</c:v>
                </c:pt>
                <c:pt idx="28">
                  <c:v>32.860340119999996</c:v>
                </c:pt>
                <c:pt idx="29">
                  <c:v>33.21508789</c:v>
                </c:pt>
                <c:pt idx="30">
                  <c:v>34.036502839999997</c:v>
                </c:pt>
                <c:pt idx="31">
                  <c:v>35.319484709999998</c:v>
                </c:pt>
                <c:pt idx="32">
                  <c:v>36.704586030000002</c:v>
                </c:pt>
                <c:pt idx="33">
                  <c:v>36.241714479999999</c:v>
                </c:pt>
                <c:pt idx="34">
                  <c:v>35.437820430000002</c:v>
                </c:pt>
                <c:pt idx="35">
                  <c:v>35.906532290000001</c:v>
                </c:pt>
                <c:pt idx="36">
                  <c:v>36.134540559999998</c:v>
                </c:pt>
                <c:pt idx="37">
                  <c:v>34.840839389999999</c:v>
                </c:pt>
                <c:pt idx="38">
                  <c:v>33.846515660000001</c:v>
                </c:pt>
                <c:pt idx="39">
                  <c:v>33.860618590000001</c:v>
                </c:pt>
                <c:pt idx="40">
                  <c:v>33.766860960000002</c:v>
                </c:pt>
                <c:pt idx="41">
                  <c:v>32.27011108</c:v>
                </c:pt>
                <c:pt idx="42">
                  <c:v>31.299070360000002</c:v>
                </c:pt>
                <c:pt idx="43">
                  <c:v>30.870906829999999</c:v>
                </c:pt>
                <c:pt idx="44">
                  <c:v>30.837659840000001</c:v>
                </c:pt>
                <c:pt idx="45">
                  <c:v>29.542921069999998</c:v>
                </c:pt>
                <c:pt idx="46">
                  <c:v>28.53534698</c:v>
                </c:pt>
                <c:pt idx="47">
                  <c:v>28.442926409999998</c:v>
                </c:pt>
                <c:pt idx="48">
                  <c:v>28.441713329999999</c:v>
                </c:pt>
                <c:pt idx="49">
                  <c:v>26.590318679999999</c:v>
                </c:pt>
                <c:pt idx="50">
                  <c:v>25.743331909999998</c:v>
                </c:pt>
                <c:pt idx="51">
                  <c:v>25.6539669</c:v>
                </c:pt>
                <c:pt idx="52">
                  <c:v>25.599931720000001</c:v>
                </c:pt>
                <c:pt idx="53">
                  <c:v>24.161415099999999</c:v>
                </c:pt>
                <c:pt idx="54">
                  <c:v>23.260496140000001</c:v>
                </c:pt>
                <c:pt idx="55">
                  <c:v>23.188346859999999</c:v>
                </c:pt>
                <c:pt idx="56">
                  <c:v>23.331489560000001</c:v>
                </c:pt>
                <c:pt idx="57">
                  <c:v>22.553394319999999</c:v>
                </c:pt>
                <c:pt idx="58">
                  <c:v>22.408514019999998</c:v>
                </c:pt>
                <c:pt idx="59">
                  <c:v>22.142105099999998</c:v>
                </c:pt>
                <c:pt idx="60">
                  <c:v>22.888174060000001</c:v>
                </c:pt>
                <c:pt idx="61">
                  <c:v>26.216644290000001</c:v>
                </c:pt>
                <c:pt idx="62">
                  <c:v>25.575477599999999</c:v>
                </c:pt>
                <c:pt idx="63">
                  <c:v>25.305881500000002</c:v>
                </c:pt>
                <c:pt idx="64">
                  <c:v>25.642200469999999</c:v>
                </c:pt>
                <c:pt idx="65">
                  <c:v>24.845125199999998</c:v>
                </c:pt>
                <c:pt idx="66">
                  <c:v>23.59317398</c:v>
                </c:pt>
                <c:pt idx="67">
                  <c:v>21.97136879</c:v>
                </c:pt>
                <c:pt idx="68">
                  <c:v>22.205360410000001</c:v>
                </c:pt>
                <c:pt idx="69">
                  <c:v>20.869281770000001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8-4164-A661-116ED99A4B83}"/>
            </c:ext>
          </c:extLst>
        </c:ser>
        <c:ser>
          <c:idx val="3"/>
          <c:order val="1"/>
          <c:tx>
            <c:strRef>
              <c:f>II.3!$D$3</c:f>
              <c:strCache>
                <c:ptCount val="1"/>
                <c:pt idx="0">
                  <c:v>U5: U4 y no buscan, pero desean trabajar</c:v>
                </c:pt>
              </c:strCache>
            </c:strRef>
          </c:tx>
          <c:marker>
            <c:symbol val="none"/>
          </c:marker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18-4164-A661-116ED99A4B83}"/>
                </c:ext>
              </c:extLst>
            </c:dLbl>
            <c:dLbl>
              <c:idx val="6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18-4164-A661-116ED99A4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II.3!$B$4:$B$73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II.3!$D$4:$D$73</c:f>
              <c:numCache>
                <c:formatCode>0.0</c:formatCode>
                <c:ptCount val="70"/>
                <c:pt idx="0">
                  <c:v>14.920308110000001</c:v>
                </c:pt>
                <c:pt idx="1">
                  <c:v>13.448564530000001</c:v>
                </c:pt>
                <c:pt idx="2">
                  <c:v>12.836613659999999</c:v>
                </c:pt>
                <c:pt idx="3">
                  <c:v>12.81263351</c:v>
                </c:pt>
                <c:pt idx="4">
                  <c:v>13.02907562</c:v>
                </c:pt>
                <c:pt idx="5">
                  <c:v>12.080627440000001</c:v>
                </c:pt>
                <c:pt idx="6">
                  <c:v>11.78982544</c:v>
                </c:pt>
                <c:pt idx="7">
                  <c:v>11.63884354</c:v>
                </c:pt>
                <c:pt idx="8">
                  <c:v>11.685873989999999</c:v>
                </c:pt>
                <c:pt idx="9">
                  <c:v>10.60591698</c:v>
                </c:pt>
                <c:pt idx="10">
                  <c:v>10.85833454</c:v>
                </c:pt>
                <c:pt idx="11">
                  <c:v>11.563139919999999</c:v>
                </c:pt>
                <c:pt idx="12">
                  <c:v>12.44546413</c:v>
                </c:pt>
                <c:pt idx="13">
                  <c:v>13.14137077</c:v>
                </c:pt>
                <c:pt idx="14">
                  <c:v>14.208416939999999</c:v>
                </c:pt>
                <c:pt idx="15">
                  <c:v>16.709720610000002</c:v>
                </c:pt>
                <c:pt idx="16">
                  <c:v>20.210224149999998</c:v>
                </c:pt>
                <c:pt idx="17">
                  <c:v>20.74848557</c:v>
                </c:pt>
                <c:pt idx="18">
                  <c:v>21.14988327</c:v>
                </c:pt>
                <c:pt idx="19">
                  <c:v>21.966867449999999</c:v>
                </c:pt>
                <c:pt idx="20">
                  <c:v>23.12633705</c:v>
                </c:pt>
                <c:pt idx="21">
                  <c:v>23.072448730000001</c:v>
                </c:pt>
                <c:pt idx="22">
                  <c:v>22.90332222</c:v>
                </c:pt>
                <c:pt idx="23">
                  <c:v>23.249776839999999</c:v>
                </c:pt>
                <c:pt idx="24">
                  <c:v>24.279216770000001</c:v>
                </c:pt>
                <c:pt idx="25">
                  <c:v>23.68203926</c:v>
                </c:pt>
                <c:pt idx="26">
                  <c:v>24.3875885</c:v>
                </c:pt>
                <c:pt idx="27">
                  <c:v>25.71549225</c:v>
                </c:pt>
                <c:pt idx="28">
                  <c:v>27.34983063</c:v>
                </c:pt>
                <c:pt idx="29">
                  <c:v>27.53870964</c:v>
                </c:pt>
                <c:pt idx="30">
                  <c:v>28.296813960000001</c:v>
                </c:pt>
                <c:pt idx="31">
                  <c:v>29.263628010000001</c:v>
                </c:pt>
                <c:pt idx="32">
                  <c:v>30.39959717</c:v>
                </c:pt>
                <c:pt idx="33">
                  <c:v>29.62084961</c:v>
                </c:pt>
                <c:pt idx="34">
                  <c:v>29.253160479999998</c:v>
                </c:pt>
                <c:pt idx="35">
                  <c:v>29.136564249999999</c:v>
                </c:pt>
                <c:pt idx="36">
                  <c:v>29.424148559999999</c:v>
                </c:pt>
                <c:pt idx="37">
                  <c:v>27.8112545</c:v>
                </c:pt>
                <c:pt idx="38">
                  <c:v>27.29257011</c:v>
                </c:pt>
                <c:pt idx="39">
                  <c:v>26.955423360000001</c:v>
                </c:pt>
                <c:pt idx="40">
                  <c:v>26.87560654</c:v>
                </c:pt>
                <c:pt idx="41">
                  <c:v>25.33158684</c:v>
                </c:pt>
                <c:pt idx="42">
                  <c:v>24.5225811</c:v>
                </c:pt>
                <c:pt idx="43">
                  <c:v>23.961568830000001</c:v>
                </c:pt>
                <c:pt idx="44">
                  <c:v>23.982490540000001</c:v>
                </c:pt>
                <c:pt idx="45">
                  <c:v>22.909183500000001</c:v>
                </c:pt>
                <c:pt idx="46">
                  <c:v>22.046165469999998</c:v>
                </c:pt>
                <c:pt idx="47">
                  <c:v>21.661052699999999</c:v>
                </c:pt>
                <c:pt idx="48">
                  <c:v>21.758195879999999</c:v>
                </c:pt>
                <c:pt idx="49">
                  <c:v>20.060440060000001</c:v>
                </c:pt>
                <c:pt idx="50">
                  <c:v>19.495752329999998</c:v>
                </c:pt>
                <c:pt idx="51">
                  <c:v>19.316108700000001</c:v>
                </c:pt>
                <c:pt idx="52">
                  <c:v>19.547531129999999</c:v>
                </c:pt>
                <c:pt idx="53">
                  <c:v>17.995334629999999</c:v>
                </c:pt>
                <c:pt idx="54">
                  <c:v>17.47416496</c:v>
                </c:pt>
                <c:pt idx="55">
                  <c:v>17.227537160000001</c:v>
                </c:pt>
                <c:pt idx="56">
                  <c:v>17.427881240000001</c:v>
                </c:pt>
                <c:pt idx="57">
                  <c:v>16.481040950000001</c:v>
                </c:pt>
                <c:pt idx="58">
                  <c:v>16.709548949999999</c:v>
                </c:pt>
                <c:pt idx="59">
                  <c:v>16.37278366</c:v>
                </c:pt>
                <c:pt idx="60">
                  <c:v>17.264684679999998</c:v>
                </c:pt>
                <c:pt idx="61">
                  <c:v>21.228942870000001</c:v>
                </c:pt>
                <c:pt idx="62">
                  <c:v>20.28546906</c:v>
                </c:pt>
                <c:pt idx="63">
                  <c:v>19.459140779999998</c:v>
                </c:pt>
                <c:pt idx="64">
                  <c:v>19.839920039999999</c:v>
                </c:pt>
                <c:pt idx="65">
                  <c:v>18.485733029999999</c:v>
                </c:pt>
                <c:pt idx="66">
                  <c:v>17.750946039999999</c:v>
                </c:pt>
                <c:pt idx="67">
                  <c:v>16.154922490000001</c:v>
                </c:pt>
                <c:pt idx="68">
                  <c:v>16.442007060000002</c:v>
                </c:pt>
                <c:pt idx="69">
                  <c:v>15.119692799999999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8-4164-A661-116ED99A4B83}"/>
            </c:ext>
          </c:extLst>
        </c:ser>
        <c:ser>
          <c:idx val="4"/>
          <c:order val="2"/>
          <c:tx>
            <c:strRef>
              <c:f>II.3!$E$3</c:f>
              <c:strCache>
                <c:ptCount val="1"/>
                <c:pt idx="0">
                  <c:v>U4:  U3 y desanimados</c:v>
                </c:pt>
              </c:strCache>
            </c:strRef>
          </c:tx>
          <c:marker>
            <c:symbol val="none"/>
          </c:marker>
          <c:dLbls>
            <c:dLbl>
              <c:idx val="6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18-4164-A661-116ED99A4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II.3!$B$4:$B$73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II.3!$E$4:$E$73</c:f>
              <c:numCache>
                <c:formatCode>0.0</c:formatCode>
                <c:ptCount val="70"/>
                <c:pt idx="0">
                  <c:v>11.353503229999999</c:v>
                </c:pt>
                <c:pt idx="1">
                  <c:v>10.468866350000001</c:v>
                </c:pt>
                <c:pt idx="2">
                  <c:v>9.6269760130000002</c:v>
                </c:pt>
                <c:pt idx="3">
                  <c:v>9.8293981549999998</c:v>
                </c:pt>
                <c:pt idx="4">
                  <c:v>10.0808754</c:v>
                </c:pt>
                <c:pt idx="5">
                  <c:v>9.4993400569999995</c:v>
                </c:pt>
                <c:pt idx="6">
                  <c:v>9.0835342410000006</c:v>
                </c:pt>
                <c:pt idx="7">
                  <c:v>9.0887088780000003</c:v>
                </c:pt>
                <c:pt idx="8">
                  <c:v>9.2828273770000003</c:v>
                </c:pt>
                <c:pt idx="9">
                  <c:v>8.6074924470000003</c:v>
                </c:pt>
                <c:pt idx="10">
                  <c:v>8.7569980619999992</c:v>
                </c:pt>
                <c:pt idx="11">
                  <c:v>9.3436861039999997</c:v>
                </c:pt>
                <c:pt idx="12">
                  <c:v>10.34626007</c:v>
                </c:pt>
                <c:pt idx="13">
                  <c:v>11.13468647</c:v>
                </c:pt>
                <c:pt idx="14">
                  <c:v>12.12228489</c:v>
                </c:pt>
                <c:pt idx="15">
                  <c:v>14.76830387</c:v>
                </c:pt>
                <c:pt idx="16">
                  <c:v>18.25225258</c:v>
                </c:pt>
                <c:pt idx="17">
                  <c:v>18.876417159999999</c:v>
                </c:pt>
                <c:pt idx="18">
                  <c:v>19.01473618</c:v>
                </c:pt>
                <c:pt idx="19">
                  <c:v>19.984167100000001</c:v>
                </c:pt>
                <c:pt idx="20">
                  <c:v>21.232025149999998</c:v>
                </c:pt>
                <c:pt idx="21">
                  <c:v>21.24259949</c:v>
                </c:pt>
                <c:pt idx="22">
                  <c:v>20.93655777</c:v>
                </c:pt>
                <c:pt idx="23">
                  <c:v>21.391439439999999</c:v>
                </c:pt>
                <c:pt idx="24">
                  <c:v>22.434156420000001</c:v>
                </c:pt>
                <c:pt idx="25">
                  <c:v>21.960264209999998</c:v>
                </c:pt>
                <c:pt idx="26">
                  <c:v>22.63459778</c:v>
                </c:pt>
                <c:pt idx="27">
                  <c:v>23.869508740000001</c:v>
                </c:pt>
                <c:pt idx="28">
                  <c:v>25.554922099999999</c:v>
                </c:pt>
                <c:pt idx="29">
                  <c:v>25.796205520000001</c:v>
                </c:pt>
                <c:pt idx="30">
                  <c:v>26.313144680000001</c:v>
                </c:pt>
                <c:pt idx="31">
                  <c:v>27.32472229</c:v>
                </c:pt>
                <c:pt idx="32">
                  <c:v>28.446117399999999</c:v>
                </c:pt>
                <c:pt idx="33">
                  <c:v>27.658578869999999</c:v>
                </c:pt>
                <c:pt idx="34">
                  <c:v>27.260530469999999</c:v>
                </c:pt>
                <c:pt idx="35">
                  <c:v>27.249668119999999</c:v>
                </c:pt>
                <c:pt idx="36">
                  <c:v>27.49593544</c:v>
                </c:pt>
                <c:pt idx="37">
                  <c:v>25.989452360000001</c:v>
                </c:pt>
                <c:pt idx="38">
                  <c:v>25.24004936</c:v>
                </c:pt>
                <c:pt idx="39">
                  <c:v>25.139137269999999</c:v>
                </c:pt>
                <c:pt idx="40">
                  <c:v>25.111042019999999</c:v>
                </c:pt>
                <c:pt idx="41">
                  <c:v>23.641414640000001</c:v>
                </c:pt>
                <c:pt idx="42">
                  <c:v>22.469131470000001</c:v>
                </c:pt>
                <c:pt idx="43">
                  <c:v>22.19023705</c:v>
                </c:pt>
                <c:pt idx="44">
                  <c:v>22.244354250000001</c:v>
                </c:pt>
                <c:pt idx="45">
                  <c:v>21.240255359999999</c:v>
                </c:pt>
                <c:pt idx="46">
                  <c:v>20.19537163</c:v>
                </c:pt>
                <c:pt idx="47">
                  <c:v>19.828489300000001</c:v>
                </c:pt>
                <c:pt idx="48">
                  <c:v>19.880262370000001</c:v>
                </c:pt>
                <c:pt idx="49">
                  <c:v>18.32687378</c:v>
                </c:pt>
                <c:pt idx="50">
                  <c:v>17.5377121</c:v>
                </c:pt>
                <c:pt idx="51">
                  <c:v>17.650663380000001</c:v>
                </c:pt>
                <c:pt idx="52">
                  <c:v>17.800970079999999</c:v>
                </c:pt>
                <c:pt idx="53">
                  <c:v>16.313989639999999</c:v>
                </c:pt>
                <c:pt idx="54">
                  <c:v>15.62478638</c:v>
                </c:pt>
                <c:pt idx="55">
                  <c:v>15.441006659999999</c:v>
                </c:pt>
                <c:pt idx="56">
                  <c:v>15.67629623</c:v>
                </c:pt>
                <c:pt idx="57">
                  <c:v>14.9345274</c:v>
                </c:pt>
                <c:pt idx="58">
                  <c:v>14.83804417</c:v>
                </c:pt>
                <c:pt idx="59">
                  <c:v>14.65359402</c:v>
                </c:pt>
                <c:pt idx="60">
                  <c:v>15.33333874</c:v>
                </c:pt>
                <c:pt idx="61">
                  <c:v>16.659532550000002</c:v>
                </c:pt>
                <c:pt idx="62">
                  <c:v>17.635482790000001</c:v>
                </c:pt>
                <c:pt idx="63">
                  <c:v>17.43063545</c:v>
                </c:pt>
                <c:pt idx="64">
                  <c:v>17.188699719999999</c:v>
                </c:pt>
                <c:pt idx="65">
                  <c:v>16.20598412</c:v>
                </c:pt>
                <c:pt idx="66">
                  <c:v>15.421793940000001</c:v>
                </c:pt>
                <c:pt idx="67">
                  <c:v>13.931068420000001</c:v>
                </c:pt>
                <c:pt idx="68">
                  <c:v>14.28067207</c:v>
                </c:pt>
                <c:pt idx="69">
                  <c:v>13.03317356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18-4164-A661-116ED99A4B83}"/>
            </c:ext>
          </c:extLst>
        </c:ser>
        <c:ser>
          <c:idx val="5"/>
          <c:order val="3"/>
          <c:tx>
            <c:strRef>
              <c:f>II.3!$F$3</c:f>
              <c:strCache>
                <c:ptCount val="1"/>
                <c:pt idx="0">
                  <c:v>U3: Tasa de paro</c:v>
                </c:pt>
              </c:strCache>
            </c:strRef>
          </c:tx>
          <c:marker>
            <c:symbol val="none"/>
          </c:marker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18-4164-A661-116ED99A4B83}"/>
                </c:ext>
              </c:extLst>
            </c:dLbl>
            <c:dLbl>
              <c:idx val="68"/>
              <c:layout>
                <c:manualLayout>
                  <c:x val="0"/>
                  <c:y val="1.42671862019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18-4164-A661-116ED99A4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II.3!$B$4:$B$73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II.3!$F$4:$F$73</c:f>
              <c:numCache>
                <c:formatCode>0.0</c:formatCode>
                <c:ptCount val="70"/>
                <c:pt idx="0">
                  <c:v>10.178728100000001</c:v>
                </c:pt>
                <c:pt idx="1">
                  <c:v>9.3268899919999999</c:v>
                </c:pt>
                <c:pt idx="2">
                  <c:v>8.4170484539999997</c:v>
                </c:pt>
                <c:pt idx="3">
                  <c:v>8.7142515179999993</c:v>
                </c:pt>
                <c:pt idx="4">
                  <c:v>9.0354862209999993</c:v>
                </c:pt>
                <c:pt idx="5">
                  <c:v>8.4509248729999999</c:v>
                </c:pt>
                <c:pt idx="6">
                  <c:v>8.0896301269999995</c:v>
                </c:pt>
                <c:pt idx="7">
                  <c:v>8.2700901029999994</c:v>
                </c:pt>
                <c:pt idx="8">
                  <c:v>8.4250688549999992</c:v>
                </c:pt>
                <c:pt idx="9">
                  <c:v>7.9364333150000004</c:v>
                </c:pt>
                <c:pt idx="10">
                  <c:v>8.0108747480000009</c:v>
                </c:pt>
                <c:pt idx="11">
                  <c:v>8.5754899980000001</c:v>
                </c:pt>
                <c:pt idx="12">
                  <c:v>9.6087036129999994</c:v>
                </c:pt>
                <c:pt idx="13">
                  <c:v>10.363307949999999</c:v>
                </c:pt>
                <c:pt idx="14">
                  <c:v>11.23663807</c:v>
                </c:pt>
                <c:pt idx="15">
                  <c:v>13.79495335</c:v>
                </c:pt>
                <c:pt idx="16">
                  <c:v>17.255228039999999</c:v>
                </c:pt>
                <c:pt idx="17">
                  <c:v>17.783260349999999</c:v>
                </c:pt>
                <c:pt idx="18">
                  <c:v>17.760820389999999</c:v>
                </c:pt>
                <c:pt idx="19">
                  <c:v>18.678918840000001</c:v>
                </c:pt>
                <c:pt idx="20">
                  <c:v>19.856241229999998</c:v>
                </c:pt>
                <c:pt idx="21">
                  <c:v>19.899999619999999</c:v>
                </c:pt>
                <c:pt idx="22">
                  <c:v>19.60385132</c:v>
                </c:pt>
                <c:pt idx="23">
                  <c:v>20.127948759999999</c:v>
                </c:pt>
                <c:pt idx="24">
                  <c:v>21.092924119999999</c:v>
                </c:pt>
                <c:pt idx="25">
                  <c:v>20.65509033</c:v>
                </c:pt>
                <c:pt idx="26">
                  <c:v>21.29775429</c:v>
                </c:pt>
                <c:pt idx="27">
                  <c:v>22.570419309999998</c:v>
                </c:pt>
                <c:pt idx="28">
                  <c:v>24.20317459</c:v>
                </c:pt>
                <c:pt idx="29">
                  <c:v>24.4160614</c:v>
                </c:pt>
                <c:pt idx="30">
                  <c:v>24.811388019999999</c:v>
                </c:pt>
                <c:pt idx="31">
                  <c:v>25.788177489999999</c:v>
                </c:pt>
                <c:pt idx="32">
                  <c:v>26.947113040000001</c:v>
                </c:pt>
                <c:pt idx="33">
                  <c:v>26.072408679999999</c:v>
                </c:pt>
                <c:pt idx="34">
                  <c:v>25.66350555</c:v>
                </c:pt>
                <c:pt idx="35">
                  <c:v>25.739116670000001</c:v>
                </c:pt>
                <c:pt idx="36">
                  <c:v>25.940786360000001</c:v>
                </c:pt>
                <c:pt idx="37">
                  <c:v>24.485576630000001</c:v>
                </c:pt>
                <c:pt idx="38">
                  <c:v>23.68220711</c:v>
                </c:pt>
                <c:pt idx="39">
                  <c:v>23.713020319999998</c:v>
                </c:pt>
                <c:pt idx="40">
                  <c:v>23.78668785</c:v>
                </c:pt>
                <c:pt idx="41">
                  <c:v>22.38127708</c:v>
                </c:pt>
                <c:pt idx="42">
                  <c:v>21.190021510000001</c:v>
                </c:pt>
                <c:pt idx="43">
                  <c:v>20.904012680000001</c:v>
                </c:pt>
                <c:pt idx="44">
                  <c:v>21.00403786</c:v>
                </c:pt>
                <c:pt idx="45">
                  <c:v>20.007534029999999</c:v>
                </c:pt>
                <c:pt idx="46">
                  <c:v>18.919485089999998</c:v>
                </c:pt>
                <c:pt idx="47">
                  <c:v>18.638809200000001</c:v>
                </c:pt>
                <c:pt idx="48">
                  <c:v>18.757539749999999</c:v>
                </c:pt>
                <c:pt idx="49">
                  <c:v>17.229274749999998</c:v>
                </c:pt>
                <c:pt idx="50">
                  <c:v>16.38761139</c:v>
                </c:pt>
                <c:pt idx="51">
                  <c:v>16.553377149999999</c:v>
                </c:pt>
                <c:pt idx="52">
                  <c:v>16.75404739</c:v>
                </c:pt>
                <c:pt idx="53">
                  <c:v>15.29289627</c:v>
                </c:pt>
                <c:pt idx="54">
                  <c:v>14.561404230000001</c:v>
                </c:pt>
                <c:pt idx="55">
                  <c:v>14.457465170000001</c:v>
                </c:pt>
                <c:pt idx="56">
                  <c:v>14.70279884</c:v>
                </c:pt>
                <c:pt idx="57">
                  <c:v>14.033750530000001</c:v>
                </c:pt>
                <c:pt idx="58">
                  <c:v>13.93240261</c:v>
                </c:pt>
                <c:pt idx="59">
                  <c:v>13.793570519999999</c:v>
                </c:pt>
                <c:pt idx="60">
                  <c:v>14.41869545</c:v>
                </c:pt>
                <c:pt idx="61">
                  <c:v>15.336817740000001</c:v>
                </c:pt>
                <c:pt idx="62">
                  <c:v>16.266551969999998</c:v>
                </c:pt>
                <c:pt idx="63">
                  <c:v>16.138746260000001</c:v>
                </c:pt>
                <c:pt idx="64">
                  <c:v>15.993772509999999</c:v>
                </c:pt>
                <c:pt idx="65">
                  <c:v>15.274913789999999</c:v>
                </c:pt>
                <c:pt idx="66">
                  <c:v>14.583069800000001</c:v>
                </c:pt>
                <c:pt idx="67">
                  <c:v>13.336423870000001</c:v>
                </c:pt>
                <c:pt idx="68">
                  <c:v>13.65710449</c:v>
                </c:pt>
                <c:pt idx="69">
                  <c:v>12.489666939999999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18-4164-A661-116ED99A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0816968"/>
        <c:axId val="-2139307000"/>
      </c:lineChart>
      <c:catAx>
        <c:axId val="-214081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000000"/>
          <a:lstStyle/>
          <a:p>
            <a:pPr>
              <a:defRPr/>
            </a:pPr>
            <a:endParaRPr lang="es-ES"/>
          </a:p>
        </c:txPr>
        <c:crossAx val="-2139307000"/>
        <c:crosses val="autoZero"/>
        <c:auto val="1"/>
        <c:lblAlgn val="ctr"/>
        <c:lblOffset val="100"/>
        <c:noMultiLvlLbl val="0"/>
      </c:catAx>
      <c:valAx>
        <c:axId val="-2139307000"/>
        <c:scaling>
          <c:orientation val="minMax"/>
          <c:max val="4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s-E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214081696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71544325678106202"/>
          <c:y val="0.16688212195293101"/>
          <c:w val="0.27278655001951602"/>
          <c:h val="0.66469949879487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600"/>
      </a:pPr>
      <a:endParaRPr lang="es-ES"/>
    </a:p>
  </c:txPr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389549033643499E-2"/>
          <c:y val="5.32555402224206E-2"/>
          <c:w val="0.89549620615604897"/>
          <c:h val="0.83994642422274501"/>
        </c:manualLayout>
      </c:layout>
      <c:scatterChart>
        <c:scatterStyle val="lineMarker"/>
        <c:varyColors val="0"/>
        <c:ser>
          <c:idx val="0"/>
          <c:order val="0"/>
          <c:tx>
            <c:strRef>
              <c:f>II.4!$D$4</c:f>
              <c:strCache>
                <c:ptCount val="1"/>
                <c:pt idx="0">
                  <c:v>u5-u3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AND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C-0246-A743-254234785331}"/>
                </c:ext>
              </c:extLst>
            </c:dLbl>
            <c:dLbl>
              <c:idx val="1"/>
              <c:layout>
                <c:manualLayout>
                  <c:x val="-1.1312217194570101E-2"/>
                  <c:y val="-2.73141122913505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C-0246-A743-25423478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AST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C-0246-A743-25423478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BAL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C-0246-A743-25423478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CAN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C-0246-A743-254234785331}"/>
                </c:ext>
              </c:extLst>
            </c:dLbl>
            <c:dLbl>
              <c:idx val="5"/>
              <c:layout>
                <c:manualLayout>
                  <c:x val="1.1312217194570101E-2"/>
                  <c:y val="6.069802731411170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CANT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AC-0246-A743-25423478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CLE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AC-0246-A743-25423478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CLM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AC-0246-A743-25423478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CAT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C-0246-A743-254234785331}"/>
                </c:ext>
              </c:extLst>
            </c:dLbl>
            <c:dLbl>
              <c:idx val="9"/>
              <c:layout>
                <c:manualLayout>
                  <c:x val="2.03619909502262E-2"/>
                  <c:y val="-5.46282245827010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CVAL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AC-0246-A743-25423478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EXT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C-0246-A743-25423478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GAL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AC-0246-A743-25423478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CAM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C-0246-A743-254234785331}"/>
                </c:ext>
              </c:extLst>
            </c:dLbl>
            <c:dLbl>
              <c:idx val="13"/>
              <c:layout>
                <c:manualLayout>
                  <c:x val="-2.2624434389140299E-2"/>
                  <c:y val="-3.94537177541730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MUR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C-0246-A743-254234785331}"/>
                </c:ext>
              </c:extLst>
            </c:dLbl>
            <c:dLbl>
              <c:idx val="14"/>
              <c:layout>
                <c:manualLayout>
                  <c:x val="-2.94117647058823E-2"/>
                  <c:y val="4.855842185128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NAV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AC-0246-A743-25423478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PV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AC-0246-A743-25423478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LR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AC-0246-A743-254234785331}"/>
                </c:ext>
              </c:extLst>
            </c:dLbl>
            <c:dLbl>
              <c:idx val="1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CEU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81AC-0246-A743-25423478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MEL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C-0246-A743-25423478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ESP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AC-0246-A743-25423478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270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II.4!$C$5:$C$24</c:f>
              <c:numCache>
                <c:formatCode>0.0</c:formatCode>
                <c:ptCount val="20"/>
                <c:pt idx="0">
                  <c:v>18.69099426</c:v>
                </c:pt>
                <c:pt idx="1">
                  <c:v>8.9561719889999996</c:v>
                </c:pt>
                <c:pt idx="2">
                  <c:v>11.37649918</c:v>
                </c:pt>
                <c:pt idx="3">
                  <c:v>9.2903594970000007</c:v>
                </c:pt>
                <c:pt idx="4">
                  <c:v>17.76635933</c:v>
                </c:pt>
                <c:pt idx="5">
                  <c:v>8.1770362849999998</c:v>
                </c:pt>
                <c:pt idx="6">
                  <c:v>10.19944572</c:v>
                </c:pt>
                <c:pt idx="7">
                  <c:v>14.10534382</c:v>
                </c:pt>
                <c:pt idx="8">
                  <c:v>9.2961759570000009</c:v>
                </c:pt>
                <c:pt idx="9">
                  <c:v>12.822031020000001</c:v>
                </c:pt>
                <c:pt idx="10">
                  <c:v>16.729986190000002</c:v>
                </c:pt>
                <c:pt idx="11">
                  <c:v>11.205246929999999</c:v>
                </c:pt>
                <c:pt idx="12">
                  <c:v>10.18859863</c:v>
                </c:pt>
                <c:pt idx="13">
                  <c:v>12.190911290000001</c:v>
                </c:pt>
                <c:pt idx="14">
                  <c:v>8.7579002379999995</c:v>
                </c:pt>
                <c:pt idx="15">
                  <c:v>8.7581310269999992</c:v>
                </c:pt>
                <c:pt idx="16">
                  <c:v>10.19851398</c:v>
                </c:pt>
                <c:pt idx="17">
                  <c:v>22.749847410000001</c:v>
                </c:pt>
                <c:pt idx="18">
                  <c:v>24.655843730000001</c:v>
                </c:pt>
                <c:pt idx="19">
                  <c:v>12.489666939999999</c:v>
                </c:pt>
              </c:numCache>
            </c:numRef>
          </c:xVal>
          <c:yVal>
            <c:numRef>
              <c:f>II.4!$D$5:$D$24</c:f>
              <c:numCache>
                <c:formatCode>0.0</c:formatCode>
                <c:ptCount val="20"/>
                <c:pt idx="0">
                  <c:v>3.9112071999999998</c:v>
                </c:pt>
                <c:pt idx="1">
                  <c:v>2.1326456110000009</c:v>
                </c:pt>
                <c:pt idx="2">
                  <c:v>3.8441104799999994</c:v>
                </c:pt>
                <c:pt idx="3">
                  <c:v>2.3927402529999995</c:v>
                </c:pt>
                <c:pt idx="4">
                  <c:v>2.00082016</c:v>
                </c:pt>
                <c:pt idx="5">
                  <c:v>2.8505268150000003</c:v>
                </c:pt>
                <c:pt idx="6">
                  <c:v>2.3506088300000005</c:v>
                </c:pt>
                <c:pt idx="7">
                  <c:v>3.2675218600000004</c:v>
                </c:pt>
                <c:pt idx="8">
                  <c:v>1.6496868129999989</c:v>
                </c:pt>
                <c:pt idx="9">
                  <c:v>2.85260201</c:v>
                </c:pt>
                <c:pt idx="10">
                  <c:v>4.0278148699999967</c:v>
                </c:pt>
                <c:pt idx="11">
                  <c:v>2.3003835600000002</c:v>
                </c:pt>
                <c:pt idx="12">
                  <c:v>1.9157199900000013</c:v>
                </c:pt>
                <c:pt idx="13">
                  <c:v>2.8526353899999997</c:v>
                </c:pt>
                <c:pt idx="14">
                  <c:v>1.4993009520000005</c:v>
                </c:pt>
                <c:pt idx="15">
                  <c:v>2.5534362829999999</c:v>
                </c:pt>
                <c:pt idx="16">
                  <c:v>1.8656930999999997</c:v>
                </c:pt>
                <c:pt idx="17">
                  <c:v>4.6158046699999993</c:v>
                </c:pt>
                <c:pt idx="18">
                  <c:v>1.9626598400000006</c:v>
                </c:pt>
                <c:pt idx="19">
                  <c:v>2.6300258599999999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AC-0246-A743-254234785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3035096"/>
        <c:axId val="-2134737144"/>
      </c:scatterChart>
      <c:valAx>
        <c:axId val="-2143035096"/>
        <c:scaling>
          <c:orientation val="minMax"/>
          <c:min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200"/>
                  <a:t>u3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737144"/>
        <c:crosses val="autoZero"/>
        <c:crossBetween val="midCat"/>
      </c:valAx>
      <c:valAx>
        <c:axId val="-2134737144"/>
        <c:scaling>
          <c:orientation val="minMax"/>
          <c:max val="6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200"/>
                  <a:t>U5-U3 (pp)</a:t>
                </a:r>
              </a:p>
            </c:rich>
          </c:tx>
          <c:layout>
            <c:manualLayout>
              <c:xMode val="edge"/>
              <c:yMode val="edge"/>
              <c:x val="1.13788117394417E-2"/>
              <c:y val="0.402055970452147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03509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II.5!$C$6</c:f>
              <c:strCache>
                <c:ptCount val="1"/>
                <c:pt idx="0">
                  <c:v>u3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II.5!$B$7:$B$13</c:f>
              <c:strCache>
                <c:ptCount val="7"/>
                <c:pt idx="0">
                  <c:v>España</c:v>
                </c:pt>
                <c:pt idx="1">
                  <c:v>UE-27</c:v>
                </c:pt>
                <c:pt idx="2">
                  <c:v>Italia</c:v>
                </c:pt>
                <c:pt idx="3">
                  <c:v>Grecia</c:v>
                </c:pt>
                <c:pt idx="4">
                  <c:v>Portugal</c:v>
                </c:pt>
                <c:pt idx="5">
                  <c:v>Francia</c:v>
                </c:pt>
                <c:pt idx="6">
                  <c:v>Alemania</c:v>
                </c:pt>
              </c:strCache>
            </c:strRef>
          </c:cat>
          <c:val>
            <c:numRef>
              <c:f>II.5!$C$7:$C$13</c:f>
              <c:numCache>
                <c:formatCode>General</c:formatCode>
                <c:ptCount val="7"/>
                <c:pt idx="0">
                  <c:v>14.8</c:v>
                </c:pt>
                <c:pt idx="1">
                  <c:v>7</c:v>
                </c:pt>
                <c:pt idx="2">
                  <c:v>9.5</c:v>
                </c:pt>
                <c:pt idx="3">
                  <c:v>14.7</c:v>
                </c:pt>
                <c:pt idx="4">
                  <c:v>6.6</c:v>
                </c:pt>
                <c:pt idx="5">
                  <c:v>7.9</c:v>
                </c:pt>
                <c:pt idx="6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8-D848-AA76-9751A8EE62AD}"/>
            </c:ext>
          </c:extLst>
        </c:ser>
        <c:ser>
          <c:idx val="1"/>
          <c:order val="1"/>
          <c:tx>
            <c:strRef>
              <c:f>II.5!$D$6</c:f>
              <c:strCache>
                <c:ptCount val="1"/>
                <c:pt idx="0">
                  <c:v>u5</c:v>
                </c:pt>
              </c:strCache>
            </c:strRef>
          </c:tx>
          <c:invertIfNegative val="0"/>
          <c:cat>
            <c:strRef>
              <c:f>II.5!$B$7:$B$13</c:f>
              <c:strCache>
                <c:ptCount val="7"/>
                <c:pt idx="0">
                  <c:v>España</c:v>
                </c:pt>
                <c:pt idx="1">
                  <c:v>UE-27</c:v>
                </c:pt>
                <c:pt idx="2">
                  <c:v>Italia</c:v>
                </c:pt>
                <c:pt idx="3">
                  <c:v>Grecia</c:v>
                </c:pt>
                <c:pt idx="4">
                  <c:v>Portugal</c:v>
                </c:pt>
                <c:pt idx="5">
                  <c:v>Francia</c:v>
                </c:pt>
                <c:pt idx="6">
                  <c:v>Alemania</c:v>
                </c:pt>
              </c:strCache>
            </c:strRef>
          </c:cat>
          <c:val>
            <c:numRef>
              <c:f>II.5!$D$7:$D$13</c:f>
              <c:numCache>
                <c:formatCode>0.0</c:formatCode>
                <c:ptCount val="7"/>
                <c:pt idx="0">
                  <c:v>19.794347603698984</c:v>
                </c:pt>
                <c:pt idx="1">
                  <c:v>12.829156789481278</c:v>
                </c:pt>
                <c:pt idx="2">
                  <c:v>21.797058864487738</c:v>
                </c:pt>
                <c:pt idx="3">
                  <c:v>19.564504223734932</c:v>
                </c:pt>
                <c:pt idx="4">
                  <c:v>10.885354588796186</c:v>
                </c:pt>
                <c:pt idx="5">
                  <c:v>12.066064273604136</c:v>
                </c:pt>
                <c:pt idx="6">
                  <c:v>9.1359642565018166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8-D848-AA76-9751A8EE62AD}"/>
            </c:ext>
          </c:extLst>
        </c:ser>
        <c:ser>
          <c:idx val="2"/>
          <c:order val="2"/>
          <c:tx>
            <c:strRef>
              <c:f>II.5!$E$6</c:f>
              <c:strCache>
                <c:ptCount val="1"/>
                <c:pt idx="0">
                  <c:v>u6</c:v>
                </c:pt>
              </c:strCache>
            </c:strRef>
          </c:tx>
          <c:invertIfNegative val="0"/>
          <c:cat>
            <c:strRef>
              <c:f>II.5!$B$7:$B$13</c:f>
              <c:strCache>
                <c:ptCount val="7"/>
                <c:pt idx="0">
                  <c:v>España</c:v>
                </c:pt>
                <c:pt idx="1">
                  <c:v>UE-27</c:v>
                </c:pt>
                <c:pt idx="2">
                  <c:v>Italia</c:v>
                </c:pt>
                <c:pt idx="3">
                  <c:v>Grecia</c:v>
                </c:pt>
                <c:pt idx="4">
                  <c:v>Portugal</c:v>
                </c:pt>
                <c:pt idx="5">
                  <c:v>Francia</c:v>
                </c:pt>
                <c:pt idx="6">
                  <c:v>Alemania</c:v>
                </c:pt>
              </c:strCache>
            </c:strRef>
          </c:cat>
          <c:val>
            <c:numRef>
              <c:f>II.5!$E$7:$E$13</c:f>
              <c:numCache>
                <c:formatCode>0.0</c:formatCode>
                <c:ptCount val="7"/>
                <c:pt idx="0">
                  <c:v>25.644578587144494</c:v>
                </c:pt>
                <c:pt idx="1">
                  <c:v>16.410341275230113</c:v>
                </c:pt>
                <c:pt idx="2">
                  <c:v>30.696098330292859</c:v>
                </c:pt>
                <c:pt idx="3">
                  <c:v>23.173964569835153</c:v>
                </c:pt>
                <c:pt idx="4">
                  <c:v>13.454341105482721</c:v>
                </c:pt>
                <c:pt idx="5">
                  <c:v>16.363114748893533</c:v>
                </c:pt>
                <c:pt idx="6">
                  <c:v>10.931356476310256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98-D848-AA76-9751A8EE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4710536"/>
        <c:axId val="-2134707048"/>
      </c:barChart>
      <c:catAx>
        <c:axId val="-21347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707048"/>
        <c:crosses val="autoZero"/>
        <c:auto val="1"/>
        <c:lblAlgn val="ctr"/>
        <c:lblOffset val="100"/>
        <c:noMultiLvlLbl val="0"/>
      </c:catAx>
      <c:valAx>
        <c:axId val="-213470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710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II.6!$D$7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0-934C-8CEA-AC71F66F801C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0-934C-8CEA-AC71F66F801C}"/>
                </c:ext>
              </c:extLst>
            </c:dLbl>
            <c:dLbl>
              <c:idx val="14"/>
              <c:layout>
                <c:manualLayout>
                  <c:x val="-4.2424242424242697E-2"/>
                  <c:y val="-4.824561403508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0-934C-8CEA-AC71F66F801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II.6!$C$8:$C$23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II.6!$D$8:$D$23</c:f>
              <c:numCache>
                <c:formatCode>#,##0</c:formatCode>
                <c:ptCount val="16"/>
                <c:pt idx="0">
                  <c:v>1965869</c:v>
                </c:pt>
                <c:pt idx="1">
                  <c:v>2390424</c:v>
                </c:pt>
                <c:pt idx="2">
                  <c:v>3564889</c:v>
                </c:pt>
                <c:pt idx="3">
                  <c:v>3982368</c:v>
                </c:pt>
                <c:pt idx="4">
                  <c:v>4121801</c:v>
                </c:pt>
                <c:pt idx="5">
                  <c:v>4615269</c:v>
                </c:pt>
                <c:pt idx="6">
                  <c:v>4763680</c:v>
                </c:pt>
                <c:pt idx="7">
                  <c:v>4449701</c:v>
                </c:pt>
                <c:pt idx="8">
                  <c:v>4120304</c:v>
                </c:pt>
                <c:pt idx="9">
                  <c:v>3767054</c:v>
                </c:pt>
                <c:pt idx="10">
                  <c:v>3362811</c:v>
                </c:pt>
                <c:pt idx="11">
                  <c:v>3162162</c:v>
                </c:pt>
                <c:pt idx="12">
                  <c:v>3015686</c:v>
                </c:pt>
                <c:pt idx="13">
                  <c:v>3862883</c:v>
                </c:pt>
                <c:pt idx="14">
                  <c:v>3614339</c:v>
                </c:pt>
                <c:pt idx="15">
                  <c:v>2880582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C0-934C-8CEA-AC71F66F801C}"/>
            </c:ext>
          </c:extLst>
        </c:ser>
        <c:ser>
          <c:idx val="0"/>
          <c:order val="1"/>
          <c:tx>
            <c:strRef>
              <c:f>II.6!$E$7</c:f>
              <c:strCache>
                <c:ptCount val="1"/>
                <c:pt idx="0">
                  <c:v>&gt; 12 meses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6.0606060606060597E-3"/>
                  <c:y val="-2.8508771929824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C0-934C-8CEA-AC71F66F801C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C0-934C-8CEA-AC71F66F801C}"/>
                </c:ext>
              </c:extLst>
            </c:dLbl>
            <c:dLbl>
              <c:idx val="14"/>
              <c:layout>
                <c:manualLayout>
                  <c:x val="-4.3939393939393903E-2"/>
                  <c:y val="-3.94736842105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C0-934C-8CEA-AC71F66F801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II.6!$C$8:$C$23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II.6!$E$8:$E$23</c:f>
              <c:numCache>
                <c:formatCode>#,##0</c:formatCode>
                <c:ptCount val="16"/>
                <c:pt idx="0">
                  <c:v>638663</c:v>
                </c:pt>
                <c:pt idx="1">
                  <c:v>665336</c:v>
                </c:pt>
                <c:pt idx="2">
                  <c:v>884970</c:v>
                </c:pt>
                <c:pt idx="3">
                  <c:v>1382409</c:v>
                </c:pt>
                <c:pt idx="4">
                  <c:v>1536765</c:v>
                </c:pt>
                <c:pt idx="5">
                  <c:v>1789897</c:v>
                </c:pt>
                <c:pt idx="6">
                  <c:v>2085655</c:v>
                </c:pt>
                <c:pt idx="7">
                  <c:v>2044413</c:v>
                </c:pt>
                <c:pt idx="8">
                  <c:v>1860692</c:v>
                </c:pt>
                <c:pt idx="9">
                  <c:v>1723890</c:v>
                </c:pt>
                <c:pt idx="10">
                  <c:v>1506814</c:v>
                </c:pt>
                <c:pt idx="11">
                  <c:v>1359445</c:v>
                </c:pt>
                <c:pt idx="12">
                  <c:v>1244520</c:v>
                </c:pt>
                <c:pt idx="13">
                  <c:v>1403130</c:v>
                </c:pt>
                <c:pt idx="14">
                  <c:v>2127908</c:v>
                </c:pt>
                <c:pt idx="15">
                  <c:v>1262349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0-934C-8CEA-AC71F66F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bg2">
                  <a:lumMod val="90000"/>
                </a:schemeClr>
              </a:solidFill>
              <a:round/>
            </a:ln>
            <a:effectLst/>
          </c:spPr>
        </c:dropLines>
        <c:marker val="1"/>
        <c:smooth val="0"/>
        <c:axId val="-2144119432"/>
        <c:axId val="-2134362488"/>
      </c:lineChart>
      <c:lineChart>
        <c:grouping val="standard"/>
        <c:varyColors val="0"/>
        <c:ser>
          <c:idx val="1"/>
          <c:order val="2"/>
          <c:tx>
            <c:strRef>
              <c:f>II.6!$F$7</c:f>
              <c:strCache>
                <c:ptCount val="1"/>
                <c:pt idx="0">
                  <c:v>% &gt;12 meses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II.6!$C$8:$C$23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II.6!$F$8:$F$23</c:f>
              <c:numCache>
                <c:formatCode>0.00</c:formatCode>
                <c:ptCount val="16"/>
                <c:pt idx="0">
                  <c:v>32.487566567253459</c:v>
                </c:pt>
                <c:pt idx="1">
                  <c:v>27.833388553662449</c:v>
                </c:pt>
                <c:pt idx="2">
                  <c:v>24.824615857604542</c:v>
                </c:pt>
                <c:pt idx="3">
                  <c:v>34.713240966178915</c:v>
                </c:pt>
                <c:pt idx="4">
                  <c:v>37.283823260754218</c:v>
                </c:pt>
                <c:pt idx="5">
                  <c:v>38.782073157599264</c:v>
                </c:pt>
                <c:pt idx="6">
                  <c:v>43.782432909011519</c:v>
                </c:pt>
                <c:pt idx="7">
                  <c:v>45.944952256342617</c:v>
                </c:pt>
                <c:pt idx="8">
                  <c:v>45.159095057063752</c:v>
                </c:pt>
                <c:pt idx="9">
                  <c:v>45.762285329597077</c:v>
                </c:pt>
                <c:pt idx="10">
                  <c:v>44.808167928557388</c:v>
                </c:pt>
                <c:pt idx="11">
                  <c:v>42.990997931162291</c:v>
                </c:pt>
                <c:pt idx="12">
                  <c:v>41.268222222074847</c:v>
                </c:pt>
                <c:pt idx="13">
                  <c:v>36.323388515779534</c:v>
                </c:pt>
                <c:pt idx="14">
                  <c:v>58.874056916077876</c:v>
                </c:pt>
                <c:pt idx="15">
                  <c:v>43.822706661362183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C0-934C-8CEA-AC71F66F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4133192"/>
        <c:axId val="-2134010968"/>
      </c:lineChart>
      <c:catAx>
        <c:axId val="-214411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362488"/>
        <c:crosses val="autoZero"/>
        <c:auto val="1"/>
        <c:lblAlgn val="ctr"/>
        <c:lblOffset val="100"/>
        <c:noMultiLvlLbl val="0"/>
      </c:catAx>
      <c:valAx>
        <c:axId val="-213436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4119432"/>
        <c:crosses val="autoZero"/>
        <c:crossBetween val="between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ES_tradnl"/>
                    <a:t>Miles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-2134010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-2134133192"/>
        <c:crosses val="max"/>
        <c:crossBetween val="between"/>
      </c:valAx>
      <c:catAx>
        <c:axId val="-2134133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4010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solidFill>
            <a:schemeClr val="accent1">
              <a:lumMod val="7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II.7!$C$6</c:f>
              <c:strCache>
                <c:ptCount val="1"/>
                <c:pt idx="0">
                  <c:v>A_Total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5.76070901033972E-2"/>
                  <c:y val="3.0837004405286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91-2B4A-87D7-968CF501D5BA}"/>
                </c:ext>
              </c:extLst>
            </c:dLbl>
            <c:dLbl>
              <c:idx val="68"/>
              <c:layout>
                <c:manualLayout>
                  <c:x val="-5.6129985228951101E-2"/>
                  <c:y val="4.625550660792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03-6647-91D0-78D15AB914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II.7!$C$7:$C$76</c:f>
              <c:numCache>
                <c:formatCode>#,##0</c:formatCode>
                <c:ptCount val="70"/>
                <c:pt idx="0">
                  <c:v>2121333.219</c:v>
                </c:pt>
                <c:pt idx="1">
                  <c:v>1969137.22</c:v>
                </c:pt>
                <c:pt idx="2">
                  <c:v>1783538.8189999999</c:v>
                </c:pt>
                <c:pt idx="3">
                  <c:v>1860284.44</c:v>
                </c:pt>
                <c:pt idx="4">
                  <c:v>1942813.368</c:v>
                </c:pt>
                <c:pt idx="5">
                  <c:v>1834413.95</c:v>
                </c:pt>
                <c:pt idx="6">
                  <c:v>1766851.862</c:v>
                </c:pt>
                <c:pt idx="7">
                  <c:v>1819441.07</c:v>
                </c:pt>
                <c:pt idx="8">
                  <c:v>1863227.16</c:v>
                </c:pt>
                <c:pt idx="9">
                  <c:v>1773188.66</c:v>
                </c:pt>
                <c:pt idx="10">
                  <c:v>1806171.629</c:v>
                </c:pt>
                <c:pt idx="11">
                  <c:v>1941978.2209999999</c:v>
                </c:pt>
                <c:pt idx="12">
                  <c:v>2190480.48</c:v>
                </c:pt>
                <c:pt idx="13">
                  <c:v>2385691.6290000002</c:v>
                </c:pt>
                <c:pt idx="14">
                  <c:v>2600695.4619999998</c:v>
                </c:pt>
                <c:pt idx="15">
                  <c:v>3206830.091</c:v>
                </c:pt>
                <c:pt idx="16">
                  <c:v>4018167.65</c:v>
                </c:pt>
                <c:pt idx="17">
                  <c:v>4139581.983</c:v>
                </c:pt>
                <c:pt idx="18">
                  <c:v>4121403.0210000002</c:v>
                </c:pt>
                <c:pt idx="19">
                  <c:v>4334989.6780000003</c:v>
                </c:pt>
                <c:pt idx="20">
                  <c:v>4617695.7209999999</c:v>
                </c:pt>
                <c:pt idx="21">
                  <c:v>4655305.75</c:v>
                </c:pt>
                <c:pt idx="22">
                  <c:v>4585376.28</c:v>
                </c:pt>
                <c:pt idx="23">
                  <c:v>4702173.93</c:v>
                </c:pt>
                <c:pt idx="24">
                  <c:v>4921172.05</c:v>
                </c:pt>
                <c:pt idx="25">
                  <c:v>4844221.3190000001</c:v>
                </c:pt>
                <c:pt idx="26">
                  <c:v>4998009.8420000002</c:v>
                </c:pt>
                <c:pt idx="27">
                  <c:v>5287296.9009999996</c:v>
                </c:pt>
                <c:pt idx="28">
                  <c:v>5667879.5920000002</c:v>
                </c:pt>
                <c:pt idx="29">
                  <c:v>5731026.9709999999</c:v>
                </c:pt>
                <c:pt idx="30">
                  <c:v>5824233.5180000002</c:v>
                </c:pt>
                <c:pt idx="31">
                  <c:v>6021029.8689999999</c:v>
                </c:pt>
                <c:pt idx="32">
                  <c:v>6278218.4400000004</c:v>
                </c:pt>
                <c:pt idx="33">
                  <c:v>6047319.0719999997</c:v>
                </c:pt>
                <c:pt idx="34">
                  <c:v>5943353.1399999997</c:v>
                </c:pt>
                <c:pt idx="35">
                  <c:v>5935643.71</c:v>
                </c:pt>
                <c:pt idx="36">
                  <c:v>5933301.0379999997</c:v>
                </c:pt>
                <c:pt idx="37">
                  <c:v>5622860.3300000001</c:v>
                </c:pt>
                <c:pt idx="38">
                  <c:v>5427668.5279999999</c:v>
                </c:pt>
                <c:pt idx="39">
                  <c:v>5457746.5549999997</c:v>
                </c:pt>
                <c:pt idx="40">
                  <c:v>5444627.7709999997</c:v>
                </c:pt>
                <c:pt idx="41">
                  <c:v>5149009.9800000004</c:v>
                </c:pt>
                <c:pt idx="42">
                  <c:v>4850805.1210000003</c:v>
                </c:pt>
                <c:pt idx="43">
                  <c:v>4779507.4019999998</c:v>
                </c:pt>
                <c:pt idx="44">
                  <c:v>4791407.55</c:v>
                </c:pt>
                <c:pt idx="45">
                  <c:v>4574683.7209999999</c:v>
                </c:pt>
                <c:pt idx="46">
                  <c:v>4320807.12</c:v>
                </c:pt>
                <c:pt idx="47">
                  <c:v>4237799.1220000004</c:v>
                </c:pt>
                <c:pt idx="48">
                  <c:v>4255027.0599999996</c:v>
                </c:pt>
                <c:pt idx="49">
                  <c:v>3914300.1409999998</c:v>
                </c:pt>
                <c:pt idx="50">
                  <c:v>3731731.102</c:v>
                </c:pt>
                <c:pt idx="51">
                  <c:v>3766672.3220000002</c:v>
                </c:pt>
                <c:pt idx="52">
                  <c:v>3796078.88</c:v>
                </c:pt>
                <c:pt idx="53">
                  <c:v>3490100.699</c:v>
                </c:pt>
                <c:pt idx="54">
                  <c:v>3325975.0720000002</c:v>
                </c:pt>
                <c:pt idx="55">
                  <c:v>3304292.301</c:v>
                </c:pt>
                <c:pt idx="56">
                  <c:v>3354222.8509999998</c:v>
                </c:pt>
                <c:pt idx="57">
                  <c:v>3230627.719</c:v>
                </c:pt>
                <c:pt idx="58">
                  <c:v>3214380.648</c:v>
                </c:pt>
                <c:pt idx="59">
                  <c:v>3191928.24</c:v>
                </c:pt>
                <c:pt idx="60">
                  <c:v>3312961.1510000001</c:v>
                </c:pt>
                <c:pt idx="61">
                  <c:v>3367957.531</c:v>
                </c:pt>
                <c:pt idx="62">
                  <c:v>3722927.11</c:v>
                </c:pt>
                <c:pt idx="63">
                  <c:v>3719782.8420000002</c:v>
                </c:pt>
                <c:pt idx="64">
                  <c:v>3653947.0669999998</c:v>
                </c:pt>
                <c:pt idx="65">
                  <c:v>3543841.7710000002</c:v>
                </c:pt>
                <c:pt idx="66">
                  <c:v>3416695.46</c:v>
                </c:pt>
                <c:pt idx="67">
                  <c:v>3103842.91</c:v>
                </c:pt>
                <c:pt idx="68">
                  <c:v>3174713.21</c:v>
                </c:pt>
                <c:pt idx="69">
                  <c:v>2919415.15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91-2B4A-87D7-968CF501D5BA}"/>
            </c:ext>
          </c:extLst>
        </c:ser>
        <c:ser>
          <c:idx val="0"/>
          <c:order val="1"/>
          <c:tx>
            <c:strRef>
              <c:f>II.7!$D$6</c:f>
              <c:strCache>
                <c:ptCount val="1"/>
                <c:pt idx="0">
                  <c:v>B_Búsqueda &gt;= 1 año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68"/>
              <c:layout>
                <c:manualLayout>
                  <c:x val="-4.5790251107828701E-2"/>
                  <c:y val="-3.7444933920704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3-6647-91D0-78D15AB914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II.7!$D$7:$D$76</c:f>
              <c:numCache>
                <c:formatCode>#,##0</c:formatCode>
                <c:ptCount val="70"/>
                <c:pt idx="0">
                  <c:v>625076.47959999996</c:v>
                </c:pt>
                <c:pt idx="1">
                  <c:v>561776.03060000006</c:v>
                </c:pt>
                <c:pt idx="2">
                  <c:v>510555.80979999999</c:v>
                </c:pt>
                <c:pt idx="3">
                  <c:v>531647.53</c:v>
                </c:pt>
                <c:pt idx="4">
                  <c:v>506477.0993</c:v>
                </c:pt>
                <c:pt idx="5">
                  <c:v>473094.79009999998</c:v>
                </c:pt>
                <c:pt idx="6">
                  <c:v>450878.22009999998</c:v>
                </c:pt>
                <c:pt idx="7">
                  <c:v>454521.93030000001</c:v>
                </c:pt>
                <c:pt idx="8">
                  <c:v>474105.14039999997</c:v>
                </c:pt>
                <c:pt idx="9">
                  <c:v>436920.21980000002</c:v>
                </c:pt>
                <c:pt idx="10">
                  <c:v>397016.44</c:v>
                </c:pt>
                <c:pt idx="11">
                  <c:v>443120.98019999999</c:v>
                </c:pt>
                <c:pt idx="12">
                  <c:v>497182.30009999999</c:v>
                </c:pt>
                <c:pt idx="13">
                  <c:v>506875.97970000003</c:v>
                </c:pt>
                <c:pt idx="14">
                  <c:v>537933.89040000003</c:v>
                </c:pt>
                <c:pt idx="15">
                  <c:v>684608.18030000001</c:v>
                </c:pt>
                <c:pt idx="16">
                  <c:v>929334.9791</c:v>
                </c:pt>
                <c:pt idx="17">
                  <c:v>1095767.73</c:v>
                </c:pt>
                <c:pt idx="18">
                  <c:v>1219319.24</c:v>
                </c:pt>
                <c:pt idx="19">
                  <c:v>1499343.16</c:v>
                </c:pt>
                <c:pt idx="20">
                  <c:v>1789342.6310000001</c:v>
                </c:pt>
                <c:pt idx="21">
                  <c:v>1974323.051</c:v>
                </c:pt>
                <c:pt idx="22">
                  <c:v>1973728.93</c:v>
                </c:pt>
                <c:pt idx="23">
                  <c:v>2162439.64</c:v>
                </c:pt>
                <c:pt idx="24">
                  <c:v>2293198.6310000001</c:v>
                </c:pt>
                <c:pt idx="25">
                  <c:v>2315216.4500000002</c:v>
                </c:pt>
                <c:pt idx="26">
                  <c:v>2407647.7999999998</c:v>
                </c:pt>
                <c:pt idx="27">
                  <c:v>2643230.1710000001</c:v>
                </c:pt>
                <c:pt idx="28">
                  <c:v>2830158.852</c:v>
                </c:pt>
                <c:pt idx="29">
                  <c:v>2989179.17</c:v>
                </c:pt>
                <c:pt idx="30">
                  <c:v>3049741.949</c:v>
                </c:pt>
                <c:pt idx="31">
                  <c:v>3302372.6189999999</c:v>
                </c:pt>
                <c:pt idx="32">
                  <c:v>3533041.85</c:v>
                </c:pt>
                <c:pt idx="33">
                  <c:v>3526796.5720000002</c:v>
                </c:pt>
                <c:pt idx="34">
                  <c:v>3472190.128</c:v>
                </c:pt>
                <c:pt idx="35">
                  <c:v>3604733.07</c:v>
                </c:pt>
                <c:pt idx="36">
                  <c:v>3657543.298</c:v>
                </c:pt>
                <c:pt idx="37">
                  <c:v>3493538.5290000001</c:v>
                </c:pt>
                <c:pt idx="38">
                  <c:v>3359956.6290000002</c:v>
                </c:pt>
                <c:pt idx="39">
                  <c:v>3352874.5180000002</c:v>
                </c:pt>
                <c:pt idx="40">
                  <c:v>3330836.1409999998</c:v>
                </c:pt>
                <c:pt idx="41">
                  <c:v>3186103.81</c:v>
                </c:pt>
                <c:pt idx="42">
                  <c:v>2942263.5819999999</c:v>
                </c:pt>
                <c:pt idx="43">
                  <c:v>2845318.8810000001</c:v>
                </c:pt>
                <c:pt idx="44">
                  <c:v>2763569.52</c:v>
                </c:pt>
                <c:pt idx="45">
                  <c:v>2662530.5299999998</c:v>
                </c:pt>
                <c:pt idx="46">
                  <c:v>2446469.1800000002</c:v>
                </c:pt>
                <c:pt idx="47">
                  <c:v>2392009.7009999999</c:v>
                </c:pt>
                <c:pt idx="48">
                  <c:v>2313551.7990000001</c:v>
                </c:pt>
                <c:pt idx="49">
                  <c:v>2135601.63</c:v>
                </c:pt>
                <c:pt idx="50">
                  <c:v>1891070.111</c:v>
                </c:pt>
                <c:pt idx="51">
                  <c:v>1899624.88</c:v>
                </c:pt>
                <c:pt idx="52">
                  <c:v>1889721.121</c:v>
                </c:pt>
                <c:pt idx="53">
                  <c:v>1780134.4</c:v>
                </c:pt>
                <c:pt idx="54">
                  <c:v>1600102</c:v>
                </c:pt>
                <c:pt idx="55">
                  <c:v>1552080.4310000001</c:v>
                </c:pt>
                <c:pt idx="56">
                  <c:v>1515586.6710000001</c:v>
                </c:pt>
                <c:pt idx="57">
                  <c:v>1457994.2709999999</c:v>
                </c:pt>
                <c:pt idx="58">
                  <c:v>1398211.4480000001</c:v>
                </c:pt>
                <c:pt idx="59">
                  <c:v>1387015.73</c:v>
                </c:pt>
                <c:pt idx="60">
                  <c:v>1375103.371</c:v>
                </c:pt>
                <c:pt idx="61">
                  <c:v>1142346.301</c:v>
                </c:pt>
                <c:pt idx="62">
                  <c:v>1336501.899</c:v>
                </c:pt>
                <c:pt idx="63">
                  <c:v>1520988.89</c:v>
                </c:pt>
                <c:pt idx="64">
                  <c:v>1668533.179</c:v>
                </c:pt>
                <c:pt idx="65">
                  <c:v>1735586.37</c:v>
                </c:pt>
                <c:pt idx="66">
                  <c:v>1638586.92</c:v>
                </c:pt>
                <c:pt idx="67">
                  <c:v>1496375.69</c:v>
                </c:pt>
                <c:pt idx="68">
                  <c:v>1531935.57</c:v>
                </c:pt>
                <c:pt idx="69">
                  <c:v>1418485.581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91-2B4A-87D7-968CF501D5BA}"/>
            </c:ext>
          </c:extLst>
        </c:ser>
        <c:ser>
          <c:idx val="1"/>
          <c:order val="2"/>
          <c:tx>
            <c:strRef>
              <c:f>II.7!$E$6</c:f>
              <c:strCache>
                <c:ptCount val="1"/>
                <c:pt idx="0">
                  <c:v>C_Búsqueda y no empleo &gt;= 1 año</c:v>
                </c:pt>
              </c:strCache>
            </c:strRef>
          </c:tx>
          <c:spPr>
            <a:ln w="254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68"/>
              <c:layout>
                <c:manualLayout>
                  <c:x val="-5.0221565731166901E-2"/>
                  <c:y val="3.7444933920704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03-6647-91D0-78D15AB914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II.7!$E$7:$E$76</c:f>
              <c:numCache>
                <c:formatCode>#,##0</c:formatCode>
                <c:ptCount val="70"/>
                <c:pt idx="0">
                  <c:v>499690.8395</c:v>
                </c:pt>
                <c:pt idx="1">
                  <c:v>467540.11050000001</c:v>
                </c:pt>
                <c:pt idx="2">
                  <c:v>419007.84989999997</c:v>
                </c:pt>
                <c:pt idx="3">
                  <c:v>432513.26</c:v>
                </c:pt>
                <c:pt idx="4">
                  <c:v>408376.63949999999</c:v>
                </c:pt>
                <c:pt idx="5">
                  <c:v>383283.14010000002</c:v>
                </c:pt>
                <c:pt idx="6">
                  <c:v>371787.71</c:v>
                </c:pt>
                <c:pt idx="7">
                  <c:v>368783.98009999999</c:v>
                </c:pt>
                <c:pt idx="8">
                  <c:v>390350.2403</c:v>
                </c:pt>
                <c:pt idx="9">
                  <c:v>356407.2597</c:v>
                </c:pt>
                <c:pt idx="10">
                  <c:v>328015.96999999997</c:v>
                </c:pt>
                <c:pt idx="11">
                  <c:v>365941.39020000002</c:v>
                </c:pt>
                <c:pt idx="12">
                  <c:v>398869.58010000002</c:v>
                </c:pt>
                <c:pt idx="13">
                  <c:v>406975.3296</c:v>
                </c:pt>
                <c:pt idx="14">
                  <c:v>431898.51059999998</c:v>
                </c:pt>
                <c:pt idx="15">
                  <c:v>561031.7304</c:v>
                </c:pt>
                <c:pt idx="16">
                  <c:v>759028.23959999997</c:v>
                </c:pt>
                <c:pt idx="17">
                  <c:v>882581.68059999996</c:v>
                </c:pt>
                <c:pt idx="18">
                  <c:v>996866.07010000001</c:v>
                </c:pt>
                <c:pt idx="19">
                  <c:v>1255169.03</c:v>
                </c:pt>
                <c:pt idx="20">
                  <c:v>1493743.1810000001</c:v>
                </c:pt>
                <c:pt idx="21">
                  <c:v>1639030.9709999999</c:v>
                </c:pt>
                <c:pt idx="22">
                  <c:v>1678632.86</c:v>
                </c:pt>
                <c:pt idx="23">
                  <c:v>1862034.4890000001</c:v>
                </c:pt>
                <c:pt idx="24">
                  <c:v>1958827.45</c:v>
                </c:pt>
                <c:pt idx="25">
                  <c:v>1952656.79</c:v>
                </c:pt>
                <c:pt idx="26">
                  <c:v>2047256.15</c:v>
                </c:pt>
                <c:pt idx="27">
                  <c:v>2257356.1209999998</c:v>
                </c:pt>
                <c:pt idx="28">
                  <c:v>2354862.372</c:v>
                </c:pt>
                <c:pt idx="29">
                  <c:v>2485358.58</c:v>
                </c:pt>
                <c:pt idx="30">
                  <c:v>2555593.08</c:v>
                </c:pt>
                <c:pt idx="31">
                  <c:v>2789771.26</c:v>
                </c:pt>
                <c:pt idx="32">
                  <c:v>2930774.2609999999</c:v>
                </c:pt>
                <c:pt idx="33">
                  <c:v>2950698.4709999999</c:v>
                </c:pt>
                <c:pt idx="34">
                  <c:v>2949011.719</c:v>
                </c:pt>
                <c:pt idx="35">
                  <c:v>3061784.93</c:v>
                </c:pt>
                <c:pt idx="36">
                  <c:v>3068873.878</c:v>
                </c:pt>
                <c:pt idx="37">
                  <c:v>2931166.5389999999</c:v>
                </c:pt>
                <c:pt idx="38">
                  <c:v>2842357.909</c:v>
                </c:pt>
                <c:pt idx="39">
                  <c:v>2862383.2280000001</c:v>
                </c:pt>
                <c:pt idx="40">
                  <c:v>2801029.9410000001</c:v>
                </c:pt>
                <c:pt idx="41">
                  <c:v>2662723.2710000002</c:v>
                </c:pt>
                <c:pt idx="42">
                  <c:v>2443922.2820000001</c:v>
                </c:pt>
                <c:pt idx="43">
                  <c:v>2383890.21</c:v>
                </c:pt>
                <c:pt idx="44">
                  <c:v>2293950.5299999998</c:v>
                </c:pt>
                <c:pt idx="45">
                  <c:v>2199988.2200000002</c:v>
                </c:pt>
                <c:pt idx="46">
                  <c:v>2047818.0190000001</c:v>
                </c:pt>
                <c:pt idx="47">
                  <c:v>1992287.2009999999</c:v>
                </c:pt>
                <c:pt idx="48">
                  <c:v>1904091.1189999999</c:v>
                </c:pt>
                <c:pt idx="49">
                  <c:v>1752313.59</c:v>
                </c:pt>
                <c:pt idx="50">
                  <c:v>1585294.74</c:v>
                </c:pt>
                <c:pt idx="51">
                  <c:v>1585561.9</c:v>
                </c:pt>
                <c:pt idx="52">
                  <c:v>1559958.76</c:v>
                </c:pt>
                <c:pt idx="53">
                  <c:v>1477685.15</c:v>
                </c:pt>
                <c:pt idx="54">
                  <c:v>1357632.33</c:v>
                </c:pt>
                <c:pt idx="55">
                  <c:v>1288611.0209999999</c:v>
                </c:pt>
                <c:pt idx="56">
                  <c:v>1261854.4909999999</c:v>
                </c:pt>
                <c:pt idx="57">
                  <c:v>1213278.3910000001</c:v>
                </c:pt>
                <c:pt idx="58">
                  <c:v>1164969.179</c:v>
                </c:pt>
                <c:pt idx="59">
                  <c:v>1161922.76</c:v>
                </c:pt>
                <c:pt idx="60">
                  <c:v>1150771.0009999999</c:v>
                </c:pt>
                <c:pt idx="61">
                  <c:v>882681.88069999998</c:v>
                </c:pt>
                <c:pt idx="62">
                  <c:v>1108815.77</c:v>
                </c:pt>
                <c:pt idx="63">
                  <c:v>1298682.6000000001</c:v>
                </c:pt>
                <c:pt idx="64">
                  <c:v>1424127.44</c:v>
                </c:pt>
                <c:pt idx="65">
                  <c:v>1517269.929</c:v>
                </c:pt>
                <c:pt idx="66">
                  <c:v>1422914.87</c:v>
                </c:pt>
                <c:pt idx="67">
                  <c:v>1317234.24</c:v>
                </c:pt>
                <c:pt idx="68">
                  <c:v>1303496.99</c:v>
                </c:pt>
                <c:pt idx="69">
                  <c:v>1206823.341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1-2B4A-87D7-968CF501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4437960"/>
        <c:axId val="-2134184984"/>
      </c:lineChart>
      <c:lineChart>
        <c:grouping val="standard"/>
        <c:varyColors val="0"/>
        <c:ser>
          <c:idx val="3"/>
          <c:order val="3"/>
          <c:tx>
            <c:strRef>
              <c:f>II.7!$F$6</c:f>
              <c:strCache>
                <c:ptCount val="1"/>
                <c:pt idx="0">
                  <c:v>B/A x 100</c:v>
                </c:pt>
              </c:strCache>
            </c:strRef>
          </c:tx>
          <c:spPr>
            <a:ln w="31750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6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91-2B4A-87D7-968CF501D5BA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II.7!$F$7:$F$76</c:f>
              <c:numCache>
                <c:formatCode>0.0</c:formatCode>
                <c:ptCount val="70"/>
                <c:pt idx="0">
                  <c:v>29.46620898600089</c:v>
                </c:pt>
                <c:pt idx="1">
                  <c:v>28.529044339530589</c:v>
                </c:pt>
                <c:pt idx="2">
                  <c:v>28.625999297635694</c:v>
                </c:pt>
                <c:pt idx="3">
                  <c:v>28.578830127719613</c:v>
                </c:pt>
                <c:pt idx="4">
                  <c:v>26.069261599810034</c:v>
                </c:pt>
                <c:pt idx="5">
                  <c:v>25.789969057965351</c:v>
                </c:pt>
                <c:pt idx="6">
                  <c:v>25.518733618653538</c:v>
                </c:pt>
                <c:pt idx="7">
                  <c:v>24.981404333145012</c:v>
                </c:pt>
                <c:pt idx="8">
                  <c:v>25.445375130748953</c:v>
                </c:pt>
                <c:pt idx="9">
                  <c:v>24.640368487355431</c:v>
                </c:pt>
                <c:pt idx="10">
                  <c:v>21.981102660759376</c:v>
                </c:pt>
                <c:pt idx="11">
                  <c:v>22.818020068825479</c:v>
                </c:pt>
                <c:pt idx="12">
                  <c:v>22.697408383205499</c:v>
                </c:pt>
                <c:pt idx="13">
                  <c:v>21.246500324623472</c:v>
                </c:pt>
                <c:pt idx="14">
                  <c:v>20.684232285556241</c:v>
                </c:pt>
                <c:pt idx="15">
                  <c:v>21.348439451823769</c:v>
                </c:pt>
                <c:pt idx="16">
                  <c:v>23.128327637100956</c:v>
                </c:pt>
                <c:pt idx="17">
                  <c:v>26.470492298497376</c:v>
                </c:pt>
                <c:pt idx="18">
                  <c:v>29.585052318036819</c:v>
                </c:pt>
                <c:pt idx="19">
                  <c:v>34.587006460687583</c:v>
                </c:pt>
                <c:pt idx="20">
                  <c:v>38.749686837583639</c:v>
                </c:pt>
                <c:pt idx="21">
                  <c:v>42.410169321316864</c:v>
                </c:pt>
                <c:pt idx="22">
                  <c:v>43.043990492313526</c:v>
                </c:pt>
                <c:pt idx="23">
                  <c:v>45.988082793015707</c:v>
                </c:pt>
                <c:pt idx="24">
                  <c:v>46.59862747533893</c:v>
                </c:pt>
                <c:pt idx="25">
                  <c:v>47.793366519387966</c:v>
                </c:pt>
                <c:pt idx="26">
                  <c:v>48.172130029991237</c:v>
                </c:pt>
                <c:pt idx="27">
                  <c:v>49.992088972724034</c:v>
                </c:pt>
                <c:pt idx="28">
                  <c:v>49.933291737436754</c:v>
                </c:pt>
                <c:pt idx="29">
                  <c:v>52.15782764809466</c:v>
                </c:pt>
                <c:pt idx="30">
                  <c:v>52.362975137838554</c:v>
                </c:pt>
                <c:pt idx="31">
                  <c:v>54.847305043322649</c:v>
                </c:pt>
                <c:pt idx="32">
                  <c:v>56.274592605605477</c:v>
                </c:pt>
                <c:pt idx="33">
                  <c:v>58.320001475192548</c:v>
                </c:pt>
                <c:pt idx="34">
                  <c:v>58.421400280448424</c:v>
                </c:pt>
                <c:pt idx="35">
                  <c:v>60.730280423115225</c:v>
                </c:pt>
                <c:pt idx="36">
                  <c:v>61.64432370067113</c:v>
                </c:pt>
                <c:pt idx="37">
                  <c:v>62.130985369860682</c:v>
                </c:pt>
                <c:pt idx="38">
                  <c:v>61.904234049423145</c:v>
                </c:pt>
                <c:pt idx="39">
                  <c:v>61.433312892265668</c:v>
                </c:pt>
                <c:pt idx="40">
                  <c:v>61.176563046994744</c:v>
                </c:pt>
                <c:pt idx="41">
                  <c:v>61.877988630350259</c:v>
                </c:pt>
                <c:pt idx="42">
                  <c:v>60.65515947574179</c:v>
                </c:pt>
                <c:pt idx="43">
                  <c:v>59.531634574085345</c:v>
                </c:pt>
                <c:pt idx="44">
                  <c:v>57.677613335146162</c:v>
                </c:pt>
                <c:pt idx="45">
                  <c:v>58.2014122151812</c:v>
                </c:pt>
                <c:pt idx="46">
                  <c:v>56.620652393296375</c:v>
                </c:pt>
                <c:pt idx="47">
                  <c:v>56.444622129024069</c:v>
                </c:pt>
                <c:pt idx="48">
                  <c:v>54.372199433204081</c:v>
                </c:pt>
                <c:pt idx="49">
                  <c:v>54.55896464430063</c:v>
                </c:pt>
                <c:pt idx="50">
                  <c:v>50.67541200882593</c:v>
                </c:pt>
                <c:pt idx="51">
                  <c:v>50.432443217979497</c:v>
                </c:pt>
                <c:pt idx="52">
                  <c:v>49.780870754719409</c:v>
                </c:pt>
                <c:pt idx="53">
                  <c:v>51.005244648386572</c:v>
                </c:pt>
                <c:pt idx="54">
                  <c:v>48.109260152626902</c:v>
                </c:pt>
                <c:pt idx="55">
                  <c:v>46.971644443510144</c:v>
                </c:pt>
                <c:pt idx="56">
                  <c:v>45.184435808973035</c:v>
                </c:pt>
                <c:pt idx="57">
                  <c:v>45.130370869575266</c:v>
                </c:pt>
                <c:pt idx="58">
                  <c:v>43.498626986507425</c:v>
                </c:pt>
                <c:pt idx="59">
                  <c:v>43.453850641704896</c:v>
                </c:pt>
                <c:pt idx="60">
                  <c:v>41.506776213929712</c:v>
                </c:pt>
                <c:pt idx="61">
                  <c:v>33.918073208625621</c:v>
                </c:pt>
                <c:pt idx="62">
                  <c:v>35.899222829533187</c:v>
                </c:pt>
                <c:pt idx="63">
                  <c:v>40.889185057432442</c:v>
                </c:pt>
                <c:pt idx="64">
                  <c:v>45.663857423362067</c:v>
                </c:pt>
                <c:pt idx="65">
                  <c:v>48.974713944698863</c:v>
                </c:pt>
                <c:pt idx="66">
                  <c:v>47.958237401702753</c:v>
                </c:pt>
                <c:pt idx="67">
                  <c:v>48.210419579514088</c:v>
                </c:pt>
                <c:pt idx="68">
                  <c:v>48.254297905542153</c:v>
                </c:pt>
                <c:pt idx="69">
                  <c:v>48.588005066699743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91-2B4A-87D7-968CF501D5BA}"/>
            </c:ext>
          </c:extLst>
        </c:ser>
        <c:ser>
          <c:idx val="4"/>
          <c:order val="4"/>
          <c:tx>
            <c:strRef>
              <c:f>II.7!$G$6</c:f>
              <c:strCache>
                <c:ptCount val="1"/>
                <c:pt idx="0">
                  <c:v>C/A x 100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68"/>
              <c:layout>
                <c:manualLayout>
                  <c:x val="-3.8404726735598201E-2"/>
                  <c:y val="3.5242290748898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3-6647-91D0-78D15AB914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II.7!$G$7:$G$76</c:f>
              <c:numCache>
                <c:formatCode>0.0</c:formatCode>
                <c:ptCount val="70"/>
                <c:pt idx="0">
                  <c:v>23.555509102693215</c:v>
                </c:pt>
                <c:pt idx="1">
                  <c:v>23.743399177635776</c:v>
                </c:pt>
                <c:pt idx="2">
                  <c:v>23.493060281969676</c:v>
                </c:pt>
                <c:pt idx="3">
                  <c:v>23.249845598880565</c:v>
                </c:pt>
                <c:pt idx="4">
                  <c:v>21.019859458780498</c:v>
                </c:pt>
                <c:pt idx="5">
                  <c:v>20.894037580776139</c:v>
                </c:pt>
                <c:pt idx="6">
                  <c:v>21.042381537247408</c:v>
                </c:pt>
                <c:pt idx="7">
                  <c:v>20.269080773250874</c:v>
                </c:pt>
                <c:pt idx="8">
                  <c:v>20.950222746860348</c:v>
                </c:pt>
                <c:pt idx="9">
                  <c:v>20.099793538043492</c:v>
                </c:pt>
                <c:pt idx="10">
                  <c:v>18.160841679348515</c:v>
                </c:pt>
                <c:pt idx="11">
                  <c:v>18.843743263586273</c:v>
                </c:pt>
                <c:pt idx="12">
                  <c:v>18.209227780929599</c:v>
                </c:pt>
                <c:pt idx="13">
                  <c:v>17.059008157336329</c:v>
                </c:pt>
                <c:pt idx="14">
                  <c:v>16.607039036699021</c:v>
                </c:pt>
                <c:pt idx="15">
                  <c:v>17.494900399448696</c:v>
                </c:pt>
                <c:pt idx="16">
                  <c:v>18.889909673131733</c:v>
                </c:pt>
                <c:pt idx="17">
                  <c:v>21.320550824322204</c:v>
                </c:pt>
                <c:pt idx="18">
                  <c:v>24.187541597378761</c:v>
                </c:pt>
                <c:pt idx="19">
                  <c:v>28.954371826303571</c:v>
                </c:pt>
                <c:pt idx="20">
                  <c:v>32.348237546421046</c:v>
                </c:pt>
                <c:pt idx="21">
                  <c:v>35.207805008296177</c:v>
                </c:pt>
                <c:pt idx="22">
                  <c:v>36.608399343837497</c:v>
                </c:pt>
                <c:pt idx="23">
                  <c:v>39.599438828074149</c:v>
                </c:pt>
                <c:pt idx="24">
                  <c:v>39.80408386656589</c:v>
                </c:pt>
                <c:pt idx="25">
                  <c:v>40.308992125138701</c:v>
                </c:pt>
                <c:pt idx="26">
                  <c:v>40.961426942304122</c:v>
                </c:pt>
                <c:pt idx="27">
                  <c:v>42.693954269393501</c:v>
                </c:pt>
                <c:pt idx="28">
                  <c:v>41.547501738106789</c:v>
                </c:pt>
                <c:pt idx="29">
                  <c:v>43.366722798136351</c:v>
                </c:pt>
                <c:pt idx="30">
                  <c:v>43.878616338130144</c:v>
                </c:pt>
                <c:pt idx="31">
                  <c:v>46.333788748723443</c:v>
                </c:pt>
                <c:pt idx="32">
                  <c:v>46.681622963727264</c:v>
                </c:pt>
                <c:pt idx="33">
                  <c:v>48.793497347645825</c:v>
                </c:pt>
                <c:pt idx="34">
                  <c:v>49.618652123370211</c:v>
                </c:pt>
                <c:pt idx="35">
                  <c:v>51.583030916119469</c:v>
                </c:pt>
                <c:pt idx="36">
                  <c:v>51.72287497879018</c:v>
                </c:pt>
                <c:pt idx="37">
                  <c:v>52.129456663918241</c:v>
                </c:pt>
                <c:pt idx="38">
                  <c:v>52.367934672815373</c:v>
                </c:pt>
                <c:pt idx="39">
                  <c:v>52.446246800846552</c:v>
                </c:pt>
                <c:pt idx="40">
                  <c:v>51.445756419185706</c:v>
                </c:pt>
                <c:pt idx="41">
                  <c:v>51.713305690660171</c:v>
                </c:pt>
                <c:pt idx="42">
                  <c:v>50.381786549614716</c:v>
                </c:pt>
                <c:pt idx="43">
                  <c:v>49.87732018162486</c:v>
                </c:pt>
                <c:pt idx="44">
                  <c:v>47.876339177200649</c:v>
                </c:pt>
                <c:pt idx="45">
                  <c:v>48.090498801064555</c:v>
                </c:pt>
                <c:pt idx="46">
                  <c:v>47.394340041728128</c:v>
                </c:pt>
                <c:pt idx="47">
                  <c:v>47.012308598047788</c:v>
                </c:pt>
                <c:pt idx="48">
                  <c:v>44.749212922749308</c:v>
                </c:pt>
                <c:pt idx="49">
                  <c:v>44.766970515253604</c:v>
                </c:pt>
                <c:pt idx="50">
                  <c:v>42.48148370471737</c:v>
                </c:pt>
                <c:pt idx="51">
                  <c:v>42.094500515460545</c:v>
                </c:pt>
                <c:pt idx="52">
                  <c:v>41.093950081458793</c:v>
                </c:pt>
                <c:pt idx="53">
                  <c:v>42.339327069370611</c:v>
                </c:pt>
                <c:pt idx="54">
                  <c:v>40.819077131074785</c:v>
                </c:pt>
                <c:pt idx="55">
                  <c:v>38.998094103539785</c:v>
                </c:pt>
                <c:pt idx="56">
                  <c:v>37.619876408146261</c:v>
                </c:pt>
                <c:pt idx="57">
                  <c:v>37.555499937812556</c:v>
                </c:pt>
                <c:pt idx="58">
                  <c:v>36.242415151573546</c:v>
                </c:pt>
                <c:pt idx="59">
                  <c:v>36.40190733109965</c:v>
                </c:pt>
                <c:pt idx="60">
                  <c:v>34.735420928574598</c:v>
                </c:pt>
                <c:pt idx="61">
                  <c:v>26.208224794269235</c:v>
                </c:pt>
                <c:pt idx="62">
                  <c:v>29.783440213525964</c:v>
                </c:pt>
                <c:pt idx="63">
                  <c:v>34.912860647040965</c:v>
                </c:pt>
                <c:pt idx="64">
                  <c:v>38.975042984660732</c:v>
                </c:pt>
                <c:pt idx="65">
                  <c:v>42.81426844212227</c:v>
                </c:pt>
                <c:pt idx="66">
                  <c:v>41.645937914525163</c:v>
                </c:pt>
                <c:pt idx="67">
                  <c:v>42.43881788463321</c:v>
                </c:pt>
                <c:pt idx="68">
                  <c:v>41.058732042129883</c:v>
                </c:pt>
                <c:pt idx="69">
                  <c:v>41.337846075094866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91-2B4A-87D7-968CF501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3972072"/>
        <c:axId val="-2134415720"/>
      </c:lineChart>
      <c:catAx>
        <c:axId val="-213443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184984"/>
        <c:crosses val="autoZero"/>
        <c:auto val="1"/>
        <c:lblAlgn val="ctr"/>
        <c:lblOffset val="100"/>
        <c:noMultiLvlLbl val="0"/>
      </c:catAx>
      <c:valAx>
        <c:axId val="-2134184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437960"/>
        <c:crosses val="autoZero"/>
        <c:crossBetween val="between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ES_tradnl"/>
                    <a:t>Miles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-2134415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es-ES_tradnl" b="0"/>
                  <a:t>%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2133972072"/>
        <c:crosses val="max"/>
        <c:crossBetween val="between"/>
      </c:valAx>
      <c:catAx>
        <c:axId val="-2133972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4415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248389405869701"/>
          <c:y val="1.3157894736842099E-2"/>
          <c:w val="0.77957766642806003"/>
          <c:h val="0.16996477414007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'II.7 regional'!$F$4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'II.7 regional'!$E$5:$E$24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MAD</c:v>
                </c:pt>
                <c:pt idx="4">
                  <c:v>VAL</c:v>
                </c:pt>
                <c:pt idx="5">
                  <c:v>AST</c:v>
                </c:pt>
                <c:pt idx="6">
                  <c:v>AND</c:v>
                </c:pt>
                <c:pt idx="7">
                  <c:v>CLM</c:v>
                </c:pt>
                <c:pt idx="8">
                  <c:v>ESPAÑA</c:v>
                </c:pt>
                <c:pt idx="9">
                  <c:v>NAV</c:v>
                </c:pt>
                <c:pt idx="10">
                  <c:v>GAL</c:v>
                </c:pt>
                <c:pt idx="11">
                  <c:v>EXT</c:v>
                </c:pt>
                <c:pt idx="12">
                  <c:v>MUR</c:v>
                </c:pt>
                <c:pt idx="13">
                  <c:v>CLE</c:v>
                </c:pt>
                <c:pt idx="14">
                  <c:v>LR</c:v>
                </c:pt>
                <c:pt idx="15">
                  <c:v>PV</c:v>
                </c:pt>
                <c:pt idx="16">
                  <c:v>CAT</c:v>
                </c:pt>
                <c:pt idx="17">
                  <c:v>ARA</c:v>
                </c:pt>
                <c:pt idx="18">
                  <c:v>CANT</c:v>
                </c:pt>
                <c:pt idx="19">
                  <c:v>BAL</c:v>
                </c:pt>
              </c:strCache>
            </c:strRef>
          </c:cat>
          <c:val>
            <c:numRef>
              <c:f>'II.7 regional'!$F$5:$F$24</c:f>
              <c:numCache>
                <c:formatCode>0</c:formatCode>
                <c:ptCount val="20"/>
                <c:pt idx="0">
                  <c:v>65.231215823803581</c:v>
                </c:pt>
                <c:pt idx="1">
                  <c:v>70.276338108511069</c:v>
                </c:pt>
                <c:pt idx="2">
                  <c:v>50.504565508696672</c:v>
                </c:pt>
                <c:pt idx="3">
                  <c:v>48.609715928166395</c:v>
                </c:pt>
                <c:pt idx="4">
                  <c:v>45.127603532888067</c:v>
                </c:pt>
                <c:pt idx="5">
                  <c:v>54.958325794405205</c:v>
                </c:pt>
                <c:pt idx="6">
                  <c:v>47.897826520130373</c:v>
                </c:pt>
                <c:pt idx="7">
                  <c:v>49.580212952992937</c:v>
                </c:pt>
                <c:pt idx="8">
                  <c:v>47.132221441507724</c:v>
                </c:pt>
                <c:pt idx="9">
                  <c:v>36.046899240063951</c:v>
                </c:pt>
                <c:pt idx="10">
                  <c:v>46.79667625451421</c:v>
                </c:pt>
                <c:pt idx="11">
                  <c:v>56.347394128710292</c:v>
                </c:pt>
                <c:pt idx="12">
                  <c:v>45.091560242641393</c:v>
                </c:pt>
                <c:pt idx="13">
                  <c:v>49.5685981670321</c:v>
                </c:pt>
                <c:pt idx="14">
                  <c:v>37.764624879241659</c:v>
                </c:pt>
                <c:pt idx="15">
                  <c:v>56.672363851997041</c:v>
                </c:pt>
                <c:pt idx="16">
                  <c:v>42.010530547468392</c:v>
                </c:pt>
                <c:pt idx="17">
                  <c:v>42.439231122232165</c:v>
                </c:pt>
                <c:pt idx="18">
                  <c:v>46.520156206190293</c:v>
                </c:pt>
                <c:pt idx="19">
                  <c:v>28.251864427189556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0-42C3-807C-3499750AD851}"/>
            </c:ext>
          </c:extLst>
        </c:ser>
        <c:ser>
          <c:idx val="1"/>
          <c:order val="1"/>
          <c:tx>
            <c:strRef>
              <c:f>'II.7 regional'!$G$4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'II.7 regional'!$E$5:$E$24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MAD</c:v>
                </c:pt>
                <c:pt idx="4">
                  <c:v>VAL</c:v>
                </c:pt>
                <c:pt idx="5">
                  <c:v>AST</c:v>
                </c:pt>
                <c:pt idx="6">
                  <c:v>AND</c:v>
                </c:pt>
                <c:pt idx="7">
                  <c:v>CLM</c:v>
                </c:pt>
                <c:pt idx="8">
                  <c:v>ESPAÑA</c:v>
                </c:pt>
                <c:pt idx="9">
                  <c:v>NAV</c:v>
                </c:pt>
                <c:pt idx="10">
                  <c:v>GAL</c:v>
                </c:pt>
                <c:pt idx="11">
                  <c:v>EXT</c:v>
                </c:pt>
                <c:pt idx="12">
                  <c:v>MUR</c:v>
                </c:pt>
                <c:pt idx="13">
                  <c:v>CLE</c:v>
                </c:pt>
                <c:pt idx="14">
                  <c:v>LR</c:v>
                </c:pt>
                <c:pt idx="15">
                  <c:v>PV</c:v>
                </c:pt>
                <c:pt idx="16">
                  <c:v>CAT</c:v>
                </c:pt>
                <c:pt idx="17">
                  <c:v>ARA</c:v>
                </c:pt>
                <c:pt idx="18">
                  <c:v>CANT</c:v>
                </c:pt>
                <c:pt idx="19">
                  <c:v>BAL</c:v>
                </c:pt>
              </c:strCache>
            </c:strRef>
          </c:cat>
          <c:val>
            <c:numRef>
              <c:f>'II.7 regional'!$G$5:$G$24</c:f>
              <c:numCache>
                <c:formatCode>0</c:formatCode>
                <c:ptCount val="20"/>
                <c:pt idx="0">
                  <c:v>69.504877676892036</c:v>
                </c:pt>
                <c:pt idx="1">
                  <c:v>65.04539073311048</c:v>
                </c:pt>
                <c:pt idx="2">
                  <c:v>55.77602391839298</c:v>
                </c:pt>
                <c:pt idx="3">
                  <c:v>54.137988845668431</c:v>
                </c:pt>
                <c:pt idx="4">
                  <c:v>51.592593815325529</c:v>
                </c:pt>
                <c:pt idx="5">
                  <c:v>51.207707604102367</c:v>
                </c:pt>
                <c:pt idx="6">
                  <c:v>50.237036928030641</c:v>
                </c:pt>
                <c:pt idx="7">
                  <c:v>49.15064776589638</c:v>
                </c:pt>
                <c:pt idx="8">
                  <c:v>48.588005059221231</c:v>
                </c:pt>
                <c:pt idx="9">
                  <c:v>47.722100114619835</c:v>
                </c:pt>
                <c:pt idx="10">
                  <c:v>46.451313441396238</c:v>
                </c:pt>
                <c:pt idx="11">
                  <c:v>45.762951720707953</c:v>
                </c:pt>
                <c:pt idx="12">
                  <c:v>45.663328071275465</c:v>
                </c:pt>
                <c:pt idx="13">
                  <c:v>45.204028476441614</c:v>
                </c:pt>
                <c:pt idx="14">
                  <c:v>44.861379834862454</c:v>
                </c:pt>
                <c:pt idx="15">
                  <c:v>44.523962868457687</c:v>
                </c:pt>
                <c:pt idx="16">
                  <c:v>41.263652775835943</c:v>
                </c:pt>
                <c:pt idx="17">
                  <c:v>36.266526030350789</c:v>
                </c:pt>
                <c:pt idx="18">
                  <c:v>35.348466979352153</c:v>
                </c:pt>
                <c:pt idx="19">
                  <c:v>33.068861367773316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60-42C3-807C-3499750AD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'II.7 regional'!$F$29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'II.7 regional'!$E$30:$E$49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MAD</c:v>
                </c:pt>
                <c:pt idx="4">
                  <c:v>VAL</c:v>
                </c:pt>
                <c:pt idx="5">
                  <c:v>CLM</c:v>
                </c:pt>
                <c:pt idx="6">
                  <c:v>ESPAÑA</c:v>
                </c:pt>
                <c:pt idx="7">
                  <c:v>AST</c:v>
                </c:pt>
                <c:pt idx="8">
                  <c:v>AND</c:v>
                </c:pt>
                <c:pt idx="9">
                  <c:v>PV</c:v>
                </c:pt>
                <c:pt idx="10">
                  <c:v>MUR</c:v>
                </c:pt>
                <c:pt idx="11">
                  <c:v>CAT</c:v>
                </c:pt>
                <c:pt idx="12">
                  <c:v>GAL</c:v>
                </c:pt>
                <c:pt idx="13">
                  <c:v>NAV</c:v>
                </c:pt>
                <c:pt idx="14">
                  <c:v>CLE</c:v>
                </c:pt>
                <c:pt idx="15">
                  <c:v>EXT</c:v>
                </c:pt>
                <c:pt idx="16">
                  <c:v>LR</c:v>
                </c:pt>
                <c:pt idx="17">
                  <c:v>BAL</c:v>
                </c:pt>
                <c:pt idx="18">
                  <c:v>ARA</c:v>
                </c:pt>
                <c:pt idx="19">
                  <c:v>CANT</c:v>
                </c:pt>
              </c:strCache>
            </c:strRef>
          </c:cat>
          <c:val>
            <c:numRef>
              <c:f>'II.7 regional'!$F$30:$F$49</c:f>
              <c:numCache>
                <c:formatCode>0</c:formatCode>
                <c:ptCount val="20"/>
                <c:pt idx="0">
                  <c:v>58.587785092839837</c:v>
                </c:pt>
                <c:pt idx="1">
                  <c:v>64.375271487591007</c:v>
                </c:pt>
                <c:pt idx="2">
                  <c:v>43.129619830430165</c:v>
                </c:pt>
                <c:pt idx="3">
                  <c:v>41.442846036467856</c:v>
                </c:pt>
                <c:pt idx="4">
                  <c:v>34.840677335442102</c:v>
                </c:pt>
                <c:pt idx="5">
                  <c:v>40.081972931173247</c:v>
                </c:pt>
                <c:pt idx="6">
                  <c:v>38.707605436944078</c:v>
                </c:pt>
                <c:pt idx="7">
                  <c:v>47.826237466302715</c:v>
                </c:pt>
                <c:pt idx="8">
                  <c:v>37.589712307148979</c:v>
                </c:pt>
                <c:pt idx="9">
                  <c:v>44.081408442795272</c:v>
                </c:pt>
                <c:pt idx="10">
                  <c:v>35.514484595050014</c:v>
                </c:pt>
                <c:pt idx="11">
                  <c:v>38.168478201038049</c:v>
                </c:pt>
                <c:pt idx="12">
                  <c:v>39.875063069905259</c:v>
                </c:pt>
                <c:pt idx="13">
                  <c:v>25.129977231054813</c:v>
                </c:pt>
                <c:pt idx="14">
                  <c:v>41.017971209436787</c:v>
                </c:pt>
                <c:pt idx="15">
                  <c:v>44.446876206358077</c:v>
                </c:pt>
                <c:pt idx="16">
                  <c:v>32.389294793149553</c:v>
                </c:pt>
                <c:pt idx="17">
                  <c:v>21.211647165480592</c:v>
                </c:pt>
                <c:pt idx="18">
                  <c:v>35.80395043811793</c:v>
                </c:pt>
                <c:pt idx="19">
                  <c:v>38.574399278208759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9-4EAD-89F1-6D1623487946}"/>
            </c:ext>
          </c:extLst>
        </c:ser>
        <c:ser>
          <c:idx val="1"/>
          <c:order val="1"/>
          <c:tx>
            <c:strRef>
              <c:f>'II.7 regional'!$G$29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'II.7 regional'!$E$30:$E$49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MAD</c:v>
                </c:pt>
                <c:pt idx="4">
                  <c:v>VAL</c:v>
                </c:pt>
                <c:pt idx="5">
                  <c:v>CLM</c:v>
                </c:pt>
                <c:pt idx="6">
                  <c:v>ESPAÑA</c:v>
                </c:pt>
                <c:pt idx="7">
                  <c:v>AST</c:v>
                </c:pt>
                <c:pt idx="8">
                  <c:v>AND</c:v>
                </c:pt>
                <c:pt idx="9">
                  <c:v>PV</c:v>
                </c:pt>
                <c:pt idx="10">
                  <c:v>MUR</c:v>
                </c:pt>
                <c:pt idx="11">
                  <c:v>CAT</c:v>
                </c:pt>
                <c:pt idx="12">
                  <c:v>GAL</c:v>
                </c:pt>
                <c:pt idx="13">
                  <c:v>NAV</c:v>
                </c:pt>
                <c:pt idx="14">
                  <c:v>CLE</c:v>
                </c:pt>
                <c:pt idx="15">
                  <c:v>EXT</c:v>
                </c:pt>
                <c:pt idx="16">
                  <c:v>LR</c:v>
                </c:pt>
                <c:pt idx="17">
                  <c:v>BAL</c:v>
                </c:pt>
                <c:pt idx="18">
                  <c:v>ARA</c:v>
                </c:pt>
                <c:pt idx="19">
                  <c:v>CANT</c:v>
                </c:pt>
              </c:strCache>
            </c:strRef>
          </c:cat>
          <c:val>
            <c:numRef>
              <c:f>'II.7 regional'!$G$30:$G$49</c:f>
              <c:numCache>
                <c:formatCode>0</c:formatCode>
                <c:ptCount val="20"/>
                <c:pt idx="0">
                  <c:v>62.493064171017174</c:v>
                </c:pt>
                <c:pt idx="1">
                  <c:v>55.519148555897843</c:v>
                </c:pt>
                <c:pt idx="2">
                  <c:v>53.475718059000791</c:v>
                </c:pt>
                <c:pt idx="3">
                  <c:v>44.848194379820072</c:v>
                </c:pt>
                <c:pt idx="4">
                  <c:v>43.612098894111874</c:v>
                </c:pt>
                <c:pt idx="5">
                  <c:v>43.051706826129355</c:v>
                </c:pt>
                <c:pt idx="6">
                  <c:v>41.33784606233047</c:v>
                </c:pt>
                <c:pt idx="7">
                  <c:v>40.385595748559318</c:v>
                </c:pt>
                <c:pt idx="8">
                  <c:v>40.26310954934123</c:v>
                </c:pt>
                <c:pt idx="9">
                  <c:v>38.978177986248944</c:v>
                </c:pt>
                <c:pt idx="10">
                  <c:v>38.947461740025744</c:v>
                </c:pt>
                <c:pt idx="11">
                  <c:v>38.885931072503297</c:v>
                </c:pt>
                <c:pt idx="12">
                  <c:v>37.963197573801629</c:v>
                </c:pt>
                <c:pt idx="13">
                  <c:v>37.554095361707859</c:v>
                </c:pt>
                <c:pt idx="14">
                  <c:v>36.838091776435036</c:v>
                </c:pt>
                <c:pt idx="15">
                  <c:v>36.69711487767561</c:v>
                </c:pt>
                <c:pt idx="16">
                  <c:v>35.602154621840441</c:v>
                </c:pt>
                <c:pt idx="17">
                  <c:v>32.49556075066458</c:v>
                </c:pt>
                <c:pt idx="18">
                  <c:v>31.758636499399874</c:v>
                </c:pt>
                <c:pt idx="19">
                  <c:v>31.543540631650174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9-4EAD-89F1-6D162348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II.8!$B$4</c:f>
              <c:strCache>
                <c:ptCount val="1"/>
                <c:pt idx="0">
                  <c:v>Abril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II.8!$B$5:$B$20</c:f>
              <c:numCache>
                <c:formatCode>General</c:formatCode>
                <c:ptCount val="16"/>
                <c:pt idx="0" formatCode="#,##0">
                  <c:v>341356</c:v>
                </c:pt>
                <c:pt idx="1">
                  <c:v>333772</c:v>
                </c:pt>
                <c:pt idx="2">
                  <c:v>355502</c:v>
                </c:pt>
                <c:pt idx="3">
                  <c:v>408683</c:v>
                </c:pt>
                <c:pt idx="4" formatCode="#,##0">
                  <c:v>443394</c:v>
                </c:pt>
                <c:pt idx="5">
                  <c:v>395808</c:v>
                </c:pt>
                <c:pt idx="6">
                  <c:v>430070</c:v>
                </c:pt>
                <c:pt idx="7">
                  <c:v>486876</c:v>
                </c:pt>
                <c:pt idx="8">
                  <c:v>501916</c:v>
                </c:pt>
                <c:pt idx="9">
                  <c:v>500244</c:v>
                </c:pt>
                <c:pt idx="10">
                  <c:v>460838</c:v>
                </c:pt>
                <c:pt idx="11">
                  <c:v>451047</c:v>
                </c:pt>
                <c:pt idx="12">
                  <c:v>441128</c:v>
                </c:pt>
                <c:pt idx="13">
                  <c:v>435180</c:v>
                </c:pt>
                <c:pt idx="14">
                  <c:v>178129</c:v>
                </c:pt>
                <c:pt idx="15">
                  <c:v>382265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6-3945-9325-41FA0006CFB3}"/>
            </c:ext>
          </c:extLst>
        </c:ser>
        <c:ser>
          <c:idx val="1"/>
          <c:order val="1"/>
          <c:tx>
            <c:strRef>
              <c:f>II.8!$C$4</c:f>
              <c:strCache>
                <c:ptCount val="1"/>
                <c:pt idx="0">
                  <c:v>Mayo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II.8!$C$5:$C$20</c:f>
              <c:numCache>
                <c:formatCode>General</c:formatCode>
                <c:ptCount val="16"/>
                <c:pt idx="0">
                  <c:v>350398</c:v>
                </c:pt>
                <c:pt idx="1">
                  <c:v>354420</c:v>
                </c:pt>
                <c:pt idx="2">
                  <c:v>443981</c:v>
                </c:pt>
                <c:pt idx="3">
                  <c:v>480964</c:v>
                </c:pt>
                <c:pt idx="4">
                  <c:v>512736</c:v>
                </c:pt>
                <c:pt idx="5">
                  <c:v>480049</c:v>
                </c:pt>
                <c:pt idx="6">
                  <c:v>518796</c:v>
                </c:pt>
                <c:pt idx="7">
                  <c:v>518254</c:v>
                </c:pt>
                <c:pt idx="8">
                  <c:v>502936</c:v>
                </c:pt>
                <c:pt idx="9">
                  <c:v>502936</c:v>
                </c:pt>
                <c:pt idx="10">
                  <c:v>479000</c:v>
                </c:pt>
                <c:pt idx="11">
                  <c:v>446103</c:v>
                </c:pt>
                <c:pt idx="12">
                  <c:v>445801</c:v>
                </c:pt>
                <c:pt idx="13">
                  <c:v>261284</c:v>
                </c:pt>
                <c:pt idx="14">
                  <c:v>390284</c:v>
                </c:pt>
                <c:pt idx="15">
                  <c:v>412757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16-3945-9325-41FA0006CFB3}"/>
            </c:ext>
          </c:extLst>
        </c:ser>
        <c:ser>
          <c:idx val="2"/>
          <c:order val="2"/>
          <c:tx>
            <c:strRef>
              <c:f>II.8!$D$4</c:f>
              <c:strCache>
                <c:ptCount val="1"/>
                <c:pt idx="0">
                  <c:v>Junio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II.8!$D$5:$D$20</c:f>
              <c:numCache>
                <c:formatCode>General</c:formatCode>
                <c:ptCount val="16"/>
                <c:pt idx="0">
                  <c:v>338969</c:v>
                </c:pt>
                <c:pt idx="1">
                  <c:v>373798</c:v>
                </c:pt>
                <c:pt idx="2">
                  <c:v>521762</c:v>
                </c:pt>
                <c:pt idx="3">
                  <c:v>537794</c:v>
                </c:pt>
                <c:pt idx="4">
                  <c:v>545010</c:v>
                </c:pt>
                <c:pt idx="5">
                  <c:v>550134</c:v>
                </c:pt>
                <c:pt idx="6">
                  <c:v>549296</c:v>
                </c:pt>
                <c:pt idx="7">
                  <c:v>567278</c:v>
                </c:pt>
                <c:pt idx="8">
                  <c:v>547362</c:v>
                </c:pt>
                <c:pt idx="9">
                  <c:v>527674</c:v>
                </c:pt>
                <c:pt idx="10">
                  <c:v>502052</c:v>
                </c:pt>
                <c:pt idx="11">
                  <c:v>475492</c:v>
                </c:pt>
                <c:pt idx="12">
                  <c:v>439036</c:v>
                </c:pt>
                <c:pt idx="13" formatCode="#,##0">
                  <c:v>363145</c:v>
                </c:pt>
                <c:pt idx="14">
                  <c:v>485506</c:v>
                </c:pt>
                <c:pt idx="15" formatCode="#,##0">
                  <c:v>399430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6-3945-9325-41FA0006CFB3}"/>
            </c:ext>
          </c:extLst>
        </c:ser>
        <c:ser>
          <c:idx val="3"/>
          <c:order val="3"/>
          <c:tx>
            <c:strRef>
              <c:f>II.8!$E$4</c:f>
              <c:strCache>
                <c:ptCount val="1"/>
                <c:pt idx="0">
                  <c:v>Julio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II.8!$E$5:$E$20</c:f>
              <c:numCache>
                <c:formatCode>General</c:formatCode>
                <c:ptCount val="16"/>
                <c:pt idx="0">
                  <c:v>348702</c:v>
                </c:pt>
                <c:pt idx="1">
                  <c:v>405080</c:v>
                </c:pt>
                <c:pt idx="2">
                  <c:v>516645</c:v>
                </c:pt>
                <c:pt idx="3" formatCode="#,##0">
                  <c:v>537410</c:v>
                </c:pt>
                <c:pt idx="4">
                  <c:v>513690</c:v>
                </c:pt>
                <c:pt idx="5">
                  <c:v>534129</c:v>
                </c:pt>
                <c:pt idx="6">
                  <c:v>570750</c:v>
                </c:pt>
                <c:pt idx="7">
                  <c:v>544832</c:v>
                </c:pt>
                <c:pt idx="8">
                  <c:v>539825</c:v>
                </c:pt>
                <c:pt idx="9">
                  <c:v>494286</c:v>
                </c:pt>
                <c:pt idx="10">
                  <c:v>446657</c:v>
                </c:pt>
                <c:pt idx="11" formatCode="#,##0">
                  <c:v>446073</c:v>
                </c:pt>
                <c:pt idx="12" formatCode="#,##0">
                  <c:v>433467</c:v>
                </c:pt>
                <c:pt idx="13">
                  <c:v>451264</c:v>
                </c:pt>
                <c:pt idx="14" formatCode="#,##0">
                  <c:v>542392</c:v>
                </c:pt>
                <c:pt idx="15" formatCode="#,##0">
                  <c:v>372966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16-3945-9325-41FA0006CFB3}"/>
            </c:ext>
          </c:extLst>
        </c:ser>
        <c:ser>
          <c:idx val="4"/>
          <c:order val="4"/>
          <c:tx>
            <c:strRef>
              <c:f>II.8!$F$4</c:f>
              <c:strCache>
                <c:ptCount val="1"/>
                <c:pt idx="0">
                  <c:v>Agosto</c:v>
                </c:pt>
              </c:strCache>
            </c:strRef>
          </c:tx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II.8!$F$5:$F$20</c:f>
              <c:numCache>
                <c:formatCode>General</c:formatCode>
                <c:ptCount val="16"/>
                <c:pt idx="0">
                  <c:v>263353</c:v>
                </c:pt>
                <c:pt idx="1">
                  <c:v>283522</c:v>
                </c:pt>
                <c:pt idx="2">
                  <c:v>360758</c:v>
                </c:pt>
                <c:pt idx="3">
                  <c:v>386284</c:v>
                </c:pt>
                <c:pt idx="4">
                  <c:v>400415</c:v>
                </c:pt>
                <c:pt idx="5">
                  <c:v>401934</c:v>
                </c:pt>
                <c:pt idx="6">
                  <c:v>416750</c:v>
                </c:pt>
                <c:pt idx="7">
                  <c:v>404477</c:v>
                </c:pt>
                <c:pt idx="8">
                  <c:v>383061</c:v>
                </c:pt>
                <c:pt idx="9">
                  <c:v>380145</c:v>
                </c:pt>
                <c:pt idx="10">
                  <c:v>351607</c:v>
                </c:pt>
                <c:pt idx="11">
                  <c:v>341729</c:v>
                </c:pt>
                <c:pt idx="12">
                  <c:v>319316</c:v>
                </c:pt>
                <c:pt idx="13">
                  <c:v>266962</c:v>
                </c:pt>
                <c:pt idx="14">
                  <c:v>403089</c:v>
                </c:pt>
                <c:pt idx="15">
                  <c:v>301906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B-4659-9631-9DA723C25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6934024"/>
        <c:axId val="-2136938168"/>
      </c:lineChart>
      <c:catAx>
        <c:axId val="-213693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38168"/>
        <c:crosses val="autoZero"/>
        <c:auto val="1"/>
        <c:lblAlgn val="ctr"/>
        <c:lblOffset val="100"/>
        <c:noMultiLvlLbl val="0"/>
      </c:catAx>
      <c:valAx>
        <c:axId val="-213693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3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II.8!$H$4</c:f>
              <c:strCache>
                <c:ptCount val="1"/>
                <c:pt idx="0">
                  <c:v>Abril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II.8!$G$5:$G$20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II.8!$H$5:$H$20</c:f>
              <c:numCache>
                <c:formatCode>General</c:formatCode>
                <c:ptCount val="16"/>
                <c:pt idx="0" formatCode="#,##0">
                  <c:v>268502</c:v>
                </c:pt>
                <c:pt idx="1">
                  <c:v>317948</c:v>
                </c:pt>
                <c:pt idx="2">
                  <c:v>393044</c:v>
                </c:pt>
                <c:pt idx="3">
                  <c:v>448161</c:v>
                </c:pt>
                <c:pt idx="4" formatCode="#,##0">
                  <c:v>419206</c:v>
                </c:pt>
                <c:pt idx="5">
                  <c:v>455252</c:v>
                </c:pt>
                <c:pt idx="6">
                  <c:v>423438</c:v>
                </c:pt>
                <c:pt idx="7" formatCode="0">
                  <c:v>440826</c:v>
                </c:pt>
                <c:pt idx="8">
                  <c:v>390351</c:v>
                </c:pt>
                <c:pt idx="9">
                  <c:v>381321</c:v>
                </c:pt>
                <c:pt idx="10">
                  <c:v>377239</c:v>
                </c:pt>
                <c:pt idx="11">
                  <c:v>321766</c:v>
                </c:pt>
                <c:pt idx="12">
                  <c:v>354445</c:v>
                </c:pt>
                <c:pt idx="13">
                  <c:v>343662</c:v>
                </c:pt>
                <c:pt idx="14">
                  <c:v>461020</c:v>
                </c:pt>
                <c:pt idx="15">
                  <c:v>296005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A-D047-8C1D-5DAC7C3508BB}"/>
            </c:ext>
          </c:extLst>
        </c:ser>
        <c:ser>
          <c:idx val="1"/>
          <c:order val="1"/>
          <c:tx>
            <c:strRef>
              <c:f>II.8!$I$4</c:f>
              <c:strCache>
                <c:ptCount val="1"/>
                <c:pt idx="0">
                  <c:v>Mayo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II.8!$G$5:$G$20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II.8!$I$5:$I$20</c:f>
              <c:numCache>
                <c:formatCode>General</c:formatCode>
                <c:ptCount val="16"/>
                <c:pt idx="0">
                  <c:v>300505</c:v>
                </c:pt>
                <c:pt idx="1">
                  <c:v>369478</c:v>
                </c:pt>
                <c:pt idx="2">
                  <c:v>419240</c:v>
                </c:pt>
                <c:pt idx="3">
                  <c:v>404741</c:v>
                </c:pt>
                <c:pt idx="4">
                  <c:v>433035</c:v>
                </c:pt>
                <c:pt idx="5">
                  <c:v>449936</c:v>
                </c:pt>
                <c:pt idx="6">
                  <c:v>420531</c:v>
                </c:pt>
                <c:pt idx="7">
                  <c:v>406338</c:v>
                </c:pt>
                <c:pt idx="8">
                  <c:v>384951</c:v>
                </c:pt>
                <c:pt idx="9">
                  <c:v>384951</c:v>
                </c:pt>
                <c:pt idx="10">
                  <c:v>367092</c:v>
                </c:pt>
                <c:pt idx="11">
                  <c:v>362365</c:v>
                </c:pt>
                <c:pt idx="12">
                  <c:v>361726</c:v>
                </c:pt>
                <c:pt idx="13">
                  <c:v>287857</c:v>
                </c:pt>
                <c:pt idx="14">
                  <c:v>260906</c:v>
                </c:pt>
                <c:pt idx="15">
                  <c:v>313245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A-D047-8C1D-5DAC7C3508BB}"/>
            </c:ext>
          </c:extLst>
        </c:ser>
        <c:ser>
          <c:idx val="2"/>
          <c:order val="2"/>
          <c:tx>
            <c:strRef>
              <c:f>II.8!$J$4</c:f>
              <c:strCache>
                <c:ptCount val="1"/>
                <c:pt idx="0">
                  <c:v>Junio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II.8!$G$5:$G$20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II.8!$J$5:$J$20</c:f>
              <c:numCache>
                <c:formatCode>General</c:formatCode>
                <c:ptCount val="16"/>
                <c:pt idx="0">
                  <c:v>331607</c:v>
                </c:pt>
                <c:pt idx="1">
                  <c:v>410647</c:v>
                </c:pt>
                <c:pt idx="2">
                  <c:v>466512</c:v>
                </c:pt>
                <c:pt idx="3">
                  <c:v>453960</c:v>
                </c:pt>
                <c:pt idx="4">
                  <c:v>477152</c:v>
                </c:pt>
                <c:pt idx="5">
                  <c:v>451281</c:v>
                </c:pt>
                <c:pt idx="6">
                  <c:v>422048</c:v>
                </c:pt>
                <c:pt idx="7">
                  <c:v>444594</c:v>
                </c:pt>
                <c:pt idx="8">
                  <c:v>452635</c:v>
                </c:pt>
                <c:pt idx="9">
                  <c:v>403325</c:v>
                </c:pt>
                <c:pt idx="10">
                  <c:v>403735</c:v>
                </c:pt>
                <c:pt idx="11">
                  <c:v>385524</c:v>
                </c:pt>
                <c:pt idx="12">
                  <c:v>375231</c:v>
                </c:pt>
                <c:pt idx="13" formatCode="#,##0">
                  <c:v>368252</c:v>
                </c:pt>
                <c:pt idx="14">
                  <c:v>318595</c:v>
                </c:pt>
                <c:pt idx="15" formatCode="#,##0">
                  <c:v>357021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A-D047-8C1D-5DAC7C3508BB}"/>
            </c:ext>
          </c:extLst>
        </c:ser>
        <c:ser>
          <c:idx val="3"/>
          <c:order val="3"/>
          <c:tx>
            <c:strRef>
              <c:f>II.8!$K$4</c:f>
              <c:strCache>
                <c:ptCount val="1"/>
                <c:pt idx="0">
                  <c:v>Julio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II.8!$G$5:$G$20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II.8!$K$5:$K$20</c:f>
              <c:numCache>
                <c:formatCode>General</c:formatCode>
                <c:ptCount val="16"/>
                <c:pt idx="0">
                  <c:v>353171</c:v>
                </c:pt>
                <c:pt idx="1">
                  <c:v>441572</c:v>
                </c:pt>
                <c:pt idx="2">
                  <c:v>495851</c:v>
                </c:pt>
                <c:pt idx="3" formatCode="#,##0">
                  <c:v>463620</c:v>
                </c:pt>
                <c:pt idx="4">
                  <c:v>471631</c:v>
                </c:pt>
                <c:pt idx="5">
                  <c:v>506315</c:v>
                </c:pt>
                <c:pt idx="6" formatCode="0">
                  <c:v>505884</c:v>
                </c:pt>
                <c:pt idx="7">
                  <c:v>514991</c:v>
                </c:pt>
                <c:pt idx="8">
                  <c:v>465797</c:v>
                </c:pt>
                <c:pt idx="9">
                  <c:v>410293</c:v>
                </c:pt>
                <c:pt idx="10">
                  <c:v>419770</c:v>
                </c:pt>
                <c:pt idx="11" formatCode="#,##0">
                  <c:v>418932</c:v>
                </c:pt>
                <c:pt idx="12" formatCode="#,##0">
                  <c:v>429214</c:v>
                </c:pt>
                <c:pt idx="13">
                  <c:v>361415</c:v>
                </c:pt>
                <c:pt idx="14" formatCode="#,##0">
                  <c:v>344551</c:v>
                </c:pt>
                <c:pt idx="15" formatCode="#,##0">
                  <c:v>376196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8A-D047-8C1D-5DAC7C3508BB}"/>
            </c:ext>
          </c:extLst>
        </c:ser>
        <c:ser>
          <c:idx val="4"/>
          <c:order val="4"/>
          <c:tx>
            <c:strRef>
              <c:f>II.8!$L$4</c:f>
              <c:strCache>
                <c:ptCount val="1"/>
                <c:pt idx="0">
                  <c:v>Agosto</c:v>
                </c:pt>
              </c:strCache>
            </c:strRef>
          </c:tx>
          <c:marker>
            <c:symbol val="none"/>
          </c:marker>
          <c:cat>
            <c:numRef>
              <c:f>II.8!$G$5:$G$20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II.8!$L$5:$L$20</c:f>
              <c:numCache>
                <c:formatCode>General</c:formatCode>
                <c:ptCount val="16"/>
                <c:pt idx="0">
                  <c:v>321311</c:v>
                </c:pt>
                <c:pt idx="1">
                  <c:v>386607</c:v>
                </c:pt>
                <c:pt idx="2">
                  <c:v>445743</c:v>
                </c:pt>
                <c:pt idx="3">
                  <c:v>447367</c:v>
                </c:pt>
                <c:pt idx="4">
                  <c:v>451600</c:v>
                </c:pt>
                <c:pt idx="5">
                  <c:v>440113</c:v>
                </c:pt>
                <c:pt idx="6">
                  <c:v>416719</c:v>
                </c:pt>
                <c:pt idx="7">
                  <c:v>412547</c:v>
                </c:pt>
                <c:pt idx="8">
                  <c:v>404740</c:v>
                </c:pt>
                <c:pt idx="9">
                  <c:v>394580</c:v>
                </c:pt>
                <c:pt idx="10">
                  <c:v>398007</c:v>
                </c:pt>
                <c:pt idx="11">
                  <c:v>388776</c:v>
                </c:pt>
                <c:pt idx="12">
                  <c:v>373687</c:v>
                </c:pt>
                <c:pt idx="13">
                  <c:v>296742</c:v>
                </c:pt>
                <c:pt idx="14">
                  <c:v>320506</c:v>
                </c:pt>
                <c:pt idx="15">
                  <c:v>342334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9-4E75-BACB-6BF08BC6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6987448"/>
        <c:axId val="-2136991624"/>
      </c:lineChart>
      <c:catAx>
        <c:axId val="-213698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91624"/>
        <c:crosses val="autoZero"/>
        <c:auto val="1"/>
        <c:lblAlgn val="ctr"/>
        <c:lblOffset val="100"/>
        <c:noMultiLvlLbl val="0"/>
      </c:catAx>
      <c:valAx>
        <c:axId val="-213699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87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II.9!$D$4</c:f>
              <c:strCache>
                <c:ptCount val="1"/>
                <c:pt idx="0">
                  <c:v>Menos de 1 año</c:v>
                </c:pt>
              </c:strCache>
            </c:strRef>
          </c:tx>
          <c:marker>
            <c:symbol val="none"/>
          </c:marker>
          <c:cat>
            <c:numRef>
              <c:f>II.9!$C$5:$C$69</c:f>
              <c:numCache>
                <c:formatCode>General</c:formatCode>
                <c:ptCount val="6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II.9!$D$5:$D$69</c:f>
              <c:numCache>
                <c:formatCode>0.0</c:formatCode>
                <c:ptCount val="65"/>
                <c:pt idx="0">
                  <c:v>46.9491300575</c:v>
                </c:pt>
                <c:pt idx="1">
                  <c:v>47.300999639999993</c:v>
                </c:pt>
                <c:pt idx="2">
                  <c:v>46.284429549999999</c:v>
                </c:pt>
                <c:pt idx="3">
                  <c:v>46.531440735000004</c:v>
                </c:pt>
                <c:pt idx="4">
                  <c:v>46.918702124999996</c:v>
                </c:pt>
                <c:pt idx="5">
                  <c:v>46.931034087500009</c:v>
                </c:pt>
                <c:pt idx="6">
                  <c:v>46.780835149999994</c:v>
                </c:pt>
                <c:pt idx="7">
                  <c:v>45.891973495000002</c:v>
                </c:pt>
                <c:pt idx="8">
                  <c:v>44.205734252500001</c:v>
                </c:pt>
                <c:pt idx="9">
                  <c:v>41.794299125000002</c:v>
                </c:pt>
                <c:pt idx="10">
                  <c:v>39.6412668225</c:v>
                </c:pt>
                <c:pt idx="11">
                  <c:v>35.9752368925</c:v>
                </c:pt>
                <c:pt idx="12">
                  <c:v>31.783944607500001</c:v>
                </c:pt>
                <c:pt idx="13">
                  <c:v>28.909664632499997</c:v>
                </c:pt>
                <c:pt idx="14">
                  <c:v>26.188501837499999</c:v>
                </c:pt>
                <c:pt idx="15">
                  <c:v>25.192229272500001</c:v>
                </c:pt>
                <c:pt idx="16">
                  <c:v>25.849045755000002</c:v>
                </c:pt>
                <c:pt idx="17">
                  <c:v>25.5973505975</c:v>
                </c:pt>
                <c:pt idx="18">
                  <c:v>25.173092842500001</c:v>
                </c:pt>
                <c:pt idx="19">
                  <c:v>24.595448017500001</c:v>
                </c:pt>
                <c:pt idx="20">
                  <c:v>24.264138222500002</c:v>
                </c:pt>
                <c:pt idx="21">
                  <c:v>24.391484262500001</c:v>
                </c:pt>
                <c:pt idx="22">
                  <c:v>24.285343170000001</c:v>
                </c:pt>
                <c:pt idx="23">
                  <c:v>23.825821877500001</c:v>
                </c:pt>
                <c:pt idx="24">
                  <c:v>22.8778839125</c:v>
                </c:pt>
                <c:pt idx="25">
                  <c:v>21.544366360000001</c:v>
                </c:pt>
                <c:pt idx="26">
                  <c:v>21.199781895000001</c:v>
                </c:pt>
                <c:pt idx="27">
                  <c:v>20.549438952500001</c:v>
                </c:pt>
                <c:pt idx="28">
                  <c:v>20.016612052500001</c:v>
                </c:pt>
                <c:pt idx="29">
                  <c:v>20.180017472500001</c:v>
                </c:pt>
                <c:pt idx="30">
                  <c:v>20.461079600000001</c:v>
                </c:pt>
                <c:pt idx="31">
                  <c:v>21.359726907500004</c:v>
                </c:pt>
                <c:pt idx="32">
                  <c:v>22.361894132499998</c:v>
                </c:pt>
                <c:pt idx="33">
                  <c:v>23.143322944999998</c:v>
                </c:pt>
                <c:pt idx="34">
                  <c:v>23.759641170000002</c:v>
                </c:pt>
                <c:pt idx="35">
                  <c:v>24.758388042500002</c:v>
                </c:pt>
                <c:pt idx="36">
                  <c:v>25.2219691275</c:v>
                </c:pt>
                <c:pt idx="37">
                  <c:v>26.370132922499998</c:v>
                </c:pt>
                <c:pt idx="38">
                  <c:v>27.406941890000006</c:v>
                </c:pt>
                <c:pt idx="39">
                  <c:v>27.8162903775</c:v>
                </c:pt>
                <c:pt idx="40">
                  <c:v>28.8984441725</c:v>
                </c:pt>
                <c:pt idx="41">
                  <c:v>28.987051485000002</c:v>
                </c:pt>
                <c:pt idx="42">
                  <c:v>29.3176999075</c:v>
                </c:pt>
                <c:pt idx="43">
                  <c:v>30.015761852499999</c:v>
                </c:pt>
                <c:pt idx="44">
                  <c:v>30.263243677500004</c:v>
                </c:pt>
                <c:pt idx="45">
                  <c:v>31.749855042500002</c:v>
                </c:pt>
                <c:pt idx="46">
                  <c:v>32.240327837499997</c:v>
                </c:pt>
                <c:pt idx="47">
                  <c:v>32.705797197500004</c:v>
                </c:pt>
                <c:pt idx="48">
                  <c:v>33.269831657499999</c:v>
                </c:pt>
                <c:pt idx="49">
                  <c:v>33.647208214999999</c:v>
                </c:pt>
                <c:pt idx="50">
                  <c:v>34.083495140000004</c:v>
                </c:pt>
                <c:pt idx="51">
                  <c:v>34.575340269999998</c:v>
                </c:pt>
                <c:pt idx="52">
                  <c:v>34.852122782500004</c:v>
                </c:pt>
                <c:pt idx="53">
                  <c:v>34.116248605000003</c:v>
                </c:pt>
                <c:pt idx="54">
                  <c:v>33.428555962499999</c:v>
                </c:pt>
                <c:pt idx="55">
                  <c:v>33.232166765000002</c:v>
                </c:pt>
                <c:pt idx="56">
                  <c:v>33.055039882499997</c:v>
                </c:pt>
                <c:pt idx="57">
                  <c:v>30.044580937500001</c:v>
                </c:pt>
                <c:pt idx="58">
                  <c:v>30.388638019999998</c:v>
                </c:pt>
                <c:pt idx="59">
                  <c:v>29.335508822500003</c:v>
                </c:pt>
                <c:pt idx="60">
                  <c:v>28.480787752499999</c:v>
                </c:pt>
                <c:pt idx="61">
                  <c:v>32.059226512500004</c:v>
                </c:pt>
                <c:pt idx="62">
                  <c:v>33.314710140000003</c:v>
                </c:pt>
                <c:pt idx="63">
                  <c:v>35.695422649999998</c:v>
                </c:pt>
                <c:pt idx="64">
                  <c:v>37.223885537500003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4-0F4B-9197-6DE47D27ED68}"/>
            </c:ext>
          </c:extLst>
        </c:ser>
        <c:ser>
          <c:idx val="1"/>
          <c:order val="1"/>
          <c:tx>
            <c:strRef>
              <c:f>II.9!$E$4</c:f>
              <c:strCache>
                <c:ptCount val="1"/>
                <c:pt idx="0">
                  <c:v>1 año</c:v>
                </c:pt>
              </c:strCache>
            </c:strRef>
          </c:tx>
          <c:marker>
            <c:symbol val="none"/>
          </c:marker>
          <c:cat>
            <c:numRef>
              <c:f>II.9!$C$5:$C$69</c:f>
              <c:numCache>
                <c:formatCode>General</c:formatCode>
                <c:ptCount val="6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II.9!$E$5:$E$69</c:f>
              <c:numCache>
                <c:formatCode>0.0</c:formatCode>
                <c:ptCount val="65"/>
                <c:pt idx="0">
                  <c:v>30.019031045000002</c:v>
                </c:pt>
                <c:pt idx="1">
                  <c:v>30.723839757500002</c:v>
                </c:pt>
                <c:pt idx="2">
                  <c:v>29.174124240000001</c:v>
                </c:pt>
                <c:pt idx="3">
                  <c:v>27.226096152499998</c:v>
                </c:pt>
                <c:pt idx="4">
                  <c:v>26.9415755275</c:v>
                </c:pt>
                <c:pt idx="5">
                  <c:v>26.9202909475</c:v>
                </c:pt>
                <c:pt idx="6">
                  <c:v>26.0569696425</c:v>
                </c:pt>
                <c:pt idx="7">
                  <c:v>26.415163517499998</c:v>
                </c:pt>
                <c:pt idx="8">
                  <c:v>23.594224452500001</c:v>
                </c:pt>
                <c:pt idx="9">
                  <c:v>23.272286412500002</c:v>
                </c:pt>
                <c:pt idx="10">
                  <c:v>22.390433310000002</c:v>
                </c:pt>
                <c:pt idx="11">
                  <c:v>20.129353522500001</c:v>
                </c:pt>
                <c:pt idx="12">
                  <c:v>18.770692347499999</c:v>
                </c:pt>
                <c:pt idx="13">
                  <c:v>16.002082110000003</c:v>
                </c:pt>
                <c:pt idx="14">
                  <c:v>14.861085174999999</c:v>
                </c:pt>
                <c:pt idx="15">
                  <c:v>15.1183755375</c:v>
                </c:pt>
                <c:pt idx="16">
                  <c:v>15.702278612499999</c:v>
                </c:pt>
                <c:pt idx="17">
                  <c:v>15.097299574999999</c:v>
                </c:pt>
                <c:pt idx="18">
                  <c:v>15.35976696</c:v>
                </c:pt>
                <c:pt idx="19">
                  <c:v>14.697588204999999</c:v>
                </c:pt>
                <c:pt idx="20">
                  <c:v>14.451690675</c:v>
                </c:pt>
                <c:pt idx="21">
                  <c:v>15.183515072500001</c:v>
                </c:pt>
                <c:pt idx="22">
                  <c:v>14.812692405</c:v>
                </c:pt>
                <c:pt idx="23">
                  <c:v>14.254123212500001</c:v>
                </c:pt>
                <c:pt idx="24">
                  <c:v>13.360161542500002</c:v>
                </c:pt>
                <c:pt idx="25">
                  <c:v>12.604928729999999</c:v>
                </c:pt>
                <c:pt idx="26">
                  <c:v>11.8600203975</c:v>
                </c:pt>
                <c:pt idx="27">
                  <c:v>11.62129569</c:v>
                </c:pt>
                <c:pt idx="28">
                  <c:v>11.529555321</c:v>
                </c:pt>
                <c:pt idx="29">
                  <c:v>11.025200128499998</c:v>
                </c:pt>
                <c:pt idx="30">
                  <c:v>11.152434586</c:v>
                </c:pt>
                <c:pt idx="31">
                  <c:v>11.4494230735</c:v>
                </c:pt>
                <c:pt idx="32">
                  <c:v>11.5697526925</c:v>
                </c:pt>
                <c:pt idx="33">
                  <c:v>11.9590797425</c:v>
                </c:pt>
                <c:pt idx="34">
                  <c:v>12.17497945</c:v>
                </c:pt>
                <c:pt idx="35">
                  <c:v>12.9766187675</c:v>
                </c:pt>
                <c:pt idx="36">
                  <c:v>13.389017819999999</c:v>
                </c:pt>
                <c:pt idx="37">
                  <c:v>13.992424487499999</c:v>
                </c:pt>
                <c:pt idx="38">
                  <c:v>14.135764835</c:v>
                </c:pt>
                <c:pt idx="39">
                  <c:v>13.932544945</c:v>
                </c:pt>
                <c:pt idx="40">
                  <c:v>14.61049199</c:v>
                </c:pt>
                <c:pt idx="41">
                  <c:v>15.052987097500001</c:v>
                </c:pt>
                <c:pt idx="42">
                  <c:v>15.9749352925</c:v>
                </c:pt>
                <c:pt idx="43">
                  <c:v>16.556694982499998</c:v>
                </c:pt>
                <c:pt idx="44">
                  <c:v>16.711462494999999</c:v>
                </c:pt>
                <c:pt idx="45">
                  <c:v>17.0434060075</c:v>
                </c:pt>
                <c:pt idx="46">
                  <c:v>16.724205015000003</c:v>
                </c:pt>
                <c:pt idx="47">
                  <c:v>16.4001126275</c:v>
                </c:pt>
                <c:pt idx="48">
                  <c:v>16.0348708625</c:v>
                </c:pt>
                <c:pt idx="49">
                  <c:v>16.220478294999999</c:v>
                </c:pt>
                <c:pt idx="50">
                  <c:v>16.069287060000001</c:v>
                </c:pt>
                <c:pt idx="51">
                  <c:v>16.574351547500001</c:v>
                </c:pt>
                <c:pt idx="52">
                  <c:v>16.985459325000001</c:v>
                </c:pt>
                <c:pt idx="53">
                  <c:v>16.348228930000001</c:v>
                </c:pt>
                <c:pt idx="54">
                  <c:v>15.604610442500002</c:v>
                </c:pt>
                <c:pt idx="55">
                  <c:v>15.1319699275</c:v>
                </c:pt>
                <c:pt idx="56">
                  <c:v>14.8198452</c:v>
                </c:pt>
                <c:pt idx="57">
                  <c:v>12.7985355855</c:v>
                </c:pt>
                <c:pt idx="58">
                  <c:v>13.641796350499998</c:v>
                </c:pt>
                <c:pt idx="59">
                  <c:v>13.9515616905</c:v>
                </c:pt>
                <c:pt idx="60">
                  <c:v>13.651796817999999</c:v>
                </c:pt>
                <c:pt idx="61">
                  <c:v>16.357649087499997</c:v>
                </c:pt>
                <c:pt idx="62">
                  <c:v>18.087821722499999</c:v>
                </c:pt>
                <c:pt idx="63">
                  <c:v>19.389245750000001</c:v>
                </c:pt>
                <c:pt idx="64">
                  <c:v>20.882544995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4-0F4B-9197-6DE47D27ED68}"/>
            </c:ext>
          </c:extLst>
        </c:ser>
        <c:ser>
          <c:idx val="2"/>
          <c:order val="2"/>
          <c:tx>
            <c:strRef>
              <c:f>II.9!$F$4</c:f>
              <c:strCache>
                <c:ptCount val="1"/>
                <c:pt idx="0">
                  <c:v>2-3 años</c:v>
                </c:pt>
              </c:strCache>
            </c:strRef>
          </c:tx>
          <c:marker>
            <c:symbol val="none"/>
          </c:marker>
          <c:cat>
            <c:numRef>
              <c:f>II.9!$C$5:$C$69</c:f>
              <c:numCache>
                <c:formatCode>General</c:formatCode>
                <c:ptCount val="6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II.9!$F$5:$F$69</c:f>
              <c:numCache>
                <c:formatCode>0.0</c:formatCode>
                <c:ptCount val="65"/>
                <c:pt idx="0">
                  <c:v>24.171290397500002</c:v>
                </c:pt>
                <c:pt idx="1">
                  <c:v>23.910658359999999</c:v>
                </c:pt>
                <c:pt idx="2">
                  <c:v>20.31769371</c:v>
                </c:pt>
                <c:pt idx="3">
                  <c:v>18.9982872</c:v>
                </c:pt>
                <c:pt idx="4">
                  <c:v>17.9894795425</c:v>
                </c:pt>
                <c:pt idx="5">
                  <c:v>18.562805175000001</c:v>
                </c:pt>
                <c:pt idx="6">
                  <c:v>18.458452225000002</c:v>
                </c:pt>
                <c:pt idx="7">
                  <c:v>19.747109415000001</c:v>
                </c:pt>
                <c:pt idx="8">
                  <c:v>17.795929909750001</c:v>
                </c:pt>
                <c:pt idx="9">
                  <c:v>16.780426979750001</c:v>
                </c:pt>
                <c:pt idx="10">
                  <c:v>16.67478275225</c:v>
                </c:pt>
                <c:pt idx="11">
                  <c:v>14.109899757249998</c:v>
                </c:pt>
                <c:pt idx="12">
                  <c:v>14.395550248749998</c:v>
                </c:pt>
                <c:pt idx="13">
                  <c:v>12.17795538775</c:v>
                </c:pt>
                <c:pt idx="14">
                  <c:v>11.09597349025</c:v>
                </c:pt>
                <c:pt idx="15">
                  <c:v>11.581762075250001</c:v>
                </c:pt>
                <c:pt idx="16">
                  <c:v>10.940720796500001</c:v>
                </c:pt>
                <c:pt idx="17">
                  <c:v>10.623855829250001</c:v>
                </c:pt>
                <c:pt idx="18">
                  <c:v>11.068091394250001</c:v>
                </c:pt>
                <c:pt idx="19">
                  <c:v>10.335543394249999</c:v>
                </c:pt>
                <c:pt idx="20">
                  <c:v>10.870724678250001</c:v>
                </c:pt>
                <c:pt idx="21">
                  <c:v>11.18222451225</c:v>
                </c:pt>
                <c:pt idx="22">
                  <c:v>10.53469490975</c:v>
                </c:pt>
                <c:pt idx="23">
                  <c:v>10.05725550725</c:v>
                </c:pt>
                <c:pt idx="24">
                  <c:v>9.6316095597500002</c:v>
                </c:pt>
                <c:pt idx="25">
                  <c:v>8.7795025117499996</c:v>
                </c:pt>
                <c:pt idx="26">
                  <c:v>7.651898622500001</c:v>
                </c:pt>
                <c:pt idx="27">
                  <c:v>7.5676875114999991</c:v>
                </c:pt>
                <c:pt idx="28">
                  <c:v>7.7904490232499999</c:v>
                </c:pt>
                <c:pt idx="29">
                  <c:v>8.285164237</c:v>
                </c:pt>
                <c:pt idx="30">
                  <c:v>8.7986679077500014</c:v>
                </c:pt>
                <c:pt idx="31">
                  <c:v>8.8758423327500005</c:v>
                </c:pt>
                <c:pt idx="32">
                  <c:v>8.5239591597500013</c:v>
                </c:pt>
                <c:pt idx="33">
                  <c:v>8.9180660257499991</c:v>
                </c:pt>
                <c:pt idx="34">
                  <c:v>9.2516493817499992</c:v>
                </c:pt>
                <c:pt idx="35">
                  <c:v>9.4306049367499991</c:v>
                </c:pt>
                <c:pt idx="36">
                  <c:v>10.12454128475</c:v>
                </c:pt>
                <c:pt idx="37">
                  <c:v>10.203680039749999</c:v>
                </c:pt>
                <c:pt idx="38">
                  <c:v>10.62968420975</c:v>
                </c:pt>
                <c:pt idx="39">
                  <c:v>11.293340445749999</c:v>
                </c:pt>
                <c:pt idx="40">
                  <c:v>11.130580665</c:v>
                </c:pt>
                <c:pt idx="41">
                  <c:v>10.90024948225</c:v>
                </c:pt>
                <c:pt idx="42">
                  <c:v>11.418668272249999</c:v>
                </c:pt>
                <c:pt idx="43">
                  <c:v>11.266617059749999</c:v>
                </c:pt>
                <c:pt idx="44">
                  <c:v>10.998925685750001</c:v>
                </c:pt>
                <c:pt idx="45">
                  <c:v>12.208928346</c:v>
                </c:pt>
                <c:pt idx="46">
                  <c:v>12.318724630999998</c:v>
                </c:pt>
                <c:pt idx="47">
                  <c:v>12.089865683500001</c:v>
                </c:pt>
                <c:pt idx="48">
                  <c:v>13.174717424999999</c:v>
                </c:pt>
                <c:pt idx="49">
                  <c:v>11.9665253155</c:v>
                </c:pt>
                <c:pt idx="50">
                  <c:v>11.393761633</c:v>
                </c:pt>
                <c:pt idx="51">
                  <c:v>11.821582555499999</c:v>
                </c:pt>
                <c:pt idx="52">
                  <c:v>10.495066762</c:v>
                </c:pt>
                <c:pt idx="53">
                  <c:v>11.730980991499999</c:v>
                </c:pt>
                <c:pt idx="54">
                  <c:v>11.563448308999998</c:v>
                </c:pt>
                <c:pt idx="55">
                  <c:v>11.593743919000001</c:v>
                </c:pt>
                <c:pt idx="56">
                  <c:v>12.6985464075</c:v>
                </c:pt>
                <c:pt idx="57">
                  <c:v>11.305260657000002</c:v>
                </c:pt>
                <c:pt idx="58">
                  <c:v>10.601322650750001</c:v>
                </c:pt>
                <c:pt idx="59">
                  <c:v>10.20192313075</c:v>
                </c:pt>
                <c:pt idx="60">
                  <c:v>9.8555028432499991</c:v>
                </c:pt>
                <c:pt idx="61">
                  <c:v>9.8958334914999995</c:v>
                </c:pt>
                <c:pt idx="62">
                  <c:v>10.486182927749999</c:v>
                </c:pt>
                <c:pt idx="63">
                  <c:v>11.08977913775</c:v>
                </c:pt>
                <c:pt idx="64">
                  <c:v>11.266464470249998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4-0F4B-9197-6DE47D27ED68}"/>
            </c:ext>
          </c:extLst>
        </c:ser>
        <c:ser>
          <c:idx val="3"/>
          <c:order val="3"/>
          <c:tx>
            <c:strRef>
              <c:f>II.9!$G$4</c:f>
              <c:strCache>
                <c:ptCount val="1"/>
                <c:pt idx="0">
                  <c:v>4 o más años</c:v>
                </c:pt>
              </c:strCache>
            </c:strRef>
          </c:tx>
          <c:marker>
            <c:symbol val="none"/>
          </c:marker>
          <c:cat>
            <c:numRef>
              <c:f>II.9!$C$5:$C$69</c:f>
              <c:numCache>
                <c:formatCode>General</c:formatCode>
                <c:ptCount val="6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II.9!$G$5:$G$69</c:f>
              <c:numCache>
                <c:formatCode>0.0</c:formatCode>
                <c:ptCount val="65"/>
                <c:pt idx="0">
                  <c:v>19.832980872499999</c:v>
                </c:pt>
                <c:pt idx="1">
                  <c:v>19.576871157500001</c:v>
                </c:pt>
                <c:pt idx="2">
                  <c:v>19.631743669999999</c:v>
                </c:pt>
                <c:pt idx="3">
                  <c:v>18.867288352499997</c:v>
                </c:pt>
                <c:pt idx="4">
                  <c:v>17.399452686749999</c:v>
                </c:pt>
                <c:pt idx="5">
                  <c:v>15.49999713925</c:v>
                </c:pt>
                <c:pt idx="6">
                  <c:v>15.34369897925</c:v>
                </c:pt>
                <c:pt idx="7">
                  <c:v>14.295384884250002</c:v>
                </c:pt>
                <c:pt idx="8">
                  <c:v>15.3630571375</c:v>
                </c:pt>
                <c:pt idx="9">
                  <c:v>13.140689494250001</c:v>
                </c:pt>
                <c:pt idx="10">
                  <c:v>12.688028456750001</c:v>
                </c:pt>
                <c:pt idx="11">
                  <c:v>12.03925526175</c:v>
                </c:pt>
                <c:pt idx="12">
                  <c:v>10.947026609999998</c:v>
                </c:pt>
                <c:pt idx="13">
                  <c:v>11.551242351250002</c:v>
                </c:pt>
                <c:pt idx="14">
                  <c:v>10.07734203125</c:v>
                </c:pt>
                <c:pt idx="15">
                  <c:v>10.632225751250001</c:v>
                </c:pt>
                <c:pt idx="16">
                  <c:v>10.121546506250001</c:v>
                </c:pt>
                <c:pt idx="17">
                  <c:v>11.051357268249999</c:v>
                </c:pt>
                <c:pt idx="18">
                  <c:v>10.798751353250001</c:v>
                </c:pt>
                <c:pt idx="19">
                  <c:v>9.4151074875000003</c:v>
                </c:pt>
                <c:pt idx="20">
                  <c:v>10.26834058675</c:v>
                </c:pt>
                <c:pt idx="21">
                  <c:v>10.21358036925</c:v>
                </c:pt>
                <c:pt idx="22">
                  <c:v>10.549389601750001</c:v>
                </c:pt>
                <c:pt idx="23">
                  <c:v>9.9381573210000003</c:v>
                </c:pt>
                <c:pt idx="24">
                  <c:v>8.4961518057499994</c:v>
                </c:pt>
                <c:pt idx="25">
                  <c:v>7.4621186267499997</c:v>
                </c:pt>
                <c:pt idx="26">
                  <c:v>6.5324572327499997</c:v>
                </c:pt>
                <c:pt idx="27">
                  <c:v>6.5507326127500001</c:v>
                </c:pt>
                <c:pt idx="28">
                  <c:v>6.6075210572500005</c:v>
                </c:pt>
                <c:pt idx="29">
                  <c:v>5.9053628444999999</c:v>
                </c:pt>
                <c:pt idx="30">
                  <c:v>5.4448308944999999</c:v>
                </c:pt>
                <c:pt idx="31">
                  <c:v>5.7685421705</c:v>
                </c:pt>
                <c:pt idx="32">
                  <c:v>5.8524104357500004</c:v>
                </c:pt>
                <c:pt idx="33">
                  <c:v>6.3497183325000002</c:v>
                </c:pt>
                <c:pt idx="34">
                  <c:v>6.5447942020000003</c:v>
                </c:pt>
                <c:pt idx="35">
                  <c:v>6.1612914802500001</c:v>
                </c:pt>
                <c:pt idx="36">
                  <c:v>6.2550417185000002</c:v>
                </c:pt>
                <c:pt idx="37">
                  <c:v>6.5859458445000003</c:v>
                </c:pt>
                <c:pt idx="38">
                  <c:v>6.6306948659999998</c:v>
                </c:pt>
                <c:pt idx="39">
                  <c:v>6.9820822477500002</c:v>
                </c:pt>
                <c:pt idx="40">
                  <c:v>7.2049853802500001</c:v>
                </c:pt>
                <c:pt idx="41">
                  <c:v>7.2627438307500007</c:v>
                </c:pt>
                <c:pt idx="42">
                  <c:v>8.0374449487500002</c:v>
                </c:pt>
                <c:pt idx="43">
                  <c:v>8.1671106810000005</c:v>
                </c:pt>
                <c:pt idx="44">
                  <c:v>8.5484073157499996</c:v>
                </c:pt>
                <c:pt idx="45">
                  <c:v>8.9902138704999999</c:v>
                </c:pt>
                <c:pt idx="46">
                  <c:v>8.5247213839999993</c:v>
                </c:pt>
                <c:pt idx="47">
                  <c:v>8.1931029557499997</c:v>
                </c:pt>
                <c:pt idx="48">
                  <c:v>7.7213032244999997</c:v>
                </c:pt>
                <c:pt idx="49">
                  <c:v>7.2893431187499997</c:v>
                </c:pt>
                <c:pt idx="50">
                  <c:v>7.8954386702499999</c:v>
                </c:pt>
                <c:pt idx="51">
                  <c:v>9.1070986967500005</c:v>
                </c:pt>
                <c:pt idx="52">
                  <c:v>9.3202918747499996</c:v>
                </c:pt>
                <c:pt idx="53">
                  <c:v>9.6048938015000012</c:v>
                </c:pt>
                <c:pt idx="54">
                  <c:v>9.0180252779999996</c:v>
                </c:pt>
                <c:pt idx="55">
                  <c:v>8.0987763404999988</c:v>
                </c:pt>
                <c:pt idx="56">
                  <c:v>7.7341822387499999</c:v>
                </c:pt>
                <c:pt idx="57">
                  <c:v>6.1446143390000003</c:v>
                </c:pt>
                <c:pt idx="58">
                  <c:v>5.5420891047500005</c:v>
                </c:pt>
                <c:pt idx="59">
                  <c:v>5.1535693407500007</c:v>
                </c:pt>
                <c:pt idx="60">
                  <c:v>4.8672429322500008</c:v>
                </c:pt>
                <c:pt idx="61">
                  <c:v>6.2288349867499999</c:v>
                </c:pt>
                <c:pt idx="62">
                  <c:v>6.2751412392499999</c:v>
                </c:pt>
                <c:pt idx="63">
                  <c:v>6.4123152494999998</c:v>
                </c:pt>
                <c:pt idx="64">
                  <c:v>6.7322722675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4-0F4B-9197-6DE47D27E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4409608"/>
        <c:axId val="-2134074328"/>
      </c:lineChart>
      <c:catAx>
        <c:axId val="-213440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074328"/>
        <c:crosses val="autoZero"/>
        <c:auto val="1"/>
        <c:lblAlgn val="ctr"/>
        <c:lblOffset val="100"/>
        <c:noMultiLvlLbl val="0"/>
      </c:catAx>
      <c:valAx>
        <c:axId val="-213407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40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'I.1.a-I.1.b'!$C$4</c:f>
              <c:strCache>
                <c:ptCount val="1"/>
                <c:pt idx="0">
                  <c:v>Ocupados EPA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'I.1.a-I.1.b'!$B$5:$B$19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'I.1.a-I.1.b'!$C$5:$C$19</c:f>
              <c:numCache>
                <c:formatCode>0</c:formatCode>
                <c:ptCount val="15"/>
                <c:pt idx="0">
                  <c:v>20646.94803</c:v>
                </c:pt>
                <c:pt idx="1">
                  <c:v>19154.246320000002</c:v>
                </c:pt>
                <c:pt idx="2">
                  <c:v>18751.106540000001</c:v>
                </c:pt>
                <c:pt idx="3">
                  <c:v>18621.964</c:v>
                </c:pt>
                <c:pt idx="4">
                  <c:v>17758.489659999999</c:v>
                </c:pt>
                <c:pt idx="5">
                  <c:v>17160.564920000001</c:v>
                </c:pt>
                <c:pt idx="6">
                  <c:v>17353.012440000002</c:v>
                </c:pt>
                <c:pt idx="7">
                  <c:v>17866.538100000002</c:v>
                </c:pt>
                <c:pt idx="8">
                  <c:v>18300.974429999998</c:v>
                </c:pt>
                <c:pt idx="9">
                  <c:v>18813.311160000001</c:v>
                </c:pt>
                <c:pt idx="10">
                  <c:v>19344.066300000002</c:v>
                </c:pt>
                <c:pt idx="11">
                  <c:v>19804.909600000003</c:v>
                </c:pt>
                <c:pt idx="12">
                  <c:v>18607.22019</c:v>
                </c:pt>
                <c:pt idx="13">
                  <c:v>19671.655510000001</c:v>
                </c:pt>
                <c:pt idx="14">
                  <c:v>20468.02521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3-E84C-80FD-57ACB64F2FEE}"/>
            </c:ext>
          </c:extLst>
        </c:ser>
        <c:ser>
          <c:idx val="1"/>
          <c:order val="1"/>
          <c:tx>
            <c:strRef>
              <c:f>'I.1.a-I.1.b'!$D$4</c:f>
              <c:strCache>
                <c:ptCount val="1"/>
                <c:pt idx="0">
                  <c:v>Empleo efectivo EPA (1)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'I.1.a-I.1.b'!$B$5:$B$19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'I.1.a-I.1.b'!$D$5:$D$19</c:f>
              <c:numCache>
                <c:formatCode>0</c:formatCode>
                <c:ptCount val="15"/>
                <c:pt idx="0">
                  <c:v>19615.197769999999</c:v>
                </c:pt>
                <c:pt idx="1">
                  <c:v>18061.763990000003</c:v>
                </c:pt>
                <c:pt idx="2">
                  <c:v>17795.807060300001</c:v>
                </c:pt>
                <c:pt idx="3">
                  <c:v>17643.523200199998</c:v>
                </c:pt>
                <c:pt idx="4">
                  <c:v>16861.251650600003</c:v>
                </c:pt>
                <c:pt idx="5">
                  <c:v>16390.933120300004</c:v>
                </c:pt>
                <c:pt idx="6">
                  <c:v>16518.891569400002</c:v>
                </c:pt>
                <c:pt idx="7">
                  <c:v>17024.35684</c:v>
                </c:pt>
                <c:pt idx="8">
                  <c:v>17473.249359900001</c:v>
                </c:pt>
                <c:pt idx="9">
                  <c:v>17820.605839600001</c:v>
                </c:pt>
                <c:pt idx="10">
                  <c:v>18388.572159700001</c:v>
                </c:pt>
                <c:pt idx="11">
                  <c:v>18713.666110000002</c:v>
                </c:pt>
                <c:pt idx="12">
                  <c:v>13929.72307</c:v>
                </c:pt>
                <c:pt idx="13">
                  <c:v>18179.787871000004</c:v>
                </c:pt>
                <c:pt idx="14">
                  <c:v>18847.6711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3-E84C-80FD-57ACB64F2FEE}"/>
            </c:ext>
          </c:extLst>
        </c:ser>
        <c:ser>
          <c:idx val="2"/>
          <c:order val="2"/>
          <c:tx>
            <c:strRef>
              <c:f>'I.1.a-I.1.b'!$E$4</c:f>
              <c:strCache>
                <c:ptCount val="1"/>
                <c:pt idx="0">
                  <c:v>Ocupados CNTR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'I.1.a-I.1.b'!$B$5:$B$19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'I.1.a-I.1.b'!$E$5:$E$19</c:f>
              <c:numCache>
                <c:formatCode>0</c:formatCode>
                <c:ptCount val="15"/>
                <c:pt idx="0">
                  <c:v>21358.799999999999</c:v>
                </c:pt>
                <c:pt idx="1">
                  <c:v>19904.2</c:v>
                </c:pt>
                <c:pt idx="2">
                  <c:v>19542.099999999999</c:v>
                </c:pt>
                <c:pt idx="3">
                  <c:v>19185.3</c:v>
                </c:pt>
                <c:pt idx="4">
                  <c:v>18397.7</c:v>
                </c:pt>
                <c:pt idx="5">
                  <c:v>17847.7</c:v>
                </c:pt>
                <c:pt idx="6">
                  <c:v>18009</c:v>
                </c:pt>
                <c:pt idx="7">
                  <c:v>18520.5</c:v>
                </c:pt>
                <c:pt idx="8">
                  <c:v>18898.5</c:v>
                </c:pt>
                <c:pt idx="9">
                  <c:v>19404.5</c:v>
                </c:pt>
                <c:pt idx="10">
                  <c:v>19817.3</c:v>
                </c:pt>
                <c:pt idx="11">
                  <c:v>20409.099999999999</c:v>
                </c:pt>
                <c:pt idx="12">
                  <c:v>18885.7</c:v>
                </c:pt>
                <c:pt idx="13">
                  <c:v>19744</c:v>
                </c:pt>
                <c:pt idx="14">
                  <c:v>20483.099999999999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3-E84C-80FD-57ACB64F2FEE}"/>
            </c:ext>
          </c:extLst>
        </c:ser>
        <c:ser>
          <c:idx val="3"/>
          <c:order val="3"/>
          <c:tx>
            <c:strRef>
              <c:f>'I.1.a-I.1.b'!$F$4</c:f>
              <c:strCache>
                <c:ptCount val="1"/>
                <c:pt idx="0">
                  <c:v>Afiliados SS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'I.1.a-I.1.b'!$B$5:$B$19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'I.1.a-I.1.b'!$F$5:$F$19</c:f>
              <c:numCache>
                <c:formatCode>0</c:formatCode>
                <c:ptCount val="15"/>
                <c:pt idx="0">
                  <c:v>19374.954809999999</c:v>
                </c:pt>
                <c:pt idx="1">
                  <c:v>18078.552206666667</c:v>
                </c:pt>
                <c:pt idx="2">
                  <c:v>17732.113066666665</c:v>
                </c:pt>
                <c:pt idx="3">
                  <c:v>17550.990009999998</c:v>
                </c:pt>
                <c:pt idx="4">
                  <c:v>16981.144046666668</c:v>
                </c:pt>
                <c:pt idx="5">
                  <c:v>16331.076793333335</c:v>
                </c:pt>
                <c:pt idx="6">
                  <c:v>16581.140416666665</c:v>
                </c:pt>
                <c:pt idx="7">
                  <c:v>17162.000583333331</c:v>
                </c:pt>
                <c:pt idx="8">
                  <c:v>17628.648789999996</c:v>
                </c:pt>
                <c:pt idx="9">
                  <c:v>18300.247696666665</c:v>
                </c:pt>
                <c:pt idx="10">
                  <c:v>18867.039616666665</c:v>
                </c:pt>
                <c:pt idx="11">
                  <c:v>19396.724133333337</c:v>
                </c:pt>
                <c:pt idx="12">
                  <c:v>18546.377443333335</c:v>
                </c:pt>
                <c:pt idx="13">
                  <c:v>19274.265483333329</c:v>
                </c:pt>
                <c:pt idx="14">
                  <c:v>20200.044469999997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03-E84C-80FD-57ACB64F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4895928"/>
        <c:axId val="-2134770712"/>
      </c:lineChart>
      <c:catAx>
        <c:axId val="-2134895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770712"/>
        <c:crosses val="autoZero"/>
        <c:auto val="1"/>
        <c:lblAlgn val="ctr"/>
        <c:lblOffset val="100"/>
        <c:noMultiLvlLbl val="0"/>
      </c:catAx>
      <c:valAx>
        <c:axId val="-2134770712"/>
        <c:scaling>
          <c:orientation val="minMax"/>
          <c:min val="1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895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956087962963"/>
          <c:y val="5.0956790123456802E-2"/>
          <c:w val="0.76695115740740805"/>
          <c:h val="0.81441296296296195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6"/>
            <c:spPr>
              <a:noFill/>
              <a:ln>
                <a:noFill/>
              </a:ln>
              <a:effectLst/>
            </c:spPr>
          </c:marker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00-7DF8-492E-93D2-EF090A4318FB}"/>
              </c:ext>
            </c:extLst>
          </c:dPt>
          <c:dPt>
            <c:idx val="148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01-7DF8-492E-93D2-EF090A4318F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8-492E-93D2-EF090A4318FB}"/>
                </c:ext>
              </c:extLst>
            </c:dLbl>
            <c:dLbl>
              <c:idx val="1"/>
              <c:tx>
                <c:strRef>
                  <c:f>II.10!$B$7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{E70D398B-B74E-4EE4-94ED-F18E638D510C}</c15:txfldGUID>
                      <c15:f>II.10!$B$7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DF8-492E-93D2-EF090A4318FB}"/>
                </c:ext>
              </c:extLst>
            </c:dLbl>
            <c:dLbl>
              <c:idx val="2"/>
              <c:tx>
                <c:strRef>
                  <c:f>II.10!$B$8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{B72952C9-1E08-4D84-A03F-FD9045181594}</c15:txfldGUID>
                      <c15:f>II.10!$B$8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DF8-492E-93D2-EF090A4318FB}"/>
                </c:ext>
              </c:extLst>
            </c:dLbl>
            <c:dLbl>
              <c:idx val="3"/>
              <c:tx>
                <c:strRef>
                  <c:f>II.10!$B$9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{B754D8EF-4830-4ADC-9C28-D2FCC4346735}</c15:txfldGUID>
                      <c15:f>II.10!$B$9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7DF8-492E-93D2-EF090A4318FB}"/>
                </c:ext>
              </c:extLst>
            </c:dLbl>
            <c:dLbl>
              <c:idx val="4"/>
              <c:tx>
                <c:strRef>
                  <c:f>II.10!$B$10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{962F54A1-D280-4DD5-BE28-0BF5C46A366D}</c15:txfldGUID>
                      <c15:f>II.10!$B$10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DF8-492E-93D2-EF090A4318FB}"/>
                </c:ext>
              </c:extLst>
            </c:dLbl>
            <c:dLbl>
              <c:idx val="5"/>
              <c:tx>
                <c:strRef>
                  <c:f>II.10!$B$11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{DE85250D-3F87-4AD8-9CE6-8A17D8EAE44C}</c15:txfldGUID>
                      <c15:f>II.10!$B$11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DF8-492E-93D2-EF090A4318FB}"/>
                </c:ext>
              </c:extLst>
            </c:dLbl>
            <c:dLbl>
              <c:idx val="6"/>
              <c:tx>
                <c:strRef>
                  <c:f>II.10!$B$12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{F88AB1D4-E226-43F2-95F5-5DAED192902E}</c15:txfldGUID>
                      <c15:f>II.10!$B$12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DF8-492E-93D2-EF090A4318FB}"/>
                </c:ext>
              </c:extLst>
            </c:dLbl>
            <c:dLbl>
              <c:idx val="7"/>
              <c:tx>
                <c:strRef>
                  <c:f>II.10!$B$13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{826B754E-5978-4B6A-913A-BB537119AB6C}</c15:txfldGUID>
                      <c15:f>II.10!$B$13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DF8-492E-93D2-EF090A4318FB}"/>
                </c:ext>
              </c:extLst>
            </c:dLbl>
            <c:dLbl>
              <c:idx val="8"/>
              <c:tx>
                <c:strRef>
                  <c:f>II.10!$B$14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{06827A36-699E-43C0-844C-1EF4F29464D3}</c15:txfldGUID>
                      <c15:f>II.10!$B$14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DF8-492E-93D2-EF090A4318FB}"/>
                </c:ext>
              </c:extLst>
            </c:dLbl>
            <c:dLbl>
              <c:idx val="9"/>
              <c:tx>
                <c:strRef>
                  <c:f>II.10!$B$15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{6F6B4988-47EC-47DB-AD2B-43D85DF0E6E9}</c15:txfldGUID>
                      <c15:f>II.10!$B$15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7DF8-492E-93D2-EF090A4318FB}"/>
                </c:ext>
              </c:extLst>
            </c:dLbl>
            <c:dLbl>
              <c:idx val="10"/>
              <c:tx>
                <c:strRef>
                  <c:f>II.10!$B$16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{59402E09-321B-474F-928D-34876A829745}</c15:txfldGUID>
                      <c15:f>II.10!$B$16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DF8-492E-93D2-EF090A4318FB}"/>
                </c:ext>
              </c:extLst>
            </c:dLbl>
            <c:dLbl>
              <c:idx val="11"/>
              <c:tx>
                <c:strRef>
                  <c:f>II.10!$B$17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{98147517-4544-4ACB-A296-8723A1CCDB72}</c15:txfldGUID>
                      <c15:f>II.10!$B$17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DF8-492E-93D2-EF090A4318FB}"/>
                </c:ext>
              </c:extLst>
            </c:dLbl>
            <c:dLbl>
              <c:idx val="12"/>
              <c:tx>
                <c:strRef>
                  <c:f>II.10!$B$18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{8575BACF-4AA0-4E44-BFAB-A17F86BADB20}</c15:txfldGUID>
                      <c15:f>II.10!$B$18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DF8-492E-93D2-EF090A4318FB}"/>
                </c:ext>
              </c:extLst>
            </c:dLbl>
            <c:dLbl>
              <c:idx val="13"/>
              <c:tx>
                <c:strRef>
                  <c:f>II.10!$B$19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{8E82766C-700F-480A-A5D0-D7F0A0178C27}</c15:txfldGUID>
                      <c15:f>II.10!$B$19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DF8-492E-93D2-EF090A4318FB}"/>
                </c:ext>
              </c:extLst>
            </c:dLbl>
            <c:dLbl>
              <c:idx val="14"/>
              <c:tx>
                <c:strRef>
                  <c:f>II.10!$B$20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{0DDE5DBC-0A0C-4D04-BF02-B52AF5FA6485}</c15:txfldGUID>
                      <c15:f>II.10!$B$20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DF8-492E-93D2-EF090A4318FB}"/>
                </c:ext>
              </c:extLst>
            </c:dLbl>
            <c:dLbl>
              <c:idx val="15"/>
              <c:tx>
                <c:strRef>
                  <c:f>II.10!$B$21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{82824FE0-EB97-4FB7-B1B8-D523526872B8}</c15:txfldGUID>
                      <c15:f>II.10!$B$21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7DF8-492E-93D2-EF090A4318FB}"/>
                </c:ext>
              </c:extLst>
            </c:dLbl>
            <c:dLbl>
              <c:idx val="16"/>
              <c:tx>
                <c:strRef>
                  <c:f>II.10!$B$22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{BF76BBC2-DA2B-4941-AD37-1942F4633401}</c15:txfldGUID>
                      <c15:f>II.10!$B$22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DF8-492E-93D2-EF090A4318FB}"/>
                </c:ext>
              </c:extLst>
            </c:dLbl>
            <c:dLbl>
              <c:idx val="17"/>
              <c:tx>
                <c:strRef>
                  <c:f>II.10!$B$23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{CAF98B64-C3A2-4875-B379-A52BBDDFBC00}</c15:txfldGUID>
                      <c15:f>II.10!$B$23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DF8-492E-93D2-EF090A4318FB}"/>
                </c:ext>
              </c:extLst>
            </c:dLbl>
            <c:dLbl>
              <c:idx val="18"/>
              <c:tx>
                <c:strRef>
                  <c:f>II.10!$B$24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{C80BD2C2-CF19-4EEE-92C6-758CED352EDB}</c15:txfldGUID>
                      <c15:f>II.10!$B$24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DF8-492E-93D2-EF090A4318FB}"/>
                </c:ext>
              </c:extLst>
            </c:dLbl>
            <c:dLbl>
              <c:idx val="19"/>
              <c:tx>
                <c:strRef>
                  <c:f>II.10!$B$25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{64EA0131-4AB7-4B28-B354-BD8150B00830}</c15:txfldGUID>
                      <c15:f>II.10!$B$25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DF8-492E-93D2-EF090A4318FB}"/>
                </c:ext>
              </c:extLst>
            </c:dLbl>
            <c:dLbl>
              <c:idx val="20"/>
              <c:tx>
                <c:strRef>
                  <c:f>II.10!$B$26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{DD04E03A-E0D3-45FB-B367-3E009B0BC429}</c15:txfldGUID>
                      <c15:f>II.10!$B$26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DF8-492E-93D2-EF090A4318FB}"/>
                </c:ext>
              </c:extLst>
            </c:dLbl>
            <c:dLbl>
              <c:idx val="21"/>
              <c:tx>
                <c:strRef>
                  <c:f>II.10!$B$27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{9176DEB6-0B92-4760-9DA8-253E167F7CB7}</c15:txfldGUID>
                      <c15:f>II.10!$B$27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7DF8-492E-93D2-EF090A4318FB}"/>
                </c:ext>
              </c:extLst>
            </c:dLbl>
            <c:dLbl>
              <c:idx val="22"/>
              <c:tx>
                <c:strRef>
                  <c:f>II.10!$B$28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{2357DB44-2AAB-4C9D-A089-569177895611}</c15:txfldGUID>
                      <c15:f>II.10!$B$28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DF8-492E-93D2-EF090A4318FB}"/>
                </c:ext>
              </c:extLst>
            </c:dLbl>
            <c:dLbl>
              <c:idx val="23"/>
              <c:tx>
                <c:strRef>
                  <c:f>II.10!$B$29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{5518191F-9AB3-4790-B6C9-3EF605860114}</c15:txfldGUID>
                      <c15:f>II.10!$B$29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DF8-492E-93D2-EF090A4318FB}"/>
                </c:ext>
              </c:extLst>
            </c:dLbl>
            <c:dLbl>
              <c:idx val="24"/>
              <c:tx>
                <c:strRef>
                  <c:f>II.10!$B$30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{9CB81421-A524-4B11-A192-5712DFA90304}</c15:txfldGUID>
                      <c15:f>II.10!$B$30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DF8-492E-93D2-EF090A4318FB}"/>
                </c:ext>
              </c:extLst>
            </c:dLbl>
            <c:dLbl>
              <c:idx val="25"/>
              <c:tx>
                <c:strRef>
                  <c:f>II.10!$B$31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{24686813-8553-48C7-9DED-2F720B42D7DC}</c15:txfldGUID>
                      <c15:f>II.10!$B$31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DF8-492E-93D2-EF090A4318F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F8-492E-93D2-EF090A4318F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F8-492E-93D2-EF090A4318F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F8-492E-93D2-EF090A4318FB}"/>
                </c:ext>
              </c:extLst>
            </c:dLbl>
            <c:dLbl>
              <c:idx val="29"/>
              <c:tx>
                <c:strRef>
                  <c:f>II.10!$B$35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{E62E9BD8-F090-4A71-8ED4-7075F03FABDC}</c15:txfldGUID>
                      <c15:f>II.10!$B$35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DF8-492E-93D2-EF090A4318FB}"/>
                </c:ext>
              </c:extLst>
            </c:dLbl>
            <c:dLbl>
              <c:idx val="30"/>
              <c:tx>
                <c:strRef>
                  <c:f>II.10!$B$36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{F52CEF01-D142-4FE4-B73A-87B0E9525576}</c15:txfldGUID>
                      <c15:f>II.10!$B$36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DF8-492E-93D2-EF090A4318FB}"/>
                </c:ext>
              </c:extLst>
            </c:dLbl>
            <c:dLbl>
              <c:idx val="31"/>
              <c:tx>
                <c:strRef>
                  <c:f>II.10!$B$37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{25467EA9-908B-4401-98EC-54349CE73652}</c15:txfldGUID>
                      <c15:f>II.10!$B$37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DF8-492E-93D2-EF090A4318FB}"/>
                </c:ext>
              </c:extLst>
            </c:dLbl>
            <c:dLbl>
              <c:idx val="32"/>
              <c:tx>
                <c:strRef>
                  <c:f>II.10!$B$38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{09E6A068-CFAC-4964-A7FC-1780E3E1B869}</c15:txfldGUID>
                      <c15:f>II.10!$B$38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DF8-492E-93D2-EF090A4318FB}"/>
                </c:ext>
              </c:extLst>
            </c:dLbl>
            <c:dLbl>
              <c:idx val="33"/>
              <c:tx>
                <c:strRef>
                  <c:f>II.10!$B$39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{F23C03A7-AAA3-492F-8C6B-83BCEBEE60B8}</c15:txfldGUID>
                      <c15:f>II.10!$B$39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7DF8-492E-93D2-EF090A4318FB}"/>
                </c:ext>
              </c:extLst>
            </c:dLbl>
            <c:dLbl>
              <c:idx val="34"/>
              <c:tx>
                <c:strRef>
                  <c:f>II.10!$B$40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{75C72BDB-54BC-4B4F-92CC-BBD3361F0D19}</c15:txfldGUID>
                      <c15:f>II.10!$B$40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7DF8-492E-93D2-EF090A4318FB}"/>
                </c:ext>
              </c:extLst>
            </c:dLbl>
            <c:dLbl>
              <c:idx val="35"/>
              <c:tx>
                <c:strRef>
                  <c:f>II.10!$B$41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{2F4F9D77-6414-4581-9E31-1C476848E163}</c15:txfldGUID>
                      <c15:f>II.10!$B$41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7DF8-492E-93D2-EF090A4318FB}"/>
                </c:ext>
              </c:extLst>
            </c:dLbl>
            <c:dLbl>
              <c:idx val="36"/>
              <c:tx>
                <c:strRef>
                  <c:f>II.10!$B$42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{45B6C7D4-3929-4A25-8C0F-DD226179800F}</c15:txfldGUID>
                      <c15:f>II.10!$B$42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7DF8-492E-93D2-EF090A4318FB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DF8-492E-93D2-EF090A4318FB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DF8-492E-93D2-EF090A4318FB}"/>
                </c:ext>
              </c:extLst>
            </c:dLbl>
            <c:dLbl>
              <c:idx val="39"/>
              <c:tx>
                <c:strRef>
                  <c:f>II.10!$B$45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{AF6A98C7-68E4-48A4-A0ED-4B88D2237D8E}</c15:txfldGUID>
                      <c15:f>II.10!$B$45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7DF8-492E-93D2-EF090A4318FB}"/>
                </c:ext>
              </c:extLst>
            </c:dLbl>
            <c:dLbl>
              <c:idx val="40"/>
              <c:tx>
                <c:strRef>
                  <c:f>II.10!$B$46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{00AF710D-88D3-4586-B193-0F816C7FD6BB}</c15:txfldGUID>
                      <c15:f>II.10!$B$46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7DF8-492E-93D2-EF090A4318FB}"/>
                </c:ext>
              </c:extLst>
            </c:dLbl>
            <c:dLbl>
              <c:idx val="41"/>
              <c:tx>
                <c:strRef>
                  <c:f>II.10!$B$47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{1EB60020-4100-42D7-A179-C192F913E8C5}</c15:txfldGUID>
                      <c15:f>II.10!$B$47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7DF8-492E-93D2-EF090A4318FB}"/>
                </c:ext>
              </c:extLst>
            </c:dLbl>
            <c:dLbl>
              <c:idx val="42"/>
              <c:tx>
                <c:strRef>
                  <c:f>II.10!$B$48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{34956C03-B8B7-4732-8E27-31C28E96A0B7}</c15:txfldGUID>
                      <c15:f>II.10!$B$48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7DF8-492E-93D2-EF090A4318FB}"/>
                </c:ext>
              </c:extLst>
            </c:dLbl>
            <c:dLbl>
              <c:idx val="43"/>
              <c:tx>
                <c:strRef>
                  <c:f>II.10!$B$49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{B4A49E91-1968-4838-976E-815126762178}</c15:txfldGUID>
                      <c15:f>II.10!$B$49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7DF8-492E-93D2-EF090A4318FB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DF8-492E-93D2-EF090A4318FB}"/>
                </c:ext>
              </c:extLst>
            </c:dLbl>
            <c:dLbl>
              <c:idx val="45"/>
              <c:layout>
                <c:manualLayout>
                  <c:x val="-5.5432780001010797E-2"/>
                  <c:y val="-5.6052469135802502E-2"/>
                </c:manualLayout>
              </c:layout>
              <c:tx>
                <c:strRef>
                  <c:f>II.10!$B$51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{7EA93D0C-BA25-40C4-8DB1-8F4284B6CCA1}</c15:txfldGUID>
                      <c15:f>II.10!$B$51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7DF8-492E-93D2-EF090A4318FB}"/>
                </c:ext>
              </c:extLst>
            </c:dLbl>
            <c:dLbl>
              <c:idx val="46"/>
              <c:tx>
                <c:strRef>
                  <c:f>II.10!$B$52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{7613864E-B7B9-46B9-B132-9F16D45DA9F0}</c15:txfldGUID>
                      <c15:f>II.10!$B$52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7DF8-492E-93D2-EF090A4318FB}"/>
                </c:ext>
              </c:extLst>
            </c:dLbl>
            <c:dLbl>
              <c:idx val="47"/>
              <c:tx>
                <c:strRef>
                  <c:f>II.10!$B$53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{CBA60289-B036-4BCB-AA71-F471AE6D6949}</c15:txfldGUID>
                      <c15:f>II.10!$B$53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7DF8-492E-93D2-EF090A4318FB}"/>
                </c:ext>
              </c:extLst>
            </c:dLbl>
            <c:dLbl>
              <c:idx val="48"/>
              <c:tx>
                <c:strRef>
                  <c:f>II.10!$B$54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{F64FA5DF-FAA8-4731-A9D7-CA9E04BB81A5}</c15:txfldGUID>
                      <c15:f>II.10!$B$54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7DF8-492E-93D2-EF090A4318FB}"/>
                </c:ext>
              </c:extLst>
            </c:dLbl>
            <c:dLbl>
              <c:idx val="49"/>
              <c:layout>
                <c:manualLayout>
                  <c:x val="-9.4819228949097403E-2"/>
                  <c:y val="-1.1759259259259301E-3"/>
                </c:manualLayout>
              </c:layout>
              <c:tx>
                <c:strRef>
                  <c:f>II.10!$B$55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{8D270041-8979-4E1C-8D52-DB48BB291D63}</c15:txfldGUID>
                      <c15:f>II.10!$B$55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7DF8-492E-93D2-EF090A4318FB}"/>
                </c:ext>
              </c:extLst>
            </c:dLbl>
            <c:dLbl>
              <c:idx val="50"/>
              <c:tx>
                <c:strRef>
                  <c:f>II.10!$B$56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{94383217-EF4E-49E4-B56D-C7D8EF554700}</c15:txfldGUID>
                      <c15:f>II.10!$B$56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7DF8-492E-93D2-EF090A4318FB}"/>
                </c:ext>
              </c:extLst>
            </c:dLbl>
            <c:dLbl>
              <c:idx val="51"/>
              <c:tx>
                <c:strRef>
                  <c:f>II.10!$B$57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{5D733C1A-E439-4C71-AC60-B73BF9DEC45F}</c15:txfldGUID>
                      <c15:f>II.10!$B$57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7DF8-492E-93D2-EF090A4318FB}"/>
                </c:ext>
              </c:extLst>
            </c:dLbl>
            <c:dLbl>
              <c:idx val="52"/>
              <c:tx>
                <c:strRef>
                  <c:f>II.10!$B$58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{8B9E572A-8C14-4AB4-8858-B887EE237B35}</c15:txfldGUID>
                      <c15:f>II.10!$B$58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7DF8-492E-93D2-EF090A4318FB}"/>
                </c:ext>
              </c:extLst>
            </c:dLbl>
            <c:dLbl>
              <c:idx val="53"/>
              <c:tx>
                <c:strRef>
                  <c:f>II.10!$B$59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{7716C225-BAD0-41A4-A86A-05E8E355885F}</c15:txfldGUID>
                      <c15:f>II.10!$B$59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7DF8-492E-93D2-EF090A4318FB}"/>
                </c:ext>
              </c:extLst>
            </c:dLbl>
            <c:dLbl>
              <c:idx val="54"/>
              <c:tx>
                <c:strRef>
                  <c:f>II.10!$B$60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{F9CF3740-8FA4-4CA6-8E7E-E3CD496B3CD8}</c15:txfldGUID>
                      <c15:f>II.10!$B$60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7DF8-492E-93D2-EF090A4318FB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DF8-492E-93D2-EF090A4318FB}"/>
                </c:ext>
              </c:extLst>
            </c:dLbl>
            <c:dLbl>
              <c:idx val="56"/>
              <c:layout>
                <c:manualLayout>
                  <c:x val="-1.31722117911436E-2"/>
                  <c:y val="-2.6182127451449901E-2"/>
                </c:manualLayout>
              </c:layout>
              <c:tx>
                <c:strRef>
                  <c:f>II.10!$B$62</c:f>
                  <c:strCache>
                    <c:ptCount val="1"/>
                    <c:pt idx="0">
                      <c:v>1T94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{E59C677B-6917-40A7-97A9-893266224E9F}</c15:txfldGUID>
                      <c15:f>II.10!$B$62</c15:f>
                      <c15:dlblFieldTableCache>
                        <c:ptCount val="1"/>
                        <c:pt idx="0">
                          <c:v>1T94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7DF8-492E-93D2-EF090A4318FB}"/>
                </c:ext>
              </c:extLst>
            </c:dLbl>
            <c:dLbl>
              <c:idx val="57"/>
              <c:tx>
                <c:strRef>
                  <c:f>II.10!$B$63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{82382822-EE17-422D-B7C2-060FB94F5F0B}</c15:txfldGUID>
                      <c15:f>II.10!$B$63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7DF8-492E-93D2-EF090A4318FB}"/>
                </c:ext>
              </c:extLst>
            </c:dLbl>
            <c:dLbl>
              <c:idx val="58"/>
              <c:tx>
                <c:strRef>
                  <c:f>II.10!$B$64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{52C807B5-1B85-4A4A-B4AA-3DFFF9B05C1A}</c15:txfldGUID>
                      <c15:f>II.10!$B$64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7DF8-492E-93D2-EF090A4318FB}"/>
                </c:ext>
              </c:extLst>
            </c:dLbl>
            <c:dLbl>
              <c:idx val="59"/>
              <c:tx>
                <c:strRef>
                  <c:f>II.10!$B$65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{91609AC4-DC2A-4B45-ACD2-3884400EF0FB}</c15:txfldGUID>
                      <c15:f>II.10!$B$65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7DF8-492E-93D2-EF090A4318FB}"/>
                </c:ext>
              </c:extLst>
            </c:dLbl>
            <c:dLbl>
              <c:idx val="60"/>
              <c:tx>
                <c:strRef>
                  <c:f>II.10!$B$66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{F0A73AD3-157A-456F-AC86-2B1A99B8CADE}</c15:txfldGUID>
                      <c15:f>II.10!$B$66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7DF8-492E-93D2-EF090A4318FB}"/>
                </c:ext>
              </c:extLst>
            </c:dLbl>
            <c:dLbl>
              <c:idx val="61"/>
              <c:tx>
                <c:strRef>
                  <c:f>II.10!$B$67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{89BB264A-1873-4FF0-A1F7-5FF500DD048D}</c15:txfldGUID>
                      <c15:f>II.10!$B$67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7DF8-492E-93D2-EF090A4318FB}"/>
                </c:ext>
              </c:extLst>
            </c:dLbl>
            <c:dLbl>
              <c:idx val="62"/>
              <c:tx>
                <c:strRef>
                  <c:f>II.10!$B$68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{D8E68122-5B06-47A1-B2CF-6F1D5BBA4F8B}</c15:txfldGUID>
                      <c15:f>II.10!$B$68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7DF8-492E-93D2-EF090A4318FB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DF8-492E-93D2-EF090A4318FB}"/>
                </c:ext>
              </c:extLst>
            </c:dLbl>
            <c:dLbl>
              <c:idx val="64"/>
              <c:tx>
                <c:strRef>
                  <c:f>II.10!$B$70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{02C8615B-5667-495E-A9E8-065E3CBCDC93}</c15:txfldGUID>
                      <c15:f>II.10!$B$70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7DF8-492E-93D2-EF090A4318FB}"/>
                </c:ext>
              </c:extLst>
            </c:dLbl>
            <c:dLbl>
              <c:idx val="65"/>
              <c:tx>
                <c:strRef>
                  <c:f>II.10!$B$71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{12ECE3C4-23D0-4449-BBA1-38B2FBE72D61}</c15:txfldGUID>
                      <c15:f>II.10!$B$71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7DF8-492E-93D2-EF090A4318FB}"/>
                </c:ext>
              </c:extLst>
            </c:dLbl>
            <c:dLbl>
              <c:idx val="66"/>
              <c:tx>
                <c:strRef>
                  <c:f>II.10!$B$72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{0E3FB687-4BB4-4150-BC29-38210B36CD43}</c15:txfldGUID>
                      <c15:f>II.10!$B$72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7DF8-492E-93D2-EF090A4318FB}"/>
                </c:ext>
              </c:extLst>
            </c:dLbl>
            <c:dLbl>
              <c:idx val="67"/>
              <c:tx>
                <c:strRef>
                  <c:f>II.10!$B$73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{D45A6888-E949-4232-A7EF-E2BB023D7AE0}</c15:txfldGUID>
                      <c15:f>II.10!$B$73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7DF8-492E-93D2-EF090A4318FB}"/>
                </c:ext>
              </c:extLst>
            </c:dLbl>
            <c:dLbl>
              <c:idx val="68"/>
              <c:tx>
                <c:strRef>
                  <c:f>II.10!$B$74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{2A86A179-44B6-492F-B7B9-5272501BA5B6}</c15:txfldGUID>
                      <c15:f>II.10!$B$74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7DF8-492E-93D2-EF090A4318FB}"/>
                </c:ext>
              </c:extLst>
            </c:dLbl>
            <c:dLbl>
              <c:idx val="69"/>
              <c:tx>
                <c:strRef>
                  <c:f>II.10!$B$75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{1ADCB523-8EF4-4A4E-B8B9-BB6FDC64F239}</c15:txfldGUID>
                      <c15:f>II.10!$B$75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7DF8-492E-93D2-EF090A4318FB}"/>
                </c:ext>
              </c:extLst>
            </c:dLbl>
            <c:dLbl>
              <c:idx val="70"/>
              <c:tx>
                <c:strRef>
                  <c:f>II.10!$B$76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{07703CC4-6F70-4887-8672-DEF39EF497D7}</c15:txfldGUID>
                      <c15:f>II.10!$B$76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7DF8-492E-93D2-EF090A4318FB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DF8-492E-93D2-EF090A4318FB}"/>
                </c:ext>
              </c:extLst>
            </c:dLbl>
            <c:dLbl>
              <c:idx val="72"/>
              <c:tx>
                <c:strRef>
                  <c:f>II.10!$B$78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{B664F640-6C75-4CA1-B4E6-7EE5F9AD8BD5}</c15:txfldGUID>
                      <c15:f>II.10!$B$78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7DF8-492E-93D2-EF090A4318FB}"/>
                </c:ext>
              </c:extLst>
            </c:dLbl>
            <c:dLbl>
              <c:idx val="73"/>
              <c:tx>
                <c:strRef>
                  <c:f>II.10!$B$79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{9098524D-A9E5-4832-8338-6645518C3068}</c15:txfldGUID>
                      <c15:f>II.10!$B$79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7DF8-492E-93D2-EF090A4318FB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DF8-492E-93D2-EF090A4318FB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DF8-492E-93D2-EF090A4318FB}"/>
                </c:ext>
              </c:extLst>
            </c:dLbl>
            <c:dLbl>
              <c:idx val="76"/>
              <c:tx>
                <c:strRef>
                  <c:f>II.10!$B$82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{86351C52-7A5A-497C-8744-BE846415789C}</c15:txfldGUID>
                      <c15:f>II.10!$B$82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E-7DF8-492E-93D2-EF090A4318FB}"/>
                </c:ext>
              </c:extLst>
            </c:dLbl>
            <c:dLbl>
              <c:idx val="77"/>
              <c:tx>
                <c:strRef>
                  <c:f>II.10!$B$83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{BC17083E-DC8A-47C1-BFF3-3BC7C59E4BB7}</c15:txfldGUID>
                      <c15:f>II.10!$B$83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F-7DF8-492E-93D2-EF090A4318FB}"/>
                </c:ext>
              </c:extLst>
            </c:dLbl>
            <c:dLbl>
              <c:idx val="78"/>
              <c:tx>
                <c:strRef>
                  <c:f>II.10!$B$84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{FCFE0663-F1DC-4593-92A4-FE5EFE3CF740}</c15:txfldGUID>
                      <c15:f>II.10!$B$84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0-7DF8-492E-93D2-EF090A4318FB}"/>
                </c:ext>
              </c:extLst>
            </c:dLbl>
            <c:dLbl>
              <c:idx val="79"/>
              <c:tx>
                <c:strRef>
                  <c:f>II.10!$B$85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{03608784-D283-4CC2-B4E4-24E711E5CECC}</c15:txfldGUID>
                      <c15:f>II.10!$B$85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1-7DF8-492E-93D2-EF090A4318FB}"/>
                </c:ext>
              </c:extLst>
            </c:dLbl>
            <c:dLbl>
              <c:idx val="80"/>
              <c:tx>
                <c:strRef>
                  <c:f>II.10!$B$86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{37EBB56C-4FAD-463A-AB3A-81FAFF39C6EF}</c15:txfldGUID>
                      <c15:f>II.10!$B$86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2-7DF8-492E-93D2-EF090A4318FB}"/>
                </c:ext>
              </c:extLst>
            </c:dLbl>
            <c:dLbl>
              <c:idx val="81"/>
              <c:tx>
                <c:strRef>
                  <c:f>II.10!$B$87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{145B71B9-C457-4399-B6B4-D6B7217BC0F5}</c15:txfldGUID>
                      <c15:f>II.10!$B$87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3-7DF8-492E-93D2-EF090A4318FB}"/>
                </c:ext>
              </c:extLst>
            </c:dLbl>
            <c:dLbl>
              <c:idx val="82"/>
              <c:tx>
                <c:strRef>
                  <c:f>II.10!$B$88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{954349D3-DDC4-44C6-9D4A-0C0D7EB31985}</c15:txfldGUID>
                      <c15:f>II.10!$B$88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4-7DF8-492E-93D2-EF090A4318FB}"/>
                </c:ext>
              </c:extLst>
            </c:dLbl>
            <c:dLbl>
              <c:idx val="83"/>
              <c:tx>
                <c:strRef>
                  <c:f>II.10!$B$89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{1E30693E-D207-45B2-8C0D-6A8D4185C8E0}</c15:txfldGUID>
                      <c15:f>II.10!$B$89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5-7DF8-492E-93D2-EF090A4318FB}"/>
                </c:ext>
              </c:extLst>
            </c:dLbl>
            <c:dLbl>
              <c:idx val="84"/>
              <c:tx>
                <c:strRef>
                  <c:f>II.10!$B$90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{58256030-C700-4082-8A85-47F94DDAA12B}</c15:txfldGUID>
                      <c15:f>II.10!$B$90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6-7DF8-492E-93D2-EF090A4318FB}"/>
                </c:ext>
              </c:extLst>
            </c:dLbl>
            <c:dLbl>
              <c:idx val="85"/>
              <c:tx>
                <c:strRef>
                  <c:f>II.10!$B$91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{6B468D10-F661-4350-ADA9-7D3B4AE24482}</c15:txfldGUID>
                      <c15:f>II.10!$B$91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7-7DF8-492E-93D2-EF090A4318FB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DF8-492E-93D2-EF090A4318FB}"/>
                </c:ext>
              </c:extLst>
            </c:dLbl>
            <c:dLbl>
              <c:idx val="87"/>
              <c:tx>
                <c:strRef>
                  <c:f>II.10!$B$93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{2607E5DB-CF10-44C9-A457-81BF4A7BFA15}</c15:txfldGUID>
                      <c15:f>II.10!$B$93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9-7DF8-492E-93D2-EF090A4318FB}"/>
                </c:ext>
              </c:extLst>
            </c:dLbl>
            <c:dLbl>
              <c:idx val="88"/>
              <c:tx>
                <c:strRef>
                  <c:f>II.10!$B$94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{3007527A-77BA-4789-84A0-F802DE285291}</c15:txfldGUID>
                      <c15:f>II.10!$B$94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A-7DF8-492E-93D2-EF090A4318FB}"/>
                </c:ext>
              </c:extLst>
            </c:dLbl>
            <c:dLbl>
              <c:idx val="89"/>
              <c:tx>
                <c:strRef>
                  <c:f>II.10!$B$95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{BA6E18CC-9D43-4146-A6FF-C1E82B2F523F}</c15:txfldGUID>
                      <c15:f>II.10!$B$95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B-7DF8-492E-93D2-EF090A4318FB}"/>
                </c:ext>
              </c:extLst>
            </c:dLbl>
            <c:dLbl>
              <c:idx val="90"/>
              <c:tx>
                <c:strRef>
                  <c:f>II.10!$B$96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{09DAC282-9A69-433F-8E95-1E21921D7A1A}</c15:txfldGUID>
                      <c15:f>II.10!$B$96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C-7DF8-492E-93D2-EF090A4318FB}"/>
                </c:ext>
              </c:extLst>
            </c:dLbl>
            <c:dLbl>
              <c:idx val="91"/>
              <c:tx>
                <c:strRef>
                  <c:f>II.10!$B$97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{6CF8C5EC-02C3-407D-906E-1291C0D7969C}</c15:txfldGUID>
                      <c15:f>II.10!$B$97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D-7DF8-492E-93D2-EF090A4318FB}"/>
                </c:ext>
              </c:extLst>
            </c:dLbl>
            <c:dLbl>
              <c:idx val="92"/>
              <c:tx>
                <c:strRef>
                  <c:f>II.10!$B$98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{05BB9AE7-5511-4F23-A658-E02E51660B11}</c15:txfldGUID>
                      <c15:f>II.10!$B$98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E-7DF8-492E-93D2-EF090A4318FB}"/>
                </c:ext>
              </c:extLst>
            </c:dLbl>
            <c:dLbl>
              <c:idx val="93"/>
              <c:tx>
                <c:strRef>
                  <c:f>II.10!$B$99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{915BAC5F-74CC-48C9-A877-8F1D05D2142E}</c15:txfldGUID>
                      <c15:f>II.10!$B$99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F-7DF8-492E-93D2-EF090A4318FB}"/>
                </c:ext>
              </c:extLst>
            </c:dLbl>
            <c:dLbl>
              <c:idx val="94"/>
              <c:tx>
                <c:strRef>
                  <c:f>II.10!$B$100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{EA09E187-694D-44AE-82FA-A9CBAB65BF3C}</c15:txfldGUID>
                      <c15:f>II.10!$B$100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0-7DF8-492E-93D2-EF090A4318FB}"/>
                </c:ext>
              </c:extLst>
            </c:dLbl>
            <c:dLbl>
              <c:idx val="95"/>
              <c:tx>
                <c:strRef>
                  <c:f>II.10!$B$101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{62540C58-C7B5-44F3-85D2-F4A9FD987ECE}</c15:txfldGUID>
                      <c15:f>II.10!$B$101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1-7DF8-492E-93D2-EF090A4318FB}"/>
                </c:ext>
              </c:extLst>
            </c:dLbl>
            <c:dLbl>
              <c:idx val="96"/>
              <c:tx>
                <c:strRef>
                  <c:f>II.10!$B$102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{E9782EC1-F0E0-4754-859C-845F479E55FB}</c15:txfldGUID>
                      <c15:f>II.10!$B$102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2-7DF8-492E-93D2-EF090A4318FB}"/>
                </c:ext>
              </c:extLst>
            </c:dLbl>
            <c:dLbl>
              <c:idx val="97"/>
              <c:tx>
                <c:strRef>
                  <c:f>II.10!$B$103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{85624C6E-35EA-4235-A5F4-0797E1DEB031}</c15:txfldGUID>
                      <c15:f>II.10!$B$103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3-7DF8-492E-93D2-EF090A4318FB}"/>
                </c:ext>
              </c:extLst>
            </c:dLbl>
            <c:dLbl>
              <c:idx val="98"/>
              <c:tx>
                <c:strRef>
                  <c:f>II.10!$B$104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{D8F051D0-3D49-4F9E-B336-67F24DA99303}</c15:txfldGUID>
                      <c15:f>II.10!$B$104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4-7DF8-492E-93D2-EF090A4318FB}"/>
                </c:ext>
              </c:extLst>
            </c:dLbl>
            <c:dLbl>
              <c:idx val="99"/>
              <c:tx>
                <c:strRef>
                  <c:f>II.10!$B$105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{551F2ACF-8570-448D-8DC2-5E3911E0C566}</c15:txfldGUID>
                      <c15:f>II.10!$B$105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5-7DF8-492E-93D2-EF090A4318FB}"/>
                </c:ext>
              </c:extLst>
            </c:dLbl>
            <c:dLbl>
              <c:idx val="100"/>
              <c:tx>
                <c:strRef>
                  <c:f>II.10!$B$106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{F0A37CA0-BD3B-4AFB-BC2A-D269F9BE994A}</c15:txfldGUID>
                      <c15:f>II.10!$B$106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6-7DF8-492E-93D2-EF090A4318FB}"/>
                </c:ext>
              </c:extLst>
            </c:dLbl>
            <c:dLbl>
              <c:idx val="101"/>
              <c:tx>
                <c:strRef>
                  <c:f>II.10!$B$107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{65B43A86-48F6-43E2-8E76-DEFBF118681B}</c15:txfldGUID>
                      <c15:f>II.10!$B$107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7-7DF8-492E-93D2-EF090A4318FB}"/>
                </c:ext>
              </c:extLst>
            </c:dLbl>
            <c:dLbl>
              <c:idx val="102"/>
              <c:tx>
                <c:strRef>
                  <c:f>II.10!$B$108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{71256B8E-9D93-44D8-8E22-C9037E21B2CF}</c15:txfldGUID>
                      <c15:f>II.10!$B$108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8-7DF8-492E-93D2-EF090A4318FB}"/>
                </c:ext>
              </c:extLst>
            </c:dLbl>
            <c:dLbl>
              <c:idx val="103"/>
              <c:tx>
                <c:strRef>
                  <c:f>II.10!$B$109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{D2D0CB83-3914-48B9-9E6F-5FF15038EE44}</c15:txfldGUID>
                      <c15:f>II.10!$B$109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9-7DF8-492E-93D2-EF090A4318FB}"/>
                </c:ext>
              </c:extLst>
            </c:dLbl>
            <c:dLbl>
              <c:idx val="104"/>
              <c:tx>
                <c:strRef>
                  <c:f>II.10!$B$110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{3087811E-1819-4A40-98F9-FE0CEF3D2208}</c15:txfldGUID>
                      <c15:f>II.10!$B$110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A-7DF8-492E-93D2-EF090A4318FB}"/>
                </c:ext>
              </c:extLst>
            </c:dLbl>
            <c:dLbl>
              <c:idx val="105"/>
              <c:tx>
                <c:strRef>
                  <c:f>II.10!$B$111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{71D56A53-6656-4473-95D4-159D58646201}</c15:txfldGUID>
                      <c15:f>II.10!$B$111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B-7DF8-492E-93D2-EF090A4318FB}"/>
                </c:ext>
              </c:extLst>
            </c:dLbl>
            <c:dLbl>
              <c:idx val="106"/>
              <c:tx>
                <c:strRef>
                  <c:f>II.10!$B$112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{37ACEEA1-5CC0-4BF7-93DC-D5127D7491FA}</c15:txfldGUID>
                      <c15:f>II.10!$B$112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C-7DF8-492E-93D2-EF090A4318FB}"/>
                </c:ext>
              </c:extLst>
            </c:dLbl>
            <c:dLbl>
              <c:idx val="107"/>
              <c:tx>
                <c:strRef>
                  <c:f>II.10!$B$113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{3F85ACCA-A7FF-4FC6-9BA2-3D89073ED9F7}</c15:txfldGUID>
                      <c15:f>II.10!$B$113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D-7DF8-492E-93D2-EF090A4318FB}"/>
                </c:ext>
              </c:extLst>
            </c:dLbl>
            <c:dLbl>
              <c:idx val="108"/>
              <c:tx>
                <c:strRef>
                  <c:f>II.10!$B$114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{5EB4C009-07A5-44B0-90EA-5B5BD07AEDD4}</c15:txfldGUID>
                      <c15:f>II.10!$B$114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E-7DF8-492E-93D2-EF090A4318FB}"/>
                </c:ext>
              </c:extLst>
            </c:dLbl>
            <c:dLbl>
              <c:idx val="109"/>
              <c:layout>
                <c:manualLayout>
                  <c:x val="-5.6891537369458497E-2"/>
                  <c:y val="-6.7811728395061693E-2"/>
                </c:manualLayout>
              </c:layout>
              <c:tx>
                <c:strRef>
                  <c:f>II.10!$B$115</c:f>
                  <c:strCache>
                    <c:ptCount val="1"/>
                    <c:pt idx="0">
                      <c:v>2T07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{D8E15AB4-72DB-408F-9247-4B1B4270E957}</c15:txfldGUID>
                      <c15:f>II.10!$B$115</c15:f>
                      <c15:dlblFieldTableCache>
                        <c:ptCount val="1"/>
                        <c:pt idx="0">
                          <c:v>2T07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F-7DF8-492E-93D2-EF090A4318FB}"/>
                </c:ext>
              </c:extLst>
            </c:dLbl>
            <c:dLbl>
              <c:idx val="110"/>
              <c:tx>
                <c:strRef>
                  <c:f>II.10!$B$116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{AC3741BA-7508-4198-BC61-A4CFB0D7AB11}</c15:txfldGUID>
                      <c15:f>II.10!$B$116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0-7DF8-492E-93D2-EF090A4318FB}"/>
                </c:ext>
              </c:extLst>
            </c:dLbl>
            <c:dLbl>
              <c:idx val="111"/>
              <c:tx>
                <c:strRef>
                  <c:f>II.10!$B$117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{EB5400EF-6811-4823-8328-850E21872247}</c15:txfldGUID>
                      <c15:f>II.10!$B$117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1-7DF8-492E-93D2-EF090A4318FB}"/>
                </c:ext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DF8-492E-93D2-EF090A4318FB}"/>
                </c:ext>
              </c:extLst>
            </c:dLbl>
            <c:dLbl>
              <c:idx val="113"/>
              <c:tx>
                <c:strRef>
                  <c:f>II.10!$B$119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{0C40C3E8-FFED-4616-BE47-B2AA2D49D474}</c15:txfldGUID>
                      <c15:f>II.10!$B$119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3-7DF8-492E-93D2-EF090A4318FB}"/>
                </c:ext>
              </c:extLst>
            </c:dLbl>
            <c:dLbl>
              <c:idx val="114"/>
              <c:tx>
                <c:strRef>
                  <c:f>II.10!$B$120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{C079F8E5-F93E-452B-B713-D71268A3F1E3}</c15:txfldGUID>
                      <c15:f>II.10!$B$120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4-7DF8-492E-93D2-EF090A4318FB}"/>
                </c:ext>
              </c:extLst>
            </c:dLbl>
            <c:dLbl>
              <c:idx val="115"/>
              <c:tx>
                <c:strRef>
                  <c:f>II.10!$B$121</c:f>
                  <c:strCache>
                    <c:ptCount val="1"/>
                    <c:pt idx="0">
                      <c:v>4T08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{98BB0B81-3154-4CD3-B119-53308243D488}</c15:txfldGUID>
                      <c15:f>II.10!$B$121</c15:f>
                      <c15:dlblFieldTableCache>
                        <c:ptCount val="1"/>
                        <c:pt idx="0">
                          <c:v>4T08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5-7DF8-492E-93D2-EF090A4318FB}"/>
                </c:ext>
              </c:extLst>
            </c:dLbl>
            <c:dLbl>
              <c:idx val="116"/>
              <c:tx>
                <c:strRef>
                  <c:f>II.10!$B$122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{37F93064-5980-4C25-AADA-5D4407457925}</c15:txfldGUID>
                      <c15:f>II.10!$B$122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6-7DF8-492E-93D2-EF090A4318FB}"/>
                </c:ext>
              </c:extLst>
            </c:dLbl>
            <c:dLbl>
              <c:idx val="117"/>
              <c:tx>
                <c:strRef>
                  <c:f>II.10!$B$123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{61D683F3-7369-4D44-B77F-6E779714277D}</c15:txfldGUID>
                      <c15:f>II.10!$B$123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7-7DF8-492E-93D2-EF090A4318FB}"/>
                </c:ext>
              </c:extLst>
            </c:dLbl>
            <c:dLbl>
              <c:idx val="118"/>
              <c:tx>
                <c:strRef>
                  <c:f>II.10!$B$124</c:f>
                  <c:strCache>
                    <c:ptCount val="1"/>
                    <c:pt idx="0">
                      <c:v>3T09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{F2FBA8C6-6A68-44FE-8DA1-F6484F421252}</c15:txfldGUID>
                      <c15:f>II.10!$B$124</c15:f>
                      <c15:dlblFieldTableCache>
                        <c:ptCount val="1"/>
                        <c:pt idx="0">
                          <c:v>3T09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8-7DF8-492E-93D2-EF090A4318FB}"/>
                </c:ext>
              </c:extLst>
            </c:dLbl>
            <c:dLbl>
              <c:idx val="119"/>
              <c:tx>
                <c:strRef>
                  <c:f>II.10!$B$125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{E54BCB2B-C517-46AA-BDE2-1267764DC54E}</c15:txfldGUID>
                      <c15:f>II.10!$B$125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9-7DF8-492E-93D2-EF090A4318FB}"/>
                </c:ext>
              </c:extLst>
            </c:dLbl>
            <c:dLbl>
              <c:idx val="120"/>
              <c:layout>
                <c:manualLayout>
                  <c:x val="-5.39740226325632E-2"/>
                  <c:y val="-6.7811728395061693E-2"/>
                </c:manualLayout>
              </c:layout>
              <c:tx>
                <c:strRef>
                  <c:f>II.10!$B$126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{2EFBFE9D-AE1A-4BA0-B5A0-0F8EF1D57A66}</c15:txfldGUID>
                      <c15:f>II.10!$B$126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A-7DF8-492E-93D2-EF090A4318FB}"/>
                </c:ext>
              </c:extLst>
            </c:dLbl>
            <c:dLbl>
              <c:idx val="121"/>
              <c:tx>
                <c:strRef>
                  <c:f>II.10!$B$127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{6D1071AE-570F-40F8-B49D-BFC4CF1BFEFF}</c15:txfldGUID>
                      <c15:f>II.10!$B$127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B-7DF8-492E-93D2-EF090A4318FB}"/>
                </c:ext>
              </c:extLst>
            </c:dLbl>
            <c:dLbl>
              <c:idx val="122"/>
              <c:tx>
                <c:strRef>
                  <c:f>II.10!$B$128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{64A44E00-FA47-4ECA-8F09-1406F7B08184}</c15:txfldGUID>
                      <c15:f>II.10!$B$128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C-7DF8-492E-93D2-EF090A4318FB}"/>
                </c:ext>
              </c:extLst>
            </c:dLbl>
            <c:dLbl>
              <c:idx val="123"/>
              <c:tx>
                <c:strRef>
                  <c:f>II.10!$B$129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{F20508E0-4B00-475D-982F-47CE44EB8EC4}</c15:txfldGUID>
                      <c15:f>II.10!$B$129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D-7DF8-492E-93D2-EF090A4318FB}"/>
                </c:ext>
              </c:extLst>
            </c:dLbl>
            <c:dLbl>
              <c:idx val="124"/>
              <c:tx>
                <c:strRef>
                  <c:f>II.10!$B$130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{A5091746-1337-4CD3-8A8B-67E201A6FF6B}</c15:txfldGUID>
                      <c15:f>II.10!$B$130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E-7DF8-492E-93D2-EF090A4318FB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DF8-492E-93D2-EF090A4318FB}"/>
                </c:ext>
              </c:extLst>
            </c:dLbl>
            <c:dLbl>
              <c:idx val="126"/>
              <c:tx>
                <c:strRef>
                  <c:f>II.10!$B$132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{4BB95C47-6028-45D1-B828-CE905E493A84}</c15:txfldGUID>
                      <c15:f>II.10!$B$132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0-7DF8-492E-93D2-EF090A4318FB}"/>
                </c:ext>
              </c:extLst>
            </c:dLbl>
            <c:dLbl>
              <c:idx val="127"/>
              <c:tx>
                <c:strRef>
                  <c:f>II.10!$B$133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{0F714307-B54E-4FEB-951D-040B6B39641A}</c15:txfldGUID>
                      <c15:f>II.10!$B$133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1-7DF8-492E-93D2-EF090A4318FB}"/>
                </c:ext>
              </c:extLst>
            </c:dLbl>
            <c:dLbl>
              <c:idx val="128"/>
              <c:tx>
                <c:strRef>
                  <c:f>II.10!$B$134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{4943EEFA-5D90-46C2-AEFD-2DF76934D81B}</c15:txfldGUID>
                      <c15:f>II.10!$B$134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2-7DF8-492E-93D2-EF090A4318FB}"/>
                </c:ext>
              </c:extLst>
            </c:dLbl>
            <c:dLbl>
              <c:idx val="129"/>
              <c:tx>
                <c:strRef>
                  <c:f>II.10!$B$135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{F96F2893-ADD8-47F9-B64D-195321663ABF}</c15:txfldGUID>
                      <c15:f>II.10!$B$135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3-7DF8-492E-93D2-EF090A4318FB}"/>
                </c:ext>
              </c:extLst>
            </c:dLbl>
            <c:dLbl>
              <c:idx val="130"/>
              <c:tx>
                <c:strRef>
                  <c:f>II.10!$B$136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{74F410BF-E3DC-4B42-92EF-91197FB0B802}</c15:txfldGUID>
                      <c15:f>II.10!$B$136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4-7DF8-492E-93D2-EF090A4318FB}"/>
                </c:ext>
              </c:extLst>
            </c:dLbl>
            <c:dLbl>
              <c:idx val="131"/>
              <c:tx>
                <c:strRef>
                  <c:f>II.10!$B$137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{FAEDB5E9-AF4F-4231-AC19-FE471E256411}</c15:txfldGUID>
                      <c15:f>II.10!$B$137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5-7DF8-492E-93D2-EF090A4318FB}"/>
                </c:ext>
              </c:extLst>
            </c:dLbl>
            <c:dLbl>
              <c:idx val="132"/>
              <c:tx>
                <c:strRef>
                  <c:f>II.10!$B$138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{5221EE25-EDF3-4480-9CE3-E1A4F2A8DEE5}</c15:txfldGUID>
                      <c15:f>II.10!$B$138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6-7DF8-492E-93D2-EF090A4318FB}"/>
                </c:ext>
              </c:extLst>
            </c:dLbl>
            <c:dLbl>
              <c:idx val="133"/>
              <c:tx>
                <c:strRef>
                  <c:f>II.10!$B$139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{9E3FEC87-D0B9-4870-AA2E-10299C84EC21}</c15:txfldGUID>
                      <c15:f>II.10!$B$139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7-7DF8-492E-93D2-EF090A4318FB}"/>
                </c:ext>
              </c:extLst>
            </c:dLbl>
            <c:dLbl>
              <c:idx val="134"/>
              <c:tx>
                <c:strRef>
                  <c:f>II.10!$B$140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{C1A412D6-9E35-445D-A3BE-3D247EDB5FF3}</c15:txfldGUID>
                      <c15:f>II.10!$B$140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8-7DF8-492E-93D2-EF090A4318FB}"/>
                </c:ext>
              </c:extLst>
            </c:dLbl>
            <c:dLbl>
              <c:idx val="135"/>
              <c:layout>
                <c:manualLayout>
                  <c:x val="-4.3761688534447903E-3"/>
                  <c:y val="-9.9165978993246105E-3"/>
                </c:manualLayout>
              </c:layout>
              <c:tx>
                <c:strRef>
                  <c:f>II.10!$B$141</c:f>
                  <c:strCache>
                    <c:ptCount val="1"/>
                    <c:pt idx="0">
                      <c:v>4T13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{ADC73AC6-979A-4B5C-BC5B-F0C303DDA189}</c15:txfldGUID>
                      <c15:f>II.10!$B$141</c15:f>
                      <c15:dlblFieldTableCache>
                        <c:ptCount val="1"/>
                        <c:pt idx="0">
                          <c:v>4T13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9-7DF8-492E-93D2-EF090A4318FB}"/>
                </c:ext>
              </c:extLst>
            </c:dLbl>
            <c:dLbl>
              <c:idx val="136"/>
              <c:tx>
                <c:strRef>
                  <c:f>II.10!$B$142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{4DFB2F29-0FC9-4265-94C7-A23D0B9822C3}</c15:txfldGUID>
                      <c15:f>II.10!$B$142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A-7DF8-492E-93D2-EF090A4318FB}"/>
                </c:ext>
              </c:extLst>
            </c:dLbl>
            <c:dLbl>
              <c:idx val="137"/>
              <c:tx>
                <c:strRef>
                  <c:f>II.10!$B$143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{DFB0332F-CBB4-4395-BEC8-735DE388D51D}</c15:txfldGUID>
                      <c15:f>II.10!$B$143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B-7DF8-492E-93D2-EF090A4318FB}"/>
                </c:ext>
              </c:extLst>
            </c:dLbl>
            <c:dLbl>
              <c:idx val="138"/>
              <c:tx>
                <c:strRef>
                  <c:f>II.10!$B$144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{F9ED4125-099A-4488-B9B0-73B6BBD04EF2}</c15:txfldGUID>
                      <c15:f>II.10!$B$144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C-7DF8-492E-93D2-EF090A4318FB}"/>
                </c:ext>
              </c:extLst>
            </c:dLbl>
            <c:dLbl>
              <c:idx val="139"/>
              <c:tx>
                <c:strRef>
                  <c:f>II.10!$B$145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{ED7BCAD4-0744-4F80-999E-612B863D0084}</c15:txfldGUID>
                      <c15:f>II.10!$B$145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D-7DF8-492E-93D2-EF090A4318FB}"/>
                </c:ext>
              </c:extLst>
            </c:dLbl>
            <c:dLbl>
              <c:idx val="140"/>
              <c:tx>
                <c:strRef>
                  <c:f>II.10!$B$146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{513F62B6-D8BB-45D8-A93D-3BACB223BDC2}</c15:txfldGUID>
                      <c15:f>II.10!$B$146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E-7DF8-492E-93D2-EF090A4318FB}"/>
                </c:ext>
              </c:extLst>
            </c:dLbl>
            <c:dLbl>
              <c:idx val="141"/>
              <c:tx>
                <c:strRef>
                  <c:f>II.10!$B$147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{8D9DBA87-870F-4D03-ADA1-CFB0A2406D3E}</c15:txfldGUID>
                      <c15:f>II.10!$B$147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F-7DF8-492E-93D2-EF090A4318FB}"/>
                </c:ext>
              </c:extLst>
            </c:dLbl>
            <c:dLbl>
              <c:idx val="142"/>
              <c:tx>
                <c:strRef>
                  <c:f>II.10!$B$148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{123CB38B-5822-494F-A9AC-3AE52DA0884C}</c15:txfldGUID>
                      <c15:f>II.10!$B$148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0-7DF8-492E-93D2-EF090A4318FB}"/>
                </c:ext>
              </c:extLst>
            </c:dLbl>
            <c:dLbl>
              <c:idx val="143"/>
              <c:tx>
                <c:strRef>
                  <c:f>II.10!$B$149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{9FCDF9CF-1B4C-4C47-B54B-5F32D683F941}</c15:txfldGUID>
                      <c15:f>II.10!$B$149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1-7DF8-492E-93D2-EF090A4318FB}"/>
                </c:ext>
              </c:extLst>
            </c:dLbl>
            <c:dLbl>
              <c:idx val="144"/>
              <c:tx>
                <c:strRef>
                  <c:f>II.10!$B$150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{3242B83F-F2C7-4C8D-AA4B-E4B16A98AB2B}</c15:txfldGUID>
                      <c15:f>II.10!$B$150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2-7DF8-492E-93D2-EF090A4318FB}"/>
                </c:ext>
              </c:extLst>
            </c:dLbl>
            <c:dLbl>
              <c:idx val="145"/>
              <c:tx>
                <c:strRef>
                  <c:f>II.10!$B$151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{70ECA01F-E90D-4AED-80D4-DCA2F526EBE2}</c15:txfldGUID>
                      <c15:f>II.10!$B$151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3-7DF8-492E-93D2-EF090A4318FB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7DF8-492E-93D2-EF090A4318FB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F8-492E-93D2-EF090A4318FB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F8-492E-93D2-EF090A4318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II.10!$F$6:$F$154</c:f>
              <c:numCache>
                <c:formatCode>0.000</c:formatCode>
                <c:ptCount val="149"/>
                <c:pt idx="0">
                  <c:v>0.10150043719736805</c:v>
                </c:pt>
                <c:pt idx="1">
                  <c:v>0.11039191751302584</c:v>
                </c:pt>
                <c:pt idx="2">
                  <c:v>0.1146402240398925</c:v>
                </c:pt>
                <c:pt idx="3">
                  <c:v>0.1215442319808068</c:v>
                </c:pt>
                <c:pt idx="4">
                  <c:v>0.12787303106309611</c:v>
                </c:pt>
                <c:pt idx="5">
                  <c:v>0.13471143641021416</c:v>
                </c:pt>
                <c:pt idx="6">
                  <c:v>0.13994381782046139</c:v>
                </c:pt>
                <c:pt idx="7">
                  <c:v>0.14589626171179912</c:v>
                </c:pt>
                <c:pt idx="8">
                  <c:v>0.14801414416211775</c:v>
                </c:pt>
                <c:pt idx="9">
                  <c:v>0.15070451991225781</c:v>
                </c:pt>
                <c:pt idx="10">
                  <c:v>0.15731312241269349</c:v>
                </c:pt>
                <c:pt idx="11">
                  <c:v>0.16110887636580024</c:v>
                </c:pt>
                <c:pt idx="12">
                  <c:v>0.16443307577196054</c:v>
                </c:pt>
                <c:pt idx="13">
                  <c:v>0.16505017617993492</c:v>
                </c:pt>
                <c:pt idx="14">
                  <c:v>0.16900969374234451</c:v>
                </c:pt>
                <c:pt idx="15">
                  <c:v>0.17371914878781025</c:v>
                </c:pt>
                <c:pt idx="16">
                  <c:v>0.18598072186821854</c:v>
                </c:pt>
                <c:pt idx="17">
                  <c:v>0.19087654705661258</c:v>
                </c:pt>
                <c:pt idx="18">
                  <c:v>0.19513285653153226</c:v>
                </c:pt>
                <c:pt idx="19">
                  <c:v>0.20289776899346523</c:v>
                </c:pt>
                <c:pt idx="20">
                  <c:v>0.20351316274293837</c:v>
                </c:pt>
                <c:pt idx="21">
                  <c:v>0.20759139935875792</c:v>
                </c:pt>
                <c:pt idx="22">
                  <c:v>0.20701066128230369</c:v>
                </c:pt>
                <c:pt idx="23">
                  <c:v>0.20581502353226613</c:v>
                </c:pt>
                <c:pt idx="24">
                  <c:v>0.20399415810073213</c:v>
                </c:pt>
                <c:pt idx="25">
                  <c:v>0.20160344094277566</c:v>
                </c:pt>
                <c:pt idx="26">
                  <c:v>0.19902786754130172</c:v>
                </c:pt>
                <c:pt idx="27">
                  <c:v>0.19698219696915711</c:v>
                </c:pt>
                <c:pt idx="28">
                  <c:v>0.19692578293869689</c:v>
                </c:pt>
                <c:pt idx="29">
                  <c:v>0.19281345182553741</c:v>
                </c:pt>
                <c:pt idx="30">
                  <c:v>0.19140618738476586</c:v>
                </c:pt>
                <c:pt idx="31">
                  <c:v>0.18725459692590266</c:v>
                </c:pt>
                <c:pt idx="32">
                  <c:v>0.18603014112406427</c:v>
                </c:pt>
                <c:pt idx="33">
                  <c:v>0.18587847550279285</c:v>
                </c:pt>
                <c:pt idx="34">
                  <c:v>0.18140313246166326</c:v>
                </c:pt>
                <c:pt idx="35">
                  <c:v>0.17229645798820586</c:v>
                </c:pt>
                <c:pt idx="36">
                  <c:v>0.16837299576874654</c:v>
                </c:pt>
                <c:pt idx="37">
                  <c:v>0.16231469923931657</c:v>
                </c:pt>
                <c:pt idx="38">
                  <c:v>0.15687384048798036</c:v>
                </c:pt>
                <c:pt idx="39">
                  <c:v>0.15708113079045558</c:v>
                </c:pt>
                <c:pt idx="40">
                  <c:v>0.15303681823871051</c:v>
                </c:pt>
                <c:pt idx="41">
                  <c:v>0.15173023700751945</c:v>
                </c:pt>
                <c:pt idx="42">
                  <c:v>0.14918772659947926</c:v>
                </c:pt>
                <c:pt idx="43">
                  <c:v>0.14834019609173341</c:v>
                </c:pt>
                <c:pt idx="44">
                  <c:v>0.14627728181558144</c:v>
                </c:pt>
                <c:pt idx="45">
                  <c:v>0.14766840360651923</c:v>
                </c:pt>
                <c:pt idx="46">
                  <c:v>0.1528978610851551</c:v>
                </c:pt>
                <c:pt idx="47">
                  <c:v>0.15500613536110877</c:v>
                </c:pt>
                <c:pt idx="48">
                  <c:v>0.15744379438093756</c:v>
                </c:pt>
                <c:pt idx="49">
                  <c:v>0.16397286512472456</c:v>
                </c:pt>
                <c:pt idx="50">
                  <c:v>0.17016411970407272</c:v>
                </c:pt>
                <c:pt idx="51">
                  <c:v>0.18317161736408838</c:v>
                </c:pt>
                <c:pt idx="52">
                  <c:v>0.1968282765389214</c:v>
                </c:pt>
                <c:pt idx="53">
                  <c:v>0.20494887373236492</c:v>
                </c:pt>
                <c:pt idx="54">
                  <c:v>0.21243966140660706</c:v>
                </c:pt>
                <c:pt idx="55">
                  <c:v>0.21787249154711144</c:v>
                </c:pt>
                <c:pt idx="56">
                  <c:v>0.22281994549876064</c:v>
                </c:pt>
                <c:pt idx="57">
                  <c:v>0.22299073176417955</c:v>
                </c:pt>
                <c:pt idx="58">
                  <c:v>0.21947200653663887</c:v>
                </c:pt>
                <c:pt idx="59">
                  <c:v>0.21700094785317187</c:v>
                </c:pt>
                <c:pt idx="60">
                  <c:v>0.21145461444040403</c:v>
                </c:pt>
                <c:pt idx="61">
                  <c:v>0.20732715008873284</c:v>
                </c:pt>
                <c:pt idx="62">
                  <c:v>0.20686333791310474</c:v>
                </c:pt>
                <c:pt idx="63">
                  <c:v>0.2048306102302182</c:v>
                </c:pt>
                <c:pt idx="64">
                  <c:v>0.20414901507487243</c:v>
                </c:pt>
                <c:pt idx="65">
                  <c:v>0.2012809467736362</c:v>
                </c:pt>
                <c:pt idx="66">
                  <c:v>0.19686917539507759</c:v>
                </c:pt>
                <c:pt idx="67">
                  <c:v>0.19245210348215122</c:v>
                </c:pt>
                <c:pt idx="68">
                  <c:v>0.18908782917055542</c:v>
                </c:pt>
                <c:pt idx="69">
                  <c:v>0.18700138291021756</c:v>
                </c:pt>
                <c:pt idx="70">
                  <c:v>0.18226327268779091</c:v>
                </c:pt>
                <c:pt idx="71">
                  <c:v>0.17700324625032465</c:v>
                </c:pt>
                <c:pt idx="72">
                  <c:v>0.17032499235650642</c:v>
                </c:pt>
                <c:pt idx="73">
                  <c:v>0.16716407312721687</c:v>
                </c:pt>
                <c:pt idx="74">
                  <c:v>0.16246513934268084</c:v>
                </c:pt>
                <c:pt idx="75">
                  <c:v>0.1559294942823243</c:v>
                </c:pt>
                <c:pt idx="76">
                  <c:v>0.14486670826077691</c:v>
                </c:pt>
                <c:pt idx="77">
                  <c:v>0.13638130578635471</c:v>
                </c:pt>
                <c:pt idx="78">
                  <c:v>0.13308068192236727</c:v>
                </c:pt>
                <c:pt idx="79">
                  <c:v>0.12960572690113392</c:v>
                </c:pt>
                <c:pt idx="80">
                  <c:v>0.1258187657995595</c:v>
                </c:pt>
                <c:pt idx="81">
                  <c:v>0.12045126400398661</c:v>
                </c:pt>
                <c:pt idx="82">
                  <c:v>0.11737717601133635</c:v>
                </c:pt>
                <c:pt idx="83">
                  <c:v>0.11293358624121766</c:v>
                </c:pt>
                <c:pt idx="84">
                  <c:v>0.10741034854161437</c:v>
                </c:pt>
                <c:pt idx="85">
                  <c:v>0.10592225213775469</c:v>
                </c:pt>
                <c:pt idx="86">
                  <c:v>0.10439252178338443</c:v>
                </c:pt>
                <c:pt idx="87">
                  <c:v>0.10467369521569472</c:v>
                </c:pt>
                <c:pt idx="88">
                  <c:v>0.11326340035362685</c:v>
                </c:pt>
                <c:pt idx="89">
                  <c:v>0.11364483365473668</c:v>
                </c:pt>
                <c:pt idx="90">
                  <c:v>0.11656348705662839</c:v>
                </c:pt>
                <c:pt idx="91">
                  <c:v>0.11494102121502595</c:v>
                </c:pt>
                <c:pt idx="92">
                  <c:v>0.11725658690580792</c:v>
                </c:pt>
                <c:pt idx="93">
                  <c:v>0.11467558886484969</c:v>
                </c:pt>
                <c:pt idx="94">
                  <c:v>0.11505493714406828</c:v>
                </c:pt>
                <c:pt idx="95">
                  <c:v>0.11285678859261641</c:v>
                </c:pt>
                <c:pt idx="96">
                  <c:v>0.11204420373195002</c:v>
                </c:pt>
                <c:pt idx="97">
                  <c:v>0.11233206133401567</c:v>
                </c:pt>
                <c:pt idx="98">
                  <c:v>0.10999712345209127</c:v>
                </c:pt>
                <c:pt idx="99">
                  <c:v>0.1046217462424314</c:v>
                </c:pt>
                <c:pt idx="100">
                  <c:v>9.8284350177556642E-2</c:v>
                </c:pt>
                <c:pt idx="101">
                  <c:v>9.4300324124711454E-2</c:v>
                </c:pt>
                <c:pt idx="102">
                  <c:v>8.73826048568285E-2</c:v>
                </c:pt>
                <c:pt idx="103">
                  <c:v>8.6543835354978935E-2</c:v>
                </c:pt>
                <c:pt idx="104">
                  <c:v>8.638201941053629E-2</c:v>
                </c:pt>
                <c:pt idx="105">
                  <c:v>8.5332207572814511E-2</c:v>
                </c:pt>
                <c:pt idx="106">
                  <c:v>8.4500895713475452E-2</c:v>
                </c:pt>
                <c:pt idx="107">
                  <c:v>8.2314108111396125E-2</c:v>
                </c:pt>
                <c:pt idx="108">
                  <c:v>7.98367473928734E-2</c:v>
                </c:pt>
                <c:pt idx="109">
                  <c:v>8.0145884055241062E-2</c:v>
                </c:pt>
                <c:pt idx="110">
                  <c:v>8.4163332710116098E-2</c:v>
                </c:pt>
                <c:pt idx="111">
                  <c:v>8.5494832300511608E-2</c:v>
                </c:pt>
                <c:pt idx="112">
                  <c:v>9.1187092305088299E-2</c:v>
                </c:pt>
                <c:pt idx="113">
                  <c:v>0.10428865539894874</c:v>
                </c:pt>
                <c:pt idx="114">
                  <c:v>0.11682872940311503</c:v>
                </c:pt>
                <c:pt idx="115">
                  <c:v>0.13785778140907767</c:v>
                </c:pt>
                <c:pt idx="116">
                  <c:v>0.16740073414071593</c:v>
                </c:pt>
                <c:pt idx="117">
                  <c:v>0.17821360869512773</c:v>
                </c:pt>
                <c:pt idx="118">
                  <c:v>0.18200323947931143</c:v>
                </c:pt>
                <c:pt idx="119">
                  <c:v>0.1869707465862368</c:v>
                </c:pt>
                <c:pt idx="120">
                  <c:v>0.19313211803482885</c:v>
                </c:pt>
                <c:pt idx="121">
                  <c:v>0.19946535716274583</c:v>
                </c:pt>
                <c:pt idx="122">
                  <c:v>0.20035862011598909</c:v>
                </c:pt>
                <c:pt idx="123">
                  <c:v>0.20159305792080398</c:v>
                </c:pt>
                <c:pt idx="124">
                  <c:v>0.20516921844516076</c:v>
                </c:pt>
                <c:pt idx="125">
                  <c:v>0.20731159404255153</c:v>
                </c:pt>
                <c:pt idx="126">
                  <c:v>0.21725755604036504</c:v>
                </c:pt>
                <c:pt idx="127">
                  <c:v>0.22603858594883247</c:v>
                </c:pt>
                <c:pt idx="128">
                  <c:v>0.23608898092628131</c:v>
                </c:pt>
                <c:pt idx="129">
                  <c:v>0.24503942301499493</c:v>
                </c:pt>
                <c:pt idx="130">
                  <c:v>0.25225472853827002</c:v>
                </c:pt>
                <c:pt idx="131">
                  <c:v>0.258212055697499</c:v>
                </c:pt>
                <c:pt idx="132">
                  <c:v>0.26352286935709363</c:v>
                </c:pt>
                <c:pt idx="133">
                  <c:v>0.26169391316730817</c:v>
                </c:pt>
                <c:pt idx="134">
                  <c:v>0.26091102060783405</c:v>
                </c:pt>
                <c:pt idx="135">
                  <c:v>0.25768751862456624</c:v>
                </c:pt>
                <c:pt idx="136">
                  <c:v>0.25330471183061698</c:v>
                </c:pt>
                <c:pt idx="137">
                  <c:v>0.24579220142631777</c:v>
                </c:pt>
                <c:pt idx="138">
                  <c:v>0.24141905883185599</c:v>
                </c:pt>
                <c:pt idx="139">
                  <c:v>0.2374389640642183</c:v>
                </c:pt>
                <c:pt idx="140">
                  <c:v>0.23163170313823137</c:v>
                </c:pt>
                <c:pt idx="141">
                  <c:v>0.22460333523904372</c:v>
                </c:pt>
                <c:pt idx="142">
                  <c:v>0.21673437958521735</c:v>
                </c:pt>
                <c:pt idx="143">
                  <c:v>0.20955128601424836</c:v>
                </c:pt>
                <c:pt idx="144">
                  <c:v>0.20366153760602668</c:v>
                </c:pt>
                <c:pt idx="145">
                  <c:v>0.20079033975114191</c:v>
                </c:pt>
                <c:pt idx="146">
                  <c:v>0.19405447549606428</c:v>
                </c:pt>
                <c:pt idx="147">
                  <c:v>0.18698491481734347</c:v>
                </c:pt>
                <c:pt idx="148">
                  <c:v>0.18108072532310404</c:v>
                </c:pt>
              </c:numCache>
            </c:numRef>
          </c:xVal>
          <c:yVal>
            <c:numRef>
              <c:f>II.10!$G$6:$G$154</c:f>
              <c:numCache>
                <c:formatCode>0.000%</c:formatCode>
                <c:ptCount val="149"/>
                <c:pt idx="0">
                  <c:v>1.4706296511318472E-3</c:v>
                </c:pt>
                <c:pt idx="1">
                  <c:v>1.1834451564588478E-3</c:v>
                </c:pt>
                <c:pt idx="2">
                  <c:v>9.4866779391693321E-4</c:v>
                </c:pt>
                <c:pt idx="3">
                  <c:v>9.3067624970451018E-4</c:v>
                </c:pt>
                <c:pt idx="4">
                  <c:v>8.6921581062863703E-4</c:v>
                </c:pt>
                <c:pt idx="5">
                  <c:v>8.3413557645122937E-4</c:v>
                </c:pt>
                <c:pt idx="6">
                  <c:v>8.5847312047020174E-4</c:v>
                </c:pt>
                <c:pt idx="7">
                  <c:v>8.4126939940145186E-4</c:v>
                </c:pt>
                <c:pt idx="8">
                  <c:v>9.8476557710220833E-4</c:v>
                </c:pt>
                <c:pt idx="9">
                  <c:v>1.0624415598546246E-3</c:v>
                </c:pt>
                <c:pt idx="10">
                  <c:v>8.0614833811669742E-4</c:v>
                </c:pt>
                <c:pt idx="11">
                  <c:v>9.1819496109906632E-4</c:v>
                </c:pt>
                <c:pt idx="12">
                  <c:v>1.1202368061757509E-3</c:v>
                </c:pt>
                <c:pt idx="13">
                  <c:v>1.2385864265901975E-3</c:v>
                </c:pt>
                <c:pt idx="14">
                  <c:v>1.4563588088222631E-3</c:v>
                </c:pt>
                <c:pt idx="15">
                  <c:v>1.5508947983164123E-3</c:v>
                </c:pt>
                <c:pt idx="16">
                  <c:v>1.4371158242811929E-3</c:v>
                </c:pt>
                <c:pt idx="17">
                  <c:v>1.4980896971062694E-3</c:v>
                </c:pt>
                <c:pt idx="18">
                  <c:v>1.5519635203987987E-3</c:v>
                </c:pt>
                <c:pt idx="19">
                  <c:v>2.207787678957508E-3</c:v>
                </c:pt>
                <c:pt idx="20">
                  <c:v>1.9020765302363359E-3</c:v>
                </c:pt>
                <c:pt idx="21">
                  <c:v>2.3112570252731409E-3</c:v>
                </c:pt>
                <c:pt idx="22">
                  <c:v>3.1306954781022225E-3</c:v>
                </c:pt>
                <c:pt idx="23">
                  <c:v>3.6369307948200267E-3</c:v>
                </c:pt>
                <c:pt idx="24">
                  <c:v>3.5855220613632086E-3</c:v>
                </c:pt>
                <c:pt idx="25">
                  <c:v>3.6533901817387077E-3</c:v>
                </c:pt>
                <c:pt idx="26">
                  <c:v>3.056718068903683E-3</c:v>
                </c:pt>
                <c:pt idx="27">
                  <c:v>2.8310089527543427E-3</c:v>
                </c:pt>
                <c:pt idx="28">
                  <c:v>2.9100293697317489E-3</c:v>
                </c:pt>
                <c:pt idx="29">
                  <c:v>3.1630842367598982E-3</c:v>
                </c:pt>
                <c:pt idx="30">
                  <c:v>3.1840949903549189E-3</c:v>
                </c:pt>
                <c:pt idx="31">
                  <c:v>3.3375404550640476E-3</c:v>
                </c:pt>
                <c:pt idx="32">
                  <c:v>3.5063198699370472E-3</c:v>
                </c:pt>
                <c:pt idx="33">
                  <c:v>3.5802479415739785E-3</c:v>
                </c:pt>
                <c:pt idx="34">
                  <c:v>3.7888124278927324E-3</c:v>
                </c:pt>
                <c:pt idx="35">
                  <c:v>3.8145590078774408E-3</c:v>
                </c:pt>
                <c:pt idx="36">
                  <c:v>3.773401180427253E-3</c:v>
                </c:pt>
                <c:pt idx="37">
                  <c:v>3.8322366423687079E-3</c:v>
                </c:pt>
                <c:pt idx="38">
                  <c:v>4.0999639856620761E-3</c:v>
                </c:pt>
                <c:pt idx="39">
                  <c:v>3.676946161820131E-3</c:v>
                </c:pt>
                <c:pt idx="40">
                  <c:v>3.4579207510826537E-3</c:v>
                </c:pt>
                <c:pt idx="41">
                  <c:v>3.6611116695348402E-3</c:v>
                </c:pt>
                <c:pt idx="42">
                  <c:v>3.2506167744473908E-3</c:v>
                </c:pt>
                <c:pt idx="43">
                  <c:v>3.129391394093239E-3</c:v>
                </c:pt>
                <c:pt idx="44">
                  <c:v>2.9518769579111302E-3</c:v>
                </c:pt>
                <c:pt idx="45">
                  <c:v>3.0685134954457523E-3</c:v>
                </c:pt>
                <c:pt idx="46">
                  <c:v>2.4666943294155736E-3</c:v>
                </c:pt>
                <c:pt idx="47">
                  <c:v>2.3025909577677021E-3</c:v>
                </c:pt>
                <c:pt idx="48">
                  <c:v>2.1666568982237873E-3</c:v>
                </c:pt>
                <c:pt idx="49">
                  <c:v>1.8485902462761843E-3</c:v>
                </c:pt>
                <c:pt idx="50">
                  <c:v>2.0639808518088448E-3</c:v>
                </c:pt>
                <c:pt idx="51">
                  <c:v>2.1349287474857321E-3</c:v>
                </c:pt>
                <c:pt idx="52">
                  <c:v>1.3310793257194236E-3</c:v>
                </c:pt>
                <c:pt idx="53">
                  <c:v>1.3743570532584091E-3</c:v>
                </c:pt>
                <c:pt idx="54">
                  <c:v>1.3295515843622008E-3</c:v>
                </c:pt>
                <c:pt idx="55">
                  <c:v>1.3003461891470806E-3</c:v>
                </c:pt>
                <c:pt idx="56">
                  <c:v>1.2444592917192163E-3</c:v>
                </c:pt>
                <c:pt idx="57">
                  <c:v>1.1153905427563622E-3</c:v>
                </c:pt>
                <c:pt idx="58">
                  <c:v>1.3398142829579604E-3</c:v>
                </c:pt>
                <c:pt idx="59">
                  <c:v>1.3829388512001536E-3</c:v>
                </c:pt>
                <c:pt idx="60">
                  <c:v>1.3906662528548528E-3</c:v>
                </c:pt>
                <c:pt idx="61">
                  <c:v>1.4688025996223877E-3</c:v>
                </c:pt>
                <c:pt idx="62">
                  <c:v>1.5156310556897251E-3</c:v>
                </c:pt>
                <c:pt idx="63">
                  <c:v>2.7179912102169219E-3</c:v>
                </c:pt>
                <c:pt idx="64">
                  <c:v>3.1073460805152347E-3</c:v>
                </c:pt>
                <c:pt idx="65">
                  <c:v>3.0889717758360805E-3</c:v>
                </c:pt>
                <c:pt idx="66">
                  <c:v>3.1121451748615725E-3</c:v>
                </c:pt>
                <c:pt idx="67">
                  <c:v>3.0590900648170402E-3</c:v>
                </c:pt>
                <c:pt idx="68">
                  <c:v>3.0475116066147863E-3</c:v>
                </c:pt>
                <c:pt idx="69">
                  <c:v>2.9567509547839305E-3</c:v>
                </c:pt>
                <c:pt idx="70">
                  <c:v>3.0103293189004464E-3</c:v>
                </c:pt>
                <c:pt idx="71">
                  <c:v>3.1016815327379226E-3</c:v>
                </c:pt>
                <c:pt idx="72">
                  <c:v>3.0302239257077122E-3</c:v>
                </c:pt>
                <c:pt idx="73">
                  <c:v>3.291502572011832E-3</c:v>
                </c:pt>
                <c:pt idx="74">
                  <c:v>3.642342512211592E-3</c:v>
                </c:pt>
                <c:pt idx="75">
                  <c:v>3.9846015222523403E-3</c:v>
                </c:pt>
                <c:pt idx="76">
                  <c:v>4.6681758975035837E-3</c:v>
                </c:pt>
                <c:pt idx="77">
                  <c:v>4.6557271728734769E-3</c:v>
                </c:pt>
                <c:pt idx="78">
                  <c:v>5.0039211543683139E-3</c:v>
                </c:pt>
                <c:pt idx="79">
                  <c:v>5.3300465795207393E-3</c:v>
                </c:pt>
                <c:pt idx="80">
                  <c:v>5.6388925683801532E-3</c:v>
                </c:pt>
                <c:pt idx="81">
                  <c:v>6.2056263696610896E-3</c:v>
                </c:pt>
                <c:pt idx="82">
                  <c:v>6.2655264605423287E-3</c:v>
                </c:pt>
                <c:pt idx="83">
                  <c:v>6.1931427250847184E-3</c:v>
                </c:pt>
                <c:pt idx="84">
                  <c:v>6.4261223926277821E-3</c:v>
                </c:pt>
                <c:pt idx="85">
                  <c:v>6.5481797331892926E-3</c:v>
                </c:pt>
                <c:pt idx="86">
                  <c:v>6.1226088629746421E-3</c:v>
                </c:pt>
                <c:pt idx="87">
                  <c:v>6.766858791978342E-3</c:v>
                </c:pt>
                <c:pt idx="88">
                  <c:v>6.6831178562858596E-3</c:v>
                </c:pt>
                <c:pt idx="89">
                  <c:v>6.7171139664526473E-3</c:v>
                </c:pt>
                <c:pt idx="90">
                  <c:v>7.0757018150839207E-3</c:v>
                </c:pt>
                <c:pt idx="91">
                  <c:v>7.1886445887801107E-3</c:v>
                </c:pt>
                <c:pt idx="92">
                  <c:v>7.5002011449952248E-3</c:v>
                </c:pt>
                <c:pt idx="93">
                  <c:v>7.8176736617007643E-3</c:v>
                </c:pt>
                <c:pt idx="94">
                  <c:v>7.644545257536323E-3</c:v>
                </c:pt>
                <c:pt idx="95">
                  <c:v>7.37187037930539E-3</c:v>
                </c:pt>
                <c:pt idx="96">
                  <c:v>7.6019059844743136E-3</c:v>
                </c:pt>
                <c:pt idx="97">
                  <c:v>6.8984584603962564E-3</c:v>
                </c:pt>
                <c:pt idx="98">
                  <c:v>7.4457509267192544E-3</c:v>
                </c:pt>
                <c:pt idx="99">
                  <c:v>7.702585685914776E-3</c:v>
                </c:pt>
                <c:pt idx="100">
                  <c:v>7.8280668895152165E-3</c:v>
                </c:pt>
                <c:pt idx="101">
                  <c:v>8.5750638961372676E-3</c:v>
                </c:pt>
                <c:pt idx="102">
                  <c:v>8.4902373129450009E-3</c:v>
                </c:pt>
                <c:pt idx="103">
                  <c:v>8.4775130252713587E-3</c:v>
                </c:pt>
                <c:pt idx="104">
                  <c:v>8.3555996988027015E-3</c:v>
                </c:pt>
                <c:pt idx="105">
                  <c:v>8.4956931025462548E-3</c:v>
                </c:pt>
                <c:pt idx="106">
                  <c:v>8.7861415087786918E-3</c:v>
                </c:pt>
                <c:pt idx="107">
                  <c:v>9.0318400903044958E-3</c:v>
                </c:pt>
                <c:pt idx="108">
                  <c:v>8.7428671077176608E-3</c:v>
                </c:pt>
                <c:pt idx="109">
                  <c:v>8.6508513209794975E-3</c:v>
                </c:pt>
                <c:pt idx="110">
                  <c:v>8.7768702454048744E-3</c:v>
                </c:pt>
                <c:pt idx="111">
                  <c:v>8.4038313780338166E-3</c:v>
                </c:pt>
                <c:pt idx="112">
                  <c:v>8.5229407276658214E-3</c:v>
                </c:pt>
                <c:pt idx="113">
                  <c:v>7.6128532997985221E-3</c:v>
                </c:pt>
                <c:pt idx="114">
                  <c:v>7.6112258009363113E-3</c:v>
                </c:pt>
                <c:pt idx="115">
                  <c:v>7.9280470631833116E-3</c:v>
                </c:pt>
                <c:pt idx="116">
                  <c:v>7.2385715331209572E-3</c:v>
                </c:pt>
                <c:pt idx="117">
                  <c:v>7.4167469024112257E-3</c:v>
                </c:pt>
                <c:pt idx="118">
                  <c:v>7.9399914222641286E-3</c:v>
                </c:pt>
                <c:pt idx="119">
                  <c:v>8.1450102924089628E-3</c:v>
                </c:pt>
                <c:pt idx="120">
                  <c:v>7.9799138817910412E-3</c:v>
                </c:pt>
                <c:pt idx="121">
                  <c:v>8.0141957767458499E-3</c:v>
                </c:pt>
                <c:pt idx="122">
                  <c:v>6.6356606525331055E-3</c:v>
                </c:pt>
                <c:pt idx="123">
                  <c:v>6.421042471167965E-3</c:v>
                </c:pt>
                <c:pt idx="124">
                  <c:v>6.2772497931769282E-3</c:v>
                </c:pt>
                <c:pt idx="125">
                  <c:v>5.8179386892549248E-3</c:v>
                </c:pt>
                <c:pt idx="126">
                  <c:v>5.6053425174338624E-3</c:v>
                </c:pt>
                <c:pt idx="127">
                  <c:v>4.8736736063694133E-3</c:v>
                </c:pt>
                <c:pt idx="128">
                  <c:v>4.5281518963909253E-3</c:v>
                </c:pt>
                <c:pt idx="129">
                  <c:v>4.1087265017194742E-3</c:v>
                </c:pt>
                <c:pt idx="130">
                  <c:v>3.9231079000731552E-3</c:v>
                </c:pt>
                <c:pt idx="131">
                  <c:v>3.8257968558446094E-3</c:v>
                </c:pt>
                <c:pt idx="132">
                  <c:v>3.2982775840041225E-3</c:v>
                </c:pt>
                <c:pt idx="133">
                  <c:v>3.7041737064478831E-3</c:v>
                </c:pt>
                <c:pt idx="134">
                  <c:v>3.1634711985869166E-3</c:v>
                </c:pt>
                <c:pt idx="135">
                  <c:v>2.3222118091313E-3</c:v>
                </c:pt>
                <c:pt idx="136">
                  <c:v>2.386598453498776E-3</c:v>
                </c:pt>
                <c:pt idx="137">
                  <c:v>2.4307246250649824E-3</c:v>
                </c:pt>
                <c:pt idx="138">
                  <c:v>2.4845565772740365E-3</c:v>
                </c:pt>
                <c:pt idx="139">
                  <c:v>2.5065810018930447E-3</c:v>
                </c:pt>
                <c:pt idx="140">
                  <c:v>2.5380509399981913E-3</c:v>
                </c:pt>
                <c:pt idx="141">
                  <c:v>2.5841474205659794E-3</c:v>
                </c:pt>
                <c:pt idx="142">
                  <c:v>2.7070805838455125E-3</c:v>
                </c:pt>
                <c:pt idx="143">
                  <c:v>2.781954911411194E-3</c:v>
                </c:pt>
                <c:pt idx="144">
                  <c:v>2.9222708752329909E-3</c:v>
                </c:pt>
                <c:pt idx="145">
                  <c:v>3.0648253552357815E-3</c:v>
                </c:pt>
                <c:pt idx="146">
                  <c:v>3.0874641850533362E-3</c:v>
                </c:pt>
                <c:pt idx="147">
                  <c:v>3.2392297111947751E-3</c:v>
                </c:pt>
                <c:pt idx="148">
                  <c:v>3.337778225625432E-3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5-7DF8-492E-93D2-EF090A4318FB}"/>
            </c:ext>
          </c:extLst>
        </c:ser>
        <c:ser>
          <c:idx val="1"/>
          <c:order val="1"/>
          <c:spPr>
            <a:ln w="47625">
              <a:noFill/>
            </a:ln>
          </c:spPr>
          <c:marker>
            <c:symbol val="none"/>
          </c:marker>
          <c:trendline>
            <c:spPr>
              <a:ln w="25400" cmpd="sng">
                <a:solidFill>
                  <a:srgbClr val="0A5FB4"/>
                </a:solidFill>
                <a:prstDash val="solid"/>
                <a:headEnd type="triangle" w="lg" len="lg"/>
                <a:tailEnd type="none" w="lg" len="lg"/>
              </a:ln>
            </c:spPr>
            <c:trendlineType val="log"/>
            <c:dispRSqr val="0"/>
            <c:dispEq val="0"/>
          </c:trendline>
          <c:xVal>
            <c:numRef>
              <c:f>II.10!$F$62:$F$117</c:f>
              <c:numCache>
                <c:formatCode>0.000</c:formatCode>
                <c:ptCount val="56"/>
                <c:pt idx="0">
                  <c:v>0.22281994549876064</c:v>
                </c:pt>
                <c:pt idx="1">
                  <c:v>0.22299073176417955</c:v>
                </c:pt>
                <c:pt idx="2">
                  <c:v>0.21947200653663887</c:v>
                </c:pt>
                <c:pt idx="3">
                  <c:v>0.21700094785317187</c:v>
                </c:pt>
                <c:pt idx="4">
                  <c:v>0.21145461444040403</c:v>
                </c:pt>
                <c:pt idx="5">
                  <c:v>0.20732715008873284</c:v>
                </c:pt>
                <c:pt idx="6">
                  <c:v>0.20686333791310474</c:v>
                </c:pt>
                <c:pt idx="7">
                  <c:v>0.2048306102302182</c:v>
                </c:pt>
                <c:pt idx="8">
                  <c:v>0.20414901507487243</c:v>
                </c:pt>
                <c:pt idx="9">
                  <c:v>0.2012809467736362</c:v>
                </c:pt>
                <c:pt idx="10">
                  <c:v>0.19686917539507759</c:v>
                </c:pt>
                <c:pt idx="11">
                  <c:v>0.19245210348215122</c:v>
                </c:pt>
                <c:pt idx="12">
                  <c:v>0.18908782917055542</c:v>
                </c:pt>
                <c:pt idx="13">
                  <c:v>0.18700138291021756</c:v>
                </c:pt>
                <c:pt idx="14">
                  <c:v>0.18226327268779091</c:v>
                </c:pt>
                <c:pt idx="15">
                  <c:v>0.17700324625032465</c:v>
                </c:pt>
                <c:pt idx="16">
                  <c:v>0.17032499235650642</c:v>
                </c:pt>
                <c:pt idx="17">
                  <c:v>0.16716407312721687</c:v>
                </c:pt>
                <c:pt idx="18">
                  <c:v>0.16246513934268084</c:v>
                </c:pt>
                <c:pt idx="19">
                  <c:v>0.1559294942823243</c:v>
                </c:pt>
                <c:pt idx="20">
                  <c:v>0.14486670826077691</c:v>
                </c:pt>
                <c:pt idx="21">
                  <c:v>0.13638130578635471</c:v>
                </c:pt>
                <c:pt idx="22">
                  <c:v>0.13308068192236727</c:v>
                </c:pt>
                <c:pt idx="23">
                  <c:v>0.12960572690113392</c:v>
                </c:pt>
                <c:pt idx="24">
                  <c:v>0.1258187657995595</c:v>
                </c:pt>
                <c:pt idx="25">
                  <c:v>0.12045126400398661</c:v>
                </c:pt>
                <c:pt idx="26">
                  <c:v>0.11737717601133635</c:v>
                </c:pt>
                <c:pt idx="27">
                  <c:v>0.11293358624121766</c:v>
                </c:pt>
                <c:pt idx="28">
                  <c:v>0.10741034854161437</c:v>
                </c:pt>
                <c:pt idx="29">
                  <c:v>0.10592225213775469</c:v>
                </c:pt>
                <c:pt idx="30">
                  <c:v>0.10439252178338443</c:v>
                </c:pt>
                <c:pt idx="31">
                  <c:v>0.10467369521569472</c:v>
                </c:pt>
                <c:pt idx="32">
                  <c:v>0.11326340035362685</c:v>
                </c:pt>
                <c:pt idx="33">
                  <c:v>0.11364483365473668</c:v>
                </c:pt>
                <c:pt idx="34">
                  <c:v>0.11656348705662839</c:v>
                </c:pt>
                <c:pt idx="35">
                  <c:v>0.11494102121502595</c:v>
                </c:pt>
                <c:pt idx="36">
                  <c:v>0.11725658690580792</c:v>
                </c:pt>
                <c:pt idx="37">
                  <c:v>0.11467558886484969</c:v>
                </c:pt>
                <c:pt idx="38">
                  <c:v>0.11505493714406828</c:v>
                </c:pt>
                <c:pt idx="39">
                  <c:v>0.11285678859261641</c:v>
                </c:pt>
                <c:pt idx="40">
                  <c:v>0.11204420373195002</c:v>
                </c:pt>
                <c:pt idx="41">
                  <c:v>0.11233206133401567</c:v>
                </c:pt>
                <c:pt idx="42">
                  <c:v>0.10999712345209127</c:v>
                </c:pt>
                <c:pt idx="43">
                  <c:v>0.1046217462424314</c:v>
                </c:pt>
                <c:pt idx="44">
                  <c:v>9.8284350177556642E-2</c:v>
                </c:pt>
                <c:pt idx="45">
                  <c:v>9.4300324124711454E-2</c:v>
                </c:pt>
                <c:pt idx="46">
                  <c:v>8.73826048568285E-2</c:v>
                </c:pt>
                <c:pt idx="47">
                  <c:v>8.6543835354978935E-2</c:v>
                </c:pt>
                <c:pt idx="48">
                  <c:v>8.638201941053629E-2</c:v>
                </c:pt>
                <c:pt idx="49">
                  <c:v>8.5332207572814511E-2</c:v>
                </c:pt>
                <c:pt idx="50">
                  <c:v>8.4500895713475452E-2</c:v>
                </c:pt>
                <c:pt idx="51">
                  <c:v>8.2314108111396125E-2</c:v>
                </c:pt>
                <c:pt idx="52">
                  <c:v>7.98367473928734E-2</c:v>
                </c:pt>
                <c:pt idx="53">
                  <c:v>8.0145884055241062E-2</c:v>
                </c:pt>
                <c:pt idx="54">
                  <c:v>8.4163332710116098E-2</c:v>
                </c:pt>
                <c:pt idx="55">
                  <c:v>8.5494832300511608E-2</c:v>
                </c:pt>
              </c:numCache>
            </c:numRef>
          </c:xVal>
          <c:yVal>
            <c:numRef>
              <c:f>II.10!$G$62:$G$117</c:f>
              <c:numCache>
                <c:formatCode>0.000%</c:formatCode>
                <c:ptCount val="56"/>
                <c:pt idx="0">
                  <c:v>1.2444592917192163E-3</c:v>
                </c:pt>
                <c:pt idx="1">
                  <c:v>1.1153905427563622E-3</c:v>
                </c:pt>
                <c:pt idx="2">
                  <c:v>1.3398142829579604E-3</c:v>
                </c:pt>
                <c:pt idx="3">
                  <c:v>1.3829388512001536E-3</c:v>
                </c:pt>
                <c:pt idx="4">
                  <c:v>1.3906662528548528E-3</c:v>
                </c:pt>
                <c:pt idx="5">
                  <c:v>1.4688025996223877E-3</c:v>
                </c:pt>
                <c:pt idx="6">
                  <c:v>1.5156310556897251E-3</c:v>
                </c:pt>
                <c:pt idx="7">
                  <c:v>2.7179912102169219E-3</c:v>
                </c:pt>
                <c:pt idx="8">
                  <c:v>3.1073460805152347E-3</c:v>
                </c:pt>
                <c:pt idx="9">
                  <c:v>3.0889717758360805E-3</c:v>
                </c:pt>
                <c:pt idx="10">
                  <c:v>3.1121451748615725E-3</c:v>
                </c:pt>
                <c:pt idx="11">
                  <c:v>3.0590900648170402E-3</c:v>
                </c:pt>
                <c:pt idx="12">
                  <c:v>3.0475116066147863E-3</c:v>
                </c:pt>
                <c:pt idx="13">
                  <c:v>2.9567509547839305E-3</c:v>
                </c:pt>
                <c:pt idx="14">
                  <c:v>3.0103293189004464E-3</c:v>
                </c:pt>
                <c:pt idx="15">
                  <c:v>3.1016815327379226E-3</c:v>
                </c:pt>
                <c:pt idx="16">
                  <c:v>3.0302239257077122E-3</c:v>
                </c:pt>
                <c:pt idx="17">
                  <c:v>3.291502572011832E-3</c:v>
                </c:pt>
                <c:pt idx="18">
                  <c:v>3.642342512211592E-3</c:v>
                </c:pt>
                <c:pt idx="19">
                  <c:v>3.9846015222523403E-3</c:v>
                </c:pt>
                <c:pt idx="20">
                  <c:v>4.6681758975035837E-3</c:v>
                </c:pt>
                <c:pt idx="21">
                  <c:v>4.6557271728734769E-3</c:v>
                </c:pt>
                <c:pt idx="22">
                  <c:v>5.0039211543683139E-3</c:v>
                </c:pt>
                <c:pt idx="23">
                  <c:v>5.3300465795207393E-3</c:v>
                </c:pt>
                <c:pt idx="24">
                  <c:v>5.6388925683801532E-3</c:v>
                </c:pt>
                <c:pt idx="25">
                  <c:v>6.2056263696610896E-3</c:v>
                </c:pt>
                <c:pt idx="26">
                  <c:v>6.2655264605423287E-3</c:v>
                </c:pt>
                <c:pt idx="27">
                  <c:v>6.1931427250847184E-3</c:v>
                </c:pt>
                <c:pt idx="28">
                  <c:v>6.4261223926277821E-3</c:v>
                </c:pt>
                <c:pt idx="29">
                  <c:v>6.5481797331892926E-3</c:v>
                </c:pt>
                <c:pt idx="30">
                  <c:v>6.1226088629746421E-3</c:v>
                </c:pt>
                <c:pt idx="31">
                  <c:v>6.766858791978342E-3</c:v>
                </c:pt>
                <c:pt idx="32">
                  <c:v>6.6831178562858596E-3</c:v>
                </c:pt>
                <c:pt idx="33">
                  <c:v>6.7171139664526473E-3</c:v>
                </c:pt>
                <c:pt idx="34">
                  <c:v>7.0757018150839207E-3</c:v>
                </c:pt>
                <c:pt idx="35">
                  <c:v>7.1886445887801107E-3</c:v>
                </c:pt>
                <c:pt idx="36">
                  <c:v>7.5002011449952248E-3</c:v>
                </c:pt>
                <c:pt idx="37">
                  <c:v>7.8176736617007643E-3</c:v>
                </c:pt>
                <c:pt idx="38">
                  <c:v>7.644545257536323E-3</c:v>
                </c:pt>
                <c:pt idx="39">
                  <c:v>7.37187037930539E-3</c:v>
                </c:pt>
                <c:pt idx="40">
                  <c:v>7.6019059844743136E-3</c:v>
                </c:pt>
                <c:pt idx="41">
                  <c:v>6.8984584603962564E-3</c:v>
                </c:pt>
                <c:pt idx="42">
                  <c:v>7.4457509267192544E-3</c:v>
                </c:pt>
                <c:pt idx="43">
                  <c:v>7.702585685914776E-3</c:v>
                </c:pt>
                <c:pt idx="44">
                  <c:v>7.8280668895152165E-3</c:v>
                </c:pt>
                <c:pt idx="45">
                  <c:v>8.5750638961372676E-3</c:v>
                </c:pt>
                <c:pt idx="46">
                  <c:v>8.4902373129450009E-3</c:v>
                </c:pt>
                <c:pt idx="47">
                  <c:v>8.4775130252713587E-3</c:v>
                </c:pt>
                <c:pt idx="48">
                  <c:v>8.3555996988027015E-3</c:v>
                </c:pt>
                <c:pt idx="49">
                  <c:v>8.4956931025462548E-3</c:v>
                </c:pt>
                <c:pt idx="50">
                  <c:v>8.7861415087786918E-3</c:v>
                </c:pt>
                <c:pt idx="51">
                  <c:v>9.0318400903044958E-3</c:v>
                </c:pt>
                <c:pt idx="52">
                  <c:v>8.7428671077176608E-3</c:v>
                </c:pt>
                <c:pt idx="53">
                  <c:v>8.6508513209794975E-3</c:v>
                </c:pt>
                <c:pt idx="54">
                  <c:v>8.7768702454048744E-3</c:v>
                </c:pt>
                <c:pt idx="55">
                  <c:v>8.4038313780338166E-3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7-7DF8-492E-93D2-EF090A4318FB}"/>
            </c:ext>
          </c:extLst>
        </c:ser>
        <c:ser>
          <c:idx val="2"/>
          <c:order val="2"/>
          <c:spPr>
            <a:ln w="47625">
              <a:noFill/>
            </a:ln>
          </c:spPr>
          <c:marker>
            <c:symbol val="none"/>
          </c:marker>
          <c:trendline>
            <c:spPr>
              <a:ln w="25400" cmpd="sng">
                <a:solidFill>
                  <a:srgbClr val="0A5FB4"/>
                </a:solidFill>
                <a:prstDash val="solid"/>
                <a:tailEnd type="stealth" w="lg" len="lg"/>
              </a:ln>
            </c:spPr>
            <c:trendlineType val="log"/>
            <c:dispRSqr val="0"/>
            <c:dispEq val="0"/>
          </c:trendline>
          <c:xVal>
            <c:numRef>
              <c:f>II.10!$F$124:$F$141</c:f>
              <c:numCache>
                <c:formatCode>0.000</c:formatCode>
                <c:ptCount val="18"/>
                <c:pt idx="0">
                  <c:v>0.18200323947931143</c:v>
                </c:pt>
                <c:pt idx="1">
                  <c:v>0.1869707465862368</c:v>
                </c:pt>
                <c:pt idx="2">
                  <c:v>0.19313211803482885</c:v>
                </c:pt>
                <c:pt idx="3">
                  <c:v>0.19946535716274583</c:v>
                </c:pt>
                <c:pt idx="4">
                  <c:v>0.20035862011598909</c:v>
                </c:pt>
                <c:pt idx="5">
                  <c:v>0.20159305792080398</c:v>
                </c:pt>
                <c:pt idx="6">
                  <c:v>0.20516921844516076</c:v>
                </c:pt>
                <c:pt idx="7">
                  <c:v>0.20731159404255153</c:v>
                </c:pt>
                <c:pt idx="8">
                  <c:v>0.21725755604036504</c:v>
                </c:pt>
                <c:pt idx="9">
                  <c:v>0.22603858594883247</c:v>
                </c:pt>
                <c:pt idx="10">
                  <c:v>0.23608898092628131</c:v>
                </c:pt>
                <c:pt idx="11">
                  <c:v>0.24503942301499493</c:v>
                </c:pt>
                <c:pt idx="12">
                  <c:v>0.25225472853827002</c:v>
                </c:pt>
                <c:pt idx="13">
                  <c:v>0.258212055697499</c:v>
                </c:pt>
                <c:pt idx="14">
                  <c:v>0.26352286935709363</c:v>
                </c:pt>
                <c:pt idx="15">
                  <c:v>0.26169391316730817</c:v>
                </c:pt>
                <c:pt idx="16">
                  <c:v>0.26091102060783405</c:v>
                </c:pt>
                <c:pt idx="17">
                  <c:v>0.25768751862456624</c:v>
                </c:pt>
              </c:numCache>
            </c:numRef>
          </c:xVal>
          <c:yVal>
            <c:numRef>
              <c:f>II.10!$G$124:$G$141</c:f>
              <c:numCache>
                <c:formatCode>0.000%</c:formatCode>
                <c:ptCount val="18"/>
                <c:pt idx="0">
                  <c:v>7.9399914222641286E-3</c:v>
                </c:pt>
                <c:pt idx="1">
                  <c:v>8.1450102924089628E-3</c:v>
                </c:pt>
                <c:pt idx="2">
                  <c:v>7.9799138817910412E-3</c:v>
                </c:pt>
                <c:pt idx="3">
                  <c:v>8.0141957767458499E-3</c:v>
                </c:pt>
                <c:pt idx="4">
                  <c:v>6.6356606525331055E-3</c:v>
                </c:pt>
                <c:pt idx="5">
                  <c:v>6.421042471167965E-3</c:v>
                </c:pt>
                <c:pt idx="6">
                  <c:v>6.2772497931769282E-3</c:v>
                </c:pt>
                <c:pt idx="7">
                  <c:v>5.8179386892549248E-3</c:v>
                </c:pt>
                <c:pt idx="8">
                  <c:v>5.6053425174338624E-3</c:v>
                </c:pt>
                <c:pt idx="9">
                  <c:v>4.8736736063694133E-3</c:v>
                </c:pt>
                <c:pt idx="10">
                  <c:v>4.5281518963909253E-3</c:v>
                </c:pt>
                <c:pt idx="11">
                  <c:v>4.1087265017194742E-3</c:v>
                </c:pt>
                <c:pt idx="12">
                  <c:v>3.9231079000731552E-3</c:v>
                </c:pt>
                <c:pt idx="13">
                  <c:v>3.8257968558446094E-3</c:v>
                </c:pt>
                <c:pt idx="14">
                  <c:v>3.2982775840041225E-3</c:v>
                </c:pt>
                <c:pt idx="15">
                  <c:v>3.7041737064478831E-3</c:v>
                </c:pt>
                <c:pt idx="16">
                  <c:v>3.1634711985869166E-3</c:v>
                </c:pt>
                <c:pt idx="17">
                  <c:v>2.3222118091313E-3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9-7DF8-492E-93D2-EF090A4318FB}"/>
            </c:ext>
          </c:extLst>
        </c:ser>
        <c:ser>
          <c:idx val="5"/>
          <c:order val="3"/>
          <c:spPr>
            <a:ln w="47625">
              <a:noFill/>
            </a:ln>
            <a:effectLst/>
          </c:spPr>
          <c:marker>
            <c:spPr>
              <a:solidFill>
                <a:srgbClr val="009EE5">
                  <a:lumMod val="20000"/>
                  <a:lumOff val="80000"/>
                </a:srgbClr>
              </a:solidFill>
              <a:ln>
                <a:solidFill>
                  <a:srgbClr val="009EE5"/>
                </a:solidFill>
              </a:ln>
              <a:effectLst/>
            </c:spPr>
          </c:marker>
          <c:dPt>
            <c:idx val="39"/>
            <c:marker>
              <c:spPr>
                <a:solidFill>
                  <a:srgbClr val="5BBEFF">
                    <a:lumMod val="40000"/>
                    <a:lumOff val="60000"/>
                  </a:srgbClr>
                </a:solidFill>
                <a:ln>
                  <a:solidFill>
                    <a:srgbClr val="009EE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9A-7DF8-492E-93D2-EF090A4318FB}"/>
              </c:ext>
            </c:extLst>
          </c:dPt>
          <c:xVal>
            <c:numRef>
              <c:f>II.10!$F$115:$F$169</c:f>
              <c:numCache>
                <c:formatCode>0.000</c:formatCode>
                <c:ptCount val="55"/>
                <c:pt idx="0">
                  <c:v>8.0145884055241062E-2</c:v>
                </c:pt>
                <c:pt idx="1">
                  <c:v>8.4163332710116098E-2</c:v>
                </c:pt>
                <c:pt idx="2">
                  <c:v>8.5494832300511608E-2</c:v>
                </c:pt>
                <c:pt idx="3">
                  <c:v>9.1187092305088299E-2</c:v>
                </c:pt>
                <c:pt idx="4">
                  <c:v>0.10428865539894874</c:v>
                </c:pt>
                <c:pt idx="5">
                  <c:v>0.11682872940311503</c:v>
                </c:pt>
                <c:pt idx="6">
                  <c:v>0.13785778140907767</c:v>
                </c:pt>
                <c:pt idx="7">
                  <c:v>0.16740073414071593</c:v>
                </c:pt>
                <c:pt idx="8">
                  <c:v>0.17821360869512773</c:v>
                </c:pt>
                <c:pt idx="9">
                  <c:v>0.18200323947931143</c:v>
                </c:pt>
                <c:pt idx="10">
                  <c:v>0.1869707465862368</c:v>
                </c:pt>
                <c:pt idx="11">
                  <c:v>0.19313211803482885</c:v>
                </c:pt>
                <c:pt idx="12">
                  <c:v>0.19946535716274583</c:v>
                </c:pt>
                <c:pt idx="13">
                  <c:v>0.20035862011598909</c:v>
                </c:pt>
                <c:pt idx="14">
                  <c:v>0.20159305792080398</c:v>
                </c:pt>
                <c:pt idx="15">
                  <c:v>0.20516921844516076</c:v>
                </c:pt>
                <c:pt idx="16">
                  <c:v>0.20731159404255153</c:v>
                </c:pt>
                <c:pt idx="17">
                  <c:v>0.21725755604036504</c:v>
                </c:pt>
                <c:pt idx="18">
                  <c:v>0.22603858594883247</c:v>
                </c:pt>
                <c:pt idx="19">
                  <c:v>0.23608898092628131</c:v>
                </c:pt>
                <c:pt idx="20">
                  <c:v>0.24503942301499493</c:v>
                </c:pt>
                <c:pt idx="21">
                  <c:v>0.25225472853827002</c:v>
                </c:pt>
                <c:pt idx="22">
                  <c:v>0.258212055697499</c:v>
                </c:pt>
                <c:pt idx="23">
                  <c:v>0.26352286935709363</c:v>
                </c:pt>
                <c:pt idx="24">
                  <c:v>0.26169391316730817</c:v>
                </c:pt>
                <c:pt idx="25">
                  <c:v>0.26091102060783405</c:v>
                </c:pt>
                <c:pt idx="26">
                  <c:v>0.25768751862456624</c:v>
                </c:pt>
                <c:pt idx="27">
                  <c:v>0.25330471183061698</c:v>
                </c:pt>
                <c:pt idx="28">
                  <c:v>0.24579220142631777</c:v>
                </c:pt>
                <c:pt idx="29">
                  <c:v>0.24141905883185599</c:v>
                </c:pt>
                <c:pt idx="30">
                  <c:v>0.2374389640642183</c:v>
                </c:pt>
                <c:pt idx="31">
                  <c:v>0.23163170313823137</c:v>
                </c:pt>
                <c:pt idx="32">
                  <c:v>0.22460333523904372</c:v>
                </c:pt>
                <c:pt idx="33">
                  <c:v>0.21673437958521735</c:v>
                </c:pt>
                <c:pt idx="34">
                  <c:v>0.20955128601424836</c:v>
                </c:pt>
                <c:pt idx="35">
                  <c:v>0.20366153760602668</c:v>
                </c:pt>
                <c:pt idx="36">
                  <c:v>0.20079033975114191</c:v>
                </c:pt>
                <c:pt idx="37">
                  <c:v>0.19405447549606428</c:v>
                </c:pt>
                <c:pt idx="38">
                  <c:v>0.18698491481734347</c:v>
                </c:pt>
                <c:pt idx="39">
                  <c:v>0.18108072532310404</c:v>
                </c:pt>
                <c:pt idx="40">
                  <c:v>0.17303141029892816</c:v>
                </c:pt>
                <c:pt idx="41">
                  <c:v>0.168927771831337</c:v>
                </c:pt>
                <c:pt idx="42">
                  <c:v>0.16613544627479421</c:v>
                </c:pt>
                <c:pt idx="43">
                  <c:v>0.160972225719374</c:v>
                </c:pt>
                <c:pt idx="44">
                  <c:v>0.15343480079104874</c:v>
                </c:pt>
                <c:pt idx="45">
                  <c:v>0.15086278193244831</c:v>
                </c:pt>
                <c:pt idx="46">
                  <c:v>0.14523348711148226</c:v>
                </c:pt>
                <c:pt idx="47">
                  <c:v>0.14046066405876673</c:v>
                </c:pt>
                <c:pt idx="48">
                  <c:v>0.14045479530707175</c:v>
                </c:pt>
                <c:pt idx="49">
                  <c:v>0.14492277174174559</c:v>
                </c:pt>
                <c:pt idx="50">
                  <c:v>0.13857726386779728</c:v>
                </c:pt>
                <c:pt idx="51">
                  <c:v>0.1375644222193223</c:v>
                </c:pt>
                <c:pt idx="52">
                  <c:v>0.15290733153733799</c:v>
                </c:pt>
                <c:pt idx="53">
                  <c:v>0.1686623266059542</c:v>
                </c:pt>
                <c:pt idx="54">
                  <c:v>0.16211826816655664</c:v>
                </c:pt>
              </c:numCache>
            </c:numRef>
          </c:xVal>
          <c:yVal>
            <c:numRef>
              <c:f>II.10!$G$115:$G$169</c:f>
              <c:numCache>
                <c:formatCode>0.000%</c:formatCode>
                <c:ptCount val="55"/>
                <c:pt idx="0">
                  <c:v>8.6508513209794975E-3</c:v>
                </c:pt>
                <c:pt idx="1">
                  <c:v>8.7768702454048744E-3</c:v>
                </c:pt>
                <c:pt idx="2">
                  <c:v>8.4038313780338166E-3</c:v>
                </c:pt>
                <c:pt idx="3">
                  <c:v>8.5229407276658214E-3</c:v>
                </c:pt>
                <c:pt idx="4">
                  <c:v>7.6128532997985221E-3</c:v>
                </c:pt>
                <c:pt idx="5">
                  <c:v>7.6112258009363113E-3</c:v>
                </c:pt>
                <c:pt idx="6">
                  <c:v>7.9280470631833116E-3</c:v>
                </c:pt>
                <c:pt idx="7">
                  <c:v>7.2385715331209572E-3</c:v>
                </c:pt>
                <c:pt idx="8">
                  <c:v>7.4167469024112257E-3</c:v>
                </c:pt>
                <c:pt idx="9">
                  <c:v>7.9399914222641286E-3</c:v>
                </c:pt>
                <c:pt idx="10">
                  <c:v>8.1450102924089628E-3</c:v>
                </c:pt>
                <c:pt idx="11">
                  <c:v>7.9799138817910412E-3</c:v>
                </c:pt>
                <c:pt idx="12">
                  <c:v>8.0141957767458499E-3</c:v>
                </c:pt>
                <c:pt idx="13">
                  <c:v>6.6356606525331055E-3</c:v>
                </c:pt>
                <c:pt idx="14">
                  <c:v>6.421042471167965E-3</c:v>
                </c:pt>
                <c:pt idx="15">
                  <c:v>6.2772497931769282E-3</c:v>
                </c:pt>
                <c:pt idx="16">
                  <c:v>5.8179386892549248E-3</c:v>
                </c:pt>
                <c:pt idx="17">
                  <c:v>5.6053425174338624E-3</c:v>
                </c:pt>
                <c:pt idx="18">
                  <c:v>4.8736736063694133E-3</c:v>
                </c:pt>
                <c:pt idx="19">
                  <c:v>4.5281518963909253E-3</c:v>
                </c:pt>
                <c:pt idx="20">
                  <c:v>4.1087265017194742E-3</c:v>
                </c:pt>
                <c:pt idx="21">
                  <c:v>3.9231079000731552E-3</c:v>
                </c:pt>
                <c:pt idx="22">
                  <c:v>3.8257968558446094E-3</c:v>
                </c:pt>
                <c:pt idx="23">
                  <c:v>3.2982775840041225E-3</c:v>
                </c:pt>
                <c:pt idx="24">
                  <c:v>3.7041737064478831E-3</c:v>
                </c:pt>
                <c:pt idx="25">
                  <c:v>3.1634711985869166E-3</c:v>
                </c:pt>
                <c:pt idx="26">
                  <c:v>2.3222118091313E-3</c:v>
                </c:pt>
                <c:pt idx="27">
                  <c:v>2.386598453498776E-3</c:v>
                </c:pt>
                <c:pt idx="28">
                  <c:v>2.4307246250649824E-3</c:v>
                </c:pt>
                <c:pt idx="29">
                  <c:v>2.4845565772740365E-3</c:v>
                </c:pt>
                <c:pt idx="30">
                  <c:v>2.5065810018930447E-3</c:v>
                </c:pt>
                <c:pt idx="31">
                  <c:v>2.5380509399981913E-3</c:v>
                </c:pt>
                <c:pt idx="32">
                  <c:v>2.5841474205659794E-3</c:v>
                </c:pt>
                <c:pt idx="33">
                  <c:v>2.7070805838455125E-3</c:v>
                </c:pt>
                <c:pt idx="34">
                  <c:v>2.781954911411194E-3</c:v>
                </c:pt>
                <c:pt idx="35">
                  <c:v>2.9222708752329909E-3</c:v>
                </c:pt>
                <c:pt idx="36">
                  <c:v>3.0648253552357815E-3</c:v>
                </c:pt>
                <c:pt idx="37">
                  <c:v>3.0874641850533362E-3</c:v>
                </c:pt>
                <c:pt idx="38">
                  <c:v>3.2392297111947751E-3</c:v>
                </c:pt>
                <c:pt idx="39">
                  <c:v>3.337778225625432E-3</c:v>
                </c:pt>
                <c:pt idx="40">
                  <c:v>3.4587531780223548E-3</c:v>
                </c:pt>
                <c:pt idx="41">
                  <c:v>3.5792369960686273E-3</c:v>
                </c:pt>
                <c:pt idx="42">
                  <c:v>3.6245369701192018E-3</c:v>
                </c:pt>
                <c:pt idx="43">
                  <c:v>4.3084244782182835E-3</c:v>
                </c:pt>
                <c:pt idx="44">
                  <c:v>4.1902188731545919E-3</c:v>
                </c:pt>
                <c:pt idx="45">
                  <c:v>4.2034221979124564E-3</c:v>
                </c:pt>
                <c:pt idx="46">
                  <c:v>4.2632603534489191E-3</c:v>
                </c:pt>
                <c:pt idx="47">
                  <c:v>4.3263582064745724E-3</c:v>
                </c:pt>
                <c:pt idx="48">
                  <c:v>4.4249798945564653E-3</c:v>
                </c:pt>
                <c:pt idx="49">
                  <c:v>4.462201110749609E-3</c:v>
                </c:pt>
                <c:pt idx="50">
                  <c:v>4.583233515265777E-3</c:v>
                </c:pt>
                <c:pt idx="51">
                  <c:v>4.6396279886791146E-3</c:v>
                </c:pt>
                <c:pt idx="52">
                  <c:v>3.2148629709290309E-3</c:v>
                </c:pt>
                <c:pt idx="53">
                  <c:v>3.6477785261488302E-3</c:v>
                </c:pt>
                <c:pt idx="54">
                  <c:v>3.5643042770417727E-3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B-7DF8-492E-93D2-EF090A4318FB}"/>
            </c:ext>
          </c:extLst>
        </c:ser>
        <c:ser>
          <c:idx val="3"/>
          <c:order val="4"/>
          <c:spPr>
            <a:ln w="47625">
              <a:noFill/>
            </a:ln>
            <a:effectLst/>
          </c:spPr>
          <c:marker>
            <c:symbol val="circle"/>
            <c:size val="10"/>
            <c:spPr>
              <a:solidFill>
                <a:srgbClr val="2DCCCD"/>
              </a:solidFill>
              <a:ln w="6350">
                <a:solidFill>
                  <a:srgbClr val="2A86CA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4066355833108943"/>
                  <c:y val="-1.0201234567901235E-2"/>
                </c:manualLayout>
              </c:layout>
              <c:tx>
                <c:strRef>
                  <c:f>II.10!$B$166</c:f>
                  <c:strCache>
                    <c:ptCount val="1"/>
                    <c:pt idx="0">
                      <c:v>1T20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{2A0D01A2-C5C8-4B66-882A-47E136C02872}</c15:txfldGUID>
                      <c15:f>II.10!$B$166</c15:f>
                      <c15:dlblFieldTableCache>
                        <c:ptCount val="1"/>
                        <c:pt idx="0">
                          <c:v>1T20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C-7DF8-492E-93D2-EF090A4318FB}"/>
                </c:ext>
              </c:extLst>
            </c:dLbl>
            <c:dLbl>
              <c:idx val="1"/>
              <c:layout>
                <c:manualLayout>
                  <c:x val="-0.12309617519799046"/>
                  <c:y val="-2.1960493827160494E-2"/>
                </c:manualLayout>
              </c:layout>
              <c:tx>
                <c:strRef>
                  <c:f>II.10!$B$167</c:f>
                  <c:strCache>
                    <c:ptCount val="1"/>
                    <c:pt idx="0">
                      <c:v>2T20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{FC3225FF-9EF7-443F-B573-583105BCDD3A}</c15:txfldGUID>
                      <c15:f>II.10!$B$167</c15:f>
                      <c15:dlblFieldTableCache>
                        <c:ptCount val="1"/>
                        <c:pt idx="0">
                          <c:v>2T20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D-7DF8-492E-93D2-EF090A4318FB}"/>
                </c:ext>
              </c:extLst>
            </c:dLbl>
            <c:dLbl>
              <c:idx val="2"/>
              <c:tx>
                <c:strRef>
                  <c:f>II.10!$B$168</c:f>
                  <c:strCache>
                    <c:ptCount val="1"/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{535260AB-C5BF-42F1-9400-FA996EE94641}</c15:txfldGUID>
                      <c15:f>II.10!$B$168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E-7DF8-492E-93D2-EF090A4318FB}"/>
                </c:ext>
              </c:extLst>
            </c:dLbl>
            <c:dLbl>
              <c:idx val="3"/>
              <c:tx>
                <c:strRef>
                  <c:f>II.10!$B$169</c:f>
                  <c:strCache>
                    <c:ptCount val="1"/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{1BBA486C-3889-45A1-8246-D81D2916D362}</c15:txfldGUID>
                      <c15:f>II.10!$B$169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F-7DF8-492E-93D2-EF090A4318FB}"/>
                </c:ext>
              </c:extLst>
            </c:dLbl>
            <c:dLbl>
              <c:idx val="4"/>
              <c:layout>
                <c:manualLayout>
                  <c:x val="4.0866067377600068E-2"/>
                  <c:y val="1.5580246913580247E-3"/>
                </c:manualLayout>
              </c:layout>
              <c:tx>
                <c:strRef>
                  <c:f>II.10!$B$170</c:f>
                  <c:strCache>
                    <c:ptCount val="1"/>
                    <c:pt idx="0">
                      <c:v>1T21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{94CE9BDB-4EEC-48D4-9760-907660D7FABC}</c15:txfldGUID>
                      <c15:f>II.10!$B$170</c15:f>
                      <c15:dlblFieldTableCache>
                        <c:ptCount val="1"/>
                        <c:pt idx="0">
                          <c:v>1T21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A0-7DF8-492E-93D2-EF090A4318FB}"/>
                </c:ext>
              </c:extLst>
            </c:dLbl>
            <c:dLbl>
              <c:idx val="5"/>
              <c:layout>
                <c:manualLayout>
                  <c:x val="3.5010272999900408E-2"/>
                  <c:y val="-6.2814814814814816E-3"/>
                </c:manualLayout>
              </c:layout>
              <c:tx>
                <c:strRef>
                  <c:f>II.10!$B$171</c:f>
                  <c:strCache>
                    <c:ptCount val="1"/>
                    <c:pt idx="0">
                      <c:v>2T21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{CC3DB36D-4A0C-4043-9F25-4C87A32F49E3}</c15:txfldGUID>
                      <c15:f>II.10!$B$171</c15:f>
                      <c15:dlblFieldTableCache>
                        <c:ptCount val="1"/>
                        <c:pt idx="0">
                          <c:v>2T21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A1-7DF8-492E-93D2-EF090A4318FB}"/>
                </c:ext>
              </c:extLst>
            </c:dLbl>
            <c:dLbl>
              <c:idx val="6"/>
              <c:layout>
                <c:manualLayout>
                  <c:x val="-4.6970848287894884E-2"/>
                  <c:y val="-7.6837060752179248E-2"/>
                </c:manualLayout>
              </c:layout>
              <c:tx>
                <c:strRef>
                  <c:f>II.10!$B$172</c:f>
                  <c:strCache>
                    <c:ptCount val="1"/>
                    <c:pt idx="0">
                      <c:v>3T21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{9B407C9F-0A67-4FC7-9265-2459F648DBF2}</c15:txfldGUID>
                      <c15:f>II.10!$B$172</c15:f>
                      <c15:dlblFieldTableCache>
                        <c:ptCount val="1"/>
                        <c:pt idx="0">
                          <c:v>3T21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A2-7DF8-492E-93D2-EF090A4318FB}"/>
                </c:ext>
              </c:extLst>
            </c:dLbl>
            <c:dLbl>
              <c:idx val="7"/>
              <c:layout>
                <c:manualLayout>
                  <c:x val="-0.17475107093046424"/>
                  <c:y val="-2.0000504776850295E-2"/>
                </c:manualLayout>
              </c:layout>
              <c:tx>
                <c:strRef>
                  <c:f>II.10!$B$173</c:f>
                  <c:strCache>
                    <c:ptCount val="1"/>
                    <c:pt idx="0">
                      <c:v>4T21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00408447897986"/>
                      <c:h val="5.5680400856714926E-2"/>
                    </c:manualLayout>
                  </c15:layout>
                  <c15:dlblFieldTable>
                    <c15:dlblFTEntry>
                      <c15:txfldGUID>{06E6D007-D24A-46C9-9279-EC903B5BB8A5}</c15:txfldGUID>
                      <c15:f>II.10!$B$173</c15:f>
                      <c15:dlblFieldTableCache>
                        <c:ptCount val="1"/>
                        <c:pt idx="0">
                          <c:v>4T21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A3-7DF8-492E-93D2-EF090A4318FB}"/>
                </c:ext>
              </c:extLst>
            </c:dLbl>
            <c:dLbl>
              <c:idx val="8"/>
              <c:layout>
                <c:manualLayout>
                  <c:x val="-2.6351074699648466E-2"/>
                  <c:y val="-7.0555577331968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1T22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7DF8-492E-93D2-EF090A4318FB}"/>
                </c:ext>
              </c:extLst>
            </c:dLbl>
            <c:dLbl>
              <c:idx val="9"/>
              <c:layout>
                <c:manualLayout>
                  <c:x val="-7.6125326910095575E-2"/>
                  <c:y val="-0.101913611701732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2T22 (p)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7DF8-492E-93D2-EF090A431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II.10!$F$166:$F$175</c:f>
              <c:numCache>
                <c:formatCode>0.000</c:formatCode>
                <c:ptCount val="10"/>
                <c:pt idx="0">
                  <c:v>0.1375644222193223</c:v>
                </c:pt>
                <c:pt idx="1">
                  <c:v>0.15290733153733799</c:v>
                </c:pt>
                <c:pt idx="2">
                  <c:v>0.1686623266059542</c:v>
                </c:pt>
                <c:pt idx="3">
                  <c:v>0.16211826816655664</c:v>
                </c:pt>
                <c:pt idx="4">
                  <c:v>0.15344667168025461</c:v>
                </c:pt>
                <c:pt idx="5">
                  <c:v>0.15184718627821492</c:v>
                </c:pt>
                <c:pt idx="6">
                  <c:v>0.15204757520357423</c:v>
                </c:pt>
                <c:pt idx="7">
                  <c:v>0.13432954425895893</c:v>
                </c:pt>
                <c:pt idx="8">
                  <c:v>0.1298961342986277</c:v>
                </c:pt>
                <c:pt idx="9">
                  <c:v>0.12398844374284403</c:v>
                </c:pt>
              </c:numCache>
            </c:numRef>
          </c:xVal>
          <c:yVal>
            <c:numRef>
              <c:f>II.10!$G$166:$G$175</c:f>
              <c:numCache>
                <c:formatCode>0.000%</c:formatCode>
                <c:ptCount val="10"/>
                <c:pt idx="0">
                  <c:v>4.6396279886791146E-3</c:v>
                </c:pt>
                <c:pt idx="1">
                  <c:v>3.2148629709290309E-3</c:v>
                </c:pt>
                <c:pt idx="2">
                  <c:v>3.6477785261488302E-3</c:v>
                </c:pt>
                <c:pt idx="3">
                  <c:v>3.5643042770417727E-3</c:v>
                </c:pt>
                <c:pt idx="4">
                  <c:v>4.4487703589261756E-3</c:v>
                </c:pt>
                <c:pt idx="5">
                  <c:v>4.790377253255808E-3</c:v>
                </c:pt>
                <c:pt idx="6">
                  <c:v>4.9758413812877704E-3</c:v>
                </c:pt>
                <c:pt idx="7">
                  <c:v>5.2449523217544848E-3</c:v>
                </c:pt>
                <c:pt idx="8">
                  <c:v>5.5579175196748326E-3</c:v>
                </c:pt>
                <c:pt idx="9">
                  <c:v>5.7215442224862953E-3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6-7DF8-492E-93D2-EF090A4318FB}"/>
            </c:ext>
          </c:extLst>
        </c:ser>
        <c:ser>
          <c:idx val="4"/>
          <c:order val="5"/>
          <c:spPr>
            <a:ln w="47625">
              <a:solidFill>
                <a:sysClr val="window" lastClr="FFFFFF"/>
              </a:solidFill>
            </a:ln>
            <a:effectLst/>
          </c:spPr>
          <c:marker>
            <c:symbol val="circle"/>
            <c:size val="9"/>
            <c:spPr>
              <a:noFill/>
              <a:ln>
                <a:solidFill>
                  <a:srgbClr val="89D1F3"/>
                </a:solidFill>
              </a:ln>
              <a:effectLst/>
            </c:spPr>
          </c:marker>
          <c:dPt>
            <c:idx val="1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8-7DF8-492E-93D2-EF090A4318FB}"/>
              </c:ext>
            </c:extLst>
          </c:dPt>
          <c:xVal>
            <c:numRef>
              <c:f>II.10!$I$40:$I$43</c:f>
              <c:numCache>
                <c:formatCode>General</c:formatCode>
                <c:ptCount val="4"/>
              </c:numCache>
            </c:numRef>
          </c:xVal>
          <c:yVal>
            <c:numRef>
              <c:f>II.10!$J$40:$J$43</c:f>
              <c:numCache>
                <c:formatCode>0.00%</c:formatCode>
                <c:ptCount val="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9-7DF8-492E-93D2-EF090A4318FB}"/>
            </c:ext>
          </c:extLst>
        </c:ser>
        <c:ser>
          <c:idx val="6"/>
          <c:order val="6"/>
          <c:spPr>
            <a:ln w="25400">
              <a:solidFill>
                <a:srgbClr val="0A5FB4"/>
              </a:solidFill>
              <a:prstDash val="sysDot"/>
            </a:ln>
            <a:effectLst/>
          </c:spPr>
          <c:marker>
            <c:symbol val="circle"/>
            <c:size val="10"/>
            <c:spPr>
              <a:noFill/>
              <a:ln>
                <a:solidFill>
                  <a:srgbClr val="5BBEFF"/>
                </a:solidFill>
              </a:ln>
              <a:effectLst/>
            </c:spPr>
          </c:marker>
          <c:xVal>
            <c:numRef>
              <c:f>II.10!$Q$11:$Q$12</c:f>
              <c:numCache>
                <c:formatCode>0%</c:formatCode>
                <c:ptCount val="2"/>
              </c:numCache>
            </c:numRef>
          </c:xVal>
          <c:yVal>
            <c:numRef>
              <c:f>II.10!$R$11:$R$12</c:f>
              <c:numCache>
                <c:formatCode>0.00%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A-7DF8-492E-93D2-EF090A4318FB}"/>
            </c:ext>
          </c:extLst>
        </c:ser>
        <c:ser>
          <c:idx val="7"/>
          <c:order val="7"/>
          <c:tx>
            <c:v>1T1994</c:v>
          </c:tx>
          <c:spPr>
            <a:ln w="47625">
              <a:noFill/>
            </a:ln>
            <a:effectLst/>
          </c:spPr>
          <c:marker>
            <c:symbol val="circle"/>
            <c:size val="9"/>
            <c:spPr>
              <a:solidFill>
                <a:srgbClr val="009EE5">
                  <a:lumMod val="20000"/>
                  <a:lumOff val="80000"/>
                </a:srgbClr>
              </a:solidFill>
              <a:ln>
                <a:solidFill>
                  <a:srgbClr val="00B0F0"/>
                </a:solidFill>
              </a:ln>
              <a:effectLst/>
            </c:spPr>
          </c:marker>
          <c:xVal>
            <c:numRef>
              <c:f>II.10!$F$62</c:f>
              <c:numCache>
                <c:formatCode>0.000</c:formatCode>
                <c:ptCount val="1"/>
                <c:pt idx="0">
                  <c:v>0.22281994549876064</c:v>
                </c:pt>
              </c:numCache>
            </c:numRef>
          </c:xVal>
          <c:yVal>
            <c:numRef>
              <c:f>II.10!$G$62</c:f>
              <c:numCache>
                <c:formatCode>0.000%</c:formatCode>
                <c:ptCount val="1"/>
                <c:pt idx="0">
                  <c:v>1.2444592917192163E-3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B-7DF8-492E-93D2-EF090A431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84040"/>
        <c:axId val="546257384"/>
      </c:scatterChart>
      <c:valAx>
        <c:axId val="546284040"/>
        <c:scaling>
          <c:orientation val="minMax"/>
          <c:max val="0.27"/>
          <c:min val="0.06"/>
        </c:scaling>
        <c:delete val="0"/>
        <c:axPos val="b"/>
        <c:title>
          <c:tx>
            <c:rich>
              <a:bodyPr/>
              <a:lstStyle/>
              <a:p>
                <a:pPr>
                  <a:defRPr b="0">
                    <a:solidFill>
                      <a:schemeClr val="tx2"/>
                    </a:solidFill>
                  </a:defRPr>
                </a:pPr>
                <a:r>
                  <a:rPr lang="es-ES" b="0">
                    <a:solidFill>
                      <a:schemeClr val="tx2"/>
                    </a:solidFill>
                  </a:rPr>
                  <a:t>Tasa de desempleo (%)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rgbClr val="094FA4"/>
            </a:solidFill>
          </a:ln>
        </c:spPr>
        <c:txPr>
          <a:bodyPr/>
          <a:lstStyle/>
          <a:p>
            <a:pPr>
              <a:defRPr>
                <a:solidFill>
                  <a:schemeClr val="tx2"/>
                </a:solidFill>
              </a:defRPr>
            </a:pPr>
            <a:endParaRPr lang="es-ES"/>
          </a:p>
        </c:txPr>
        <c:crossAx val="546257384"/>
        <c:crosses val="autoZero"/>
        <c:crossBetween val="midCat"/>
      </c:valAx>
      <c:valAx>
        <c:axId val="546257384"/>
        <c:scaling>
          <c:orientation val="minMax"/>
          <c:max val="1.0000000000000002E-2"/>
          <c:min val="1E-3"/>
        </c:scaling>
        <c:delete val="0"/>
        <c:axPos val="l"/>
        <c:majorGridlines>
          <c:spPr>
            <a:ln>
              <a:solidFill>
                <a:srgbClr val="FFFFFF">
                  <a:lumMod val="65000"/>
                </a:srgbClr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tx2"/>
                    </a:solidFill>
                  </a:defRPr>
                </a:pPr>
                <a:r>
                  <a:rPr lang="es-ES" b="0">
                    <a:solidFill>
                      <a:schemeClr val="tx2"/>
                    </a:solidFill>
                  </a:rPr>
                  <a:t>Vacantes sobre población activa (%)</a:t>
                </a:r>
              </a:p>
            </c:rich>
          </c:tx>
          <c:layout>
            <c:manualLayout>
              <c:xMode val="edge"/>
              <c:yMode val="edge"/>
              <c:x val="2.93981481481481E-3"/>
              <c:y val="0.13173888888888899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2"/>
                </a:solidFill>
              </a:defRPr>
            </a:pPr>
            <a:endParaRPr lang="es-ES"/>
          </a:p>
        </c:txPr>
        <c:crossAx val="546284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1" l="0.75" r="0.75" t="1" header="0.5" footer="0.5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98194500938006E-2"/>
          <c:y val="0.14448160770948401"/>
          <c:w val="0.87451514397246199"/>
          <c:h val="0.725268216890949"/>
        </c:manualLayout>
      </c:layout>
      <c:lineChart>
        <c:grouping val="standard"/>
        <c:varyColors val="0"/>
        <c:ser>
          <c:idx val="0"/>
          <c:order val="0"/>
          <c:tx>
            <c:strRef>
              <c:f>'III.1.a-III.1.b'!$D$3</c:f>
              <c:strCache>
                <c:ptCount val="1"/>
                <c:pt idx="0">
                  <c:v>% contratos temporales/total contratos</c:v>
                </c:pt>
              </c:strCache>
            </c:strRef>
          </c:tx>
          <c:marker>
            <c:symbol val="none"/>
          </c:marker>
          <c:cat>
            <c:numRef>
              <c:f>'III.1.a-III.1.b'!$A$4:$A$448</c:f>
              <c:numCache>
                <c:formatCode>General</c:formatCode>
                <c:ptCount val="445"/>
                <c:pt idx="0">
                  <c:v>1985</c:v>
                </c:pt>
                <c:pt idx="12">
                  <c:v>1986</c:v>
                </c:pt>
                <c:pt idx="24">
                  <c:v>1987</c:v>
                </c:pt>
                <c:pt idx="36">
                  <c:v>1988</c:v>
                </c:pt>
                <c:pt idx="48">
                  <c:v>1989</c:v>
                </c:pt>
                <c:pt idx="60">
                  <c:v>1990</c:v>
                </c:pt>
                <c:pt idx="72">
                  <c:v>1991</c:v>
                </c:pt>
                <c:pt idx="84">
                  <c:v>1992</c:v>
                </c:pt>
                <c:pt idx="96">
                  <c:v>1993</c:v>
                </c:pt>
                <c:pt idx="108">
                  <c:v>1994</c:v>
                </c:pt>
                <c:pt idx="120">
                  <c:v>1995</c:v>
                </c:pt>
                <c:pt idx="132">
                  <c:v>1996</c:v>
                </c:pt>
                <c:pt idx="143">
                  <c:v>1997</c:v>
                </c:pt>
                <c:pt idx="154">
                  <c:v>1998</c:v>
                </c:pt>
                <c:pt idx="165">
                  <c:v>1999</c:v>
                </c:pt>
                <c:pt idx="176">
                  <c:v>2000</c:v>
                </c:pt>
                <c:pt idx="187">
                  <c:v>2001</c:v>
                </c:pt>
                <c:pt idx="198">
                  <c:v>2002</c:v>
                </c:pt>
                <c:pt idx="210">
                  <c:v>2003</c:v>
                </c:pt>
                <c:pt idx="222">
                  <c:v>2004</c:v>
                </c:pt>
                <c:pt idx="234">
                  <c:v>2005</c:v>
                </c:pt>
                <c:pt idx="246">
                  <c:v>2006</c:v>
                </c:pt>
                <c:pt idx="258">
                  <c:v>2007</c:v>
                </c:pt>
                <c:pt idx="270">
                  <c:v>2008</c:v>
                </c:pt>
                <c:pt idx="282">
                  <c:v>2009</c:v>
                </c:pt>
                <c:pt idx="294">
                  <c:v>2010</c:v>
                </c:pt>
                <c:pt idx="306">
                  <c:v>2011</c:v>
                </c:pt>
                <c:pt idx="318">
                  <c:v>2012</c:v>
                </c:pt>
                <c:pt idx="330">
                  <c:v>2013</c:v>
                </c:pt>
                <c:pt idx="342">
                  <c:v>2014</c:v>
                </c:pt>
                <c:pt idx="354">
                  <c:v>2015</c:v>
                </c:pt>
                <c:pt idx="366">
                  <c:v>2016</c:v>
                </c:pt>
                <c:pt idx="378">
                  <c:v>2017</c:v>
                </c:pt>
                <c:pt idx="390">
                  <c:v>2018</c:v>
                </c:pt>
                <c:pt idx="402">
                  <c:v>2019</c:v>
                </c:pt>
                <c:pt idx="414">
                  <c:v>2020</c:v>
                </c:pt>
                <c:pt idx="426">
                  <c:v>2021</c:v>
                </c:pt>
                <c:pt idx="438">
                  <c:v>2022</c:v>
                </c:pt>
              </c:numCache>
            </c:numRef>
          </c:cat>
          <c:val>
            <c:numRef>
              <c:f>'III.1.a-III.1.b'!$D$4:$D$449</c:f>
              <c:numCache>
                <c:formatCode>0</c:formatCode>
                <c:ptCount val="446"/>
                <c:pt idx="0">
                  <c:v>92.849692184975353</c:v>
                </c:pt>
                <c:pt idx="1">
                  <c:v>92.354671897289592</c:v>
                </c:pt>
                <c:pt idx="2">
                  <c:v>93.265832294636908</c:v>
                </c:pt>
                <c:pt idx="3">
                  <c:v>90.364002534162253</c:v>
                </c:pt>
                <c:pt idx="4">
                  <c:v>89.62490542566573</c:v>
                </c:pt>
                <c:pt idx="5">
                  <c:v>87.086426133680263</c:v>
                </c:pt>
                <c:pt idx="6">
                  <c:v>92.757426112715265</c:v>
                </c:pt>
                <c:pt idx="7">
                  <c:v>93.640126897310722</c:v>
                </c:pt>
                <c:pt idx="8">
                  <c:v>91.489683458862942</c:v>
                </c:pt>
                <c:pt idx="9">
                  <c:v>89.936988949222368</c:v>
                </c:pt>
                <c:pt idx="10">
                  <c:v>91.58838076149415</c:v>
                </c:pt>
                <c:pt idx="11">
                  <c:v>90.496267253880447</c:v>
                </c:pt>
                <c:pt idx="12">
                  <c:v>90.310802869206057</c:v>
                </c:pt>
                <c:pt idx="13">
                  <c:v>88.66673189574125</c:v>
                </c:pt>
                <c:pt idx="14">
                  <c:v>88.457048685023693</c:v>
                </c:pt>
                <c:pt idx="15">
                  <c:v>89.387614912013234</c:v>
                </c:pt>
                <c:pt idx="16">
                  <c:v>86.954070019323737</c:v>
                </c:pt>
                <c:pt idx="17">
                  <c:v>89.279634163011195</c:v>
                </c:pt>
                <c:pt idx="18">
                  <c:v>93.757674179110381</c:v>
                </c:pt>
                <c:pt idx="19">
                  <c:v>93.910098194825224</c:v>
                </c:pt>
                <c:pt idx="20">
                  <c:v>93.871455211883486</c:v>
                </c:pt>
                <c:pt idx="21">
                  <c:v>91.434621995044751</c:v>
                </c:pt>
                <c:pt idx="22">
                  <c:v>92.664465839055069</c:v>
                </c:pt>
                <c:pt idx="23">
                  <c:v>91.119897370732033</c:v>
                </c:pt>
                <c:pt idx="24">
                  <c:v>90.454707521702119</c:v>
                </c:pt>
                <c:pt idx="25">
                  <c:v>89.355998760665756</c:v>
                </c:pt>
                <c:pt idx="26">
                  <c:v>91.062445128834014</c:v>
                </c:pt>
                <c:pt idx="27">
                  <c:v>88.940998243323818</c:v>
                </c:pt>
                <c:pt idx="28">
                  <c:v>90.55438498569734</c:v>
                </c:pt>
                <c:pt idx="29">
                  <c:v>90.592050588639751</c:v>
                </c:pt>
                <c:pt idx="30">
                  <c:v>93.554880022586275</c:v>
                </c:pt>
                <c:pt idx="31">
                  <c:v>94.371906669809107</c:v>
                </c:pt>
                <c:pt idx="32">
                  <c:v>93.45060621434132</c:v>
                </c:pt>
                <c:pt idx="33">
                  <c:v>92.08837709410011</c:v>
                </c:pt>
                <c:pt idx="34">
                  <c:v>92.91304849736413</c:v>
                </c:pt>
                <c:pt idx="35">
                  <c:v>91.253823281031558</c:v>
                </c:pt>
                <c:pt idx="36">
                  <c:v>91.897459096735275</c:v>
                </c:pt>
                <c:pt idx="37">
                  <c:v>91.319619236140142</c:v>
                </c:pt>
                <c:pt idx="38">
                  <c:v>90.394192336482917</c:v>
                </c:pt>
                <c:pt idx="39">
                  <c:v>89.307100085543198</c:v>
                </c:pt>
                <c:pt idx="40">
                  <c:v>84.43417516961064</c:v>
                </c:pt>
                <c:pt idx="41">
                  <c:v>94.499457440633918</c:v>
                </c:pt>
                <c:pt idx="42">
                  <c:v>96.063904111337806</c:v>
                </c:pt>
                <c:pt idx="43">
                  <c:v>96.51395778620757</c:v>
                </c:pt>
                <c:pt idx="44">
                  <c:v>96.054526149645753</c:v>
                </c:pt>
                <c:pt idx="45">
                  <c:v>95.440907738727631</c:v>
                </c:pt>
                <c:pt idx="46">
                  <c:v>95.498027117355775</c:v>
                </c:pt>
                <c:pt idx="47">
                  <c:v>95.723850132680013</c:v>
                </c:pt>
                <c:pt idx="48">
                  <c:v>95.425202115372926</c:v>
                </c:pt>
                <c:pt idx="49">
                  <c:v>94.910464396284837</c:v>
                </c:pt>
                <c:pt idx="50">
                  <c:v>94.410410201084545</c:v>
                </c:pt>
                <c:pt idx="51">
                  <c:v>93.527867504958408</c:v>
                </c:pt>
                <c:pt idx="52">
                  <c:v>92.386593533084522</c:v>
                </c:pt>
                <c:pt idx="53">
                  <c:v>94.916235392916036</c:v>
                </c:pt>
                <c:pt idx="54">
                  <c:v>96.135790671940526</c:v>
                </c:pt>
                <c:pt idx="55">
                  <c:v>96.755720831059392</c:v>
                </c:pt>
                <c:pt idx="56">
                  <c:v>96.167153819935763</c:v>
                </c:pt>
                <c:pt idx="57">
                  <c:v>95.64894707918576</c:v>
                </c:pt>
                <c:pt idx="58">
                  <c:v>96.294753773462972</c:v>
                </c:pt>
                <c:pt idx="59">
                  <c:v>95.843452489459409</c:v>
                </c:pt>
                <c:pt idx="60">
                  <c:v>95.273271266295907</c:v>
                </c:pt>
                <c:pt idx="61">
                  <c:v>95.271125584109413</c:v>
                </c:pt>
                <c:pt idx="62">
                  <c:v>95.126274006794702</c:v>
                </c:pt>
                <c:pt idx="63">
                  <c:v>93.648319417177177</c:v>
                </c:pt>
                <c:pt idx="64">
                  <c:v>92.381926641688025</c:v>
                </c:pt>
                <c:pt idx="65">
                  <c:v>94.753406128008294</c:v>
                </c:pt>
                <c:pt idx="66">
                  <c:v>96.206172312705391</c:v>
                </c:pt>
                <c:pt idx="67">
                  <c:v>96.430050694347386</c:v>
                </c:pt>
                <c:pt idx="68">
                  <c:v>95.29407078588531</c:v>
                </c:pt>
                <c:pt idx="69">
                  <c:v>94.857394915491284</c:v>
                </c:pt>
                <c:pt idx="70">
                  <c:v>95.010344432005638</c:v>
                </c:pt>
                <c:pt idx="71">
                  <c:v>94.87042178097829</c:v>
                </c:pt>
                <c:pt idx="72">
                  <c:v>94.16489347032379</c:v>
                </c:pt>
                <c:pt idx="73">
                  <c:v>94.613014074939812</c:v>
                </c:pt>
                <c:pt idx="74">
                  <c:v>94.562924647297635</c:v>
                </c:pt>
                <c:pt idx="75">
                  <c:v>94.161343433704587</c:v>
                </c:pt>
                <c:pt idx="76">
                  <c:v>93.697111353260723</c:v>
                </c:pt>
                <c:pt idx="77">
                  <c:v>95.10807810642612</c:v>
                </c:pt>
                <c:pt idx="78">
                  <c:v>96.191680291685842</c:v>
                </c:pt>
                <c:pt idx="79">
                  <c:v>96.506241865023952</c:v>
                </c:pt>
                <c:pt idx="80">
                  <c:v>95.601183602771371</c:v>
                </c:pt>
                <c:pt idx="81">
                  <c:v>94.956640685044363</c:v>
                </c:pt>
                <c:pt idx="82">
                  <c:v>94.675526033484118</c:v>
                </c:pt>
                <c:pt idx="83">
                  <c:v>94.834042101677312</c:v>
                </c:pt>
                <c:pt idx="84">
                  <c:v>94.335345804622222</c:v>
                </c:pt>
                <c:pt idx="85">
                  <c:v>94.984866828087164</c:v>
                </c:pt>
                <c:pt idx="86">
                  <c:v>95.226459410225345</c:v>
                </c:pt>
                <c:pt idx="87">
                  <c:v>94.068822611813459</c:v>
                </c:pt>
                <c:pt idx="88">
                  <c:v>93.228702465834829</c:v>
                </c:pt>
                <c:pt idx="89">
                  <c:v>94.614035516690265</c:v>
                </c:pt>
                <c:pt idx="90">
                  <c:v>95.509966707094208</c:v>
                </c:pt>
                <c:pt idx="91">
                  <c:v>95.964035182711854</c:v>
                </c:pt>
                <c:pt idx="92">
                  <c:v>94.853804295772605</c:v>
                </c:pt>
                <c:pt idx="93">
                  <c:v>93.8175409979319</c:v>
                </c:pt>
                <c:pt idx="94">
                  <c:v>93.354884792966075</c:v>
                </c:pt>
                <c:pt idx="95">
                  <c:v>93.602460442086297</c:v>
                </c:pt>
                <c:pt idx="96">
                  <c:v>93.779483648489474</c:v>
                </c:pt>
                <c:pt idx="97">
                  <c:v>94.529093970718918</c:v>
                </c:pt>
                <c:pt idx="98">
                  <c:v>94.883676295189389</c:v>
                </c:pt>
                <c:pt idx="99">
                  <c:v>94.205783767285439</c:v>
                </c:pt>
                <c:pt idx="100">
                  <c:v>94.634324999091362</c:v>
                </c:pt>
                <c:pt idx="101">
                  <c:v>95.468407074971068</c:v>
                </c:pt>
                <c:pt idx="102">
                  <c:v>96.647789569392359</c:v>
                </c:pt>
                <c:pt idx="103">
                  <c:v>96.785267358879835</c:v>
                </c:pt>
                <c:pt idx="104">
                  <c:v>95.250393875410623</c:v>
                </c:pt>
                <c:pt idx="105">
                  <c:v>95.287303334355315</c:v>
                </c:pt>
                <c:pt idx="106">
                  <c:v>95.404553431879791</c:v>
                </c:pt>
                <c:pt idx="107">
                  <c:v>95.207486199858423</c:v>
                </c:pt>
                <c:pt idx="108">
                  <c:v>95.929009966164728</c:v>
                </c:pt>
                <c:pt idx="109">
                  <c:v>96.271402580654438</c:v>
                </c:pt>
                <c:pt idx="110">
                  <c:v>96.796113922315271</c:v>
                </c:pt>
                <c:pt idx="111">
                  <c:v>97.106126459886298</c:v>
                </c:pt>
                <c:pt idx="112">
                  <c:v>97.140860966302995</c:v>
                </c:pt>
                <c:pt idx="113">
                  <c:v>96.624792238413676</c:v>
                </c:pt>
                <c:pt idx="114">
                  <c:v>96.954626891138659</c:v>
                </c:pt>
                <c:pt idx="115">
                  <c:v>97.179350032543482</c:v>
                </c:pt>
                <c:pt idx="116">
                  <c:v>96.243013943304916</c:v>
                </c:pt>
                <c:pt idx="117">
                  <c:v>96.02738663060903</c:v>
                </c:pt>
                <c:pt idx="118">
                  <c:v>96.540462879307654</c:v>
                </c:pt>
                <c:pt idx="119">
                  <c:v>96.602921240490048</c:v>
                </c:pt>
                <c:pt idx="120">
                  <c:v>94.615841206356833</c:v>
                </c:pt>
                <c:pt idx="121">
                  <c:v>94.224034668762258</c:v>
                </c:pt>
                <c:pt idx="122">
                  <c:v>93.957999056918055</c:v>
                </c:pt>
                <c:pt idx="123">
                  <c:v>93.904850374892177</c:v>
                </c:pt>
                <c:pt idx="124">
                  <c:v>94.867345753127537</c:v>
                </c:pt>
                <c:pt idx="125">
                  <c:v>95.470530828760246</c:v>
                </c:pt>
                <c:pt idx="126">
                  <c:v>96.126459698091722</c:v>
                </c:pt>
                <c:pt idx="127">
                  <c:v>96.373736470167287</c:v>
                </c:pt>
                <c:pt idx="128">
                  <c:v>95.071406074527005</c:v>
                </c:pt>
                <c:pt idx="129">
                  <c:v>94.802015250544656</c:v>
                </c:pt>
                <c:pt idx="130">
                  <c:v>95.072645956024843</c:v>
                </c:pt>
                <c:pt idx="131">
                  <c:v>95.23332326976309</c:v>
                </c:pt>
                <c:pt idx="132">
                  <c:v>95.262368863060345</c:v>
                </c:pt>
                <c:pt idx="133">
                  <c:v>95.08218331747743</c:v>
                </c:pt>
                <c:pt idx="134">
                  <c:v>95.328879633096221</c:v>
                </c:pt>
                <c:pt idx="135">
                  <c:v>95.71896129715941</c:v>
                </c:pt>
                <c:pt idx="136">
                  <c:v>96.275874872366103</c:v>
                </c:pt>
                <c:pt idx="137">
                  <c:v>96.754970042762025</c:v>
                </c:pt>
                <c:pt idx="138">
                  <c:v>97.165021923500902</c:v>
                </c:pt>
                <c:pt idx="139">
                  <c:v>96.075974204350729</c:v>
                </c:pt>
                <c:pt idx="140">
                  <c:v>95.615393936615135</c:v>
                </c:pt>
                <c:pt idx="141">
                  <c:v>95.494584953994291</c:v>
                </c:pt>
                <c:pt idx="142">
                  <c:v>96.735699770850445</c:v>
                </c:pt>
                <c:pt idx="143">
                  <c:v>96.007052254723561</c:v>
                </c:pt>
                <c:pt idx="144">
                  <c:v>96.071431553807486</c:v>
                </c:pt>
                <c:pt idx="145">
                  <c:v>96.167871662479968</c:v>
                </c:pt>
                <c:pt idx="146">
                  <c:v>96.359246005126053</c:v>
                </c:pt>
                <c:pt idx="147">
                  <c:v>91.321329869017731</c:v>
                </c:pt>
                <c:pt idx="148">
                  <c:v>91.107617718660947</c:v>
                </c:pt>
                <c:pt idx="149">
                  <c:v>92.053089968257353</c:v>
                </c:pt>
                <c:pt idx="150">
                  <c:v>90.805519423333379</c:v>
                </c:pt>
                <c:pt idx="151">
                  <c:v>90.385993652093788</c:v>
                </c:pt>
                <c:pt idx="152">
                  <c:v>90.201216933702952</c:v>
                </c:pt>
                <c:pt idx="153">
                  <c:v>91.138483199872638</c:v>
                </c:pt>
                <c:pt idx="154">
                  <c:v>90.326863110396644</c:v>
                </c:pt>
                <c:pt idx="155">
                  <c:v>90.156462127974521</c:v>
                </c:pt>
                <c:pt idx="156">
                  <c:v>90.189535297852245</c:v>
                </c:pt>
                <c:pt idx="157">
                  <c:v>90.404943051851589</c:v>
                </c:pt>
                <c:pt idx="158">
                  <c:v>92.408343881200594</c:v>
                </c:pt>
                <c:pt idx="159">
                  <c:v>93.277790022240396</c:v>
                </c:pt>
                <c:pt idx="160">
                  <c:v>93.70258929590176</c:v>
                </c:pt>
                <c:pt idx="161">
                  <c:v>92.2228864667875</c:v>
                </c:pt>
                <c:pt idx="162">
                  <c:v>91.693264178389228</c:v>
                </c:pt>
                <c:pt idx="163">
                  <c:v>91.651091464662926</c:v>
                </c:pt>
                <c:pt idx="164">
                  <c:v>92.41618151224209</c:v>
                </c:pt>
                <c:pt idx="165">
                  <c:v>90.977371208473755</c:v>
                </c:pt>
                <c:pt idx="166">
                  <c:v>89.358511670334764</c:v>
                </c:pt>
                <c:pt idx="167">
                  <c:v>89.033236480274851</c:v>
                </c:pt>
                <c:pt idx="168">
                  <c:v>86.929163286489086</c:v>
                </c:pt>
                <c:pt idx="169">
                  <c:v>91.414662236987823</c:v>
                </c:pt>
                <c:pt idx="170">
                  <c:v>92.460759271661814</c:v>
                </c:pt>
                <c:pt idx="171">
                  <c:v>92.96651504710384</c:v>
                </c:pt>
                <c:pt idx="172">
                  <c:v>91.691892756889388</c:v>
                </c:pt>
                <c:pt idx="173">
                  <c:v>91.144755234537485</c:v>
                </c:pt>
                <c:pt idx="174">
                  <c:v>90.878324924715855</c:v>
                </c:pt>
                <c:pt idx="175">
                  <c:v>90.663610557289076</c:v>
                </c:pt>
                <c:pt idx="176">
                  <c:v>89.667460777678244</c:v>
                </c:pt>
                <c:pt idx="177">
                  <c:v>90.230512635055291</c:v>
                </c:pt>
                <c:pt idx="178">
                  <c:v>90.179775750109613</c:v>
                </c:pt>
                <c:pt idx="179">
                  <c:v>91.2308930008045</c:v>
                </c:pt>
                <c:pt idx="180">
                  <c:v>91.912506308839042</c:v>
                </c:pt>
                <c:pt idx="181">
                  <c:v>92.45935249066018</c:v>
                </c:pt>
                <c:pt idx="182">
                  <c:v>92.691685605705501</c:v>
                </c:pt>
                <c:pt idx="183">
                  <c:v>91.18990271825831</c:v>
                </c:pt>
                <c:pt idx="184">
                  <c:v>90.937189527150991</c:v>
                </c:pt>
                <c:pt idx="185">
                  <c:v>90.972418553154654</c:v>
                </c:pt>
                <c:pt idx="186">
                  <c:v>91.081162962553549</c:v>
                </c:pt>
                <c:pt idx="187">
                  <c:v>90.446919459437225</c:v>
                </c:pt>
                <c:pt idx="188">
                  <c:v>92.131314334539155</c:v>
                </c:pt>
                <c:pt idx="189">
                  <c:v>89.721679253226029</c:v>
                </c:pt>
                <c:pt idx="190">
                  <c:v>88.424249881807398</c:v>
                </c:pt>
                <c:pt idx="191">
                  <c:v>90.525279965685016</c:v>
                </c:pt>
                <c:pt idx="192">
                  <c:v>91.849502375864176</c:v>
                </c:pt>
                <c:pt idx="193">
                  <c:v>91.912234268006671</c:v>
                </c:pt>
                <c:pt idx="194">
                  <c:v>91.332350410077112</c:v>
                </c:pt>
                <c:pt idx="195">
                  <c:v>90.222630125897396</c:v>
                </c:pt>
                <c:pt idx="196">
                  <c:v>90.48429464649081</c:v>
                </c:pt>
                <c:pt idx="197">
                  <c:v>90.829211454965744</c:v>
                </c:pt>
                <c:pt idx="198">
                  <c:v>91.31367326000634</c:v>
                </c:pt>
                <c:pt idx="199">
                  <c:v>89.982154231658072</c:v>
                </c:pt>
                <c:pt idx="200">
                  <c:v>89.363724785554126</c:v>
                </c:pt>
                <c:pt idx="201">
                  <c:v>89.86209329548916</c:v>
                </c:pt>
                <c:pt idx="202">
                  <c:v>90.600662646417888</c:v>
                </c:pt>
                <c:pt idx="203">
                  <c:v>91.141919720767888</c:v>
                </c:pt>
                <c:pt idx="204">
                  <c:v>92.283178024649587</c:v>
                </c:pt>
                <c:pt idx="205">
                  <c:v>92.268517700808346</c:v>
                </c:pt>
                <c:pt idx="206">
                  <c:v>91.220180161960371</c:v>
                </c:pt>
                <c:pt idx="207">
                  <c:v>90.833504812414816</c:v>
                </c:pt>
                <c:pt idx="208">
                  <c:v>90.993909418784781</c:v>
                </c:pt>
                <c:pt idx="209">
                  <c:v>91.517910714080742</c:v>
                </c:pt>
                <c:pt idx="210">
                  <c:v>91.048522606067124</c:v>
                </c:pt>
                <c:pt idx="211">
                  <c:v>89.971766391734846</c:v>
                </c:pt>
                <c:pt idx="212">
                  <c:v>89.728441219611256</c:v>
                </c:pt>
                <c:pt idx="213">
                  <c:v>89.776728678562435</c:v>
                </c:pt>
                <c:pt idx="214">
                  <c:v>90.938164172041354</c:v>
                </c:pt>
                <c:pt idx="215">
                  <c:v>91.70794349660612</c:v>
                </c:pt>
                <c:pt idx="216">
                  <c:v>92.633166956251884</c:v>
                </c:pt>
                <c:pt idx="217">
                  <c:v>93.041183737518722</c:v>
                </c:pt>
                <c:pt idx="218">
                  <c:v>91.924785999856667</c:v>
                </c:pt>
                <c:pt idx="219">
                  <c:v>91.487005742559262</c:v>
                </c:pt>
                <c:pt idx="220">
                  <c:v>91.689154693311934</c:v>
                </c:pt>
                <c:pt idx="221">
                  <c:v>92.061823013365952</c:v>
                </c:pt>
                <c:pt idx="222">
                  <c:v>91.815073592618944</c:v>
                </c:pt>
                <c:pt idx="223">
                  <c:v>90.286152310840819</c:v>
                </c:pt>
                <c:pt idx="224">
                  <c:v>89.80403916260336</c:v>
                </c:pt>
                <c:pt idx="225">
                  <c:v>89.909922669236138</c:v>
                </c:pt>
                <c:pt idx="226">
                  <c:v>90.404431431065063</c:v>
                </c:pt>
                <c:pt idx="227">
                  <c:v>91.568837249743638</c:v>
                </c:pt>
                <c:pt idx="228">
                  <c:v>92.548633513765068</c:v>
                </c:pt>
                <c:pt idx="229">
                  <c:v>92.766690782141282</c:v>
                </c:pt>
                <c:pt idx="230">
                  <c:v>91.636687661569837</c:v>
                </c:pt>
                <c:pt idx="231">
                  <c:v>91.315677743019108</c:v>
                </c:pt>
                <c:pt idx="232">
                  <c:v>91.373124197788059</c:v>
                </c:pt>
                <c:pt idx="233">
                  <c:v>92.507042299574437</c:v>
                </c:pt>
                <c:pt idx="234">
                  <c:v>90.697361314533239</c:v>
                </c:pt>
                <c:pt idx="235">
                  <c:v>89.016308831478113</c:v>
                </c:pt>
                <c:pt idx="236">
                  <c:v>89.239871648264241</c:v>
                </c:pt>
                <c:pt idx="237">
                  <c:v>89.934434384111853</c:v>
                </c:pt>
                <c:pt idx="238">
                  <c:v>90.596665722409313</c:v>
                </c:pt>
                <c:pt idx="239">
                  <c:v>91.510872263586577</c:v>
                </c:pt>
                <c:pt idx="240">
                  <c:v>92.595519800687555</c:v>
                </c:pt>
                <c:pt idx="241">
                  <c:v>92.905634628284588</c:v>
                </c:pt>
                <c:pt idx="242">
                  <c:v>91.415562028763546</c:v>
                </c:pt>
                <c:pt idx="243">
                  <c:v>90.945805791156289</c:v>
                </c:pt>
                <c:pt idx="244">
                  <c:v>90.895015613441643</c:v>
                </c:pt>
                <c:pt idx="245">
                  <c:v>91.841259550682636</c:v>
                </c:pt>
                <c:pt idx="246">
                  <c:v>89.152137906024905</c:v>
                </c:pt>
                <c:pt idx="247">
                  <c:v>88.251903906153956</c:v>
                </c:pt>
                <c:pt idx="248">
                  <c:v>88.668326137436068</c:v>
                </c:pt>
                <c:pt idx="249">
                  <c:v>88.831732240055885</c:v>
                </c:pt>
                <c:pt idx="250">
                  <c:v>89.809998497770465</c:v>
                </c:pt>
                <c:pt idx="251">
                  <c:v>90.790655369490509</c:v>
                </c:pt>
                <c:pt idx="252">
                  <c:v>89.928433435554183</c:v>
                </c:pt>
                <c:pt idx="253">
                  <c:v>89.417576270673962</c:v>
                </c:pt>
                <c:pt idx="254">
                  <c:v>88.016731005203809</c:v>
                </c:pt>
                <c:pt idx="255">
                  <c:v>86.82530486061944</c:v>
                </c:pt>
                <c:pt idx="256">
                  <c:v>86.03383681652322</c:v>
                </c:pt>
                <c:pt idx="257">
                  <c:v>83.039393832283878</c:v>
                </c:pt>
                <c:pt idx="258">
                  <c:v>84.549375434776024</c:v>
                </c:pt>
                <c:pt idx="259">
                  <c:v>87.510926084638015</c:v>
                </c:pt>
                <c:pt idx="260">
                  <c:v>87.652707180625299</c:v>
                </c:pt>
                <c:pt idx="261">
                  <c:v>87.811440280523527</c:v>
                </c:pt>
                <c:pt idx="262">
                  <c:v>88.287976809482913</c:v>
                </c:pt>
                <c:pt idx="263">
                  <c:v>88.731751622973377</c:v>
                </c:pt>
                <c:pt idx="264">
                  <c:v>89.695188037275813</c:v>
                </c:pt>
                <c:pt idx="265">
                  <c:v>90.087060569448383</c:v>
                </c:pt>
                <c:pt idx="266">
                  <c:v>87.951220643127073</c:v>
                </c:pt>
                <c:pt idx="267">
                  <c:v>87.805517348901759</c:v>
                </c:pt>
                <c:pt idx="268">
                  <c:v>88.064519371012139</c:v>
                </c:pt>
                <c:pt idx="269">
                  <c:v>89.335687482706589</c:v>
                </c:pt>
                <c:pt idx="270">
                  <c:v>87.557355693833159</c:v>
                </c:pt>
                <c:pt idx="271">
                  <c:v>86.958961733396308</c:v>
                </c:pt>
                <c:pt idx="272">
                  <c:v>86.922273973199424</c:v>
                </c:pt>
                <c:pt idx="273">
                  <c:v>87.032444408515374</c:v>
                </c:pt>
                <c:pt idx="274">
                  <c:v>88.124614145994514</c:v>
                </c:pt>
                <c:pt idx="275">
                  <c:v>89.150934090864254</c:v>
                </c:pt>
                <c:pt idx="276">
                  <c:v>90.140402566054263</c:v>
                </c:pt>
                <c:pt idx="277">
                  <c:v>90.705745762372857</c:v>
                </c:pt>
                <c:pt idx="278">
                  <c:v>88.446884812482722</c:v>
                </c:pt>
                <c:pt idx="279">
                  <c:v>88.627729110916064</c:v>
                </c:pt>
                <c:pt idx="280">
                  <c:v>88.893734291862998</c:v>
                </c:pt>
                <c:pt idx="281">
                  <c:v>90.778174568732169</c:v>
                </c:pt>
                <c:pt idx="282">
                  <c:v>89.411630941584136</c:v>
                </c:pt>
                <c:pt idx="283">
                  <c:v>88.621471104912274</c:v>
                </c:pt>
                <c:pt idx="284">
                  <c:v>88.575381298109917</c:v>
                </c:pt>
                <c:pt idx="285">
                  <c:v>89.192181652479107</c:v>
                </c:pt>
                <c:pt idx="286">
                  <c:v>90.171565403679594</c:v>
                </c:pt>
                <c:pt idx="287">
                  <c:v>91.548194160499193</c:v>
                </c:pt>
                <c:pt idx="288">
                  <c:v>92.078319457343184</c:v>
                </c:pt>
                <c:pt idx="289">
                  <c:v>92.725092424718696</c:v>
                </c:pt>
                <c:pt idx="290">
                  <c:v>90.524757239990677</c:v>
                </c:pt>
                <c:pt idx="291">
                  <c:v>90.684146028921802</c:v>
                </c:pt>
                <c:pt idx="292">
                  <c:v>91.078273161648369</c:v>
                </c:pt>
                <c:pt idx="293">
                  <c:v>92.455200362177109</c:v>
                </c:pt>
                <c:pt idx="294">
                  <c:v>90.992951087996659</c:v>
                </c:pt>
                <c:pt idx="295">
                  <c:v>90.15669767812787</c:v>
                </c:pt>
                <c:pt idx="296">
                  <c:v>90.083971859715618</c:v>
                </c:pt>
                <c:pt idx="297">
                  <c:v>90.45228180756952</c:v>
                </c:pt>
                <c:pt idx="298">
                  <c:v>90.841383977666865</c:v>
                </c:pt>
                <c:pt idx="299">
                  <c:v>92.389552801263235</c:v>
                </c:pt>
                <c:pt idx="300">
                  <c:v>93.142102607594126</c:v>
                </c:pt>
                <c:pt idx="301">
                  <c:v>93.382999279362039</c:v>
                </c:pt>
                <c:pt idx="302">
                  <c:v>91.218334684377211</c:v>
                </c:pt>
                <c:pt idx="303">
                  <c:v>91.202500284156969</c:v>
                </c:pt>
                <c:pt idx="304">
                  <c:v>91.400969717983358</c:v>
                </c:pt>
                <c:pt idx="305">
                  <c:v>92.169306566214331</c:v>
                </c:pt>
                <c:pt idx="306">
                  <c:v>90.794690771393675</c:v>
                </c:pt>
                <c:pt idx="307">
                  <c:v>90.670227344184113</c:v>
                </c:pt>
                <c:pt idx="308">
                  <c:v>90.378585907214713</c:v>
                </c:pt>
                <c:pt idx="309">
                  <c:v>90.980520052556315</c:v>
                </c:pt>
                <c:pt idx="310">
                  <c:v>91.995121474357475</c:v>
                </c:pt>
                <c:pt idx="311">
                  <c:v>92.767799932800983</c:v>
                </c:pt>
                <c:pt idx="312">
                  <c:v>93.336401622784194</c:v>
                </c:pt>
                <c:pt idx="313">
                  <c:v>93.770110891988438</c:v>
                </c:pt>
                <c:pt idx="314">
                  <c:v>92.486625797860128</c:v>
                </c:pt>
                <c:pt idx="315">
                  <c:v>92.488034840875173</c:v>
                </c:pt>
                <c:pt idx="316">
                  <c:v>93.109136743223601</c:v>
                </c:pt>
                <c:pt idx="317">
                  <c:v>94.364652735174374</c:v>
                </c:pt>
                <c:pt idx="318">
                  <c:v>92.480862488173983</c:v>
                </c:pt>
                <c:pt idx="319">
                  <c:v>90.25765968880431</c:v>
                </c:pt>
                <c:pt idx="320">
                  <c:v>88.856631684138961</c:v>
                </c:pt>
                <c:pt idx="321">
                  <c:v>88.903170770220257</c:v>
                </c:pt>
                <c:pt idx="322">
                  <c:v>89.857357182778301</c:v>
                </c:pt>
                <c:pt idx="323">
                  <c:v>87.872302517638175</c:v>
                </c:pt>
                <c:pt idx="324">
                  <c:v>84.905269859401429</c:v>
                </c:pt>
                <c:pt idx="325">
                  <c:v>92.868324592783637</c:v>
                </c:pt>
                <c:pt idx="326">
                  <c:v>90.763027621516699</c:v>
                </c:pt>
                <c:pt idx="327">
                  <c:v>90.846799932453877</c:v>
                </c:pt>
                <c:pt idx="328">
                  <c:v>91.302177255721844</c:v>
                </c:pt>
                <c:pt idx="329">
                  <c:v>92.690984703840613</c:v>
                </c:pt>
                <c:pt idx="330">
                  <c:v>90.868826912587281</c:v>
                </c:pt>
                <c:pt idx="331">
                  <c:v>90.357995628755887</c:v>
                </c:pt>
                <c:pt idx="332">
                  <c:v>89.88600771224398</c:v>
                </c:pt>
                <c:pt idx="333">
                  <c:v>91.471200374629262</c:v>
                </c:pt>
                <c:pt idx="334">
                  <c:v>92.530280278135152</c:v>
                </c:pt>
                <c:pt idx="335">
                  <c:v>93.161193340405788</c:v>
                </c:pt>
                <c:pt idx="336">
                  <c:v>93.608745466354321</c:v>
                </c:pt>
                <c:pt idx="337">
                  <c:v>94.013033400245021</c:v>
                </c:pt>
                <c:pt idx="338">
                  <c:v>92.305819542684048</c:v>
                </c:pt>
                <c:pt idx="339">
                  <c:v>92.454499494438821</c:v>
                </c:pt>
                <c:pt idx="340">
                  <c:v>92.427258133242688</c:v>
                </c:pt>
                <c:pt idx="341">
                  <c:v>93.50878837481882</c:v>
                </c:pt>
                <c:pt idx="342">
                  <c:v>92.188462882373486</c:v>
                </c:pt>
                <c:pt idx="343">
                  <c:v>91.034386031814705</c:v>
                </c:pt>
                <c:pt idx="344">
                  <c:v>90.672567084512465</c:v>
                </c:pt>
                <c:pt idx="345">
                  <c:v>90.542363495147427</c:v>
                </c:pt>
                <c:pt idx="346">
                  <c:v>92.051499509453393</c:v>
                </c:pt>
                <c:pt idx="347">
                  <c:v>92.74080189719615</c:v>
                </c:pt>
                <c:pt idx="348">
                  <c:v>93.066587407520856</c:v>
                </c:pt>
                <c:pt idx="349">
                  <c:v>93.572863927605184</c:v>
                </c:pt>
                <c:pt idx="350">
                  <c:v>91.523539503341809</c:v>
                </c:pt>
                <c:pt idx="351">
                  <c:v>91.253660072660963</c:v>
                </c:pt>
                <c:pt idx="352">
                  <c:v>91.51348647382504</c:v>
                </c:pt>
                <c:pt idx="353">
                  <c:v>92.785511053695572</c:v>
                </c:pt>
                <c:pt idx="354">
                  <c:v>91.209282092711263</c:v>
                </c:pt>
                <c:pt idx="355">
                  <c:v>90.196748033742196</c:v>
                </c:pt>
                <c:pt idx="356">
                  <c:v>89.99212775918572</c:v>
                </c:pt>
                <c:pt idx="357">
                  <c:v>91.4287261495396</c:v>
                </c:pt>
                <c:pt idx="358">
                  <c:v>92.079987643751039</c:v>
                </c:pt>
                <c:pt idx="359">
                  <c:v>92.650787866639391</c:v>
                </c:pt>
                <c:pt idx="360">
                  <c:v>93.103630702679112</c:v>
                </c:pt>
                <c:pt idx="361">
                  <c:v>93.56725895848723</c:v>
                </c:pt>
                <c:pt idx="362">
                  <c:v>91.483854584901394</c:v>
                </c:pt>
                <c:pt idx="363">
                  <c:v>91.38639448827395</c:v>
                </c:pt>
                <c:pt idx="364">
                  <c:v>91.72087238440146</c:v>
                </c:pt>
                <c:pt idx="365">
                  <c:v>93.237382556437183</c:v>
                </c:pt>
                <c:pt idx="366">
                  <c:v>91.007989668766271</c:v>
                </c:pt>
                <c:pt idx="367">
                  <c:v>89.882684322095415</c:v>
                </c:pt>
                <c:pt idx="368">
                  <c:v>90.010743060585966</c:v>
                </c:pt>
                <c:pt idx="369">
                  <c:v>90.536858293513319</c:v>
                </c:pt>
                <c:pt idx="370">
                  <c:v>91.663468594165451</c:v>
                </c:pt>
                <c:pt idx="371">
                  <c:v>92.272462168157716</c:v>
                </c:pt>
                <c:pt idx="372">
                  <c:v>92.43560019402392</c:v>
                </c:pt>
                <c:pt idx="373">
                  <c:v>92.758658455188737</c:v>
                </c:pt>
                <c:pt idx="374">
                  <c:v>91.032406921866809</c:v>
                </c:pt>
                <c:pt idx="375">
                  <c:v>91.065996915431413</c:v>
                </c:pt>
                <c:pt idx="376">
                  <c:v>91.11926996951324</c:v>
                </c:pt>
                <c:pt idx="377">
                  <c:v>92.802077435318523</c:v>
                </c:pt>
                <c:pt idx="378">
                  <c:v>90.807863897472558</c:v>
                </c:pt>
                <c:pt idx="379">
                  <c:v>89.599374332198749</c:v>
                </c:pt>
                <c:pt idx="380">
                  <c:v>89.702748138388586</c:v>
                </c:pt>
                <c:pt idx="381">
                  <c:v>90.560905865840311</c:v>
                </c:pt>
                <c:pt idx="382">
                  <c:v>91.750367065189891</c:v>
                </c:pt>
                <c:pt idx="383">
                  <c:v>92.033481373712618</c:v>
                </c:pt>
                <c:pt idx="384">
                  <c:v>92.118898352672531</c:v>
                </c:pt>
                <c:pt idx="385">
                  <c:v>92.490106743035668</c:v>
                </c:pt>
                <c:pt idx="386">
                  <c:v>90.332955896023975</c:v>
                </c:pt>
                <c:pt idx="387">
                  <c:v>90.033284387634197</c:v>
                </c:pt>
                <c:pt idx="388">
                  <c:v>90.610551717804</c:v>
                </c:pt>
                <c:pt idx="389">
                  <c:v>92.066239067902487</c:v>
                </c:pt>
                <c:pt idx="390">
                  <c:v>90.116468780412262</c:v>
                </c:pt>
                <c:pt idx="391">
                  <c:v>88.729515352411596</c:v>
                </c:pt>
                <c:pt idx="392">
                  <c:v>88.253425031848749</c:v>
                </c:pt>
                <c:pt idx="393">
                  <c:v>89.299582467587783</c:v>
                </c:pt>
                <c:pt idx="394">
                  <c:v>90.279926156237849</c:v>
                </c:pt>
                <c:pt idx="395">
                  <c:v>90.613115720594124</c:v>
                </c:pt>
                <c:pt idx="396">
                  <c:v>90.887281318665529</c:v>
                </c:pt>
                <c:pt idx="397">
                  <c:v>90.394915428753279</c:v>
                </c:pt>
                <c:pt idx="398">
                  <c:v>88.077834579749918</c:v>
                </c:pt>
                <c:pt idx="399">
                  <c:v>89.198614813860601</c:v>
                </c:pt>
                <c:pt idx="400">
                  <c:v>89.418596679898798</c:v>
                </c:pt>
                <c:pt idx="401">
                  <c:v>91.531622905761537</c:v>
                </c:pt>
                <c:pt idx="402">
                  <c:v>90.24001696377492</c:v>
                </c:pt>
                <c:pt idx="403">
                  <c:v>89.261923963903627</c:v>
                </c:pt>
                <c:pt idx="404">
                  <c:v>89.483217221647777</c:v>
                </c:pt>
                <c:pt idx="405">
                  <c:v>90.087158003268769</c:v>
                </c:pt>
                <c:pt idx="406">
                  <c:v>91.127939372012207</c:v>
                </c:pt>
                <c:pt idx="407">
                  <c:v>91.331107694283403</c:v>
                </c:pt>
                <c:pt idx="408">
                  <c:v>91.479206268148999</c:v>
                </c:pt>
                <c:pt idx="409">
                  <c:v>91.889254843340638</c:v>
                </c:pt>
                <c:pt idx="410">
                  <c:v>88.603121784941052</c:v>
                </c:pt>
                <c:pt idx="411">
                  <c:v>89.308225572500731</c:v>
                </c:pt>
                <c:pt idx="412">
                  <c:v>90.272360527817924</c:v>
                </c:pt>
                <c:pt idx="413">
                  <c:v>92.008593762569447</c:v>
                </c:pt>
                <c:pt idx="414">
                  <c:v>89.858666834387535</c:v>
                </c:pt>
                <c:pt idx="415">
                  <c:v>88.826364795270521</c:v>
                </c:pt>
                <c:pt idx="416">
                  <c:v>88.428822691423065</c:v>
                </c:pt>
                <c:pt idx="417">
                  <c:v>91.228984964695783</c:v>
                </c:pt>
                <c:pt idx="418">
                  <c:v>90.983956351683545</c:v>
                </c:pt>
                <c:pt idx="419">
                  <c:v>90.135149818644678</c:v>
                </c:pt>
                <c:pt idx="420">
                  <c:v>90.814206163312548</c:v>
                </c:pt>
                <c:pt idx="421">
                  <c:v>91.393744139209048</c:v>
                </c:pt>
                <c:pt idx="422">
                  <c:v>90.002413499917921</c:v>
                </c:pt>
                <c:pt idx="423">
                  <c:v>90.181563624620253</c:v>
                </c:pt>
                <c:pt idx="424">
                  <c:v>91.158220732371831</c:v>
                </c:pt>
                <c:pt idx="425">
                  <c:v>91.748349072093276</c:v>
                </c:pt>
                <c:pt idx="426">
                  <c:v>90.464662565099516</c:v>
                </c:pt>
                <c:pt idx="427">
                  <c:v>89.075909605340001</c:v>
                </c:pt>
                <c:pt idx="428">
                  <c:v>85.243930840028568</c:v>
                </c:pt>
                <c:pt idx="429">
                  <c:v>89.895347723560619</c:v>
                </c:pt>
                <c:pt idx="430">
                  <c:v>90.385902037043536</c:v>
                </c:pt>
                <c:pt idx="431">
                  <c:v>90.996872025023805</c:v>
                </c:pt>
                <c:pt idx="432">
                  <c:v>91.546737162031107</c:v>
                </c:pt>
                <c:pt idx="433">
                  <c:v>88.736728407575242</c:v>
                </c:pt>
                <c:pt idx="434">
                  <c:v>89.511905416087217</c:v>
                </c:pt>
                <c:pt idx="435">
                  <c:v>86.001753113706044</c:v>
                </c:pt>
                <c:pt idx="436">
                  <c:v>89.665249323540792</c:v>
                </c:pt>
                <c:pt idx="437">
                  <c:v>85.048724200229017</c:v>
                </c:pt>
                <c:pt idx="438">
                  <c:v>85.048724200229017</c:v>
                </c:pt>
                <c:pt idx="439">
                  <c:v>78.058968586420065</c:v>
                </c:pt>
                <c:pt idx="440">
                  <c:v>69.274769550453669</c:v>
                </c:pt>
                <c:pt idx="441">
                  <c:v>51.820607367941228</c:v>
                </c:pt>
                <c:pt idx="442">
                  <c:v>55.477921120081433</c:v>
                </c:pt>
                <c:pt idx="443">
                  <c:v>55.70376961290863</c:v>
                </c:pt>
                <c:pt idx="444">
                  <c:v>58.563226548838273</c:v>
                </c:pt>
                <c:pt idx="445">
                  <c:v>60.528543976394914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0-46C7-A926-8ED3EA55C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176808"/>
        <c:axId val="2122180344"/>
      </c:lineChart>
      <c:catAx>
        <c:axId val="212217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2122180344"/>
        <c:crosses val="autoZero"/>
        <c:auto val="1"/>
        <c:lblAlgn val="ctr"/>
        <c:lblOffset val="100"/>
        <c:tickLblSkip val="1"/>
        <c:noMultiLvlLbl val="0"/>
      </c:catAx>
      <c:valAx>
        <c:axId val="212218034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s-ES"/>
                  <a:t>%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2122176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'III.1.a-III.1.b'!$B$3</c:f>
              <c:strCache>
                <c:ptCount val="1"/>
                <c:pt idx="0">
                  <c:v>Contratos indefinidos</c:v>
                </c:pt>
              </c:strCache>
            </c:strRef>
          </c:tx>
          <c:marker>
            <c:symbol val="none"/>
          </c:marker>
          <c:cat>
            <c:numRef>
              <c:f>'Base_III.1.a-III.1.b'!$D$358:$D$448</c:f>
              <c:numCache>
                <c:formatCode>General</c:formatCode>
                <c:ptCount val="9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'III.1.a-III.1.b'!$B$358:$B$449</c:f>
              <c:numCache>
                <c:formatCode>General</c:formatCode>
                <c:ptCount val="92"/>
                <c:pt idx="0">
                  <c:v>120239</c:v>
                </c:pt>
                <c:pt idx="1">
                  <c:v>120281</c:v>
                </c:pt>
                <c:pt idx="2">
                  <c:v>144291</c:v>
                </c:pt>
                <c:pt idx="3">
                  <c:v>123459</c:v>
                </c:pt>
                <c:pt idx="4">
                  <c:v>124605</c:v>
                </c:pt>
                <c:pt idx="5">
                  <c:v>126856</c:v>
                </c:pt>
                <c:pt idx="6">
                  <c:v>123839</c:v>
                </c:pt>
                <c:pt idx="7">
                  <c:v>80290</c:v>
                </c:pt>
                <c:pt idx="8">
                  <c:v>152928</c:v>
                </c:pt>
                <c:pt idx="9">
                  <c:v>151652</c:v>
                </c:pt>
                <c:pt idx="10">
                  <c:v>132867</c:v>
                </c:pt>
                <c:pt idx="11">
                  <c:v>107858</c:v>
                </c:pt>
                <c:pt idx="12">
                  <c:v>125612</c:v>
                </c:pt>
                <c:pt idx="13">
                  <c:v>139364</c:v>
                </c:pt>
                <c:pt idx="14">
                  <c:v>150726</c:v>
                </c:pt>
                <c:pt idx="15">
                  <c:v>145896</c:v>
                </c:pt>
                <c:pt idx="16">
                  <c:v>145760</c:v>
                </c:pt>
                <c:pt idx="17">
                  <c:v>148395</c:v>
                </c:pt>
                <c:pt idx="18">
                  <c:v>137390</c:v>
                </c:pt>
                <c:pt idx="19">
                  <c:v>105129</c:v>
                </c:pt>
                <c:pt idx="20">
                  <c:v>171012</c:v>
                </c:pt>
                <c:pt idx="21">
                  <c:v>166830</c:v>
                </c:pt>
                <c:pt idx="22">
                  <c:v>154854</c:v>
                </c:pt>
                <c:pt idx="23">
                  <c:v>122294</c:v>
                </c:pt>
                <c:pt idx="24">
                  <c:v>150162</c:v>
                </c:pt>
                <c:pt idx="25">
                  <c:v>151072</c:v>
                </c:pt>
                <c:pt idx="26">
                  <c:v>178428</c:v>
                </c:pt>
                <c:pt idx="27">
                  <c:v>151448</c:v>
                </c:pt>
                <c:pt idx="28">
                  <c:v>167267</c:v>
                </c:pt>
                <c:pt idx="29">
                  <c:v>166462</c:v>
                </c:pt>
                <c:pt idx="30">
                  <c:v>151998</c:v>
                </c:pt>
                <c:pt idx="31">
                  <c:v>115382</c:v>
                </c:pt>
                <c:pt idx="32">
                  <c:v>192690</c:v>
                </c:pt>
                <c:pt idx="33">
                  <c:v>202542</c:v>
                </c:pt>
                <c:pt idx="34">
                  <c:v>170732</c:v>
                </c:pt>
                <c:pt idx="35">
                  <c:v>131067</c:v>
                </c:pt>
                <c:pt idx="36">
                  <c:v>172953</c:v>
                </c:pt>
                <c:pt idx="37">
                  <c:v>174287</c:v>
                </c:pt>
                <c:pt idx="38">
                  <c:v>193448</c:v>
                </c:pt>
                <c:pt idx="39">
                  <c:v>189671</c:v>
                </c:pt>
                <c:pt idx="40">
                  <c:v>200078</c:v>
                </c:pt>
                <c:pt idx="41">
                  <c:v>192972</c:v>
                </c:pt>
                <c:pt idx="42">
                  <c:v>190151</c:v>
                </c:pt>
                <c:pt idx="43">
                  <c:v>153921</c:v>
                </c:pt>
                <c:pt idx="44">
                  <c:v>232768</c:v>
                </c:pt>
                <c:pt idx="45">
                  <c:v>242324</c:v>
                </c:pt>
                <c:pt idx="46">
                  <c:v>197573</c:v>
                </c:pt>
                <c:pt idx="47">
                  <c:v>144778</c:v>
                </c:pt>
                <c:pt idx="48">
                  <c:v>181348</c:v>
                </c:pt>
                <c:pt idx="49">
                  <c:v>168697</c:v>
                </c:pt>
                <c:pt idx="50">
                  <c:v>179821</c:v>
                </c:pt>
                <c:pt idx="51">
                  <c:v>174980</c:v>
                </c:pt>
                <c:pt idx="52">
                  <c:v>184161</c:v>
                </c:pt>
                <c:pt idx="53">
                  <c:v>174159</c:v>
                </c:pt>
                <c:pt idx="54">
                  <c:v>185713</c:v>
                </c:pt>
                <c:pt idx="55">
                  <c:v>123277</c:v>
                </c:pt>
                <c:pt idx="56">
                  <c:v>238723</c:v>
                </c:pt>
                <c:pt idx="57">
                  <c:v>237866</c:v>
                </c:pt>
                <c:pt idx="58">
                  <c:v>171612</c:v>
                </c:pt>
                <c:pt idx="59">
                  <c:v>139077</c:v>
                </c:pt>
                <c:pt idx="60">
                  <c:v>178978</c:v>
                </c:pt>
                <c:pt idx="61">
                  <c:v>178193</c:v>
                </c:pt>
                <c:pt idx="62">
                  <c:v>145393</c:v>
                </c:pt>
                <c:pt idx="63">
                  <c:v>59042</c:v>
                </c:pt>
                <c:pt idx="64">
                  <c:v>76692</c:v>
                </c:pt>
                <c:pt idx="65">
                  <c:v>114393</c:v>
                </c:pt>
                <c:pt idx="66">
                  <c:v>141105</c:v>
                </c:pt>
                <c:pt idx="67">
                  <c:v>96275</c:v>
                </c:pt>
                <c:pt idx="68">
                  <c:v>163209</c:v>
                </c:pt>
                <c:pt idx="69">
                  <c:v>152319</c:v>
                </c:pt>
                <c:pt idx="70">
                  <c:v>128189</c:v>
                </c:pt>
                <c:pt idx="71">
                  <c:v>111822</c:v>
                </c:pt>
                <c:pt idx="72">
                  <c:v>124191</c:v>
                </c:pt>
                <c:pt idx="73">
                  <c:v>132431</c:v>
                </c:pt>
                <c:pt idx="74">
                  <c:v>207191</c:v>
                </c:pt>
                <c:pt idx="75" formatCode="#,##0">
                  <c:v>164080</c:v>
                </c:pt>
                <c:pt idx="76">
                  <c:v>156148</c:v>
                </c:pt>
                <c:pt idx="77">
                  <c:v>172866</c:v>
                </c:pt>
                <c:pt idx="78">
                  <c:v>165500</c:v>
                </c:pt>
                <c:pt idx="79">
                  <c:v>118985</c:v>
                </c:pt>
                <c:pt idx="80">
                  <c:v>216688</c:v>
                </c:pt>
                <c:pt idx="81">
                  <c:v>198496</c:v>
                </c:pt>
                <c:pt idx="82">
                  <c:v>282981</c:v>
                </c:pt>
                <c:pt idx="83">
                  <c:v>173784</c:v>
                </c:pt>
                <c:pt idx="84">
                  <c:v>238672</c:v>
                </c:pt>
                <c:pt idx="85">
                  <c:v>316841</c:v>
                </c:pt>
                <c:pt idx="86">
                  <c:v>513677</c:v>
                </c:pt>
                <c:pt idx="87" formatCode="#,##0">
                  <c:v>698646</c:v>
                </c:pt>
                <c:pt idx="88" formatCode="#,##0">
                  <c:v>730427</c:v>
                </c:pt>
                <c:pt idx="89" formatCode="#,##0">
                  <c:v>783595</c:v>
                </c:pt>
                <c:pt idx="90" formatCode="#,##0">
                  <c:v>685992</c:v>
                </c:pt>
                <c:pt idx="91" formatCode="#,##0">
                  <c:v>506731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C-40D5-9FB9-B9EAA6B5C83D}"/>
            </c:ext>
          </c:extLst>
        </c:ser>
        <c:ser>
          <c:idx val="1"/>
          <c:order val="1"/>
          <c:tx>
            <c:strRef>
              <c:f>'III.1.a-III.1.b'!$C$3</c:f>
              <c:strCache>
                <c:ptCount val="1"/>
                <c:pt idx="0">
                  <c:v>Contratos temporales</c:v>
                </c:pt>
              </c:strCache>
            </c:strRef>
          </c:tx>
          <c:marker>
            <c:symbol val="none"/>
          </c:marker>
          <c:cat>
            <c:numRef>
              <c:f>'Base_III.1.a-III.1.b'!$D$358:$D$448</c:f>
              <c:numCache>
                <c:formatCode>General</c:formatCode>
                <c:ptCount val="9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'III.1.a-III.1.b'!$C$358:$C$449</c:f>
              <c:numCache>
                <c:formatCode>General</c:formatCode>
                <c:ptCount val="92"/>
                <c:pt idx="0">
                  <c:v>1247556</c:v>
                </c:pt>
                <c:pt idx="1">
                  <c:v>1106669</c:v>
                </c:pt>
                <c:pt idx="2">
                  <c:v>1297484</c:v>
                </c:pt>
                <c:pt idx="3">
                  <c:v>1316922</c:v>
                </c:pt>
                <c:pt idx="4">
                  <c:v>1448688</c:v>
                </c:pt>
                <c:pt idx="5">
                  <c:v>1599261</c:v>
                </c:pt>
                <c:pt idx="6">
                  <c:v>1671874</c:v>
                </c:pt>
                <c:pt idx="7">
                  <c:v>1167856</c:v>
                </c:pt>
                <c:pt idx="8">
                  <c:v>1642814</c:v>
                </c:pt>
                <c:pt idx="9">
                  <c:v>1608958</c:v>
                </c:pt>
                <c:pt idx="10">
                  <c:v>1471976</c:v>
                </c:pt>
                <c:pt idx="11">
                  <c:v>1487057</c:v>
                </c:pt>
                <c:pt idx="12">
                  <c:v>1271317</c:v>
                </c:pt>
                <c:pt idx="13">
                  <c:v>1238116</c:v>
                </c:pt>
                <c:pt idx="14">
                  <c:v>1358155</c:v>
                </c:pt>
                <c:pt idx="15">
                  <c:v>1395833</c:v>
                </c:pt>
                <c:pt idx="16">
                  <c:v>1602689</c:v>
                </c:pt>
                <c:pt idx="17">
                  <c:v>1771945</c:v>
                </c:pt>
                <c:pt idx="18">
                  <c:v>1678881</c:v>
                </c:pt>
                <c:pt idx="19">
                  <c:v>1346660</c:v>
                </c:pt>
                <c:pt idx="20">
                  <c:v>1735988</c:v>
                </c:pt>
                <c:pt idx="21">
                  <c:v>1700530</c:v>
                </c:pt>
                <c:pt idx="22">
                  <c:v>1588854</c:v>
                </c:pt>
                <c:pt idx="23">
                  <c:v>1576724</c:v>
                </c:pt>
                <c:pt idx="24">
                  <c:v>1483430</c:v>
                </c:pt>
                <c:pt idx="25">
                  <c:v>1301456</c:v>
                </c:pt>
                <c:pt idx="26">
                  <c:v>1554345</c:v>
                </c:pt>
                <c:pt idx="27">
                  <c:v>1453028</c:v>
                </c:pt>
                <c:pt idx="28">
                  <c:v>1860302</c:v>
                </c:pt>
                <c:pt idx="29">
                  <c:v>1923058</c:v>
                </c:pt>
                <c:pt idx="30">
                  <c:v>1776641</c:v>
                </c:pt>
                <c:pt idx="31">
                  <c:v>1421018</c:v>
                </c:pt>
                <c:pt idx="32">
                  <c:v>1800577</c:v>
                </c:pt>
                <c:pt idx="33">
                  <c:v>1829642</c:v>
                </c:pt>
                <c:pt idx="34">
                  <c:v>1647607</c:v>
                </c:pt>
                <c:pt idx="35">
                  <c:v>1520949</c:v>
                </c:pt>
                <c:pt idx="36">
                  <c:v>1576958</c:v>
                </c:pt>
                <c:pt idx="37">
                  <c:v>1372115</c:v>
                </c:pt>
                <c:pt idx="38">
                  <c:v>1453398</c:v>
                </c:pt>
                <c:pt idx="39">
                  <c:v>1582886</c:v>
                </c:pt>
                <c:pt idx="40">
                  <c:v>1858322</c:v>
                </c:pt>
                <c:pt idx="41">
                  <c:v>1862790</c:v>
                </c:pt>
                <c:pt idx="42">
                  <c:v>1896504</c:v>
                </c:pt>
                <c:pt idx="43">
                  <c:v>1448574</c:v>
                </c:pt>
                <c:pt idx="44">
                  <c:v>1719629</c:v>
                </c:pt>
                <c:pt idx="45">
                  <c:v>2001129</c:v>
                </c:pt>
                <c:pt idx="46">
                  <c:v>1669599</c:v>
                </c:pt>
                <c:pt idx="47">
                  <c:v>1564853</c:v>
                </c:pt>
                <c:pt idx="48">
                  <c:v>1676729</c:v>
                </c:pt>
                <c:pt idx="49">
                  <c:v>1402320</c:v>
                </c:pt>
                <c:pt idx="50">
                  <c:v>1530027</c:v>
                </c:pt>
                <c:pt idx="51">
                  <c:v>1590205</c:v>
                </c:pt>
                <c:pt idx="52">
                  <c:v>1891580</c:v>
                </c:pt>
                <c:pt idx="53">
                  <c:v>1834852</c:v>
                </c:pt>
                <c:pt idx="54">
                  <c:v>1993814</c:v>
                </c:pt>
                <c:pt idx="55">
                  <c:v>1396645</c:v>
                </c:pt>
                <c:pt idx="56">
                  <c:v>1855912</c:v>
                </c:pt>
                <c:pt idx="57">
                  <c:v>1986891</c:v>
                </c:pt>
                <c:pt idx="58">
                  <c:v>1592557</c:v>
                </c:pt>
                <c:pt idx="59">
                  <c:v>1601255</c:v>
                </c:pt>
                <c:pt idx="60">
                  <c:v>1585859</c:v>
                </c:pt>
                <c:pt idx="61">
                  <c:v>1416570</c:v>
                </c:pt>
                <c:pt idx="62">
                  <c:v>1111117</c:v>
                </c:pt>
                <c:pt idx="63">
                  <c:v>614107</c:v>
                </c:pt>
                <c:pt idx="64">
                  <c:v>773925</c:v>
                </c:pt>
                <c:pt idx="65">
                  <c:v>1045209</c:v>
                </c:pt>
                <c:pt idx="66">
                  <c:v>1395017</c:v>
                </c:pt>
                <c:pt idx="67">
                  <c:v>1022388</c:v>
                </c:pt>
                <c:pt idx="68">
                  <c:v>1469275</c:v>
                </c:pt>
                <c:pt idx="69">
                  <c:v>1399038</c:v>
                </c:pt>
                <c:pt idx="70">
                  <c:v>1321621</c:v>
                </c:pt>
                <c:pt idx="71">
                  <c:v>1243325</c:v>
                </c:pt>
                <c:pt idx="72">
                  <c:v>1178238</c:v>
                </c:pt>
                <c:pt idx="73">
                  <c:v>1079853</c:v>
                </c:pt>
                <c:pt idx="74">
                  <c:v>1196916</c:v>
                </c:pt>
                <c:pt idx="75" formatCode="#,##0">
                  <c:v>1192765</c:v>
                </c:pt>
                <c:pt idx="76">
                  <c:v>1389160</c:v>
                </c:pt>
                <c:pt idx="77">
                  <c:v>1625181</c:v>
                </c:pt>
                <c:pt idx="78">
                  <c:v>1672750</c:v>
                </c:pt>
                <c:pt idx="79">
                  <c:v>1288578</c:v>
                </c:pt>
                <c:pt idx="80">
                  <c:v>1707158</c:v>
                </c:pt>
                <c:pt idx="81">
                  <c:v>1694088</c:v>
                </c:pt>
                <c:pt idx="82">
                  <c:v>1738565</c:v>
                </c:pt>
                <c:pt idx="83">
                  <c:v>1507766</c:v>
                </c:pt>
                <c:pt idx="84">
                  <c:v>1357660</c:v>
                </c:pt>
                <c:pt idx="85">
                  <c:v>1127216</c:v>
                </c:pt>
                <c:pt idx="86">
                  <c:v>1158164</c:v>
                </c:pt>
                <c:pt idx="87" formatCode="#,##0">
                  <c:v>751447</c:v>
                </c:pt>
                <c:pt idx="88" formatCode="#,##0">
                  <c:v>910168</c:v>
                </c:pt>
                <c:pt idx="89" formatCode="#,##0">
                  <c:v>985393</c:v>
                </c:pt>
                <c:pt idx="90" formatCode="#,##0">
                  <c:v>969523</c:v>
                </c:pt>
                <c:pt idx="91" formatCode="#,##0">
                  <c:v>777060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C-40D5-9FB9-B9EAA6B5C83D}"/>
            </c:ext>
          </c:extLst>
        </c:ser>
        <c:ser>
          <c:idx val="2"/>
          <c:order val="2"/>
          <c:tx>
            <c:strRef>
              <c:f>'III.1.a-III.1.b'!$E$3</c:f>
              <c:strCache>
                <c:ptCount val="1"/>
                <c:pt idx="0">
                  <c:v>Contratos totales</c:v>
                </c:pt>
              </c:strCache>
            </c:strRef>
          </c:tx>
          <c:marker>
            <c:symbol val="none"/>
          </c:marker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02-F48C-40D5-9FB9-B9EAA6B5C83D}"/>
              </c:ext>
            </c:extLst>
          </c:dPt>
          <c:cat>
            <c:numRef>
              <c:f>'Base_III.1.a-III.1.b'!$D$358:$D$448</c:f>
              <c:numCache>
                <c:formatCode>General</c:formatCode>
                <c:ptCount val="9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'III.1.a-III.1.b'!$E$358:$E$449</c:f>
              <c:numCache>
                <c:formatCode>General</c:formatCode>
                <c:ptCount val="92"/>
                <c:pt idx="0">
                  <c:v>1367795</c:v>
                </c:pt>
                <c:pt idx="1">
                  <c:v>1226950</c:v>
                </c:pt>
                <c:pt idx="2">
                  <c:v>1441775</c:v>
                </c:pt>
                <c:pt idx="3">
                  <c:v>1440381</c:v>
                </c:pt>
                <c:pt idx="4">
                  <c:v>1573293</c:v>
                </c:pt>
                <c:pt idx="5">
                  <c:v>1726117</c:v>
                </c:pt>
                <c:pt idx="6">
                  <c:v>1795713</c:v>
                </c:pt>
                <c:pt idx="7">
                  <c:v>1248146</c:v>
                </c:pt>
                <c:pt idx="8">
                  <c:v>1795742</c:v>
                </c:pt>
                <c:pt idx="9">
                  <c:v>1760610</c:v>
                </c:pt>
                <c:pt idx="10">
                  <c:v>1604843</c:v>
                </c:pt>
                <c:pt idx="11">
                  <c:v>1594915</c:v>
                </c:pt>
                <c:pt idx="12">
                  <c:v>1396929</c:v>
                </c:pt>
                <c:pt idx="13">
                  <c:v>1377480</c:v>
                </c:pt>
                <c:pt idx="14">
                  <c:v>1508881</c:v>
                </c:pt>
                <c:pt idx="15">
                  <c:v>1541729</c:v>
                </c:pt>
                <c:pt idx="16">
                  <c:v>1748449</c:v>
                </c:pt>
                <c:pt idx="17">
                  <c:v>1920340</c:v>
                </c:pt>
                <c:pt idx="18">
                  <c:v>1816271</c:v>
                </c:pt>
                <c:pt idx="19">
                  <c:v>1451789</c:v>
                </c:pt>
                <c:pt idx="20">
                  <c:v>1907000</c:v>
                </c:pt>
                <c:pt idx="21">
                  <c:v>1867360</c:v>
                </c:pt>
                <c:pt idx="22">
                  <c:v>1743708</c:v>
                </c:pt>
                <c:pt idx="23">
                  <c:v>1699018</c:v>
                </c:pt>
                <c:pt idx="24">
                  <c:v>1633592</c:v>
                </c:pt>
                <c:pt idx="25">
                  <c:v>1452528</c:v>
                </c:pt>
                <c:pt idx="26">
                  <c:v>1732773</c:v>
                </c:pt>
                <c:pt idx="27">
                  <c:v>1604476</c:v>
                </c:pt>
                <c:pt idx="28">
                  <c:v>2027569</c:v>
                </c:pt>
                <c:pt idx="29">
                  <c:v>2089520</c:v>
                </c:pt>
                <c:pt idx="30">
                  <c:v>1928639</c:v>
                </c:pt>
                <c:pt idx="31">
                  <c:v>1536400</c:v>
                </c:pt>
                <c:pt idx="32">
                  <c:v>1993267</c:v>
                </c:pt>
                <c:pt idx="33">
                  <c:v>2032184</c:v>
                </c:pt>
                <c:pt idx="34">
                  <c:v>1818339</c:v>
                </c:pt>
                <c:pt idx="35">
                  <c:v>1652016</c:v>
                </c:pt>
                <c:pt idx="36">
                  <c:v>1749911</c:v>
                </c:pt>
                <c:pt idx="37">
                  <c:v>1546402</c:v>
                </c:pt>
                <c:pt idx="38">
                  <c:v>1646846</c:v>
                </c:pt>
                <c:pt idx="39">
                  <c:v>1772557</c:v>
                </c:pt>
                <c:pt idx="40">
                  <c:v>2058400</c:v>
                </c:pt>
                <c:pt idx="41">
                  <c:v>2055762</c:v>
                </c:pt>
                <c:pt idx="42">
                  <c:v>2086655</c:v>
                </c:pt>
                <c:pt idx="43">
                  <c:v>1602495</c:v>
                </c:pt>
                <c:pt idx="44">
                  <c:v>1952397</c:v>
                </c:pt>
                <c:pt idx="45">
                  <c:v>2243453</c:v>
                </c:pt>
                <c:pt idx="46">
                  <c:v>1867172</c:v>
                </c:pt>
                <c:pt idx="47">
                  <c:v>1709631</c:v>
                </c:pt>
                <c:pt idx="48">
                  <c:v>1858077</c:v>
                </c:pt>
                <c:pt idx="49">
                  <c:v>1571017</c:v>
                </c:pt>
                <c:pt idx="50">
                  <c:v>1709848</c:v>
                </c:pt>
                <c:pt idx="51">
                  <c:v>1765185</c:v>
                </c:pt>
                <c:pt idx="52">
                  <c:v>2075741</c:v>
                </c:pt>
                <c:pt idx="53">
                  <c:v>2009011</c:v>
                </c:pt>
                <c:pt idx="54">
                  <c:v>2179527</c:v>
                </c:pt>
                <c:pt idx="55">
                  <c:v>1519922</c:v>
                </c:pt>
                <c:pt idx="56">
                  <c:v>2094635</c:v>
                </c:pt>
                <c:pt idx="57">
                  <c:v>2224757</c:v>
                </c:pt>
                <c:pt idx="58">
                  <c:v>1764169</c:v>
                </c:pt>
                <c:pt idx="59">
                  <c:v>1740332</c:v>
                </c:pt>
                <c:pt idx="60">
                  <c:v>1764837</c:v>
                </c:pt>
                <c:pt idx="61">
                  <c:v>1594763</c:v>
                </c:pt>
                <c:pt idx="62">
                  <c:v>1256510</c:v>
                </c:pt>
                <c:pt idx="63">
                  <c:v>673149</c:v>
                </c:pt>
                <c:pt idx="64">
                  <c:v>850617</c:v>
                </c:pt>
                <c:pt idx="65">
                  <c:v>1159602</c:v>
                </c:pt>
                <c:pt idx="66">
                  <c:v>1536122</c:v>
                </c:pt>
                <c:pt idx="67">
                  <c:v>1118663</c:v>
                </c:pt>
                <c:pt idx="68">
                  <c:v>1632484</c:v>
                </c:pt>
                <c:pt idx="69">
                  <c:v>1551357</c:v>
                </c:pt>
                <c:pt idx="70">
                  <c:v>1449810</c:v>
                </c:pt>
                <c:pt idx="71">
                  <c:v>1355147</c:v>
                </c:pt>
                <c:pt idx="72">
                  <c:v>1302429</c:v>
                </c:pt>
                <c:pt idx="73">
                  <c:v>1212284</c:v>
                </c:pt>
                <c:pt idx="74">
                  <c:v>1404107</c:v>
                </c:pt>
                <c:pt idx="75" formatCode="#,##0">
                  <c:v>1356845</c:v>
                </c:pt>
                <c:pt idx="76">
                  <c:v>1545308</c:v>
                </c:pt>
                <c:pt idx="77">
                  <c:v>1798047</c:v>
                </c:pt>
                <c:pt idx="78">
                  <c:v>1838250</c:v>
                </c:pt>
                <c:pt idx="79">
                  <c:v>1407563</c:v>
                </c:pt>
                <c:pt idx="80">
                  <c:v>1923846</c:v>
                </c:pt>
                <c:pt idx="81">
                  <c:v>1892584</c:v>
                </c:pt>
                <c:pt idx="82">
                  <c:v>2021546</c:v>
                </c:pt>
                <c:pt idx="83">
                  <c:v>1681550</c:v>
                </c:pt>
                <c:pt idx="84">
                  <c:v>1596332</c:v>
                </c:pt>
                <c:pt idx="85">
                  <c:v>1444057</c:v>
                </c:pt>
                <c:pt idx="86">
                  <c:v>1671841</c:v>
                </c:pt>
                <c:pt idx="87" formatCode="#,##0">
                  <c:v>1450093</c:v>
                </c:pt>
                <c:pt idx="88" formatCode="#,##0">
                  <c:v>1640595</c:v>
                </c:pt>
                <c:pt idx="89" formatCode="#,##0">
                  <c:v>1768988</c:v>
                </c:pt>
                <c:pt idx="90" formatCode="#,##0">
                  <c:v>1655515</c:v>
                </c:pt>
                <c:pt idx="91" formatCode="#,##0">
                  <c:v>1283791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8C-40D5-9FB9-B9EAA6B5C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955112"/>
        <c:axId val="2122958840"/>
      </c:lineChart>
      <c:catAx>
        <c:axId val="212295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2958840"/>
        <c:crosses val="autoZero"/>
        <c:auto val="1"/>
        <c:lblAlgn val="ctr"/>
        <c:lblOffset val="100"/>
        <c:noMultiLvlLbl val="0"/>
      </c:catAx>
      <c:valAx>
        <c:axId val="212295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2955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III.2!$A$6</c:f>
              <c:strCache>
                <c:ptCount val="1"/>
                <c:pt idx="0">
                  <c:v>2019-2022 (enero-marzo)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III.2!$B$5:$I$5</c:f>
              <c:strCache>
                <c:ptCount val="8"/>
                <c:pt idx="0">
                  <c:v>TOTAL CONTRATOS</c:v>
                </c:pt>
                <c:pt idx="1">
                  <c:v>INDEFINIDOS ORDINARIOS</c:v>
                </c:pt>
                <c:pt idx="2">
                  <c:v>CONVERSIÓN EN INDEFINIDOS</c:v>
                </c:pt>
                <c:pt idx="3">
                  <c:v>FIJOS DISCONT. INICIALES</c:v>
                </c:pt>
                <c:pt idx="4">
                  <c:v> CONVERS. EN FIJOS DISCONT</c:v>
                </c:pt>
                <c:pt idx="5">
                  <c:v>INTERINIDAD/SUSTITUCIÓN</c:v>
                </c:pt>
                <c:pt idx="6">
                  <c:v>EVENT. CIRC. DE LA PRODUC.</c:v>
                </c:pt>
                <c:pt idx="7">
                  <c:v>OBRA O SERVICIO</c:v>
                </c:pt>
              </c:strCache>
            </c:strRef>
          </c:cat>
          <c:val>
            <c:numRef>
              <c:f>III.2!$B$6:$I$6</c:f>
              <c:numCache>
                <c:formatCode>#,##0</c:formatCode>
                <c:ptCount val="8"/>
                <c:pt idx="0">
                  <c:v>-426712</c:v>
                </c:pt>
                <c:pt idx="1">
                  <c:v>262092</c:v>
                </c:pt>
                <c:pt idx="2">
                  <c:v>144117</c:v>
                </c:pt>
                <c:pt idx="3">
                  <c:v>102055</c:v>
                </c:pt>
                <c:pt idx="4">
                  <c:v>31060</c:v>
                </c:pt>
                <c:pt idx="5">
                  <c:v>66720</c:v>
                </c:pt>
                <c:pt idx="6">
                  <c:v>-364700</c:v>
                </c:pt>
                <c:pt idx="7">
                  <c:v>-676268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6-488E-AC11-EAEE68288FEA}"/>
            </c:ext>
          </c:extLst>
        </c:ser>
        <c:ser>
          <c:idx val="1"/>
          <c:order val="1"/>
          <c:tx>
            <c:strRef>
              <c:f>III.2!$A$7</c:f>
              <c:strCache>
                <c:ptCount val="1"/>
                <c:pt idx="0">
                  <c:v>2019-2022 (abril-junio)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III.2!$B$5:$I$5</c:f>
              <c:strCache>
                <c:ptCount val="8"/>
                <c:pt idx="0">
                  <c:v>TOTAL CONTRATOS</c:v>
                </c:pt>
                <c:pt idx="1">
                  <c:v>INDEFINIDOS ORDINARIOS</c:v>
                </c:pt>
                <c:pt idx="2">
                  <c:v>CONVERSIÓN EN INDEFINIDOS</c:v>
                </c:pt>
                <c:pt idx="3">
                  <c:v>FIJOS DISCONT. INICIALES</c:v>
                </c:pt>
                <c:pt idx="4">
                  <c:v> CONVERS. EN FIJOS DISCONT</c:v>
                </c:pt>
                <c:pt idx="5">
                  <c:v>INTERINIDAD/SUSTITUCIÓN</c:v>
                </c:pt>
                <c:pt idx="6">
                  <c:v>EVENT. CIRC. DE LA PRODUC.</c:v>
                </c:pt>
                <c:pt idx="7">
                  <c:v>OBRA O SERVICIO</c:v>
                </c:pt>
              </c:strCache>
            </c:strRef>
          </c:cat>
          <c:val>
            <c:numRef>
              <c:f>III.2!$B$7:$I$7</c:f>
              <c:numCache>
                <c:formatCode>#,##0</c:formatCode>
                <c:ptCount val="8"/>
                <c:pt idx="0">
                  <c:v>-934924</c:v>
                </c:pt>
                <c:pt idx="1">
                  <c:v>755020</c:v>
                </c:pt>
                <c:pt idx="2">
                  <c:v>198621</c:v>
                </c:pt>
                <c:pt idx="3">
                  <c:v>667660</c:v>
                </c:pt>
                <c:pt idx="4">
                  <c:v>53226</c:v>
                </c:pt>
                <c:pt idx="5">
                  <c:v>-71989</c:v>
                </c:pt>
                <c:pt idx="6">
                  <c:v>-676646</c:v>
                </c:pt>
                <c:pt idx="7">
                  <c:v>-1941522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6-488E-AC11-EAEE68288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891832"/>
        <c:axId val="2124908872"/>
      </c:barChart>
      <c:catAx>
        <c:axId val="212489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2124908872"/>
        <c:crosses val="autoZero"/>
        <c:auto val="1"/>
        <c:lblAlgn val="ctr"/>
        <c:lblOffset val="100"/>
        <c:noMultiLvlLbl val="0"/>
      </c:catAx>
      <c:valAx>
        <c:axId val="2124908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2124891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III.3!$B$5:$L$5</c:f>
              <c:strCache>
                <c:ptCount val="11"/>
                <c:pt idx="0">
                  <c:v>TOTAL</c:v>
                </c:pt>
                <c:pt idx="1">
                  <c:v>INDEFINIDOS</c:v>
                </c:pt>
                <c:pt idx="2">
                  <c:v>TEMPORALES</c:v>
                </c:pt>
                <c:pt idx="3">
                  <c:v>&lt;=7 DIAS</c:v>
                </c:pt>
                <c:pt idx="4">
                  <c:v>&gt;7 Y &lt;=15 DIAS</c:v>
                </c:pt>
                <c:pt idx="5">
                  <c:v>&gt;15 DIAS Y &lt;=1 MES</c:v>
                </c:pt>
                <c:pt idx="6">
                  <c:v>&gt;1 Y &lt;=3 MESES</c:v>
                </c:pt>
                <c:pt idx="7">
                  <c:v>&gt;3 Y &lt;=6 MESES</c:v>
                </c:pt>
                <c:pt idx="8">
                  <c:v>&gt;6 Y &lt;=12 MESES</c:v>
                </c:pt>
                <c:pt idx="9">
                  <c:v>&gt;12 MESES</c:v>
                </c:pt>
                <c:pt idx="10">
                  <c:v>INDETERMINADOS</c:v>
                </c:pt>
              </c:strCache>
            </c:strRef>
          </c:cat>
          <c:val>
            <c:numRef>
              <c:f>III.3!$B$6:$L$6</c:f>
              <c:numCache>
                <c:formatCode>#,##0</c:formatCode>
                <c:ptCount val="11"/>
                <c:pt idx="0" formatCode="General">
                  <c:v>-1176950</c:v>
                </c:pt>
                <c:pt idx="1">
                  <c:v>1609256</c:v>
                </c:pt>
                <c:pt idx="2">
                  <c:v>-2786206</c:v>
                </c:pt>
                <c:pt idx="3" formatCode="0.0">
                  <c:v>-912051</c:v>
                </c:pt>
                <c:pt idx="4" formatCode="General">
                  <c:v>-7718</c:v>
                </c:pt>
                <c:pt idx="5" formatCode="General">
                  <c:v>-127696</c:v>
                </c:pt>
                <c:pt idx="6" formatCode="General">
                  <c:v>-75649</c:v>
                </c:pt>
                <c:pt idx="7" formatCode="General">
                  <c:v>-119487</c:v>
                </c:pt>
                <c:pt idx="8" formatCode="General">
                  <c:v>-102210</c:v>
                </c:pt>
                <c:pt idx="9" formatCode="General">
                  <c:v>-2327</c:v>
                </c:pt>
                <c:pt idx="10" formatCode="General">
                  <c:v>-1439068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7-6342-A9F1-EEA18FEBE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8377736"/>
        <c:axId val="-2136960376"/>
      </c:barChart>
      <c:catAx>
        <c:axId val="-2138377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60376"/>
        <c:crosses val="autoZero"/>
        <c:auto val="1"/>
        <c:lblAlgn val="ctr"/>
        <c:lblOffset val="100"/>
        <c:noMultiLvlLbl val="0"/>
      </c:catAx>
      <c:valAx>
        <c:axId val="-213696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377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III.3!$B$37</c:f>
              <c:strCache>
                <c:ptCount val="1"/>
                <c:pt idx="0">
                  <c:v>Enero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III.3!$A$38:$A$46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III.3!$B$38:$B$46</c:f>
              <c:numCache>
                <c:formatCode>0</c:formatCode>
                <c:ptCount val="9"/>
                <c:pt idx="0">
                  <c:v>57.756047459192239</c:v>
                </c:pt>
                <c:pt idx="1">
                  <c:v>56.680634219920833</c:v>
                </c:pt>
                <c:pt idx="2">
                  <c:v>54.898754930033682</c:v>
                </c:pt>
                <c:pt idx="3">
                  <c:v>54.634818055050602</c:v>
                </c:pt>
                <c:pt idx="4">
                  <c:v>56.918730480290371</c:v>
                </c:pt>
                <c:pt idx="5">
                  <c:v>50.929955266933774</c:v>
                </c:pt>
                <c:pt idx="6">
                  <c:v>50.304960967528437</c:v>
                </c:pt>
                <c:pt idx="7">
                  <c:v>53.739178372711635</c:v>
                </c:pt>
                <c:pt idx="8">
                  <c:v>52.206272505038825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5-C04D-A69F-6815D4DC8866}"/>
            </c:ext>
          </c:extLst>
        </c:ser>
        <c:ser>
          <c:idx val="1"/>
          <c:order val="1"/>
          <c:tx>
            <c:strRef>
              <c:f>III.3!$C$37</c:f>
              <c:strCache>
                <c:ptCount val="1"/>
                <c:pt idx="0">
                  <c:v>Febrero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III.3!$A$38:$A$46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III.3!$C$38:$C$46</c:f>
              <c:numCache>
                <c:formatCode>0</c:formatCode>
                <c:ptCount val="9"/>
                <c:pt idx="0">
                  <c:v>58.481896592983581</c:v>
                </c:pt>
                <c:pt idx="1">
                  <c:v>58.279856892314207</c:v>
                </c:pt>
                <c:pt idx="2">
                  <c:v>54.220330375316571</c:v>
                </c:pt>
                <c:pt idx="3">
                  <c:v>55.543795634726436</c:v>
                </c:pt>
                <c:pt idx="4">
                  <c:v>55.927296464780397</c:v>
                </c:pt>
                <c:pt idx="5">
                  <c:v>53.432307104265938</c:v>
                </c:pt>
                <c:pt idx="6">
                  <c:v>52.655092686488459</c:v>
                </c:pt>
                <c:pt idx="7">
                  <c:v>56.129536515145368</c:v>
                </c:pt>
                <c:pt idx="8">
                  <c:v>57.832524374824985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5-C04D-A69F-6815D4DC8866}"/>
            </c:ext>
          </c:extLst>
        </c:ser>
        <c:ser>
          <c:idx val="2"/>
          <c:order val="2"/>
          <c:tx>
            <c:strRef>
              <c:f>III.3!$D$37</c:f>
              <c:strCache>
                <c:ptCount val="1"/>
                <c:pt idx="0">
                  <c:v>Marzo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III.3!$A$38:$A$46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III.3!$D$38:$D$46</c:f>
              <c:numCache>
                <c:formatCode>0</c:formatCode>
                <c:ptCount val="9"/>
                <c:pt idx="0">
                  <c:v>54.601519321134816</c:v>
                </c:pt>
                <c:pt idx="1">
                  <c:v>56.279886711023195</c:v>
                </c:pt>
                <c:pt idx="2">
                  <c:v>50.87364996126572</c:v>
                </c:pt>
                <c:pt idx="3">
                  <c:v>54.761771553801296</c:v>
                </c:pt>
                <c:pt idx="4">
                  <c:v>54.564327817192641</c:v>
                </c:pt>
                <c:pt idx="5">
                  <c:v>52.808477030406742</c:v>
                </c:pt>
                <c:pt idx="6">
                  <c:v>51.242996778080077</c:v>
                </c:pt>
                <c:pt idx="7">
                  <c:v>55.307630077370824</c:v>
                </c:pt>
                <c:pt idx="8">
                  <c:v>60.631173026714841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5-C04D-A69F-6815D4DC8866}"/>
            </c:ext>
          </c:extLst>
        </c:ser>
        <c:ser>
          <c:idx val="3"/>
          <c:order val="3"/>
          <c:tx>
            <c:strRef>
              <c:f>III.3!$E$37</c:f>
              <c:strCache>
                <c:ptCount val="1"/>
                <c:pt idx="0">
                  <c:v>Abril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III.3!$A$38:$A$46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III.3!$E$38:$E$46</c:f>
              <c:numCache>
                <c:formatCode>#,##0</c:formatCode>
                <c:ptCount val="9"/>
                <c:pt idx="0">
                  <c:v>54.73</c:v>
                </c:pt>
                <c:pt idx="1">
                  <c:v>55.43</c:v>
                </c:pt>
                <c:pt idx="2">
                  <c:v>53</c:v>
                </c:pt>
                <c:pt idx="3">
                  <c:v>53.52</c:v>
                </c:pt>
                <c:pt idx="4">
                  <c:v>51.92</c:v>
                </c:pt>
                <c:pt idx="5">
                  <c:v>50.94</c:v>
                </c:pt>
                <c:pt idx="6">
                  <c:v>45.21</c:v>
                </c:pt>
                <c:pt idx="7">
                  <c:v>54.48</c:v>
                </c:pt>
                <c:pt idx="8">
                  <c:v>47.22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45-C04D-A69F-6815D4DC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8721368"/>
        <c:axId val="-2138719960"/>
      </c:lineChart>
      <c:catAx>
        <c:axId val="-213872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719960"/>
        <c:crosses val="autoZero"/>
        <c:auto val="1"/>
        <c:lblAlgn val="ctr"/>
        <c:lblOffset val="100"/>
        <c:noMultiLvlLbl val="0"/>
      </c:catAx>
      <c:valAx>
        <c:axId val="-213871996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721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III.4!$B$8</c:f>
              <c:strCache>
                <c:ptCount val="1"/>
                <c:pt idx="0">
                  <c:v>Jornada completa, T1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III.4!$B$9:$B$17</c:f>
              <c:numCache>
                <c:formatCode>0</c:formatCode>
                <c:ptCount val="9"/>
                <c:pt idx="0">
                  <c:v>57.659847410708252</c:v>
                </c:pt>
                <c:pt idx="1">
                  <c:v>59.284993751787894</c:v>
                </c:pt>
                <c:pt idx="2">
                  <c:v>58.797517512224339</c:v>
                </c:pt>
                <c:pt idx="3">
                  <c:v>58.310041272660783</c:v>
                </c:pt>
                <c:pt idx="4">
                  <c:v>58.411424245313825</c:v>
                </c:pt>
                <c:pt idx="5">
                  <c:v>59.652342325648121</c:v>
                </c:pt>
                <c:pt idx="6">
                  <c:v>60.058252034438823</c:v>
                </c:pt>
                <c:pt idx="7">
                  <c:v>63.141627606931131</c:v>
                </c:pt>
                <c:pt idx="8">
                  <c:v>52.789135702110542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0-0E43-8E51-8319E68BC3B1}"/>
            </c:ext>
          </c:extLst>
        </c:ser>
        <c:ser>
          <c:idx val="1"/>
          <c:order val="1"/>
          <c:tx>
            <c:strRef>
              <c:f>III.4!$C$8</c:f>
              <c:strCache>
                <c:ptCount val="1"/>
                <c:pt idx="0">
                  <c:v>Jornada parcial, T1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III.4!$C$9:$C$17</c:f>
              <c:numCache>
                <c:formatCode>0</c:formatCode>
                <c:ptCount val="9"/>
                <c:pt idx="0">
                  <c:v>33.029987364603528</c:v>
                </c:pt>
                <c:pt idx="1">
                  <c:v>31.315963805537571</c:v>
                </c:pt>
                <c:pt idx="2">
                  <c:v>31.187800094085855</c:v>
                </c:pt>
                <c:pt idx="3">
                  <c:v>31.059636382634139</c:v>
                </c:pt>
                <c:pt idx="4">
                  <c:v>29.687838622710366</c:v>
                </c:pt>
                <c:pt idx="5">
                  <c:v>28.470748575834921</c:v>
                </c:pt>
                <c:pt idx="6">
                  <c:v>27.342722878082</c:v>
                </c:pt>
                <c:pt idx="7">
                  <c:v>25.609168558409955</c:v>
                </c:pt>
                <c:pt idx="8">
                  <c:v>26.917875170488131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0-0E43-8E51-8319E68BC3B1}"/>
            </c:ext>
          </c:extLst>
        </c:ser>
        <c:ser>
          <c:idx val="2"/>
          <c:order val="2"/>
          <c:tx>
            <c:strRef>
              <c:f>III.4!$D$8</c:f>
              <c:strCache>
                <c:ptCount val="1"/>
                <c:pt idx="0">
                  <c:v>Fijos discontinuos, T1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III.4!$D$9:$D$17</c:f>
              <c:numCache>
                <c:formatCode>0</c:formatCode>
                <c:ptCount val="9"/>
                <c:pt idx="0">
                  <c:v>9.3101652246882143</c:v>
                </c:pt>
                <c:pt idx="1">
                  <c:v>9.3990424426745367</c:v>
                </c:pt>
                <c:pt idx="2">
                  <c:v>10.01468239368981</c:v>
                </c:pt>
                <c:pt idx="3">
                  <c:v>10.630322344705084</c:v>
                </c:pt>
                <c:pt idx="4">
                  <c:v>11.900737131975808</c:v>
                </c:pt>
                <c:pt idx="5">
                  <c:v>11.876909098516956</c:v>
                </c:pt>
                <c:pt idx="6">
                  <c:v>12.599025087479184</c:v>
                </c:pt>
                <c:pt idx="7">
                  <c:v>11.249203834658914</c:v>
                </c:pt>
                <c:pt idx="8">
                  <c:v>20.292989127401327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0-0E43-8E51-8319E68BC3B1}"/>
            </c:ext>
          </c:extLst>
        </c:ser>
        <c:ser>
          <c:idx val="3"/>
          <c:order val="3"/>
          <c:tx>
            <c:strRef>
              <c:f>III.4!$E$8</c:f>
              <c:strCache>
                <c:ptCount val="1"/>
                <c:pt idx="0">
                  <c:v>Jornada completa, abril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III.4!$E$9:$E$17</c:f>
              <c:numCache>
                <c:formatCode>0</c:formatCode>
                <c:ptCount val="9"/>
                <c:pt idx="0">
                  <c:v>55.299173922750612</c:v>
                </c:pt>
                <c:pt idx="1">
                  <c:v>55.41882024776438</c:v>
                </c:pt>
                <c:pt idx="2">
                  <c:v>55.184085613828742</c:v>
                </c:pt>
                <c:pt idx="3">
                  <c:v>54.949350979893111</c:v>
                </c:pt>
                <c:pt idx="4">
                  <c:v>55.983313269127876</c:v>
                </c:pt>
                <c:pt idx="5">
                  <c:v>54.830424641745402</c:v>
                </c:pt>
                <c:pt idx="6">
                  <c:v>57.967930466057247</c:v>
                </c:pt>
                <c:pt idx="7">
                  <c:v>61.975894135259466</c:v>
                </c:pt>
                <c:pt idx="8">
                  <c:v>36.613271419019156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E0-0E43-8E51-8319E68BC3B1}"/>
            </c:ext>
          </c:extLst>
        </c:ser>
        <c:ser>
          <c:idx val="4"/>
          <c:order val="4"/>
          <c:tx>
            <c:strRef>
              <c:f>III.4!$F$8</c:f>
              <c:strCache>
                <c:ptCount val="1"/>
                <c:pt idx="0">
                  <c:v>Jornada parcial, abril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III.4!$F$9:$F$17</c:f>
              <c:numCache>
                <c:formatCode>0</c:formatCode>
                <c:ptCount val="9"/>
                <c:pt idx="0">
                  <c:v>30.757981692342039</c:v>
                </c:pt>
                <c:pt idx="1">
                  <c:v>30.332970008086917</c:v>
                </c:pt>
                <c:pt idx="2">
                  <c:v>29.928001929469779</c:v>
                </c:pt>
                <c:pt idx="3">
                  <c:v>29.523033850852638</c:v>
                </c:pt>
                <c:pt idx="4">
                  <c:v>28.680945692883896</c:v>
                </c:pt>
                <c:pt idx="5">
                  <c:v>26.62927568587946</c:v>
                </c:pt>
                <c:pt idx="6">
                  <c:v>19.649333133523154</c:v>
                </c:pt>
                <c:pt idx="7">
                  <c:v>24.702501283970584</c:v>
                </c:pt>
                <c:pt idx="8">
                  <c:v>22.977111588074866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E0-0E43-8E51-8319E68BC3B1}"/>
            </c:ext>
          </c:extLst>
        </c:ser>
        <c:ser>
          <c:idx val="5"/>
          <c:order val="5"/>
          <c:tx>
            <c:strRef>
              <c:f>III.4!$G$8</c:f>
              <c:strCache>
                <c:ptCount val="1"/>
                <c:pt idx="0">
                  <c:v>Fijos discontinuos, abril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III.4!$G$9:$G$17</c:f>
              <c:numCache>
                <c:formatCode>0</c:formatCode>
                <c:ptCount val="9"/>
                <c:pt idx="0">
                  <c:v>13.942844384907346</c:v>
                </c:pt>
                <c:pt idx="1">
                  <c:v>14.248209744148705</c:v>
                </c:pt>
                <c:pt idx="2">
                  <c:v>14.887912456701484</c:v>
                </c:pt>
                <c:pt idx="3">
                  <c:v>15.527615169254263</c:v>
                </c:pt>
                <c:pt idx="4">
                  <c:v>15.33574103798823</c:v>
                </c:pt>
                <c:pt idx="5">
                  <c:v>18.540299672375145</c:v>
                </c:pt>
                <c:pt idx="6">
                  <c:v>22.382736400419599</c:v>
                </c:pt>
                <c:pt idx="7">
                  <c:v>13.321604580769945</c:v>
                </c:pt>
                <c:pt idx="8">
                  <c:v>40.409616992905981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E0-0E43-8E51-8319E68B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9003672"/>
        <c:axId val="-2139000056"/>
      </c:lineChart>
      <c:catAx>
        <c:axId val="-2139003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000056"/>
        <c:crosses val="autoZero"/>
        <c:auto val="1"/>
        <c:lblAlgn val="ctr"/>
        <c:lblOffset val="100"/>
        <c:noMultiLvlLbl val="0"/>
      </c:catAx>
      <c:valAx>
        <c:axId val="-2139000056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003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III.4!$M$8</c:f>
              <c:strCache>
                <c:ptCount val="1"/>
                <c:pt idx="0">
                  <c:v>Jornada completa, T1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III.4!$M$9:$M$17</c:f>
              <c:numCache>
                <c:formatCode>0</c:formatCode>
                <c:ptCount val="9"/>
                <c:pt idx="0">
                  <c:v>57.645874268062599</c:v>
                </c:pt>
                <c:pt idx="1">
                  <c:v>59.656691988080745</c:v>
                </c:pt>
                <c:pt idx="2">
                  <c:v>61.579554141393984</c:v>
                </c:pt>
                <c:pt idx="3">
                  <c:v>63.502416294707217</c:v>
                </c:pt>
                <c:pt idx="4">
                  <c:v>64.651083923809324</c:v>
                </c:pt>
                <c:pt idx="5">
                  <c:v>65.953687962147427</c:v>
                </c:pt>
                <c:pt idx="6">
                  <c:v>65.450996008197279</c:v>
                </c:pt>
                <c:pt idx="7">
                  <c:v>65.373317069382196</c:v>
                </c:pt>
                <c:pt idx="8">
                  <c:v>57.135568926283739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F-4557-A2B7-8E07F7547B77}"/>
            </c:ext>
          </c:extLst>
        </c:ser>
        <c:ser>
          <c:idx val="1"/>
          <c:order val="1"/>
          <c:tx>
            <c:strRef>
              <c:f>III.4!$N$8</c:f>
              <c:strCache>
                <c:ptCount val="1"/>
                <c:pt idx="0">
                  <c:v>Jornada parcial, T1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III.4!$N$9:$N$17</c:f>
              <c:numCache>
                <c:formatCode>0</c:formatCode>
                <c:ptCount val="9"/>
                <c:pt idx="0">
                  <c:v>39.162438781195931</c:v>
                </c:pt>
                <c:pt idx="1">
                  <c:v>36.122046417929241</c:v>
                </c:pt>
                <c:pt idx="2">
                  <c:v>34.288835395394159</c:v>
                </c:pt>
                <c:pt idx="3">
                  <c:v>32.45562437285907</c:v>
                </c:pt>
                <c:pt idx="4">
                  <c:v>31.10005806275916</c:v>
                </c:pt>
                <c:pt idx="5">
                  <c:v>30.3783208045718</c:v>
                </c:pt>
                <c:pt idx="6">
                  <c:v>30.33867192432086</c:v>
                </c:pt>
                <c:pt idx="7">
                  <c:v>28.723234150642561</c:v>
                </c:pt>
                <c:pt idx="8">
                  <c:v>32.546745811299978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F-4557-A2B7-8E07F7547B77}"/>
            </c:ext>
          </c:extLst>
        </c:ser>
        <c:ser>
          <c:idx val="2"/>
          <c:order val="2"/>
          <c:tx>
            <c:strRef>
              <c:f>III.4!$O$8</c:f>
              <c:strCache>
                <c:ptCount val="1"/>
                <c:pt idx="0">
                  <c:v>Fijos discontinuos, T1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III.4!$O$9:$O$17</c:f>
              <c:numCache>
                <c:formatCode>0</c:formatCode>
                <c:ptCount val="9"/>
                <c:pt idx="0">
                  <c:v>3.1916869507414689</c:v>
                </c:pt>
                <c:pt idx="1">
                  <c:v>4.2212615939900111</c:v>
                </c:pt>
                <c:pt idx="2">
                  <c:v>4.1316104632118602</c:v>
                </c:pt>
                <c:pt idx="3">
                  <c:v>4.0419593324337102</c:v>
                </c:pt>
                <c:pt idx="4">
                  <c:v>4.2488580134315095</c:v>
                </c:pt>
                <c:pt idx="5">
                  <c:v>3.6679912332807603</c:v>
                </c:pt>
                <c:pt idx="6">
                  <c:v>4.2103320674818621</c:v>
                </c:pt>
                <c:pt idx="7">
                  <c:v>5.9034487799752382</c:v>
                </c:pt>
                <c:pt idx="8">
                  <c:v>10.317685262416287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F-4557-A2B7-8E07F7547B77}"/>
            </c:ext>
          </c:extLst>
        </c:ser>
        <c:ser>
          <c:idx val="3"/>
          <c:order val="3"/>
          <c:tx>
            <c:strRef>
              <c:f>III.4!$P$8</c:f>
              <c:strCache>
                <c:ptCount val="1"/>
                <c:pt idx="0">
                  <c:v>Jornada completa, abril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III.4!$P$9:$P$17</c:f>
              <c:numCache>
                <c:formatCode>0</c:formatCode>
                <c:ptCount val="9"/>
                <c:pt idx="0">
                  <c:v>57.452861596198666</c:v>
                </c:pt>
                <c:pt idx="1">
                  <c:v>58.459198657436538</c:v>
                </c:pt>
                <c:pt idx="2">
                  <c:v>60.966818200258771</c:v>
                </c:pt>
                <c:pt idx="3">
                  <c:v>63.474437743081005</c:v>
                </c:pt>
                <c:pt idx="4">
                  <c:v>62.764970380415384</c:v>
                </c:pt>
                <c:pt idx="5">
                  <c:v>65.513249888105193</c:v>
                </c:pt>
                <c:pt idx="6">
                  <c:v>70.716984071347895</c:v>
                </c:pt>
                <c:pt idx="7">
                  <c:v>63.273939945154133</c:v>
                </c:pt>
                <c:pt idx="8">
                  <c:v>52.196532725833286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7F-4557-A2B7-8E07F7547B77}"/>
            </c:ext>
          </c:extLst>
        </c:ser>
        <c:ser>
          <c:idx val="4"/>
          <c:order val="4"/>
          <c:tx>
            <c:strRef>
              <c:f>III.4!$Q$8</c:f>
              <c:strCache>
                <c:ptCount val="1"/>
                <c:pt idx="0">
                  <c:v>Jornada parcial, abril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III.4!$Q$9:$Q$17</c:f>
              <c:numCache>
                <c:formatCode>0</c:formatCode>
                <c:ptCount val="9"/>
                <c:pt idx="0">
                  <c:v>38.700402530189763</c:v>
                </c:pt>
                <c:pt idx="1">
                  <c:v>36.333123557793165</c:v>
                </c:pt>
                <c:pt idx="2">
                  <c:v>34.242318500614637</c:v>
                </c:pt>
                <c:pt idx="3">
                  <c:v>32.151513443436109</c:v>
                </c:pt>
                <c:pt idx="4">
                  <c:v>31.46242238241382</c:v>
                </c:pt>
                <c:pt idx="5">
                  <c:v>29.446082138502618</c:v>
                </c:pt>
                <c:pt idx="6">
                  <c:v>23.526891770845502</c:v>
                </c:pt>
                <c:pt idx="7">
                  <c:v>29.560268441578131</c:v>
                </c:pt>
                <c:pt idx="8">
                  <c:v>30.853785296129345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7F-4557-A2B7-8E07F7547B77}"/>
            </c:ext>
          </c:extLst>
        </c:ser>
        <c:ser>
          <c:idx val="5"/>
          <c:order val="5"/>
          <c:tx>
            <c:strRef>
              <c:f>III.4!$R$8</c:f>
              <c:strCache>
                <c:ptCount val="1"/>
                <c:pt idx="0">
                  <c:v>Fijos discontinuos, abril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III.4!$R$9:$R$17</c:f>
              <c:numCache>
                <c:formatCode>0</c:formatCode>
                <c:ptCount val="9"/>
                <c:pt idx="0">
                  <c:v>3.846735873611574</c:v>
                </c:pt>
                <c:pt idx="1">
                  <c:v>5.2076777847702962</c:v>
                </c:pt>
                <c:pt idx="2">
                  <c:v>4.7908632991265945</c:v>
                </c:pt>
                <c:pt idx="3">
                  <c:v>4.3740488134828928</c:v>
                </c:pt>
                <c:pt idx="4">
                  <c:v>5.7726072371707948</c:v>
                </c:pt>
                <c:pt idx="5">
                  <c:v>5.0406679733921873</c:v>
                </c:pt>
                <c:pt idx="6">
                  <c:v>5.7561241578065978</c:v>
                </c:pt>
                <c:pt idx="7">
                  <c:v>7.1657916132677384</c:v>
                </c:pt>
                <c:pt idx="8">
                  <c:v>16.949681978037365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F-4557-A2B7-8E07F7547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8938408"/>
        <c:axId val="-2138934728"/>
      </c:lineChart>
      <c:catAx>
        <c:axId val="-21389384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934728"/>
        <c:crosses val="autoZero"/>
        <c:auto val="1"/>
        <c:lblAlgn val="ctr"/>
        <c:lblOffset val="100"/>
        <c:noMultiLvlLbl val="0"/>
      </c:catAx>
      <c:valAx>
        <c:axId val="-213893472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938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'III.5.a-III.5.b-III.5.c'!$X$7</c:f>
              <c:strCache>
                <c:ptCount val="1"/>
                <c:pt idx="0">
                  <c:v>Fijos ordinarios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'III.5.a-III.5.b-III.5.c'!$X$8:$X$24</c:f>
              <c:numCache>
                <c:formatCode>0</c:formatCode>
                <c:ptCount val="17"/>
                <c:pt idx="0">
                  <c:v>378031.5</c:v>
                </c:pt>
                <c:pt idx="1">
                  <c:v>609639.79999999888</c:v>
                </c:pt>
                <c:pt idx="2">
                  <c:v>535271.30000000075</c:v>
                </c:pt>
                <c:pt idx="3">
                  <c:v>93334.5</c:v>
                </c:pt>
                <c:pt idx="4">
                  <c:v>-268411.40000000037</c:v>
                </c:pt>
                <c:pt idx="5">
                  <c:v>-150113</c:v>
                </c:pt>
                <c:pt idx="6">
                  <c:v>-357105.69999999925</c:v>
                </c:pt>
                <c:pt idx="7">
                  <c:v>-339084</c:v>
                </c:pt>
                <c:pt idx="8">
                  <c:v>-205111.5</c:v>
                </c:pt>
                <c:pt idx="9">
                  <c:v>285112.59999999963</c:v>
                </c:pt>
                <c:pt idx="10">
                  <c:v>163290</c:v>
                </c:pt>
                <c:pt idx="11">
                  <c:v>142579.19999999925</c:v>
                </c:pt>
                <c:pt idx="12">
                  <c:v>305722.40000000037</c:v>
                </c:pt>
                <c:pt idx="13">
                  <c:v>437334.80000000075</c:v>
                </c:pt>
                <c:pt idx="14">
                  <c:v>298745.79999999888</c:v>
                </c:pt>
                <c:pt idx="15">
                  <c:v>-152678.59999999963</c:v>
                </c:pt>
                <c:pt idx="16">
                  <c:v>526072.69999999925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9-7745-9783-22881C6DEA62}"/>
            </c:ext>
          </c:extLst>
        </c:ser>
        <c:ser>
          <c:idx val="1"/>
          <c:order val="1"/>
          <c:tx>
            <c:strRef>
              <c:f>'III.5.a-III.5.b-III.5.c'!$Y$7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'III.5.a-III.5.b-III.5.c'!$Y$8:$Y$24</c:f>
              <c:numCache>
                <c:formatCode>0</c:formatCode>
                <c:ptCount val="17"/>
                <c:pt idx="0">
                  <c:v>-9601.5100000000093</c:v>
                </c:pt>
                <c:pt idx="1">
                  <c:v>49782.41</c:v>
                </c:pt>
                <c:pt idx="2">
                  <c:v>-14727.319999999978</c:v>
                </c:pt>
                <c:pt idx="3">
                  <c:v>-18801.98000000001</c:v>
                </c:pt>
                <c:pt idx="4">
                  <c:v>23516.03</c:v>
                </c:pt>
                <c:pt idx="5">
                  <c:v>6917.2799999999988</c:v>
                </c:pt>
                <c:pt idx="6">
                  <c:v>24488.889999999985</c:v>
                </c:pt>
                <c:pt idx="7">
                  <c:v>-3796.7199999999721</c:v>
                </c:pt>
                <c:pt idx="8">
                  <c:v>-4880.1200000000244</c:v>
                </c:pt>
                <c:pt idx="9">
                  <c:v>4547.6300000000047</c:v>
                </c:pt>
                <c:pt idx="10">
                  <c:v>34395.00999999998</c:v>
                </c:pt>
                <c:pt idx="11">
                  <c:v>52972.390000000014</c:v>
                </c:pt>
                <c:pt idx="12">
                  <c:v>-27270.359999999986</c:v>
                </c:pt>
                <c:pt idx="13">
                  <c:v>17741.650000000023</c:v>
                </c:pt>
                <c:pt idx="14">
                  <c:v>-5224.4400000000023</c:v>
                </c:pt>
                <c:pt idx="15">
                  <c:v>7248.6199999999953</c:v>
                </c:pt>
                <c:pt idx="16">
                  <c:v>31651.320000000007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9-7745-9783-22881C6DEA62}"/>
            </c:ext>
          </c:extLst>
        </c:ser>
        <c:ser>
          <c:idx val="2"/>
          <c:order val="2"/>
          <c:tx>
            <c:strRef>
              <c:f>'III.5.a-III.5.b-III.5.c'!$Z$7</c:f>
              <c:strCache>
                <c:ptCount val="1"/>
                <c:pt idx="0">
                  <c:v>Por circunstancias de la producción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'III.5.a-III.5.b-III.5.c'!$Z$8:$Z$24</c:f>
              <c:numCache>
                <c:formatCode>0</c:formatCode>
                <c:ptCount val="17"/>
                <c:pt idx="0">
                  <c:v>139345.63040000002</c:v>
                </c:pt>
                <c:pt idx="1">
                  <c:v>-14952.11109999998</c:v>
                </c:pt>
                <c:pt idx="2">
                  <c:v>-32606.169200000004</c:v>
                </c:pt>
                <c:pt idx="3">
                  <c:v>-165707.02069999999</c:v>
                </c:pt>
                <c:pt idx="4">
                  <c:v>-52049.359000000055</c:v>
                </c:pt>
                <c:pt idx="5">
                  <c:v>38860.829700000002</c:v>
                </c:pt>
                <c:pt idx="6">
                  <c:v>-3924.2404999999562</c:v>
                </c:pt>
                <c:pt idx="7">
                  <c:v>-85939.350300000049</c:v>
                </c:pt>
                <c:pt idx="8">
                  <c:v>58711.361200000043</c:v>
                </c:pt>
                <c:pt idx="9">
                  <c:v>37663.799299999955</c:v>
                </c:pt>
                <c:pt idx="10">
                  <c:v>78225.870200000005</c:v>
                </c:pt>
                <c:pt idx="11">
                  <c:v>48698.430300000007</c:v>
                </c:pt>
                <c:pt idx="12">
                  <c:v>63325.780200000037</c:v>
                </c:pt>
                <c:pt idx="13">
                  <c:v>27629.420199999935</c:v>
                </c:pt>
                <c:pt idx="14">
                  <c:v>-83037.75959999999</c:v>
                </c:pt>
                <c:pt idx="15">
                  <c:v>-17754.491200000048</c:v>
                </c:pt>
                <c:pt idx="16">
                  <c:v>115161.33050000004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9-7745-9783-22881C6DEA62}"/>
            </c:ext>
          </c:extLst>
        </c:ser>
        <c:ser>
          <c:idx val="3"/>
          <c:order val="3"/>
          <c:tx>
            <c:strRef>
              <c:f>'III.5.a-III.5.b-III.5.c'!$AA$7</c:f>
              <c:strCache>
                <c:ptCount val="1"/>
                <c:pt idx="0">
                  <c:v>Estacional o de temporada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'III.5.a-III.5.b-III.5.c'!$AA$8:$AA$24</c:f>
              <c:numCache>
                <c:formatCode>0</c:formatCode>
                <c:ptCount val="17"/>
                <c:pt idx="0">
                  <c:v>-65253.008800000011</c:v>
                </c:pt>
                <c:pt idx="1">
                  <c:v>99446.769700000004</c:v>
                </c:pt>
                <c:pt idx="2">
                  <c:v>-98735.290299999993</c:v>
                </c:pt>
                <c:pt idx="3">
                  <c:v>-33542.439499999979</c:v>
                </c:pt>
                <c:pt idx="4">
                  <c:v>-2310.4907000000239</c:v>
                </c:pt>
                <c:pt idx="5">
                  <c:v>-22398.729599999991</c:v>
                </c:pt>
                <c:pt idx="6">
                  <c:v>-27072.969500000007</c:v>
                </c:pt>
                <c:pt idx="7">
                  <c:v>2208.7693000000145</c:v>
                </c:pt>
                <c:pt idx="8">
                  <c:v>77863.6005</c:v>
                </c:pt>
                <c:pt idx="9">
                  <c:v>-72805.020300000004</c:v>
                </c:pt>
                <c:pt idx="10">
                  <c:v>-12704.020199999999</c:v>
                </c:pt>
                <c:pt idx="11">
                  <c:v>22427.229999999981</c:v>
                </c:pt>
                <c:pt idx="12">
                  <c:v>18516.679700000037</c:v>
                </c:pt>
                <c:pt idx="13">
                  <c:v>18675.919999999984</c:v>
                </c:pt>
                <c:pt idx="14">
                  <c:v>-2311.5400999999838</c:v>
                </c:pt>
                <c:pt idx="15">
                  <c:v>-38504.969000000041</c:v>
                </c:pt>
                <c:pt idx="16">
                  <c:v>-33497.330299999972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89-7745-9783-22881C6DEA62}"/>
            </c:ext>
          </c:extLst>
        </c:ser>
        <c:ser>
          <c:idx val="4"/>
          <c:order val="4"/>
          <c:tx>
            <c:strRef>
              <c:f>'III.5.a-III.5.b-III.5.c'!$AB$7</c:f>
              <c:strCache>
                <c:ptCount val="1"/>
                <c:pt idx="0">
                  <c:v>Para obra o servicio determinado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'III.5.a-III.5.b-III.5.c'!$AB$8:$AB$24</c:f>
              <c:numCache>
                <c:formatCode>0</c:formatCode>
                <c:ptCount val="17"/>
                <c:pt idx="0">
                  <c:v>190465.07199999993</c:v>
                </c:pt>
                <c:pt idx="1">
                  <c:v>113485.25799999991</c:v>
                </c:pt>
                <c:pt idx="2">
                  <c:v>-44125.219999999972</c:v>
                </c:pt>
                <c:pt idx="3">
                  <c:v>-446382.29099999997</c:v>
                </c:pt>
                <c:pt idx="4">
                  <c:v>-66646.350000000093</c:v>
                </c:pt>
                <c:pt idx="5">
                  <c:v>42710.771000000183</c:v>
                </c:pt>
                <c:pt idx="6">
                  <c:v>-175754.29800000018</c:v>
                </c:pt>
                <c:pt idx="7">
                  <c:v>-125886.53299999982</c:v>
                </c:pt>
                <c:pt idx="8">
                  <c:v>32406.989999999991</c:v>
                </c:pt>
                <c:pt idx="9">
                  <c:v>174826.81000000006</c:v>
                </c:pt>
                <c:pt idx="10">
                  <c:v>170410.90999999992</c:v>
                </c:pt>
                <c:pt idx="11">
                  <c:v>82076.500999999931</c:v>
                </c:pt>
                <c:pt idx="12">
                  <c:v>13106.580000000075</c:v>
                </c:pt>
                <c:pt idx="13">
                  <c:v>-14853.65000000014</c:v>
                </c:pt>
                <c:pt idx="14">
                  <c:v>-12521.650999999838</c:v>
                </c:pt>
                <c:pt idx="15">
                  <c:v>-207224.62000000011</c:v>
                </c:pt>
                <c:pt idx="16">
                  <c:v>-109999.95999999996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89-7745-9783-22881C6DE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3423512"/>
        <c:axId val="-2133908280"/>
      </c:lineChart>
      <c:catAx>
        <c:axId val="-21434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3908280"/>
        <c:crosses val="autoZero"/>
        <c:auto val="1"/>
        <c:lblAlgn val="ctr"/>
        <c:lblOffset val="100"/>
        <c:noMultiLvlLbl val="0"/>
      </c:catAx>
      <c:valAx>
        <c:axId val="-213390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'III.5.a-III.5.b-III.5.c'!$X$27</c:f>
              <c:strCache>
                <c:ptCount val="1"/>
                <c:pt idx="0">
                  <c:v>Fijos ordinarios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'III.5.a-III.5.b-III.5.c'!$X$28:$X$44</c:f>
              <c:numCache>
                <c:formatCode>0</c:formatCode>
                <c:ptCount val="17"/>
                <c:pt idx="0">
                  <c:v>112977.70000000112</c:v>
                </c:pt>
                <c:pt idx="1">
                  <c:v>330375.40000000037</c:v>
                </c:pt>
                <c:pt idx="2">
                  <c:v>94347.400000000373</c:v>
                </c:pt>
                <c:pt idx="3">
                  <c:v>86563.599999999627</c:v>
                </c:pt>
                <c:pt idx="4">
                  <c:v>-59671.699999999255</c:v>
                </c:pt>
                <c:pt idx="5">
                  <c:v>-118438.09999999963</c:v>
                </c:pt>
                <c:pt idx="6">
                  <c:v>-119982.29999999888</c:v>
                </c:pt>
                <c:pt idx="7">
                  <c:v>-107866.69999999925</c:v>
                </c:pt>
                <c:pt idx="8">
                  <c:v>276271.5</c:v>
                </c:pt>
                <c:pt idx="9">
                  <c:v>54685.300000000745</c:v>
                </c:pt>
                <c:pt idx="10">
                  <c:v>61750.300000000745</c:v>
                </c:pt>
                <c:pt idx="11">
                  <c:v>70441.5</c:v>
                </c:pt>
                <c:pt idx="12">
                  <c:v>11991.599999999627</c:v>
                </c:pt>
                <c:pt idx="13">
                  <c:v>107405.80000000075</c:v>
                </c:pt>
                <c:pt idx="14">
                  <c:v>25276.599999999627</c:v>
                </c:pt>
                <c:pt idx="15">
                  <c:v>34836.400000000373</c:v>
                </c:pt>
                <c:pt idx="16">
                  <c:v>168795.69999999925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A-AE47-ABE5-5284714ACBE5}"/>
            </c:ext>
          </c:extLst>
        </c:ser>
        <c:ser>
          <c:idx val="1"/>
          <c:order val="1"/>
          <c:tx>
            <c:strRef>
              <c:f>'III.5.a-III.5.b-III.5.c'!$Y$27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'III.5.a-III.5.b-III.5.c'!$Y$28:$Y$44</c:f>
              <c:numCache>
                <c:formatCode>0</c:formatCode>
                <c:ptCount val="17"/>
                <c:pt idx="0">
                  <c:v>-22.940000000002328</c:v>
                </c:pt>
                <c:pt idx="1">
                  <c:v>18826.119999999995</c:v>
                </c:pt>
                <c:pt idx="2">
                  <c:v>-13994.350999999995</c:v>
                </c:pt>
                <c:pt idx="3">
                  <c:v>-12801.260000000009</c:v>
                </c:pt>
                <c:pt idx="4">
                  <c:v>-6713.4199999999837</c:v>
                </c:pt>
                <c:pt idx="5">
                  <c:v>-7739.3399999999965</c:v>
                </c:pt>
                <c:pt idx="6">
                  <c:v>-13186.830000000016</c:v>
                </c:pt>
                <c:pt idx="7">
                  <c:v>-3252.929999999993</c:v>
                </c:pt>
                <c:pt idx="8">
                  <c:v>-19467.550000000017</c:v>
                </c:pt>
                <c:pt idx="9">
                  <c:v>-29402.660000000003</c:v>
                </c:pt>
                <c:pt idx="10">
                  <c:v>-9399.4700000000303</c:v>
                </c:pt>
                <c:pt idx="11">
                  <c:v>7579.0499999999884</c:v>
                </c:pt>
                <c:pt idx="12">
                  <c:v>-13430.440000000002</c:v>
                </c:pt>
                <c:pt idx="13">
                  <c:v>-17493.349999999977</c:v>
                </c:pt>
                <c:pt idx="14">
                  <c:v>-56015.099999999977</c:v>
                </c:pt>
                <c:pt idx="15">
                  <c:v>-3508.0599999999977</c:v>
                </c:pt>
                <c:pt idx="16">
                  <c:v>-4726.210999999952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A-AE47-ABE5-5284714ACBE5}"/>
            </c:ext>
          </c:extLst>
        </c:ser>
        <c:ser>
          <c:idx val="2"/>
          <c:order val="2"/>
          <c:tx>
            <c:strRef>
              <c:f>'III.5.a-III.5.b-III.5.c'!$Z$27</c:f>
              <c:strCache>
                <c:ptCount val="1"/>
                <c:pt idx="0">
                  <c:v>Por circunstancias de la producción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'III.5.a-III.5.b-III.5.c'!$Z$28:$Z$44</c:f>
              <c:numCache>
                <c:formatCode>0</c:formatCode>
                <c:ptCount val="17"/>
                <c:pt idx="0">
                  <c:v>-1837.5585999999894</c:v>
                </c:pt>
                <c:pt idx="1">
                  <c:v>-64636.51099999994</c:v>
                </c:pt>
                <c:pt idx="2">
                  <c:v>-84689.470399999991</c:v>
                </c:pt>
                <c:pt idx="3">
                  <c:v>-147072.7405999999</c:v>
                </c:pt>
                <c:pt idx="4">
                  <c:v>12444.869700000039</c:v>
                </c:pt>
                <c:pt idx="5">
                  <c:v>-3774.3800000000047</c:v>
                </c:pt>
                <c:pt idx="6">
                  <c:v>-20224.220899999957</c:v>
                </c:pt>
                <c:pt idx="7">
                  <c:v>-44021.780400000047</c:v>
                </c:pt>
                <c:pt idx="8">
                  <c:v>-21922.021199999959</c:v>
                </c:pt>
                <c:pt idx="9">
                  <c:v>-32041.420700000017</c:v>
                </c:pt>
                <c:pt idx="10">
                  <c:v>28203.790000000037</c:v>
                </c:pt>
                <c:pt idx="11">
                  <c:v>-15937.461400000029</c:v>
                </c:pt>
                <c:pt idx="12">
                  <c:v>-68855.989499999909</c:v>
                </c:pt>
                <c:pt idx="13">
                  <c:v>-28880.449000000022</c:v>
                </c:pt>
                <c:pt idx="14">
                  <c:v>-98190.448500000057</c:v>
                </c:pt>
                <c:pt idx="15">
                  <c:v>-23829.3097000001</c:v>
                </c:pt>
                <c:pt idx="16">
                  <c:v>-31689.619599999976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A-AE47-ABE5-5284714ACBE5}"/>
            </c:ext>
          </c:extLst>
        </c:ser>
        <c:ser>
          <c:idx val="3"/>
          <c:order val="3"/>
          <c:tx>
            <c:strRef>
              <c:f>'III.5.a-III.5.b-III.5.c'!$AA$27</c:f>
              <c:strCache>
                <c:ptCount val="1"/>
                <c:pt idx="0">
                  <c:v>Estacional o de temporada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'III.5.a-III.5.b-III.5.c'!$AA$28:$AA$44</c:f>
              <c:numCache>
                <c:formatCode>0</c:formatCode>
                <c:ptCount val="17"/>
                <c:pt idx="0">
                  <c:v>-12892.089399999997</c:v>
                </c:pt>
                <c:pt idx="1">
                  <c:v>99087.460099999967</c:v>
                </c:pt>
                <c:pt idx="2">
                  <c:v>40279.999899999995</c:v>
                </c:pt>
                <c:pt idx="3">
                  <c:v>-17996.259199999971</c:v>
                </c:pt>
                <c:pt idx="4">
                  <c:v>3542.5493000000133</c:v>
                </c:pt>
                <c:pt idx="5">
                  <c:v>-15474.599499999982</c:v>
                </c:pt>
                <c:pt idx="6">
                  <c:v>-53443.949400000012</c:v>
                </c:pt>
                <c:pt idx="7">
                  <c:v>-62275.02919999999</c:v>
                </c:pt>
                <c:pt idx="8">
                  <c:v>-3972.0499999999884</c:v>
                </c:pt>
                <c:pt idx="9">
                  <c:v>-35912.73000000001</c:v>
                </c:pt>
                <c:pt idx="10">
                  <c:v>-47720.770299999975</c:v>
                </c:pt>
                <c:pt idx="11">
                  <c:v>-33761.010200000019</c:v>
                </c:pt>
                <c:pt idx="12">
                  <c:v>-28672.27979999996</c:v>
                </c:pt>
                <c:pt idx="13">
                  <c:v>-78275.59090000001</c:v>
                </c:pt>
                <c:pt idx="14">
                  <c:v>-36356.440599999973</c:v>
                </c:pt>
                <c:pt idx="15">
                  <c:v>-34513.779500000004</c:v>
                </c:pt>
                <c:pt idx="16">
                  <c:v>-56096.900699999998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A-AE47-ABE5-5284714ACBE5}"/>
            </c:ext>
          </c:extLst>
        </c:ser>
        <c:ser>
          <c:idx val="4"/>
          <c:order val="4"/>
          <c:tx>
            <c:strRef>
              <c:f>'III.5.a-III.5.b-III.5.c'!$AB$27</c:f>
              <c:strCache>
                <c:ptCount val="1"/>
                <c:pt idx="0">
                  <c:v>Para obra o servicio determinado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'III.5.a-III.5.b-III.5.c'!$AB$28:$AB$44</c:f>
              <c:numCache>
                <c:formatCode>0</c:formatCode>
                <c:ptCount val="17"/>
                <c:pt idx="0">
                  <c:v>-16312.226999999955</c:v>
                </c:pt>
                <c:pt idx="1">
                  <c:v>10453.439999999944</c:v>
                </c:pt>
                <c:pt idx="2">
                  <c:v>-64912.111000000034</c:v>
                </c:pt>
                <c:pt idx="3">
                  <c:v>-217169.88299999991</c:v>
                </c:pt>
                <c:pt idx="4">
                  <c:v>-134945.83200000017</c:v>
                </c:pt>
                <c:pt idx="5">
                  <c:v>-19122.280000000028</c:v>
                </c:pt>
                <c:pt idx="6">
                  <c:v>-135078.21700000018</c:v>
                </c:pt>
                <c:pt idx="7">
                  <c:v>-37387.730999999912</c:v>
                </c:pt>
                <c:pt idx="8">
                  <c:v>-97996.820999999996</c:v>
                </c:pt>
                <c:pt idx="9">
                  <c:v>23744.170000000158</c:v>
                </c:pt>
                <c:pt idx="10">
                  <c:v>-77282.351000000024</c:v>
                </c:pt>
                <c:pt idx="11">
                  <c:v>-86781.520000000019</c:v>
                </c:pt>
                <c:pt idx="12">
                  <c:v>-74345.239999999991</c:v>
                </c:pt>
                <c:pt idx="13">
                  <c:v>-20979.141000000061</c:v>
                </c:pt>
                <c:pt idx="14">
                  <c:v>19848.391000000061</c:v>
                </c:pt>
                <c:pt idx="15">
                  <c:v>-95111.851999999955</c:v>
                </c:pt>
                <c:pt idx="16">
                  <c:v>-128202.96200000006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9A-AE47-ABE5-5284714A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238024"/>
        <c:axId val="-2141234472"/>
      </c:lineChart>
      <c:catAx>
        <c:axId val="-214123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34472"/>
        <c:crosses val="autoZero"/>
        <c:auto val="1"/>
        <c:lblAlgn val="ctr"/>
        <c:lblOffset val="100"/>
        <c:noMultiLvlLbl val="0"/>
      </c:catAx>
      <c:valAx>
        <c:axId val="-214123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3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325239679768"/>
          <c:y val="0.217727897267875"/>
          <c:w val="0.66232876486673498"/>
          <c:h val="0.63875944617661096"/>
        </c:manualLayout>
      </c:layout>
      <c:lineChart>
        <c:grouping val="standard"/>
        <c:varyColors val="0"/>
        <c:ser>
          <c:idx val="1"/>
          <c:order val="1"/>
          <c:tx>
            <c:strRef>
              <c:f>'I.1.a-I.1.b'!$I$4</c:f>
              <c:strCache>
                <c:ptCount val="1"/>
                <c:pt idx="0">
                  <c:v>Horas totales trimestrales - CNTR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'I.1.a-I.1.b'!$G$5:$G$19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'I.1.a-I.1.b'!$I$5:$I$19</c:f>
              <c:numCache>
                <c:formatCode>#,##0</c:formatCode>
                <c:ptCount val="15"/>
                <c:pt idx="0">
                  <c:v>9585.6550000000007</c:v>
                </c:pt>
                <c:pt idx="1">
                  <c:v>8857.6316999999999</c:v>
                </c:pt>
                <c:pt idx="2">
                  <c:v>8782.5741999999991</c:v>
                </c:pt>
                <c:pt idx="3">
                  <c:v>8458.1243000000013</c:v>
                </c:pt>
                <c:pt idx="4">
                  <c:v>8056.6682000000001</c:v>
                </c:pt>
                <c:pt idx="5">
                  <c:v>7868.6774000000005</c:v>
                </c:pt>
                <c:pt idx="6">
                  <c:v>7879.3434999999999</c:v>
                </c:pt>
                <c:pt idx="7">
                  <c:v>8141.9661999999998</c:v>
                </c:pt>
                <c:pt idx="8">
                  <c:v>8423.3881999999994</c:v>
                </c:pt>
                <c:pt idx="9">
                  <c:v>8522.7355000000007</c:v>
                </c:pt>
                <c:pt idx="10">
                  <c:v>8829.9863999999998</c:v>
                </c:pt>
                <c:pt idx="11">
                  <c:v>8889.6773000000012</c:v>
                </c:pt>
                <c:pt idx="12">
                  <c:v>6671.4239000000007</c:v>
                </c:pt>
                <c:pt idx="13">
                  <c:v>8663.6780999999992</c:v>
                </c:pt>
                <c:pt idx="14">
                  <c:v>8949.8838000000014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3-5549-982C-0AF3B082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0259512"/>
        <c:axId val="-2139276616"/>
      </c:lineChart>
      <c:lineChart>
        <c:grouping val="standard"/>
        <c:varyColors val="0"/>
        <c:ser>
          <c:idx val="0"/>
          <c:order val="0"/>
          <c:tx>
            <c:strRef>
              <c:f>'I.1.a-I.1.b'!$H$4</c:f>
              <c:strCache>
                <c:ptCount val="1"/>
                <c:pt idx="0">
                  <c:v>Horas semanales efectivas EPA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'I.1.a-I.1.b'!$G$5:$G$19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'I.1.a-I.1.b'!$H$5:$H$19</c:f>
              <c:numCache>
                <c:formatCode>#,##0</c:formatCode>
                <c:ptCount val="15"/>
                <c:pt idx="0">
                  <c:v>722.01250000000005</c:v>
                </c:pt>
                <c:pt idx="1">
                  <c:v>654.096</c:v>
                </c:pt>
                <c:pt idx="2">
                  <c:v>654.60209999999995</c:v>
                </c:pt>
                <c:pt idx="3">
                  <c:v>631.95859999999993</c:v>
                </c:pt>
                <c:pt idx="4">
                  <c:v>593.56659999999999</c:v>
                </c:pt>
                <c:pt idx="5">
                  <c:v>581.64959999999996</c:v>
                </c:pt>
                <c:pt idx="6">
                  <c:v>577.78369999999995</c:v>
                </c:pt>
                <c:pt idx="7">
                  <c:v>596.77300000000002</c:v>
                </c:pt>
                <c:pt idx="8">
                  <c:v>620.12860000000001</c:v>
                </c:pt>
                <c:pt idx="9">
                  <c:v>613.85299999999995</c:v>
                </c:pt>
                <c:pt idx="10">
                  <c:v>646.37099999999998</c:v>
                </c:pt>
                <c:pt idx="11">
                  <c:v>646.34829999999999</c:v>
                </c:pt>
                <c:pt idx="12">
                  <c:v>474.30680000000001</c:v>
                </c:pt>
                <c:pt idx="13">
                  <c:v>637.25080000000003</c:v>
                </c:pt>
                <c:pt idx="14">
                  <c:v>658.61289999999997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3-5549-982C-0AF3B082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9649160"/>
        <c:axId val="-2139612760"/>
      </c:lineChart>
      <c:catAx>
        <c:axId val="-214025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276616"/>
        <c:crosses val="autoZero"/>
        <c:auto val="1"/>
        <c:lblAlgn val="ctr"/>
        <c:lblOffset val="100"/>
        <c:noMultiLvlLbl val="0"/>
      </c:catAx>
      <c:valAx>
        <c:axId val="-2139276616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 Millones de Horas de trabajo (CNTR)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259512"/>
        <c:crosses val="autoZero"/>
        <c:crossBetween val="between"/>
      </c:valAx>
      <c:valAx>
        <c:axId val="-2139612760"/>
        <c:scaling>
          <c:orientation val="minMax"/>
          <c:min val="2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Millones de hoas de trabao (EPA)</a:t>
                </a:r>
              </a:p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rich>
          </c:tx>
          <c:layout>
            <c:manualLayout>
              <c:xMode val="edge"/>
              <c:yMode val="edge"/>
              <c:x val="0.92221757322175701"/>
              <c:y val="0.2076607831739150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649160"/>
        <c:crosses val="max"/>
        <c:crossBetween val="between"/>
      </c:valAx>
      <c:catAx>
        <c:axId val="-2139649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96127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'III.5.a-III.5.b-III.5.c'!$B$3</c:f>
              <c:strCache>
                <c:ptCount val="1"/>
                <c:pt idx="0">
                  <c:v>Asalariados con contratos temporales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'III.5.a-III.5.b-III.5.c'!$A$5:$A$73</c:f>
              <c:numCache>
                <c:formatCode>0</c:formatCode>
                <c:ptCount val="69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 formatCode="General">
                  <c:v>2021</c:v>
                </c:pt>
                <c:pt idx="68" formatCode="General">
                  <c:v>2022</c:v>
                </c:pt>
              </c:numCache>
            </c:numRef>
          </c:cat>
          <c:val>
            <c:numRef>
              <c:f>'III.5.a-III.5.b-III.5.c'!$B$4:$B$73</c:f>
              <c:numCache>
                <c:formatCode>0</c:formatCode>
                <c:ptCount val="70"/>
                <c:pt idx="1">
                  <c:v>4853074.1708000004</c:v>
                </c:pt>
                <c:pt idx="2">
                  <c:v>5232203.7424899992</c:v>
                </c:pt>
                <c:pt idx="3">
                  <c:v>5502127.8928199997</c:v>
                </c:pt>
                <c:pt idx="4">
                  <c:v>5411501.8874999993</c:v>
                </c:pt>
                <c:pt idx="5">
                  <c:v>5341815.5852799993</c:v>
                </c:pt>
                <c:pt idx="6">
                  <c:v>5594277.3387500001</c:v>
                </c:pt>
                <c:pt idx="7">
                  <c:v>5716990.6168599995</c:v>
                </c:pt>
                <c:pt idx="8">
                  <c:v>5608027.4130999995</c:v>
                </c:pt>
                <c:pt idx="9">
                  <c:v>5315167.1803000001</c:v>
                </c:pt>
                <c:pt idx="10">
                  <c:v>5390562.8959600003</c:v>
                </c:pt>
                <c:pt idx="11">
                  <c:v>5442206.1201900002</c:v>
                </c:pt>
                <c:pt idx="12">
                  <c:v>5268663.6800899999</c:v>
                </c:pt>
                <c:pt idx="13">
                  <c:v>5103412.4786900012</c:v>
                </c:pt>
                <c:pt idx="14">
                  <c:v>4987170.6875200002</c:v>
                </c:pt>
                <c:pt idx="15">
                  <c:v>4965479.1984099997</c:v>
                </c:pt>
                <c:pt idx="16">
                  <c:v>4569813.6828199998</c:v>
                </c:pt>
                <c:pt idx="17">
                  <c:v>4031858.6387400003</c:v>
                </c:pt>
                <c:pt idx="18">
                  <c:v>3986446.0610100003</c:v>
                </c:pt>
                <c:pt idx="19">
                  <c:v>4073412.0691700005</c:v>
                </c:pt>
                <c:pt idx="20">
                  <c:v>3921908.0122100008</c:v>
                </c:pt>
                <c:pt idx="21">
                  <c:v>3753314.4272399996</c:v>
                </c:pt>
                <c:pt idx="22">
                  <c:v>3860150.70847</c:v>
                </c:pt>
                <c:pt idx="23">
                  <c:v>3981051.0107099996</c:v>
                </c:pt>
                <c:pt idx="24">
                  <c:v>3835435.37053</c:v>
                </c:pt>
                <c:pt idx="25">
                  <c:v>3774312.6696100002</c:v>
                </c:pt>
                <c:pt idx="26">
                  <c:v>3944879.4693900002</c:v>
                </c:pt>
                <c:pt idx="27">
                  <c:v>4001244.1095600002</c:v>
                </c:pt>
                <c:pt idx="28">
                  <c:v>3756886.7994100004</c:v>
                </c:pt>
                <c:pt idx="29">
                  <c:v>3463242.1914599999</c:v>
                </c:pt>
                <c:pt idx="30">
                  <c:v>3448510.5008600005</c:v>
                </c:pt>
                <c:pt idx="31">
                  <c:v>3474081.2395300004</c:v>
                </c:pt>
                <c:pt idx="32">
                  <c:v>3259953.8589000003</c:v>
                </c:pt>
                <c:pt idx="33">
                  <c:v>3069387.7274200004</c:v>
                </c:pt>
                <c:pt idx="34">
                  <c:v>3221015.1092299996</c:v>
                </c:pt>
                <c:pt idx="35">
                  <c:v>3342514.6007599998</c:v>
                </c:pt>
                <c:pt idx="36">
                  <c:v>3286519.94949</c:v>
                </c:pt>
                <c:pt idx="37">
                  <c:v>3221864.1893800003</c:v>
                </c:pt>
                <c:pt idx="38">
                  <c:v>3429671.3998800004</c:v>
                </c:pt>
                <c:pt idx="39">
                  <c:v>3552063.7296600002</c:v>
                </c:pt>
                <c:pt idx="40">
                  <c:v>3511108.16867</c:v>
                </c:pt>
                <c:pt idx="41">
                  <c:v>3396627.6883300003</c:v>
                </c:pt>
                <c:pt idx="42">
                  <c:v>3704239.4427800002</c:v>
                </c:pt>
                <c:pt idx="43">
                  <c:v>3909742.3872600007</c:v>
                </c:pt>
                <c:pt idx="44">
                  <c:v>3846190.04122</c:v>
                </c:pt>
                <c:pt idx="45">
                  <c:v>3740192.7987600002</c:v>
                </c:pt>
                <c:pt idx="46">
                  <c:v>3906445.6491799997</c:v>
                </c:pt>
                <c:pt idx="47">
                  <c:v>4152329.0107900002</c:v>
                </c:pt>
                <c:pt idx="48">
                  <c:v>4072930.3922499996</c:v>
                </c:pt>
                <c:pt idx="49">
                  <c:v>3950281.9403999997</c:v>
                </c:pt>
                <c:pt idx="50">
                  <c:v>4206139.651370001</c:v>
                </c:pt>
                <c:pt idx="51">
                  <c:v>4355054.9399700006</c:v>
                </c:pt>
                <c:pt idx="52">
                  <c:v>4252163.4798499998</c:v>
                </c:pt>
                <c:pt idx="53">
                  <c:v>4123292.2693500002</c:v>
                </c:pt>
                <c:pt idx="54">
                  <c:v>4356978.7321999995</c:v>
                </c:pt>
                <c:pt idx="55">
                  <c:v>4507934.31403</c:v>
                </c:pt>
                <c:pt idx="56">
                  <c:v>4419474.2204799997</c:v>
                </c:pt>
                <c:pt idx="57">
                  <c:v>4233720.4004199998</c:v>
                </c:pt>
                <c:pt idx="58">
                  <c:v>4399792.7697999999</c:v>
                </c:pt>
                <c:pt idx="59">
                  <c:v>4476407.7194099994</c:v>
                </c:pt>
                <c:pt idx="60">
                  <c:v>4397850.4879200011</c:v>
                </c:pt>
                <c:pt idx="61">
                  <c:v>4142575.9084900003</c:v>
                </c:pt>
                <c:pt idx="62">
                  <c:v>3470680.19839</c:v>
                </c:pt>
                <c:pt idx="63">
                  <c:v>3893558.4274800001</c:v>
                </c:pt>
                <c:pt idx="64">
                  <c:v>4000728.3403600007</c:v>
                </c:pt>
                <c:pt idx="65">
                  <c:v>3832134.4494399996</c:v>
                </c:pt>
                <c:pt idx="66">
                  <c:v>4137181.8700999999</c:v>
                </c:pt>
                <c:pt idx="67">
                  <c:v>4401339.43848</c:v>
                </c:pt>
                <c:pt idx="68">
                  <c:v>4308466.3710099999</c:v>
                </c:pt>
                <c:pt idx="69">
                  <c:v>4098646.8604599996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7-2E49-BC13-44484755EB2A}"/>
            </c:ext>
          </c:extLst>
        </c:ser>
        <c:ser>
          <c:idx val="3"/>
          <c:order val="1"/>
          <c:tx>
            <c:strRef>
              <c:f>'III.5.a-III.5.b-III.5.c'!$C$3</c:f>
              <c:strCache>
                <c:ptCount val="1"/>
                <c:pt idx="0">
                  <c:v>Asalariados con contratos indefinidos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'III.5.a-III.5.b-III.5.c'!$A$5:$A$73</c:f>
              <c:numCache>
                <c:formatCode>0</c:formatCode>
                <c:ptCount val="69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 formatCode="General">
                  <c:v>2021</c:v>
                </c:pt>
                <c:pt idx="68" formatCode="General">
                  <c:v>2022</c:v>
                </c:pt>
              </c:numCache>
            </c:numRef>
          </c:cat>
          <c:val>
            <c:numRef>
              <c:f>'III.5.a-III.5.b-III.5.c'!$C$4:$C$73</c:f>
              <c:numCache>
                <c:formatCode>0</c:formatCode>
                <c:ptCount val="70"/>
                <c:pt idx="1">
                  <c:v>10358254.860000001</c:v>
                </c:pt>
                <c:pt idx="2">
                  <c:v>10457534.549999999</c:v>
                </c:pt>
                <c:pt idx="3">
                  <c:v>10467175.270000001</c:v>
                </c:pt>
                <c:pt idx="4">
                  <c:v>10613730.09</c:v>
                </c:pt>
                <c:pt idx="5">
                  <c:v>10726684.850000001</c:v>
                </c:pt>
                <c:pt idx="6">
                  <c:v>10705895.49</c:v>
                </c:pt>
                <c:pt idx="7">
                  <c:v>10831718.560000001</c:v>
                </c:pt>
                <c:pt idx="8">
                  <c:v>11036905.539999999</c:v>
                </c:pt>
                <c:pt idx="9">
                  <c:v>11386107.060000001</c:v>
                </c:pt>
                <c:pt idx="10">
                  <c:v>11590837.949999999</c:v>
                </c:pt>
                <c:pt idx="11">
                  <c:v>11652426.73</c:v>
                </c:pt>
                <c:pt idx="12">
                  <c:v>11826297.991</c:v>
                </c:pt>
                <c:pt idx="13">
                  <c:v>11906651.040000001</c:v>
                </c:pt>
                <c:pt idx="14">
                  <c:v>12050364.360000001</c:v>
                </c:pt>
                <c:pt idx="15">
                  <c:v>11954616.17</c:v>
                </c:pt>
                <c:pt idx="16">
                  <c:v>11907421.220000001</c:v>
                </c:pt>
                <c:pt idx="17">
                  <c:v>11981183.560000001</c:v>
                </c:pt>
                <c:pt idx="18">
                  <c:v>11936696.1</c:v>
                </c:pt>
                <c:pt idx="19">
                  <c:v>11790346.67</c:v>
                </c:pt>
                <c:pt idx="20">
                  <c:v>11802673.309999999</c:v>
                </c:pt>
                <c:pt idx="21">
                  <c:v>11736288.189999999</c:v>
                </c:pt>
                <c:pt idx="22">
                  <c:v>11759716.520000001</c:v>
                </c:pt>
                <c:pt idx="23">
                  <c:v>11724060.310000001</c:v>
                </c:pt>
                <c:pt idx="24">
                  <c:v>11719269.91</c:v>
                </c:pt>
                <c:pt idx="25">
                  <c:v>11593092.470000001</c:v>
                </c:pt>
                <c:pt idx="26">
                  <c:v>11634658.130000001</c:v>
                </c:pt>
                <c:pt idx="27">
                  <c:v>11478086.799999999</c:v>
                </c:pt>
                <c:pt idx="28">
                  <c:v>11393644.789999999</c:v>
                </c:pt>
                <c:pt idx="29">
                  <c:v>11260475.66</c:v>
                </c:pt>
                <c:pt idx="30">
                  <c:v>11271833.869999999</c:v>
                </c:pt>
                <c:pt idx="31">
                  <c:v>11086781.1</c:v>
                </c:pt>
                <c:pt idx="32">
                  <c:v>11028714.57</c:v>
                </c:pt>
                <c:pt idx="33">
                  <c:v>10917594.940000001</c:v>
                </c:pt>
                <c:pt idx="34">
                  <c:v>10851165.91</c:v>
                </c:pt>
                <c:pt idx="35">
                  <c:v>10405175.41</c:v>
                </c:pt>
                <c:pt idx="36">
                  <c:v>10450799.370000001</c:v>
                </c:pt>
                <c:pt idx="37">
                  <c:v>10707603.32</c:v>
                </c:pt>
                <c:pt idx="38">
                  <c:v>10887788.75</c:v>
                </c:pt>
                <c:pt idx="39">
                  <c:v>10861079.57</c:v>
                </c:pt>
                <c:pt idx="40">
                  <c:v>10971980.91</c:v>
                </c:pt>
                <c:pt idx="41">
                  <c:v>10997263.550000001</c:v>
                </c:pt>
                <c:pt idx="42">
                  <c:v>11058041.859999999</c:v>
                </c:pt>
                <c:pt idx="43">
                  <c:v>11039190.08</c:v>
                </c:pt>
                <c:pt idx="44">
                  <c:v>11142597.73</c:v>
                </c:pt>
                <c:pt idx="45">
                  <c:v>11194948.560000001</c:v>
                </c:pt>
                <c:pt idx="46">
                  <c:v>11281347.91</c:v>
                </c:pt>
                <c:pt idx="47">
                  <c:v>11252280.58</c:v>
                </c:pt>
                <c:pt idx="48">
                  <c:v>11312479.6</c:v>
                </c:pt>
                <c:pt idx="49">
                  <c:v>11390500.15</c:v>
                </c:pt>
                <c:pt idx="50">
                  <c:v>11484112.17</c:v>
                </c:pt>
                <c:pt idx="51">
                  <c:v>11551597.15</c:v>
                </c:pt>
                <c:pt idx="52">
                  <c:v>11670391.030000001</c:v>
                </c:pt>
                <c:pt idx="53">
                  <c:v>11668952.189999999</c:v>
                </c:pt>
                <c:pt idx="54">
                  <c:v>11900318.550000001</c:v>
                </c:pt>
                <c:pt idx="55">
                  <c:v>11925651.800000001</c:v>
                </c:pt>
                <c:pt idx="56">
                  <c:v>12034116.189999999</c:v>
                </c:pt>
                <c:pt idx="57">
                  <c:v>12124028.640000001</c:v>
                </c:pt>
                <c:pt idx="58">
                  <c:v>12288489.499</c:v>
                </c:pt>
                <c:pt idx="59">
                  <c:v>12313572.189999999</c:v>
                </c:pt>
                <c:pt idx="60">
                  <c:v>12448288.5</c:v>
                </c:pt>
                <c:pt idx="61">
                  <c:v>12417550</c:v>
                </c:pt>
                <c:pt idx="62">
                  <c:v>12056169.020000001</c:v>
                </c:pt>
                <c:pt idx="63">
                  <c:v>12214490.210000001</c:v>
                </c:pt>
                <c:pt idx="64">
                  <c:v>12240791.68</c:v>
                </c:pt>
                <c:pt idx="65">
                  <c:v>12272120.02</c:v>
                </c:pt>
                <c:pt idx="66">
                  <c:v>12370227.92</c:v>
                </c:pt>
                <c:pt idx="67">
                  <c:v>12515211.210000001</c:v>
                </c:pt>
                <c:pt idx="68">
                  <c:v>12665774.550999999</c:v>
                </c:pt>
                <c:pt idx="69">
                  <c:v>12829844.039999999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7-2E49-BC13-44484755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1290856"/>
        <c:axId val="-2141287368"/>
      </c:lineChart>
      <c:lineChart>
        <c:grouping val="standard"/>
        <c:varyColors val="0"/>
        <c:ser>
          <c:idx val="4"/>
          <c:order val="2"/>
          <c:tx>
            <c:strRef>
              <c:f>'III.5.a-III.5.b-III.5.c'!$D$3</c:f>
              <c:strCache>
                <c:ptCount val="1"/>
                <c:pt idx="0">
                  <c:v>Tasas de temporalidad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'III.5.a-III.5.b-III.5.c'!$A$5:$A$73</c:f>
              <c:numCache>
                <c:formatCode>0</c:formatCode>
                <c:ptCount val="69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 formatCode="General">
                  <c:v>2021</c:v>
                </c:pt>
                <c:pt idx="68" formatCode="General">
                  <c:v>2022</c:v>
                </c:pt>
              </c:numCache>
            </c:numRef>
          </c:cat>
          <c:val>
            <c:numRef>
              <c:f>'III.5.a-III.5.b-III.5.c'!$D$5:$D$73</c:f>
              <c:numCache>
                <c:formatCode>0.0</c:formatCode>
                <c:ptCount val="69"/>
                <c:pt idx="0">
                  <c:v>31.904340251752249</c:v>
                </c:pt>
                <c:pt idx="1">
                  <c:v>33.347935095860905</c:v>
                </c:pt>
                <c:pt idx="2">
                  <c:v>34.454401902959333</c:v>
                </c:pt>
                <c:pt idx="3">
                  <c:v>33.768633709003041</c:v>
                </c:pt>
                <c:pt idx="4">
                  <c:v>33.244020540656727</c:v>
                </c:pt>
                <c:pt idx="5">
                  <c:v>34.320355971213374</c:v>
                </c:pt>
                <c:pt idx="6">
                  <c:v>34.546444413042479</c:v>
                </c:pt>
                <c:pt idx="7">
                  <c:v>33.69209974531946</c:v>
                </c:pt>
                <c:pt idx="8">
                  <c:v>31.824920085885168</c:v>
                </c:pt>
                <c:pt idx="9">
                  <c:v>31.743923512897084</c:v>
                </c:pt>
                <c:pt idx="10">
                  <c:v>31.835759023800925</c:v>
                </c:pt>
                <c:pt idx="11">
                  <c:v>30.819979485534947</c:v>
                </c:pt>
                <c:pt idx="12">
                  <c:v>30.002312884267411</c:v>
                </c:pt>
                <c:pt idx="13">
                  <c:v>29.27166795906863</c:v>
                </c:pt>
                <c:pt idx="14">
                  <c:v>29.346638362810907</c:v>
                </c:pt>
                <c:pt idx="15">
                  <c:v>27.734105326360904</c:v>
                </c:pt>
                <c:pt idx="16">
                  <c:v>25.178592479180818</c:v>
                </c:pt>
                <c:pt idx="17">
                  <c:v>25.035549018530784</c:v>
                </c:pt>
                <c:pt idx="18">
                  <c:v>25.677471122352202</c:v>
                </c:pt>
                <c:pt idx="19">
                  <c:v>24.94125555298918</c:v>
                </c:pt>
                <c:pt idx="20">
                  <c:v>24.231186041290325</c:v>
                </c:pt>
                <c:pt idx="21">
                  <c:v>24.713082717080876</c:v>
                </c:pt>
                <c:pt idx="22">
                  <c:v>25.348760218339056</c:v>
                </c:pt>
                <c:pt idx="23">
                  <c:v>24.657718043239672</c:v>
                </c:pt>
                <c:pt idx="24">
                  <c:v>24.56050735515252</c:v>
                </c:pt>
                <c:pt idx="25">
                  <c:v>25.320902139897001</c:v>
                </c:pt>
                <c:pt idx="26">
                  <c:v>25.848947431499386</c:v>
                </c:pt>
                <c:pt idx="27">
                  <c:v>24.797062579876798</c:v>
                </c:pt>
                <c:pt idx="28">
                  <c:v>23.52151967593284</c:v>
                </c:pt>
                <c:pt idx="29">
                  <c:v>23.426833054847414</c:v>
                </c:pt>
                <c:pt idx="30">
                  <c:v>23.859034983790238</c:v>
                </c:pt>
                <c:pt idx="31">
                  <c:v>22.81495910638165</c:v>
                </c:pt>
                <c:pt idx="32">
                  <c:v>21.944602352082352</c:v>
                </c:pt>
                <c:pt idx="33">
                  <c:v>22.889238738674543</c:v>
                </c:pt>
                <c:pt idx="34">
                  <c:v>24.313281708737183</c:v>
                </c:pt>
                <c:pt idx="35">
                  <c:v>23.924026755549079</c:v>
                </c:pt>
                <c:pt idx="36">
                  <c:v>23.1298446061231</c:v>
                </c:pt>
                <c:pt idx="37">
                  <c:v>23.954467929207024</c:v>
                </c:pt>
                <c:pt idx="38">
                  <c:v>24.644615375077773</c:v>
                </c:pt>
                <c:pt idx="39">
                  <c:v>24.242812770108497</c:v>
                </c:pt>
                <c:pt idx="40">
                  <c:v>23.597702887215103</c:v>
                </c:pt>
                <c:pt idx="41">
                  <c:v>25.092594882895412</c:v>
                </c:pt>
                <c:pt idx="42">
                  <c:v>26.153990566368645</c:v>
                </c:pt>
                <c:pt idx="43">
                  <c:v>25.66044766211899</c:v>
                </c:pt>
                <c:pt idx="44">
                  <c:v>25.04290189771951</c:v>
                </c:pt>
                <c:pt idx="45">
                  <c:v>25.720955673767481</c:v>
                </c:pt>
                <c:pt idx="46">
                  <c:v>26.955107082185098</c:v>
                </c:pt>
                <c:pt idx="47">
                  <c:v>26.47268024902575</c:v>
                </c:pt>
                <c:pt idx="48">
                  <c:v>25.750199156221758</c:v>
                </c:pt>
                <c:pt idx="49">
                  <c:v>26.807343178783601</c:v>
                </c:pt>
                <c:pt idx="50">
                  <c:v>27.378828148986152</c:v>
                </c:pt>
                <c:pt idx="51">
                  <c:v>26.70528448949274</c:v>
                </c:pt>
                <c:pt idx="52">
                  <c:v>26.10960259615759</c:v>
                </c:pt>
                <c:pt idx="53">
                  <c:v>26.800141847503916</c:v>
                </c:pt>
                <c:pt idx="54">
                  <c:v>27.431227017342241</c:v>
                </c:pt>
                <c:pt idx="55">
                  <c:v>26.860242112657957</c:v>
                </c:pt>
                <c:pt idx="56">
                  <c:v>25.882047645788404</c:v>
                </c:pt>
                <c:pt idx="57">
                  <c:v>26.364563463944663</c:v>
                </c:pt>
                <c:pt idx="58">
                  <c:v>26.661185680759402</c:v>
                </c:pt>
                <c:pt idx="59">
                  <c:v>26.10598482580254</c:v>
                </c:pt>
                <c:pt idx="60">
                  <c:v>25.015364806895558</c:v>
                </c:pt>
                <c:pt idx="61">
                  <c:v>22.352765519738067</c:v>
                </c:pt>
                <c:pt idx="62">
                  <c:v>24.171509008363174</c:v>
                </c:pt>
                <c:pt idx="63">
                  <c:v>24.63272116984604</c:v>
                </c:pt>
                <c:pt idx="64">
                  <c:v>23.795789222729891</c:v>
                </c:pt>
                <c:pt idx="65">
                  <c:v>25.062574460235393</c:v>
                </c:pt>
                <c:pt idx="66">
                  <c:v>26.01794851644577</c:v>
                </c:pt>
                <c:pt idx="67">
                  <c:v>25.382380224280539</c:v>
                </c:pt>
                <c:pt idx="68">
                  <c:v>24.211531226026931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E7-2E49-BC13-44484755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1279944"/>
        <c:axId val="-2141283416"/>
      </c:lineChart>
      <c:catAx>
        <c:axId val="-214129085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87368"/>
        <c:crosses val="autoZero"/>
        <c:auto val="1"/>
        <c:lblAlgn val="ctr"/>
        <c:lblOffset val="100"/>
        <c:noMultiLvlLbl val="0"/>
      </c:catAx>
      <c:valAx>
        <c:axId val="-214128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90856"/>
        <c:crosses val="autoZero"/>
        <c:crossBetween val="between"/>
      </c:valAx>
      <c:valAx>
        <c:axId val="-214128341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79944"/>
        <c:crosses val="max"/>
        <c:crossBetween val="between"/>
      </c:valAx>
      <c:catAx>
        <c:axId val="-21412799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141283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'III.5 regional'!$F$4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'III.5 regional'!$E$5:$E$24</c:f>
              <c:strCache>
                <c:ptCount val="20"/>
                <c:pt idx="0">
                  <c:v>AND</c:v>
                </c:pt>
                <c:pt idx="1">
                  <c:v>ME</c:v>
                </c:pt>
                <c:pt idx="2">
                  <c:v>EXT</c:v>
                </c:pt>
                <c:pt idx="3">
                  <c:v>CAN</c:v>
                </c:pt>
                <c:pt idx="4">
                  <c:v>MUR</c:v>
                </c:pt>
                <c:pt idx="5">
                  <c:v>CLM</c:v>
                </c:pt>
                <c:pt idx="6">
                  <c:v>VAL</c:v>
                </c:pt>
                <c:pt idx="7">
                  <c:v>NAV</c:v>
                </c:pt>
                <c:pt idx="8">
                  <c:v>AST</c:v>
                </c:pt>
                <c:pt idx="9">
                  <c:v>ESPAÑA</c:v>
                </c:pt>
                <c:pt idx="10">
                  <c:v>PV</c:v>
                </c:pt>
                <c:pt idx="11">
                  <c:v>ARA</c:v>
                </c:pt>
                <c:pt idx="12">
                  <c:v>CLE</c:v>
                </c:pt>
                <c:pt idx="13">
                  <c:v>BAL</c:v>
                </c:pt>
                <c:pt idx="14">
                  <c:v>GAL</c:v>
                </c:pt>
                <c:pt idx="15">
                  <c:v>LR</c:v>
                </c:pt>
                <c:pt idx="16">
                  <c:v>CANT</c:v>
                </c:pt>
                <c:pt idx="17">
                  <c:v>CAT</c:v>
                </c:pt>
                <c:pt idx="18">
                  <c:v>MAD</c:v>
                </c:pt>
                <c:pt idx="19">
                  <c:v>CE</c:v>
                </c:pt>
              </c:strCache>
            </c:strRef>
          </c:cat>
          <c:val>
            <c:numRef>
              <c:f>'III.5 regional'!$F$5:$F$24</c:f>
              <c:numCache>
                <c:formatCode>0</c:formatCode>
                <c:ptCount val="20"/>
                <c:pt idx="0">
                  <c:v>34.88990021</c:v>
                </c:pt>
                <c:pt idx="1">
                  <c:v>28.491106030000001</c:v>
                </c:pt>
                <c:pt idx="2">
                  <c:v>32.454315190000003</c:v>
                </c:pt>
                <c:pt idx="3">
                  <c:v>30.941782</c:v>
                </c:pt>
                <c:pt idx="4">
                  <c:v>31.74956894</c:v>
                </c:pt>
                <c:pt idx="5">
                  <c:v>27.942138669999999</c:v>
                </c:pt>
                <c:pt idx="6">
                  <c:v>28.00309944</c:v>
                </c:pt>
                <c:pt idx="7">
                  <c:v>25.204984660000001</c:v>
                </c:pt>
                <c:pt idx="8">
                  <c:v>24.800136569999999</c:v>
                </c:pt>
                <c:pt idx="9">
                  <c:v>25.882047650000001</c:v>
                </c:pt>
                <c:pt idx="10">
                  <c:v>24.86772728</c:v>
                </c:pt>
                <c:pt idx="11">
                  <c:v>23.735731120000001</c:v>
                </c:pt>
                <c:pt idx="12">
                  <c:v>23.670703889999999</c:v>
                </c:pt>
                <c:pt idx="13">
                  <c:v>26.535161970000001</c:v>
                </c:pt>
                <c:pt idx="14">
                  <c:v>25.849443440000002</c:v>
                </c:pt>
                <c:pt idx="15">
                  <c:v>24.169242860000001</c:v>
                </c:pt>
                <c:pt idx="16">
                  <c:v>20.860067369999999</c:v>
                </c:pt>
                <c:pt idx="17">
                  <c:v>20.814579009999999</c:v>
                </c:pt>
                <c:pt idx="18">
                  <c:v>19.355121610000001</c:v>
                </c:pt>
                <c:pt idx="19">
                  <c:v>26.49462128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6-4463-ABC5-3480B8F3A693}"/>
            </c:ext>
          </c:extLst>
        </c:ser>
        <c:ser>
          <c:idx val="1"/>
          <c:order val="1"/>
          <c:tx>
            <c:strRef>
              <c:f>'III.5 regional'!$G$4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'III.5 regional'!$E$5:$E$24</c:f>
              <c:strCache>
                <c:ptCount val="20"/>
                <c:pt idx="0">
                  <c:v>AND</c:v>
                </c:pt>
                <c:pt idx="1">
                  <c:v>ME</c:v>
                </c:pt>
                <c:pt idx="2">
                  <c:v>EXT</c:v>
                </c:pt>
                <c:pt idx="3">
                  <c:v>CAN</c:v>
                </c:pt>
                <c:pt idx="4">
                  <c:v>MUR</c:v>
                </c:pt>
                <c:pt idx="5">
                  <c:v>CLM</c:v>
                </c:pt>
                <c:pt idx="6">
                  <c:v>VAL</c:v>
                </c:pt>
                <c:pt idx="7">
                  <c:v>NAV</c:v>
                </c:pt>
                <c:pt idx="8">
                  <c:v>AST</c:v>
                </c:pt>
                <c:pt idx="9">
                  <c:v>ESPAÑA</c:v>
                </c:pt>
                <c:pt idx="10">
                  <c:v>PV</c:v>
                </c:pt>
                <c:pt idx="11">
                  <c:v>ARA</c:v>
                </c:pt>
                <c:pt idx="12">
                  <c:v>CLE</c:v>
                </c:pt>
                <c:pt idx="13">
                  <c:v>BAL</c:v>
                </c:pt>
                <c:pt idx="14">
                  <c:v>GAL</c:v>
                </c:pt>
                <c:pt idx="15">
                  <c:v>LR</c:v>
                </c:pt>
                <c:pt idx="16">
                  <c:v>CANT</c:v>
                </c:pt>
                <c:pt idx="17">
                  <c:v>CAT</c:v>
                </c:pt>
                <c:pt idx="18">
                  <c:v>MAD</c:v>
                </c:pt>
                <c:pt idx="19">
                  <c:v>CE</c:v>
                </c:pt>
              </c:strCache>
            </c:strRef>
          </c:cat>
          <c:val>
            <c:numRef>
              <c:f>'III.5 regional'!$G$5:$G$24</c:f>
              <c:numCache>
                <c:formatCode>0</c:formatCode>
                <c:ptCount val="20"/>
                <c:pt idx="0">
                  <c:v>32.16618347</c:v>
                </c:pt>
                <c:pt idx="1">
                  <c:v>30.32042122</c:v>
                </c:pt>
                <c:pt idx="2">
                  <c:v>29.669654850000001</c:v>
                </c:pt>
                <c:pt idx="3">
                  <c:v>28.957242969999999</c:v>
                </c:pt>
                <c:pt idx="4">
                  <c:v>26.696437840000002</c:v>
                </c:pt>
                <c:pt idx="5">
                  <c:v>25.90906906</c:v>
                </c:pt>
                <c:pt idx="6">
                  <c:v>25.43163109</c:v>
                </c:pt>
                <c:pt idx="7">
                  <c:v>25.029388430000001</c:v>
                </c:pt>
                <c:pt idx="8">
                  <c:v>24.474098210000001</c:v>
                </c:pt>
                <c:pt idx="9">
                  <c:v>24.21153069</c:v>
                </c:pt>
                <c:pt idx="10">
                  <c:v>23.47166824</c:v>
                </c:pt>
                <c:pt idx="11">
                  <c:v>23.276226040000001</c:v>
                </c:pt>
                <c:pt idx="12">
                  <c:v>23.248723980000001</c:v>
                </c:pt>
                <c:pt idx="13">
                  <c:v>23.22415161</c:v>
                </c:pt>
                <c:pt idx="14">
                  <c:v>22.455415729999999</c:v>
                </c:pt>
                <c:pt idx="15">
                  <c:v>21.624607090000001</c:v>
                </c:pt>
                <c:pt idx="16">
                  <c:v>20.678565979999998</c:v>
                </c:pt>
                <c:pt idx="17">
                  <c:v>20.176763529999999</c:v>
                </c:pt>
                <c:pt idx="18">
                  <c:v>18.714956279999999</c:v>
                </c:pt>
                <c:pt idx="19">
                  <c:v>17.036771770000001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6-4463-ABC5-3480B8F3A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'III.5.d-III.5.e'!$C$6</c:f>
              <c:strCache>
                <c:ptCount val="1"/>
                <c:pt idx="0">
                  <c:v>Contratos fijos discontinuos registrados al 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'III.5.d-III.5.e'!$B$7:$B$14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'III.5.d-III.5.e'!$C$7:$C$14</c:f>
              <c:numCache>
                <c:formatCode>General</c:formatCode>
                <c:ptCount val="8"/>
                <c:pt idx="0">
                  <c:v>26426</c:v>
                </c:pt>
                <c:pt idx="1">
                  <c:v>47588</c:v>
                </c:pt>
                <c:pt idx="2">
                  <c:v>106002</c:v>
                </c:pt>
                <c:pt idx="3">
                  <c:v>238760</c:v>
                </c:pt>
                <c:pt idx="4">
                  <c:v>264524</c:v>
                </c:pt>
                <c:pt idx="5">
                  <c:v>292679</c:v>
                </c:pt>
                <c:pt idx="6" formatCode="#,##0">
                  <c:v>241590</c:v>
                </c:pt>
                <c:pt idx="7" formatCode="#,##0">
                  <c:v>170047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4-486E-9FBB-3B56FDDD1D24}"/>
            </c:ext>
          </c:extLst>
        </c:ser>
        <c:ser>
          <c:idx val="1"/>
          <c:order val="1"/>
          <c:tx>
            <c:strRef>
              <c:f>'III.5.d-III.5.e'!$D$6</c:f>
              <c:strCache>
                <c:ptCount val="1"/>
                <c:pt idx="0">
                  <c:v>Variación mensual de afiliación mensual media de fijos discontinuos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'III.5.d-III.5.e'!$B$7:$B$14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'III.5.d-III.5.e'!$D$7:$D$14</c:f>
              <c:numCache>
                <c:formatCode>#,##0</c:formatCode>
                <c:ptCount val="8"/>
                <c:pt idx="0">
                  <c:v>-11201.619999999995</c:v>
                </c:pt>
                <c:pt idx="1">
                  <c:v>28535.350000000035</c:v>
                </c:pt>
                <c:pt idx="2">
                  <c:v>71685.969999999972</c:v>
                </c:pt>
                <c:pt idx="3">
                  <c:v>169106.09000000003</c:v>
                </c:pt>
                <c:pt idx="4">
                  <c:v>135123.46999999997</c:v>
                </c:pt>
                <c:pt idx="5">
                  <c:v>58791.719999999972</c:v>
                </c:pt>
                <c:pt idx="6">
                  <c:v>-43070.159999999916</c:v>
                </c:pt>
                <c:pt idx="7" formatCode="0">
                  <c:v>-27959.930000000051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4-486E-9FBB-3B56FDDD1D24}"/>
            </c:ext>
          </c:extLst>
        </c:ser>
        <c:ser>
          <c:idx val="2"/>
          <c:order val="2"/>
          <c:tx>
            <c:strRef>
              <c:f>'III.5.d-III.5.e'!$E$6</c:f>
              <c:strCache>
                <c:ptCount val="1"/>
                <c:pt idx="0">
                  <c:v>Variación mensual de afiliación a fin de mes de fijos discontinuos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'III.5.d-III.5.e'!$B$7:$B$14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'III.5.d-III.5.e'!$E$7:$E$14</c:f>
              <c:numCache>
                <c:formatCode>General</c:formatCode>
                <c:ptCount val="8"/>
                <c:pt idx="0">
                  <c:v>6071</c:v>
                </c:pt>
                <c:pt idx="1">
                  <c:v>43799</c:v>
                </c:pt>
                <c:pt idx="2">
                  <c:v>89925</c:v>
                </c:pt>
                <c:pt idx="3">
                  <c:v>191510</c:v>
                </c:pt>
                <c:pt idx="4">
                  <c:v>104527</c:v>
                </c:pt>
                <c:pt idx="5">
                  <c:v>-50113</c:v>
                </c:pt>
                <c:pt idx="6">
                  <c:v>21979</c:v>
                </c:pt>
                <c:pt idx="7" formatCode="0">
                  <c:v>-12621.640000000014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4-486E-9FBB-3B56FDDD1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277792"/>
        <c:axId val="1742699840"/>
      </c:lineChart>
      <c:catAx>
        <c:axId val="17622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42699840"/>
        <c:crosses val="autoZero"/>
        <c:auto val="1"/>
        <c:lblAlgn val="ctr"/>
        <c:lblOffset val="100"/>
        <c:noMultiLvlLbl val="0"/>
      </c:catAx>
      <c:valAx>
        <c:axId val="17426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6227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'III.5.d-III.5.e'!$C$53</c:f>
              <c:strCache>
                <c:ptCount val="1"/>
                <c:pt idx="0">
                  <c:v>Contratos registrados durante el mes - 2019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'III.5.d-III.5.e'!$B$54:$B$61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'III.5.d-III.5.e'!$C$54:$C$61</c:f>
              <c:numCache>
                <c:formatCode>#,##0</c:formatCode>
                <c:ptCount val="8"/>
                <c:pt idx="0">
                  <c:v>167606</c:v>
                </c:pt>
                <c:pt idx="1">
                  <c:v>154410</c:v>
                </c:pt>
                <c:pt idx="2">
                  <c:v>160949</c:v>
                </c:pt>
                <c:pt idx="3">
                  <c:v>156126</c:v>
                </c:pt>
                <c:pt idx="4">
                  <c:v>156731</c:v>
                </c:pt>
                <c:pt idx="5">
                  <c:v>150207</c:v>
                </c:pt>
                <c:pt idx="6">
                  <c:v>158850</c:v>
                </c:pt>
                <c:pt idx="7">
                  <c:v>108505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F-4E6F-A011-90BD739E0844}"/>
            </c:ext>
          </c:extLst>
        </c:ser>
        <c:ser>
          <c:idx val="1"/>
          <c:order val="1"/>
          <c:tx>
            <c:strRef>
              <c:f>'III.5.d-III.5.e'!$D$53</c:f>
              <c:strCache>
                <c:ptCount val="1"/>
                <c:pt idx="0">
                  <c:v>Contratos registrados durante el mes - 2022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'III.5.d-III.5.e'!$B$54:$B$61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'III.5.d-III.5.e'!$D$54:$D$61</c:f>
              <c:numCache>
                <c:formatCode>General</c:formatCode>
                <c:ptCount val="8"/>
                <c:pt idx="0">
                  <c:v>212246</c:v>
                </c:pt>
                <c:pt idx="1">
                  <c:v>269253</c:v>
                </c:pt>
                <c:pt idx="2">
                  <c:v>407675</c:v>
                </c:pt>
                <c:pt idx="3">
                  <c:v>459886</c:v>
                </c:pt>
                <c:pt idx="4">
                  <c:v>465903</c:v>
                </c:pt>
                <c:pt idx="5">
                  <c:v>490916</c:v>
                </c:pt>
                <c:pt idx="6">
                  <c:v>444402</c:v>
                </c:pt>
                <c:pt idx="7">
                  <c:v>336684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F-4E6F-A011-90BD739E0844}"/>
            </c:ext>
          </c:extLst>
        </c:ser>
        <c:ser>
          <c:idx val="2"/>
          <c:order val="2"/>
          <c:tx>
            <c:strRef>
              <c:f>'III.5.d-III.5.e'!$E$53</c:f>
              <c:strCache>
                <c:ptCount val="1"/>
                <c:pt idx="0">
                  <c:v>Variación mensual de afil. a fin de mes - 2019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'III.5.d-III.5.e'!$B$54:$B$61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'III.5.d-III.5.e'!$E$54:$E$61</c:f>
              <c:numCache>
                <c:formatCode>General</c:formatCode>
                <c:ptCount val="8"/>
                <c:pt idx="0">
                  <c:v>-350</c:v>
                </c:pt>
                <c:pt idx="1">
                  <c:v>25540</c:v>
                </c:pt>
                <c:pt idx="2">
                  <c:v>53156</c:v>
                </c:pt>
                <c:pt idx="3">
                  <c:v>-827</c:v>
                </c:pt>
                <c:pt idx="4">
                  <c:v>14920</c:v>
                </c:pt>
                <c:pt idx="5">
                  <c:v>42930</c:v>
                </c:pt>
                <c:pt idx="6">
                  <c:v>-29400</c:v>
                </c:pt>
                <c:pt idx="7">
                  <c:v>14609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F-4E6F-A011-90BD739E0844}"/>
            </c:ext>
          </c:extLst>
        </c:ser>
        <c:ser>
          <c:idx val="3"/>
          <c:order val="3"/>
          <c:tx>
            <c:strRef>
              <c:f>'III.5.d-III.5.e'!$F$53</c:f>
              <c:strCache>
                <c:ptCount val="1"/>
                <c:pt idx="0">
                  <c:v>Variación mensual de afil. a fin de mes - 2022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'III.5.d-III.5.e'!$B$54:$B$61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'III.5.d-III.5.e'!$F$54:$F$61</c:f>
              <c:numCache>
                <c:formatCode>0</c:formatCode>
                <c:ptCount val="8"/>
                <c:pt idx="0">
                  <c:v>57743</c:v>
                </c:pt>
                <c:pt idx="1">
                  <c:v>132098</c:v>
                </c:pt>
                <c:pt idx="2">
                  <c:v>238868</c:v>
                </c:pt>
                <c:pt idx="3">
                  <c:v>325285</c:v>
                </c:pt>
                <c:pt idx="4">
                  <c:v>189330</c:v>
                </c:pt>
                <c:pt idx="5">
                  <c:v>221744</c:v>
                </c:pt>
                <c:pt idx="6">
                  <c:v>191415</c:v>
                </c:pt>
                <c:pt idx="7">
                  <c:v>18101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F-4E6F-A011-90BD739E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440544"/>
        <c:axId val="1375509568"/>
      </c:lineChart>
      <c:catAx>
        <c:axId val="13754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509568"/>
        <c:crosses val="autoZero"/>
        <c:auto val="1"/>
        <c:lblAlgn val="ctr"/>
        <c:lblOffset val="100"/>
        <c:noMultiLvlLbl val="0"/>
      </c:catAx>
      <c:valAx>
        <c:axId val="137550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440544"/>
        <c:crosses val="autoZero"/>
        <c:crossBetween val="between"/>
      </c:valAx>
      <c:spPr>
        <a:noFill/>
        <a:ln>
          <a:solidFill>
            <a:schemeClr val="accent3"/>
          </a:solidFill>
          <a:prstDash val="sysDash"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sz="1400" b="1"/>
              <a:t>Tasas de alta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'III.5.f-III.5.g'!$DV$8</c:f>
              <c:strCache>
                <c:ptCount val="1"/>
                <c:pt idx="0">
                  <c:v>Indefinidos ordinarios -2019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'III.5.f-III.5.g'!$DV$9:$DV$16</c:f>
              <c:numCache>
                <c:formatCode>0.00</c:formatCode>
                <c:ptCount val="8"/>
                <c:pt idx="0">
                  <c:v>0.10182869343623739</c:v>
                </c:pt>
                <c:pt idx="1">
                  <c:v>7.5777673478107654E-2</c:v>
                </c:pt>
                <c:pt idx="2">
                  <c:v>7.1020526301354095E-2</c:v>
                </c:pt>
                <c:pt idx="3">
                  <c:v>7.4005840753628024E-2</c:v>
                </c:pt>
                <c:pt idx="4">
                  <c:v>6.1135463149747021E-2</c:v>
                </c:pt>
                <c:pt idx="5">
                  <c:v>6.7953292596388076E-2</c:v>
                </c:pt>
                <c:pt idx="6">
                  <c:v>6.4245747555844862E-2</c:v>
                </c:pt>
                <c:pt idx="7">
                  <c:v>4.9237189715193967E-2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4-49D8-A75F-DCF62D27D8F3}"/>
            </c:ext>
          </c:extLst>
        </c:ser>
        <c:ser>
          <c:idx val="5"/>
          <c:order val="1"/>
          <c:tx>
            <c:strRef>
              <c:f>'III.5.f-III.5.g'!$DZ$8</c:f>
              <c:strCache>
                <c:ptCount val="1"/>
                <c:pt idx="0">
                  <c:v>Indefinidos ordinarios -2022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'III.5.f-III.5.g'!$DZ$9:$DZ$16</c:f>
              <c:numCache>
                <c:formatCode>0.00</c:formatCode>
                <c:ptCount val="8"/>
                <c:pt idx="0">
                  <c:v>0.11978358639064746</c:v>
                </c:pt>
                <c:pt idx="1">
                  <c:v>0.11741419106264038</c:v>
                </c:pt>
                <c:pt idx="2">
                  <c:v>0.12872050505606972</c:v>
                </c:pt>
                <c:pt idx="3">
                  <c:v>0.20140941588532696</c:v>
                </c:pt>
                <c:pt idx="4">
                  <c:v>0.18355098808670359</c:v>
                </c:pt>
                <c:pt idx="5">
                  <c:v>0.18665503606087822</c:v>
                </c:pt>
                <c:pt idx="6">
                  <c:v>0.17261801930928655</c:v>
                </c:pt>
                <c:pt idx="7">
                  <c:v>0.12966338633184338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4-49D8-A75F-DCF62D27D8F3}"/>
            </c:ext>
          </c:extLst>
        </c:ser>
        <c:ser>
          <c:idx val="0"/>
          <c:order val="2"/>
          <c:tx>
            <c:strRef>
              <c:f>'III.5.f-III.5.g'!$DU$8</c:f>
              <c:strCache>
                <c:ptCount val="1"/>
                <c:pt idx="0">
                  <c:v>Fijos discontinuos -2019</c:v>
                </c:pt>
              </c:strCache>
            </c:strRef>
          </c:tx>
          <c:spPr>
            <a:ln w="28575" cap="rnd">
              <a:solidFill>
                <a:srgbClr val="00B0F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'III.5.f-III.5.g'!$DU$9:$DU$16</c:f>
              <c:numCache>
                <c:formatCode>0.00</c:formatCode>
                <c:ptCount val="8"/>
                <c:pt idx="0">
                  <c:v>1.0634561050885916</c:v>
                </c:pt>
                <c:pt idx="1">
                  <c:v>0.97627719405372448</c:v>
                </c:pt>
                <c:pt idx="2">
                  <c:v>1.091052115376812</c:v>
                </c:pt>
                <c:pt idx="3">
                  <c:v>1.3912871949980274</c:v>
                </c:pt>
                <c:pt idx="4">
                  <c:v>0.80071535371740477</c:v>
                </c:pt>
                <c:pt idx="5">
                  <c:v>0.7394062212250051</c:v>
                </c:pt>
                <c:pt idx="6">
                  <c:v>0.73284403998024972</c:v>
                </c:pt>
                <c:pt idx="7">
                  <c:v>0.83569151320874113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4-49D8-A75F-DCF62D27D8F3}"/>
            </c:ext>
          </c:extLst>
        </c:ser>
        <c:ser>
          <c:idx val="4"/>
          <c:order val="3"/>
          <c:tx>
            <c:strRef>
              <c:f>'III.5.f-III.5.g'!$DY$8</c:f>
              <c:strCache>
                <c:ptCount val="1"/>
                <c:pt idx="0">
                  <c:v>Fijos discontinuos -2022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'III.5.f-III.5.g'!$DY$9:$DY$16</c:f>
              <c:numCache>
                <c:formatCode>0.00</c:formatCode>
                <c:ptCount val="8"/>
                <c:pt idx="0">
                  <c:v>0.95442398583433452</c:v>
                </c:pt>
                <c:pt idx="1">
                  <c:v>1.2839477791200624</c:v>
                </c:pt>
                <c:pt idx="2">
                  <c:v>1.5901863667441272</c:v>
                </c:pt>
                <c:pt idx="3">
                  <c:v>2.8372036448788602</c:v>
                </c:pt>
                <c:pt idx="4">
                  <c:v>2.2754450126350765</c:v>
                </c:pt>
                <c:pt idx="5">
                  <c:v>2.4343832260955276</c:v>
                </c:pt>
                <c:pt idx="6">
                  <c:v>2.083558877823704</c:v>
                </c:pt>
                <c:pt idx="7">
                  <c:v>1.7409886463940667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D4-49D8-A75F-DCF62D27D8F3}"/>
            </c:ext>
          </c:extLst>
        </c:ser>
        <c:ser>
          <c:idx val="2"/>
          <c:order val="4"/>
          <c:tx>
            <c:strRef>
              <c:f>'III.5.f-III.5.g'!$DW$8</c:f>
              <c:strCache>
                <c:ptCount val="1"/>
                <c:pt idx="0">
                  <c:v>Temporales -2019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'III.5.f-III.5.g'!$DW$9:$DW$16</c:f>
              <c:numCache>
                <c:formatCode>0.00</c:formatCode>
                <c:ptCount val="8"/>
                <c:pt idx="0">
                  <c:v>1.5645127637458838</c:v>
                </c:pt>
                <c:pt idx="1">
                  <c:v>1.3781450149506</c:v>
                </c:pt>
                <c:pt idx="2">
                  <c:v>1.4335311432749398</c:v>
                </c:pt>
                <c:pt idx="3">
                  <c:v>1.6932298819369838</c:v>
                </c:pt>
                <c:pt idx="4">
                  <c:v>1.6707851127884754</c:v>
                </c:pt>
                <c:pt idx="5">
                  <c:v>1.8767538426418553</c:v>
                </c:pt>
                <c:pt idx="6">
                  <c:v>1.6684554271844443</c:v>
                </c:pt>
                <c:pt idx="7">
                  <c:v>1.2616675838462705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D4-49D8-A75F-DCF62D27D8F3}"/>
            </c:ext>
          </c:extLst>
        </c:ser>
        <c:ser>
          <c:idx val="6"/>
          <c:order val="5"/>
          <c:tx>
            <c:strRef>
              <c:f>'III.5.f-III.5.g'!$EA$8</c:f>
              <c:strCache>
                <c:ptCount val="1"/>
                <c:pt idx="0">
                  <c:v>Temporales -2022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'III.5.f-III.5.g'!$EA$9:$EA$16</c:f>
              <c:numCache>
                <c:formatCode>0.00</c:formatCode>
                <c:ptCount val="8"/>
                <c:pt idx="0">
                  <c:v>1.4693221503103726</c:v>
                </c:pt>
                <c:pt idx="1">
                  <c:v>1.1769660718391564</c:v>
                </c:pt>
                <c:pt idx="2">
                  <c:v>1.1025231610274988</c:v>
                </c:pt>
                <c:pt idx="3">
                  <c:v>1.1005817460568632</c:v>
                </c:pt>
                <c:pt idx="4">
                  <c:v>1.1816496727728416</c:v>
                </c:pt>
                <c:pt idx="5">
                  <c:v>1.3427165686010074</c:v>
                </c:pt>
                <c:pt idx="6">
                  <c:v>1.3852984615856847</c:v>
                </c:pt>
                <c:pt idx="7">
                  <c:v>1.0721442299955726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4-49D8-A75F-DCF62D27D8F3}"/>
            </c:ext>
          </c:extLst>
        </c:ser>
        <c:ser>
          <c:idx val="3"/>
          <c:order val="6"/>
          <c:tx>
            <c:strRef>
              <c:f>'III.5.f-III.5.g'!$DX$8</c:f>
              <c:strCache>
                <c:ptCount val="1"/>
                <c:pt idx="0">
                  <c:v>Total -2019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'III.5.f-III.5.g'!$DX$9:$DX$16</c:f>
              <c:numCache>
                <c:formatCode>0.00</c:formatCode>
                <c:ptCount val="8"/>
                <c:pt idx="0">
                  <c:v>0.66137954496456963</c:v>
                </c:pt>
                <c:pt idx="1">
                  <c:v>0.5774591923385336</c:v>
                </c:pt>
                <c:pt idx="2">
                  <c:v>0.60254911203849637</c:v>
                </c:pt>
                <c:pt idx="3">
                  <c:v>0.71572476813744357</c:v>
                </c:pt>
                <c:pt idx="4">
                  <c:v>0.69047878390215101</c:v>
                </c:pt>
                <c:pt idx="5">
                  <c:v>0.77760575845974311</c:v>
                </c:pt>
                <c:pt idx="6">
                  <c:v>0.70742897463231913</c:v>
                </c:pt>
                <c:pt idx="7">
                  <c:v>0.53462591063394793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D4-49D8-A75F-DCF62D27D8F3}"/>
            </c:ext>
          </c:extLst>
        </c:ser>
        <c:ser>
          <c:idx val="7"/>
          <c:order val="7"/>
          <c:tx>
            <c:strRef>
              <c:f>'III.5.f-III.5.g'!$EB$8</c:f>
              <c:strCache>
                <c:ptCount val="1"/>
                <c:pt idx="0">
                  <c:v>Total -2022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'III.5.f-III.5.g'!$EB$9:$EB$16</c:f>
              <c:numCache>
                <c:formatCode>0.00</c:formatCode>
                <c:ptCount val="8"/>
                <c:pt idx="0">
                  <c:v>0.61387471179709296</c:v>
                </c:pt>
                <c:pt idx="1">
                  <c:v>0.51392608831275977</c:v>
                </c:pt>
                <c:pt idx="2">
                  <c:v>0.49830446735089445</c:v>
                </c:pt>
                <c:pt idx="3">
                  <c:v>0.58863720062570957</c:v>
                </c:pt>
                <c:pt idx="4">
                  <c:v>0.5811996776097611</c:v>
                </c:pt>
                <c:pt idx="5">
                  <c:v>0.63101888201033818</c:v>
                </c:pt>
                <c:pt idx="6">
                  <c:v>0.60157199039922782</c:v>
                </c:pt>
                <c:pt idx="7">
                  <c:v>0.45794045197677336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D4-49D8-A75F-DCF62D27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497536"/>
        <c:axId val="1823268880"/>
      </c:lineChart>
      <c:catAx>
        <c:axId val="11724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23268880"/>
        <c:crosses val="autoZero"/>
        <c:auto val="1"/>
        <c:lblAlgn val="ctr"/>
        <c:lblOffset val="100"/>
        <c:noMultiLvlLbl val="0"/>
      </c:catAx>
      <c:valAx>
        <c:axId val="182326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249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sz="1400" b="1"/>
              <a:t>Tasas de baja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'III.5.f-III.5.g'!$DV$29</c:f>
              <c:strCache>
                <c:ptCount val="1"/>
                <c:pt idx="0">
                  <c:v>Indefinidos ordinarios -2019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'III.5.f-III.5.g'!$DV$30:$DV$37</c:f>
              <c:numCache>
                <c:formatCode>0.00</c:formatCode>
                <c:ptCount val="8"/>
                <c:pt idx="0">
                  <c:v>0.14182038377427911</c:v>
                </c:pt>
                <c:pt idx="1">
                  <c:v>0.10002142781192966</c:v>
                </c:pt>
                <c:pt idx="2">
                  <c:v>8.2196890095832711E-2</c:v>
                </c:pt>
                <c:pt idx="3">
                  <c:v>0.11582453267087649</c:v>
                </c:pt>
                <c:pt idx="4">
                  <c:v>9.1304114195727107E-2</c:v>
                </c:pt>
                <c:pt idx="5">
                  <c:v>8.5296113594968484E-2</c:v>
                </c:pt>
                <c:pt idx="6">
                  <c:v>0.1163221015417837</c:v>
                </c:pt>
                <c:pt idx="7">
                  <c:v>6.991388875943845E-2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9-4AF4-AEF2-3C2BBCE7CCAB}"/>
            </c:ext>
          </c:extLst>
        </c:ser>
        <c:ser>
          <c:idx val="5"/>
          <c:order val="1"/>
          <c:tx>
            <c:strRef>
              <c:f>'III.5.f-III.5.g'!$DZ$29</c:f>
              <c:strCache>
                <c:ptCount val="1"/>
                <c:pt idx="0">
                  <c:v>Indefinidos ordinarios -2022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'III.5.f-III.5.g'!$DZ$30:$DZ$37</c:f>
              <c:numCache>
                <c:formatCode>0.00</c:formatCode>
                <c:ptCount val="8"/>
                <c:pt idx="0">
                  <c:v>0.14061383496163102</c:v>
                </c:pt>
                <c:pt idx="1">
                  <c:v>0.1065321833404259</c:v>
                </c:pt>
                <c:pt idx="2">
                  <c:v>0.11405740312790469</c:v>
                </c:pt>
                <c:pt idx="3">
                  <c:v>0.12680869091231817</c:v>
                </c:pt>
                <c:pt idx="4">
                  <c:v>0.15422885505923672</c:v>
                </c:pt>
                <c:pt idx="5">
                  <c:v>0.16012691472442178</c:v>
                </c:pt>
                <c:pt idx="6">
                  <c:v>0.14785778439893468</c:v>
                </c:pt>
                <c:pt idx="7">
                  <c:v>0.16034898717022664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9-4AF4-AEF2-3C2BBCE7CCAB}"/>
            </c:ext>
          </c:extLst>
        </c:ser>
        <c:ser>
          <c:idx val="0"/>
          <c:order val="2"/>
          <c:tx>
            <c:strRef>
              <c:f>'III.5.f-III.5.g'!$DU$29</c:f>
              <c:strCache>
                <c:ptCount val="1"/>
                <c:pt idx="0">
                  <c:v>Fijos discontinuos -2019</c:v>
                </c:pt>
              </c:strCache>
            </c:strRef>
          </c:tx>
          <c:spPr>
            <a:ln w="28575" cap="rnd">
              <a:solidFill>
                <a:srgbClr val="00B0F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'III.5.f-III.5.g'!$DU$30:$DU$37</c:f>
              <c:numCache>
                <c:formatCode>0.00</c:formatCode>
                <c:ptCount val="8"/>
                <c:pt idx="0">
                  <c:v>1.0826071349788469</c:v>
                </c:pt>
                <c:pt idx="1">
                  <c:v>0.7100438083078503</c:v>
                </c:pt>
                <c:pt idx="2">
                  <c:v>0.65303404166778189</c:v>
                </c:pt>
                <c:pt idx="3">
                  <c:v>0.82942604038399459</c:v>
                </c:pt>
                <c:pt idx="4">
                  <c:v>0.71199450220231908</c:v>
                </c:pt>
                <c:pt idx="5">
                  <c:v>2.024298625123333</c:v>
                </c:pt>
                <c:pt idx="6">
                  <c:v>1.6377386472061162</c:v>
                </c:pt>
                <c:pt idx="7">
                  <c:v>0.80935082714234319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9-4AF4-AEF2-3C2BBCE7CCAB}"/>
            </c:ext>
          </c:extLst>
        </c:ser>
        <c:ser>
          <c:idx val="4"/>
          <c:order val="3"/>
          <c:tx>
            <c:strRef>
              <c:f>'III.5.f-III.5.g'!$DY$29</c:f>
              <c:strCache>
                <c:ptCount val="1"/>
                <c:pt idx="0">
                  <c:v>Fijos discontinuos -2022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'III.5.f-III.5.g'!$DY$30:$DY$37</c:f>
              <c:numCache>
                <c:formatCode>0.00</c:formatCode>
                <c:ptCount val="8"/>
                <c:pt idx="0">
                  <c:v>0.93133775918233763</c:v>
                </c:pt>
                <c:pt idx="1">
                  <c:v>0.82685731114356642</c:v>
                </c:pt>
                <c:pt idx="2">
                  <c:v>0.97720583406759631</c:v>
                </c:pt>
                <c:pt idx="3">
                  <c:v>1.4923796216301521</c:v>
                </c:pt>
                <c:pt idx="4">
                  <c:v>1.7480860280859707</c:v>
                </c:pt>
                <c:pt idx="5">
                  <c:v>2.713555427408807</c:v>
                </c:pt>
                <c:pt idx="6">
                  <c:v>2.0009892076337117</c:v>
                </c:pt>
                <c:pt idx="7">
                  <c:v>1.9429791250904529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B9-4AF4-AEF2-3C2BBCE7CCAB}"/>
            </c:ext>
          </c:extLst>
        </c:ser>
        <c:ser>
          <c:idx val="2"/>
          <c:order val="4"/>
          <c:tx>
            <c:strRef>
              <c:f>'III.5.f-III.5.g'!$DW$29</c:f>
              <c:strCache>
                <c:ptCount val="1"/>
                <c:pt idx="0">
                  <c:v>Temporales -2019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'III.5.f-III.5.g'!$DW$30:$DW$37</c:f>
              <c:numCache>
                <c:formatCode>0.00</c:formatCode>
                <c:ptCount val="8"/>
                <c:pt idx="0">
                  <c:v>1.6078342762424005</c:v>
                </c:pt>
                <c:pt idx="1">
                  <c:v>1.235033458785215</c:v>
                </c:pt>
                <c:pt idx="2">
                  <c:v>1.2531452095089022</c:v>
                </c:pt>
                <c:pt idx="3">
                  <c:v>1.6034172002591489</c:v>
                </c:pt>
                <c:pt idx="4">
                  <c:v>1.5259373865287398</c:v>
                </c:pt>
                <c:pt idx="5">
                  <c:v>1.6167028647892205</c:v>
                </c:pt>
                <c:pt idx="6">
                  <c:v>1.6135441039520491</c:v>
                </c:pt>
                <c:pt idx="7">
                  <c:v>1.2562054716308728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B9-4AF4-AEF2-3C2BBCE7CCAB}"/>
            </c:ext>
          </c:extLst>
        </c:ser>
        <c:ser>
          <c:idx val="6"/>
          <c:order val="5"/>
          <c:tx>
            <c:strRef>
              <c:f>'III.5.f-III.5.g'!$EA$29</c:f>
              <c:strCache>
                <c:ptCount val="1"/>
                <c:pt idx="0">
                  <c:v>Temporales -2022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'III.5.f-III.5.g'!$EA$30:$EA$37</c:f>
              <c:numCache>
                <c:formatCode>0.00</c:formatCode>
                <c:ptCount val="8"/>
                <c:pt idx="0">
                  <c:v>1.5514064869968887</c:v>
                </c:pt>
                <c:pt idx="1">
                  <c:v>1.1070761368053628</c:v>
                </c:pt>
                <c:pt idx="2">
                  <c:v>1.0984449677494117</c:v>
                </c:pt>
                <c:pt idx="3">
                  <c:v>1.1192951088996883</c:v>
                </c:pt>
                <c:pt idx="4">
                  <c:v>1.2716186483602459</c:v>
                </c:pt>
                <c:pt idx="5">
                  <c:v>1.3666358397682841</c:v>
                </c:pt>
                <c:pt idx="6">
                  <c:v>1.243500039617299</c:v>
                </c:pt>
                <c:pt idx="7">
                  <c:v>1.3700971175460204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B9-4AF4-AEF2-3C2BBCE7CCAB}"/>
            </c:ext>
          </c:extLst>
        </c:ser>
        <c:ser>
          <c:idx val="3"/>
          <c:order val="6"/>
          <c:tx>
            <c:strRef>
              <c:f>'III.5.f-III.5.g'!$DX$29</c:f>
              <c:strCache>
                <c:ptCount val="1"/>
                <c:pt idx="0">
                  <c:v>Total -2019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'III.5.f-III.5.g'!$DX$30:$DX$37</c:f>
              <c:numCache>
                <c:formatCode>0.00</c:formatCode>
                <c:ptCount val="8"/>
                <c:pt idx="0">
                  <c:v>0.70212182588611838</c:v>
                </c:pt>
                <c:pt idx="1">
                  <c:v>0.53310210961671189</c:v>
                </c:pt>
                <c:pt idx="2">
                  <c:v>0.53120057898778916</c:v>
                </c:pt>
                <c:pt idx="3">
                  <c:v>0.69125392675119735</c:v>
                </c:pt>
                <c:pt idx="4">
                  <c:v>0.65104944295291445</c:v>
                </c:pt>
                <c:pt idx="5">
                  <c:v>0.72431798896649713</c:v>
                </c:pt>
                <c:pt idx="6">
                  <c:v>0.73466935932464927</c:v>
                </c:pt>
                <c:pt idx="7">
                  <c:v>0.54426561967004972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B9-4AF4-AEF2-3C2BBCE7CCAB}"/>
            </c:ext>
          </c:extLst>
        </c:ser>
        <c:ser>
          <c:idx val="7"/>
          <c:order val="7"/>
          <c:tx>
            <c:strRef>
              <c:f>'III.5.f-III.5.g'!$EB$29</c:f>
              <c:strCache>
                <c:ptCount val="1"/>
                <c:pt idx="0">
                  <c:v>Total -2022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'III.5.f-III.5.g'!$EB$30:$EB$37</c:f>
              <c:numCache>
                <c:formatCode>0.00</c:formatCode>
                <c:ptCount val="8"/>
                <c:pt idx="0">
                  <c:v>0.65512655415256904</c:v>
                </c:pt>
                <c:pt idx="1">
                  <c:v>0.47095574004175944</c:v>
                </c:pt>
                <c:pt idx="2">
                  <c:v>0.46881084429965514</c:v>
                </c:pt>
                <c:pt idx="3">
                  <c:v>0.49053586635533825</c:v>
                </c:pt>
                <c:pt idx="4">
                  <c:v>0.56246215070813699</c:v>
                </c:pt>
                <c:pt idx="5">
                  <c:v>0.6348183194504281</c:v>
                </c:pt>
                <c:pt idx="6">
                  <c:v>0.54171633965964483</c:v>
                </c:pt>
                <c:pt idx="7">
                  <c:v>0.56786101884372719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B9-4AF4-AEF2-3C2BBCE7C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497536"/>
        <c:axId val="1823268880"/>
      </c:lineChart>
      <c:catAx>
        <c:axId val="11724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23268880"/>
        <c:crosses val="autoZero"/>
        <c:auto val="1"/>
        <c:lblAlgn val="ctr"/>
        <c:lblOffset val="100"/>
        <c:noMultiLvlLbl val="0"/>
      </c:catAx>
      <c:valAx>
        <c:axId val="182326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249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'III.5.f-III.5.g'!$DA$8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'III.5.f-III.5.g'!$DA$9:$DA$100</c:f>
              <c:numCache>
                <c:formatCode>0.00</c:formatCode>
                <c:ptCount val="92"/>
                <c:pt idx="0">
                  <c:v>1.1360027836658246</c:v>
                </c:pt>
                <c:pt idx="1">
                  <c:v>0.74946911144389705</c:v>
                </c:pt>
                <c:pt idx="2">
                  <c:v>0.77674925683405383</c:v>
                </c:pt>
                <c:pt idx="3">
                  <c:v>0.80186578788322482</c:v>
                </c:pt>
                <c:pt idx="4">
                  <c:v>0.71473367280396272</c:v>
                </c:pt>
                <c:pt idx="5">
                  <c:v>2.3286640910948782</c:v>
                </c:pt>
                <c:pt idx="6">
                  <c:v>1.3204713717369698</c:v>
                </c:pt>
                <c:pt idx="7">
                  <c:v>0.86865246833345944</c:v>
                </c:pt>
                <c:pt idx="8">
                  <c:v>0.92545493805894996</c:v>
                </c:pt>
                <c:pt idx="9">
                  <c:v>1.1157127160856393</c:v>
                </c:pt>
                <c:pt idx="10">
                  <c:v>1.6690223415459349</c:v>
                </c:pt>
                <c:pt idx="11">
                  <c:v>1.1272092052491838</c:v>
                </c:pt>
                <c:pt idx="12">
                  <c:v>1.1577647025775786</c:v>
                </c:pt>
                <c:pt idx="13">
                  <c:v>0.83222742321799026</c:v>
                </c:pt>
                <c:pt idx="14">
                  <c:v>0.80951802160084707</c:v>
                </c:pt>
                <c:pt idx="15">
                  <c:v>0.7245157754555196</c:v>
                </c:pt>
                <c:pt idx="16">
                  <c:v>0.80632748724969605</c:v>
                </c:pt>
                <c:pt idx="17">
                  <c:v>2.2279114837705074</c:v>
                </c:pt>
                <c:pt idx="18">
                  <c:v>1.1894867806977656</c:v>
                </c:pt>
                <c:pt idx="19">
                  <c:v>0.92847594313115489</c:v>
                </c:pt>
                <c:pt idx="20">
                  <c:v>0.88613581532649166</c:v>
                </c:pt>
                <c:pt idx="21">
                  <c:v>1.3124676254834911</c:v>
                </c:pt>
                <c:pt idx="22">
                  <c:v>1.3843082747692315</c:v>
                </c:pt>
                <c:pt idx="23">
                  <c:v>1.3229535240893404</c:v>
                </c:pt>
                <c:pt idx="24">
                  <c:v>1.2675296674489567</c:v>
                </c:pt>
                <c:pt idx="25">
                  <c:v>0.70151014492993258</c:v>
                </c:pt>
                <c:pt idx="26">
                  <c:v>0.70081032850853564</c:v>
                </c:pt>
                <c:pt idx="27">
                  <c:v>0.78178630992251885</c:v>
                </c:pt>
                <c:pt idx="28">
                  <c:v>0.79857780934979805</c:v>
                </c:pt>
                <c:pt idx="29">
                  <c:v>2.2643275761907469</c:v>
                </c:pt>
                <c:pt idx="30">
                  <c:v>1.2939727865729422</c:v>
                </c:pt>
                <c:pt idx="31">
                  <c:v>0.87403479706578135</c:v>
                </c:pt>
                <c:pt idx="32">
                  <c:v>0.80505032070497651</c:v>
                </c:pt>
                <c:pt idx="33">
                  <c:v>1.3887177235852379</c:v>
                </c:pt>
                <c:pt idx="34">
                  <c:v>1.3809908025111244</c:v>
                </c:pt>
                <c:pt idx="35">
                  <c:v>1.0914401218508738</c:v>
                </c:pt>
                <c:pt idx="36">
                  <c:v>1.0308739669568765</c:v>
                </c:pt>
                <c:pt idx="37">
                  <c:v>0.69862180325445478</c:v>
                </c:pt>
                <c:pt idx="38">
                  <c:v>0.70808815198878883</c:v>
                </c:pt>
                <c:pt idx="39">
                  <c:v>0.78524072395045463</c:v>
                </c:pt>
                <c:pt idx="40">
                  <c:v>0.75911028946913073</c:v>
                </c:pt>
                <c:pt idx="41">
                  <c:v>1.9902828328217794</c:v>
                </c:pt>
                <c:pt idx="42">
                  <c:v>1.6709052643119215</c:v>
                </c:pt>
                <c:pt idx="43">
                  <c:v>0.87945089632300399</c:v>
                </c:pt>
                <c:pt idx="44">
                  <c:v>0.82052201276650827</c:v>
                </c:pt>
                <c:pt idx="45">
                  <c:v>1.3841966350701542</c:v>
                </c:pt>
                <c:pt idx="46">
                  <c:v>1.3379468289379379</c:v>
                </c:pt>
                <c:pt idx="47">
                  <c:v>1.1563202024635311</c:v>
                </c:pt>
                <c:pt idx="48">
                  <c:v>1.0826071349788469</c:v>
                </c:pt>
                <c:pt idx="49">
                  <c:v>0.7100438083078503</c:v>
                </c:pt>
                <c:pt idx="50">
                  <c:v>0.65303404166778189</c:v>
                </c:pt>
                <c:pt idx="51">
                  <c:v>0.82942604038399459</c:v>
                </c:pt>
                <c:pt idx="52">
                  <c:v>0.71199450220231908</c:v>
                </c:pt>
                <c:pt idx="53">
                  <c:v>2.024298625123333</c:v>
                </c:pt>
                <c:pt idx="54">
                  <c:v>1.6377386472061162</c:v>
                </c:pt>
                <c:pt idx="55">
                  <c:v>0.80935082714234319</c:v>
                </c:pt>
                <c:pt idx="56">
                  <c:v>1.0083762282558206</c:v>
                </c:pt>
                <c:pt idx="57">
                  <c:v>1.2788417583699985</c:v>
                </c:pt>
                <c:pt idx="58">
                  <c:v>1.1747184188547009</c:v>
                </c:pt>
                <c:pt idx="59">
                  <c:v>1.2712670218028883</c:v>
                </c:pt>
                <c:pt idx="60">
                  <c:v>1.1023829236213611</c:v>
                </c:pt>
                <c:pt idx="61">
                  <c:v>0.67300157594708854</c:v>
                </c:pt>
                <c:pt idx="62">
                  <c:v>1.3437876262742174</c:v>
                </c:pt>
                <c:pt idx="63">
                  <c:v>0.33697553228175314</c:v>
                </c:pt>
                <c:pt idx="64">
                  <c:v>0.317394810672462</c:v>
                </c:pt>
                <c:pt idx="65">
                  <c:v>2.1788633740971326</c:v>
                </c:pt>
                <c:pt idx="66">
                  <c:v>1.2348008362880067</c:v>
                </c:pt>
                <c:pt idx="67">
                  <c:v>0.74482438665266271</c:v>
                </c:pt>
                <c:pt idx="68">
                  <c:v>0.93715144779115567</c:v>
                </c:pt>
                <c:pt idx="69">
                  <c:v>1.5515711480170054</c:v>
                </c:pt>
                <c:pt idx="70">
                  <c:v>0.88900488872381223</c:v>
                </c:pt>
                <c:pt idx="71">
                  <c:v>0.747029136376958</c:v>
                </c:pt>
                <c:pt idx="72">
                  <c:v>0.79626860773531205</c:v>
                </c:pt>
                <c:pt idx="73">
                  <c:v>0.44483991422750058</c:v>
                </c:pt>
                <c:pt idx="74">
                  <c:v>0.62567825624171391</c:v>
                </c:pt>
                <c:pt idx="75">
                  <c:v>0.61198879241087101</c:v>
                </c:pt>
                <c:pt idx="76">
                  <c:v>0.61057597365460403</c:v>
                </c:pt>
                <c:pt idx="77">
                  <c:v>2.1018905979586728</c:v>
                </c:pt>
                <c:pt idx="78">
                  <c:v>1.1403162865791814</c:v>
                </c:pt>
                <c:pt idx="79">
                  <c:v>0.85562268244757522</c:v>
                </c:pt>
                <c:pt idx="80">
                  <c:v>0.84153427429652028</c:v>
                </c:pt>
                <c:pt idx="81">
                  <c:v>0.96789819824602252</c:v>
                </c:pt>
                <c:pt idx="82">
                  <c:v>1.4198420226388679</c:v>
                </c:pt>
                <c:pt idx="83">
                  <c:v>0.93064796417518192</c:v>
                </c:pt>
                <c:pt idx="84">
                  <c:v>0.93133775918233763</c:v>
                </c:pt>
                <c:pt idx="85">
                  <c:v>0.82685731114356642</c:v>
                </c:pt>
                <c:pt idx="86">
                  <c:v>0.97720583406759631</c:v>
                </c:pt>
                <c:pt idx="87">
                  <c:v>1.4923796216301521</c:v>
                </c:pt>
                <c:pt idx="88">
                  <c:v>1.7480860280859707</c:v>
                </c:pt>
                <c:pt idx="89">
                  <c:v>2.713555427408807</c:v>
                </c:pt>
                <c:pt idx="90">
                  <c:v>2.0009892076337117</c:v>
                </c:pt>
                <c:pt idx="91">
                  <c:v>1.9429791250904529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2-4598-94EA-B46A9F1569CC}"/>
            </c:ext>
          </c:extLst>
        </c:ser>
        <c:ser>
          <c:idx val="1"/>
          <c:order val="1"/>
          <c:tx>
            <c:strRef>
              <c:f>'III.5.f-III.5.g'!$DB$8</c:f>
              <c:strCache>
                <c:ptCount val="1"/>
                <c:pt idx="0">
                  <c:v>Indefinidos ordinarios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'III.5.f-III.5.g'!$DB$9:$DB$100</c:f>
              <c:numCache>
                <c:formatCode>0.00</c:formatCode>
                <c:ptCount val="92"/>
                <c:pt idx="0">
                  <c:v>0.12894939957850501</c:v>
                </c:pt>
                <c:pt idx="1">
                  <c:v>8.0416691553085576E-2</c:v>
                </c:pt>
                <c:pt idx="2">
                  <c:v>9.0917738871976017E-2</c:v>
                </c:pt>
                <c:pt idx="3">
                  <c:v>8.4006054392086998E-2</c:v>
                </c:pt>
                <c:pt idx="4">
                  <c:v>7.185270378320921E-2</c:v>
                </c:pt>
                <c:pt idx="5">
                  <c:v>0.10407225639644874</c:v>
                </c:pt>
                <c:pt idx="6">
                  <c:v>8.9584777762227188E-2</c:v>
                </c:pt>
                <c:pt idx="7">
                  <c:v>6.59925510660858E-2</c:v>
                </c:pt>
                <c:pt idx="8">
                  <c:v>8.5570643128145496E-2</c:v>
                </c:pt>
                <c:pt idx="9">
                  <c:v>7.8272548776796735E-2</c:v>
                </c:pt>
                <c:pt idx="10">
                  <c:v>9.3131646482062042E-2</c:v>
                </c:pt>
                <c:pt idx="11">
                  <c:v>7.2231175833713995E-2</c:v>
                </c:pt>
                <c:pt idx="12">
                  <c:v>0.12963990184350552</c:v>
                </c:pt>
                <c:pt idx="13">
                  <c:v>9.8776686394798432E-2</c:v>
                </c:pt>
                <c:pt idx="14">
                  <c:v>8.6992346846954866E-2</c:v>
                </c:pt>
                <c:pt idx="15">
                  <c:v>7.5879474652917764E-2</c:v>
                </c:pt>
                <c:pt idx="16">
                  <c:v>9.5438582203769648E-2</c:v>
                </c:pt>
                <c:pt idx="17">
                  <c:v>9.7361905586148503E-2</c:v>
                </c:pt>
                <c:pt idx="18">
                  <c:v>8.3950599240107907E-2</c:v>
                </c:pt>
                <c:pt idx="19">
                  <c:v>8.480786479496559E-2</c:v>
                </c:pt>
                <c:pt idx="20">
                  <c:v>9.3819955767889707E-2</c:v>
                </c:pt>
                <c:pt idx="21">
                  <c:v>8.9745064745373471E-2</c:v>
                </c:pt>
                <c:pt idx="22">
                  <c:v>8.3141812882804061E-2</c:v>
                </c:pt>
                <c:pt idx="23">
                  <c:v>7.3303894703467612E-2</c:v>
                </c:pt>
                <c:pt idx="24">
                  <c:v>0.13193260382543634</c:v>
                </c:pt>
                <c:pt idx="25">
                  <c:v>8.8423744722916267E-2</c:v>
                </c:pt>
                <c:pt idx="26">
                  <c:v>9.4864160411120141E-2</c:v>
                </c:pt>
                <c:pt idx="27">
                  <c:v>8.3931797972645383E-2</c:v>
                </c:pt>
                <c:pt idx="28">
                  <c:v>9.6181864146165544E-2</c:v>
                </c:pt>
                <c:pt idx="29">
                  <c:v>0.10163455059102773</c:v>
                </c:pt>
                <c:pt idx="30">
                  <c:v>9.767185578029515E-2</c:v>
                </c:pt>
                <c:pt idx="31">
                  <c:v>7.8750607547331999E-2</c:v>
                </c:pt>
                <c:pt idx="32">
                  <c:v>8.3969626904669012E-2</c:v>
                </c:pt>
                <c:pt idx="33">
                  <c:v>0.12264731822181818</c:v>
                </c:pt>
                <c:pt idx="34">
                  <c:v>8.7658657973315471E-2</c:v>
                </c:pt>
                <c:pt idx="35">
                  <c:v>8.1237229352732296E-2</c:v>
                </c:pt>
                <c:pt idx="36">
                  <c:v>0.12958669863039998</c:v>
                </c:pt>
                <c:pt idx="37">
                  <c:v>9.7677730297062712E-2</c:v>
                </c:pt>
                <c:pt idx="38">
                  <c:v>8.7294948088375596E-2</c:v>
                </c:pt>
                <c:pt idx="39">
                  <c:v>0.11580793327919875</c:v>
                </c:pt>
                <c:pt idx="40">
                  <c:v>9.5898953811080753E-2</c:v>
                </c:pt>
                <c:pt idx="41">
                  <c:v>9.4930582838220992E-2</c:v>
                </c:pt>
                <c:pt idx="42">
                  <c:v>0.12220926110068622</c:v>
                </c:pt>
                <c:pt idx="43">
                  <c:v>8.9383464164369167E-2</c:v>
                </c:pt>
                <c:pt idx="44">
                  <c:v>9.1794802631585848E-2</c:v>
                </c:pt>
                <c:pt idx="45">
                  <c:v>0.13563330432430062</c:v>
                </c:pt>
                <c:pt idx="46">
                  <c:v>9.5584005660663843E-2</c:v>
                </c:pt>
                <c:pt idx="47">
                  <c:v>8.6890879080722044E-2</c:v>
                </c:pt>
                <c:pt idx="48">
                  <c:v>0.14182038377427911</c:v>
                </c:pt>
                <c:pt idx="49">
                  <c:v>0.10002142781192966</c:v>
                </c:pt>
                <c:pt idx="50">
                  <c:v>8.2196890095832711E-2</c:v>
                </c:pt>
                <c:pt idx="51">
                  <c:v>0.11582453267087649</c:v>
                </c:pt>
                <c:pt idx="52">
                  <c:v>9.1304114195727107E-2</c:v>
                </c:pt>
                <c:pt idx="53">
                  <c:v>8.5296113594968484E-2</c:v>
                </c:pt>
                <c:pt idx="54">
                  <c:v>0.1163221015417837</c:v>
                </c:pt>
                <c:pt idx="55">
                  <c:v>6.991388875943845E-2</c:v>
                </c:pt>
                <c:pt idx="56">
                  <c:v>0.12573595892713199</c:v>
                </c:pt>
                <c:pt idx="57">
                  <c:v>0.10139155678734306</c:v>
                </c:pt>
                <c:pt idx="58">
                  <c:v>7.4451976577228171E-2</c:v>
                </c:pt>
                <c:pt idx="59">
                  <c:v>9.4912758034741626E-2</c:v>
                </c:pt>
                <c:pt idx="60">
                  <c:v>0.14321938150473967</c:v>
                </c:pt>
                <c:pt idx="61">
                  <c:v>8.0806365540207148E-2</c:v>
                </c:pt>
                <c:pt idx="62">
                  <c:v>0.16078901024176478</c:v>
                </c:pt>
                <c:pt idx="63">
                  <c:v>5.8142489627204377E-2</c:v>
                </c:pt>
                <c:pt idx="64">
                  <c:v>3.8919833023611322E-2</c:v>
                </c:pt>
                <c:pt idx="65">
                  <c:v>7.6716315284273501E-2</c:v>
                </c:pt>
                <c:pt idx="66">
                  <c:v>8.0205792664175005E-2</c:v>
                </c:pt>
                <c:pt idx="67">
                  <c:v>6.3539372717524037E-2</c:v>
                </c:pt>
                <c:pt idx="68">
                  <c:v>7.7917264346570134E-2</c:v>
                </c:pt>
                <c:pt idx="69">
                  <c:v>7.4489075455341933E-2</c:v>
                </c:pt>
                <c:pt idx="70">
                  <c:v>8.8911025921693282E-2</c:v>
                </c:pt>
                <c:pt idx="71">
                  <c:v>7.3600974863658589E-2</c:v>
                </c:pt>
                <c:pt idx="72">
                  <c:v>0.11429286110947176</c:v>
                </c:pt>
                <c:pt idx="73">
                  <c:v>8.0616625340303491E-2</c:v>
                </c:pt>
                <c:pt idx="74">
                  <c:v>0.10329520738889306</c:v>
                </c:pt>
                <c:pt idx="75">
                  <c:v>7.8971954836754427E-2</c:v>
                </c:pt>
                <c:pt idx="76">
                  <c:v>8.3001099063506403E-2</c:v>
                </c:pt>
                <c:pt idx="77">
                  <c:v>9.3456473326897493E-2</c:v>
                </c:pt>
                <c:pt idx="78">
                  <c:v>7.9785451250018347E-2</c:v>
                </c:pt>
                <c:pt idx="79">
                  <c:v>9.9609567713836444E-2</c:v>
                </c:pt>
                <c:pt idx="80">
                  <c:v>9.7363098376118742E-2</c:v>
                </c:pt>
                <c:pt idx="81">
                  <c:v>8.8902609209344285E-2</c:v>
                </c:pt>
                <c:pt idx="82">
                  <c:v>0.11039602494137125</c:v>
                </c:pt>
                <c:pt idx="83">
                  <c:v>8.1107046892521573E-2</c:v>
                </c:pt>
                <c:pt idx="84">
                  <c:v>0.14061383496163102</c:v>
                </c:pt>
                <c:pt idx="85">
                  <c:v>0.1065321833404259</c:v>
                </c:pt>
                <c:pt idx="86">
                  <c:v>0.11405740312790469</c:v>
                </c:pt>
                <c:pt idx="87">
                  <c:v>0.12680869091231817</c:v>
                </c:pt>
                <c:pt idx="88">
                  <c:v>0.15422885505923672</c:v>
                </c:pt>
                <c:pt idx="89">
                  <c:v>0.16012691472442178</c:v>
                </c:pt>
                <c:pt idx="90">
                  <c:v>0.14785778439893468</c:v>
                </c:pt>
                <c:pt idx="91">
                  <c:v>0.16034898717022664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2-4598-94EA-B46A9F1569CC}"/>
            </c:ext>
          </c:extLst>
        </c:ser>
        <c:ser>
          <c:idx val="2"/>
          <c:order val="2"/>
          <c:tx>
            <c:strRef>
              <c:f>'III.5.f-III.5.g'!$DC$8</c:f>
              <c:strCache>
                <c:ptCount val="1"/>
                <c:pt idx="0">
                  <c:v>Total indefinido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'III.5.f-III.5.g'!$DC$9:$DC$100</c:f>
              <c:numCache>
                <c:formatCode>0.00</c:formatCode>
                <c:ptCount val="92"/>
                <c:pt idx="0">
                  <c:v>0.16262911634796706</c:v>
                </c:pt>
                <c:pt idx="1">
                  <c:v>0.10368284250585397</c:v>
                </c:pt>
                <c:pt idx="2">
                  <c:v>0.11687434872809314</c:v>
                </c:pt>
                <c:pt idx="3">
                  <c:v>0.11416442701335948</c:v>
                </c:pt>
                <c:pt idx="4">
                  <c:v>0.10101069598014506</c:v>
                </c:pt>
                <c:pt idx="5">
                  <c:v>0.19540348678931535</c:v>
                </c:pt>
                <c:pt idx="6">
                  <c:v>0.12672036307655365</c:v>
                </c:pt>
                <c:pt idx="7">
                  <c:v>8.8555004379887253E-2</c:v>
                </c:pt>
                <c:pt idx="8">
                  <c:v>0.11809883890146729</c:v>
                </c:pt>
                <c:pt idx="9">
                  <c:v>0.1235883948999552</c:v>
                </c:pt>
                <c:pt idx="10">
                  <c:v>0.1525725453677442</c:v>
                </c:pt>
                <c:pt idx="11">
                  <c:v>0.1096649425377491</c:v>
                </c:pt>
                <c:pt idx="12">
                  <c:v>0.1648690308828295</c:v>
                </c:pt>
                <c:pt idx="13">
                  <c:v>0.1249753305159788</c:v>
                </c:pt>
                <c:pt idx="14">
                  <c:v>0.11516110490642087</c:v>
                </c:pt>
                <c:pt idx="15">
                  <c:v>0.10348074817133519</c:v>
                </c:pt>
                <c:pt idx="16">
                  <c:v>0.12802692160985166</c:v>
                </c:pt>
                <c:pt idx="17">
                  <c:v>0.18608214170288495</c:v>
                </c:pt>
                <c:pt idx="18">
                  <c:v>0.11779083815461479</c:v>
                </c:pt>
                <c:pt idx="19">
                  <c:v>0.10916622906299051</c:v>
                </c:pt>
                <c:pt idx="20">
                  <c:v>0.12558348049664367</c:v>
                </c:pt>
                <c:pt idx="21">
                  <c:v>0.14454890587253347</c:v>
                </c:pt>
                <c:pt idx="22">
                  <c:v>0.1334179366860718</c:v>
                </c:pt>
                <c:pt idx="23">
                  <c:v>0.11859535706665299</c:v>
                </c:pt>
                <c:pt idx="24">
                  <c:v>0.17185880311885848</c:v>
                </c:pt>
                <c:pt idx="25">
                  <c:v>0.11080006708784507</c:v>
                </c:pt>
                <c:pt idx="26">
                  <c:v>0.11868843821871491</c:v>
                </c:pt>
                <c:pt idx="27">
                  <c:v>0.11458623461523527</c:v>
                </c:pt>
                <c:pt idx="28">
                  <c:v>0.12909285977577717</c:v>
                </c:pt>
                <c:pt idx="29">
                  <c:v>0.19375987058572214</c:v>
                </c:pt>
                <c:pt idx="30">
                  <c:v>0.13510955205361219</c:v>
                </c:pt>
                <c:pt idx="31">
                  <c:v>0.10221724440972917</c:v>
                </c:pt>
                <c:pt idx="32">
                  <c:v>0.11353556529887011</c:v>
                </c:pt>
                <c:pt idx="33">
                  <c:v>0.18062426114463259</c:v>
                </c:pt>
                <c:pt idx="34">
                  <c:v>0.13833774938808427</c:v>
                </c:pt>
                <c:pt idx="35">
                  <c:v>0.11816496125287243</c:v>
                </c:pt>
                <c:pt idx="36">
                  <c:v>0.16131961655633165</c:v>
                </c:pt>
                <c:pt idx="37">
                  <c:v>0.11976501857465917</c:v>
                </c:pt>
                <c:pt idx="38">
                  <c:v>0.11229593833305063</c:v>
                </c:pt>
                <c:pt idx="39">
                  <c:v>0.14569434733431322</c:v>
                </c:pt>
                <c:pt idx="40">
                  <c:v>0.12777769067403344</c:v>
                </c:pt>
                <c:pt idx="41">
                  <c:v>0.17879363006793153</c:v>
                </c:pt>
                <c:pt idx="42">
                  <c:v>0.17247777211519549</c:v>
                </c:pt>
                <c:pt idx="43">
                  <c:v>0.11345722407490352</c:v>
                </c:pt>
                <c:pt idx="44">
                  <c:v>0.12244037811630179</c:v>
                </c:pt>
                <c:pt idx="45">
                  <c:v>0.19398208942113898</c:v>
                </c:pt>
                <c:pt idx="46">
                  <c:v>0.14514378183330867</c:v>
                </c:pt>
                <c:pt idx="47">
                  <c:v>0.12682313340705778</c:v>
                </c:pt>
                <c:pt idx="48">
                  <c:v>0.17562027229787261</c:v>
                </c:pt>
                <c:pt idx="49">
                  <c:v>0.12288644685499285</c:v>
                </c:pt>
                <c:pt idx="50">
                  <c:v>0.10533136780123718</c:v>
                </c:pt>
                <c:pt idx="51">
                  <c:v>0.14820003503069676</c:v>
                </c:pt>
                <c:pt idx="52">
                  <c:v>0.12159628306794464</c:v>
                </c:pt>
                <c:pt idx="53">
                  <c:v>0.17274613456226015</c:v>
                </c:pt>
                <c:pt idx="54">
                  <c:v>0.16672340838134259</c:v>
                </c:pt>
                <c:pt idx="55">
                  <c:v>9.2922292287461586E-2</c:v>
                </c:pt>
                <c:pt idx="56">
                  <c:v>0.16337063042412658</c:v>
                </c:pt>
                <c:pt idx="57">
                  <c:v>0.15735427122622714</c:v>
                </c:pt>
                <c:pt idx="58">
                  <c:v>0.11922047214775296</c:v>
                </c:pt>
                <c:pt idx="59">
                  <c:v>0.13976127289306786</c:v>
                </c:pt>
                <c:pt idx="60">
                  <c:v>0.17838912268301324</c:v>
                </c:pt>
                <c:pt idx="61">
                  <c:v>0.10352563490912446</c:v>
                </c:pt>
                <c:pt idx="62">
                  <c:v>0.2064494011593781</c:v>
                </c:pt>
                <c:pt idx="63">
                  <c:v>6.9041021516062159E-2</c:v>
                </c:pt>
                <c:pt idx="64">
                  <c:v>5.0727860486112809E-2</c:v>
                </c:pt>
                <c:pt idx="65">
                  <c:v>0.15722450645157166</c:v>
                </c:pt>
                <c:pt idx="66">
                  <c:v>0.11457156924093746</c:v>
                </c:pt>
                <c:pt idx="67">
                  <c:v>8.3046354175392217E-2</c:v>
                </c:pt>
                <c:pt idx="68">
                  <c:v>0.1107262929776527</c:v>
                </c:pt>
                <c:pt idx="69">
                  <c:v>0.13097324191784165</c:v>
                </c:pt>
                <c:pt idx="70">
                  <c:v>0.11746082857746964</c:v>
                </c:pt>
                <c:pt idx="71">
                  <c:v>9.6927628461252788E-2</c:v>
                </c:pt>
                <c:pt idx="72">
                  <c:v>0.13722190898168449</c:v>
                </c:pt>
                <c:pt idx="73">
                  <c:v>9.2890916933247691E-2</c:v>
                </c:pt>
                <c:pt idx="74">
                  <c:v>0.12145024551504308</c:v>
                </c:pt>
                <c:pt idx="75">
                  <c:v>9.8425291802765644E-2</c:v>
                </c:pt>
                <c:pt idx="76">
                  <c:v>0.10380493335567637</c:v>
                </c:pt>
                <c:pt idx="77">
                  <c:v>0.18072460038060578</c:v>
                </c:pt>
                <c:pt idx="78">
                  <c:v>0.11406359799119913</c:v>
                </c:pt>
                <c:pt idx="79">
                  <c:v>0.1226323065297921</c:v>
                </c:pt>
                <c:pt idx="80">
                  <c:v>0.12880456786933658</c:v>
                </c:pt>
                <c:pt idx="81">
                  <c:v>0.12984197393000277</c:v>
                </c:pt>
                <c:pt idx="82">
                  <c:v>0.16473427671367374</c:v>
                </c:pt>
                <c:pt idx="83">
                  <c:v>0.11427873621368428</c:v>
                </c:pt>
                <c:pt idx="84">
                  <c:v>0.17047067216490766</c:v>
                </c:pt>
                <c:pt idx="85">
                  <c:v>0.13541017520139323</c:v>
                </c:pt>
                <c:pt idx="86">
                  <c:v>0.15379628591228139</c:v>
                </c:pt>
                <c:pt idx="87">
                  <c:v>0.20842071876201063</c:v>
                </c:pt>
                <c:pt idx="88">
                  <c:v>0.2658595961461252</c:v>
                </c:pt>
                <c:pt idx="89">
                  <c:v>0.34745377867893307</c:v>
                </c:pt>
                <c:pt idx="90">
                  <c:v>0.27515901533103793</c:v>
                </c:pt>
                <c:pt idx="91">
                  <c:v>0.27807274707525176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2-4598-94EA-B46A9F1569CC}"/>
            </c:ext>
          </c:extLst>
        </c:ser>
        <c:ser>
          <c:idx val="3"/>
          <c:order val="3"/>
          <c:tx>
            <c:strRef>
              <c:f>'III.5.f-III.5.g'!$DD$8</c:f>
              <c:strCache>
                <c:ptCount val="1"/>
                <c:pt idx="0">
                  <c:v>Temporales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'III.5.f-III.5.g'!$DD$9:$DD$100</c:f>
              <c:numCache>
                <c:formatCode>0.00</c:formatCode>
                <c:ptCount val="92"/>
                <c:pt idx="0">
                  <c:v>1.459582212928207</c:v>
                </c:pt>
                <c:pt idx="1">
                  <c:v>1.1421520592560819</c:v>
                </c:pt>
                <c:pt idx="2">
                  <c:v>1.2756982195554294</c:v>
                </c:pt>
                <c:pt idx="3">
                  <c:v>1.3912201376252484</c:v>
                </c:pt>
                <c:pt idx="4">
                  <c:v>1.3832680992292985</c:v>
                </c:pt>
                <c:pt idx="5">
                  <c:v>1.6877473567946177</c:v>
                </c:pt>
                <c:pt idx="6">
                  <c:v>1.4000428995601513</c:v>
                </c:pt>
                <c:pt idx="7">
                  <c:v>1.3833346511674134</c:v>
                </c:pt>
                <c:pt idx="8">
                  <c:v>1.7395447673476321</c:v>
                </c:pt>
                <c:pt idx="9">
                  <c:v>1.4955554056387999</c:v>
                </c:pt>
                <c:pt idx="10">
                  <c:v>1.4014074685750302</c:v>
                </c:pt>
                <c:pt idx="11">
                  <c:v>1.4826946330446806</c:v>
                </c:pt>
                <c:pt idx="12">
                  <c:v>1.5267141836880027</c:v>
                </c:pt>
                <c:pt idx="13">
                  <c:v>1.2812228140392743</c:v>
                </c:pt>
                <c:pt idx="14">
                  <c:v>1.3311782480229724</c:v>
                </c:pt>
                <c:pt idx="15">
                  <c:v>1.2643038220020597</c:v>
                </c:pt>
                <c:pt idx="16">
                  <c:v>1.5642420379175237</c:v>
                </c:pt>
                <c:pt idx="17">
                  <c:v>1.5871687552533968</c:v>
                </c:pt>
                <c:pt idx="18">
                  <c:v>1.387519854365614</c:v>
                </c:pt>
                <c:pt idx="19">
                  <c:v>1.5440552015009279</c:v>
                </c:pt>
                <c:pt idx="20">
                  <c:v>1.7712911284156256</c:v>
                </c:pt>
                <c:pt idx="21">
                  <c:v>1.7017344313585567</c:v>
                </c:pt>
                <c:pt idx="22">
                  <c:v>1.3728993233140858</c:v>
                </c:pt>
                <c:pt idx="23">
                  <c:v>1.4668015934209031</c:v>
                </c:pt>
                <c:pt idx="24">
                  <c:v>1.5461595038641534</c:v>
                </c:pt>
                <c:pt idx="25">
                  <c:v>1.1961749705827704</c:v>
                </c:pt>
                <c:pt idx="26">
                  <c:v>1.2560709510426575</c:v>
                </c:pt>
                <c:pt idx="27">
                  <c:v>1.4736536443567609</c:v>
                </c:pt>
                <c:pt idx="28">
                  <c:v>1.6389508327966595</c:v>
                </c:pt>
                <c:pt idx="29">
                  <c:v>1.6614227715015539</c:v>
                </c:pt>
                <c:pt idx="30">
                  <c:v>1.5678684817195334</c:v>
                </c:pt>
                <c:pt idx="31">
                  <c:v>1.3916595023810527</c:v>
                </c:pt>
                <c:pt idx="32">
                  <c:v>1.7014660456990749</c:v>
                </c:pt>
                <c:pt idx="33">
                  <c:v>1.8363262092807568</c:v>
                </c:pt>
                <c:pt idx="34">
                  <c:v>1.3671788792657795</c:v>
                </c:pt>
                <c:pt idx="35">
                  <c:v>1.5877698525683659</c:v>
                </c:pt>
                <c:pt idx="36">
                  <c:v>1.5149518392519059</c:v>
                </c:pt>
                <c:pt idx="37">
                  <c:v>1.2666188615952299</c:v>
                </c:pt>
                <c:pt idx="38">
                  <c:v>1.2905446152293134</c:v>
                </c:pt>
                <c:pt idx="39">
                  <c:v>1.5313111942230775</c:v>
                </c:pt>
                <c:pt idx="40">
                  <c:v>1.4881337035463342</c:v>
                </c:pt>
                <c:pt idx="41">
                  <c:v>1.5633717203869228</c:v>
                </c:pt>
                <c:pt idx="42">
                  <c:v>1.6725667277597531</c:v>
                </c:pt>
                <c:pt idx="43">
                  <c:v>1.4151123104688337</c:v>
                </c:pt>
                <c:pt idx="44">
                  <c:v>1.7560999090126244</c:v>
                </c:pt>
                <c:pt idx="45">
                  <c:v>1.8364096580598892</c:v>
                </c:pt>
                <c:pt idx="46">
                  <c:v>1.4264187678643934</c:v>
                </c:pt>
                <c:pt idx="47">
                  <c:v>1.6354560192198788</c:v>
                </c:pt>
                <c:pt idx="48">
                  <c:v>1.6078342762424005</c:v>
                </c:pt>
                <c:pt idx="49">
                  <c:v>1.235033458785215</c:v>
                </c:pt>
                <c:pt idx="50">
                  <c:v>1.2531452095089022</c:v>
                </c:pt>
                <c:pt idx="51">
                  <c:v>1.6034172002591489</c:v>
                </c:pt>
                <c:pt idx="52">
                  <c:v>1.5259373865287398</c:v>
                </c:pt>
                <c:pt idx="53">
                  <c:v>1.6167028647892205</c:v>
                </c:pt>
                <c:pt idx="54">
                  <c:v>1.6135441039520491</c:v>
                </c:pt>
                <c:pt idx="55">
                  <c:v>1.2562054716308728</c:v>
                </c:pt>
                <c:pt idx="56">
                  <c:v>2.0877774263578046</c:v>
                </c:pt>
                <c:pt idx="57">
                  <c:v>1.5800129396528737</c:v>
                </c:pt>
                <c:pt idx="58">
                  <c:v>1.3509953669957058</c:v>
                </c:pt>
                <c:pt idx="59">
                  <c:v>1.7478040925465708</c:v>
                </c:pt>
                <c:pt idx="60">
                  <c:v>1.607489371660912</c:v>
                </c:pt>
                <c:pt idx="61">
                  <c:v>1.2219969185838275</c:v>
                </c:pt>
                <c:pt idx="62">
                  <c:v>1.6090657126204815</c:v>
                </c:pt>
                <c:pt idx="63">
                  <c:v>0.65305950471955654</c:v>
                </c:pt>
                <c:pt idx="64">
                  <c:v>0.56931657792452495</c:v>
                </c:pt>
                <c:pt idx="65">
                  <c:v>0.98786516951351255</c:v>
                </c:pt>
                <c:pt idx="66">
                  <c:v>1.0655551580693128</c:v>
                </c:pt>
                <c:pt idx="67">
                  <c:v>1.105188852242327</c:v>
                </c:pt>
                <c:pt idx="68">
                  <c:v>1.3954618601653452</c:v>
                </c:pt>
                <c:pt idx="69">
                  <c:v>1.1524748853164715</c:v>
                </c:pt>
                <c:pt idx="70">
                  <c:v>1.1359375588624689</c:v>
                </c:pt>
                <c:pt idx="71">
                  <c:v>1.1897652905989198</c:v>
                </c:pt>
                <c:pt idx="72">
                  <c:v>1.2972751417941593</c:v>
                </c:pt>
                <c:pt idx="73">
                  <c:v>0.95743649684978738</c:v>
                </c:pt>
                <c:pt idx="74">
                  <c:v>1.0746838787166848</c:v>
                </c:pt>
                <c:pt idx="75">
                  <c:v>1.0486190741957215</c:v>
                </c:pt>
                <c:pt idx="76">
                  <c:v>1.1991017501138204</c:v>
                </c:pt>
                <c:pt idx="77">
                  <c:v>1.3673240470971686</c:v>
                </c:pt>
                <c:pt idx="78">
                  <c:v>1.2298722586691153</c:v>
                </c:pt>
                <c:pt idx="79">
                  <c:v>1.3750617790829178</c:v>
                </c:pt>
                <c:pt idx="80">
                  <c:v>1.6639829556802284</c:v>
                </c:pt>
                <c:pt idx="81">
                  <c:v>1.462134392610535</c:v>
                </c:pt>
                <c:pt idx="82">
                  <c:v>1.5057589101743054</c:v>
                </c:pt>
                <c:pt idx="83">
                  <c:v>1.440243597927277</c:v>
                </c:pt>
                <c:pt idx="84">
                  <c:v>1.5514064869968887</c:v>
                </c:pt>
                <c:pt idx="85">
                  <c:v>1.1070761368053628</c:v>
                </c:pt>
                <c:pt idx="86">
                  <c:v>1.0984449677494117</c:v>
                </c:pt>
                <c:pt idx="87">
                  <c:v>1.1192951088996883</c:v>
                </c:pt>
                <c:pt idx="88">
                  <c:v>1.2716186483602459</c:v>
                </c:pt>
                <c:pt idx="89">
                  <c:v>1.3666358397682841</c:v>
                </c:pt>
                <c:pt idx="90">
                  <c:v>1.243500039617299</c:v>
                </c:pt>
                <c:pt idx="91">
                  <c:v>1.3700971175460204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2-4598-94EA-B46A9F1569CC}"/>
            </c:ext>
          </c:extLst>
        </c:ser>
        <c:ser>
          <c:idx val="4"/>
          <c:order val="4"/>
          <c:tx>
            <c:strRef>
              <c:f>'III.5.f-III.5.g'!$DE$8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'III.5.f-III.5.g'!$DE$9:$DE$100</c:f>
              <c:numCache>
                <c:formatCode>0.00</c:formatCode>
                <c:ptCount val="92"/>
                <c:pt idx="0">
                  <c:v>0.63527279368239276</c:v>
                </c:pt>
                <c:pt idx="1">
                  <c:v>0.48528610069448225</c:v>
                </c:pt>
                <c:pt idx="2">
                  <c:v>0.5461896180816922</c:v>
                </c:pt>
                <c:pt idx="3">
                  <c:v>0.59006892275789069</c:v>
                </c:pt>
                <c:pt idx="4">
                  <c:v>0.58498825031920765</c:v>
                </c:pt>
                <c:pt idx="5">
                  <c:v>0.76495840689657923</c:v>
                </c:pt>
                <c:pt idx="6">
                  <c:v>0.62749206356994314</c:v>
                </c:pt>
                <c:pt idx="7">
                  <c:v>0.59427541167990128</c:v>
                </c:pt>
                <c:pt idx="8">
                  <c:v>0.73500181989504654</c:v>
                </c:pt>
                <c:pt idx="9">
                  <c:v>0.63987806518279433</c:v>
                </c:pt>
                <c:pt idx="10">
                  <c:v>0.62425862407152855</c:v>
                </c:pt>
                <c:pt idx="11">
                  <c:v>0.63157004357709257</c:v>
                </c:pt>
                <c:pt idx="12">
                  <c:v>0.67157961665550014</c:v>
                </c:pt>
                <c:pt idx="13">
                  <c:v>0.55678828454424878</c:v>
                </c:pt>
                <c:pt idx="14">
                  <c:v>0.57116040331812346</c:v>
                </c:pt>
                <c:pt idx="15">
                  <c:v>0.54087159026072873</c:v>
                </c:pt>
                <c:pt idx="16">
                  <c:v>0.6747877580755095</c:v>
                </c:pt>
                <c:pt idx="17">
                  <c:v>0.7272445214314941</c:v>
                </c:pt>
                <c:pt idx="18">
                  <c:v>0.62303468764949577</c:v>
                </c:pt>
                <c:pt idx="19">
                  <c:v>0.67467553763483512</c:v>
                </c:pt>
                <c:pt idx="20">
                  <c:v>0.75711956913286316</c:v>
                </c:pt>
                <c:pt idx="21">
                  <c:v>0.73818244034381375</c:v>
                </c:pt>
                <c:pt idx="22">
                  <c:v>0.60659130973892084</c:v>
                </c:pt>
                <c:pt idx="23">
                  <c:v>0.63469493643704267</c:v>
                </c:pt>
                <c:pt idx="24">
                  <c:v>0.68785942775796605</c:v>
                </c:pt>
                <c:pt idx="25">
                  <c:v>0.51956956349936023</c:v>
                </c:pt>
                <c:pt idx="26">
                  <c:v>0.54961084046388353</c:v>
                </c:pt>
                <c:pt idx="27">
                  <c:v>0.63297624963768495</c:v>
                </c:pt>
                <c:pt idx="28">
                  <c:v>0.7111134059452574</c:v>
                </c:pt>
                <c:pt idx="29">
                  <c:v>0.76801880134589118</c:v>
                </c:pt>
                <c:pt idx="30">
                  <c:v>0.71175914980754618</c:v>
                </c:pt>
                <c:pt idx="31">
                  <c:v>0.61510894481890044</c:v>
                </c:pt>
                <c:pt idx="32">
                  <c:v>0.72953230497051436</c:v>
                </c:pt>
                <c:pt idx="33">
                  <c:v>0.81917030641758226</c:v>
                </c:pt>
                <c:pt idx="34">
                  <c:v>0.61360154071476802</c:v>
                </c:pt>
                <c:pt idx="35">
                  <c:v>0.68728560417070839</c:v>
                </c:pt>
                <c:pt idx="36">
                  <c:v>0.67512858065250392</c:v>
                </c:pt>
                <c:pt idx="37">
                  <c:v>0.55568226857245839</c:v>
                </c:pt>
                <c:pt idx="38">
                  <c:v>0.56041448766077151</c:v>
                </c:pt>
                <c:pt idx="39">
                  <c:v>0.67296687084829065</c:v>
                </c:pt>
                <c:pt idx="40">
                  <c:v>0.64947451978391879</c:v>
                </c:pt>
                <c:pt idx="41">
                  <c:v>0.71515395832290507</c:v>
                </c:pt>
                <c:pt idx="42">
                  <c:v>0.76843913523816099</c:v>
                </c:pt>
                <c:pt idx="43">
                  <c:v>0.6226800188884718</c:v>
                </c:pt>
                <c:pt idx="44">
                  <c:v>0.73990258487718308</c:v>
                </c:pt>
                <c:pt idx="45">
                  <c:v>0.80978678982993657</c:v>
                </c:pt>
                <c:pt idx="46">
                  <c:v>0.62540686903473208</c:v>
                </c:pt>
                <c:pt idx="47">
                  <c:v>0.69341349156567644</c:v>
                </c:pt>
                <c:pt idx="48">
                  <c:v>0.70212182588611838</c:v>
                </c:pt>
                <c:pt idx="49">
                  <c:v>0.53310210961671189</c:v>
                </c:pt>
                <c:pt idx="50">
                  <c:v>0.53120057898778916</c:v>
                </c:pt>
                <c:pt idx="51">
                  <c:v>0.69125392675119735</c:v>
                </c:pt>
                <c:pt idx="52">
                  <c:v>0.65104944295291445</c:v>
                </c:pt>
                <c:pt idx="53">
                  <c:v>0.72431798896649713</c:v>
                </c:pt>
                <c:pt idx="54">
                  <c:v>0.73466935932464927</c:v>
                </c:pt>
                <c:pt idx="55">
                  <c:v>0.54426561967004972</c:v>
                </c:pt>
                <c:pt idx="56">
                  <c:v>0.88598869531741764</c:v>
                </c:pt>
                <c:pt idx="57">
                  <c:v>0.68533531182213048</c:v>
                </c:pt>
                <c:pt idx="58">
                  <c:v>0.57704485694720453</c:v>
                </c:pt>
                <c:pt idx="59">
                  <c:v>0.73809451452122077</c:v>
                </c:pt>
                <c:pt idx="60">
                  <c:v>0.69747067201758683</c:v>
                </c:pt>
                <c:pt idx="61">
                  <c:v>0.51039845663854422</c:v>
                </c:pt>
                <c:pt idx="62">
                  <c:v>0.70351038642540265</c:v>
                </c:pt>
                <c:pt idx="63">
                  <c:v>0.26584922978936676</c:v>
                </c:pt>
                <c:pt idx="64">
                  <c:v>0.22582850214532962</c:v>
                </c:pt>
                <c:pt idx="65">
                  <c:v>0.44239136716117078</c:v>
                </c:pt>
                <c:pt idx="66">
                  <c:v>0.45462663062539033</c:v>
                </c:pt>
                <c:pt idx="67">
                  <c:v>0.44993877713121805</c:v>
                </c:pt>
                <c:pt idx="68">
                  <c:v>0.56390151955305357</c:v>
                </c:pt>
                <c:pt idx="69">
                  <c:v>0.49463868143633644</c:v>
                </c:pt>
                <c:pt idx="70">
                  <c:v>0.48184450578413413</c:v>
                </c:pt>
                <c:pt idx="71">
                  <c:v>0.48832621529984316</c:v>
                </c:pt>
                <c:pt idx="72">
                  <c:v>0.54377192504373584</c:v>
                </c:pt>
                <c:pt idx="73">
                  <c:v>0.39615014058397419</c:v>
                </c:pt>
                <c:pt idx="74">
                  <c:v>0.45340734601161936</c:v>
                </c:pt>
                <c:pt idx="75">
                  <c:v>0.42948502381125664</c:v>
                </c:pt>
                <c:pt idx="76">
                  <c:v>0.48994135887120954</c:v>
                </c:pt>
                <c:pt idx="77">
                  <c:v>0.60725066482035595</c:v>
                </c:pt>
                <c:pt idx="78">
                  <c:v>0.52977456313587523</c:v>
                </c:pt>
                <c:pt idx="79">
                  <c:v>0.58694980614626402</c:v>
                </c:pt>
                <c:pt idx="80">
                  <c:v>0.68447508382661237</c:v>
                </c:pt>
                <c:pt idx="81">
                  <c:v>0.61311614039716911</c:v>
                </c:pt>
                <c:pt idx="82">
                  <c:v>0.64922871740852917</c:v>
                </c:pt>
                <c:pt idx="83">
                  <c:v>0.59228933367962133</c:v>
                </c:pt>
                <c:pt idx="84">
                  <c:v>0.65512655415256904</c:v>
                </c:pt>
                <c:pt idx="85">
                  <c:v>0.47095574004175944</c:v>
                </c:pt>
                <c:pt idx="86">
                  <c:v>0.46881084429965514</c:v>
                </c:pt>
                <c:pt idx="87">
                  <c:v>0.49053586635533825</c:v>
                </c:pt>
                <c:pt idx="88">
                  <c:v>0.56246215070813699</c:v>
                </c:pt>
                <c:pt idx="89">
                  <c:v>0.6348183194504281</c:v>
                </c:pt>
                <c:pt idx="90">
                  <c:v>0.54171633965964483</c:v>
                </c:pt>
                <c:pt idx="91">
                  <c:v>0.56786101884372719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F2-4598-94EA-B46A9F156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116800"/>
        <c:axId val="1247965232"/>
      </c:lineChart>
      <c:catAx>
        <c:axId val="13751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47965232"/>
        <c:crosses val="autoZero"/>
        <c:auto val="1"/>
        <c:lblAlgn val="ctr"/>
        <c:lblOffset val="100"/>
        <c:noMultiLvlLbl val="0"/>
      </c:catAx>
      <c:valAx>
        <c:axId val="12479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11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'III.5.f-III.5.g'!$DB$8</c:f>
              <c:strCache>
                <c:ptCount val="1"/>
                <c:pt idx="0">
                  <c:v>Indefinidos ordinarios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'III.5.f-III.5.g'!$DB$9:$DB$100</c:f>
              <c:numCache>
                <c:formatCode>0.00</c:formatCode>
                <c:ptCount val="92"/>
                <c:pt idx="0">
                  <c:v>0.12894939957850501</c:v>
                </c:pt>
                <c:pt idx="1">
                  <c:v>8.0416691553085576E-2</c:v>
                </c:pt>
                <c:pt idx="2">
                  <c:v>9.0917738871976017E-2</c:v>
                </c:pt>
                <c:pt idx="3">
                  <c:v>8.4006054392086998E-2</c:v>
                </c:pt>
                <c:pt idx="4">
                  <c:v>7.185270378320921E-2</c:v>
                </c:pt>
                <c:pt idx="5">
                  <c:v>0.10407225639644874</c:v>
                </c:pt>
                <c:pt idx="6">
                  <c:v>8.9584777762227188E-2</c:v>
                </c:pt>
                <c:pt idx="7">
                  <c:v>6.59925510660858E-2</c:v>
                </c:pt>
                <c:pt idx="8">
                  <c:v>8.5570643128145496E-2</c:v>
                </c:pt>
                <c:pt idx="9">
                  <c:v>7.8272548776796735E-2</c:v>
                </c:pt>
                <c:pt idx="10">
                  <c:v>9.3131646482062042E-2</c:v>
                </c:pt>
                <c:pt idx="11">
                  <c:v>7.2231175833713995E-2</c:v>
                </c:pt>
                <c:pt idx="12">
                  <c:v>0.12963990184350552</c:v>
                </c:pt>
                <c:pt idx="13">
                  <c:v>9.8776686394798432E-2</c:v>
                </c:pt>
                <c:pt idx="14">
                  <c:v>8.6992346846954866E-2</c:v>
                </c:pt>
                <c:pt idx="15">
                  <c:v>7.5879474652917764E-2</c:v>
                </c:pt>
                <c:pt idx="16">
                  <c:v>9.5438582203769648E-2</c:v>
                </c:pt>
                <c:pt idx="17">
                  <c:v>9.7361905586148503E-2</c:v>
                </c:pt>
                <c:pt idx="18">
                  <c:v>8.3950599240107907E-2</c:v>
                </c:pt>
                <c:pt idx="19">
                  <c:v>8.480786479496559E-2</c:v>
                </c:pt>
                <c:pt idx="20">
                  <c:v>9.3819955767889707E-2</c:v>
                </c:pt>
                <c:pt idx="21">
                  <c:v>8.9745064745373471E-2</c:v>
                </c:pt>
                <c:pt idx="22">
                  <c:v>8.3141812882804061E-2</c:v>
                </c:pt>
                <c:pt idx="23">
                  <c:v>7.3303894703467612E-2</c:v>
                </c:pt>
                <c:pt idx="24">
                  <c:v>0.13193260382543634</c:v>
                </c:pt>
                <c:pt idx="25">
                  <c:v>8.8423744722916267E-2</c:v>
                </c:pt>
                <c:pt idx="26">
                  <c:v>9.4864160411120141E-2</c:v>
                </c:pt>
                <c:pt idx="27">
                  <c:v>8.3931797972645383E-2</c:v>
                </c:pt>
                <c:pt idx="28">
                  <c:v>9.6181864146165544E-2</c:v>
                </c:pt>
                <c:pt idx="29">
                  <c:v>0.10163455059102773</c:v>
                </c:pt>
                <c:pt idx="30">
                  <c:v>9.767185578029515E-2</c:v>
                </c:pt>
                <c:pt idx="31">
                  <c:v>7.8750607547331999E-2</c:v>
                </c:pt>
                <c:pt idx="32">
                  <c:v>8.3969626904669012E-2</c:v>
                </c:pt>
                <c:pt idx="33">
                  <c:v>0.12264731822181818</c:v>
                </c:pt>
                <c:pt idx="34">
                  <c:v>8.7658657973315471E-2</c:v>
                </c:pt>
                <c:pt idx="35">
                  <c:v>8.1237229352732296E-2</c:v>
                </c:pt>
                <c:pt idx="36">
                  <c:v>0.12958669863039998</c:v>
                </c:pt>
                <c:pt idx="37">
                  <c:v>9.7677730297062712E-2</c:v>
                </c:pt>
                <c:pt idx="38">
                  <c:v>8.7294948088375596E-2</c:v>
                </c:pt>
                <c:pt idx="39">
                  <c:v>0.11580793327919875</c:v>
                </c:pt>
                <c:pt idx="40">
                  <c:v>9.5898953811080753E-2</c:v>
                </c:pt>
                <c:pt idx="41">
                  <c:v>9.4930582838220992E-2</c:v>
                </c:pt>
                <c:pt idx="42">
                  <c:v>0.12220926110068622</c:v>
                </c:pt>
                <c:pt idx="43">
                  <c:v>8.9383464164369167E-2</c:v>
                </c:pt>
                <c:pt idx="44">
                  <c:v>9.1794802631585848E-2</c:v>
                </c:pt>
                <c:pt idx="45">
                  <c:v>0.13563330432430062</c:v>
                </c:pt>
                <c:pt idx="46">
                  <c:v>9.5584005660663843E-2</c:v>
                </c:pt>
                <c:pt idx="47">
                  <c:v>8.6890879080722044E-2</c:v>
                </c:pt>
                <c:pt idx="48">
                  <c:v>0.14182038377427911</c:v>
                </c:pt>
                <c:pt idx="49">
                  <c:v>0.10002142781192966</c:v>
                </c:pt>
                <c:pt idx="50">
                  <c:v>8.2196890095832711E-2</c:v>
                </c:pt>
                <c:pt idx="51">
                  <c:v>0.11582453267087649</c:v>
                </c:pt>
                <c:pt idx="52">
                  <c:v>9.1304114195727107E-2</c:v>
                </c:pt>
                <c:pt idx="53">
                  <c:v>8.5296113594968484E-2</c:v>
                </c:pt>
                <c:pt idx="54">
                  <c:v>0.1163221015417837</c:v>
                </c:pt>
                <c:pt idx="55">
                  <c:v>6.991388875943845E-2</c:v>
                </c:pt>
                <c:pt idx="56">
                  <c:v>0.12573595892713199</c:v>
                </c:pt>
                <c:pt idx="57">
                  <c:v>0.10139155678734306</c:v>
                </c:pt>
                <c:pt idx="58">
                  <c:v>7.4451976577228171E-2</c:v>
                </c:pt>
                <c:pt idx="59">
                  <c:v>9.4912758034741626E-2</c:v>
                </c:pt>
                <c:pt idx="60">
                  <c:v>0.14321938150473967</c:v>
                </c:pt>
                <c:pt idx="61">
                  <c:v>8.0806365540207148E-2</c:v>
                </c:pt>
                <c:pt idx="62">
                  <c:v>0.16078901024176478</c:v>
                </c:pt>
                <c:pt idx="63">
                  <c:v>5.8142489627204377E-2</c:v>
                </c:pt>
                <c:pt idx="64">
                  <c:v>3.8919833023611322E-2</c:v>
                </c:pt>
                <c:pt idx="65">
                  <c:v>7.6716315284273501E-2</c:v>
                </c:pt>
                <c:pt idx="66">
                  <c:v>8.0205792664175005E-2</c:v>
                </c:pt>
                <c:pt idx="67">
                  <c:v>6.3539372717524037E-2</c:v>
                </c:pt>
                <c:pt idx="68">
                  <c:v>7.7917264346570134E-2</c:v>
                </c:pt>
                <c:pt idx="69">
                  <c:v>7.4489075455341933E-2</c:v>
                </c:pt>
                <c:pt idx="70">
                  <c:v>8.8911025921693282E-2</c:v>
                </c:pt>
                <c:pt idx="71">
                  <c:v>7.3600974863658589E-2</c:v>
                </c:pt>
                <c:pt idx="72">
                  <c:v>0.11429286110947176</c:v>
                </c:pt>
                <c:pt idx="73">
                  <c:v>8.0616625340303491E-2</c:v>
                </c:pt>
                <c:pt idx="74">
                  <c:v>0.10329520738889306</c:v>
                </c:pt>
                <c:pt idx="75">
                  <c:v>7.8971954836754427E-2</c:v>
                </c:pt>
                <c:pt idx="76">
                  <c:v>8.3001099063506403E-2</c:v>
                </c:pt>
                <c:pt idx="77">
                  <c:v>9.3456473326897493E-2</c:v>
                </c:pt>
                <c:pt idx="78">
                  <c:v>7.9785451250018347E-2</c:v>
                </c:pt>
                <c:pt idx="79">
                  <c:v>9.9609567713836444E-2</c:v>
                </c:pt>
                <c:pt idx="80">
                  <c:v>9.7363098376118742E-2</c:v>
                </c:pt>
                <c:pt idx="81">
                  <c:v>8.8902609209344285E-2</c:v>
                </c:pt>
                <c:pt idx="82">
                  <c:v>0.11039602494137125</c:v>
                </c:pt>
                <c:pt idx="83">
                  <c:v>8.1107046892521573E-2</c:v>
                </c:pt>
                <c:pt idx="84">
                  <c:v>0.14061383496163102</c:v>
                </c:pt>
                <c:pt idx="85">
                  <c:v>0.1065321833404259</c:v>
                </c:pt>
                <c:pt idx="86">
                  <c:v>0.11405740312790469</c:v>
                </c:pt>
                <c:pt idx="87">
                  <c:v>0.12680869091231817</c:v>
                </c:pt>
                <c:pt idx="88">
                  <c:v>0.15422885505923672</c:v>
                </c:pt>
                <c:pt idx="89">
                  <c:v>0.16012691472442178</c:v>
                </c:pt>
                <c:pt idx="90">
                  <c:v>0.14785778439893468</c:v>
                </c:pt>
                <c:pt idx="91">
                  <c:v>0.16034898717022664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0-4E7D-B54C-CA6EA3EF7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116800"/>
        <c:axId val="1247965232"/>
      </c:lineChart>
      <c:catAx>
        <c:axId val="13751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47965232"/>
        <c:crosses val="autoZero"/>
        <c:auto val="1"/>
        <c:lblAlgn val="ctr"/>
        <c:lblOffset val="100"/>
        <c:noMultiLvlLbl val="0"/>
      </c:catAx>
      <c:valAx>
        <c:axId val="12479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11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Tasa de bajas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'III.5.f-III.5.g'!$FA$13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'III.5.f-III.5.g'!$FB$13:$FI$13</c:f>
              <c:numCache>
                <c:formatCode>0.0</c:formatCode>
                <c:ptCount val="8"/>
                <c:pt idx="0">
                  <c:v>0.67512858065250392</c:v>
                </c:pt>
                <c:pt idx="1">
                  <c:v>0.55568226857245839</c:v>
                </c:pt>
                <c:pt idx="2">
                  <c:v>0.56041448766077151</c:v>
                </c:pt>
                <c:pt idx="3">
                  <c:v>0.67296687084829065</c:v>
                </c:pt>
                <c:pt idx="4">
                  <c:v>0.64947451978391879</c:v>
                </c:pt>
                <c:pt idx="5">
                  <c:v>0.71515395832290507</c:v>
                </c:pt>
                <c:pt idx="6">
                  <c:v>0.76843913523816099</c:v>
                </c:pt>
                <c:pt idx="7">
                  <c:v>0.6226800188884718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6-4EE8-BABB-79016AAAA472}"/>
            </c:ext>
          </c:extLst>
        </c:ser>
        <c:ser>
          <c:idx val="4"/>
          <c:order val="1"/>
          <c:tx>
            <c:strRef>
              <c:f>'III.5.f-III.5.g'!$FA$14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'III.5.f-III.5.g'!$FB$14:$FI$14</c:f>
              <c:numCache>
                <c:formatCode>0.0</c:formatCode>
                <c:ptCount val="8"/>
                <c:pt idx="0">
                  <c:v>0.70212182588611838</c:v>
                </c:pt>
                <c:pt idx="1">
                  <c:v>0.53310210961671189</c:v>
                </c:pt>
                <c:pt idx="2">
                  <c:v>0.53120057898778916</c:v>
                </c:pt>
                <c:pt idx="3">
                  <c:v>0.69125392675119735</c:v>
                </c:pt>
                <c:pt idx="4">
                  <c:v>0.65104944295291445</c:v>
                </c:pt>
                <c:pt idx="5">
                  <c:v>0.72431798896649713</c:v>
                </c:pt>
                <c:pt idx="6">
                  <c:v>0.73466935932464927</c:v>
                </c:pt>
                <c:pt idx="7">
                  <c:v>0.54426561967004972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6-4EE8-BABB-79016AAAA472}"/>
            </c:ext>
          </c:extLst>
        </c:ser>
        <c:ser>
          <c:idx val="6"/>
          <c:order val="2"/>
          <c:tx>
            <c:strRef>
              <c:f>'III.5.f-III.5.g'!$FA$16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'III.5.f-III.5.g'!$FB$16:$FI$16</c:f>
              <c:numCache>
                <c:formatCode>0.0</c:formatCode>
                <c:ptCount val="8"/>
                <c:pt idx="0">
                  <c:v>0.54377192504373584</c:v>
                </c:pt>
                <c:pt idx="1">
                  <c:v>0.39615014058397419</c:v>
                </c:pt>
                <c:pt idx="2">
                  <c:v>0.45340734601161936</c:v>
                </c:pt>
                <c:pt idx="3">
                  <c:v>0.42948502381125664</c:v>
                </c:pt>
                <c:pt idx="4">
                  <c:v>0.48994135887120954</c:v>
                </c:pt>
                <c:pt idx="5">
                  <c:v>0.60725066482035595</c:v>
                </c:pt>
                <c:pt idx="6">
                  <c:v>0.52977456313587523</c:v>
                </c:pt>
                <c:pt idx="7">
                  <c:v>0.58694980614626402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6-4EE8-BABB-79016AAAA472}"/>
            </c:ext>
          </c:extLst>
        </c:ser>
        <c:ser>
          <c:idx val="7"/>
          <c:order val="3"/>
          <c:tx>
            <c:strRef>
              <c:f>'III.5.f-III.5.g'!$FA$17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'III.5.f-III.5.g'!$FB$17:$FI$17</c:f>
              <c:numCache>
                <c:formatCode>0.0</c:formatCode>
                <c:ptCount val="8"/>
                <c:pt idx="0">
                  <c:v>0.65512655415256904</c:v>
                </c:pt>
                <c:pt idx="1">
                  <c:v>0.47095574004175944</c:v>
                </c:pt>
                <c:pt idx="2">
                  <c:v>0.46881084429965514</c:v>
                </c:pt>
                <c:pt idx="3">
                  <c:v>0.49053586635533825</c:v>
                </c:pt>
                <c:pt idx="4">
                  <c:v>0.56246215070813699</c:v>
                </c:pt>
                <c:pt idx="5">
                  <c:v>0.6348183194504281</c:v>
                </c:pt>
                <c:pt idx="6">
                  <c:v>0.54171633965964483</c:v>
                </c:pt>
                <c:pt idx="7">
                  <c:v>0.56786101884372719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D6-4EE8-BABB-79016AAAA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1089792"/>
        <c:axId val="1572253216"/>
      </c:lineChart>
      <c:catAx>
        <c:axId val="8210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72253216"/>
        <c:crosses val="autoZero"/>
        <c:auto val="1"/>
        <c:lblAlgn val="ctr"/>
        <c:lblOffset val="100"/>
        <c:noMultiLvlLbl val="0"/>
      </c:catAx>
      <c:valAx>
        <c:axId val="157225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2108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Tasa de altas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'III.5.f-III.5.g'!$FA$13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'III.5.f-III.5.g'!$ER$13:$EY$13</c:f>
              <c:numCache>
                <c:formatCode>0.0</c:formatCode>
                <c:ptCount val="8"/>
                <c:pt idx="0">
                  <c:v>0.64208682937230321</c:v>
                </c:pt>
                <c:pt idx="1">
                  <c:v>0.59662753540407376</c:v>
                </c:pt>
                <c:pt idx="2">
                  <c:v>0.6266170590148652</c:v>
                </c:pt>
                <c:pt idx="3">
                  <c:v>0.7030308304712316</c:v>
                </c:pt>
                <c:pt idx="4">
                  <c:v>0.69627814312565461</c:v>
                </c:pt>
                <c:pt idx="5">
                  <c:v>0.76711422790649875</c:v>
                </c:pt>
                <c:pt idx="6">
                  <c:v>0.7396386383451734</c:v>
                </c:pt>
                <c:pt idx="7">
                  <c:v>0.54715064494635146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5-4605-B372-6B858D027BAC}"/>
            </c:ext>
          </c:extLst>
        </c:ser>
        <c:ser>
          <c:idx val="4"/>
          <c:order val="1"/>
          <c:tx>
            <c:strRef>
              <c:f>'III.5.f-III.5.g'!$FA$14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'III.5.f-III.5.g'!$ER$14:$EY$14</c:f>
              <c:numCache>
                <c:formatCode>0.0</c:formatCode>
                <c:ptCount val="8"/>
                <c:pt idx="0">
                  <c:v>0.66137954496456963</c:v>
                </c:pt>
                <c:pt idx="1">
                  <c:v>0.5774591923385336</c:v>
                </c:pt>
                <c:pt idx="2">
                  <c:v>0.60254911203849637</c:v>
                </c:pt>
                <c:pt idx="3">
                  <c:v>0.71572476813744357</c:v>
                </c:pt>
                <c:pt idx="4">
                  <c:v>0.69047878390215101</c:v>
                </c:pt>
                <c:pt idx="5">
                  <c:v>0.77760575845974311</c:v>
                </c:pt>
                <c:pt idx="6">
                  <c:v>0.70742897463231913</c:v>
                </c:pt>
                <c:pt idx="7">
                  <c:v>0.53462591063394793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5-4605-B372-6B858D027BAC}"/>
            </c:ext>
          </c:extLst>
        </c:ser>
        <c:ser>
          <c:idx val="6"/>
          <c:order val="2"/>
          <c:tx>
            <c:strRef>
              <c:f>'III.5.f-III.5.g'!$FA$16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'III.5.f-III.5.g'!$ER$16:$EY$16</c:f>
              <c:numCache>
                <c:formatCode>0.0</c:formatCode>
                <c:ptCount val="8"/>
                <c:pt idx="0">
                  <c:v>0.52089563834567709</c:v>
                </c:pt>
                <c:pt idx="1">
                  <c:v>0.40300028560589923</c:v>
                </c:pt>
                <c:pt idx="2">
                  <c:v>0.44175726337555582</c:v>
                </c:pt>
                <c:pt idx="3">
                  <c:v>0.48390053660269428</c:v>
                </c:pt>
                <c:pt idx="4">
                  <c:v>0.56060550397770514</c:v>
                </c:pt>
                <c:pt idx="5">
                  <c:v>0.63408380413891774</c:v>
                </c:pt>
                <c:pt idx="6">
                  <c:v>0.61641163539257304</c:v>
                </c:pt>
                <c:pt idx="7">
                  <c:v>0.48651221807804129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5-4605-B372-6B858D027BAC}"/>
            </c:ext>
          </c:extLst>
        </c:ser>
        <c:ser>
          <c:idx val="7"/>
          <c:order val="3"/>
          <c:tx>
            <c:strRef>
              <c:f>'III.5.f-III.5.g'!$FA$17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'III.5.f-III.5.g'!$ER$17:$EY$17</c:f>
              <c:numCache>
                <c:formatCode>0.0</c:formatCode>
                <c:ptCount val="8"/>
                <c:pt idx="0">
                  <c:v>0.61387471179709296</c:v>
                </c:pt>
                <c:pt idx="1">
                  <c:v>0.51392608831275977</c:v>
                </c:pt>
                <c:pt idx="2">
                  <c:v>0.49830446735089445</c:v>
                </c:pt>
                <c:pt idx="3">
                  <c:v>0.58863720062570957</c:v>
                </c:pt>
                <c:pt idx="4">
                  <c:v>0.5811996776097611</c:v>
                </c:pt>
                <c:pt idx="5">
                  <c:v>0.63101888201033818</c:v>
                </c:pt>
                <c:pt idx="6">
                  <c:v>0.60157199039922782</c:v>
                </c:pt>
                <c:pt idx="7">
                  <c:v>0.45794045197677336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75-4605-B372-6B858D02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1089792"/>
        <c:axId val="1572253216"/>
      </c:lineChart>
      <c:catAx>
        <c:axId val="8210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72253216"/>
        <c:crosses val="autoZero"/>
        <c:auto val="1"/>
        <c:lblAlgn val="ctr"/>
        <c:lblOffset val="100"/>
        <c:noMultiLvlLbl val="0"/>
      </c:catAx>
      <c:valAx>
        <c:axId val="157225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2108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2302961976017218E-2"/>
          <c:y val="5.0129180421989376E-2"/>
          <c:w val="0.9284103720405863"/>
          <c:h val="0.62911870245442802"/>
        </c:manualLayout>
      </c:layout>
      <c:lineChart>
        <c:grouping val="standard"/>
        <c:varyColors val="0"/>
        <c:ser>
          <c:idx val="0"/>
          <c:order val="0"/>
          <c:tx>
            <c:strRef>
              <c:f>'I.2-I.2.c'!$W$5</c:f>
              <c:strCache>
                <c:ptCount val="1"/>
                <c:pt idx="0">
                  <c:v>No asalariados</c:v>
                </c:pt>
              </c:strCache>
            </c:strRef>
          </c:tx>
          <c:spPr>
            <a:ln w="38100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'I.2-I.2.c'!$W$30:$W$87</c:f>
              <c:numCache>
                <c:formatCode>General</c:formatCode>
                <c:ptCount val="58"/>
                <c:pt idx="47">
                  <c:v>100</c:v>
                </c:pt>
                <c:pt idx="48">
                  <c:v>100.0128172263522</c:v>
                </c:pt>
                <c:pt idx="49">
                  <c:v>98.705460138426034</c:v>
                </c:pt>
                <c:pt idx="50">
                  <c:v>98.336964880799798</c:v>
                </c:pt>
                <c:pt idx="51">
                  <c:v>99.423224814150217</c:v>
                </c:pt>
                <c:pt idx="52">
                  <c:v>99.413611894386051</c:v>
                </c:pt>
                <c:pt idx="53">
                  <c:v>101.39387336580363</c:v>
                </c:pt>
                <c:pt idx="54">
                  <c:v>99.794924378364527</c:v>
                </c:pt>
                <c:pt idx="55">
                  <c:v>102.88067162266084</c:v>
                </c:pt>
                <c:pt idx="56">
                  <c:v>101.13432453217122</c:v>
                </c:pt>
                <c:pt idx="57">
                  <c:v>101.38746475262752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C-405E-8075-94756EFE566B}"/>
            </c:ext>
          </c:extLst>
        </c:ser>
        <c:ser>
          <c:idx val="4"/>
          <c:order val="1"/>
          <c:tx>
            <c:strRef>
              <c:f>'I.2-I.2.c'!$AA$5</c:f>
              <c:strCache>
                <c:ptCount val="1"/>
                <c:pt idx="0">
                  <c:v>No asalariados (horas)</c:v>
                </c:pt>
              </c:strCache>
            </c:strRef>
          </c:tx>
          <c:spPr>
            <a:ln w="38100" cap="rnd">
              <a:solidFill>
                <a:srgbClr val="48AE64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'I.2-I.2.c'!$AA$30:$AA$87</c:f>
              <c:numCache>
                <c:formatCode>General</c:formatCode>
                <c:ptCount val="58"/>
                <c:pt idx="47">
                  <c:v>100</c:v>
                </c:pt>
                <c:pt idx="48">
                  <c:v>91.20125505672749</c:v>
                </c:pt>
                <c:pt idx="49">
                  <c:v>63.321832410831924</c:v>
                </c:pt>
                <c:pt idx="50">
                  <c:v>96.315440371887249</c:v>
                </c:pt>
                <c:pt idx="51">
                  <c:v>95.262914273380389</c:v>
                </c:pt>
                <c:pt idx="52">
                  <c:v>98.116589854111297</c:v>
                </c:pt>
                <c:pt idx="53">
                  <c:v>105.93746765668155</c:v>
                </c:pt>
                <c:pt idx="54">
                  <c:v>105.8183716099296</c:v>
                </c:pt>
                <c:pt idx="55">
                  <c:v>107.94921418339798</c:v>
                </c:pt>
                <c:pt idx="56">
                  <c:v>106.84850222150244</c:v>
                </c:pt>
                <c:pt idx="57">
                  <c:v>107.91738895881431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C-405E-8075-94756EFE566B}"/>
            </c:ext>
          </c:extLst>
        </c:ser>
        <c:ser>
          <c:idx val="2"/>
          <c:order val="2"/>
          <c:tx>
            <c:strRef>
              <c:f>'I.2-I.2.c'!$Y$5</c:f>
              <c:strCache>
                <c:ptCount val="1"/>
                <c:pt idx="0">
                  <c:v>Asalariados sector privado</c:v>
                </c:pt>
              </c:strCache>
            </c:strRef>
          </c:tx>
          <c:spPr>
            <a:ln w="38100" cap="rnd">
              <a:solidFill>
                <a:srgbClr val="D8BE75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'I.2-I.2.c'!$Y$30:$Y$87</c:f>
              <c:numCache>
                <c:formatCode>General</c:formatCode>
                <c:ptCount val="58"/>
                <c:pt idx="47">
                  <c:v>100</c:v>
                </c:pt>
                <c:pt idx="48">
                  <c:v>99.705525894986309</c:v>
                </c:pt>
                <c:pt idx="49">
                  <c:v>90.413206745762736</c:v>
                </c:pt>
                <c:pt idx="50">
                  <c:v>93.283840669425061</c:v>
                </c:pt>
                <c:pt idx="51">
                  <c:v>94.61012476983791</c:v>
                </c:pt>
                <c:pt idx="52">
                  <c:v>95.179297788127599</c:v>
                </c:pt>
                <c:pt idx="53">
                  <c:v>96.079428311859601</c:v>
                </c:pt>
                <c:pt idx="54">
                  <c:v>98.103534226991698</c:v>
                </c:pt>
                <c:pt idx="55">
                  <c:v>99.285391313826182</c:v>
                </c:pt>
                <c:pt idx="56">
                  <c:v>100.81586067378161</c:v>
                </c:pt>
                <c:pt idx="57">
                  <c:v>101.83706145951624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C-405E-8075-94756EFE566B}"/>
            </c:ext>
          </c:extLst>
        </c:ser>
        <c:ser>
          <c:idx val="6"/>
          <c:order val="3"/>
          <c:tx>
            <c:strRef>
              <c:f>'I.2-I.2.c'!$AC$5</c:f>
              <c:strCache>
                <c:ptCount val="1"/>
                <c:pt idx="0">
                  <c:v>Asalariados sector privado (horas)</c:v>
                </c:pt>
              </c:strCache>
            </c:strRef>
          </c:tx>
          <c:spPr>
            <a:ln w="38100" cap="rnd">
              <a:solidFill>
                <a:srgbClr val="8F7AE5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'I.2-I.2.c'!$AC$30:$AC$87</c:f>
              <c:numCache>
                <c:formatCode>General</c:formatCode>
                <c:ptCount val="58"/>
                <c:pt idx="47">
                  <c:v>100</c:v>
                </c:pt>
                <c:pt idx="48">
                  <c:v>95.828770267574484</c:v>
                </c:pt>
                <c:pt idx="49">
                  <c:v>68.191280180413713</c:v>
                </c:pt>
                <c:pt idx="50">
                  <c:v>89.587962239672649</c:v>
                </c:pt>
                <c:pt idx="51">
                  <c:v>91.105465559077786</c:v>
                </c:pt>
                <c:pt idx="52">
                  <c:v>88.838331093177914</c:v>
                </c:pt>
                <c:pt idx="53">
                  <c:v>92.632904437317521</c:v>
                </c:pt>
                <c:pt idx="54">
                  <c:v>94.168755013954538</c:v>
                </c:pt>
                <c:pt idx="55">
                  <c:v>93.450428840344713</c:v>
                </c:pt>
                <c:pt idx="56">
                  <c:v>98.42992480410841</c:v>
                </c:pt>
                <c:pt idx="57">
                  <c:v>98.08688753101535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CC-405E-8075-94756EFE566B}"/>
            </c:ext>
          </c:extLst>
        </c:ser>
        <c:ser>
          <c:idx val="3"/>
          <c:order val="4"/>
          <c:tx>
            <c:strRef>
              <c:f>'I.2-I.2.c'!$Z$5</c:f>
              <c:strCache>
                <c:ptCount val="1"/>
                <c:pt idx="0">
                  <c:v>Asalariados sector público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'I.2-I.2.c'!$Z$30:$Z$87</c:f>
              <c:numCache>
                <c:formatCode>General</c:formatCode>
                <c:ptCount val="58"/>
                <c:pt idx="47">
                  <c:v>100</c:v>
                </c:pt>
                <c:pt idx="48">
                  <c:v>100.16786810562664</c:v>
                </c:pt>
                <c:pt idx="49">
                  <c:v>99.731526460144948</c:v>
                </c:pt>
                <c:pt idx="50">
                  <c:v>102.15092592091379</c:v>
                </c:pt>
                <c:pt idx="51">
                  <c:v>103.86594010290318</c:v>
                </c:pt>
                <c:pt idx="52">
                  <c:v>104.7756492379619</c:v>
                </c:pt>
                <c:pt idx="53">
                  <c:v>106.33814400121639</c:v>
                </c:pt>
                <c:pt idx="54">
                  <c:v>106.6477787664752</c:v>
                </c:pt>
                <c:pt idx="55">
                  <c:v>106.82902235475571</c:v>
                </c:pt>
                <c:pt idx="56">
                  <c:v>106.95908015065623</c:v>
                </c:pt>
                <c:pt idx="57">
                  <c:v>106.78038409962608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CC-405E-8075-94756EFE566B}"/>
            </c:ext>
          </c:extLst>
        </c:ser>
        <c:ser>
          <c:idx val="7"/>
          <c:order val="5"/>
          <c:tx>
            <c:strRef>
              <c:f>'I.2-I.2.c'!$AD$5</c:f>
              <c:strCache>
                <c:ptCount val="1"/>
                <c:pt idx="0">
                  <c:v>Asalariados sector público (horas)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'I.2-I.2.c'!$AD$30:$AD$87</c:f>
              <c:numCache>
                <c:formatCode>General</c:formatCode>
                <c:ptCount val="58"/>
                <c:pt idx="47">
                  <c:v>100</c:v>
                </c:pt>
                <c:pt idx="48">
                  <c:v>100.50741127921022</c:v>
                </c:pt>
                <c:pt idx="49">
                  <c:v>93.18611902116541</c:v>
                </c:pt>
                <c:pt idx="50">
                  <c:v>103.2307894554511</c:v>
                </c:pt>
                <c:pt idx="51">
                  <c:v>103.39009480594743</c:v>
                </c:pt>
                <c:pt idx="52">
                  <c:v>103.2888319670685</c:v>
                </c:pt>
                <c:pt idx="53">
                  <c:v>103.87272972153848</c:v>
                </c:pt>
                <c:pt idx="54">
                  <c:v>103.43389960324929</c:v>
                </c:pt>
                <c:pt idx="55">
                  <c:v>95.165169639019112</c:v>
                </c:pt>
                <c:pt idx="56">
                  <c:v>103.81549051220395</c:v>
                </c:pt>
                <c:pt idx="57">
                  <c:v>102.93755458683378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CC-405E-8075-94756EFE566B}"/>
            </c:ext>
          </c:extLst>
        </c:ser>
        <c:ser>
          <c:idx val="8"/>
          <c:order val="6"/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'I.2-I.2.c'!$AE$30:$AE$87</c:f>
              <c:numCache>
                <c:formatCode>General</c:formatCode>
                <c:ptCount val="5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CC-405E-8075-94756EFE5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283256"/>
        <c:axId val="546283648"/>
      </c:lineChart>
      <c:dateAx>
        <c:axId val="546283256"/>
        <c:scaling>
          <c:orientation val="minMax"/>
          <c:min val="4380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83648"/>
        <c:crosses val="autoZero"/>
        <c:auto val="1"/>
        <c:lblOffset val="100"/>
        <c:baseTimeUnit val="months"/>
        <c:majorUnit val="3"/>
        <c:majorTimeUnit val="months"/>
      </c:dateAx>
      <c:valAx>
        <c:axId val="546283648"/>
        <c:scaling>
          <c:orientation val="minMax"/>
          <c:max val="110"/>
          <c:min val="60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83256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68380504520268304"/>
          <c:w val="1"/>
          <c:h val="0.31619479166666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'III.5.f-III.5.g'!$DI$8</c:f>
              <c:strCache>
                <c:ptCount val="1"/>
                <c:pt idx="0">
                  <c:v>Indefinido ordinario-T. Completo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'III.5.f-III.5.g'!$DG$9:$DG$100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'III.5.f-III.5.g'!$DI$9:$DI$100</c:f>
              <c:numCache>
                <c:formatCode>0.00</c:formatCode>
                <c:ptCount val="92"/>
                <c:pt idx="0">
                  <c:v>0.11380281940920904</c:v>
                </c:pt>
                <c:pt idx="1">
                  <c:v>6.9241928464011948E-2</c:v>
                </c:pt>
                <c:pt idx="2">
                  <c:v>7.7625567089938091E-2</c:v>
                </c:pt>
                <c:pt idx="3">
                  <c:v>7.2003121860575628E-2</c:v>
                </c:pt>
                <c:pt idx="4">
                  <c:v>5.9776896187993152E-2</c:v>
                </c:pt>
                <c:pt idx="5">
                  <c:v>8.9418944943985432E-2</c:v>
                </c:pt>
                <c:pt idx="6">
                  <c:v>7.44516641425753E-2</c:v>
                </c:pt>
                <c:pt idx="7">
                  <c:v>5.4624070280716461E-2</c:v>
                </c:pt>
                <c:pt idx="8">
                  <c:v>7.0701997411157735E-2</c:v>
                </c:pt>
                <c:pt idx="9">
                  <c:v>6.5299139894118743E-2</c:v>
                </c:pt>
                <c:pt idx="10">
                  <c:v>8.0486876982507422E-2</c:v>
                </c:pt>
                <c:pt idx="11">
                  <c:v>6.0776518208480873E-2</c:v>
                </c:pt>
                <c:pt idx="12">
                  <c:v>0.11287031386244246</c:v>
                </c:pt>
                <c:pt idx="13">
                  <c:v>8.6177707153330438E-2</c:v>
                </c:pt>
                <c:pt idx="14">
                  <c:v>7.412214289216551E-2</c:v>
                </c:pt>
                <c:pt idx="15">
                  <c:v>6.4744225232826677E-2</c:v>
                </c:pt>
                <c:pt idx="16">
                  <c:v>8.1857034204611351E-2</c:v>
                </c:pt>
                <c:pt idx="17">
                  <c:v>7.9606828638509555E-2</c:v>
                </c:pt>
                <c:pt idx="18">
                  <c:v>6.7725456349710569E-2</c:v>
                </c:pt>
                <c:pt idx="19">
                  <c:v>6.9120231702440443E-2</c:v>
                </c:pt>
                <c:pt idx="20">
                  <c:v>7.7121655325721017E-2</c:v>
                </c:pt>
                <c:pt idx="21">
                  <c:v>7.515358824061627E-2</c:v>
                </c:pt>
                <c:pt idx="22">
                  <c:v>6.9998999872231182E-2</c:v>
                </c:pt>
                <c:pt idx="23">
                  <c:v>6.2754526797011531E-2</c:v>
                </c:pt>
                <c:pt idx="24">
                  <c:v>0.11348407909268091</c:v>
                </c:pt>
                <c:pt idx="25">
                  <c:v>7.5425855448683479E-2</c:v>
                </c:pt>
                <c:pt idx="26">
                  <c:v>8.124219058546249E-2</c:v>
                </c:pt>
                <c:pt idx="27">
                  <c:v>7.0580461556379537E-2</c:v>
                </c:pt>
                <c:pt idx="28">
                  <c:v>8.0736633695543181E-2</c:v>
                </c:pt>
                <c:pt idx="29">
                  <c:v>8.3029321434203704E-2</c:v>
                </c:pt>
                <c:pt idx="30">
                  <c:v>8.099530006682E-2</c:v>
                </c:pt>
                <c:pt idx="31">
                  <c:v>6.4578748020831467E-2</c:v>
                </c:pt>
                <c:pt idx="32">
                  <c:v>6.7891905574497244E-2</c:v>
                </c:pt>
                <c:pt idx="33">
                  <c:v>0.10403681169257162</c:v>
                </c:pt>
                <c:pt idx="34">
                  <c:v>7.4245179004010439E-2</c:v>
                </c:pt>
                <c:pt idx="35">
                  <c:v>6.9225137470801362E-2</c:v>
                </c:pt>
                <c:pt idx="36">
                  <c:v>0.11381891406989852</c:v>
                </c:pt>
                <c:pt idx="37">
                  <c:v>8.3758275827914369E-2</c:v>
                </c:pt>
                <c:pt idx="38">
                  <c:v>7.4104007629374802E-2</c:v>
                </c:pt>
                <c:pt idx="39">
                  <c:v>0.10111116007171821</c:v>
                </c:pt>
                <c:pt idx="40">
                  <c:v>8.1670984925435661E-2</c:v>
                </c:pt>
                <c:pt idx="41">
                  <c:v>7.8048153002630349E-2</c:v>
                </c:pt>
                <c:pt idx="42">
                  <c:v>9.9181104735780568E-2</c:v>
                </c:pt>
                <c:pt idx="43">
                  <c:v>7.3331470122196984E-2</c:v>
                </c:pt>
                <c:pt idx="44">
                  <c:v>7.4626677768668159E-2</c:v>
                </c:pt>
                <c:pt idx="45">
                  <c:v>0.1197099084201832</c:v>
                </c:pt>
                <c:pt idx="46">
                  <c:v>8.1749973310342158E-2</c:v>
                </c:pt>
                <c:pt idx="47">
                  <c:v>7.3416711599411225E-2</c:v>
                </c:pt>
                <c:pt idx="48">
                  <c:v>0.12615020134512198</c:v>
                </c:pt>
                <c:pt idx="49">
                  <c:v>8.4342366938187238E-2</c:v>
                </c:pt>
                <c:pt idx="50">
                  <c:v>7.0525146779967074E-2</c:v>
                </c:pt>
                <c:pt idx="51">
                  <c:v>0.100505073051668</c:v>
                </c:pt>
                <c:pt idx="52">
                  <c:v>7.6690028288866827E-2</c:v>
                </c:pt>
                <c:pt idx="53">
                  <c:v>6.91613964290725E-2</c:v>
                </c:pt>
                <c:pt idx="54">
                  <c:v>9.786079843122876E-2</c:v>
                </c:pt>
                <c:pt idx="55">
                  <c:v>5.8972186603560843E-2</c:v>
                </c:pt>
                <c:pt idx="56">
                  <c:v>0.10669733875754481</c:v>
                </c:pt>
                <c:pt idx="57">
                  <c:v>8.7747548696648817E-2</c:v>
                </c:pt>
                <c:pt idx="58">
                  <c:v>6.3675639569235679E-2</c:v>
                </c:pt>
                <c:pt idx="59">
                  <c:v>8.1125982815488315E-2</c:v>
                </c:pt>
                <c:pt idx="60">
                  <c:v>0.12652405395848612</c:v>
                </c:pt>
                <c:pt idx="61">
                  <c:v>7.0361926532655814E-2</c:v>
                </c:pt>
                <c:pt idx="62">
                  <c:v>0.13112071606550529</c:v>
                </c:pt>
                <c:pt idx="63">
                  <c:v>5.3232868241794407E-2</c:v>
                </c:pt>
                <c:pt idx="64">
                  <c:v>3.5058221593975723E-2</c:v>
                </c:pt>
                <c:pt idx="65">
                  <c:v>6.7293521497238093E-2</c:v>
                </c:pt>
                <c:pt idx="66">
                  <c:v>6.9097088685701427E-2</c:v>
                </c:pt>
                <c:pt idx="67">
                  <c:v>5.480514503265816E-2</c:v>
                </c:pt>
                <c:pt idx="68">
                  <c:v>6.6116693778165675E-2</c:v>
                </c:pt>
                <c:pt idx="69">
                  <c:v>6.4094041314323863E-2</c:v>
                </c:pt>
                <c:pt idx="70">
                  <c:v>7.9271593836142504E-2</c:v>
                </c:pt>
                <c:pt idx="71">
                  <c:v>6.6423023316248858E-2</c:v>
                </c:pt>
                <c:pt idx="72">
                  <c:v>0.10406295446040931</c:v>
                </c:pt>
                <c:pt idx="73">
                  <c:v>7.3495993793864262E-2</c:v>
                </c:pt>
                <c:pt idx="74">
                  <c:v>9.7862855186548525E-2</c:v>
                </c:pt>
                <c:pt idx="75">
                  <c:v>7.2290519449009744E-2</c:v>
                </c:pt>
                <c:pt idx="76">
                  <c:v>7.4434853378727947E-2</c:v>
                </c:pt>
                <c:pt idx="77">
                  <c:v>8.0403270735232721E-2</c:v>
                </c:pt>
                <c:pt idx="78">
                  <c:v>6.9352454250505693E-2</c:v>
                </c:pt>
                <c:pt idx="79">
                  <c:v>9.0991599158211756E-2</c:v>
                </c:pt>
                <c:pt idx="80">
                  <c:v>8.368049631476647E-2</c:v>
                </c:pt>
                <c:pt idx="81">
                  <c:v>7.6807983144956987E-2</c:v>
                </c:pt>
                <c:pt idx="82">
                  <c:v>9.7540686940117485E-2</c:v>
                </c:pt>
                <c:pt idx="83">
                  <c:v>7.1423695612491456E-2</c:v>
                </c:pt>
                <c:pt idx="84">
                  <c:v>0.12911585305742712</c:v>
                </c:pt>
                <c:pt idx="85">
                  <c:v>9.3255027370606189E-2</c:v>
                </c:pt>
                <c:pt idx="86">
                  <c:v>9.9831830865643997E-2</c:v>
                </c:pt>
                <c:pt idx="87">
                  <c:v>0.10379601521166876</c:v>
                </c:pt>
                <c:pt idx="88">
                  <c:v>0.12338432942831336</c:v>
                </c:pt>
                <c:pt idx="89">
                  <c:v>0.12420995610239031</c:v>
                </c:pt>
                <c:pt idx="90">
                  <c:v>0.11626855677938519</c:v>
                </c:pt>
                <c:pt idx="91">
                  <c:v>0.12619042955273058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3-4D5E-A953-9608DD4D3666}"/>
            </c:ext>
          </c:extLst>
        </c:ser>
        <c:ser>
          <c:idx val="2"/>
          <c:order val="1"/>
          <c:tx>
            <c:strRef>
              <c:f>'III.5.f-III.5.g'!$DJ$8</c:f>
              <c:strCache>
                <c:ptCount val="1"/>
                <c:pt idx="0">
                  <c:v>Indefinido ordinario-T. Parcial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'III.5.f-III.5.g'!$DG$9:$DG$100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'III.5.f-III.5.g'!$DJ$9:$DJ$100</c:f>
              <c:numCache>
                <c:formatCode>0.00</c:formatCode>
                <c:ptCount val="92"/>
                <c:pt idx="0">
                  <c:v>0.19648327185923198</c:v>
                </c:pt>
                <c:pt idx="1">
                  <c:v>0.13012546656864202</c:v>
                </c:pt>
                <c:pt idx="2">
                  <c:v>0.1498470218184367</c:v>
                </c:pt>
                <c:pt idx="3">
                  <c:v>0.13708981419349031</c:v>
                </c:pt>
                <c:pt idx="4">
                  <c:v>0.12522017666719276</c:v>
                </c:pt>
                <c:pt idx="5">
                  <c:v>0.16899962859282541</c:v>
                </c:pt>
                <c:pt idx="6">
                  <c:v>0.15724205612448486</c:v>
                </c:pt>
                <c:pt idx="7">
                  <c:v>0.11704366677926126</c:v>
                </c:pt>
                <c:pt idx="8">
                  <c:v>0.15197269997579649</c:v>
                </c:pt>
                <c:pt idx="9">
                  <c:v>0.13574967860726972</c:v>
                </c:pt>
                <c:pt idx="10">
                  <c:v>0.14892724312234878</c:v>
                </c:pt>
                <c:pt idx="11">
                  <c:v>0.12271133971520747</c:v>
                </c:pt>
                <c:pt idx="12">
                  <c:v>0.203551808075848</c:v>
                </c:pt>
                <c:pt idx="13">
                  <c:v>0.15417831748066388</c:v>
                </c:pt>
                <c:pt idx="14">
                  <c:v>0.1434404061541289</c:v>
                </c:pt>
                <c:pt idx="15">
                  <c:v>0.12456809792460383</c:v>
                </c:pt>
                <c:pt idx="16">
                  <c:v>0.15472706050765014</c:v>
                </c:pt>
                <c:pt idx="17">
                  <c:v>0.17488051426127041</c:v>
                </c:pt>
                <c:pt idx="18">
                  <c:v>0.15543121126227319</c:v>
                </c:pt>
                <c:pt idx="19">
                  <c:v>0.15417894043073474</c:v>
                </c:pt>
                <c:pt idx="20">
                  <c:v>0.16715605449356841</c:v>
                </c:pt>
                <c:pt idx="21">
                  <c:v>0.15327910934998834</c:v>
                </c:pt>
                <c:pt idx="22">
                  <c:v>0.14010204445809168</c:v>
                </c:pt>
                <c:pt idx="23">
                  <c:v>0.11896952621320617</c:v>
                </c:pt>
                <c:pt idx="24">
                  <c:v>0.21184025249549843</c:v>
                </c:pt>
                <c:pt idx="25">
                  <c:v>0.1446312079271948</c:v>
                </c:pt>
                <c:pt idx="26">
                  <c:v>0.15357719279203216</c:v>
                </c:pt>
                <c:pt idx="27">
                  <c:v>0.14144782154934926</c:v>
                </c:pt>
                <c:pt idx="28">
                  <c:v>0.16275587089801666</c:v>
                </c:pt>
                <c:pt idx="29">
                  <c:v>0.18223288780601585</c:v>
                </c:pt>
                <c:pt idx="30">
                  <c:v>0.17078593000241316</c:v>
                </c:pt>
                <c:pt idx="31">
                  <c:v>0.14118050740073484</c:v>
                </c:pt>
                <c:pt idx="32">
                  <c:v>0.15438402629023942</c:v>
                </c:pt>
                <c:pt idx="33">
                  <c:v>0.20350425994157376</c:v>
                </c:pt>
                <c:pt idx="34">
                  <c:v>0.1457584962399579</c:v>
                </c:pt>
                <c:pt idx="35">
                  <c:v>0.13328298553266804</c:v>
                </c:pt>
                <c:pt idx="36">
                  <c:v>0.1979911589913767</c:v>
                </c:pt>
                <c:pt idx="37">
                  <c:v>0.15796250027427391</c:v>
                </c:pt>
                <c:pt idx="38">
                  <c:v>0.1442644747088834</c:v>
                </c:pt>
                <c:pt idx="39">
                  <c:v>0.17907013784392053</c:v>
                </c:pt>
                <c:pt idx="40">
                  <c:v>0.15705349306537697</c:v>
                </c:pt>
                <c:pt idx="41">
                  <c:v>0.1677987097755676</c:v>
                </c:pt>
                <c:pt idx="42">
                  <c:v>0.22282557744199299</c:v>
                </c:pt>
                <c:pt idx="43">
                  <c:v>0.15981965521774827</c:v>
                </c:pt>
                <c:pt idx="44">
                  <c:v>0.16621716117246474</c:v>
                </c:pt>
                <c:pt idx="45">
                  <c:v>0.20400620986339729</c:v>
                </c:pt>
                <c:pt idx="46">
                  <c:v>0.1547582644741082</c:v>
                </c:pt>
                <c:pt idx="47">
                  <c:v>0.1444573938409692</c:v>
                </c:pt>
                <c:pt idx="48">
                  <c:v>0.20888583327016799</c:v>
                </c:pt>
                <c:pt idx="49">
                  <c:v>0.16712754139229147</c:v>
                </c:pt>
                <c:pt idx="50">
                  <c:v>0.13216718614890052</c:v>
                </c:pt>
                <c:pt idx="51">
                  <c:v>0.18160160591654476</c:v>
                </c:pt>
                <c:pt idx="52">
                  <c:v>0.15436660463924906</c:v>
                </c:pt>
                <c:pt idx="53">
                  <c:v>0.15570014707238583</c:v>
                </c:pt>
                <c:pt idx="54">
                  <c:v>0.19819271787125198</c:v>
                </c:pt>
                <c:pt idx="55">
                  <c:v>0.11881769699351979</c:v>
                </c:pt>
                <c:pt idx="56">
                  <c:v>0.21015773110353991</c:v>
                </c:pt>
                <c:pt idx="57">
                  <c:v>0.16119430946111382</c:v>
                </c:pt>
                <c:pt idx="58">
                  <c:v>0.12155667759828781</c:v>
                </c:pt>
                <c:pt idx="59">
                  <c:v>0.15520363758182304</c:v>
                </c:pt>
                <c:pt idx="60">
                  <c:v>0.21627261097848707</c:v>
                </c:pt>
                <c:pt idx="61">
                  <c:v>0.12639782621000101</c:v>
                </c:pt>
                <c:pt idx="62">
                  <c:v>0.29145404603614278</c:v>
                </c:pt>
                <c:pt idx="63">
                  <c:v>7.9894500171375921E-2</c:v>
                </c:pt>
                <c:pt idx="64">
                  <c:v>5.5980167960487069E-2</c:v>
                </c:pt>
                <c:pt idx="65">
                  <c:v>0.11851617170722918</c:v>
                </c:pt>
                <c:pt idx="66">
                  <c:v>0.13006770203514381</c:v>
                </c:pt>
                <c:pt idx="67">
                  <c:v>0.10297910614628042</c:v>
                </c:pt>
                <c:pt idx="68">
                  <c:v>0.13115099833674121</c:v>
                </c:pt>
                <c:pt idx="69">
                  <c:v>0.12124880708417533</c:v>
                </c:pt>
                <c:pt idx="70">
                  <c:v>0.13230389257353387</c:v>
                </c:pt>
                <c:pt idx="71">
                  <c:v>0.10596973426381645</c:v>
                </c:pt>
                <c:pt idx="72">
                  <c:v>0.16046884760052885</c:v>
                </c:pt>
                <c:pt idx="73">
                  <c:v>0.11278225618717846</c:v>
                </c:pt>
                <c:pt idx="74">
                  <c:v>0.12761658629083766</c:v>
                </c:pt>
                <c:pt idx="75">
                  <c:v>0.10877633864407382</c:v>
                </c:pt>
                <c:pt idx="76">
                  <c:v>0.12128280576847203</c:v>
                </c:pt>
                <c:pt idx="77">
                  <c:v>0.15221609887441007</c:v>
                </c:pt>
                <c:pt idx="78">
                  <c:v>0.12738300432648719</c:v>
                </c:pt>
                <c:pt idx="79">
                  <c:v>0.13918030744250079</c:v>
                </c:pt>
                <c:pt idx="80">
                  <c:v>0.15994151294698944</c:v>
                </c:pt>
                <c:pt idx="81">
                  <c:v>0.14402279813891097</c:v>
                </c:pt>
                <c:pt idx="82">
                  <c:v>0.16867032559206993</c:v>
                </c:pt>
                <c:pt idx="83">
                  <c:v>0.12505057003744444</c:v>
                </c:pt>
                <c:pt idx="84">
                  <c:v>0.19249058634176072</c:v>
                </c:pt>
                <c:pt idx="85">
                  <c:v>0.16548406257527384</c:v>
                </c:pt>
                <c:pt idx="86">
                  <c:v>0.17543673826292766</c:v>
                </c:pt>
                <c:pt idx="87">
                  <c:v>0.22207301082382264</c:v>
                </c:pt>
                <c:pt idx="88">
                  <c:v>0.27912729645113149</c:v>
                </c:pt>
                <c:pt idx="89">
                  <c:v>0.30393555404774525</c:v>
                </c:pt>
                <c:pt idx="90">
                  <c:v>0.27422232930523716</c:v>
                </c:pt>
                <c:pt idx="91">
                  <c:v>0.2975395460596536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3-4D5E-A953-9608DD4D3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5686208"/>
        <c:axId val="1803291824"/>
      </c:lineChart>
      <c:catAx>
        <c:axId val="81568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03291824"/>
        <c:crosses val="autoZero"/>
        <c:auto val="1"/>
        <c:lblAlgn val="ctr"/>
        <c:lblOffset val="100"/>
        <c:noMultiLvlLbl val="0"/>
      </c:catAx>
      <c:valAx>
        <c:axId val="180329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568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'III.5.f-III.5.g'!$DA$8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'III.5.f-III.5.g'!$DA$9:$DA$100</c:f>
              <c:numCache>
                <c:formatCode>0.00</c:formatCode>
                <c:ptCount val="92"/>
                <c:pt idx="0">
                  <c:v>1.1360027836658246</c:v>
                </c:pt>
                <c:pt idx="1">
                  <c:v>0.74946911144389705</c:v>
                </c:pt>
                <c:pt idx="2">
                  <c:v>0.77674925683405383</c:v>
                </c:pt>
                <c:pt idx="3">
                  <c:v>0.80186578788322482</c:v>
                </c:pt>
                <c:pt idx="4">
                  <c:v>0.71473367280396272</c:v>
                </c:pt>
                <c:pt idx="5">
                  <c:v>2.3286640910948782</c:v>
                </c:pt>
                <c:pt idx="6">
                  <c:v>1.3204713717369698</c:v>
                </c:pt>
                <c:pt idx="7">
                  <c:v>0.86865246833345944</c:v>
                </c:pt>
                <c:pt idx="8">
                  <c:v>0.92545493805894996</c:v>
                </c:pt>
                <c:pt idx="9">
                  <c:v>1.1157127160856393</c:v>
                </c:pt>
                <c:pt idx="10">
                  <c:v>1.6690223415459349</c:v>
                </c:pt>
                <c:pt idx="11">
                  <c:v>1.1272092052491838</c:v>
                </c:pt>
                <c:pt idx="12">
                  <c:v>1.1577647025775786</c:v>
                </c:pt>
                <c:pt idx="13">
                  <c:v>0.83222742321799026</c:v>
                </c:pt>
                <c:pt idx="14">
                  <c:v>0.80951802160084707</c:v>
                </c:pt>
                <c:pt idx="15">
                  <c:v>0.7245157754555196</c:v>
                </c:pt>
                <c:pt idx="16">
                  <c:v>0.80632748724969605</c:v>
                </c:pt>
                <c:pt idx="17">
                  <c:v>2.2279114837705074</c:v>
                </c:pt>
                <c:pt idx="18">
                  <c:v>1.1894867806977656</c:v>
                </c:pt>
                <c:pt idx="19">
                  <c:v>0.92847594313115489</c:v>
                </c:pt>
                <c:pt idx="20">
                  <c:v>0.88613581532649166</c:v>
                </c:pt>
                <c:pt idx="21">
                  <c:v>1.3124676254834911</c:v>
                </c:pt>
                <c:pt idx="22">
                  <c:v>1.3843082747692315</c:v>
                </c:pt>
                <c:pt idx="23">
                  <c:v>1.3229535240893404</c:v>
                </c:pt>
                <c:pt idx="24">
                  <c:v>1.2675296674489567</c:v>
                </c:pt>
                <c:pt idx="25">
                  <c:v>0.70151014492993258</c:v>
                </c:pt>
                <c:pt idx="26">
                  <c:v>0.70081032850853564</c:v>
                </c:pt>
                <c:pt idx="27">
                  <c:v>0.78178630992251885</c:v>
                </c:pt>
                <c:pt idx="28">
                  <c:v>0.79857780934979805</c:v>
                </c:pt>
                <c:pt idx="29">
                  <c:v>2.2643275761907469</c:v>
                </c:pt>
                <c:pt idx="30">
                  <c:v>1.2939727865729422</c:v>
                </c:pt>
                <c:pt idx="31">
                  <c:v>0.87403479706578135</c:v>
                </c:pt>
                <c:pt idx="32">
                  <c:v>0.80505032070497651</c:v>
                </c:pt>
                <c:pt idx="33">
                  <c:v>1.3887177235852379</c:v>
                </c:pt>
                <c:pt idx="34">
                  <c:v>1.3809908025111244</c:v>
                </c:pt>
                <c:pt idx="35">
                  <c:v>1.0914401218508738</c:v>
                </c:pt>
                <c:pt idx="36">
                  <c:v>1.0308739669568765</c:v>
                </c:pt>
                <c:pt idx="37">
                  <c:v>0.69862180325445478</c:v>
                </c:pt>
                <c:pt idx="38">
                  <c:v>0.70808815198878883</c:v>
                </c:pt>
                <c:pt idx="39">
                  <c:v>0.78524072395045463</c:v>
                </c:pt>
                <c:pt idx="40">
                  <c:v>0.75911028946913073</c:v>
                </c:pt>
                <c:pt idx="41">
                  <c:v>1.9902828328217794</c:v>
                </c:pt>
                <c:pt idx="42">
                  <c:v>1.6709052643119215</c:v>
                </c:pt>
                <c:pt idx="43">
                  <c:v>0.87945089632300399</c:v>
                </c:pt>
                <c:pt idx="44">
                  <c:v>0.82052201276650827</c:v>
                </c:pt>
                <c:pt idx="45">
                  <c:v>1.3841966350701542</c:v>
                </c:pt>
                <c:pt idx="46">
                  <c:v>1.3379468289379379</c:v>
                </c:pt>
                <c:pt idx="47">
                  <c:v>1.1563202024635311</c:v>
                </c:pt>
                <c:pt idx="48">
                  <c:v>1.0826071349788469</c:v>
                </c:pt>
                <c:pt idx="49">
                  <c:v>0.7100438083078503</c:v>
                </c:pt>
                <c:pt idx="50">
                  <c:v>0.65303404166778189</c:v>
                </c:pt>
                <c:pt idx="51">
                  <c:v>0.82942604038399459</c:v>
                </c:pt>
                <c:pt idx="52">
                  <c:v>0.71199450220231908</c:v>
                </c:pt>
                <c:pt idx="53">
                  <c:v>2.024298625123333</c:v>
                </c:pt>
                <c:pt idx="54">
                  <c:v>1.6377386472061162</c:v>
                </c:pt>
                <c:pt idx="55">
                  <c:v>0.80935082714234319</c:v>
                </c:pt>
                <c:pt idx="56">
                  <c:v>1.0083762282558206</c:v>
                </c:pt>
                <c:pt idx="57">
                  <c:v>1.2788417583699985</c:v>
                </c:pt>
                <c:pt idx="58">
                  <c:v>1.1747184188547009</c:v>
                </c:pt>
                <c:pt idx="59">
                  <c:v>1.2712670218028883</c:v>
                </c:pt>
                <c:pt idx="60">
                  <c:v>1.1023829236213611</c:v>
                </c:pt>
                <c:pt idx="61">
                  <c:v>0.67300157594708854</c:v>
                </c:pt>
                <c:pt idx="62">
                  <c:v>1.3437876262742174</c:v>
                </c:pt>
                <c:pt idx="63">
                  <c:v>0.33697553228175314</c:v>
                </c:pt>
                <c:pt idx="64">
                  <c:v>0.317394810672462</c:v>
                </c:pt>
                <c:pt idx="65">
                  <c:v>2.1788633740971326</c:v>
                </c:pt>
                <c:pt idx="66">
                  <c:v>1.2348008362880067</c:v>
                </c:pt>
                <c:pt idx="67">
                  <c:v>0.74482438665266271</c:v>
                </c:pt>
                <c:pt idx="68">
                  <c:v>0.93715144779115567</c:v>
                </c:pt>
                <c:pt idx="69">
                  <c:v>1.5515711480170054</c:v>
                </c:pt>
                <c:pt idx="70">
                  <c:v>0.88900488872381223</c:v>
                </c:pt>
                <c:pt idx="71">
                  <c:v>0.747029136376958</c:v>
                </c:pt>
                <c:pt idx="72">
                  <c:v>0.79626860773531205</c:v>
                </c:pt>
                <c:pt idx="73">
                  <c:v>0.44483991422750058</c:v>
                </c:pt>
                <c:pt idx="74">
                  <c:v>0.62567825624171391</c:v>
                </c:pt>
                <c:pt idx="75">
                  <c:v>0.61198879241087101</c:v>
                </c:pt>
                <c:pt idx="76">
                  <c:v>0.61057597365460403</c:v>
                </c:pt>
                <c:pt idx="77">
                  <c:v>2.1018905979586728</c:v>
                </c:pt>
                <c:pt idx="78">
                  <c:v>1.1403162865791814</c:v>
                </c:pt>
                <c:pt idx="79">
                  <c:v>0.85562268244757522</c:v>
                </c:pt>
                <c:pt idx="80">
                  <c:v>0.84153427429652028</c:v>
                </c:pt>
                <c:pt idx="81">
                  <c:v>0.96789819824602252</c:v>
                </c:pt>
                <c:pt idx="82">
                  <c:v>1.4198420226388679</c:v>
                </c:pt>
                <c:pt idx="83">
                  <c:v>0.93064796417518192</c:v>
                </c:pt>
                <c:pt idx="84">
                  <c:v>0.93133775918233763</c:v>
                </c:pt>
                <c:pt idx="85">
                  <c:v>0.82685731114356642</c:v>
                </c:pt>
                <c:pt idx="86">
                  <c:v>0.97720583406759631</c:v>
                </c:pt>
                <c:pt idx="87">
                  <c:v>1.4923796216301521</c:v>
                </c:pt>
                <c:pt idx="88">
                  <c:v>1.7480860280859707</c:v>
                </c:pt>
                <c:pt idx="89">
                  <c:v>2.713555427408807</c:v>
                </c:pt>
                <c:pt idx="90">
                  <c:v>2.0009892076337117</c:v>
                </c:pt>
                <c:pt idx="91">
                  <c:v>1.9429791250904529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A-4CFC-A642-4EAFE9D4F3D8}"/>
            </c:ext>
          </c:extLst>
        </c:ser>
        <c:ser>
          <c:idx val="3"/>
          <c:order val="1"/>
          <c:tx>
            <c:strRef>
              <c:f>'III.5.f-III.5.g'!$DD$8</c:f>
              <c:strCache>
                <c:ptCount val="1"/>
                <c:pt idx="0">
                  <c:v>Temporales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'III.5.f-III.5.g'!$DD$9:$DD$100</c:f>
              <c:numCache>
                <c:formatCode>0.00</c:formatCode>
                <c:ptCount val="92"/>
                <c:pt idx="0">
                  <c:v>1.459582212928207</c:v>
                </c:pt>
                <c:pt idx="1">
                  <c:v>1.1421520592560819</c:v>
                </c:pt>
                <c:pt idx="2">
                  <c:v>1.2756982195554294</c:v>
                </c:pt>
                <c:pt idx="3">
                  <c:v>1.3912201376252484</c:v>
                </c:pt>
                <c:pt idx="4">
                  <c:v>1.3832680992292985</c:v>
                </c:pt>
                <c:pt idx="5">
                  <c:v>1.6877473567946177</c:v>
                </c:pt>
                <c:pt idx="6">
                  <c:v>1.4000428995601513</c:v>
                </c:pt>
                <c:pt idx="7">
                  <c:v>1.3833346511674134</c:v>
                </c:pt>
                <c:pt idx="8">
                  <c:v>1.7395447673476321</c:v>
                </c:pt>
                <c:pt idx="9">
                  <c:v>1.4955554056387999</c:v>
                </c:pt>
                <c:pt idx="10">
                  <c:v>1.4014074685750302</c:v>
                </c:pt>
                <c:pt idx="11">
                  <c:v>1.4826946330446806</c:v>
                </c:pt>
                <c:pt idx="12">
                  <c:v>1.5267141836880027</c:v>
                </c:pt>
                <c:pt idx="13">
                  <c:v>1.2812228140392743</c:v>
                </c:pt>
                <c:pt idx="14">
                  <c:v>1.3311782480229724</c:v>
                </c:pt>
                <c:pt idx="15">
                  <c:v>1.2643038220020597</c:v>
                </c:pt>
                <c:pt idx="16">
                  <c:v>1.5642420379175237</c:v>
                </c:pt>
                <c:pt idx="17">
                  <c:v>1.5871687552533968</c:v>
                </c:pt>
                <c:pt idx="18">
                  <c:v>1.387519854365614</c:v>
                </c:pt>
                <c:pt idx="19">
                  <c:v>1.5440552015009279</c:v>
                </c:pt>
                <c:pt idx="20">
                  <c:v>1.7712911284156256</c:v>
                </c:pt>
                <c:pt idx="21">
                  <c:v>1.7017344313585567</c:v>
                </c:pt>
                <c:pt idx="22">
                  <c:v>1.3728993233140858</c:v>
                </c:pt>
                <c:pt idx="23">
                  <c:v>1.4668015934209031</c:v>
                </c:pt>
                <c:pt idx="24">
                  <c:v>1.5461595038641534</c:v>
                </c:pt>
                <c:pt idx="25">
                  <c:v>1.1961749705827704</c:v>
                </c:pt>
                <c:pt idx="26">
                  <c:v>1.2560709510426575</c:v>
                </c:pt>
                <c:pt idx="27">
                  <c:v>1.4736536443567609</c:v>
                </c:pt>
                <c:pt idx="28">
                  <c:v>1.6389508327966595</c:v>
                </c:pt>
                <c:pt idx="29">
                  <c:v>1.6614227715015539</c:v>
                </c:pt>
                <c:pt idx="30">
                  <c:v>1.5678684817195334</c:v>
                </c:pt>
                <c:pt idx="31">
                  <c:v>1.3916595023810527</c:v>
                </c:pt>
                <c:pt idx="32">
                  <c:v>1.7014660456990749</c:v>
                </c:pt>
                <c:pt idx="33">
                  <c:v>1.8363262092807568</c:v>
                </c:pt>
                <c:pt idx="34">
                  <c:v>1.3671788792657795</c:v>
                </c:pt>
                <c:pt idx="35">
                  <c:v>1.5877698525683659</c:v>
                </c:pt>
                <c:pt idx="36">
                  <c:v>1.5149518392519059</c:v>
                </c:pt>
                <c:pt idx="37">
                  <c:v>1.2666188615952299</c:v>
                </c:pt>
                <c:pt idx="38">
                  <c:v>1.2905446152293134</c:v>
                </c:pt>
                <c:pt idx="39">
                  <c:v>1.5313111942230775</c:v>
                </c:pt>
                <c:pt idx="40">
                  <c:v>1.4881337035463342</c:v>
                </c:pt>
                <c:pt idx="41">
                  <c:v>1.5633717203869228</c:v>
                </c:pt>
                <c:pt idx="42">
                  <c:v>1.6725667277597531</c:v>
                </c:pt>
                <c:pt idx="43">
                  <c:v>1.4151123104688337</c:v>
                </c:pt>
                <c:pt idx="44">
                  <c:v>1.7560999090126244</c:v>
                </c:pt>
                <c:pt idx="45">
                  <c:v>1.8364096580598892</c:v>
                </c:pt>
                <c:pt idx="46">
                  <c:v>1.4264187678643934</c:v>
                </c:pt>
                <c:pt idx="47">
                  <c:v>1.6354560192198788</c:v>
                </c:pt>
                <c:pt idx="48">
                  <c:v>1.6078342762424005</c:v>
                </c:pt>
                <c:pt idx="49">
                  <c:v>1.235033458785215</c:v>
                </c:pt>
                <c:pt idx="50">
                  <c:v>1.2531452095089022</c:v>
                </c:pt>
                <c:pt idx="51">
                  <c:v>1.6034172002591489</c:v>
                </c:pt>
                <c:pt idx="52">
                  <c:v>1.5259373865287398</c:v>
                </c:pt>
                <c:pt idx="53">
                  <c:v>1.6167028647892205</c:v>
                </c:pt>
                <c:pt idx="54">
                  <c:v>1.6135441039520491</c:v>
                </c:pt>
                <c:pt idx="55">
                  <c:v>1.2562054716308728</c:v>
                </c:pt>
                <c:pt idx="56">
                  <c:v>2.0877774263578046</c:v>
                </c:pt>
                <c:pt idx="57">
                  <c:v>1.5800129396528737</c:v>
                </c:pt>
                <c:pt idx="58">
                  <c:v>1.3509953669957058</c:v>
                </c:pt>
                <c:pt idx="59">
                  <c:v>1.7478040925465708</c:v>
                </c:pt>
                <c:pt idx="60">
                  <c:v>1.607489371660912</c:v>
                </c:pt>
                <c:pt idx="61">
                  <c:v>1.2219969185838275</c:v>
                </c:pt>
                <c:pt idx="62">
                  <c:v>1.6090657126204815</c:v>
                </c:pt>
                <c:pt idx="63">
                  <c:v>0.65305950471955654</c:v>
                </c:pt>
                <c:pt idx="64">
                  <c:v>0.56931657792452495</c:v>
                </c:pt>
                <c:pt idx="65">
                  <c:v>0.98786516951351255</c:v>
                </c:pt>
                <c:pt idx="66">
                  <c:v>1.0655551580693128</c:v>
                </c:pt>
                <c:pt idx="67">
                  <c:v>1.105188852242327</c:v>
                </c:pt>
                <c:pt idx="68">
                  <c:v>1.3954618601653452</c:v>
                </c:pt>
                <c:pt idx="69">
                  <c:v>1.1524748853164715</c:v>
                </c:pt>
                <c:pt idx="70">
                  <c:v>1.1359375588624689</c:v>
                </c:pt>
                <c:pt idx="71">
                  <c:v>1.1897652905989198</c:v>
                </c:pt>
                <c:pt idx="72">
                  <c:v>1.2972751417941593</c:v>
                </c:pt>
                <c:pt idx="73">
                  <c:v>0.95743649684978738</c:v>
                </c:pt>
                <c:pt idx="74">
                  <c:v>1.0746838787166848</c:v>
                </c:pt>
                <c:pt idx="75">
                  <c:v>1.0486190741957215</c:v>
                </c:pt>
                <c:pt idx="76">
                  <c:v>1.1991017501138204</c:v>
                </c:pt>
                <c:pt idx="77">
                  <c:v>1.3673240470971686</c:v>
                </c:pt>
                <c:pt idx="78">
                  <c:v>1.2298722586691153</c:v>
                </c:pt>
                <c:pt idx="79">
                  <c:v>1.3750617790829178</c:v>
                </c:pt>
                <c:pt idx="80">
                  <c:v>1.6639829556802284</c:v>
                </c:pt>
                <c:pt idx="81">
                  <c:v>1.462134392610535</c:v>
                </c:pt>
                <c:pt idx="82">
                  <c:v>1.5057589101743054</c:v>
                </c:pt>
                <c:pt idx="83">
                  <c:v>1.440243597927277</c:v>
                </c:pt>
                <c:pt idx="84">
                  <c:v>1.5514064869968887</c:v>
                </c:pt>
                <c:pt idx="85">
                  <c:v>1.1070761368053628</c:v>
                </c:pt>
                <c:pt idx="86">
                  <c:v>1.0984449677494117</c:v>
                </c:pt>
                <c:pt idx="87">
                  <c:v>1.1192951088996883</c:v>
                </c:pt>
                <c:pt idx="88">
                  <c:v>1.2716186483602459</c:v>
                </c:pt>
                <c:pt idx="89">
                  <c:v>1.3666358397682841</c:v>
                </c:pt>
                <c:pt idx="90">
                  <c:v>1.243500039617299</c:v>
                </c:pt>
                <c:pt idx="91">
                  <c:v>1.3700971175460204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A-4CFC-A642-4EAFE9D4F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116800"/>
        <c:axId val="1247965232"/>
      </c:lineChart>
      <c:catAx>
        <c:axId val="13751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47965232"/>
        <c:crosses val="autoZero"/>
        <c:auto val="1"/>
        <c:lblAlgn val="ctr"/>
        <c:lblOffset val="100"/>
        <c:noMultiLvlLbl val="0"/>
      </c:catAx>
      <c:valAx>
        <c:axId val="12479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layout>
            <c:manualLayout>
              <c:xMode val="edge"/>
              <c:yMode val="edge"/>
              <c:x val="1.9315188762071993E-2"/>
              <c:y val="0.42526973032295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11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Bajas por tipo de contrato,</a:t>
            </a:r>
            <a:r>
              <a:rPr lang="es-ES_tradnl" baseline="0"/>
              <a:t> media diaria laboral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'III.5.h-III.5.i'!$CB$8</c:f>
              <c:strCache>
                <c:ptCount val="1"/>
                <c:pt idx="0">
                  <c:v>TODAS LAS MODALIDADES DE CONTRATOS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'III.5.h-III.5.i'!$CA$9:$CA$98</c:f>
              <c:numCache>
                <c:formatCode>General</c:formatCode>
                <c:ptCount val="90"/>
                <c:pt idx="0">
                  <c:v>201501</c:v>
                </c:pt>
                <c:pt idx="1">
                  <c:v>201502</c:v>
                </c:pt>
                <c:pt idx="2">
                  <c:v>201503</c:v>
                </c:pt>
                <c:pt idx="3">
                  <c:v>201504</c:v>
                </c:pt>
                <c:pt idx="4">
                  <c:v>201505</c:v>
                </c:pt>
                <c:pt idx="5">
                  <c:v>201506</c:v>
                </c:pt>
                <c:pt idx="6">
                  <c:v>201507</c:v>
                </c:pt>
                <c:pt idx="7">
                  <c:v>201508</c:v>
                </c:pt>
                <c:pt idx="8">
                  <c:v>201509</c:v>
                </c:pt>
                <c:pt idx="9">
                  <c:v>201510</c:v>
                </c:pt>
                <c:pt idx="10">
                  <c:v>201511</c:v>
                </c:pt>
                <c:pt idx="11">
                  <c:v>201512</c:v>
                </c:pt>
                <c:pt idx="12">
                  <c:v>201601</c:v>
                </c:pt>
                <c:pt idx="13">
                  <c:v>201602</c:v>
                </c:pt>
                <c:pt idx="14">
                  <c:v>201603</c:v>
                </c:pt>
                <c:pt idx="15">
                  <c:v>201604</c:v>
                </c:pt>
                <c:pt idx="16">
                  <c:v>201605</c:v>
                </c:pt>
                <c:pt idx="17">
                  <c:v>201606</c:v>
                </c:pt>
                <c:pt idx="18">
                  <c:v>201607</c:v>
                </c:pt>
                <c:pt idx="19">
                  <c:v>201608</c:v>
                </c:pt>
                <c:pt idx="20">
                  <c:v>201609</c:v>
                </c:pt>
                <c:pt idx="21">
                  <c:v>201610</c:v>
                </c:pt>
                <c:pt idx="22">
                  <c:v>201611</c:v>
                </c:pt>
                <c:pt idx="23">
                  <c:v>201612</c:v>
                </c:pt>
                <c:pt idx="24">
                  <c:v>201701</c:v>
                </c:pt>
                <c:pt idx="25">
                  <c:v>201702</c:v>
                </c:pt>
                <c:pt idx="26">
                  <c:v>201703</c:v>
                </c:pt>
                <c:pt idx="27">
                  <c:v>201704</c:v>
                </c:pt>
                <c:pt idx="28">
                  <c:v>201705</c:v>
                </c:pt>
                <c:pt idx="29">
                  <c:v>201706</c:v>
                </c:pt>
                <c:pt idx="30">
                  <c:v>201707</c:v>
                </c:pt>
                <c:pt idx="31">
                  <c:v>201708</c:v>
                </c:pt>
                <c:pt idx="32">
                  <c:v>201709</c:v>
                </c:pt>
                <c:pt idx="33">
                  <c:v>201710</c:v>
                </c:pt>
                <c:pt idx="34">
                  <c:v>201711</c:v>
                </c:pt>
                <c:pt idx="35">
                  <c:v>201712</c:v>
                </c:pt>
                <c:pt idx="36">
                  <c:v>201801</c:v>
                </c:pt>
                <c:pt idx="37">
                  <c:v>201802</c:v>
                </c:pt>
                <c:pt idx="38">
                  <c:v>201803</c:v>
                </c:pt>
                <c:pt idx="39">
                  <c:v>201804</c:v>
                </c:pt>
                <c:pt idx="40">
                  <c:v>201805</c:v>
                </c:pt>
                <c:pt idx="41">
                  <c:v>201806</c:v>
                </c:pt>
                <c:pt idx="42">
                  <c:v>201807</c:v>
                </c:pt>
                <c:pt idx="43">
                  <c:v>201808</c:v>
                </c:pt>
                <c:pt idx="44">
                  <c:v>201809</c:v>
                </c:pt>
                <c:pt idx="45">
                  <c:v>201810</c:v>
                </c:pt>
                <c:pt idx="46">
                  <c:v>201811</c:v>
                </c:pt>
                <c:pt idx="47">
                  <c:v>201812</c:v>
                </c:pt>
                <c:pt idx="48">
                  <c:v>201901</c:v>
                </c:pt>
                <c:pt idx="49">
                  <c:v>201902</c:v>
                </c:pt>
                <c:pt idx="50">
                  <c:v>201903</c:v>
                </c:pt>
                <c:pt idx="51">
                  <c:v>201904</c:v>
                </c:pt>
                <c:pt idx="52">
                  <c:v>201905</c:v>
                </c:pt>
                <c:pt idx="53">
                  <c:v>201906</c:v>
                </c:pt>
                <c:pt idx="54">
                  <c:v>201907</c:v>
                </c:pt>
                <c:pt idx="55">
                  <c:v>201908</c:v>
                </c:pt>
                <c:pt idx="56">
                  <c:v>201909</c:v>
                </c:pt>
                <c:pt idx="57">
                  <c:v>201910</c:v>
                </c:pt>
                <c:pt idx="58">
                  <c:v>201911</c:v>
                </c:pt>
                <c:pt idx="59">
                  <c:v>201912</c:v>
                </c:pt>
                <c:pt idx="60">
                  <c:v>202001</c:v>
                </c:pt>
                <c:pt idx="61">
                  <c:v>202002</c:v>
                </c:pt>
                <c:pt idx="62">
                  <c:v>202003</c:v>
                </c:pt>
                <c:pt idx="63">
                  <c:v>202004</c:v>
                </c:pt>
                <c:pt idx="64">
                  <c:v>202005</c:v>
                </c:pt>
                <c:pt idx="65">
                  <c:v>202006</c:v>
                </c:pt>
                <c:pt idx="66">
                  <c:v>202007</c:v>
                </c:pt>
                <c:pt idx="67">
                  <c:v>202008</c:v>
                </c:pt>
                <c:pt idx="68">
                  <c:v>202009</c:v>
                </c:pt>
                <c:pt idx="69">
                  <c:v>202010</c:v>
                </c:pt>
                <c:pt idx="70">
                  <c:v>202011</c:v>
                </c:pt>
                <c:pt idx="71">
                  <c:v>202012</c:v>
                </c:pt>
                <c:pt idx="72">
                  <c:v>202101</c:v>
                </c:pt>
                <c:pt idx="73">
                  <c:v>202102</c:v>
                </c:pt>
                <c:pt idx="74">
                  <c:v>202103</c:v>
                </c:pt>
                <c:pt idx="75">
                  <c:v>202104</c:v>
                </c:pt>
                <c:pt idx="76">
                  <c:v>202105</c:v>
                </c:pt>
                <c:pt idx="77">
                  <c:v>202106</c:v>
                </c:pt>
                <c:pt idx="78">
                  <c:v>202107</c:v>
                </c:pt>
                <c:pt idx="79">
                  <c:v>202108</c:v>
                </c:pt>
                <c:pt idx="80">
                  <c:v>202109</c:v>
                </c:pt>
                <c:pt idx="81">
                  <c:v>202110</c:v>
                </c:pt>
                <c:pt idx="82">
                  <c:v>202111</c:v>
                </c:pt>
                <c:pt idx="83">
                  <c:v>202112</c:v>
                </c:pt>
                <c:pt idx="84">
                  <c:v>202201</c:v>
                </c:pt>
                <c:pt idx="85">
                  <c:v>202202</c:v>
                </c:pt>
                <c:pt idx="86">
                  <c:v>202203</c:v>
                </c:pt>
                <c:pt idx="87">
                  <c:v>202204</c:v>
                </c:pt>
                <c:pt idx="88">
                  <c:v>202205</c:v>
                </c:pt>
                <c:pt idx="89">
                  <c:v>202206</c:v>
                </c:pt>
              </c:numCache>
            </c:numRef>
          </c:cat>
          <c:val>
            <c:numRef>
              <c:f>'III.5.h-III.5.i'!$CB$9:$CB$98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B-4F7C-A8AC-07ED5A1F0CF1}"/>
            </c:ext>
          </c:extLst>
        </c:ser>
        <c:ser>
          <c:idx val="1"/>
          <c:order val="1"/>
          <c:tx>
            <c:strRef>
              <c:f>'III.5.h-III.5.i'!$CC$8</c:f>
              <c:strCache>
                <c:ptCount val="1"/>
                <c:pt idx="0">
                  <c:v>Total indefinidos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'III.5.h-III.5.i'!$CA$9:$CA$98</c:f>
              <c:numCache>
                <c:formatCode>General</c:formatCode>
                <c:ptCount val="90"/>
                <c:pt idx="0">
                  <c:v>201501</c:v>
                </c:pt>
                <c:pt idx="1">
                  <c:v>201502</c:v>
                </c:pt>
                <c:pt idx="2">
                  <c:v>201503</c:v>
                </c:pt>
                <c:pt idx="3">
                  <c:v>201504</c:v>
                </c:pt>
                <c:pt idx="4">
                  <c:v>201505</c:v>
                </c:pt>
                <c:pt idx="5">
                  <c:v>201506</c:v>
                </c:pt>
                <c:pt idx="6">
                  <c:v>201507</c:v>
                </c:pt>
                <c:pt idx="7">
                  <c:v>201508</c:v>
                </c:pt>
                <c:pt idx="8">
                  <c:v>201509</c:v>
                </c:pt>
                <c:pt idx="9">
                  <c:v>201510</c:v>
                </c:pt>
                <c:pt idx="10">
                  <c:v>201511</c:v>
                </c:pt>
                <c:pt idx="11">
                  <c:v>201512</c:v>
                </c:pt>
                <c:pt idx="12">
                  <c:v>201601</c:v>
                </c:pt>
                <c:pt idx="13">
                  <c:v>201602</c:v>
                </c:pt>
                <c:pt idx="14">
                  <c:v>201603</c:v>
                </c:pt>
                <c:pt idx="15">
                  <c:v>201604</c:v>
                </c:pt>
                <c:pt idx="16">
                  <c:v>201605</c:v>
                </c:pt>
                <c:pt idx="17">
                  <c:v>201606</c:v>
                </c:pt>
                <c:pt idx="18">
                  <c:v>201607</c:v>
                </c:pt>
                <c:pt idx="19">
                  <c:v>201608</c:v>
                </c:pt>
                <c:pt idx="20">
                  <c:v>201609</c:v>
                </c:pt>
                <c:pt idx="21">
                  <c:v>201610</c:v>
                </c:pt>
                <c:pt idx="22">
                  <c:v>201611</c:v>
                </c:pt>
                <c:pt idx="23">
                  <c:v>201612</c:v>
                </c:pt>
                <c:pt idx="24">
                  <c:v>201701</c:v>
                </c:pt>
                <c:pt idx="25">
                  <c:v>201702</c:v>
                </c:pt>
                <c:pt idx="26">
                  <c:v>201703</c:v>
                </c:pt>
                <c:pt idx="27">
                  <c:v>201704</c:v>
                </c:pt>
                <c:pt idx="28">
                  <c:v>201705</c:v>
                </c:pt>
                <c:pt idx="29">
                  <c:v>201706</c:v>
                </c:pt>
                <c:pt idx="30">
                  <c:v>201707</c:v>
                </c:pt>
                <c:pt idx="31">
                  <c:v>201708</c:v>
                </c:pt>
                <c:pt idx="32">
                  <c:v>201709</c:v>
                </c:pt>
                <c:pt idx="33">
                  <c:v>201710</c:v>
                </c:pt>
                <c:pt idx="34">
                  <c:v>201711</c:v>
                </c:pt>
                <c:pt idx="35">
                  <c:v>201712</c:v>
                </c:pt>
                <c:pt idx="36">
                  <c:v>201801</c:v>
                </c:pt>
                <c:pt idx="37">
                  <c:v>201802</c:v>
                </c:pt>
                <c:pt idx="38">
                  <c:v>201803</c:v>
                </c:pt>
                <c:pt idx="39">
                  <c:v>201804</c:v>
                </c:pt>
                <c:pt idx="40">
                  <c:v>201805</c:v>
                </c:pt>
                <c:pt idx="41">
                  <c:v>201806</c:v>
                </c:pt>
                <c:pt idx="42">
                  <c:v>201807</c:v>
                </c:pt>
                <c:pt idx="43">
                  <c:v>201808</c:v>
                </c:pt>
                <c:pt idx="44">
                  <c:v>201809</c:v>
                </c:pt>
                <c:pt idx="45">
                  <c:v>201810</c:v>
                </c:pt>
                <c:pt idx="46">
                  <c:v>201811</c:v>
                </c:pt>
                <c:pt idx="47">
                  <c:v>201812</c:v>
                </c:pt>
                <c:pt idx="48">
                  <c:v>201901</c:v>
                </c:pt>
                <c:pt idx="49">
                  <c:v>201902</c:v>
                </c:pt>
                <c:pt idx="50">
                  <c:v>201903</c:v>
                </c:pt>
                <c:pt idx="51">
                  <c:v>201904</c:v>
                </c:pt>
                <c:pt idx="52">
                  <c:v>201905</c:v>
                </c:pt>
                <c:pt idx="53">
                  <c:v>201906</c:v>
                </c:pt>
                <c:pt idx="54">
                  <c:v>201907</c:v>
                </c:pt>
                <c:pt idx="55">
                  <c:v>201908</c:v>
                </c:pt>
                <c:pt idx="56">
                  <c:v>201909</c:v>
                </c:pt>
                <c:pt idx="57">
                  <c:v>201910</c:v>
                </c:pt>
                <c:pt idx="58">
                  <c:v>201911</c:v>
                </c:pt>
                <c:pt idx="59">
                  <c:v>201912</c:v>
                </c:pt>
                <c:pt idx="60">
                  <c:v>202001</c:v>
                </c:pt>
                <c:pt idx="61">
                  <c:v>202002</c:v>
                </c:pt>
                <c:pt idx="62">
                  <c:v>202003</c:v>
                </c:pt>
                <c:pt idx="63">
                  <c:v>202004</c:v>
                </c:pt>
                <c:pt idx="64">
                  <c:v>202005</c:v>
                </c:pt>
                <c:pt idx="65">
                  <c:v>202006</c:v>
                </c:pt>
                <c:pt idx="66">
                  <c:v>202007</c:v>
                </c:pt>
                <c:pt idx="67">
                  <c:v>202008</c:v>
                </c:pt>
                <c:pt idx="68">
                  <c:v>202009</c:v>
                </c:pt>
                <c:pt idx="69">
                  <c:v>202010</c:v>
                </c:pt>
                <c:pt idx="70">
                  <c:v>202011</c:v>
                </c:pt>
                <c:pt idx="71">
                  <c:v>202012</c:v>
                </c:pt>
                <c:pt idx="72">
                  <c:v>202101</c:v>
                </c:pt>
                <c:pt idx="73">
                  <c:v>202102</c:v>
                </c:pt>
                <c:pt idx="74">
                  <c:v>202103</c:v>
                </c:pt>
                <c:pt idx="75">
                  <c:v>202104</c:v>
                </c:pt>
                <c:pt idx="76">
                  <c:v>202105</c:v>
                </c:pt>
                <c:pt idx="77">
                  <c:v>202106</c:v>
                </c:pt>
                <c:pt idx="78">
                  <c:v>202107</c:v>
                </c:pt>
                <c:pt idx="79">
                  <c:v>202108</c:v>
                </c:pt>
                <c:pt idx="80">
                  <c:v>202109</c:v>
                </c:pt>
                <c:pt idx="81">
                  <c:v>202110</c:v>
                </c:pt>
                <c:pt idx="82">
                  <c:v>202111</c:v>
                </c:pt>
                <c:pt idx="83">
                  <c:v>202112</c:v>
                </c:pt>
                <c:pt idx="84">
                  <c:v>202201</c:v>
                </c:pt>
                <c:pt idx="85">
                  <c:v>202202</c:v>
                </c:pt>
                <c:pt idx="86">
                  <c:v>202203</c:v>
                </c:pt>
                <c:pt idx="87">
                  <c:v>202204</c:v>
                </c:pt>
                <c:pt idx="88">
                  <c:v>202205</c:v>
                </c:pt>
                <c:pt idx="89">
                  <c:v>202206</c:v>
                </c:pt>
              </c:numCache>
            </c:numRef>
          </c:cat>
          <c:val>
            <c:numRef>
              <c:f>'III.5.h-III.5.i'!$CC$9:$CC$98</c:f>
              <c:numCache>
                <c:formatCode>0.00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B-4F7C-A8AC-07ED5A1F0CF1}"/>
            </c:ext>
          </c:extLst>
        </c:ser>
        <c:ser>
          <c:idx val="2"/>
          <c:order val="2"/>
          <c:tx>
            <c:strRef>
              <c:f>'III.5.h-III.5.i'!$CD$8</c:f>
              <c:strCache>
                <c:ptCount val="1"/>
                <c:pt idx="0">
                  <c:v>Temporales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'III.5.h-III.5.i'!$CA$9:$CA$98</c:f>
              <c:numCache>
                <c:formatCode>General</c:formatCode>
                <c:ptCount val="90"/>
                <c:pt idx="0">
                  <c:v>201501</c:v>
                </c:pt>
                <c:pt idx="1">
                  <c:v>201502</c:v>
                </c:pt>
                <c:pt idx="2">
                  <c:v>201503</c:v>
                </c:pt>
                <c:pt idx="3">
                  <c:v>201504</c:v>
                </c:pt>
                <c:pt idx="4">
                  <c:v>201505</c:v>
                </c:pt>
                <c:pt idx="5">
                  <c:v>201506</c:v>
                </c:pt>
                <c:pt idx="6">
                  <c:v>201507</c:v>
                </c:pt>
                <c:pt idx="7">
                  <c:v>201508</c:v>
                </c:pt>
                <c:pt idx="8">
                  <c:v>201509</c:v>
                </c:pt>
                <c:pt idx="9">
                  <c:v>201510</c:v>
                </c:pt>
                <c:pt idx="10">
                  <c:v>201511</c:v>
                </c:pt>
                <c:pt idx="11">
                  <c:v>201512</c:v>
                </c:pt>
                <c:pt idx="12">
                  <c:v>201601</c:v>
                </c:pt>
                <c:pt idx="13">
                  <c:v>201602</c:v>
                </c:pt>
                <c:pt idx="14">
                  <c:v>201603</c:v>
                </c:pt>
                <c:pt idx="15">
                  <c:v>201604</c:v>
                </c:pt>
                <c:pt idx="16">
                  <c:v>201605</c:v>
                </c:pt>
                <c:pt idx="17">
                  <c:v>201606</c:v>
                </c:pt>
                <c:pt idx="18">
                  <c:v>201607</c:v>
                </c:pt>
                <c:pt idx="19">
                  <c:v>201608</c:v>
                </c:pt>
                <c:pt idx="20">
                  <c:v>201609</c:v>
                </c:pt>
                <c:pt idx="21">
                  <c:v>201610</c:v>
                </c:pt>
                <c:pt idx="22">
                  <c:v>201611</c:v>
                </c:pt>
                <c:pt idx="23">
                  <c:v>201612</c:v>
                </c:pt>
                <c:pt idx="24">
                  <c:v>201701</c:v>
                </c:pt>
                <c:pt idx="25">
                  <c:v>201702</c:v>
                </c:pt>
                <c:pt idx="26">
                  <c:v>201703</c:v>
                </c:pt>
                <c:pt idx="27">
                  <c:v>201704</c:v>
                </c:pt>
                <c:pt idx="28">
                  <c:v>201705</c:v>
                </c:pt>
                <c:pt idx="29">
                  <c:v>201706</c:v>
                </c:pt>
                <c:pt idx="30">
                  <c:v>201707</c:v>
                </c:pt>
                <c:pt idx="31">
                  <c:v>201708</c:v>
                </c:pt>
                <c:pt idx="32">
                  <c:v>201709</c:v>
                </c:pt>
                <c:pt idx="33">
                  <c:v>201710</c:v>
                </c:pt>
                <c:pt idx="34">
                  <c:v>201711</c:v>
                </c:pt>
                <c:pt idx="35">
                  <c:v>201712</c:v>
                </c:pt>
                <c:pt idx="36">
                  <c:v>201801</c:v>
                </c:pt>
                <c:pt idx="37">
                  <c:v>201802</c:v>
                </c:pt>
                <c:pt idx="38">
                  <c:v>201803</c:v>
                </c:pt>
                <c:pt idx="39">
                  <c:v>201804</c:v>
                </c:pt>
                <c:pt idx="40">
                  <c:v>201805</c:v>
                </c:pt>
                <c:pt idx="41">
                  <c:v>201806</c:v>
                </c:pt>
                <c:pt idx="42">
                  <c:v>201807</c:v>
                </c:pt>
                <c:pt idx="43">
                  <c:v>201808</c:v>
                </c:pt>
                <c:pt idx="44">
                  <c:v>201809</c:v>
                </c:pt>
                <c:pt idx="45">
                  <c:v>201810</c:v>
                </c:pt>
                <c:pt idx="46">
                  <c:v>201811</c:v>
                </c:pt>
                <c:pt idx="47">
                  <c:v>201812</c:v>
                </c:pt>
                <c:pt idx="48">
                  <c:v>201901</c:v>
                </c:pt>
                <c:pt idx="49">
                  <c:v>201902</c:v>
                </c:pt>
                <c:pt idx="50">
                  <c:v>201903</c:v>
                </c:pt>
                <c:pt idx="51">
                  <c:v>201904</c:v>
                </c:pt>
                <c:pt idx="52">
                  <c:v>201905</c:v>
                </c:pt>
                <c:pt idx="53">
                  <c:v>201906</c:v>
                </c:pt>
                <c:pt idx="54">
                  <c:v>201907</c:v>
                </c:pt>
                <c:pt idx="55">
                  <c:v>201908</c:v>
                </c:pt>
                <c:pt idx="56">
                  <c:v>201909</c:v>
                </c:pt>
                <c:pt idx="57">
                  <c:v>201910</c:v>
                </c:pt>
                <c:pt idx="58">
                  <c:v>201911</c:v>
                </c:pt>
                <c:pt idx="59">
                  <c:v>201912</c:v>
                </c:pt>
                <c:pt idx="60">
                  <c:v>202001</c:v>
                </c:pt>
                <c:pt idx="61">
                  <c:v>202002</c:v>
                </c:pt>
                <c:pt idx="62">
                  <c:v>202003</c:v>
                </c:pt>
                <c:pt idx="63">
                  <c:v>202004</c:v>
                </c:pt>
                <c:pt idx="64">
                  <c:v>202005</c:v>
                </c:pt>
                <c:pt idx="65">
                  <c:v>202006</c:v>
                </c:pt>
                <c:pt idx="66">
                  <c:v>202007</c:v>
                </c:pt>
                <c:pt idx="67">
                  <c:v>202008</c:v>
                </c:pt>
                <c:pt idx="68">
                  <c:v>202009</c:v>
                </c:pt>
                <c:pt idx="69">
                  <c:v>202010</c:v>
                </c:pt>
                <c:pt idx="70">
                  <c:v>202011</c:v>
                </c:pt>
                <c:pt idx="71">
                  <c:v>202012</c:v>
                </c:pt>
                <c:pt idx="72">
                  <c:v>202101</c:v>
                </c:pt>
                <c:pt idx="73">
                  <c:v>202102</c:v>
                </c:pt>
                <c:pt idx="74">
                  <c:v>202103</c:v>
                </c:pt>
                <c:pt idx="75">
                  <c:v>202104</c:v>
                </c:pt>
                <c:pt idx="76">
                  <c:v>202105</c:v>
                </c:pt>
                <c:pt idx="77">
                  <c:v>202106</c:v>
                </c:pt>
                <c:pt idx="78">
                  <c:v>202107</c:v>
                </c:pt>
                <c:pt idx="79">
                  <c:v>202108</c:v>
                </c:pt>
                <c:pt idx="80">
                  <c:v>202109</c:v>
                </c:pt>
                <c:pt idx="81">
                  <c:v>202110</c:v>
                </c:pt>
                <c:pt idx="82">
                  <c:v>202111</c:v>
                </c:pt>
                <c:pt idx="83">
                  <c:v>202112</c:v>
                </c:pt>
                <c:pt idx="84">
                  <c:v>202201</c:v>
                </c:pt>
                <c:pt idx="85">
                  <c:v>202202</c:v>
                </c:pt>
                <c:pt idx="86">
                  <c:v>202203</c:v>
                </c:pt>
                <c:pt idx="87">
                  <c:v>202204</c:v>
                </c:pt>
                <c:pt idx="88">
                  <c:v>202205</c:v>
                </c:pt>
                <c:pt idx="89">
                  <c:v>202206</c:v>
                </c:pt>
              </c:numCache>
            </c:numRef>
          </c:cat>
          <c:val>
            <c:numRef>
              <c:f>'III.5.h-III.5.i'!$CD$9:$CD$98</c:f>
              <c:numCache>
                <c:formatCode>0.00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B-4F7C-A8AC-07ED5A1F0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395392"/>
        <c:axId val="1358756128"/>
      </c:lineChart>
      <c:catAx>
        <c:axId val="13583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8756128"/>
        <c:crosses val="autoZero"/>
        <c:auto val="1"/>
        <c:lblAlgn val="ctr"/>
        <c:lblOffset val="100"/>
        <c:noMultiLvlLbl val="0"/>
      </c:catAx>
      <c:valAx>
        <c:axId val="135875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839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Bajas pase a situación de inctividad/afiliacion fijos discontinuos</a:t>
            </a:r>
            <a:r>
              <a:rPr lang="en-US" baseline="0"/>
              <a:t> </a:t>
            </a:r>
            <a:r>
              <a:rPr lang="en-US"/>
              <a:t>x 100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'III.5.h-III.5.i'!$CV$6</c:f>
              <c:strCache>
                <c:ptCount val="1"/>
                <c:pt idx="0">
                  <c:v>Bajas/afiliacion x 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'III.5.h-III.5.i'!$CU$7:$CU$96</c:f>
              <c:numCache>
                <c:formatCode>General</c:formatCode>
                <c:ptCount val="90"/>
                <c:pt idx="0">
                  <c:v>2015</c:v>
                </c:pt>
                <c:pt idx="1">
                  <c:v>2015</c:v>
                </c:pt>
                <c:pt idx="2">
                  <c:v>2015</c:v>
                </c:pt>
                <c:pt idx="3">
                  <c:v>2015</c:v>
                </c:pt>
                <c:pt idx="4">
                  <c:v>2015</c:v>
                </c:pt>
                <c:pt idx="5">
                  <c:v>2015</c:v>
                </c:pt>
                <c:pt idx="6">
                  <c:v>2015</c:v>
                </c:pt>
                <c:pt idx="7">
                  <c:v>2015</c:v>
                </c:pt>
                <c:pt idx="8">
                  <c:v>2015</c:v>
                </c:pt>
                <c:pt idx="9">
                  <c:v>2015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2016</c:v>
                </c:pt>
                <c:pt idx="14">
                  <c:v>2016</c:v>
                </c:pt>
                <c:pt idx="15">
                  <c:v>2016</c:v>
                </c:pt>
                <c:pt idx="16">
                  <c:v>2016</c:v>
                </c:pt>
                <c:pt idx="17">
                  <c:v>2016</c:v>
                </c:pt>
                <c:pt idx="18">
                  <c:v>2016</c:v>
                </c:pt>
                <c:pt idx="19">
                  <c:v>2016</c:v>
                </c:pt>
                <c:pt idx="20">
                  <c:v>2016</c:v>
                </c:pt>
                <c:pt idx="21">
                  <c:v>2016</c:v>
                </c:pt>
                <c:pt idx="22">
                  <c:v>2016</c:v>
                </c:pt>
                <c:pt idx="23">
                  <c:v>2016</c:v>
                </c:pt>
                <c:pt idx="24">
                  <c:v>2017</c:v>
                </c:pt>
                <c:pt idx="25">
                  <c:v>2017</c:v>
                </c:pt>
                <c:pt idx="26">
                  <c:v>2017</c:v>
                </c:pt>
                <c:pt idx="27">
                  <c:v>2017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2017</c:v>
                </c:pt>
                <c:pt idx="33">
                  <c:v>2017</c:v>
                </c:pt>
                <c:pt idx="34">
                  <c:v>2017</c:v>
                </c:pt>
                <c:pt idx="35">
                  <c:v>2017</c:v>
                </c:pt>
                <c:pt idx="36">
                  <c:v>2018</c:v>
                </c:pt>
                <c:pt idx="37">
                  <c:v>2018</c:v>
                </c:pt>
                <c:pt idx="38">
                  <c:v>2018</c:v>
                </c:pt>
                <c:pt idx="39">
                  <c:v>2018</c:v>
                </c:pt>
                <c:pt idx="40">
                  <c:v>2018</c:v>
                </c:pt>
                <c:pt idx="41">
                  <c:v>2018</c:v>
                </c:pt>
                <c:pt idx="42">
                  <c:v>2018</c:v>
                </c:pt>
                <c:pt idx="43">
                  <c:v>2018</c:v>
                </c:pt>
                <c:pt idx="44">
                  <c:v>2018</c:v>
                </c:pt>
                <c:pt idx="45">
                  <c:v>2018</c:v>
                </c:pt>
                <c:pt idx="46">
                  <c:v>2018</c:v>
                </c:pt>
                <c:pt idx="47">
                  <c:v>2018</c:v>
                </c:pt>
                <c:pt idx="48">
                  <c:v>2019</c:v>
                </c:pt>
                <c:pt idx="49">
                  <c:v>2019</c:v>
                </c:pt>
                <c:pt idx="50">
                  <c:v>2019</c:v>
                </c:pt>
                <c:pt idx="51">
                  <c:v>2019</c:v>
                </c:pt>
                <c:pt idx="52">
                  <c:v>2019</c:v>
                </c:pt>
                <c:pt idx="53">
                  <c:v>2019</c:v>
                </c:pt>
                <c:pt idx="54">
                  <c:v>2019</c:v>
                </c:pt>
                <c:pt idx="55">
                  <c:v>2019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  <c:pt idx="60">
                  <c:v>2020</c:v>
                </c:pt>
                <c:pt idx="61">
                  <c:v>2020</c:v>
                </c:pt>
                <c:pt idx="62">
                  <c:v>2020</c:v>
                </c:pt>
                <c:pt idx="63">
                  <c:v>2020</c:v>
                </c:pt>
                <c:pt idx="64">
                  <c:v>2020</c:v>
                </c:pt>
                <c:pt idx="65">
                  <c:v>2020</c:v>
                </c:pt>
                <c:pt idx="66">
                  <c:v>2020</c:v>
                </c:pt>
                <c:pt idx="67">
                  <c:v>2020</c:v>
                </c:pt>
                <c:pt idx="68">
                  <c:v>2020</c:v>
                </c:pt>
                <c:pt idx="69">
                  <c:v>2020</c:v>
                </c:pt>
                <c:pt idx="70">
                  <c:v>2020</c:v>
                </c:pt>
                <c:pt idx="71">
                  <c:v>2020</c:v>
                </c:pt>
                <c:pt idx="72">
                  <c:v>2021</c:v>
                </c:pt>
                <c:pt idx="73">
                  <c:v>2021</c:v>
                </c:pt>
                <c:pt idx="74">
                  <c:v>2021</c:v>
                </c:pt>
                <c:pt idx="75">
                  <c:v>2021</c:v>
                </c:pt>
                <c:pt idx="76">
                  <c:v>2021</c:v>
                </c:pt>
                <c:pt idx="77">
                  <c:v>2021</c:v>
                </c:pt>
                <c:pt idx="78">
                  <c:v>2021</c:v>
                </c:pt>
                <c:pt idx="79">
                  <c:v>2021</c:v>
                </c:pt>
                <c:pt idx="80">
                  <c:v>2021</c:v>
                </c:pt>
                <c:pt idx="81">
                  <c:v>2021</c:v>
                </c:pt>
                <c:pt idx="82">
                  <c:v>2021</c:v>
                </c:pt>
                <c:pt idx="83">
                  <c:v>2021</c:v>
                </c:pt>
                <c:pt idx="84">
                  <c:v>2022</c:v>
                </c:pt>
                <c:pt idx="85">
                  <c:v>2022</c:v>
                </c:pt>
                <c:pt idx="86">
                  <c:v>2022</c:v>
                </c:pt>
                <c:pt idx="87">
                  <c:v>2022</c:v>
                </c:pt>
                <c:pt idx="88">
                  <c:v>2022</c:v>
                </c:pt>
                <c:pt idx="89">
                  <c:v>2022</c:v>
                </c:pt>
              </c:numCache>
            </c:numRef>
          </c:cat>
          <c:val>
            <c:numRef>
              <c:f>'III.5.h-III.5.i'!$CV$7:$CV$96</c:f>
              <c:numCache>
                <c:formatCode>0.000</c:formatCode>
                <c:ptCount val="90"/>
                <c:pt idx="0">
                  <c:v>0.66545086571930157</c:v>
                </c:pt>
                <c:pt idx="1">
                  <c:v>0.56195888608670808</c:v>
                </c:pt>
                <c:pt idx="2">
                  <c:v>0.58430984494059524</c:v>
                </c:pt>
                <c:pt idx="3">
                  <c:v>0.6176309844676352</c:v>
                </c:pt>
                <c:pt idx="4">
                  <c:v>0.84354751432575303</c:v>
                </c:pt>
                <c:pt idx="5">
                  <c:v>1.903960675621065</c:v>
                </c:pt>
                <c:pt idx="6">
                  <c:v>0.82370924128590173</c:v>
                </c:pt>
                <c:pt idx="7">
                  <c:v>0.701560625146878</c:v>
                </c:pt>
                <c:pt idx="8">
                  <c:v>0.76689586450292646</c:v>
                </c:pt>
                <c:pt idx="9">
                  <c:v>1.2333955788460285</c:v>
                </c:pt>
                <c:pt idx="10">
                  <c:v>1.0524896122028908</c:v>
                </c:pt>
                <c:pt idx="11">
                  <c:v>1.1011247912282165</c:v>
                </c:pt>
                <c:pt idx="12">
                  <c:v>0.7799133709923155</c:v>
                </c:pt>
                <c:pt idx="13">
                  <c:v>0.58528363670036676</c:v>
                </c:pt>
                <c:pt idx="14">
                  <c:v>0.6211800704076933</c:v>
                </c:pt>
                <c:pt idx="15">
                  <c:v>0.61435056734618487</c:v>
                </c:pt>
                <c:pt idx="16">
                  <c:v>0.68581667277314307</c:v>
                </c:pt>
                <c:pt idx="17">
                  <c:v>1.9769997314931702</c:v>
                </c:pt>
                <c:pt idx="18">
                  <c:v>0.94037010475184546</c:v>
                </c:pt>
                <c:pt idx="19">
                  <c:v>0.61371253007490312</c:v>
                </c:pt>
                <c:pt idx="20">
                  <c:v>0.69894381572764563</c:v>
                </c:pt>
                <c:pt idx="21">
                  <c:v>1.2482182200403051</c:v>
                </c:pt>
                <c:pt idx="22">
                  <c:v>1.0108124358230219</c:v>
                </c:pt>
                <c:pt idx="23">
                  <c:v>0.99467218830727755</c:v>
                </c:pt>
                <c:pt idx="24">
                  <c:v>0.62891879558234542</c:v>
                </c:pt>
                <c:pt idx="25">
                  <c:v>0.53605308779045302</c:v>
                </c:pt>
                <c:pt idx="26">
                  <c:v>0.54234455674049875</c:v>
                </c:pt>
                <c:pt idx="27">
                  <c:v>0.68848708722599128</c:v>
                </c:pt>
                <c:pt idx="28">
                  <c:v>0.64327488029487623</c:v>
                </c:pt>
                <c:pt idx="29">
                  <c:v>2.0039847542249625</c:v>
                </c:pt>
                <c:pt idx="30">
                  <c:v>0.94509854232503554</c:v>
                </c:pt>
                <c:pt idx="31">
                  <c:v>0.64020670374250677</c:v>
                </c:pt>
                <c:pt idx="32">
                  <c:v>0.73817308620652078</c:v>
                </c:pt>
                <c:pt idx="33">
                  <c:v>1.2048338093969511</c:v>
                </c:pt>
                <c:pt idx="34">
                  <c:v>1.0636987163636016</c:v>
                </c:pt>
                <c:pt idx="35">
                  <c:v>1.0058520149031969</c:v>
                </c:pt>
                <c:pt idx="36">
                  <c:v>0.64184815772560344</c:v>
                </c:pt>
                <c:pt idx="37">
                  <c:v>0.55783928366114155</c:v>
                </c:pt>
                <c:pt idx="38">
                  <c:v>0.60649388927154024</c:v>
                </c:pt>
                <c:pt idx="39">
                  <c:v>0.59799270181545194</c:v>
                </c:pt>
                <c:pt idx="40">
                  <c:v>0.65511887597045526</c:v>
                </c:pt>
                <c:pt idx="41">
                  <c:v>2.105900816815157</c:v>
                </c:pt>
                <c:pt idx="42">
                  <c:v>0.92251562395407671</c:v>
                </c:pt>
                <c:pt idx="43">
                  <c:v>0.63108313089238555</c:v>
                </c:pt>
                <c:pt idx="44">
                  <c:v>0.81393627367994781</c:v>
                </c:pt>
                <c:pt idx="45">
                  <c:v>1.1315802826347559</c:v>
                </c:pt>
                <c:pt idx="46">
                  <c:v>1.0735831225775827</c:v>
                </c:pt>
                <c:pt idx="47">
                  <c:v>1.2215045423374984</c:v>
                </c:pt>
                <c:pt idx="48">
                  <c:v>0.65120579783504429</c:v>
                </c:pt>
                <c:pt idx="49">
                  <c:v>0.54841522187070035</c:v>
                </c:pt>
                <c:pt idx="50">
                  <c:v>0.60357394775080142</c:v>
                </c:pt>
                <c:pt idx="51">
                  <c:v>0.58126412184537402</c:v>
                </c:pt>
                <c:pt idx="52">
                  <c:v>0.60493940771378352</c:v>
                </c:pt>
                <c:pt idx="53">
                  <c:v>2.2226496162016702</c:v>
                </c:pt>
                <c:pt idx="54">
                  <c:v>0.83993411253575445</c:v>
                </c:pt>
                <c:pt idx="55">
                  <c:v>0.65552573585918417</c:v>
                </c:pt>
                <c:pt idx="56">
                  <c:v>0.75949445773495095</c:v>
                </c:pt>
                <c:pt idx="57">
                  <c:v>1.0200977691578257</c:v>
                </c:pt>
                <c:pt idx="58">
                  <c:v>1.1499703771451966</c:v>
                </c:pt>
                <c:pt idx="59">
                  <c:v>1.1599169255734409</c:v>
                </c:pt>
                <c:pt idx="60">
                  <c:v>0.68071040900625057</c:v>
                </c:pt>
                <c:pt idx="61">
                  <c:v>0.58232609346999387</c:v>
                </c:pt>
                <c:pt idx="62">
                  <c:v>0.99556528566838387</c:v>
                </c:pt>
                <c:pt idx="63">
                  <c:v>0.24175078346433432</c:v>
                </c:pt>
                <c:pt idx="64">
                  <c:v>0.22422973482912373</c:v>
                </c:pt>
                <c:pt idx="65">
                  <c:v>1.9733197944340048</c:v>
                </c:pt>
                <c:pt idx="66">
                  <c:v>2.4703832841281597</c:v>
                </c:pt>
                <c:pt idx="67">
                  <c:v>0.57104540038927432</c:v>
                </c:pt>
                <c:pt idx="68">
                  <c:v>1.2782258406712024</c:v>
                </c:pt>
                <c:pt idx="69">
                  <c:v>0.69432665880169364</c:v>
                </c:pt>
                <c:pt idx="70">
                  <c:v>0.56750189044937638</c:v>
                </c:pt>
                <c:pt idx="71">
                  <c:v>0.75583098558119266</c:v>
                </c:pt>
                <c:pt idx="72">
                  <c:v>0.47768207134126356</c:v>
                </c:pt>
                <c:pt idx="73">
                  <c:v>0.32368180742903796</c:v>
                </c:pt>
                <c:pt idx="74">
                  <c:v>0.37381899059127255</c:v>
                </c:pt>
                <c:pt idx="75">
                  <c:v>0.45731967137578383</c:v>
                </c:pt>
                <c:pt idx="76">
                  <c:v>0.54446038194292834</c:v>
                </c:pt>
                <c:pt idx="77">
                  <c:v>1.955440152565125</c:v>
                </c:pt>
                <c:pt idx="78">
                  <c:v>0.69478557494856974</c:v>
                </c:pt>
                <c:pt idx="79">
                  <c:v>0.54154455614762231</c:v>
                </c:pt>
                <c:pt idx="80">
                  <c:v>0.68104399101737312</c:v>
                </c:pt>
                <c:pt idx="81">
                  <c:v>0.67870126361162253</c:v>
                </c:pt>
                <c:pt idx="82">
                  <c:v>0.89451291385318821</c:v>
                </c:pt>
                <c:pt idx="83">
                  <c:v>0.84800345939859967</c:v>
                </c:pt>
                <c:pt idx="84">
                  <c:v>0.58093145103272437</c:v>
                </c:pt>
                <c:pt idx="85">
                  <c:v>0.64549863868303847</c:v>
                </c:pt>
                <c:pt idx="86">
                  <c:v>0.74965419169390435</c:v>
                </c:pt>
                <c:pt idx="87">
                  <c:v>1.239701673112265</c:v>
                </c:pt>
                <c:pt idx="88">
                  <c:v>1.3116491826933503</c:v>
                </c:pt>
                <c:pt idx="89">
                  <c:v>2.2198552575880539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C-40CB-B55E-5D563817B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877808"/>
        <c:axId val="1454968224"/>
      </c:lineChart>
      <c:catAx>
        <c:axId val="145487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54968224"/>
        <c:crosses val="autoZero"/>
        <c:auto val="1"/>
        <c:lblAlgn val="ctr"/>
        <c:lblOffset val="100"/>
        <c:noMultiLvlLbl val="0"/>
      </c:catAx>
      <c:valAx>
        <c:axId val="145496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5487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'III.5.h-III.5.i'!$AD$5</c:f>
              <c:strCache>
                <c:ptCount val="1"/>
                <c:pt idx="0">
                  <c:v>Dimisión/Baja voluntaria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'III.5.h-III.5.i'!$AC$6:$AC$97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'III.5.h-III.5.i'!$AD$6:$AD$97</c:f>
              <c:numCache>
                <c:formatCode>0.00</c:formatCode>
                <c:ptCount val="92"/>
                <c:pt idx="0">
                  <c:v>2.0076492647032842E-2</c:v>
                </c:pt>
                <c:pt idx="1">
                  <c:v>1.8313686732368321E-2</c:v>
                </c:pt>
                <c:pt idx="2">
                  <c:v>1.9245052846992395E-2</c:v>
                </c:pt>
                <c:pt idx="3">
                  <c:v>2.0873904032227796E-2</c:v>
                </c:pt>
                <c:pt idx="4">
                  <c:v>2.3015214773053107E-2</c:v>
                </c:pt>
                <c:pt idx="5">
                  <c:v>2.3054256327719361E-2</c:v>
                </c:pt>
                <c:pt idx="6">
                  <c:v>1.9906150969762674E-2</c:v>
                </c:pt>
                <c:pt idx="7">
                  <c:v>2.0511839391578947E-2</c:v>
                </c:pt>
                <c:pt idx="8">
                  <c:v>2.2549732118073099E-2</c:v>
                </c:pt>
                <c:pt idx="9">
                  <c:v>2.1594425868579882E-2</c:v>
                </c:pt>
                <c:pt idx="10">
                  <c:v>2.0068831392616074E-2</c:v>
                </c:pt>
                <c:pt idx="11">
                  <c:v>2.3180525148081697E-2</c:v>
                </c:pt>
                <c:pt idx="12">
                  <c:v>2.4689038482337177E-2</c:v>
                </c:pt>
                <c:pt idx="13">
                  <c:v>2.0842482477987503E-2</c:v>
                </c:pt>
                <c:pt idx="14">
                  <c:v>2.2059967654597269E-2</c:v>
                </c:pt>
                <c:pt idx="15">
                  <c:v>2.2705922989918068E-2</c:v>
                </c:pt>
                <c:pt idx="16">
                  <c:v>2.5146018769702926E-2</c:v>
                </c:pt>
                <c:pt idx="17">
                  <c:v>2.6435962034833442E-2</c:v>
                </c:pt>
                <c:pt idx="18">
                  <c:v>2.5319096243389353E-2</c:v>
                </c:pt>
                <c:pt idx="19">
                  <c:v>2.2154485479527478E-2</c:v>
                </c:pt>
                <c:pt idx="20">
                  <c:v>2.7091537983388796E-2</c:v>
                </c:pt>
                <c:pt idx="21">
                  <c:v>2.5750548506474541E-2</c:v>
                </c:pt>
                <c:pt idx="22">
                  <c:v>2.2441331565174139E-2</c:v>
                </c:pt>
                <c:pt idx="23">
                  <c:v>2.4781499784522681E-2</c:v>
                </c:pt>
                <c:pt idx="24">
                  <c:v>2.4576316894840022E-2</c:v>
                </c:pt>
                <c:pt idx="25">
                  <c:v>2.4022532082659455E-2</c:v>
                </c:pt>
                <c:pt idx="26">
                  <c:v>2.5283417594162631E-2</c:v>
                </c:pt>
                <c:pt idx="27">
                  <c:v>2.9426686258755927E-2</c:v>
                </c:pt>
                <c:pt idx="28">
                  <c:v>2.7779068623038135E-2</c:v>
                </c:pt>
                <c:pt idx="29">
                  <c:v>3.1689868466906149E-2</c:v>
                </c:pt>
                <c:pt idx="30">
                  <c:v>2.9465046378103574E-2</c:v>
                </c:pt>
                <c:pt idx="31">
                  <c:v>2.5813803742900304E-2</c:v>
                </c:pt>
                <c:pt idx="32">
                  <c:v>3.2716249085250053E-2</c:v>
                </c:pt>
                <c:pt idx="33">
                  <c:v>2.9083236650719973E-2</c:v>
                </c:pt>
                <c:pt idx="34">
                  <c:v>2.5417269658138262E-2</c:v>
                </c:pt>
                <c:pt idx="35">
                  <c:v>2.7921303517179648E-2</c:v>
                </c:pt>
                <c:pt idx="36">
                  <c:v>2.7554257554373629E-2</c:v>
                </c:pt>
                <c:pt idx="37">
                  <c:v>2.7954574715824958E-2</c:v>
                </c:pt>
                <c:pt idx="38">
                  <c:v>3.0708181670295504E-2</c:v>
                </c:pt>
                <c:pt idx="39">
                  <c:v>3.0045312377379917E-2</c:v>
                </c:pt>
                <c:pt idx="40">
                  <c:v>3.1267871731039683E-2</c:v>
                </c:pt>
                <c:pt idx="41">
                  <c:v>3.6983854949205044E-2</c:v>
                </c:pt>
                <c:pt idx="42">
                  <c:v>3.2230374513265582E-2</c:v>
                </c:pt>
                <c:pt idx="43">
                  <c:v>3.0304784872469341E-2</c:v>
                </c:pt>
                <c:pt idx="44">
                  <c:v>3.8748404046792972E-2</c:v>
                </c:pt>
                <c:pt idx="45">
                  <c:v>3.0485804658556253E-2</c:v>
                </c:pt>
                <c:pt idx="46">
                  <c:v>2.8874649933504064E-2</c:v>
                </c:pt>
                <c:pt idx="47">
                  <c:v>3.5904246892244362E-2</c:v>
                </c:pt>
                <c:pt idx="48">
                  <c:v>2.8573451052121709E-2</c:v>
                </c:pt>
                <c:pt idx="49">
                  <c:v>2.9199491806533535E-2</c:v>
                </c:pt>
                <c:pt idx="50">
                  <c:v>3.2683287684342706E-2</c:v>
                </c:pt>
                <c:pt idx="51">
                  <c:v>3.0561958797064335E-2</c:v>
                </c:pt>
                <c:pt idx="52">
                  <c:v>3.103745122612854E-2</c:v>
                </c:pt>
                <c:pt idx="53">
                  <c:v>3.80664883392835E-2</c:v>
                </c:pt>
                <c:pt idx="54">
                  <c:v>2.9491350773648617E-2</c:v>
                </c:pt>
                <c:pt idx="55">
                  <c:v>2.943562271206494E-2</c:v>
                </c:pt>
                <c:pt idx="56">
                  <c:v>3.5473517495654368E-2</c:v>
                </c:pt>
                <c:pt idx="57">
                  <c:v>2.631884540463824E-2</c:v>
                </c:pt>
                <c:pt idx="58">
                  <c:v>2.7687336086800476E-2</c:v>
                </c:pt>
                <c:pt idx="59">
                  <c:v>3.1800165439091574E-2</c:v>
                </c:pt>
                <c:pt idx="60">
                  <c:v>2.8286425967646304E-2</c:v>
                </c:pt>
                <c:pt idx="61">
                  <c:v>2.8350549883381867E-2</c:v>
                </c:pt>
                <c:pt idx="62">
                  <c:v>2.840705413278069E-2</c:v>
                </c:pt>
                <c:pt idx="63">
                  <c:v>7.2962763332638757E-3</c:v>
                </c:pt>
                <c:pt idx="64">
                  <c:v>7.355012654110901E-3</c:v>
                </c:pt>
                <c:pt idx="65">
                  <c:v>2.1427969796793359E-2</c:v>
                </c:pt>
                <c:pt idx="66">
                  <c:v>2.0997476615165735E-2</c:v>
                </c:pt>
                <c:pt idx="67">
                  <c:v>2.0840331784435645E-2</c:v>
                </c:pt>
                <c:pt idx="68">
                  <c:v>2.5947626521707286E-2</c:v>
                </c:pt>
                <c:pt idx="69">
                  <c:v>2.0052612289694169E-2</c:v>
                </c:pt>
                <c:pt idx="70">
                  <c:v>2.0173755604307966E-2</c:v>
                </c:pt>
                <c:pt idx="71">
                  <c:v>2.2071355297645118E-2</c:v>
                </c:pt>
                <c:pt idx="72">
                  <c:v>2.3034125635727487E-2</c:v>
                </c:pt>
                <c:pt idx="73">
                  <c:v>2.0567776938017666E-2</c:v>
                </c:pt>
                <c:pt idx="74">
                  <c:v>2.1683619249614039E-2</c:v>
                </c:pt>
                <c:pt idx="75">
                  <c:v>2.4683552955346359E-2</c:v>
                </c:pt>
                <c:pt idx="76">
                  <c:v>2.9748495880830676E-2</c:v>
                </c:pt>
                <c:pt idx="77">
                  <c:v>3.2668602044891019E-2</c:v>
                </c:pt>
                <c:pt idx="78">
                  <c:v>2.4305252655977456E-2</c:v>
                </c:pt>
                <c:pt idx="79">
                  <c:v>2.9508575620298433E-2</c:v>
                </c:pt>
                <c:pt idx="80">
                  <c:v>3.4634368817421053E-2</c:v>
                </c:pt>
                <c:pt idx="81">
                  <c:v>2.8772217494757366E-2</c:v>
                </c:pt>
                <c:pt idx="82">
                  <c:v>3.1595069489382031E-2</c:v>
                </c:pt>
                <c:pt idx="83">
                  <c:v>3.2391515967280141E-2</c:v>
                </c:pt>
                <c:pt idx="84">
                  <c:v>3.3353588533237388E-2</c:v>
                </c:pt>
                <c:pt idx="85">
                  <c:v>3.5537321245175855E-2</c:v>
                </c:pt>
                <c:pt idx="86">
                  <c:v>3.9160084885734442E-2</c:v>
                </c:pt>
                <c:pt idx="87">
                  <c:v>5.1043151990209763E-2</c:v>
                </c:pt>
                <c:pt idx="88">
                  <c:v>5.8406382794959071E-2</c:v>
                </c:pt>
                <c:pt idx="89">
                  <c:v>6.644592341934985E-2</c:v>
                </c:pt>
                <c:pt idx="90">
                  <c:v>7.1806951148758028E-2</c:v>
                </c:pt>
                <c:pt idx="91">
                  <c:v>6.4827941463180092E-2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9-4FD4-A173-48791CA5AAC7}"/>
            </c:ext>
          </c:extLst>
        </c:ser>
        <c:ser>
          <c:idx val="1"/>
          <c:order val="1"/>
          <c:tx>
            <c:strRef>
              <c:f>'III.5.h-III.5.i'!$AE$5</c:f>
              <c:strCache>
                <c:ptCount val="1"/>
                <c:pt idx="0">
                  <c:v>Pase a inactividad de fijos discontinuos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'III.5.h-III.5.i'!$AC$6:$AC$97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'III.5.h-III.5.i'!$AE$6:$AE$97</c:f>
              <c:numCache>
                <c:formatCode>0.00</c:formatCode>
                <c:ptCount val="92"/>
                <c:pt idx="0">
                  <c:v>2.2255222052335683E-2</c:v>
                </c:pt>
                <c:pt idx="1">
                  <c:v>1.9541996836476099E-2</c:v>
                </c:pt>
                <c:pt idx="2">
                  <c:v>2.2114327328202416E-2</c:v>
                </c:pt>
                <c:pt idx="3">
                  <c:v>2.5947611354981037E-2</c:v>
                </c:pt>
                <c:pt idx="4">
                  <c:v>3.8259262640672344E-2</c:v>
                </c:pt>
                <c:pt idx="5">
                  <c:v>7.8167629859919249E-2</c:v>
                </c:pt>
                <c:pt idx="6">
                  <c:v>2.4851131658843457E-2</c:v>
                </c:pt>
                <c:pt idx="7">
                  <c:v>1.9720592135168281E-2</c:v>
                </c:pt>
                <c:pt idx="8">
                  <c:v>2.9701399310433894E-2</c:v>
                </c:pt>
                <c:pt idx="9">
                  <c:v>5.3875265312849245E-2</c:v>
                </c:pt>
                <c:pt idx="10">
                  <c:v>3.96987740413349E-2</c:v>
                </c:pt>
                <c:pt idx="11">
                  <c:v>3.907119143486304E-2</c:v>
                </c:pt>
                <c:pt idx="12">
                  <c:v>2.6724059925959394E-2</c:v>
                </c:pt>
                <c:pt idx="13">
                  <c:v>2.0906158979780945E-2</c:v>
                </c:pt>
                <c:pt idx="14">
                  <c:v>2.4217646135047767E-2</c:v>
                </c:pt>
                <c:pt idx="15">
                  <c:v>2.614232047225094E-2</c:v>
                </c:pt>
                <c:pt idx="16">
                  <c:v>3.1438986238274742E-2</c:v>
                </c:pt>
                <c:pt idx="17">
                  <c:v>8.2326121286636911E-2</c:v>
                </c:pt>
                <c:pt idx="18">
                  <c:v>2.8784538712160752E-2</c:v>
                </c:pt>
                <c:pt idx="19">
                  <c:v>1.7719093263427608E-2</c:v>
                </c:pt>
                <c:pt idx="20">
                  <c:v>2.8020288761154942E-2</c:v>
                </c:pt>
                <c:pt idx="21">
                  <c:v>5.5946586101936431E-2</c:v>
                </c:pt>
                <c:pt idx="22">
                  <c:v>3.9057055844832149E-2</c:v>
                </c:pt>
                <c:pt idx="23">
                  <c:v>3.6050231137639541E-2</c:v>
                </c:pt>
                <c:pt idx="24">
                  <c:v>2.2112013121693367E-2</c:v>
                </c:pt>
                <c:pt idx="25">
                  <c:v>1.9564773730202524E-2</c:v>
                </c:pt>
                <c:pt idx="26">
                  <c:v>2.1323622571609763E-2</c:v>
                </c:pt>
                <c:pt idx="27">
                  <c:v>3.0242956709759551E-2</c:v>
                </c:pt>
                <c:pt idx="28">
                  <c:v>3.0140858469628464E-2</c:v>
                </c:pt>
                <c:pt idx="29">
                  <c:v>8.53647441232529E-2</c:v>
                </c:pt>
                <c:pt idx="30">
                  <c:v>2.957643120153362E-2</c:v>
                </c:pt>
                <c:pt idx="31">
                  <c:v>1.8890729165249143E-2</c:v>
                </c:pt>
                <c:pt idx="32">
                  <c:v>3.0266765118916548E-2</c:v>
                </c:pt>
                <c:pt idx="33">
                  <c:v>5.5172746083448007E-2</c:v>
                </c:pt>
                <c:pt idx="34">
                  <c:v>4.1680928377163098E-2</c:v>
                </c:pt>
                <c:pt idx="35">
                  <c:v>3.6768686581076446E-2</c:v>
                </c:pt>
                <c:pt idx="36">
                  <c:v>2.2598471792280056E-2</c:v>
                </c:pt>
                <c:pt idx="37">
                  <c:v>2.0503001236298293E-2</c:v>
                </c:pt>
                <c:pt idx="38">
                  <c:v>2.4425118886393635E-2</c:v>
                </c:pt>
                <c:pt idx="39">
                  <c:v>2.6697015350073718E-2</c:v>
                </c:pt>
                <c:pt idx="40">
                  <c:v>3.1489754680223705E-2</c:v>
                </c:pt>
                <c:pt idx="41">
                  <c:v>9.3179122594856709E-2</c:v>
                </c:pt>
                <c:pt idx="42">
                  <c:v>2.9943569756515513E-2</c:v>
                </c:pt>
                <c:pt idx="43">
                  <c:v>1.9229426702455379E-2</c:v>
                </c:pt>
                <c:pt idx="44">
                  <c:v>3.4228920188377497E-2</c:v>
                </c:pt>
                <c:pt idx="45">
                  <c:v>5.2881846763698274E-2</c:v>
                </c:pt>
                <c:pt idx="46">
                  <c:v>4.2826892644226615E-2</c:v>
                </c:pt>
                <c:pt idx="47">
                  <c:v>4.5610709355811387E-2</c:v>
                </c:pt>
                <c:pt idx="48">
                  <c:v>2.3396038841491048E-2</c:v>
                </c:pt>
                <c:pt idx="49">
                  <c:v>2.0555843346903468E-2</c:v>
                </c:pt>
                <c:pt idx="50">
                  <c:v>2.44612110465342E-2</c:v>
                </c:pt>
                <c:pt idx="51">
                  <c:v>2.6371466070457442E-2</c:v>
                </c:pt>
                <c:pt idx="52">
                  <c:v>2.952345815242521E-2</c:v>
                </c:pt>
                <c:pt idx="53">
                  <c:v>0.10024265279912996</c:v>
                </c:pt>
                <c:pt idx="54">
                  <c:v>2.7825237638941243E-2</c:v>
                </c:pt>
                <c:pt idx="55">
                  <c:v>2.0397413045981964E-2</c:v>
                </c:pt>
                <c:pt idx="56">
                  <c:v>3.2383888900041451E-2</c:v>
                </c:pt>
                <c:pt idx="57">
                  <c:v>4.8483952933541227E-2</c:v>
                </c:pt>
                <c:pt idx="58">
                  <c:v>4.6790887877025927E-2</c:v>
                </c:pt>
                <c:pt idx="59">
                  <c:v>4.4221841220152693E-2</c:v>
                </c:pt>
                <c:pt idx="60">
                  <c:v>2.4959673560231863E-2</c:v>
                </c:pt>
                <c:pt idx="61">
                  <c:v>2.2340645695199262E-2</c:v>
                </c:pt>
                <c:pt idx="62">
                  <c:v>3.8425996033774529E-2</c:v>
                </c:pt>
                <c:pt idx="63">
                  <c:v>9.4491262501001788E-3</c:v>
                </c:pt>
                <c:pt idx="64">
                  <c:v>9.507895068800086E-3</c:v>
                </c:pt>
                <c:pt idx="65">
                  <c:v>7.5574354600207574E-2</c:v>
                </c:pt>
                <c:pt idx="66">
                  <c:v>7.3529364663526539E-2</c:v>
                </c:pt>
                <c:pt idx="67">
                  <c:v>1.6350531435665769E-2</c:v>
                </c:pt>
                <c:pt idx="68">
                  <c:v>4.8807820977801814E-2</c:v>
                </c:pt>
                <c:pt idx="69">
                  <c:v>2.655130903260549E-2</c:v>
                </c:pt>
                <c:pt idx="70">
                  <c:v>2.0250207797327942E-2</c:v>
                </c:pt>
                <c:pt idx="71">
                  <c:v>2.6180977551281851E-2</c:v>
                </c:pt>
                <c:pt idx="72">
                  <c:v>1.6060387976657362E-2</c:v>
                </c:pt>
                <c:pt idx="73">
                  <c:v>1.0908047368013537E-2</c:v>
                </c:pt>
                <c:pt idx="74">
                  <c:v>1.299180369915792E-2</c:v>
                </c:pt>
                <c:pt idx="75">
                  <c:v>1.6690642849010548E-2</c:v>
                </c:pt>
                <c:pt idx="76">
                  <c:v>2.1469679679820334E-2</c:v>
                </c:pt>
                <c:pt idx="77">
                  <c:v>8.4965495052650761E-2</c:v>
                </c:pt>
                <c:pt idx="78">
                  <c:v>2.2456642558960425E-2</c:v>
                </c:pt>
                <c:pt idx="79">
                  <c:v>1.6491564273697055E-2</c:v>
                </c:pt>
                <c:pt idx="80">
                  <c:v>2.8774325800281261E-2</c:v>
                </c:pt>
                <c:pt idx="81">
                  <c:v>3.1610623436483007E-2</c:v>
                </c:pt>
                <c:pt idx="82">
                  <c:v>3.7119719340850045E-2</c:v>
                </c:pt>
                <c:pt idx="83">
                  <c:v>3.3111656809206073E-2</c:v>
                </c:pt>
                <c:pt idx="84">
                  <c:v>2.1935311716844007E-2</c:v>
                </c:pt>
                <c:pt idx="85">
                  <c:v>2.5878181552551147E-2</c:v>
                </c:pt>
                <c:pt idx="86">
                  <c:v>3.4513669937519927E-2</c:v>
                </c:pt>
                <c:pt idx="87">
                  <c:v>7.4089573229392414E-2</c:v>
                </c:pt>
                <c:pt idx="88">
                  <c:v>9.1865427334381577E-2</c:v>
                </c:pt>
                <c:pt idx="89">
                  <c:v>0.16285497000256274</c:v>
                </c:pt>
                <c:pt idx="90">
                  <c:v>0.11501523165276706</c:v>
                </c:pt>
                <c:pt idx="91">
                  <c:v>8.2927314161619928E-2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9-4FD4-A173-48791CA5AAC7}"/>
            </c:ext>
          </c:extLst>
        </c:ser>
        <c:ser>
          <c:idx val="2"/>
          <c:order val="2"/>
          <c:tx>
            <c:strRef>
              <c:f>'III.5.h-III.5.i'!$AF$5</c:f>
              <c:strCache>
                <c:ptCount val="1"/>
                <c:pt idx="0">
                  <c:v>Despido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'III.5.h-III.5.i'!$AC$6:$AC$97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'III.5.h-III.5.i'!$AF$6:$AF$97</c:f>
              <c:numCache>
                <c:formatCode>0.00</c:formatCode>
                <c:ptCount val="92"/>
                <c:pt idx="0">
                  <c:v>1.8184184094125797E-2</c:v>
                </c:pt>
                <c:pt idx="1">
                  <c:v>1.7148876732859322E-2</c:v>
                </c:pt>
                <c:pt idx="2">
                  <c:v>1.6976285633872063E-2</c:v>
                </c:pt>
                <c:pt idx="3">
                  <c:v>1.5899557074907041E-2</c:v>
                </c:pt>
                <c:pt idx="4">
                  <c:v>1.648438878353228E-2</c:v>
                </c:pt>
                <c:pt idx="5">
                  <c:v>1.6318785989253858E-2</c:v>
                </c:pt>
                <c:pt idx="6">
                  <c:v>1.7048977273041568E-2</c:v>
                </c:pt>
                <c:pt idx="7">
                  <c:v>1.1938521013027982E-2</c:v>
                </c:pt>
                <c:pt idx="8">
                  <c:v>1.6514258295900169E-2</c:v>
                </c:pt>
                <c:pt idx="9">
                  <c:v>1.6651936128638026E-2</c:v>
                </c:pt>
                <c:pt idx="10">
                  <c:v>1.5667135183435533E-2</c:v>
                </c:pt>
                <c:pt idx="11">
                  <c:v>1.9386110398211989E-2</c:v>
                </c:pt>
                <c:pt idx="12">
                  <c:v>1.8541124981215792E-2</c:v>
                </c:pt>
                <c:pt idx="13">
                  <c:v>1.5796150986153168E-2</c:v>
                </c:pt>
                <c:pt idx="14">
                  <c:v>1.586007336680691E-2</c:v>
                </c:pt>
                <c:pt idx="15">
                  <c:v>1.545293662935654E-2</c:v>
                </c:pt>
                <c:pt idx="16">
                  <c:v>1.5627544048092218E-2</c:v>
                </c:pt>
                <c:pt idx="17">
                  <c:v>1.641120146626E-2</c:v>
                </c:pt>
                <c:pt idx="18">
                  <c:v>1.6600091574087962E-2</c:v>
                </c:pt>
                <c:pt idx="19">
                  <c:v>1.1696625599695599E-2</c:v>
                </c:pt>
                <c:pt idx="20">
                  <c:v>1.6767006639921603E-2</c:v>
                </c:pt>
                <c:pt idx="21">
                  <c:v>1.671068124532887E-2</c:v>
                </c:pt>
                <c:pt idx="22">
                  <c:v>1.5594422502415972E-2</c:v>
                </c:pt>
                <c:pt idx="23">
                  <c:v>1.866956321001579E-2</c:v>
                </c:pt>
                <c:pt idx="24">
                  <c:v>1.6738438250407352E-2</c:v>
                </c:pt>
                <c:pt idx="25">
                  <c:v>1.6251778826318876E-2</c:v>
                </c:pt>
                <c:pt idx="26">
                  <c:v>1.5169331835193913E-2</c:v>
                </c:pt>
                <c:pt idx="27">
                  <c:v>1.5486586382695266E-2</c:v>
                </c:pt>
                <c:pt idx="28">
                  <c:v>1.4552597347043816E-2</c:v>
                </c:pt>
                <c:pt idx="29">
                  <c:v>1.6323326251147033E-2</c:v>
                </c:pt>
                <c:pt idx="30">
                  <c:v>1.6897782077101967E-2</c:v>
                </c:pt>
                <c:pt idx="31">
                  <c:v>1.2122021895047243E-2</c:v>
                </c:pt>
                <c:pt idx="32">
                  <c:v>1.6991360113622723E-2</c:v>
                </c:pt>
                <c:pt idx="33">
                  <c:v>1.6186356280999986E-2</c:v>
                </c:pt>
                <c:pt idx="34">
                  <c:v>1.464409459571355E-2</c:v>
                </c:pt>
                <c:pt idx="35">
                  <c:v>1.7340193202943111E-2</c:v>
                </c:pt>
                <c:pt idx="36">
                  <c:v>1.756797686526115E-2</c:v>
                </c:pt>
                <c:pt idx="37">
                  <c:v>1.6436765182385054E-2</c:v>
                </c:pt>
                <c:pt idx="38">
                  <c:v>1.6940103890443127E-2</c:v>
                </c:pt>
                <c:pt idx="39">
                  <c:v>1.5083977804998872E-2</c:v>
                </c:pt>
                <c:pt idx="40">
                  <c:v>1.4846838866046803E-2</c:v>
                </c:pt>
                <c:pt idx="41">
                  <c:v>1.7158353571454354E-2</c:v>
                </c:pt>
                <c:pt idx="42">
                  <c:v>1.6404773155754403E-2</c:v>
                </c:pt>
                <c:pt idx="43">
                  <c:v>1.2011344117729717E-2</c:v>
                </c:pt>
                <c:pt idx="44">
                  <c:v>1.7921032176407819E-2</c:v>
                </c:pt>
                <c:pt idx="45">
                  <c:v>1.6803130748926608E-2</c:v>
                </c:pt>
                <c:pt idx="46">
                  <c:v>1.5750372419453693E-2</c:v>
                </c:pt>
                <c:pt idx="47">
                  <c:v>2.0816780471977492E-2</c:v>
                </c:pt>
                <c:pt idx="48">
                  <c:v>1.6809037541802144E-2</c:v>
                </c:pt>
                <c:pt idx="49">
                  <c:v>1.710950296571874E-2</c:v>
                </c:pt>
                <c:pt idx="50">
                  <c:v>1.7230879007501195E-2</c:v>
                </c:pt>
                <c:pt idx="51">
                  <c:v>1.7423142357855748E-2</c:v>
                </c:pt>
                <c:pt idx="52">
                  <c:v>1.572397807578832E-2</c:v>
                </c:pt>
                <c:pt idx="53">
                  <c:v>1.8787497118075716E-2</c:v>
                </c:pt>
                <c:pt idx="54">
                  <c:v>1.9308430372466639E-2</c:v>
                </c:pt>
                <c:pt idx="55">
                  <c:v>1.3188447184143203E-2</c:v>
                </c:pt>
                <c:pt idx="56">
                  <c:v>1.951079556052995E-2</c:v>
                </c:pt>
                <c:pt idx="57">
                  <c:v>1.7487978689459546E-2</c:v>
                </c:pt>
                <c:pt idx="58">
                  <c:v>1.9038947828050566E-2</c:v>
                </c:pt>
                <c:pt idx="59">
                  <c:v>2.3458700433139308E-2</c:v>
                </c:pt>
                <c:pt idx="60">
                  <c:v>2.0705183748828699E-2</c:v>
                </c:pt>
                <c:pt idx="61">
                  <c:v>1.9353496394485286E-2</c:v>
                </c:pt>
                <c:pt idx="62">
                  <c:v>3.6403894603554816E-2</c:v>
                </c:pt>
                <c:pt idx="63">
                  <c:v>1.0931794900732516E-2</c:v>
                </c:pt>
                <c:pt idx="64">
                  <c:v>1.0992383216537545E-2</c:v>
                </c:pt>
                <c:pt idx="65">
                  <c:v>1.2751984569784257E-2</c:v>
                </c:pt>
                <c:pt idx="66">
                  <c:v>1.2462450125095843E-2</c:v>
                </c:pt>
                <c:pt idx="67">
                  <c:v>1.0375796635911504E-2</c:v>
                </c:pt>
                <c:pt idx="68">
                  <c:v>1.312316373643743E-2</c:v>
                </c:pt>
                <c:pt idx="69">
                  <c:v>1.270888971802425E-2</c:v>
                </c:pt>
                <c:pt idx="70">
                  <c:v>1.8060894997210249E-2</c:v>
                </c:pt>
                <c:pt idx="71">
                  <c:v>2.1698814063368221E-2</c:v>
                </c:pt>
                <c:pt idx="72">
                  <c:v>2.1451666106958374E-2</c:v>
                </c:pt>
                <c:pt idx="73">
                  <c:v>1.8255978097498099E-2</c:v>
                </c:pt>
                <c:pt idx="74">
                  <c:v>1.5928536345900926E-2</c:v>
                </c:pt>
                <c:pt idx="75">
                  <c:v>1.5191906308164175E-2</c:v>
                </c:pt>
                <c:pt idx="76">
                  <c:v>1.5891010896854973E-2</c:v>
                </c:pt>
                <c:pt idx="77">
                  <c:v>1.5761104545513435E-2</c:v>
                </c:pt>
                <c:pt idx="78">
                  <c:v>1.3060797821945672E-2</c:v>
                </c:pt>
                <c:pt idx="79">
                  <c:v>1.1273863740186935E-2</c:v>
                </c:pt>
                <c:pt idx="80">
                  <c:v>1.6096875601712926E-2</c:v>
                </c:pt>
                <c:pt idx="81">
                  <c:v>1.3499332713939029E-2</c:v>
                </c:pt>
                <c:pt idx="82">
                  <c:v>1.753924698354431E-2</c:v>
                </c:pt>
                <c:pt idx="83">
                  <c:v>2.0724621007277871E-2</c:v>
                </c:pt>
                <c:pt idx="84">
                  <c:v>1.7035508916212857E-2</c:v>
                </c:pt>
                <c:pt idx="85">
                  <c:v>1.7441870271278363E-2</c:v>
                </c:pt>
                <c:pt idx="86">
                  <c:v>1.9149563607652392E-2</c:v>
                </c:pt>
                <c:pt idx="87">
                  <c:v>2.0423889716235176E-2</c:v>
                </c:pt>
                <c:pt idx="88">
                  <c:v>2.1377108683216069E-2</c:v>
                </c:pt>
                <c:pt idx="89">
                  <c:v>2.4393174934720679E-2</c:v>
                </c:pt>
                <c:pt idx="90">
                  <c:v>2.8150520438918449E-2</c:v>
                </c:pt>
                <c:pt idx="91">
                  <c:v>2.3020237563523477E-2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9-4FD4-A173-48791CA5AAC7}"/>
            </c:ext>
          </c:extLst>
        </c:ser>
        <c:ser>
          <c:idx val="3"/>
          <c:order val="3"/>
          <c:tx>
            <c:strRef>
              <c:f>'III.5.h-III.5.i'!$AG$5</c:f>
              <c:strCache>
                <c:ptCount val="1"/>
                <c:pt idx="0">
                  <c:v>No superar el período de prueba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'III.5.h-III.5.i'!$AC$6:$AC$97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'III.5.h-III.5.i'!$AG$6:$AG$97</c:f>
              <c:numCache>
                <c:formatCode>0.00</c:formatCode>
                <c:ptCount val="92"/>
                <c:pt idx="0">
                  <c:v>4.2544760322161803E-3</c:v>
                </c:pt>
                <c:pt idx="1">
                  <c:v>4.0479713143729504E-3</c:v>
                </c:pt>
                <c:pt idx="2">
                  <c:v>4.3619348279906097E-3</c:v>
                </c:pt>
                <c:pt idx="3">
                  <c:v>4.625636375452595E-3</c:v>
                </c:pt>
                <c:pt idx="4">
                  <c:v>4.8707451492475597E-3</c:v>
                </c:pt>
                <c:pt idx="5">
                  <c:v>4.7342919744678517E-3</c:v>
                </c:pt>
                <c:pt idx="6">
                  <c:v>4.700692720907635E-3</c:v>
                </c:pt>
                <c:pt idx="7">
                  <c:v>3.8800193292340937E-3</c:v>
                </c:pt>
                <c:pt idx="8">
                  <c:v>4.7516178803744449E-3</c:v>
                </c:pt>
                <c:pt idx="9">
                  <c:v>5.2088836806085956E-3</c:v>
                </c:pt>
                <c:pt idx="10">
                  <c:v>5.1624366986024175E-3</c:v>
                </c:pt>
                <c:pt idx="11">
                  <c:v>5.1219448788713236E-3</c:v>
                </c:pt>
                <c:pt idx="12">
                  <c:v>5.7160290490232335E-3</c:v>
                </c:pt>
                <c:pt idx="13">
                  <c:v>5.1118845113623567E-3</c:v>
                </c:pt>
                <c:pt idx="14">
                  <c:v>5.4268017276427622E-3</c:v>
                </c:pt>
                <c:pt idx="15">
                  <c:v>5.6902924362048921E-3</c:v>
                </c:pt>
                <c:pt idx="16">
                  <c:v>5.7221603773001785E-3</c:v>
                </c:pt>
                <c:pt idx="17">
                  <c:v>6.1774153845648074E-3</c:v>
                </c:pt>
                <c:pt idx="18">
                  <c:v>6.5029408403870998E-3</c:v>
                </c:pt>
                <c:pt idx="19">
                  <c:v>4.9800219722468493E-3</c:v>
                </c:pt>
                <c:pt idx="20">
                  <c:v>6.2346062079043788E-3</c:v>
                </c:pt>
                <c:pt idx="21">
                  <c:v>7.0074707518441737E-3</c:v>
                </c:pt>
                <c:pt idx="22">
                  <c:v>6.2688389064891412E-3</c:v>
                </c:pt>
                <c:pt idx="23">
                  <c:v>5.8297631722882956E-3</c:v>
                </c:pt>
                <c:pt idx="24">
                  <c:v>6.4779866833726092E-3</c:v>
                </c:pt>
                <c:pt idx="25">
                  <c:v>6.2216716683133784E-3</c:v>
                </c:pt>
                <c:pt idx="26">
                  <c:v>6.2413758010434915E-3</c:v>
                </c:pt>
                <c:pt idx="27">
                  <c:v>7.2068478949522769E-3</c:v>
                </c:pt>
                <c:pt idx="28">
                  <c:v>7.0387870766260704E-3</c:v>
                </c:pt>
                <c:pt idx="29">
                  <c:v>7.4663409991153739E-3</c:v>
                </c:pt>
                <c:pt idx="30">
                  <c:v>7.7593318315499447E-3</c:v>
                </c:pt>
                <c:pt idx="31">
                  <c:v>5.8983867840945083E-3</c:v>
                </c:pt>
                <c:pt idx="32">
                  <c:v>7.865446160144075E-3</c:v>
                </c:pt>
                <c:pt idx="33">
                  <c:v>8.1453245314560257E-3</c:v>
                </c:pt>
                <c:pt idx="34">
                  <c:v>7.6176078165358218E-3</c:v>
                </c:pt>
                <c:pt idx="35">
                  <c:v>7.0751025795535456E-3</c:v>
                </c:pt>
                <c:pt idx="36">
                  <c:v>7.7537607216173173E-3</c:v>
                </c:pt>
                <c:pt idx="37">
                  <c:v>7.7441335039623886E-3</c:v>
                </c:pt>
                <c:pt idx="38">
                  <c:v>8.2341494048003405E-3</c:v>
                </c:pt>
                <c:pt idx="39">
                  <c:v>8.2798999507966951E-3</c:v>
                </c:pt>
                <c:pt idx="40">
                  <c:v>8.3750645564712473E-3</c:v>
                </c:pt>
                <c:pt idx="41">
                  <c:v>9.3044765997917622E-3</c:v>
                </c:pt>
                <c:pt idx="42">
                  <c:v>9.1659240634145885E-3</c:v>
                </c:pt>
                <c:pt idx="43">
                  <c:v>7.2167130162129707E-3</c:v>
                </c:pt>
                <c:pt idx="44">
                  <c:v>9.7715551670707838E-3</c:v>
                </c:pt>
                <c:pt idx="45">
                  <c:v>9.3703122875863961E-3</c:v>
                </c:pt>
                <c:pt idx="46">
                  <c:v>9.1917194822220393E-3</c:v>
                </c:pt>
                <c:pt idx="47">
                  <c:v>9.5308699458282603E-3</c:v>
                </c:pt>
                <c:pt idx="48">
                  <c:v>8.1581253843635952E-3</c:v>
                </c:pt>
                <c:pt idx="49">
                  <c:v>7.6242230665691932E-3</c:v>
                </c:pt>
                <c:pt idx="50">
                  <c:v>6.7876006299434849E-3</c:v>
                </c:pt>
                <c:pt idx="51">
                  <c:v>6.1392942237203625E-3</c:v>
                </c:pt>
                <c:pt idx="52">
                  <c:v>5.6463302278527859E-3</c:v>
                </c:pt>
                <c:pt idx="53">
                  <c:v>5.926554718316655E-3</c:v>
                </c:pt>
                <c:pt idx="54">
                  <c:v>5.1903771241448328E-3</c:v>
                </c:pt>
                <c:pt idx="55">
                  <c:v>3.8143547673259179E-3</c:v>
                </c:pt>
                <c:pt idx="56">
                  <c:v>4.8894697760325685E-3</c:v>
                </c:pt>
                <c:pt idx="57">
                  <c:v>4.4356373972286303E-3</c:v>
                </c:pt>
                <c:pt idx="58">
                  <c:v>4.8533059187576668E-3</c:v>
                </c:pt>
                <c:pt idx="59">
                  <c:v>4.500543662596489E-3</c:v>
                </c:pt>
                <c:pt idx="60">
                  <c:v>4.0137119780675311E-3</c:v>
                </c:pt>
                <c:pt idx="61">
                  <c:v>4.22377915710278E-3</c:v>
                </c:pt>
                <c:pt idx="62">
                  <c:v>9.1797357366619255E-3</c:v>
                </c:pt>
                <c:pt idx="63">
                  <c:v>1.5798664144007005E-3</c:v>
                </c:pt>
                <c:pt idx="64">
                  <c:v>1.5792085522614427E-3</c:v>
                </c:pt>
                <c:pt idx="65">
                  <c:v>1.8135106595645555E-3</c:v>
                </c:pt>
                <c:pt idx="66">
                  <c:v>1.7641810377304133E-3</c:v>
                </c:pt>
                <c:pt idx="67">
                  <c:v>2.0003546029969941E-3</c:v>
                </c:pt>
                <c:pt idx="68">
                  <c:v>2.2395619829573962E-3</c:v>
                </c:pt>
                <c:pt idx="69">
                  <c:v>2.4824767623391891E-3</c:v>
                </c:pt>
                <c:pt idx="70">
                  <c:v>2.4571627910478454E-3</c:v>
                </c:pt>
                <c:pt idx="71">
                  <c:v>2.0486556322864896E-3</c:v>
                </c:pt>
                <c:pt idx="72">
                  <c:v>2.156983051952807E-3</c:v>
                </c:pt>
                <c:pt idx="73">
                  <c:v>2.15053546833037E-3</c:v>
                </c:pt>
                <c:pt idx="74">
                  <c:v>2.1677248896801145E-3</c:v>
                </c:pt>
                <c:pt idx="75">
                  <c:v>2.4365671093183015E-3</c:v>
                </c:pt>
                <c:pt idx="76">
                  <c:v>2.8323811317486117E-3</c:v>
                </c:pt>
                <c:pt idx="77">
                  <c:v>3.4606574380813982E-3</c:v>
                </c:pt>
                <c:pt idx="78">
                  <c:v>3.4107177906574581E-3</c:v>
                </c:pt>
                <c:pt idx="79">
                  <c:v>2.8596168282919829E-3</c:v>
                </c:pt>
                <c:pt idx="80">
                  <c:v>3.4214032132045616E-3</c:v>
                </c:pt>
                <c:pt idx="81">
                  <c:v>3.7251819751652959E-3</c:v>
                </c:pt>
                <c:pt idx="82">
                  <c:v>3.9110658116665612E-3</c:v>
                </c:pt>
                <c:pt idx="83">
                  <c:v>3.871076463269688E-3</c:v>
                </c:pt>
                <c:pt idx="84">
                  <c:v>4.9094771488813818E-3</c:v>
                </c:pt>
                <c:pt idx="85">
                  <c:v>7.3876706608646658E-3</c:v>
                </c:pt>
                <c:pt idx="86">
                  <c:v>9.9935798441254525E-3</c:v>
                </c:pt>
                <c:pt idx="87">
                  <c:v>1.8870108178804443E-2</c:v>
                </c:pt>
                <c:pt idx="88">
                  <c:v>2.3114160254323068E-2</c:v>
                </c:pt>
                <c:pt idx="89">
                  <c:v>2.4938541142684456E-2</c:v>
                </c:pt>
                <c:pt idx="90">
                  <c:v>2.8165285077482637E-2</c:v>
                </c:pt>
                <c:pt idx="91">
                  <c:v>2.0667995954518337E-2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9-4FD4-A173-48791CA5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875120"/>
        <c:axId val="1293917168"/>
      </c:lineChart>
      <c:catAx>
        <c:axId val="129387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93917168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29391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9387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'III.5.h-III.5.i'!$AQ$4:$AQ$5</c:f>
              <c:strCache>
                <c:ptCount val="2"/>
                <c:pt idx="1">
                  <c:v>Dimisión/Baja voluntaria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'III.5.h-III.5.i'!$AP$6:$AP$97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'III.5.h-III.5.i'!$AQ$6:$AQ$97</c:f>
              <c:numCache>
                <c:formatCode>0.00</c:formatCode>
                <c:ptCount val="92"/>
                <c:pt idx="0">
                  <c:v>5.1328047706246369E-2</c:v>
                </c:pt>
                <c:pt idx="1">
                  <c:v>4.9944552118232087E-2</c:v>
                </c:pt>
                <c:pt idx="2">
                  <c:v>5.469424267150616E-2</c:v>
                </c:pt>
                <c:pt idx="3">
                  <c:v>6.3239361334228431E-2</c:v>
                </c:pt>
                <c:pt idx="4">
                  <c:v>7.1883506577801709E-2</c:v>
                </c:pt>
                <c:pt idx="5">
                  <c:v>7.6974402923638774E-2</c:v>
                </c:pt>
                <c:pt idx="6">
                  <c:v>7.361942886452269E-2</c:v>
                </c:pt>
                <c:pt idx="7">
                  <c:v>7.1520796211247725E-2</c:v>
                </c:pt>
                <c:pt idx="8">
                  <c:v>7.1063871704535722E-2</c:v>
                </c:pt>
                <c:pt idx="9">
                  <c:v>6.2924875085167281E-2</c:v>
                </c:pt>
                <c:pt idx="10">
                  <c:v>6.1284520825434181E-2</c:v>
                </c:pt>
                <c:pt idx="11">
                  <c:v>5.9415409582483467E-2</c:v>
                </c:pt>
                <c:pt idx="12">
                  <c:v>6.5261394642961268E-2</c:v>
                </c:pt>
                <c:pt idx="13">
                  <c:v>5.8879528921793219E-2</c:v>
                </c:pt>
                <c:pt idx="14">
                  <c:v>6.2084545901957167E-2</c:v>
                </c:pt>
                <c:pt idx="15">
                  <c:v>6.6675334932728231E-2</c:v>
                </c:pt>
                <c:pt idx="16">
                  <c:v>7.5143379670398844E-2</c:v>
                </c:pt>
                <c:pt idx="17">
                  <c:v>8.6326756671197838E-2</c:v>
                </c:pt>
                <c:pt idx="18">
                  <c:v>9.1025429190041487E-2</c:v>
                </c:pt>
                <c:pt idx="19">
                  <c:v>7.6507717820098631E-2</c:v>
                </c:pt>
                <c:pt idx="20">
                  <c:v>8.1697822138645626E-2</c:v>
                </c:pt>
                <c:pt idx="21">
                  <c:v>7.4855264300570851E-2</c:v>
                </c:pt>
                <c:pt idx="22">
                  <c:v>6.8087468750853239E-2</c:v>
                </c:pt>
                <c:pt idx="23">
                  <c:v>6.4721949750888685E-2</c:v>
                </c:pt>
                <c:pt idx="24">
                  <c:v>6.469694079684897E-2</c:v>
                </c:pt>
                <c:pt idx="25">
                  <c:v>6.7033615865057919E-2</c:v>
                </c:pt>
                <c:pt idx="26">
                  <c:v>7.1467884092338257E-2</c:v>
                </c:pt>
                <c:pt idx="27">
                  <c:v>8.7886622395763447E-2</c:v>
                </c:pt>
                <c:pt idx="28">
                  <c:v>8.8857479943588655E-2</c:v>
                </c:pt>
                <c:pt idx="29">
                  <c:v>0.10295673521128318</c:v>
                </c:pt>
                <c:pt idx="30">
                  <c:v>0.10160315482854169</c:v>
                </c:pt>
                <c:pt idx="31">
                  <c:v>8.72677685605453E-2</c:v>
                </c:pt>
                <c:pt idx="32">
                  <c:v>9.7504626269777211E-2</c:v>
                </c:pt>
                <c:pt idx="33">
                  <c:v>8.2505824277930268E-2</c:v>
                </c:pt>
                <c:pt idx="34">
                  <c:v>7.5050992322975227E-2</c:v>
                </c:pt>
                <c:pt idx="35">
                  <c:v>7.3027630974131452E-2</c:v>
                </c:pt>
                <c:pt idx="36">
                  <c:v>7.1462712228558142E-2</c:v>
                </c:pt>
                <c:pt idx="37">
                  <c:v>7.4315758950161626E-2</c:v>
                </c:pt>
                <c:pt idx="38">
                  <c:v>8.1427468645657558E-2</c:v>
                </c:pt>
                <c:pt idx="39">
                  <c:v>8.4027916791057686E-2</c:v>
                </c:pt>
                <c:pt idx="40">
                  <c:v>9.1628531381502953E-2</c:v>
                </c:pt>
                <c:pt idx="41">
                  <c:v>0.11024268256336002</c:v>
                </c:pt>
                <c:pt idx="42">
                  <c:v>0.10418410071813904</c:v>
                </c:pt>
                <c:pt idx="43">
                  <c:v>9.4621911283857579E-2</c:v>
                </c:pt>
                <c:pt idx="44">
                  <c:v>0.10940778881783422</c:v>
                </c:pt>
                <c:pt idx="45">
                  <c:v>8.2746586107501574E-2</c:v>
                </c:pt>
                <c:pt idx="46">
                  <c:v>8.0495036696180966E-2</c:v>
                </c:pt>
                <c:pt idx="47">
                  <c:v>9.0005116612501768E-2</c:v>
                </c:pt>
                <c:pt idx="48">
                  <c:v>7.1822377424198766E-2</c:v>
                </c:pt>
                <c:pt idx="49">
                  <c:v>7.6222807349119667E-2</c:v>
                </c:pt>
                <c:pt idx="50">
                  <c:v>8.6679619599950561E-2</c:v>
                </c:pt>
                <c:pt idx="51">
                  <c:v>8.4852950296303423E-2</c:v>
                </c:pt>
                <c:pt idx="52">
                  <c:v>9.3596119965227625E-2</c:v>
                </c:pt>
                <c:pt idx="53">
                  <c:v>0.11575627954441571</c:v>
                </c:pt>
                <c:pt idx="54">
                  <c:v>9.9541475372454974E-2</c:v>
                </c:pt>
                <c:pt idx="55">
                  <c:v>9.3809920350986911E-2</c:v>
                </c:pt>
                <c:pt idx="56">
                  <c:v>0.10474424436019848</c:v>
                </c:pt>
                <c:pt idx="57">
                  <c:v>7.4009629264893864E-2</c:v>
                </c:pt>
                <c:pt idx="58">
                  <c:v>8.3037808991810513E-2</c:v>
                </c:pt>
                <c:pt idx="59">
                  <c:v>8.3128550300246754E-2</c:v>
                </c:pt>
                <c:pt idx="60">
                  <c:v>7.325304592957041E-2</c:v>
                </c:pt>
                <c:pt idx="61">
                  <c:v>7.6358774634060447E-2</c:v>
                </c:pt>
                <c:pt idx="62">
                  <c:v>7.2537325277825485E-2</c:v>
                </c:pt>
                <c:pt idx="63">
                  <c:v>2.3937774338283296E-2</c:v>
                </c:pt>
                <c:pt idx="64">
                  <c:v>2.4501634497318792E-2</c:v>
                </c:pt>
                <c:pt idx="65">
                  <c:v>6.8014542178476661E-2</c:v>
                </c:pt>
                <c:pt idx="66">
                  <c:v>6.3196022874617008E-2</c:v>
                </c:pt>
                <c:pt idx="67">
                  <c:v>6.515572694767606E-2</c:v>
                </c:pt>
                <c:pt idx="68">
                  <c:v>8.0710065679884604E-2</c:v>
                </c:pt>
                <c:pt idx="69">
                  <c:v>6.3804345086515474E-2</c:v>
                </c:pt>
                <c:pt idx="70">
                  <c:v>6.4257530824550393E-2</c:v>
                </c:pt>
                <c:pt idx="71">
                  <c:v>5.7111201929901413E-2</c:v>
                </c:pt>
                <c:pt idx="72">
                  <c:v>5.9417848059592167E-2</c:v>
                </c:pt>
                <c:pt idx="73">
                  <c:v>5.4101101799643267E-2</c:v>
                </c:pt>
                <c:pt idx="74">
                  <c:v>5.8384764512173434E-2</c:v>
                </c:pt>
                <c:pt idx="75">
                  <c:v>7.3671328626515667E-2</c:v>
                </c:pt>
                <c:pt idx="76">
                  <c:v>9.1720754770455382E-2</c:v>
                </c:pt>
                <c:pt idx="77">
                  <c:v>0.10237639240672773</c:v>
                </c:pt>
                <c:pt idx="78">
                  <c:v>9.120755510537254E-2</c:v>
                </c:pt>
                <c:pt idx="79">
                  <c:v>9.6046699090928903E-2</c:v>
                </c:pt>
                <c:pt idx="80">
                  <c:v>0.10232957632144617</c:v>
                </c:pt>
                <c:pt idx="81">
                  <c:v>8.8756326794596344E-2</c:v>
                </c:pt>
                <c:pt idx="82">
                  <c:v>9.8220430324492292E-2</c:v>
                </c:pt>
                <c:pt idx="83">
                  <c:v>8.5884568094125674E-2</c:v>
                </c:pt>
                <c:pt idx="84">
                  <c:v>8.8559896589159609E-2</c:v>
                </c:pt>
                <c:pt idx="85">
                  <c:v>8.5857626376939777E-2</c:v>
                </c:pt>
                <c:pt idx="86">
                  <c:v>8.8144968396483309E-2</c:v>
                </c:pt>
                <c:pt idx="87">
                  <c:v>9.1124095169391045E-2</c:v>
                </c:pt>
                <c:pt idx="88">
                  <c:v>9.2871249382189477E-2</c:v>
                </c:pt>
                <c:pt idx="89">
                  <c:v>9.6500095048290394E-2</c:v>
                </c:pt>
                <c:pt idx="90">
                  <c:v>9.8455596672242005E-2</c:v>
                </c:pt>
                <c:pt idx="91">
                  <c:v>7.8247436083654531E-2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F-419A-8AFB-DDB92A9BA357}"/>
            </c:ext>
          </c:extLst>
        </c:ser>
        <c:ser>
          <c:idx val="1"/>
          <c:order val="1"/>
          <c:tx>
            <c:strRef>
              <c:f>'III.5.h-III.5.i'!$AR$4:$AR$5</c:f>
              <c:strCache>
                <c:ptCount val="2"/>
                <c:pt idx="1">
                  <c:v>Fin de contrato temporal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'III.5.h-III.5.i'!$AP$6:$AP$97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'III.5.h-III.5.i'!$AR$6:$AR$97</c:f>
              <c:numCache>
                <c:formatCode>0.00</c:formatCode>
                <c:ptCount val="92"/>
                <c:pt idx="0">
                  <c:v>0.93283913824647546</c:v>
                </c:pt>
                <c:pt idx="1">
                  <c:v>0.79528716687673251</c:v>
                </c:pt>
                <c:pt idx="2">
                  <c:v>0.85045847331634616</c:v>
                </c:pt>
                <c:pt idx="3">
                  <c:v>0.98975598628239181</c:v>
                </c:pt>
                <c:pt idx="4">
                  <c:v>1.172940284635394</c:v>
                </c:pt>
                <c:pt idx="5">
                  <c:v>1.1059814087908151</c:v>
                </c:pt>
                <c:pt idx="6">
                  <c:v>0.93528991982670895</c:v>
                </c:pt>
                <c:pt idx="7">
                  <c:v>1.0781377090152238</c:v>
                </c:pt>
                <c:pt idx="8">
                  <c:v>1.2228484076441499</c:v>
                </c:pt>
                <c:pt idx="9">
                  <c:v>1.1435534109491472</c:v>
                </c:pt>
                <c:pt idx="10">
                  <c:v>0.94443293879057943</c:v>
                </c:pt>
                <c:pt idx="11">
                  <c:v>1.2646086218644177</c:v>
                </c:pt>
                <c:pt idx="12">
                  <c:v>1.0676208731220809</c:v>
                </c:pt>
                <c:pt idx="13">
                  <c:v>0.84548558884161951</c:v>
                </c:pt>
                <c:pt idx="14">
                  <c:v>0.9689263400804522</c:v>
                </c:pt>
                <c:pt idx="15">
                  <c:v>0.99181475439506717</c:v>
                </c:pt>
                <c:pt idx="16">
                  <c:v>1.1186974808967387</c:v>
                </c:pt>
                <c:pt idx="17">
                  <c:v>1.1738154024027057</c:v>
                </c:pt>
                <c:pt idx="18">
                  <c:v>1.1111303803163028</c:v>
                </c:pt>
                <c:pt idx="19">
                  <c:v>1.0428592750567445</c:v>
                </c:pt>
                <c:pt idx="20">
                  <c:v>1.2948868824225876</c:v>
                </c:pt>
                <c:pt idx="21">
                  <c:v>1.2820893182244184</c:v>
                </c:pt>
                <c:pt idx="22">
                  <c:v>0.99839220171039733</c:v>
                </c:pt>
                <c:pt idx="23">
                  <c:v>1.2313049598340289</c:v>
                </c:pt>
                <c:pt idx="24">
                  <c:v>1.007757803342564</c:v>
                </c:pt>
                <c:pt idx="25">
                  <c:v>0.87604076031402955</c:v>
                </c:pt>
                <c:pt idx="26">
                  <c:v>0.90406305837843848</c:v>
                </c:pt>
                <c:pt idx="27">
                  <c:v>1.2246235818511355</c:v>
                </c:pt>
                <c:pt idx="28">
                  <c:v>1.1382179853626861</c:v>
                </c:pt>
                <c:pt idx="29">
                  <c:v>1.2155093237191597</c:v>
                </c:pt>
                <c:pt idx="30">
                  <c:v>1.1009082147153502</c:v>
                </c:pt>
                <c:pt idx="31">
                  <c:v>1.0155710833093226</c:v>
                </c:pt>
                <c:pt idx="32">
                  <c:v>1.3964963822877168</c:v>
                </c:pt>
                <c:pt idx="33">
                  <c:v>1.2265121165540305</c:v>
                </c:pt>
                <c:pt idx="34">
                  <c:v>1.0060572456785404</c:v>
                </c:pt>
                <c:pt idx="35">
                  <c:v>1.2724098626706217</c:v>
                </c:pt>
                <c:pt idx="36">
                  <c:v>0.9960017850709737</c:v>
                </c:pt>
                <c:pt idx="37">
                  <c:v>0.92101082117919608</c:v>
                </c:pt>
                <c:pt idx="38">
                  <c:v>1.0475202903538594</c:v>
                </c:pt>
                <c:pt idx="39">
                  <c:v>1.0569936413324683</c:v>
                </c:pt>
                <c:pt idx="40">
                  <c:v>1.1237559056300461</c:v>
                </c:pt>
                <c:pt idx="41">
                  <c:v>1.2942079443866468</c:v>
                </c:pt>
                <c:pt idx="42">
                  <c:v>1.061366971798493</c:v>
                </c:pt>
                <c:pt idx="43">
                  <c:v>1.0522159573575729</c:v>
                </c:pt>
                <c:pt idx="44">
                  <c:v>1.4766168913929503</c:v>
                </c:pt>
                <c:pt idx="45">
                  <c:v>1.1899958700505997</c:v>
                </c:pt>
                <c:pt idx="46">
                  <c:v>1.0578933986242423</c:v>
                </c:pt>
                <c:pt idx="47">
                  <c:v>1.5096141345256613</c:v>
                </c:pt>
                <c:pt idx="48">
                  <c:v>0.99611272304340437</c:v>
                </c:pt>
                <c:pt idx="49">
                  <c:v>0.89367346931471126</c:v>
                </c:pt>
                <c:pt idx="50">
                  <c:v>1.0518814217524768</c:v>
                </c:pt>
                <c:pt idx="51">
                  <c:v>1.0659705404892783</c:v>
                </c:pt>
                <c:pt idx="52">
                  <c:v>1.1681542544473231</c:v>
                </c:pt>
                <c:pt idx="53">
                  <c:v>1.3951283759597581</c:v>
                </c:pt>
                <c:pt idx="54">
                  <c:v>0.99489978131814383</c:v>
                </c:pt>
                <c:pt idx="55">
                  <c:v>1.0799311099645721</c:v>
                </c:pt>
                <c:pt idx="56">
                  <c:v>1.3939971455440963</c:v>
                </c:pt>
                <c:pt idx="57">
                  <c:v>1.0836493488349452</c:v>
                </c:pt>
                <c:pt idx="58">
                  <c:v>1.1253410236453412</c:v>
                </c:pt>
                <c:pt idx="59">
                  <c:v>1.4547012957172805</c:v>
                </c:pt>
                <c:pt idx="60">
                  <c:v>1.0760861411723777</c:v>
                </c:pt>
                <c:pt idx="61">
                  <c:v>0.97964545497062938</c:v>
                </c:pt>
                <c:pt idx="62">
                  <c:v>0.90930947775098492</c:v>
                </c:pt>
                <c:pt idx="63">
                  <c:v>0.41454917152923509</c:v>
                </c:pt>
                <c:pt idx="64">
                  <c:v>0.41762479622518622</c:v>
                </c:pt>
                <c:pt idx="65">
                  <c:v>0.67948386282401085</c:v>
                </c:pt>
                <c:pt idx="66">
                  <c:v>0.65453305567598252</c:v>
                </c:pt>
                <c:pt idx="67">
                  <c:v>0.81603450492183982</c:v>
                </c:pt>
                <c:pt idx="68">
                  <c:v>0.98340206036827271</c:v>
                </c:pt>
                <c:pt idx="69">
                  <c:v>0.79026831632998062</c:v>
                </c:pt>
                <c:pt idx="70">
                  <c:v>0.80460014054698581</c:v>
                </c:pt>
                <c:pt idx="71">
                  <c:v>1.0627972144819147</c:v>
                </c:pt>
                <c:pt idx="72">
                  <c:v>0.90127864226396492</c:v>
                </c:pt>
                <c:pt idx="73">
                  <c:v>0.68283366655469768</c:v>
                </c:pt>
                <c:pt idx="74">
                  <c:v>0.72314230887244935</c:v>
                </c:pt>
                <c:pt idx="75">
                  <c:v>0.77489665694878684</c:v>
                </c:pt>
                <c:pt idx="76">
                  <c:v>0.89873906148409155</c:v>
                </c:pt>
                <c:pt idx="77">
                  <c:v>0.99828465103003716</c:v>
                </c:pt>
                <c:pt idx="78">
                  <c:v>0.81159718127881231</c:v>
                </c:pt>
                <c:pt idx="79">
                  <c:v>0.9439087754930815</c:v>
                </c:pt>
                <c:pt idx="80">
                  <c:v>1.1607029449740218</c:v>
                </c:pt>
                <c:pt idx="81">
                  <c:v>1.0192241989004276</c:v>
                </c:pt>
                <c:pt idx="82">
                  <c:v>0.96921678962782321</c:v>
                </c:pt>
                <c:pt idx="83">
                  <c:v>1.1773911423548589</c:v>
                </c:pt>
                <c:pt idx="84">
                  <c:v>0.99857050861657659</c:v>
                </c:pt>
                <c:pt idx="85">
                  <c:v>0.7547896008047662</c:v>
                </c:pt>
                <c:pt idx="86">
                  <c:v>0.77392089138106335</c:v>
                </c:pt>
                <c:pt idx="87">
                  <c:v>0.82207910548881247</c:v>
                </c:pt>
                <c:pt idx="88">
                  <c:v>0.85754500776797815</c:v>
                </c:pt>
                <c:pt idx="89">
                  <c:v>0.99405272404753409</c:v>
                </c:pt>
                <c:pt idx="90">
                  <c:v>1.0025284919173623</c:v>
                </c:pt>
                <c:pt idx="91">
                  <c:v>0.88015187139093032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F-419A-8AFB-DDB92A9BA357}"/>
            </c:ext>
          </c:extLst>
        </c:ser>
        <c:ser>
          <c:idx val="2"/>
          <c:order val="2"/>
          <c:tx>
            <c:strRef>
              <c:f>'III.5.h-III.5.i'!$AS$4:$AS$5</c:f>
              <c:strCache>
                <c:ptCount val="2"/>
                <c:pt idx="1">
                  <c:v>Despidop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'III.5.h-III.5.i'!$AP$6:$AP$97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'III.5.h-III.5.i'!$AS$6:$AS$97</c:f>
              <c:numCache>
                <c:formatCode>0.00</c:formatCode>
                <c:ptCount val="92"/>
                <c:pt idx="0">
                  <c:v>1.0835858819210415E-2</c:v>
                </c:pt>
                <c:pt idx="1">
                  <c:v>9.9202361124395427E-3</c:v>
                </c:pt>
                <c:pt idx="2">
                  <c:v>9.428935961511252E-3</c:v>
                </c:pt>
                <c:pt idx="3">
                  <c:v>9.8580445841439344E-3</c:v>
                </c:pt>
                <c:pt idx="4">
                  <c:v>1.0168982498378769E-2</c:v>
                </c:pt>
                <c:pt idx="5">
                  <c:v>9.9485605493813984E-3</c:v>
                </c:pt>
                <c:pt idx="6">
                  <c:v>1.0171303499829226E-2</c:v>
                </c:pt>
                <c:pt idx="7">
                  <c:v>9.6961835958073606E-3</c:v>
                </c:pt>
                <c:pt idx="8">
                  <c:v>1.1109974573246048E-2</c:v>
                </c:pt>
                <c:pt idx="9">
                  <c:v>1.0702635141236991E-2</c:v>
                </c:pt>
                <c:pt idx="10">
                  <c:v>1.0421709959311777E-2</c:v>
                </c:pt>
                <c:pt idx="11">
                  <c:v>1.0904802461401422E-2</c:v>
                </c:pt>
                <c:pt idx="12">
                  <c:v>1.2138843765016035E-2</c:v>
                </c:pt>
                <c:pt idx="13">
                  <c:v>1.0364986527311963E-2</c:v>
                </c:pt>
                <c:pt idx="14">
                  <c:v>1.0207544833912103E-2</c:v>
                </c:pt>
                <c:pt idx="15">
                  <c:v>1.0143821203167296E-2</c:v>
                </c:pt>
                <c:pt idx="16">
                  <c:v>1.026232516114093E-2</c:v>
                </c:pt>
                <c:pt idx="17">
                  <c:v>1.0322908406961675E-2</c:v>
                </c:pt>
                <c:pt idx="18">
                  <c:v>1.1262171178431044E-2</c:v>
                </c:pt>
                <c:pt idx="19">
                  <c:v>1.0001361965164638E-2</c:v>
                </c:pt>
                <c:pt idx="20">
                  <c:v>1.1757044773246201E-2</c:v>
                </c:pt>
                <c:pt idx="21">
                  <c:v>1.1185506507163009E-2</c:v>
                </c:pt>
                <c:pt idx="22">
                  <c:v>1.0626130499295991E-2</c:v>
                </c:pt>
                <c:pt idx="23">
                  <c:v>1.0742638291582384E-2</c:v>
                </c:pt>
                <c:pt idx="24">
                  <c:v>1.1460348422317225E-2</c:v>
                </c:pt>
                <c:pt idx="25">
                  <c:v>1.0648865723996166E-2</c:v>
                </c:pt>
                <c:pt idx="26">
                  <c:v>1.0113583615227874E-2</c:v>
                </c:pt>
                <c:pt idx="27">
                  <c:v>1.0835252628592539E-2</c:v>
                </c:pt>
                <c:pt idx="28">
                  <c:v>1.0684442446559323E-2</c:v>
                </c:pt>
                <c:pt idx="29">
                  <c:v>1.1094603305478399E-2</c:v>
                </c:pt>
                <c:pt idx="30">
                  <c:v>1.2029807009269242E-2</c:v>
                </c:pt>
                <c:pt idx="31">
                  <c:v>1.0304961285082827E-2</c:v>
                </c:pt>
                <c:pt idx="32">
                  <c:v>1.2035478020933771E-2</c:v>
                </c:pt>
                <c:pt idx="33">
                  <c:v>1.1163603091488334E-2</c:v>
                </c:pt>
                <c:pt idx="34">
                  <c:v>1.0204273954345023E-2</c:v>
                </c:pt>
                <c:pt idx="35">
                  <c:v>1.0078927717880645E-2</c:v>
                </c:pt>
                <c:pt idx="36">
                  <c:v>1.1581606906249193E-2</c:v>
                </c:pt>
                <c:pt idx="37">
                  <c:v>1.0751644259834213E-2</c:v>
                </c:pt>
                <c:pt idx="38">
                  <c:v>1.0957117322677505E-2</c:v>
                </c:pt>
                <c:pt idx="39">
                  <c:v>1.0293494954093558E-2</c:v>
                </c:pt>
                <c:pt idx="40">
                  <c:v>1.0573214382631398E-2</c:v>
                </c:pt>
                <c:pt idx="41">
                  <c:v>1.1408528271891811E-2</c:v>
                </c:pt>
                <c:pt idx="42">
                  <c:v>1.1696268403467356E-2</c:v>
                </c:pt>
                <c:pt idx="43">
                  <c:v>1.0880656634049912E-2</c:v>
                </c:pt>
                <c:pt idx="44">
                  <c:v>1.3356982037740075E-2</c:v>
                </c:pt>
                <c:pt idx="45">
                  <c:v>1.1505658292748029E-2</c:v>
                </c:pt>
                <c:pt idx="46">
                  <c:v>1.0728512648953881E-2</c:v>
                </c:pt>
                <c:pt idx="47">
                  <c:v>1.249314737427297E-2</c:v>
                </c:pt>
                <c:pt idx="48">
                  <c:v>1.1977370182390855E-2</c:v>
                </c:pt>
                <c:pt idx="49">
                  <c:v>1.1829106066005905E-2</c:v>
                </c:pt>
                <c:pt idx="50">
                  <c:v>1.1740444772342028E-2</c:v>
                </c:pt>
                <c:pt idx="51">
                  <c:v>1.1062824791685589E-2</c:v>
                </c:pt>
                <c:pt idx="52">
                  <c:v>1.1406731931628169E-2</c:v>
                </c:pt>
                <c:pt idx="53">
                  <c:v>1.2698499693058422E-2</c:v>
                </c:pt>
                <c:pt idx="54">
                  <c:v>1.263670869495302E-2</c:v>
                </c:pt>
                <c:pt idx="55">
                  <c:v>1.1614714921651177E-2</c:v>
                </c:pt>
                <c:pt idx="56">
                  <c:v>1.4070317610573332E-2</c:v>
                </c:pt>
                <c:pt idx="57">
                  <c:v>1.1828811997018043E-2</c:v>
                </c:pt>
                <c:pt idx="58">
                  <c:v>1.2910574128465847E-2</c:v>
                </c:pt>
                <c:pt idx="59">
                  <c:v>1.3801854909999923E-2</c:v>
                </c:pt>
                <c:pt idx="60">
                  <c:v>1.3878660677318997E-2</c:v>
                </c:pt>
                <c:pt idx="61">
                  <c:v>1.2482330485118941E-2</c:v>
                </c:pt>
                <c:pt idx="62">
                  <c:v>4.4979236251497731E-2</c:v>
                </c:pt>
                <c:pt idx="63">
                  <c:v>7.7242824816696459E-3</c:v>
                </c:pt>
                <c:pt idx="64">
                  <c:v>7.7473034528797204E-3</c:v>
                </c:pt>
                <c:pt idx="65">
                  <c:v>7.3877847085081928E-3</c:v>
                </c:pt>
                <c:pt idx="66">
                  <c:v>6.7642471459799184E-3</c:v>
                </c:pt>
                <c:pt idx="67">
                  <c:v>9.0690904780277807E-3</c:v>
                </c:pt>
                <c:pt idx="68">
                  <c:v>9.5776198413885724E-3</c:v>
                </c:pt>
                <c:pt idx="69">
                  <c:v>8.9691627842963997E-3</c:v>
                </c:pt>
                <c:pt idx="70">
                  <c:v>1.1363782521260248E-2</c:v>
                </c:pt>
                <c:pt idx="71">
                  <c:v>9.3654359435175107E-3</c:v>
                </c:pt>
                <c:pt idx="72">
                  <c:v>1.2684912338149664E-2</c:v>
                </c:pt>
                <c:pt idx="73">
                  <c:v>9.0266011048984168E-3</c:v>
                </c:pt>
                <c:pt idx="74">
                  <c:v>7.8678409066016402E-3</c:v>
                </c:pt>
                <c:pt idx="75">
                  <c:v>8.1286313267888259E-3</c:v>
                </c:pt>
                <c:pt idx="76">
                  <c:v>8.7801189496003375E-3</c:v>
                </c:pt>
                <c:pt idx="77">
                  <c:v>8.7071957846760126E-3</c:v>
                </c:pt>
                <c:pt idx="78">
                  <c:v>8.8407042753324786E-3</c:v>
                </c:pt>
                <c:pt idx="79">
                  <c:v>9.4951580448775618E-3</c:v>
                </c:pt>
                <c:pt idx="80">
                  <c:v>1.0184643696477237E-2</c:v>
                </c:pt>
                <c:pt idx="81">
                  <c:v>9.0517343434036324E-3</c:v>
                </c:pt>
                <c:pt idx="82">
                  <c:v>1.0119643314441417E-2</c:v>
                </c:pt>
                <c:pt idx="83">
                  <c:v>1.0856269261763392E-2</c:v>
                </c:pt>
                <c:pt idx="84">
                  <c:v>1.2200644126589487E-2</c:v>
                </c:pt>
                <c:pt idx="85">
                  <c:v>1.0770745015896747E-2</c:v>
                </c:pt>
                <c:pt idx="86">
                  <c:v>1.1020734148875085E-2</c:v>
                </c:pt>
                <c:pt idx="87">
                  <c:v>1.1066834455669338E-2</c:v>
                </c:pt>
                <c:pt idx="88">
                  <c:v>1.024176910583245E-2</c:v>
                </c:pt>
                <c:pt idx="89">
                  <c:v>1.0198474015551845E-2</c:v>
                </c:pt>
                <c:pt idx="90">
                  <c:v>1.1403178517452525E-2</c:v>
                </c:pt>
                <c:pt idx="91">
                  <c:v>9.583132881045564E-3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F-419A-8AFB-DDB92A9B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6837648"/>
        <c:axId val="1257107520"/>
      </c:lineChart>
      <c:catAx>
        <c:axId val="128683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57107520"/>
        <c:crosses val="autoZero"/>
        <c:auto val="1"/>
        <c:lblAlgn val="ctr"/>
        <c:lblOffset val="100"/>
        <c:noMultiLvlLbl val="0"/>
      </c:catAx>
      <c:valAx>
        <c:axId val="125710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8683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'III.6.a-b'!$B$6</c:f>
              <c:strCache>
                <c:ptCount val="1"/>
                <c:pt idx="0">
                  <c:v>Fijo ordinario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'III.6.a-b'!$A$7:$A$23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'III.6.a-b'!$B$7:$B$23</c:f>
              <c:numCache>
                <c:formatCode>0</c:formatCode>
                <c:ptCount val="17"/>
                <c:pt idx="0">
                  <c:v>3.9436628498592765</c:v>
                </c:pt>
                <c:pt idx="1">
                  <c:v>4.1602569125447717</c:v>
                </c:pt>
                <c:pt idx="2">
                  <c:v>3.343965525833454</c:v>
                </c:pt>
                <c:pt idx="3">
                  <c:v>2.6585958800683427</c:v>
                </c:pt>
                <c:pt idx="4">
                  <c:v>2.3408725057136976</c:v>
                </c:pt>
                <c:pt idx="5">
                  <c:v>1.5063737257401766</c:v>
                </c:pt>
                <c:pt idx="6">
                  <c:v>1.5281071119348784</c:v>
                </c:pt>
                <c:pt idx="7">
                  <c:v>1.0836552048865842</c:v>
                </c:pt>
                <c:pt idx="8">
                  <c:v>1.2883745755280731</c:v>
                </c:pt>
                <c:pt idx="9">
                  <c:v>1.1430981087290215</c:v>
                </c:pt>
                <c:pt idx="10">
                  <c:v>1.7066059543624847</c:v>
                </c:pt>
                <c:pt idx="11">
                  <c:v>1.9312437844584567</c:v>
                </c:pt>
                <c:pt idx="12">
                  <c:v>1.4591592364327535</c:v>
                </c:pt>
                <c:pt idx="13">
                  <c:v>1.8879608183101633</c:v>
                </c:pt>
                <c:pt idx="14">
                  <c:v>1.941310609843053</c:v>
                </c:pt>
                <c:pt idx="15">
                  <c:v>2.1913437623555305</c:v>
                </c:pt>
                <c:pt idx="16">
                  <c:v>2.8219255580636431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B-BC4A-9941-8DA44C51FE64}"/>
            </c:ext>
          </c:extLst>
        </c:ser>
        <c:ser>
          <c:idx val="1"/>
          <c:order val="1"/>
          <c:tx>
            <c:strRef>
              <c:f>'III.6.a-b'!$C$6</c:f>
              <c:strCache>
                <c:ptCount val="1"/>
                <c:pt idx="0">
                  <c:v>Temporal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'III.6.a-b'!$A$7:$A$23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'III.6.a-b'!$C$7:$C$23</c:f>
              <c:numCache>
                <c:formatCode>0</c:formatCode>
                <c:ptCount val="17"/>
                <c:pt idx="0">
                  <c:v>25.219588055510677</c:v>
                </c:pt>
                <c:pt idx="1">
                  <c:v>27.065858692694739</c:v>
                </c:pt>
                <c:pt idx="2">
                  <c:v>23.500411636255876</c:v>
                </c:pt>
                <c:pt idx="3">
                  <c:v>14.835423632012049</c:v>
                </c:pt>
                <c:pt idx="4">
                  <c:v>15.208891981469746</c:v>
                </c:pt>
                <c:pt idx="5">
                  <c:v>14.2487651255428</c:v>
                </c:pt>
                <c:pt idx="6">
                  <c:v>10.594374224591496</c:v>
                </c:pt>
                <c:pt idx="7">
                  <c:v>9.5198220842826089</c:v>
                </c:pt>
                <c:pt idx="8">
                  <c:v>10.549712179098712</c:v>
                </c:pt>
                <c:pt idx="9">
                  <c:v>11.821855588670239</c:v>
                </c:pt>
                <c:pt idx="10">
                  <c:v>13.92573924410617</c:v>
                </c:pt>
                <c:pt idx="11">
                  <c:v>15.644943327373726</c:v>
                </c:pt>
                <c:pt idx="12">
                  <c:v>16.940088154328002</c:v>
                </c:pt>
                <c:pt idx="13">
                  <c:v>17.654912454490908</c:v>
                </c:pt>
                <c:pt idx="14">
                  <c:v>17.039555522960747</c:v>
                </c:pt>
                <c:pt idx="15">
                  <c:v>15.764671871996105</c:v>
                </c:pt>
                <c:pt idx="16">
                  <c:v>16.646923959889268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B-BC4A-9941-8DA44C51FE64}"/>
            </c:ext>
          </c:extLst>
        </c:ser>
        <c:ser>
          <c:idx val="2"/>
          <c:order val="2"/>
          <c:tx>
            <c:strRef>
              <c:f>'III.6.a-b'!$D$6</c:f>
              <c:strCache>
                <c:ptCount val="1"/>
                <c:pt idx="0">
                  <c:v>Fijo discontinuo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'III.6.a-b'!$A$7:$A$23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'III.6.a-b'!$D$7:$D$23</c:f>
              <c:numCache>
                <c:formatCode>0</c:formatCode>
                <c:ptCount val="17"/>
                <c:pt idx="0">
                  <c:v>0.35991451743472752</c:v>
                </c:pt>
                <c:pt idx="1">
                  <c:v>0.17691580988860198</c:v>
                </c:pt>
                <c:pt idx="2">
                  <c:v>0.34488407628687362</c:v>
                </c:pt>
                <c:pt idx="3">
                  <c:v>0.29450485661360482</c:v>
                </c:pt>
                <c:pt idx="4">
                  <c:v>0.23111622483506333</c:v>
                </c:pt>
                <c:pt idx="5">
                  <c:v>0.19809505209571493</c:v>
                </c:pt>
                <c:pt idx="6">
                  <c:v>0.24041167908232572</c:v>
                </c:pt>
                <c:pt idx="7">
                  <c:v>0.21531925193016238</c:v>
                </c:pt>
                <c:pt idx="8">
                  <c:v>0.25288599830722003</c:v>
                </c:pt>
                <c:pt idx="9">
                  <c:v>0.26947326186773807</c:v>
                </c:pt>
                <c:pt idx="10">
                  <c:v>0.28521809668100112</c:v>
                </c:pt>
                <c:pt idx="11">
                  <c:v>0.35040182485608523</c:v>
                </c:pt>
                <c:pt idx="12">
                  <c:v>0.51311866866342803</c:v>
                </c:pt>
                <c:pt idx="13">
                  <c:v>0.50231359524522046</c:v>
                </c:pt>
                <c:pt idx="14">
                  <c:v>0.53213548780894682</c:v>
                </c:pt>
                <c:pt idx="15">
                  <c:v>0.32946759030357364</c:v>
                </c:pt>
                <c:pt idx="16">
                  <c:v>0.74970963502020382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B-BC4A-9941-8DA44C51FE64}"/>
            </c:ext>
          </c:extLst>
        </c:ser>
        <c:ser>
          <c:idx val="3"/>
          <c:order val="3"/>
          <c:tx>
            <c:strRef>
              <c:f>'III.6.a-b'!$E$6</c:f>
              <c:strCache>
                <c:ptCount val="1"/>
                <c:pt idx="0">
                  <c:v>Otros empleos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'III.6.a-b'!$A$7:$A$23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'III.6.a-b'!$E$7:$E$23</c:f>
              <c:numCache>
                <c:formatCode>0</c:formatCode>
                <c:ptCount val="17"/>
                <c:pt idx="0">
                  <c:v>2.7916767123902808</c:v>
                </c:pt>
                <c:pt idx="1">
                  <c:v>2.871661719558658</c:v>
                </c:pt>
                <c:pt idx="2">
                  <c:v>2.5841824767492523</c:v>
                </c:pt>
                <c:pt idx="3">
                  <c:v>1.6505727978351055</c:v>
                </c:pt>
                <c:pt idx="4">
                  <c:v>1.5444227786091649</c:v>
                </c:pt>
                <c:pt idx="5">
                  <c:v>1.2126167702682222</c:v>
                </c:pt>
                <c:pt idx="6">
                  <c:v>1.4515374548163604</c:v>
                </c:pt>
                <c:pt idx="7">
                  <c:v>1.5096605485357966</c:v>
                </c:pt>
                <c:pt idx="8">
                  <c:v>1.5268775265743693</c:v>
                </c:pt>
                <c:pt idx="9">
                  <c:v>1.3225434702053238</c:v>
                </c:pt>
                <c:pt idx="10">
                  <c:v>1.4526047736247678</c:v>
                </c:pt>
                <c:pt idx="11">
                  <c:v>1.1556297474130051</c:v>
                </c:pt>
                <c:pt idx="12">
                  <c:v>1.3932418235279582</c:v>
                </c:pt>
                <c:pt idx="13">
                  <c:v>1.5779919248459202</c:v>
                </c:pt>
                <c:pt idx="14">
                  <c:v>1.4222142738980676</c:v>
                </c:pt>
                <c:pt idx="15">
                  <c:v>0.9964797980607808</c:v>
                </c:pt>
                <c:pt idx="16">
                  <c:v>1.76835390532245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9B-BC4A-9941-8DA44C51F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3822104"/>
        <c:axId val="-2135647336"/>
      </c:lineChart>
      <c:catAx>
        <c:axId val="-213382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647336"/>
        <c:crosses val="autoZero"/>
        <c:auto val="1"/>
        <c:lblAlgn val="ctr"/>
        <c:lblOffset val="100"/>
        <c:noMultiLvlLbl val="0"/>
      </c:catAx>
      <c:valAx>
        <c:axId val="-213564733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3822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'III.6.a-b'!$P$7</c:f>
              <c:strCache>
                <c:ptCount val="1"/>
                <c:pt idx="0">
                  <c:v>Fijo ordinario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'III.6.a-b'!$O$8:$O$24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'III.6.a-b'!$P$8:$P$24</c:f>
              <c:numCache>
                <c:formatCode>General</c:formatCode>
                <c:ptCount val="17"/>
                <c:pt idx="0">
                  <c:v>2.2045900956740678</c:v>
                </c:pt>
                <c:pt idx="1">
                  <c:v>1.8291063859963375</c:v>
                </c:pt>
                <c:pt idx="2">
                  <c:v>1.3795271605747932</c:v>
                </c:pt>
                <c:pt idx="3">
                  <c:v>0.86714301177711095</c:v>
                </c:pt>
                <c:pt idx="4">
                  <c:v>0.96268583345445868</c:v>
                </c:pt>
                <c:pt idx="5">
                  <c:v>0.40249331302006969</c:v>
                </c:pt>
                <c:pt idx="6">
                  <c:v>0.37611897352411783</c:v>
                </c:pt>
                <c:pt idx="7">
                  <c:v>0.34682927027608673</c:v>
                </c:pt>
                <c:pt idx="8">
                  <c:v>0.27810186130683551</c:v>
                </c:pt>
                <c:pt idx="9">
                  <c:v>0.21844323535639512</c:v>
                </c:pt>
                <c:pt idx="10">
                  <c:v>0.35176707557727849</c:v>
                </c:pt>
                <c:pt idx="11">
                  <c:v>0.53110243392832646</c:v>
                </c:pt>
                <c:pt idx="12">
                  <c:v>0.28666355839472318</c:v>
                </c:pt>
                <c:pt idx="13">
                  <c:v>0.46274733386796052</c:v>
                </c:pt>
                <c:pt idx="14">
                  <c:v>0.65711050839361962</c:v>
                </c:pt>
                <c:pt idx="15">
                  <c:v>0.66412901918420186</c:v>
                </c:pt>
                <c:pt idx="16">
                  <c:v>0.89720620040571331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B-2343-B329-991586BB0238}"/>
            </c:ext>
          </c:extLst>
        </c:ser>
        <c:ser>
          <c:idx val="1"/>
          <c:order val="1"/>
          <c:tx>
            <c:strRef>
              <c:f>'III.6.a-b'!$Q$7</c:f>
              <c:strCache>
                <c:ptCount val="1"/>
                <c:pt idx="0">
                  <c:v>Temporal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'III.6.a-b'!$O$8:$O$24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'III.6.a-b'!$Q$8:$Q$24</c:f>
              <c:numCache>
                <c:formatCode>General</c:formatCode>
                <c:ptCount val="17"/>
                <c:pt idx="0">
                  <c:v>12.691378137184392</c:v>
                </c:pt>
                <c:pt idx="1">
                  <c:v>12.857306745469124</c:v>
                </c:pt>
                <c:pt idx="2">
                  <c:v>10.511339515264883</c:v>
                </c:pt>
                <c:pt idx="3">
                  <c:v>5.947593893734167</c:v>
                </c:pt>
                <c:pt idx="4">
                  <c:v>5.9331369299866159</c:v>
                </c:pt>
                <c:pt idx="5">
                  <c:v>4.6505483894527817</c:v>
                </c:pt>
                <c:pt idx="6">
                  <c:v>3.795454806051167</c:v>
                </c:pt>
                <c:pt idx="7">
                  <c:v>3.1350731434357173</c:v>
                </c:pt>
                <c:pt idx="8">
                  <c:v>3.5199616809021852</c:v>
                </c:pt>
                <c:pt idx="9">
                  <c:v>3.6388669232462223</c:v>
                </c:pt>
                <c:pt idx="10">
                  <c:v>4.3843850701873261</c:v>
                </c:pt>
                <c:pt idx="11">
                  <c:v>4.713681000009359</c:v>
                </c:pt>
                <c:pt idx="12">
                  <c:v>5.7454832839505467</c:v>
                </c:pt>
                <c:pt idx="13">
                  <c:v>5.9773505838243732</c:v>
                </c:pt>
                <c:pt idx="14">
                  <c:v>5.7888946367575498</c:v>
                </c:pt>
                <c:pt idx="15">
                  <c:v>5.1118157921686658</c:v>
                </c:pt>
                <c:pt idx="16">
                  <c:v>5.1361734961958634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7B-2343-B329-991586BB0238}"/>
            </c:ext>
          </c:extLst>
        </c:ser>
        <c:ser>
          <c:idx val="2"/>
          <c:order val="2"/>
          <c:tx>
            <c:strRef>
              <c:f>'III.6.a-b'!$R$7</c:f>
              <c:strCache>
                <c:ptCount val="1"/>
                <c:pt idx="0">
                  <c:v>Fijo discontinuo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'III.6.a-b'!$O$8:$O$24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'III.6.a-b'!$R$8:$R$24</c:f>
              <c:numCache>
                <c:formatCode>General</c:formatCode>
                <c:ptCount val="17"/>
                <c:pt idx="0">
                  <c:v>0.10725085916328209</c:v>
                </c:pt>
                <c:pt idx="1">
                  <c:v>8.1975969470698073E-2</c:v>
                </c:pt>
                <c:pt idx="2">
                  <c:v>0.11706775580093552</c:v>
                </c:pt>
                <c:pt idx="3">
                  <c:v>6.3049491181666098E-2</c:v>
                </c:pt>
                <c:pt idx="4">
                  <c:v>2.143697979821902E-2</c:v>
                </c:pt>
                <c:pt idx="5">
                  <c:v>3.8316864666908895E-2</c:v>
                </c:pt>
                <c:pt idx="6">
                  <c:v>3.3066131981593819E-2</c:v>
                </c:pt>
                <c:pt idx="7">
                  <c:v>1.93192804496196E-2</c:v>
                </c:pt>
                <c:pt idx="8">
                  <c:v>6.3832150584769418E-2</c:v>
                </c:pt>
                <c:pt idx="9">
                  <c:v>4.4884033034526455E-2</c:v>
                </c:pt>
                <c:pt idx="10">
                  <c:v>3.1833077033751135E-2</c:v>
                </c:pt>
                <c:pt idx="11">
                  <c:v>3.5283475206812465E-2</c:v>
                </c:pt>
                <c:pt idx="12">
                  <c:v>2.3449952219539116E-2</c:v>
                </c:pt>
                <c:pt idx="13">
                  <c:v>2.6321406667269943E-2</c:v>
                </c:pt>
                <c:pt idx="14">
                  <c:v>2.9843589464133829E-2</c:v>
                </c:pt>
                <c:pt idx="15">
                  <c:v>1.4911489163507428E-2</c:v>
                </c:pt>
                <c:pt idx="16">
                  <c:v>0.1798557887346347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B-2343-B329-991586BB0238}"/>
            </c:ext>
          </c:extLst>
        </c:ser>
        <c:ser>
          <c:idx val="3"/>
          <c:order val="3"/>
          <c:tx>
            <c:strRef>
              <c:f>'III.6.a-b'!$S$7</c:f>
              <c:strCache>
                <c:ptCount val="1"/>
                <c:pt idx="0">
                  <c:v>Otros empleos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'III.6.a-b'!$O$8:$O$24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'III.6.a-b'!$S$8:$S$24</c:f>
              <c:numCache>
                <c:formatCode>General</c:formatCode>
                <c:ptCount val="17"/>
                <c:pt idx="0">
                  <c:v>1.0894403842491911</c:v>
                </c:pt>
                <c:pt idx="1">
                  <c:v>0.70219011160017453</c:v>
                </c:pt>
                <c:pt idx="2">
                  <c:v>0.97922383432087634</c:v>
                </c:pt>
                <c:pt idx="3">
                  <c:v>0.70750519271237411</c:v>
                </c:pt>
                <c:pt idx="4">
                  <c:v>0.44187877376217161</c:v>
                </c:pt>
                <c:pt idx="5">
                  <c:v>0.40145541718158534</c:v>
                </c:pt>
                <c:pt idx="6">
                  <c:v>0.30147405319526549</c:v>
                </c:pt>
                <c:pt idx="7">
                  <c:v>0.33208213035323703</c:v>
                </c:pt>
                <c:pt idx="8">
                  <c:v>0.37355537317566528</c:v>
                </c:pt>
                <c:pt idx="9">
                  <c:v>0.29592780938188007</c:v>
                </c:pt>
                <c:pt idx="10">
                  <c:v>0.29215505376492878</c:v>
                </c:pt>
                <c:pt idx="11">
                  <c:v>0.2781947780111389</c:v>
                </c:pt>
                <c:pt idx="12">
                  <c:v>0.30401962404157407</c:v>
                </c:pt>
                <c:pt idx="13">
                  <c:v>0.25223548287204006</c:v>
                </c:pt>
                <c:pt idx="14">
                  <c:v>0.51485787129165117</c:v>
                </c:pt>
                <c:pt idx="15">
                  <c:v>0.12104286069735753</c:v>
                </c:pt>
                <c:pt idx="16">
                  <c:v>0.26231752858405905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7B-2343-B329-991586BB0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8897448"/>
        <c:axId val="-2138893880"/>
      </c:lineChart>
      <c:catAx>
        <c:axId val="-213889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893880"/>
        <c:crosses val="autoZero"/>
        <c:auto val="1"/>
        <c:lblAlgn val="ctr"/>
        <c:lblOffset val="100"/>
        <c:noMultiLvlLbl val="0"/>
      </c:catAx>
      <c:valAx>
        <c:axId val="-213889388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897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III.6.c!$B$5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III.6.c!$B$6:$B$69</c:f>
              <c:numCache>
                <c:formatCode>0.0</c:formatCode>
                <c:ptCount val="64"/>
                <c:pt idx="0">
                  <c:v>2.4779374599999997</c:v>
                </c:pt>
                <c:pt idx="1">
                  <c:v>2.4646761417499996</c:v>
                </c:pt>
                <c:pt idx="2">
                  <c:v>2.4618894457499998</c:v>
                </c:pt>
                <c:pt idx="3">
                  <c:v>2.5039618610000001</c:v>
                </c:pt>
                <c:pt idx="4">
                  <c:v>2.4398955105000004</c:v>
                </c:pt>
                <c:pt idx="5">
                  <c:v>2.4577305912499998</c:v>
                </c:pt>
                <c:pt idx="6">
                  <c:v>2.4990996717500003</c:v>
                </c:pt>
                <c:pt idx="7">
                  <c:v>2.5077850817499998</c:v>
                </c:pt>
                <c:pt idx="8">
                  <c:v>2.6226957440000001</c:v>
                </c:pt>
                <c:pt idx="9">
                  <c:v>2.8453797697500001</c:v>
                </c:pt>
                <c:pt idx="10">
                  <c:v>3.0946498512500002</c:v>
                </c:pt>
                <c:pt idx="11">
                  <c:v>3.6287657022499999</c:v>
                </c:pt>
                <c:pt idx="12">
                  <c:v>4.2122144697500001</c:v>
                </c:pt>
                <c:pt idx="13">
                  <c:v>4.4593613742500002</c:v>
                </c:pt>
                <c:pt idx="14">
                  <c:v>4.6122320889999999</c:v>
                </c:pt>
                <c:pt idx="15">
                  <c:v>4.5877085925000003</c:v>
                </c:pt>
                <c:pt idx="16">
                  <c:v>4.42212879675</c:v>
                </c:pt>
                <c:pt idx="17">
                  <c:v>4.3576499224999994</c:v>
                </c:pt>
                <c:pt idx="18">
                  <c:v>4.4038658142500005</c:v>
                </c:pt>
                <c:pt idx="19">
                  <c:v>4.3808274267499998</c:v>
                </c:pt>
                <c:pt idx="20">
                  <c:v>4.3765723702500008</c:v>
                </c:pt>
                <c:pt idx="21">
                  <c:v>4.3758057947500006</c:v>
                </c:pt>
                <c:pt idx="22">
                  <c:v>4.4495510454999998</c:v>
                </c:pt>
                <c:pt idx="23">
                  <c:v>4.6233376857500001</c:v>
                </c:pt>
                <c:pt idx="24">
                  <c:v>4.7922254202499994</c:v>
                </c:pt>
                <c:pt idx="25">
                  <c:v>4.9126493929999997</c:v>
                </c:pt>
                <c:pt idx="26">
                  <c:v>4.9610861540000002</c:v>
                </c:pt>
                <c:pt idx="27">
                  <c:v>4.9894740582499999</c:v>
                </c:pt>
                <c:pt idx="28">
                  <c:v>4.8927997352499997</c:v>
                </c:pt>
                <c:pt idx="29">
                  <c:v>4.7314987779999997</c:v>
                </c:pt>
                <c:pt idx="30">
                  <c:v>4.6287788750000001</c:v>
                </c:pt>
                <c:pt idx="31">
                  <c:v>4.5764005779999994</c:v>
                </c:pt>
                <c:pt idx="32">
                  <c:v>4.5422818065000001</c:v>
                </c:pt>
                <c:pt idx="33">
                  <c:v>4.5217081905000001</c:v>
                </c:pt>
                <c:pt idx="34">
                  <c:v>4.5186657309999996</c:v>
                </c:pt>
                <c:pt idx="35">
                  <c:v>4.4120168089999998</c:v>
                </c:pt>
                <c:pt idx="36">
                  <c:v>4.2235374449999998</c:v>
                </c:pt>
                <c:pt idx="37">
                  <c:v>4.1410203574999995</c:v>
                </c:pt>
                <c:pt idx="38">
                  <c:v>4.0642965434999994</c:v>
                </c:pt>
                <c:pt idx="39">
                  <c:v>3.9811164737499998</c:v>
                </c:pt>
                <c:pt idx="40">
                  <c:v>4.0100845100000004</c:v>
                </c:pt>
                <c:pt idx="41">
                  <c:v>3.9839599135000001</c:v>
                </c:pt>
                <c:pt idx="42">
                  <c:v>3.86615204825</c:v>
                </c:pt>
                <c:pt idx="43">
                  <c:v>3.7499473095000004</c:v>
                </c:pt>
                <c:pt idx="44">
                  <c:v>3.6652056575</c:v>
                </c:pt>
                <c:pt idx="45">
                  <c:v>3.6024400592500001</c:v>
                </c:pt>
                <c:pt idx="46">
                  <c:v>3.6296668054999999</c:v>
                </c:pt>
                <c:pt idx="47">
                  <c:v>3.6029212477499999</c:v>
                </c:pt>
                <c:pt idx="48">
                  <c:v>3.5779837967499999</c:v>
                </c:pt>
                <c:pt idx="49">
                  <c:v>3.495164752</c:v>
                </c:pt>
                <c:pt idx="50">
                  <c:v>3.4032796024999996</c:v>
                </c:pt>
                <c:pt idx="51">
                  <c:v>3.3186090587500003</c:v>
                </c:pt>
                <c:pt idx="52">
                  <c:v>3.2342314720000003</c:v>
                </c:pt>
                <c:pt idx="53">
                  <c:v>3.2846127750000003</c:v>
                </c:pt>
                <c:pt idx="54">
                  <c:v>3.2671656610000004</c:v>
                </c:pt>
                <c:pt idx="55">
                  <c:v>3.2068124414999999</c:v>
                </c:pt>
                <c:pt idx="56">
                  <c:v>3.161101699</c:v>
                </c:pt>
                <c:pt idx="57">
                  <c:v>3.5147622227499999</c:v>
                </c:pt>
                <c:pt idx="58">
                  <c:v>3.4630854130000004</c:v>
                </c:pt>
                <c:pt idx="59">
                  <c:v>3.5229718090000004</c:v>
                </c:pt>
                <c:pt idx="60">
                  <c:v>3.5774422885000003</c:v>
                </c:pt>
                <c:pt idx="61">
                  <c:v>3.1559884549999997</c:v>
                </c:pt>
                <c:pt idx="62">
                  <c:v>3.20440918225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B-D64C-912B-C1FD8D1E2715}"/>
            </c:ext>
          </c:extLst>
        </c:ser>
        <c:ser>
          <c:idx val="1"/>
          <c:order val="1"/>
          <c:tx>
            <c:strRef>
              <c:f>III.6.c!$C$5</c:f>
              <c:strCache>
                <c:ptCount val="1"/>
                <c:pt idx="0">
                  <c:v>UE-27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III.6.c!$C$6:$C$69</c:f>
              <c:numCache>
                <c:formatCode>0.0</c:formatCode>
                <c:ptCount val="64"/>
                <c:pt idx="20">
                  <c:v>1.85</c:v>
                </c:pt>
                <c:pt idx="21">
                  <c:v>1.8250000000000002</c:v>
                </c:pt>
                <c:pt idx="22">
                  <c:v>1.8499999999999999</c:v>
                </c:pt>
                <c:pt idx="23">
                  <c:v>1.925</c:v>
                </c:pt>
                <c:pt idx="24">
                  <c:v>1.9749999999999999</c:v>
                </c:pt>
                <c:pt idx="25">
                  <c:v>2.0249999999999999</c:v>
                </c:pt>
                <c:pt idx="26">
                  <c:v>2.0499999999999998</c:v>
                </c:pt>
                <c:pt idx="27">
                  <c:v>2.0750000000000002</c:v>
                </c:pt>
                <c:pt idx="28">
                  <c:v>2.1</c:v>
                </c:pt>
                <c:pt idx="29">
                  <c:v>2.0749999999999997</c:v>
                </c:pt>
                <c:pt idx="30">
                  <c:v>2.0249999999999999</c:v>
                </c:pt>
                <c:pt idx="31">
                  <c:v>1.9500000000000002</c:v>
                </c:pt>
                <c:pt idx="32">
                  <c:v>1.85</c:v>
                </c:pt>
                <c:pt idx="33">
                  <c:v>1.825</c:v>
                </c:pt>
                <c:pt idx="34">
                  <c:v>1.825</c:v>
                </c:pt>
                <c:pt idx="35">
                  <c:v>1.8250000000000002</c:v>
                </c:pt>
                <c:pt idx="36">
                  <c:v>1.8000000000000003</c:v>
                </c:pt>
                <c:pt idx="37">
                  <c:v>1.7749999999999999</c:v>
                </c:pt>
                <c:pt idx="38">
                  <c:v>1.75</c:v>
                </c:pt>
                <c:pt idx="39">
                  <c:v>1.7250000000000001</c:v>
                </c:pt>
                <c:pt idx="40">
                  <c:v>1.7250000000000001</c:v>
                </c:pt>
                <c:pt idx="41">
                  <c:v>1.7</c:v>
                </c:pt>
                <c:pt idx="42">
                  <c:v>1.7000000000000002</c:v>
                </c:pt>
                <c:pt idx="43">
                  <c:v>1.6500000000000001</c:v>
                </c:pt>
                <c:pt idx="44">
                  <c:v>1.6</c:v>
                </c:pt>
                <c:pt idx="45">
                  <c:v>1.5750000000000002</c:v>
                </c:pt>
                <c:pt idx="46">
                  <c:v>1.55</c:v>
                </c:pt>
                <c:pt idx="47">
                  <c:v>1.5</c:v>
                </c:pt>
                <c:pt idx="48">
                  <c:v>1.4750000000000001</c:v>
                </c:pt>
                <c:pt idx="49">
                  <c:v>1.4750000000000001</c:v>
                </c:pt>
                <c:pt idx="50">
                  <c:v>1.4500000000000002</c:v>
                </c:pt>
                <c:pt idx="51">
                  <c:v>1.4499999999999997</c:v>
                </c:pt>
                <c:pt idx="52">
                  <c:v>1.4249999999999998</c:v>
                </c:pt>
                <c:pt idx="53">
                  <c:v>1.4</c:v>
                </c:pt>
                <c:pt idx="54">
                  <c:v>1.4</c:v>
                </c:pt>
                <c:pt idx="55">
                  <c:v>1.375</c:v>
                </c:pt>
                <c:pt idx="56">
                  <c:v>1.375</c:v>
                </c:pt>
                <c:pt idx="57">
                  <c:v>1.55</c:v>
                </c:pt>
                <c:pt idx="58">
                  <c:v>1.5499999999999998</c:v>
                </c:pt>
                <c:pt idx="59">
                  <c:v>1.5749999999999997</c:v>
                </c:pt>
                <c:pt idx="60">
                  <c:v>1.6000000000000003</c:v>
                </c:pt>
                <c:pt idx="61">
                  <c:v>1.3666666666666665</c:v>
                </c:pt>
                <c:pt idx="62">
                  <c:v>1.3333333333333333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B-D64C-912B-C1FD8D1E2715}"/>
            </c:ext>
          </c:extLst>
        </c:ser>
        <c:ser>
          <c:idx val="2"/>
          <c:order val="2"/>
          <c:tx>
            <c:strRef>
              <c:f>III.6.c!$D$5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III.6.c!$D$6:$D$69</c:f>
              <c:numCache>
                <c:formatCode>0.0</c:formatCode>
                <c:ptCount val="64"/>
                <c:pt idx="20">
                  <c:v>1.4</c:v>
                </c:pt>
                <c:pt idx="21">
                  <c:v>1.375</c:v>
                </c:pt>
                <c:pt idx="22">
                  <c:v>1.325</c:v>
                </c:pt>
                <c:pt idx="23">
                  <c:v>1.375</c:v>
                </c:pt>
                <c:pt idx="24">
                  <c:v>1.4750000000000001</c:v>
                </c:pt>
                <c:pt idx="25">
                  <c:v>1.5499999999999998</c:v>
                </c:pt>
                <c:pt idx="26">
                  <c:v>1.575</c:v>
                </c:pt>
                <c:pt idx="27">
                  <c:v>1.65</c:v>
                </c:pt>
                <c:pt idx="28">
                  <c:v>1.7000000000000002</c:v>
                </c:pt>
                <c:pt idx="29">
                  <c:v>1.7000000000000002</c:v>
                </c:pt>
                <c:pt idx="30">
                  <c:v>1.7250000000000001</c:v>
                </c:pt>
                <c:pt idx="31">
                  <c:v>1.7000000000000002</c:v>
                </c:pt>
                <c:pt idx="32">
                  <c:v>1.65</c:v>
                </c:pt>
                <c:pt idx="33">
                  <c:v>1.5999999999999999</c:v>
                </c:pt>
                <c:pt idx="34">
                  <c:v>1.625</c:v>
                </c:pt>
                <c:pt idx="35">
                  <c:v>1.625</c:v>
                </c:pt>
                <c:pt idx="36">
                  <c:v>1.625</c:v>
                </c:pt>
                <c:pt idx="37">
                  <c:v>1.625</c:v>
                </c:pt>
                <c:pt idx="38">
                  <c:v>1.6</c:v>
                </c:pt>
                <c:pt idx="39">
                  <c:v>1.6</c:v>
                </c:pt>
                <c:pt idx="40">
                  <c:v>1.55</c:v>
                </c:pt>
                <c:pt idx="41">
                  <c:v>1.5249999999999999</c:v>
                </c:pt>
                <c:pt idx="42">
                  <c:v>1.5749999999999997</c:v>
                </c:pt>
                <c:pt idx="43">
                  <c:v>1.5</c:v>
                </c:pt>
                <c:pt idx="44">
                  <c:v>1.4750000000000001</c:v>
                </c:pt>
                <c:pt idx="45">
                  <c:v>1.4500000000000002</c:v>
                </c:pt>
                <c:pt idx="46">
                  <c:v>1.4500000000000002</c:v>
                </c:pt>
                <c:pt idx="47">
                  <c:v>1.4500000000000002</c:v>
                </c:pt>
                <c:pt idx="48">
                  <c:v>1.4750000000000001</c:v>
                </c:pt>
                <c:pt idx="49">
                  <c:v>1.5</c:v>
                </c:pt>
                <c:pt idx="50">
                  <c:v>1.425</c:v>
                </c:pt>
                <c:pt idx="51">
                  <c:v>1.4749999999999999</c:v>
                </c:pt>
                <c:pt idx="52">
                  <c:v>1.4500000000000002</c:v>
                </c:pt>
                <c:pt idx="53">
                  <c:v>1.425</c:v>
                </c:pt>
                <c:pt idx="54">
                  <c:v>1.425</c:v>
                </c:pt>
                <c:pt idx="55">
                  <c:v>1.35</c:v>
                </c:pt>
                <c:pt idx="56">
                  <c:v>1.2999999999999998</c:v>
                </c:pt>
                <c:pt idx="57">
                  <c:v>1.4</c:v>
                </c:pt>
                <c:pt idx="58">
                  <c:v>1.4249999999999998</c:v>
                </c:pt>
                <c:pt idx="59">
                  <c:v>1.4249999999999998</c:v>
                </c:pt>
                <c:pt idx="60">
                  <c:v>1.4333333333333333</c:v>
                </c:pt>
                <c:pt idx="61">
                  <c:v>1.3333333333333333</c:v>
                </c:pt>
                <c:pt idx="62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B-D64C-912B-C1FD8D1E2715}"/>
            </c:ext>
          </c:extLst>
        </c:ser>
        <c:ser>
          <c:idx val="3"/>
          <c:order val="3"/>
          <c:tx>
            <c:strRef>
              <c:f>III.6.c!$E$5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III.6.c!$E$6:$E$69</c:f>
              <c:numCache>
                <c:formatCode>0.0</c:formatCode>
                <c:ptCount val="64"/>
                <c:pt idx="20">
                  <c:v>1.6500000000000001</c:v>
                </c:pt>
                <c:pt idx="21">
                  <c:v>1.875</c:v>
                </c:pt>
                <c:pt idx="22">
                  <c:v>2.2000000000000002</c:v>
                </c:pt>
                <c:pt idx="23">
                  <c:v>2.7</c:v>
                </c:pt>
                <c:pt idx="24">
                  <c:v>3.1250000000000004</c:v>
                </c:pt>
                <c:pt idx="25">
                  <c:v>3.2</c:v>
                </c:pt>
                <c:pt idx="26">
                  <c:v>3.3499999999999996</c:v>
                </c:pt>
                <c:pt idx="27">
                  <c:v>3.4499999999999997</c:v>
                </c:pt>
                <c:pt idx="28">
                  <c:v>3.4749999999999996</c:v>
                </c:pt>
                <c:pt idx="29">
                  <c:v>3.375</c:v>
                </c:pt>
                <c:pt idx="30">
                  <c:v>3.125</c:v>
                </c:pt>
                <c:pt idx="31">
                  <c:v>2.85</c:v>
                </c:pt>
                <c:pt idx="32">
                  <c:v>2.7250000000000001</c:v>
                </c:pt>
                <c:pt idx="33">
                  <c:v>2.65</c:v>
                </c:pt>
                <c:pt idx="34">
                  <c:v>2.5499999999999998</c:v>
                </c:pt>
                <c:pt idx="35">
                  <c:v>2.5</c:v>
                </c:pt>
                <c:pt idx="36">
                  <c:v>2.4249999999999998</c:v>
                </c:pt>
                <c:pt idx="37">
                  <c:v>2.5</c:v>
                </c:pt>
                <c:pt idx="38">
                  <c:v>2.5</c:v>
                </c:pt>
                <c:pt idx="39">
                  <c:v>2.4499999999999997</c:v>
                </c:pt>
                <c:pt idx="40">
                  <c:v>2.4500000000000002</c:v>
                </c:pt>
                <c:pt idx="41">
                  <c:v>2.3000000000000003</c:v>
                </c:pt>
                <c:pt idx="42">
                  <c:v>2.25</c:v>
                </c:pt>
                <c:pt idx="43">
                  <c:v>2.125</c:v>
                </c:pt>
                <c:pt idx="44">
                  <c:v>1.9500000000000002</c:v>
                </c:pt>
                <c:pt idx="45">
                  <c:v>1.9</c:v>
                </c:pt>
                <c:pt idx="46">
                  <c:v>1.8749999999999998</c:v>
                </c:pt>
                <c:pt idx="47">
                  <c:v>1.8</c:v>
                </c:pt>
                <c:pt idx="48">
                  <c:v>1.75</c:v>
                </c:pt>
                <c:pt idx="49">
                  <c:v>1.675</c:v>
                </c:pt>
                <c:pt idx="50">
                  <c:v>1.5750000000000002</c:v>
                </c:pt>
                <c:pt idx="51">
                  <c:v>1.55</c:v>
                </c:pt>
                <c:pt idx="52">
                  <c:v>1.55</c:v>
                </c:pt>
                <c:pt idx="53">
                  <c:v>1.5</c:v>
                </c:pt>
                <c:pt idx="54">
                  <c:v>1.5249999999999999</c:v>
                </c:pt>
                <c:pt idx="55">
                  <c:v>1.5250000000000001</c:v>
                </c:pt>
                <c:pt idx="56">
                  <c:v>1.5</c:v>
                </c:pt>
                <c:pt idx="57">
                  <c:v>1.7000000000000002</c:v>
                </c:pt>
                <c:pt idx="58">
                  <c:v>1.7250000000000001</c:v>
                </c:pt>
                <c:pt idx="59">
                  <c:v>1.6249999999999998</c:v>
                </c:pt>
                <c:pt idx="60">
                  <c:v>1.5999999999999999</c:v>
                </c:pt>
                <c:pt idx="61">
                  <c:v>1.4000000000000001</c:v>
                </c:pt>
                <c:pt idx="62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CB-D64C-912B-C1FD8D1E2715}"/>
            </c:ext>
          </c:extLst>
        </c:ser>
        <c:ser>
          <c:idx val="4"/>
          <c:order val="4"/>
          <c:tx>
            <c:strRef>
              <c:f>III.6.c!$F$5</c:f>
              <c:strCache>
                <c:ptCount val="1"/>
                <c:pt idx="0">
                  <c:v>Grecia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III.6.c!$F$6:$F$69</c:f>
              <c:numCache>
                <c:formatCode>0.0</c:formatCode>
                <c:ptCount val="64"/>
                <c:pt idx="20">
                  <c:v>1.75</c:v>
                </c:pt>
                <c:pt idx="21">
                  <c:v>1.75</c:v>
                </c:pt>
                <c:pt idx="22">
                  <c:v>2</c:v>
                </c:pt>
                <c:pt idx="23">
                  <c:v>2.2250000000000001</c:v>
                </c:pt>
                <c:pt idx="24">
                  <c:v>2.3250000000000002</c:v>
                </c:pt>
                <c:pt idx="25">
                  <c:v>2.4499999999999997</c:v>
                </c:pt>
                <c:pt idx="26">
                  <c:v>2.4750000000000001</c:v>
                </c:pt>
                <c:pt idx="27">
                  <c:v>2.2749999999999999</c:v>
                </c:pt>
                <c:pt idx="28">
                  <c:v>2.25</c:v>
                </c:pt>
                <c:pt idx="29">
                  <c:v>2.125</c:v>
                </c:pt>
                <c:pt idx="30">
                  <c:v>1.85</c:v>
                </c:pt>
                <c:pt idx="31">
                  <c:v>1.6749999999999998</c:v>
                </c:pt>
                <c:pt idx="32">
                  <c:v>1.4500000000000002</c:v>
                </c:pt>
                <c:pt idx="33">
                  <c:v>1.45</c:v>
                </c:pt>
                <c:pt idx="34">
                  <c:v>1.4750000000000001</c:v>
                </c:pt>
                <c:pt idx="35">
                  <c:v>1.45</c:v>
                </c:pt>
                <c:pt idx="36">
                  <c:v>1.5499999999999998</c:v>
                </c:pt>
                <c:pt idx="37">
                  <c:v>1.375</c:v>
                </c:pt>
                <c:pt idx="38">
                  <c:v>1.2999999999999998</c:v>
                </c:pt>
                <c:pt idx="39">
                  <c:v>1.2749999999999999</c:v>
                </c:pt>
                <c:pt idx="40">
                  <c:v>1.2749999999999999</c:v>
                </c:pt>
                <c:pt idx="41">
                  <c:v>1.2999999999999998</c:v>
                </c:pt>
                <c:pt idx="42">
                  <c:v>1.325</c:v>
                </c:pt>
                <c:pt idx="43">
                  <c:v>1.4249999999999998</c:v>
                </c:pt>
                <c:pt idx="44">
                  <c:v>1.2749999999999999</c:v>
                </c:pt>
                <c:pt idx="45">
                  <c:v>1.25</c:v>
                </c:pt>
                <c:pt idx="46">
                  <c:v>1.125</c:v>
                </c:pt>
                <c:pt idx="47">
                  <c:v>1.125</c:v>
                </c:pt>
                <c:pt idx="48">
                  <c:v>1.05</c:v>
                </c:pt>
                <c:pt idx="49">
                  <c:v>1.075</c:v>
                </c:pt>
                <c:pt idx="50">
                  <c:v>1.1000000000000001</c:v>
                </c:pt>
                <c:pt idx="51">
                  <c:v>0.97499999999999998</c:v>
                </c:pt>
                <c:pt idx="52">
                  <c:v>1.125</c:v>
                </c:pt>
                <c:pt idx="53">
                  <c:v>1.0750000000000002</c:v>
                </c:pt>
                <c:pt idx="54">
                  <c:v>1.075</c:v>
                </c:pt>
                <c:pt idx="55">
                  <c:v>1.0750000000000002</c:v>
                </c:pt>
                <c:pt idx="56">
                  <c:v>0.95000000000000007</c:v>
                </c:pt>
                <c:pt idx="57">
                  <c:v>1.1000000000000001</c:v>
                </c:pt>
                <c:pt idx="58">
                  <c:v>1.175</c:v>
                </c:pt>
                <c:pt idx="59">
                  <c:v>1.1000000000000001</c:v>
                </c:pt>
                <c:pt idx="60">
                  <c:v>1.1333333333333335</c:v>
                </c:pt>
                <c:pt idx="61">
                  <c:v>1.0666666666666667</c:v>
                </c:pt>
                <c:pt idx="62">
                  <c:v>1.1333333333333335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CB-D64C-912B-C1FD8D1E2715}"/>
            </c:ext>
          </c:extLst>
        </c:ser>
        <c:ser>
          <c:idx val="5"/>
          <c:order val="5"/>
          <c:tx>
            <c:strRef>
              <c:f>III.6.c!$G$5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III.6.c!$G$6:$G$69</c:f>
              <c:numCache>
                <c:formatCode>0.0</c:formatCode>
                <c:ptCount val="64"/>
                <c:pt idx="20">
                  <c:v>1.8250000000000002</c:v>
                </c:pt>
                <c:pt idx="21">
                  <c:v>1.8250000000000002</c:v>
                </c:pt>
                <c:pt idx="22">
                  <c:v>1.85</c:v>
                </c:pt>
                <c:pt idx="23">
                  <c:v>1.8749999999999998</c:v>
                </c:pt>
                <c:pt idx="24">
                  <c:v>1.9</c:v>
                </c:pt>
                <c:pt idx="25">
                  <c:v>1.9</c:v>
                </c:pt>
                <c:pt idx="26">
                  <c:v>1.9</c:v>
                </c:pt>
                <c:pt idx="27">
                  <c:v>1.9750000000000001</c:v>
                </c:pt>
                <c:pt idx="28">
                  <c:v>2.0499999999999998</c:v>
                </c:pt>
                <c:pt idx="29">
                  <c:v>2.0750000000000002</c:v>
                </c:pt>
                <c:pt idx="30">
                  <c:v>2.0750000000000002</c:v>
                </c:pt>
                <c:pt idx="31">
                  <c:v>1.9999999999999998</c:v>
                </c:pt>
                <c:pt idx="32">
                  <c:v>1.8249999999999997</c:v>
                </c:pt>
                <c:pt idx="33">
                  <c:v>1.7999999999999998</c:v>
                </c:pt>
                <c:pt idx="34">
                  <c:v>1.85</c:v>
                </c:pt>
                <c:pt idx="35">
                  <c:v>1.8499999999999999</c:v>
                </c:pt>
                <c:pt idx="36">
                  <c:v>1.9249999999999998</c:v>
                </c:pt>
                <c:pt idx="37">
                  <c:v>1.9750000000000001</c:v>
                </c:pt>
                <c:pt idx="38">
                  <c:v>1.9249999999999998</c:v>
                </c:pt>
                <c:pt idx="39">
                  <c:v>1.9500000000000002</c:v>
                </c:pt>
                <c:pt idx="40">
                  <c:v>1.9750000000000001</c:v>
                </c:pt>
                <c:pt idx="41">
                  <c:v>1.95</c:v>
                </c:pt>
                <c:pt idx="42">
                  <c:v>1.9500000000000002</c:v>
                </c:pt>
                <c:pt idx="43">
                  <c:v>1.925</c:v>
                </c:pt>
                <c:pt idx="44">
                  <c:v>1.9</c:v>
                </c:pt>
                <c:pt idx="45">
                  <c:v>1.825</c:v>
                </c:pt>
                <c:pt idx="46">
                  <c:v>1.8499999999999999</c:v>
                </c:pt>
                <c:pt idx="47">
                  <c:v>1.75</c:v>
                </c:pt>
                <c:pt idx="48">
                  <c:v>1.7999999999999998</c:v>
                </c:pt>
                <c:pt idx="49">
                  <c:v>1.875</c:v>
                </c:pt>
                <c:pt idx="50">
                  <c:v>1.825</c:v>
                </c:pt>
                <c:pt idx="51">
                  <c:v>1.85</c:v>
                </c:pt>
                <c:pt idx="52">
                  <c:v>1.7999999999999998</c:v>
                </c:pt>
                <c:pt idx="53">
                  <c:v>1.7499999999999998</c:v>
                </c:pt>
                <c:pt idx="54">
                  <c:v>1.7749999999999999</c:v>
                </c:pt>
                <c:pt idx="55">
                  <c:v>1.75</c:v>
                </c:pt>
                <c:pt idx="56">
                  <c:v>1.6749999999999998</c:v>
                </c:pt>
                <c:pt idx="57">
                  <c:v>1.75</c:v>
                </c:pt>
                <c:pt idx="58">
                  <c:v>1.65</c:v>
                </c:pt>
                <c:pt idx="59">
                  <c:v>1.6</c:v>
                </c:pt>
                <c:pt idx="60">
                  <c:v>1.5999999999999999</c:v>
                </c:pt>
                <c:pt idx="61">
                  <c:v>1.5</c:v>
                </c:pt>
                <c:pt idx="62">
                  <c:v>1.6333333333333335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CB-D64C-912B-C1FD8D1E2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446088"/>
        <c:axId val="-2141442472"/>
      </c:lineChart>
      <c:catAx>
        <c:axId val="-214144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442472"/>
        <c:crosses val="autoZero"/>
        <c:auto val="1"/>
        <c:lblAlgn val="ctr"/>
        <c:lblOffset val="100"/>
        <c:noMultiLvlLbl val="0"/>
      </c:catAx>
      <c:valAx>
        <c:axId val="-2141442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446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III.7!$C$4</c:f>
              <c:strCache>
                <c:ptCount val="1"/>
                <c:pt idx="0">
                  <c:v>Fijo ordinario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III.7!$B$5:$B$21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III.7!$C$5:$C$21</c:f>
              <c:numCache>
                <c:formatCode>0</c:formatCode>
                <c:ptCount val="17"/>
                <c:pt idx="0">
                  <c:v>10.765444123733129</c:v>
                </c:pt>
                <c:pt idx="1">
                  <c:v>14.260553267952011</c:v>
                </c:pt>
                <c:pt idx="2">
                  <c:v>10.726041962468347</c:v>
                </c:pt>
                <c:pt idx="3">
                  <c:v>9.2566954690514613</c:v>
                </c:pt>
                <c:pt idx="4">
                  <c:v>8.6358576949568118</c:v>
                </c:pt>
                <c:pt idx="5">
                  <c:v>8.0932586707370202</c:v>
                </c:pt>
                <c:pt idx="6">
                  <c:v>6.1743792003497431</c:v>
                </c:pt>
                <c:pt idx="7">
                  <c:v>6.7919547806311469</c:v>
                </c:pt>
                <c:pt idx="8">
                  <c:v>6.2252386577515724</c:v>
                </c:pt>
                <c:pt idx="9">
                  <c:v>6.8357504752867175</c:v>
                </c:pt>
                <c:pt idx="10">
                  <c:v>6.609158534186629</c:v>
                </c:pt>
                <c:pt idx="11">
                  <c:v>6.997295620378047</c:v>
                </c:pt>
                <c:pt idx="12">
                  <c:v>7.4245596540590899</c:v>
                </c:pt>
                <c:pt idx="13">
                  <c:v>8.0382797149700416</c:v>
                </c:pt>
                <c:pt idx="14">
                  <c:v>7.8523962719504334</c:v>
                </c:pt>
                <c:pt idx="15">
                  <c:v>8.4713938918874767</c:v>
                </c:pt>
                <c:pt idx="16">
                  <c:v>9.1909222370795138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9-FD40-91D5-26B9CB503206}"/>
            </c:ext>
          </c:extLst>
        </c:ser>
        <c:ser>
          <c:idx val="1"/>
          <c:order val="1"/>
          <c:tx>
            <c:strRef>
              <c:f>III.7!$E$4</c:f>
              <c:strCache>
                <c:ptCount val="1"/>
                <c:pt idx="0">
                  <c:v>Fijo discontinuo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III.7!$B$5:$B$21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III.7!$E$5:$E$21</c:f>
              <c:numCache>
                <c:formatCode>0</c:formatCode>
                <c:ptCount val="17"/>
                <c:pt idx="0">
                  <c:v>0.57942024038635298</c:v>
                </c:pt>
                <c:pt idx="1">
                  <c:v>0.69865868576540535</c:v>
                </c:pt>
                <c:pt idx="2">
                  <c:v>0.52902771183585673</c:v>
                </c:pt>
                <c:pt idx="3">
                  <c:v>0.36765528879623333</c:v>
                </c:pt>
                <c:pt idx="4">
                  <c:v>0.50805982005185635</c:v>
                </c:pt>
                <c:pt idx="5">
                  <c:v>0.4831159840546998</c:v>
                </c:pt>
                <c:pt idx="6">
                  <c:v>0.51214914683280888</c:v>
                </c:pt>
                <c:pt idx="7">
                  <c:v>0.52750152093544034</c:v>
                </c:pt>
                <c:pt idx="8">
                  <c:v>0.39881399404113926</c:v>
                </c:pt>
                <c:pt idx="9">
                  <c:v>0.63011845190683136</c:v>
                </c:pt>
                <c:pt idx="10">
                  <c:v>0.74346468160811141</c:v>
                </c:pt>
                <c:pt idx="11">
                  <c:v>0.79438667691059184</c:v>
                </c:pt>
                <c:pt idx="12">
                  <c:v>0.80049652472551791</c:v>
                </c:pt>
                <c:pt idx="13">
                  <c:v>0.78040379146402783</c:v>
                </c:pt>
                <c:pt idx="14">
                  <c:v>0.61127546826011092</c:v>
                </c:pt>
                <c:pt idx="15">
                  <c:v>0.67792772937356449</c:v>
                </c:pt>
                <c:pt idx="16">
                  <c:v>1.0182023814822032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9-FD40-91D5-26B9CB503206}"/>
            </c:ext>
          </c:extLst>
        </c:ser>
        <c:ser>
          <c:idx val="2"/>
          <c:order val="2"/>
          <c:tx>
            <c:strRef>
              <c:f>III.7!$F$4</c:f>
              <c:strCache>
                <c:ptCount val="1"/>
                <c:pt idx="0">
                  <c:v>Paro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III.7!$B$5:$B$21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III.7!$F$5:$F$21</c:f>
              <c:numCache>
                <c:formatCode>0</c:formatCode>
                <c:ptCount val="17"/>
                <c:pt idx="0">
                  <c:v>7.187530514401745</c:v>
                </c:pt>
                <c:pt idx="1">
                  <c:v>6.5983570904372959</c:v>
                </c:pt>
                <c:pt idx="2">
                  <c:v>8.6279671908688798</c:v>
                </c:pt>
                <c:pt idx="3">
                  <c:v>15.554493267608436</c:v>
                </c:pt>
                <c:pt idx="4">
                  <c:v>15.30657867959728</c:v>
                </c:pt>
                <c:pt idx="5">
                  <c:v>15.872892476807779</c:v>
                </c:pt>
                <c:pt idx="6">
                  <c:v>17.85625775307955</c:v>
                </c:pt>
                <c:pt idx="7">
                  <c:v>18.349126279376275</c:v>
                </c:pt>
                <c:pt idx="8">
                  <c:v>16.862725858561568</c:v>
                </c:pt>
                <c:pt idx="9">
                  <c:v>15.063723718116645</c:v>
                </c:pt>
                <c:pt idx="10">
                  <c:v>14.530245957498952</c:v>
                </c:pt>
                <c:pt idx="11">
                  <c:v>13.411057661900053</c:v>
                </c:pt>
                <c:pt idx="12">
                  <c:v>12.250281214562781</c:v>
                </c:pt>
                <c:pt idx="13">
                  <c:v>11.251030993985831</c:v>
                </c:pt>
                <c:pt idx="14">
                  <c:v>10.586771451402543</c:v>
                </c:pt>
                <c:pt idx="15">
                  <c:v>11.546404690479585</c:v>
                </c:pt>
                <c:pt idx="16">
                  <c:v>9.48440668467717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9-FD40-91D5-26B9CB50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359240"/>
        <c:axId val="-2141355752"/>
      </c:lineChart>
      <c:catAx>
        <c:axId val="-214135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355752"/>
        <c:crosses val="autoZero"/>
        <c:auto val="1"/>
        <c:lblAlgn val="ctr"/>
        <c:lblOffset val="100"/>
        <c:noMultiLvlLbl val="0"/>
      </c:catAx>
      <c:valAx>
        <c:axId val="-214135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3592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2302961976017218E-2"/>
          <c:y val="5.0129180421989376E-2"/>
          <c:w val="0.9284103720405863"/>
          <c:h val="0.62911870245442802"/>
        </c:manualLayout>
      </c:layout>
      <c:lineChart>
        <c:grouping val="standard"/>
        <c:varyColors val="0"/>
        <c:ser>
          <c:idx val="0"/>
          <c:order val="0"/>
          <c:tx>
            <c:strRef>
              <c:f>'I.2-I.2.c'!$AG$5</c:f>
              <c:strCache>
                <c:ptCount val="1"/>
                <c:pt idx="0">
                  <c:v>No asalariados</c:v>
                </c:pt>
              </c:strCache>
            </c:strRef>
          </c:tx>
          <c:spPr>
            <a:ln w="38100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'I.2-I.2.c'!$AG$30:$AG$87</c:f>
              <c:numCache>
                <c:formatCode>0.0%</c:formatCode>
                <c:ptCount val="58"/>
                <c:pt idx="0">
                  <c:v>-3.588285627535992E-3</c:v>
                </c:pt>
                <c:pt idx="1">
                  <c:v>-1.3850799191117424E-4</c:v>
                </c:pt>
                <c:pt idx="2">
                  <c:v>7.4527622319500164E-3</c:v>
                </c:pt>
                <c:pt idx="3">
                  <c:v>-1.6032780573660088E-2</c:v>
                </c:pt>
                <c:pt idx="4">
                  <c:v>-8.5690329793180475E-2</c:v>
                </c:pt>
                <c:pt idx="5">
                  <c:v>-1.2318884881090675E-2</c:v>
                </c:pt>
                <c:pt idx="6">
                  <c:v>1.1141716443316962E-3</c:v>
                </c:pt>
                <c:pt idx="7">
                  <c:v>-2.1300275141434954E-2</c:v>
                </c:pt>
                <c:pt idx="8">
                  <c:v>-7.8968980984273074E-4</c:v>
                </c:pt>
                <c:pt idx="9">
                  <c:v>-1.0147630638889904E-2</c:v>
                </c:pt>
                <c:pt idx="10">
                  <c:v>-5.5250383239651146E-3</c:v>
                </c:pt>
                <c:pt idx="11">
                  <c:v>2.0231863579434073E-3</c:v>
                </c:pt>
                <c:pt idx="12">
                  <c:v>-1.9678225754759193E-2</c:v>
                </c:pt>
                <c:pt idx="13">
                  <c:v>-5.3615797044592739E-3</c:v>
                </c:pt>
                <c:pt idx="14">
                  <c:v>-1.2260057849066586E-2</c:v>
                </c:pt>
                <c:pt idx="15">
                  <c:v>-8.651958337492216E-4</c:v>
                </c:pt>
                <c:pt idx="16">
                  <c:v>1.2955870108243062E-2</c:v>
                </c:pt>
                <c:pt idx="17">
                  <c:v>-1.0850266324718971E-3</c:v>
                </c:pt>
                <c:pt idx="18">
                  <c:v>2.2612817221289605E-2</c:v>
                </c:pt>
                <c:pt idx="19">
                  <c:v>-1.8057164928543923E-2</c:v>
                </c:pt>
                <c:pt idx="20">
                  <c:v>-2.4584521585210295E-3</c:v>
                </c:pt>
                <c:pt idx="21">
                  <c:v>1.485278654048372E-2</c:v>
                </c:pt>
                <c:pt idx="22">
                  <c:v>5.7635021370288086E-3</c:v>
                </c:pt>
                <c:pt idx="23">
                  <c:v>-2.0732728092202612E-2</c:v>
                </c:pt>
                <c:pt idx="24">
                  <c:v>-6.8051811427445319E-3</c:v>
                </c:pt>
                <c:pt idx="25">
                  <c:v>4.7995763132633318E-3</c:v>
                </c:pt>
                <c:pt idx="26">
                  <c:v>1.8217156410594404E-2</c:v>
                </c:pt>
                <c:pt idx="27">
                  <c:v>-1.5852987802905671E-3</c:v>
                </c:pt>
                <c:pt idx="28">
                  <c:v>-8.133506156837278E-3</c:v>
                </c:pt>
                <c:pt idx="29">
                  <c:v>1.4178836289980179E-2</c:v>
                </c:pt>
                <c:pt idx="30">
                  <c:v>-1.4496021647392165E-3</c:v>
                </c:pt>
                <c:pt idx="31">
                  <c:v>1.8065681656880272E-3</c:v>
                </c:pt>
                <c:pt idx="32">
                  <c:v>-3.5100148129065811E-3</c:v>
                </c:pt>
                <c:pt idx="33">
                  <c:v>6.0429794797220993E-3</c:v>
                </c:pt>
                <c:pt idx="34">
                  <c:v>3.1157651291275901E-3</c:v>
                </c:pt>
                <c:pt idx="35">
                  <c:v>-6.4043036920868879E-5</c:v>
                </c:pt>
                <c:pt idx="36">
                  <c:v>-8.0699394754538689E-3</c:v>
                </c:pt>
                <c:pt idx="37">
                  <c:v>8.2647296206617149E-3</c:v>
                </c:pt>
                <c:pt idx="38">
                  <c:v>6.2437962281067794E-3</c:v>
                </c:pt>
                <c:pt idx="39">
                  <c:v>-2.1256284605103981E-2</c:v>
                </c:pt>
                <c:pt idx="40">
                  <c:v>2.0157357435464096E-3</c:v>
                </c:pt>
                <c:pt idx="41">
                  <c:v>1.5574302401037965E-3</c:v>
                </c:pt>
                <c:pt idx="42">
                  <c:v>2.4620966696902169E-3</c:v>
                </c:pt>
                <c:pt idx="43">
                  <c:v>5.3645294725956916E-3</c:v>
                </c:pt>
                <c:pt idx="44">
                  <c:v>7.7145612343310077E-4</c:v>
                </c:pt>
                <c:pt idx="45">
                  <c:v>1.0278152502087856E-3</c:v>
                </c:pt>
                <c:pt idx="46">
                  <c:v>-1.0363858050439489E-2</c:v>
                </c:pt>
                <c:pt idx="47">
                  <c:v>1.1834127678889805E-2</c:v>
                </c:pt>
                <c:pt idx="48">
                  <c:v>1.2817226352201949E-4</c:v>
                </c:pt>
                <c:pt idx="49">
                  <c:v>-1.3071895424836555E-2</c:v>
                </c:pt>
                <c:pt idx="50">
                  <c:v>-3.7332813920269992E-3</c:v>
                </c:pt>
                <c:pt idx="51">
                  <c:v>1.1046303235687116E-2</c:v>
                </c:pt>
                <c:pt idx="52">
                  <c:v>-9.6686863478190332E-5</c:v>
                </c:pt>
                <c:pt idx="53">
                  <c:v>1.9919419822723716E-2</c:v>
                </c:pt>
                <c:pt idx="54">
                  <c:v>-1.5769680498056493E-2</c:v>
                </c:pt>
                <c:pt idx="55">
                  <c:v>3.0920883637297614E-2</c:v>
                </c:pt>
                <c:pt idx="56">
                  <c:v>-1.6974491543900072E-2</c:v>
                </c:pt>
                <c:pt idx="57">
                  <c:v>2.5030099486724744E-3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F-4B83-9404-59C208FC96F1}"/>
            </c:ext>
          </c:extLst>
        </c:ser>
        <c:ser>
          <c:idx val="4"/>
          <c:order val="1"/>
          <c:tx>
            <c:strRef>
              <c:f>'I.2-I.2.c'!$AK$5</c:f>
              <c:strCache>
                <c:ptCount val="1"/>
                <c:pt idx="0">
                  <c:v>No asalariados (horas)</c:v>
                </c:pt>
              </c:strCache>
            </c:strRef>
          </c:tx>
          <c:spPr>
            <a:ln w="38100" cap="rnd">
              <a:solidFill>
                <a:srgbClr val="48AE64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'I.2-I.2.c'!$AK$30:$AK$87</c:f>
              <c:numCache>
                <c:formatCode>0.0%</c:formatCode>
                <c:ptCount val="58"/>
                <c:pt idx="0">
                  <c:v>0</c:v>
                </c:pt>
                <c:pt idx="1">
                  <c:v>1.1027334061107785E-2</c:v>
                </c:pt>
                <c:pt idx="2">
                  <c:v>-8.9371556236088612E-3</c:v>
                </c:pt>
                <c:pt idx="3">
                  <c:v>9.8850983322931185E-3</c:v>
                </c:pt>
                <c:pt idx="4">
                  <c:v>-9.4412027949650978E-2</c:v>
                </c:pt>
                <c:pt idx="5">
                  <c:v>-1.6857526290972369E-2</c:v>
                </c:pt>
                <c:pt idx="6">
                  <c:v>7.3574976636392453E-3</c:v>
                </c:pt>
                <c:pt idx="7">
                  <c:v>-1.3101341779563458E-2</c:v>
                </c:pt>
                <c:pt idx="8">
                  <c:v>-4.5952371804097725E-3</c:v>
                </c:pt>
                <c:pt idx="9">
                  <c:v>1.2717359099700953E-2</c:v>
                </c:pt>
                <c:pt idx="10">
                  <c:v>-1.4545143155686446E-2</c:v>
                </c:pt>
                <c:pt idx="11">
                  <c:v>-6.8516023812023041E-3</c:v>
                </c:pt>
                <c:pt idx="12">
                  <c:v>-7.6911775233173829E-3</c:v>
                </c:pt>
                <c:pt idx="13">
                  <c:v>-1.9583460784928786E-2</c:v>
                </c:pt>
                <c:pt idx="14">
                  <c:v>-1.5327978783946539E-2</c:v>
                </c:pt>
                <c:pt idx="15">
                  <c:v>-1.3097289860372063E-3</c:v>
                </c:pt>
                <c:pt idx="16">
                  <c:v>8.4572774458937516E-3</c:v>
                </c:pt>
                <c:pt idx="17">
                  <c:v>-3.1217540594692617E-2</c:v>
                </c:pt>
                <c:pt idx="18">
                  <c:v>1.7716046770880345E-2</c:v>
                </c:pt>
                <c:pt idx="19">
                  <c:v>-1.0766972505685701E-2</c:v>
                </c:pt>
                <c:pt idx="20">
                  <c:v>-5.7886251091865404E-3</c:v>
                </c:pt>
                <c:pt idx="21">
                  <c:v>3.5559785558833878E-2</c:v>
                </c:pt>
                <c:pt idx="22">
                  <c:v>-1.1622737684289342E-2</c:v>
                </c:pt>
                <c:pt idx="23">
                  <c:v>-3.4292440960417281E-3</c:v>
                </c:pt>
                <c:pt idx="24">
                  <c:v>1.0753326294987708E-3</c:v>
                </c:pt>
                <c:pt idx="25">
                  <c:v>-1.1389336569964437E-2</c:v>
                </c:pt>
                <c:pt idx="26">
                  <c:v>5.49255607165966E-3</c:v>
                </c:pt>
                <c:pt idx="27">
                  <c:v>5.9223412086046867E-3</c:v>
                </c:pt>
                <c:pt idx="28">
                  <c:v>-1.6593420893320721E-2</c:v>
                </c:pt>
                <c:pt idx="29">
                  <c:v>-7.8338927415707582E-3</c:v>
                </c:pt>
                <c:pt idx="30">
                  <c:v>-5.633427267612845E-4</c:v>
                </c:pt>
                <c:pt idx="31">
                  <c:v>2.1416812177545985E-3</c:v>
                </c:pt>
                <c:pt idx="32">
                  <c:v>-5.8588069423128886E-3</c:v>
                </c:pt>
                <c:pt idx="33">
                  <c:v>9.2013663776613352E-3</c:v>
                </c:pt>
                <c:pt idx="34">
                  <c:v>-1.7709883678460492E-2</c:v>
                </c:pt>
                <c:pt idx="35">
                  <c:v>-1.4581678481131899E-2</c:v>
                </c:pt>
                <c:pt idx="36">
                  <c:v>-3.5748673998114988E-4</c:v>
                </c:pt>
                <c:pt idx="37">
                  <c:v>-2.5567029709651745E-2</c:v>
                </c:pt>
                <c:pt idx="38">
                  <c:v>3.980045596615911E-3</c:v>
                </c:pt>
                <c:pt idx="39">
                  <c:v>-1.0410080912488406E-2</c:v>
                </c:pt>
                <c:pt idx="40">
                  <c:v>6.8694986155197757E-3</c:v>
                </c:pt>
                <c:pt idx="41">
                  <c:v>1.9992673920237403E-2</c:v>
                </c:pt>
                <c:pt idx="42">
                  <c:v>8.7052784131840255E-3</c:v>
                </c:pt>
                <c:pt idx="43">
                  <c:v>7.532149045250458E-3</c:v>
                </c:pt>
                <c:pt idx="44">
                  <c:v>-1.1359753637666836E-2</c:v>
                </c:pt>
                <c:pt idx="45">
                  <c:v>-1.1444072515056858E-2</c:v>
                </c:pt>
                <c:pt idx="46">
                  <c:v>-7.0330269123187739E-3</c:v>
                </c:pt>
                <c:pt idx="47">
                  <c:v>8.3366729758442837E-3</c:v>
                </c:pt>
                <c:pt idx="48">
                  <c:v>-8.7987449432725073E-2</c:v>
                </c:pt>
                <c:pt idx="49">
                  <c:v>-0.30569121695260082</c:v>
                </c:pt>
                <c:pt idx="50">
                  <c:v>0.52104632328061617</c:v>
                </c:pt>
                <c:pt idx="51">
                  <c:v>-1.0927906205307369E-2</c:v>
                </c:pt>
                <c:pt idx="52">
                  <c:v>2.99557871234295E-2</c:v>
                </c:pt>
                <c:pt idx="53">
                  <c:v>7.9710045102454608E-2</c:v>
                </c:pt>
                <c:pt idx="54">
                  <c:v>-1.124210814043014E-3</c:v>
                </c:pt>
                <c:pt idx="55">
                  <c:v>2.013679232679122E-2</c:v>
                </c:pt>
                <c:pt idx="56">
                  <c:v>-1.019657225133197E-2</c:v>
                </c:pt>
                <c:pt idx="57">
                  <c:v>1.0003759669892309E-2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F-4B83-9404-59C208FC96F1}"/>
            </c:ext>
          </c:extLst>
        </c:ser>
        <c:ser>
          <c:idx val="2"/>
          <c:order val="2"/>
          <c:tx>
            <c:strRef>
              <c:f>'I.2-I.2.c'!$AI$5</c:f>
              <c:strCache>
                <c:ptCount val="1"/>
                <c:pt idx="0">
                  <c:v>Asalariados sector privado</c:v>
                </c:pt>
              </c:strCache>
            </c:strRef>
          </c:tx>
          <c:spPr>
            <a:ln w="38100" cap="rnd">
              <a:solidFill>
                <a:srgbClr val="D8BE75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'I.2-I.2.c'!$AI$30:$AI$87</c:f>
              <c:numCache>
                <c:formatCode>0.0%</c:formatCode>
                <c:ptCount val="58"/>
                <c:pt idx="0">
                  <c:v>8.7458156167929957E-3</c:v>
                </c:pt>
                <c:pt idx="1">
                  <c:v>-1.6345539275430143E-2</c:v>
                </c:pt>
                <c:pt idx="2">
                  <c:v>-1.5326199952416353E-2</c:v>
                </c:pt>
                <c:pt idx="3">
                  <c:v>-2.9543734451156212E-2</c:v>
                </c:pt>
                <c:pt idx="4">
                  <c:v>-2.2658570877928996E-2</c:v>
                </c:pt>
                <c:pt idx="5">
                  <c:v>-2.3519768273201902E-2</c:v>
                </c:pt>
                <c:pt idx="6">
                  <c:v>-1.2358033832457149E-2</c:v>
                </c:pt>
                <c:pt idx="7">
                  <c:v>-2.5535312657486431E-3</c:v>
                </c:pt>
                <c:pt idx="8">
                  <c:v>-8.5874563304068063E-3</c:v>
                </c:pt>
                <c:pt idx="9">
                  <c:v>-5.5158457946326012E-3</c:v>
                </c:pt>
                <c:pt idx="10">
                  <c:v>-3.7272028390341605E-3</c:v>
                </c:pt>
                <c:pt idx="11">
                  <c:v>-5.7048268757828868E-3</c:v>
                </c:pt>
                <c:pt idx="12">
                  <c:v>-3.0900350956608591E-3</c:v>
                </c:pt>
                <c:pt idx="13">
                  <c:v>-1.4938434439732973E-3</c:v>
                </c:pt>
                <c:pt idx="14">
                  <c:v>-1.2165392217209137E-2</c:v>
                </c:pt>
                <c:pt idx="15">
                  <c:v>-1.5322650521535919E-2</c:v>
                </c:pt>
                <c:pt idx="16">
                  <c:v>-1.8880426950787621E-2</c:v>
                </c:pt>
                <c:pt idx="17">
                  <c:v>-1.196171699363735E-2</c:v>
                </c:pt>
                <c:pt idx="18">
                  <c:v>-1.277781031136993E-2</c:v>
                </c:pt>
                <c:pt idx="19">
                  <c:v>-1.2124400398663249E-2</c:v>
                </c:pt>
                <c:pt idx="20">
                  <c:v>-5.6770046186533918E-3</c:v>
                </c:pt>
                <c:pt idx="21">
                  <c:v>-9.1412624870951253E-3</c:v>
                </c:pt>
                <c:pt idx="22">
                  <c:v>9.9404744247899579E-4</c:v>
                </c:pt>
                <c:pt idx="23">
                  <c:v>6.292618617745438E-3</c:v>
                </c:pt>
                <c:pt idx="24">
                  <c:v>-2.6743942091345119E-5</c:v>
                </c:pt>
                <c:pt idx="25">
                  <c:v>1.5985673086938768E-2</c:v>
                </c:pt>
                <c:pt idx="26">
                  <c:v>4.739452623389262E-3</c:v>
                </c:pt>
                <c:pt idx="27">
                  <c:v>1.2106771258557414E-2</c:v>
                </c:pt>
                <c:pt idx="28">
                  <c:v>5.8968905827314622E-3</c:v>
                </c:pt>
                <c:pt idx="29">
                  <c:v>1.3520197431925451E-2</c:v>
                </c:pt>
                <c:pt idx="30">
                  <c:v>8.9331989078900165E-3</c:v>
                </c:pt>
                <c:pt idx="31">
                  <c:v>8.5680332451918417E-3</c:v>
                </c:pt>
                <c:pt idx="32">
                  <c:v>1.0495658856487955E-2</c:v>
                </c:pt>
                <c:pt idx="33">
                  <c:v>4.4401394737367816E-3</c:v>
                </c:pt>
                <c:pt idx="34">
                  <c:v>1.2395882485590759E-2</c:v>
                </c:pt>
                <c:pt idx="35">
                  <c:v>6.539013114808423E-3</c:v>
                </c:pt>
                <c:pt idx="36">
                  <c:v>1.4157553946198442E-2</c:v>
                </c:pt>
                <c:pt idx="37">
                  <c:v>6.8298700672972945E-3</c:v>
                </c:pt>
                <c:pt idx="38">
                  <c:v>7.5687928629009082E-3</c:v>
                </c:pt>
                <c:pt idx="39">
                  <c:v>7.0652048241948151E-3</c:v>
                </c:pt>
                <c:pt idx="40">
                  <c:v>4.459564978277708E-3</c:v>
                </c:pt>
                <c:pt idx="41">
                  <c:v>1.6247821642708438E-2</c:v>
                </c:pt>
                <c:pt idx="42">
                  <c:v>4.4633262386442052E-3</c:v>
                </c:pt>
                <c:pt idx="43">
                  <c:v>5.0709974157310267E-3</c:v>
                </c:pt>
                <c:pt idx="44">
                  <c:v>1.0092295684746899E-2</c:v>
                </c:pt>
                <c:pt idx="45">
                  <c:v>7.3084070073641261E-3</c:v>
                </c:pt>
                <c:pt idx="46">
                  <c:v>-6.1162818955962095E-4</c:v>
                </c:pt>
                <c:pt idx="47">
                  <c:v>9.2092337555806925E-3</c:v>
                </c:pt>
                <c:pt idx="48">
                  <c:v>-2.9447410501369786E-3</c:v>
                </c:pt>
                <c:pt idx="49">
                  <c:v>-9.3197634392005457E-2</c:v>
                </c:pt>
                <c:pt idx="50">
                  <c:v>3.1750161585733849E-2</c:v>
                </c:pt>
                <c:pt idx="51">
                  <c:v>1.4217726145226761E-2</c:v>
                </c:pt>
                <c:pt idx="52">
                  <c:v>6.0159842265754548E-3</c:v>
                </c:pt>
                <c:pt idx="53">
                  <c:v>9.4572091268809721E-3</c:v>
                </c:pt>
                <c:pt idx="54">
                  <c:v>2.1067006233240093E-2</c:v>
                </c:pt>
                <c:pt idx="55">
                  <c:v>1.2047038836540791E-2</c:v>
                </c:pt>
                <c:pt idx="56">
                  <c:v>1.5414849452703994E-2</c:v>
                </c:pt>
                <c:pt idx="57">
                  <c:v>1.0129366340867918E-2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F-4B83-9404-59C208FC96F1}"/>
            </c:ext>
          </c:extLst>
        </c:ser>
        <c:ser>
          <c:idx val="6"/>
          <c:order val="3"/>
          <c:tx>
            <c:strRef>
              <c:f>'I.2-I.2.c'!$AM$5</c:f>
              <c:strCache>
                <c:ptCount val="1"/>
                <c:pt idx="0">
                  <c:v>Asalariados sector privado (horas)</c:v>
                </c:pt>
              </c:strCache>
            </c:strRef>
          </c:tx>
          <c:spPr>
            <a:ln w="38100" cap="rnd">
              <a:solidFill>
                <a:srgbClr val="8F7AE5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'I.2-I.2.c'!$AM$30:$AM$87</c:f>
              <c:numCache>
                <c:formatCode>0.0%</c:formatCode>
                <c:ptCount val="58"/>
                <c:pt idx="0">
                  <c:v>0</c:v>
                </c:pt>
                <c:pt idx="1">
                  <c:v>1.7773589429023628E-2</c:v>
                </c:pt>
                <c:pt idx="2">
                  <c:v>-4.9473018665348922E-2</c:v>
                </c:pt>
                <c:pt idx="3">
                  <c:v>-5.1987488737597065E-3</c:v>
                </c:pt>
                <c:pt idx="4">
                  <c:v>-4.1258958492851661E-2</c:v>
                </c:pt>
                <c:pt idx="5">
                  <c:v>-2.5403314224398121E-2</c:v>
                </c:pt>
                <c:pt idx="6">
                  <c:v>-1.7587923373806325E-2</c:v>
                </c:pt>
                <c:pt idx="7">
                  <c:v>9.3575504999623416E-3</c:v>
                </c:pt>
                <c:pt idx="8">
                  <c:v>-1.8883703504542604E-2</c:v>
                </c:pt>
                <c:pt idx="9">
                  <c:v>1.6462203778588869E-2</c:v>
                </c:pt>
                <c:pt idx="10">
                  <c:v>-2.2269062917670723E-2</c:v>
                </c:pt>
                <c:pt idx="11">
                  <c:v>-2.0526532493966854E-2</c:v>
                </c:pt>
                <c:pt idx="12">
                  <c:v>3.5479191146268629E-2</c:v>
                </c:pt>
                <c:pt idx="13">
                  <c:v>-3.7123044584091103E-2</c:v>
                </c:pt>
                <c:pt idx="14">
                  <c:v>-1.1563695059002566E-4</c:v>
                </c:pt>
                <c:pt idx="15">
                  <c:v>-2.4244926230237995E-2</c:v>
                </c:pt>
                <c:pt idx="16">
                  <c:v>-8.2077408865709467E-3</c:v>
                </c:pt>
                <c:pt idx="17">
                  <c:v>-4.0186026078714465E-2</c:v>
                </c:pt>
                <c:pt idx="18">
                  <c:v>1.7515017090354856E-3</c:v>
                </c:pt>
                <c:pt idx="19">
                  <c:v>-3.0559772042016653E-2</c:v>
                </c:pt>
                <c:pt idx="20">
                  <c:v>-1.1262235073673965E-2</c:v>
                </c:pt>
                <c:pt idx="21">
                  <c:v>-1.099924797152152E-4</c:v>
                </c:pt>
                <c:pt idx="22">
                  <c:v>2.037536248461036E-3</c:v>
                </c:pt>
                <c:pt idx="23">
                  <c:v>1.8518037080825112E-2</c:v>
                </c:pt>
                <c:pt idx="24">
                  <c:v>-9.9549766383458804E-3</c:v>
                </c:pt>
                <c:pt idx="25">
                  <c:v>-5.4648728386720302E-3</c:v>
                </c:pt>
                <c:pt idx="26">
                  <c:v>2.8664696319016691E-2</c:v>
                </c:pt>
                <c:pt idx="27">
                  <c:v>2.6208016795382205E-2</c:v>
                </c:pt>
                <c:pt idx="28">
                  <c:v>-1.5249806674567878E-2</c:v>
                </c:pt>
                <c:pt idx="29">
                  <c:v>1.4425408122393568E-2</c:v>
                </c:pt>
                <c:pt idx="30">
                  <c:v>3.064981122488919E-2</c:v>
                </c:pt>
                <c:pt idx="31">
                  <c:v>6.2974372629818198E-3</c:v>
                </c:pt>
                <c:pt idx="32">
                  <c:v>-1.8277055915847384E-3</c:v>
                </c:pt>
                <c:pt idx="33">
                  <c:v>1.6918332025994909E-2</c:v>
                </c:pt>
                <c:pt idx="34">
                  <c:v>8.409071940572943E-3</c:v>
                </c:pt>
                <c:pt idx="35">
                  <c:v>-9.001641312980535E-3</c:v>
                </c:pt>
                <c:pt idx="36">
                  <c:v>3.1272003116260327E-2</c:v>
                </c:pt>
                <c:pt idx="37">
                  <c:v>-1.9091857792664868E-2</c:v>
                </c:pt>
                <c:pt idx="38">
                  <c:v>1.6454699558132724E-2</c:v>
                </c:pt>
                <c:pt idx="39">
                  <c:v>-6.3414617093049408E-4</c:v>
                </c:pt>
                <c:pt idx="40">
                  <c:v>1.9423454135850449E-2</c:v>
                </c:pt>
                <c:pt idx="41">
                  <c:v>2.3445662974288073E-2</c:v>
                </c:pt>
                <c:pt idx="42">
                  <c:v>6.1127294757867823E-3</c:v>
                </c:pt>
                <c:pt idx="43">
                  <c:v>-1.1051244247064274E-2</c:v>
                </c:pt>
                <c:pt idx="44">
                  <c:v>2.1162181180356621E-2</c:v>
                </c:pt>
                <c:pt idx="45">
                  <c:v>-1.1484815269835691E-2</c:v>
                </c:pt>
                <c:pt idx="46">
                  <c:v>1.1375618477714955E-2</c:v>
                </c:pt>
                <c:pt idx="47">
                  <c:v>8.2003052096584206E-3</c:v>
                </c:pt>
                <c:pt idx="48">
                  <c:v>-4.1712297324255188E-2</c:v>
                </c:pt>
                <c:pt idx="49">
                  <c:v>-0.28840493319481153</c:v>
                </c:pt>
                <c:pt idx="50">
                  <c:v>0.31377445917791413</c:v>
                </c:pt>
                <c:pt idx="51">
                  <c:v>1.6938696689465793E-2</c:v>
                </c:pt>
                <c:pt idx="52">
                  <c:v>-2.4884725103893279E-2</c:v>
                </c:pt>
                <c:pt idx="53">
                  <c:v>4.2713244355746305E-2</c:v>
                </c:pt>
                <c:pt idx="54">
                  <c:v>1.6579967841516829E-2</c:v>
                </c:pt>
                <c:pt idx="55">
                  <c:v>-7.6280733827626124E-3</c:v>
                </c:pt>
                <c:pt idx="56">
                  <c:v>5.3284891525440692E-2</c:v>
                </c:pt>
                <c:pt idx="57">
                  <c:v>-3.4850912847463889E-3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BF-4B83-9404-59C208FC96F1}"/>
            </c:ext>
          </c:extLst>
        </c:ser>
        <c:ser>
          <c:idx val="3"/>
          <c:order val="4"/>
          <c:tx>
            <c:strRef>
              <c:f>'I.2-I.2.c'!$AJ$5</c:f>
              <c:strCache>
                <c:ptCount val="1"/>
                <c:pt idx="0">
                  <c:v>Asalariados sector público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'I.2-I.2.c'!$AJ$30:$AJ$87</c:f>
              <c:numCache>
                <c:formatCode>0.0%</c:formatCode>
                <c:ptCount val="58"/>
                <c:pt idx="0">
                  <c:v>-1.2972430119624456E-2</c:v>
                </c:pt>
                <c:pt idx="1">
                  <c:v>2.3705843778835334E-2</c:v>
                </c:pt>
                <c:pt idx="2">
                  <c:v>8.8314402466991293E-3</c:v>
                </c:pt>
                <c:pt idx="3">
                  <c:v>1.8077210301168378E-2</c:v>
                </c:pt>
                <c:pt idx="4">
                  <c:v>2.1067712041071829E-3</c:v>
                </c:pt>
                <c:pt idx="5">
                  <c:v>1.1490329293357249E-2</c:v>
                </c:pt>
                <c:pt idx="6">
                  <c:v>8.5207108808325049E-3</c:v>
                </c:pt>
                <c:pt idx="7">
                  <c:v>-7.1363536056302523E-3</c:v>
                </c:pt>
                <c:pt idx="8">
                  <c:v>1.3963335604378235E-2</c:v>
                </c:pt>
                <c:pt idx="9">
                  <c:v>4.6481190177354303E-3</c:v>
                </c:pt>
                <c:pt idx="10">
                  <c:v>1.8284172162330581E-2</c:v>
                </c:pt>
                <c:pt idx="11">
                  <c:v>1.8811261018039094E-3</c:v>
                </c:pt>
                <c:pt idx="12">
                  <c:v>8.6690039815386921E-3</c:v>
                </c:pt>
                <c:pt idx="13">
                  <c:v>1.1887871577650477E-2</c:v>
                </c:pt>
                <c:pt idx="14">
                  <c:v>-7.8091060949234681E-3</c:v>
                </c:pt>
                <c:pt idx="15">
                  <c:v>-1.7259336581466944E-2</c:v>
                </c:pt>
                <c:pt idx="16">
                  <c:v>-7.2928092227340091E-3</c:v>
                </c:pt>
                <c:pt idx="17">
                  <c:v>-1.6642088283618683E-2</c:v>
                </c:pt>
                <c:pt idx="18">
                  <c:v>-2.669545323468836E-2</c:v>
                </c:pt>
                <c:pt idx="19">
                  <c:v>-1.7012753588423801E-2</c:v>
                </c:pt>
                <c:pt idx="20">
                  <c:v>-1.9760077020798072E-2</c:v>
                </c:pt>
                <c:pt idx="21">
                  <c:v>-1.092356610851164E-4</c:v>
                </c:pt>
                <c:pt idx="22">
                  <c:v>-1.0468721223999E-2</c:v>
                </c:pt>
                <c:pt idx="23">
                  <c:v>-7.0642319457467906E-3</c:v>
                </c:pt>
                <c:pt idx="24">
                  <c:v>7.0805011098133974E-3</c:v>
                </c:pt>
                <c:pt idx="25">
                  <c:v>5.297857172272602E-3</c:v>
                </c:pt>
                <c:pt idx="26">
                  <c:v>-1.1138325482561329E-2</c:v>
                </c:pt>
                <c:pt idx="27">
                  <c:v>5.0581929130697478E-3</c:v>
                </c:pt>
                <c:pt idx="28">
                  <c:v>1.3241615817353614E-2</c:v>
                </c:pt>
                <c:pt idx="29">
                  <c:v>2.1283665518274653E-3</c:v>
                </c:pt>
                <c:pt idx="30">
                  <c:v>2.7675267370241841E-4</c:v>
                </c:pt>
                <c:pt idx="31">
                  <c:v>9.1545475268612897E-3</c:v>
                </c:pt>
                <c:pt idx="32">
                  <c:v>9.1222477323538165E-3</c:v>
                </c:pt>
                <c:pt idx="33">
                  <c:v>-5.4262722512979922E-3</c:v>
                </c:pt>
                <c:pt idx="34">
                  <c:v>-6.864126964331696E-3</c:v>
                </c:pt>
                <c:pt idx="35">
                  <c:v>-1.6595153392794382E-3</c:v>
                </c:pt>
                <c:pt idx="36">
                  <c:v>-8.748878628065393E-4</c:v>
                </c:pt>
                <c:pt idx="37">
                  <c:v>1.2462668920175446E-2</c:v>
                </c:pt>
                <c:pt idx="38">
                  <c:v>9.4010590632969127E-3</c:v>
                </c:pt>
                <c:pt idx="39">
                  <c:v>8.373176778443403E-3</c:v>
                </c:pt>
                <c:pt idx="40">
                  <c:v>1.3422096761154467E-2</c:v>
                </c:pt>
                <c:pt idx="41">
                  <c:v>6.2731001130658104E-3</c:v>
                </c:pt>
                <c:pt idx="42">
                  <c:v>5.9532451068198267E-3</c:v>
                </c:pt>
                <c:pt idx="43">
                  <c:v>1.7978937125249672E-2</c:v>
                </c:pt>
                <c:pt idx="44">
                  <c:v>4.1085264169791191E-3</c:v>
                </c:pt>
                <c:pt idx="45">
                  <c:v>-3.5175731735686E-3</c:v>
                </c:pt>
                <c:pt idx="46">
                  <c:v>7.4929535639500777E-4</c:v>
                </c:pt>
                <c:pt idx="47">
                  <c:v>1.1809076272385921E-2</c:v>
                </c:pt>
                <c:pt idx="48">
                  <c:v>1.6786810562663401E-3</c:v>
                </c:pt>
                <c:pt idx="49">
                  <c:v>-4.3561039456442296E-3</c:v>
                </c:pt>
                <c:pt idx="50">
                  <c:v>2.425912393645846E-2</c:v>
                </c:pt>
                <c:pt idx="51">
                  <c:v>1.6789022385535146E-2</c:v>
                </c:pt>
                <c:pt idx="52">
                  <c:v>8.7584932477138278E-3</c:v>
                </c:pt>
                <c:pt idx="53">
                  <c:v>1.4912766225917862E-2</c:v>
                </c:pt>
                <c:pt idx="54">
                  <c:v>2.9117939584806241E-3</c:v>
                </c:pt>
                <c:pt idx="55">
                  <c:v>1.6994595703430093E-3</c:v>
                </c:pt>
                <c:pt idx="56">
                  <c:v>1.2174387917605056E-3</c:v>
                </c:pt>
                <c:pt idx="57">
                  <c:v>-1.6706954732452761E-3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BF-4B83-9404-59C208FC96F1}"/>
            </c:ext>
          </c:extLst>
        </c:ser>
        <c:ser>
          <c:idx val="7"/>
          <c:order val="5"/>
          <c:tx>
            <c:strRef>
              <c:f>'I.2-I.2.c'!$AN$5</c:f>
              <c:strCache>
                <c:ptCount val="1"/>
                <c:pt idx="0">
                  <c:v>Asalariados sector público (horas)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'I.2-I.2.c'!$B$30:$B$87</c:f>
              <c:numCache>
                <c:formatCode>mmm\-yy</c:formatCode>
                <c:ptCount val="58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</c:numCache>
            </c:numRef>
          </c:cat>
          <c:val>
            <c:numRef>
              <c:f>'I.2-I.2.c'!$AN$30:$AN$87</c:f>
              <c:numCache>
                <c:formatCode>0.0%</c:formatCode>
                <c:ptCount val="58"/>
                <c:pt idx="0">
                  <c:v>0</c:v>
                </c:pt>
                <c:pt idx="1">
                  <c:v>1.4003886447720104E-2</c:v>
                </c:pt>
                <c:pt idx="2">
                  <c:v>1.497921597996088E-2</c:v>
                </c:pt>
                <c:pt idx="3">
                  <c:v>1.8221549156816952E-2</c:v>
                </c:pt>
                <c:pt idx="4">
                  <c:v>1.0965825483680192E-2</c:v>
                </c:pt>
                <c:pt idx="5">
                  <c:v>1.0397587667722696E-2</c:v>
                </c:pt>
                <c:pt idx="6">
                  <c:v>1.3153847092633564E-2</c:v>
                </c:pt>
                <c:pt idx="7">
                  <c:v>7.5293465148389416E-3</c:v>
                </c:pt>
                <c:pt idx="8">
                  <c:v>6.8661770879503425E-3</c:v>
                </c:pt>
                <c:pt idx="9">
                  <c:v>1.1097076227757574E-2</c:v>
                </c:pt>
                <c:pt idx="10">
                  <c:v>7.9676564567843222E-3</c:v>
                </c:pt>
                <c:pt idx="11">
                  <c:v>7.8825239174629136E-3</c:v>
                </c:pt>
                <c:pt idx="12">
                  <c:v>1.3734468823954238E-2</c:v>
                </c:pt>
                <c:pt idx="13">
                  <c:v>6.3096934487474332E-3</c:v>
                </c:pt>
                <c:pt idx="14">
                  <c:v>-5.4554774748808432E-3</c:v>
                </c:pt>
                <c:pt idx="15">
                  <c:v>-1.2577482891848346E-2</c:v>
                </c:pt>
                <c:pt idx="16">
                  <c:v>-1.2102301186656006E-2</c:v>
                </c:pt>
                <c:pt idx="17">
                  <c:v>-1.5249971473990542E-2</c:v>
                </c:pt>
                <c:pt idx="18">
                  <c:v>-1.320003900415101E-2</c:v>
                </c:pt>
                <c:pt idx="19">
                  <c:v>-6.958445147470016E-3</c:v>
                </c:pt>
                <c:pt idx="20">
                  <c:v>-1.0782018184221975E-2</c:v>
                </c:pt>
                <c:pt idx="21">
                  <c:v>-7.3339022217581151E-3</c:v>
                </c:pt>
                <c:pt idx="22">
                  <c:v>-6.763255852895167E-4</c:v>
                </c:pt>
                <c:pt idx="23">
                  <c:v>-4.1692928325534062E-3</c:v>
                </c:pt>
                <c:pt idx="24">
                  <c:v>1.1802970716501271E-3</c:v>
                </c:pt>
                <c:pt idx="25">
                  <c:v>-4.3364089529518424E-4</c:v>
                </c:pt>
                <c:pt idx="26">
                  <c:v>-2.2272786426116298E-3</c:v>
                </c:pt>
                <c:pt idx="27">
                  <c:v>6.9013337892640525E-3</c:v>
                </c:pt>
                <c:pt idx="28">
                  <c:v>1.1944972556343636E-3</c:v>
                </c:pt>
                <c:pt idx="29">
                  <c:v>7.3032023803938362E-3</c:v>
                </c:pt>
                <c:pt idx="30">
                  <c:v>9.86577850527115E-3</c:v>
                </c:pt>
                <c:pt idx="31">
                  <c:v>2.7496735588867782E-3</c:v>
                </c:pt>
                <c:pt idx="32">
                  <c:v>1.4684685305743628E-4</c:v>
                </c:pt>
                <c:pt idx="33">
                  <c:v>-6.1017968723851013E-3</c:v>
                </c:pt>
                <c:pt idx="34">
                  <c:v>-9.5629730709463345E-3</c:v>
                </c:pt>
                <c:pt idx="35">
                  <c:v>-7.9473653034596303E-3</c:v>
                </c:pt>
                <c:pt idx="36">
                  <c:v>-7.4953314542069993E-4</c:v>
                </c:pt>
                <c:pt idx="37">
                  <c:v>5.3685769286204721E-3</c:v>
                </c:pt>
                <c:pt idx="38">
                  <c:v>9.3635546148358451E-3</c:v>
                </c:pt>
                <c:pt idx="39">
                  <c:v>1.0663640112022366E-2</c:v>
                </c:pt>
                <c:pt idx="40">
                  <c:v>1.2699167966543357E-2</c:v>
                </c:pt>
                <c:pt idx="41">
                  <c:v>9.5977631756778425E-3</c:v>
                </c:pt>
                <c:pt idx="42">
                  <c:v>5.3706350155058313E-3</c:v>
                </c:pt>
                <c:pt idx="43">
                  <c:v>5.1039727375106203E-3</c:v>
                </c:pt>
                <c:pt idx="44">
                  <c:v>2.274850633601444E-3</c:v>
                </c:pt>
                <c:pt idx="45">
                  <c:v>-3.8204367063959799E-3</c:v>
                </c:pt>
                <c:pt idx="46">
                  <c:v>-5.1314773536259572E-5</c:v>
                </c:pt>
                <c:pt idx="47">
                  <c:v>3.8111105613332086E-3</c:v>
                </c:pt>
                <c:pt idx="48">
                  <c:v>5.0741127921021256E-3</c:v>
                </c:pt>
                <c:pt idx="49">
                  <c:v>-7.2843307422436721E-2</c:v>
                </c:pt>
                <c:pt idx="50">
                  <c:v>0.10779148804345229</c:v>
                </c:pt>
                <c:pt idx="51">
                  <c:v>1.5431960884604301E-3</c:v>
                </c:pt>
                <c:pt idx="52">
                  <c:v>-9.7942495428571252E-4</c:v>
                </c:pt>
                <c:pt idx="53">
                  <c:v>5.6530579671587589E-3</c:v>
                </c:pt>
                <c:pt idx="54">
                  <c:v>-4.2246903442856309E-3</c:v>
                </c:pt>
                <c:pt idx="55">
                  <c:v>-7.9942165923815089E-2</c:v>
                </c:pt>
                <c:pt idx="56">
                  <c:v>9.0897971453182791E-2</c:v>
                </c:pt>
                <c:pt idx="57">
                  <c:v>-8.4566948635376171E-3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BF-4B83-9404-59C208FC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282080"/>
        <c:axId val="546282472"/>
      </c:lineChart>
      <c:dateAx>
        <c:axId val="546282080"/>
        <c:scaling>
          <c:orientation val="minMax"/>
          <c:min val="44256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82472"/>
        <c:crosses val="autoZero"/>
        <c:auto val="1"/>
        <c:lblOffset val="100"/>
        <c:baseTimeUnit val="months"/>
        <c:majorUnit val="3"/>
        <c:majorTimeUnit val="months"/>
      </c:dateAx>
      <c:valAx>
        <c:axId val="546282472"/>
        <c:scaling>
          <c:orientation val="minMax"/>
          <c:max val="0.15000000000000002"/>
          <c:min val="-0.1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6282080"/>
        <c:crosses val="autoZero"/>
        <c:crossBetween val="midCat"/>
        <c:majorUnit val="5.000000000000001E-2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68380504520268304"/>
          <c:w val="1"/>
          <c:h val="0.31619479166666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III.7!$O$4</c:f>
              <c:strCache>
                <c:ptCount val="1"/>
                <c:pt idx="0">
                  <c:v>Fijo ordinario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III.7!$N$5:$N$21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III.7!$O$5:$O$21</c:f>
              <c:numCache>
                <c:formatCode>General</c:formatCode>
                <c:ptCount val="17"/>
                <c:pt idx="0">
                  <c:v>4.6744674485557116</c:v>
                </c:pt>
                <c:pt idx="1">
                  <c:v>5.5162872705038026</c:v>
                </c:pt>
                <c:pt idx="2">
                  <c:v>4.235352804368552</c:v>
                </c:pt>
                <c:pt idx="3">
                  <c:v>3.3893283447651448</c:v>
                </c:pt>
                <c:pt idx="4">
                  <c:v>3.2799623446793729</c:v>
                </c:pt>
                <c:pt idx="5">
                  <c:v>2.9348719140711776</c:v>
                </c:pt>
                <c:pt idx="6">
                  <c:v>1.9229012403130661</c:v>
                </c:pt>
                <c:pt idx="7">
                  <c:v>2.2526745010915983</c:v>
                </c:pt>
                <c:pt idx="8">
                  <c:v>1.7288450221577785</c:v>
                </c:pt>
                <c:pt idx="9">
                  <c:v>1.6793917256570656</c:v>
                </c:pt>
                <c:pt idx="10">
                  <c:v>1.9056131133446645</c:v>
                </c:pt>
                <c:pt idx="11">
                  <c:v>1.983225791560755</c:v>
                </c:pt>
                <c:pt idx="12">
                  <c:v>1.9929688124494613</c:v>
                </c:pt>
                <c:pt idx="13">
                  <c:v>2.3710627128050015</c:v>
                </c:pt>
                <c:pt idx="14">
                  <c:v>2.2680246388104002</c:v>
                </c:pt>
                <c:pt idx="15">
                  <c:v>2.2682171908259128</c:v>
                </c:pt>
                <c:pt idx="16">
                  <c:v>3.0260540217301686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6-F345-8DF3-684B13116E30}"/>
            </c:ext>
          </c:extLst>
        </c:ser>
        <c:ser>
          <c:idx val="1"/>
          <c:order val="1"/>
          <c:tx>
            <c:strRef>
              <c:f>III.7!$Q$4</c:f>
              <c:strCache>
                <c:ptCount val="1"/>
                <c:pt idx="0">
                  <c:v>Fijo discontinuo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III.7!$N$5:$N$21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III.7!$Q$5:$Q$21</c:f>
              <c:numCache>
                <c:formatCode>General</c:formatCode>
                <c:ptCount val="17"/>
                <c:pt idx="0">
                  <c:v>4.0466719542697156E-2</c:v>
                </c:pt>
                <c:pt idx="1">
                  <c:v>0.26870164505787492</c:v>
                </c:pt>
                <c:pt idx="2">
                  <c:v>0.18875962767898002</c:v>
                </c:pt>
                <c:pt idx="3">
                  <c:v>6.7153994965993155E-2</c:v>
                </c:pt>
                <c:pt idx="4">
                  <c:v>0.15598422009303886</c:v>
                </c:pt>
                <c:pt idx="5">
                  <c:v>8.8746586051167753E-2</c:v>
                </c:pt>
                <c:pt idx="6">
                  <c:v>9.5445265379781222E-2</c:v>
                </c:pt>
                <c:pt idx="7">
                  <c:v>0.15069745978862312</c:v>
                </c:pt>
                <c:pt idx="8">
                  <c:v>3.3991025901727437E-2</c:v>
                </c:pt>
                <c:pt idx="9">
                  <c:v>0.13073228631402173</c:v>
                </c:pt>
                <c:pt idx="10">
                  <c:v>4.7585225428794953E-2</c:v>
                </c:pt>
                <c:pt idx="11">
                  <c:v>0.13641206171717651</c:v>
                </c:pt>
                <c:pt idx="12">
                  <c:v>0.18065537638392623</c:v>
                </c:pt>
                <c:pt idx="13">
                  <c:v>0.14820512910887712</c:v>
                </c:pt>
                <c:pt idx="14">
                  <c:v>0.10397941891112335</c:v>
                </c:pt>
                <c:pt idx="15">
                  <c:v>0.17740074656130284</c:v>
                </c:pt>
                <c:pt idx="16">
                  <c:v>0.24153356287873393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6-F345-8DF3-684B13116E30}"/>
            </c:ext>
          </c:extLst>
        </c:ser>
        <c:ser>
          <c:idx val="2"/>
          <c:order val="2"/>
          <c:tx>
            <c:strRef>
              <c:f>III.7!$R$4</c:f>
              <c:strCache>
                <c:ptCount val="1"/>
                <c:pt idx="0">
                  <c:v>Paro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III.7!$N$5:$N$21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III.7!$R$5:$R$21</c:f>
              <c:numCache>
                <c:formatCode>General</c:formatCode>
                <c:ptCount val="17"/>
                <c:pt idx="0">
                  <c:v>3.5774305006972642</c:v>
                </c:pt>
                <c:pt idx="1">
                  <c:v>2.8994448632268091</c:v>
                </c:pt>
                <c:pt idx="2">
                  <c:v>3.1225248649921817</c:v>
                </c:pt>
                <c:pt idx="3">
                  <c:v>3.725672766965364</c:v>
                </c:pt>
                <c:pt idx="4">
                  <c:v>3.022592236527776</c:v>
                </c:pt>
                <c:pt idx="5">
                  <c:v>2.9018002618523582</c:v>
                </c:pt>
                <c:pt idx="6">
                  <c:v>3.0631477888848493</c:v>
                </c:pt>
                <c:pt idx="7">
                  <c:v>3.8321473669320234</c:v>
                </c:pt>
                <c:pt idx="8">
                  <c:v>3.7901623368230593</c:v>
                </c:pt>
                <c:pt idx="9">
                  <c:v>3.9837523833941311</c:v>
                </c:pt>
                <c:pt idx="10">
                  <c:v>4.513530277642622</c:v>
                </c:pt>
                <c:pt idx="11">
                  <c:v>6.2116028284095872</c:v>
                </c:pt>
                <c:pt idx="12">
                  <c:v>6.1318719163321216</c:v>
                </c:pt>
                <c:pt idx="13">
                  <c:v>4.9142244440694869</c:v>
                </c:pt>
                <c:pt idx="14">
                  <c:v>5.382870556778431</c:v>
                </c:pt>
                <c:pt idx="15">
                  <c:v>6.3288537664732898</c:v>
                </c:pt>
                <c:pt idx="16">
                  <c:v>5.4890118744410934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6-F345-8DF3-684B1311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307720"/>
        <c:axId val="-2141535880"/>
      </c:lineChart>
      <c:catAx>
        <c:axId val="-214130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535880"/>
        <c:crosses val="autoZero"/>
        <c:auto val="1"/>
        <c:lblAlgn val="ctr"/>
        <c:lblOffset val="100"/>
        <c:noMultiLvlLbl val="0"/>
      </c:catAx>
      <c:valAx>
        <c:axId val="-2141535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30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III.8!$B$5</c:f>
              <c:strCache>
                <c:ptCount val="1"/>
                <c:pt idx="0">
                  <c:v>Obra o servicio determinado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III.8!$C$5:$J$5</c:f>
              <c:numCache>
                <c:formatCode>0</c:formatCode>
                <c:ptCount val="8"/>
                <c:pt idx="0">
                  <c:v>52.071514299327781</c:v>
                </c:pt>
                <c:pt idx="1">
                  <c:v>52.48224906783603</c:v>
                </c:pt>
                <c:pt idx="2">
                  <c:v>53.308549646025192</c:v>
                </c:pt>
                <c:pt idx="3">
                  <c:v>52.379589621437717</c:v>
                </c:pt>
                <c:pt idx="4">
                  <c:v>53.407865672797037</c:v>
                </c:pt>
                <c:pt idx="5">
                  <c:v>50.712286228115012</c:v>
                </c:pt>
                <c:pt idx="6">
                  <c:v>49.97071784435628</c:v>
                </c:pt>
                <c:pt idx="7">
                  <c:v>46.876010862168677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E-0942-AA14-91CEAC2AB5E2}"/>
            </c:ext>
          </c:extLst>
        </c:ser>
        <c:ser>
          <c:idx val="1"/>
          <c:order val="1"/>
          <c:tx>
            <c:strRef>
              <c:f>III.8!$B$6</c:f>
              <c:strCache>
                <c:ptCount val="1"/>
                <c:pt idx="0">
                  <c:v>Eventual por circunstancias de la producción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III.8!$C$6:$J$6</c:f>
              <c:numCache>
                <c:formatCode>0</c:formatCode>
                <c:ptCount val="8"/>
                <c:pt idx="0">
                  <c:v>8.1032076384147143</c:v>
                </c:pt>
                <c:pt idx="1">
                  <c:v>9.3906504962396191</c:v>
                </c:pt>
                <c:pt idx="2">
                  <c:v>8.2830759189467624</c:v>
                </c:pt>
                <c:pt idx="3">
                  <c:v>8.4420398337203668</c:v>
                </c:pt>
                <c:pt idx="4">
                  <c:v>8.4769464866856339</c:v>
                </c:pt>
                <c:pt idx="5">
                  <c:v>9.1149751706529099</c:v>
                </c:pt>
                <c:pt idx="6">
                  <c:v>9.8071996791979608</c:v>
                </c:pt>
                <c:pt idx="7">
                  <c:v>11.854435994174427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E-0942-AA14-91CEAC2AB5E2}"/>
            </c:ext>
          </c:extLst>
        </c:ser>
        <c:ser>
          <c:idx val="2"/>
          <c:order val="2"/>
          <c:tx>
            <c:strRef>
              <c:f>III.8!$B$7</c:f>
              <c:strCache>
                <c:ptCount val="1"/>
                <c:pt idx="0">
                  <c:v>Fijos ordinarios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III.8!$C$7:$J$7</c:f>
              <c:numCache>
                <c:formatCode>0</c:formatCode>
                <c:ptCount val="8"/>
                <c:pt idx="0">
                  <c:v>7.4789448278767034</c:v>
                </c:pt>
                <c:pt idx="1">
                  <c:v>6.989019847438958</c:v>
                </c:pt>
                <c:pt idx="2">
                  <c:v>7.3795372251158868</c:v>
                </c:pt>
                <c:pt idx="3">
                  <c:v>8.2424032558673446</c:v>
                </c:pt>
                <c:pt idx="4">
                  <c:v>8.4692504358209479</c:v>
                </c:pt>
                <c:pt idx="5">
                  <c:v>8.7695317505043313</c:v>
                </c:pt>
                <c:pt idx="6">
                  <c:v>9.6399652756226271</c:v>
                </c:pt>
                <c:pt idx="7">
                  <c:v>11.174545648009042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E-0942-AA14-91CEAC2AB5E2}"/>
            </c:ext>
          </c:extLst>
        </c:ser>
        <c:ser>
          <c:idx val="3"/>
          <c:order val="3"/>
          <c:tx>
            <c:strRef>
              <c:f>III.8!$B$8</c:f>
              <c:strCache>
                <c:ptCount val="1"/>
                <c:pt idx="0">
                  <c:v>Paro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III.8!$C$8:$J$8</c:f>
              <c:numCache>
                <c:formatCode>0</c:formatCode>
                <c:ptCount val="8"/>
                <c:pt idx="0">
                  <c:v>13.884356280509166</c:v>
                </c:pt>
                <c:pt idx="1">
                  <c:v>14.739699305166882</c:v>
                </c:pt>
                <c:pt idx="2">
                  <c:v>13.248993821462014</c:v>
                </c:pt>
                <c:pt idx="3">
                  <c:v>11.884829003457636</c:v>
                </c:pt>
                <c:pt idx="4">
                  <c:v>11.006855731142446</c:v>
                </c:pt>
                <c:pt idx="5">
                  <c:v>10.480656060248608</c:v>
                </c:pt>
                <c:pt idx="6">
                  <c:v>11.12451631795032</c:v>
                </c:pt>
                <c:pt idx="7">
                  <c:v>9.7894998514627662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0E-0942-AA14-91CEAC2AB5E2}"/>
            </c:ext>
          </c:extLst>
        </c:ser>
        <c:ser>
          <c:idx val="4"/>
          <c:order val="4"/>
          <c:tx>
            <c:strRef>
              <c:f>III.8!$B$14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III.8!$C$14:$J$14</c:f>
              <c:numCache>
                <c:formatCode>0</c:formatCode>
                <c:ptCount val="8"/>
                <c:pt idx="0">
                  <c:v>0.61840146637818738</c:v>
                </c:pt>
                <c:pt idx="1">
                  <c:v>0.94675463305646301</c:v>
                </c:pt>
                <c:pt idx="2">
                  <c:v>0.80256622257352062</c:v>
                </c:pt>
                <c:pt idx="3">
                  <c:v>1.0383139398209003</c:v>
                </c:pt>
                <c:pt idx="4">
                  <c:v>0.69670280116495231</c:v>
                </c:pt>
                <c:pt idx="5">
                  <c:v>0.55815286773941453</c:v>
                </c:pt>
                <c:pt idx="6">
                  <c:v>0.41349151286325503</c:v>
                </c:pt>
                <c:pt idx="7">
                  <c:v>0.90176543606786863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0E-0942-AA14-91CEAC2AB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486056"/>
        <c:axId val="-2141482504"/>
      </c:lineChart>
      <c:catAx>
        <c:axId val="-214148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482504"/>
        <c:crosses val="autoZero"/>
        <c:auto val="1"/>
        <c:lblAlgn val="ctr"/>
        <c:lblOffset val="100"/>
        <c:noMultiLvlLbl val="0"/>
      </c:catAx>
      <c:valAx>
        <c:axId val="-2141482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48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IV.1!$C$5</c:f>
              <c:strCache>
                <c:ptCount val="1"/>
                <c:pt idx="0">
                  <c:v>Incremento salarial pactado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IV.1!$B$6:$B$33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2022.1</c:v>
                </c:pt>
                <c:pt idx="27">
                  <c:v>2022.2</c:v>
                </c:pt>
              </c:numCache>
            </c:numRef>
          </c:cat>
          <c:val>
            <c:numRef>
              <c:f>IV.1!$C$6:$C$33</c:f>
              <c:numCache>
                <c:formatCode>0.0</c:formatCode>
                <c:ptCount val="28"/>
                <c:pt idx="0">
                  <c:v>3.8</c:v>
                </c:pt>
                <c:pt idx="1">
                  <c:v>2.88</c:v>
                </c:pt>
                <c:pt idx="2">
                  <c:v>2.56</c:v>
                </c:pt>
                <c:pt idx="3">
                  <c:v>2.44</c:v>
                </c:pt>
                <c:pt idx="4">
                  <c:v>3.09</c:v>
                </c:pt>
                <c:pt idx="5">
                  <c:v>3.5</c:v>
                </c:pt>
                <c:pt idx="6">
                  <c:v>3.14</c:v>
                </c:pt>
                <c:pt idx="7">
                  <c:v>3.48</c:v>
                </c:pt>
                <c:pt idx="8">
                  <c:v>3.01</c:v>
                </c:pt>
                <c:pt idx="9">
                  <c:v>3.17</c:v>
                </c:pt>
                <c:pt idx="10">
                  <c:v>3.29</c:v>
                </c:pt>
                <c:pt idx="11">
                  <c:v>3.14</c:v>
                </c:pt>
                <c:pt idx="12">
                  <c:v>3.6</c:v>
                </c:pt>
                <c:pt idx="13">
                  <c:v>2.2542416084759216</c:v>
                </c:pt>
                <c:pt idx="14">
                  <c:v>1.4820508815087621</c:v>
                </c:pt>
                <c:pt idx="15">
                  <c:v>1.98</c:v>
                </c:pt>
                <c:pt idx="16">
                  <c:v>1</c:v>
                </c:pt>
                <c:pt idx="17">
                  <c:v>0.53</c:v>
                </c:pt>
                <c:pt idx="18">
                  <c:v>0.5</c:v>
                </c:pt>
                <c:pt idx="19">
                  <c:v>0.69</c:v>
                </c:pt>
                <c:pt idx="20">
                  <c:v>0.99</c:v>
                </c:pt>
                <c:pt idx="21">
                  <c:v>1.44</c:v>
                </c:pt>
                <c:pt idx="22">
                  <c:v>1.72</c:v>
                </c:pt>
                <c:pt idx="23">
                  <c:v>2.2400000000000002</c:v>
                </c:pt>
                <c:pt idx="24">
                  <c:v>1.72</c:v>
                </c:pt>
                <c:pt idx="25">
                  <c:v>1.47</c:v>
                </c:pt>
                <c:pt idx="26">
                  <c:v>2.2099999999999995</c:v>
                </c:pt>
                <c:pt idx="27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1-7B44-B906-93A50ABC4B86}"/>
            </c:ext>
          </c:extLst>
        </c:ser>
        <c:ser>
          <c:idx val="1"/>
          <c:order val="1"/>
          <c:tx>
            <c:strRef>
              <c:f>IV.1!$D$5</c:f>
              <c:strCache>
                <c:ptCount val="1"/>
                <c:pt idx="0">
                  <c:v>Incremento salarial revisado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IV.1!$B$6:$B$33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2022.1</c:v>
                </c:pt>
                <c:pt idx="27">
                  <c:v>2022.2</c:v>
                </c:pt>
              </c:numCache>
            </c:numRef>
          </c:cat>
          <c:val>
            <c:numRef>
              <c:f>IV.1!$D$6:$D$33</c:f>
              <c:numCache>
                <c:formatCode>0.0</c:formatCode>
                <c:ptCount val="28"/>
                <c:pt idx="0">
                  <c:v>3.82</c:v>
                </c:pt>
                <c:pt idx="1">
                  <c:v>2.87</c:v>
                </c:pt>
                <c:pt idx="2">
                  <c:v>2.56</c:v>
                </c:pt>
                <c:pt idx="3">
                  <c:v>2.72</c:v>
                </c:pt>
                <c:pt idx="4">
                  <c:v>3.72</c:v>
                </c:pt>
                <c:pt idx="5">
                  <c:v>3.68</c:v>
                </c:pt>
                <c:pt idx="6">
                  <c:v>3.85</c:v>
                </c:pt>
                <c:pt idx="7">
                  <c:v>3.68</c:v>
                </c:pt>
                <c:pt idx="8">
                  <c:v>3.6</c:v>
                </c:pt>
                <c:pt idx="9">
                  <c:v>4.04</c:v>
                </c:pt>
                <c:pt idx="10">
                  <c:v>3.59</c:v>
                </c:pt>
                <c:pt idx="11">
                  <c:v>4.2052763135271789</c:v>
                </c:pt>
                <c:pt idx="12">
                  <c:v>3.5969213908450994</c:v>
                </c:pt>
                <c:pt idx="13">
                  <c:v>2.2419578522702763</c:v>
                </c:pt>
                <c:pt idx="14">
                  <c:v>2.1633033895375111</c:v>
                </c:pt>
                <c:pt idx="15">
                  <c:v>2.29</c:v>
                </c:pt>
                <c:pt idx="16">
                  <c:v>1.1599999999999999</c:v>
                </c:pt>
                <c:pt idx="17">
                  <c:v>0.53</c:v>
                </c:pt>
                <c:pt idx="18">
                  <c:v>0.5</c:v>
                </c:pt>
                <c:pt idx="19">
                  <c:v>0.71</c:v>
                </c:pt>
                <c:pt idx="20">
                  <c:v>1.01</c:v>
                </c:pt>
                <c:pt idx="21">
                  <c:v>1.46</c:v>
                </c:pt>
                <c:pt idx="22">
                  <c:v>1.73</c:v>
                </c:pt>
                <c:pt idx="23">
                  <c:v>2.2400000000000002</c:v>
                </c:pt>
                <c:pt idx="24">
                  <c:v>1.72</c:v>
                </c:pt>
                <c:pt idx="25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1-7B44-B906-93A50ABC4B86}"/>
            </c:ext>
          </c:extLst>
        </c:ser>
        <c:ser>
          <c:idx val="2"/>
          <c:order val="2"/>
          <c:tx>
            <c:strRef>
              <c:f>IV.1!$E$5</c:f>
              <c:strCache>
                <c:ptCount val="1"/>
                <c:pt idx="0">
                  <c:v>IPC anual promedio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IV.1!$B$6:$B$33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2022.1</c:v>
                </c:pt>
                <c:pt idx="27">
                  <c:v>2022.2</c:v>
                </c:pt>
              </c:numCache>
            </c:numRef>
          </c:cat>
          <c:val>
            <c:numRef>
              <c:f>IV.1!$E$6:$E$33</c:f>
              <c:numCache>
                <c:formatCode>0.0</c:formatCode>
                <c:ptCount val="28"/>
                <c:pt idx="0">
                  <c:v>3.5666666666666669</c:v>
                </c:pt>
                <c:pt idx="1">
                  <c:v>1.9749999999999999</c:v>
                </c:pt>
                <c:pt idx="2">
                  <c:v>1.8416666666666661</c:v>
                </c:pt>
                <c:pt idx="3">
                  <c:v>2.2916666666666665</c:v>
                </c:pt>
                <c:pt idx="4">
                  <c:v>3.4416666666666669</c:v>
                </c:pt>
                <c:pt idx="5">
                  <c:v>3.6</c:v>
                </c:pt>
                <c:pt idx="6">
                  <c:v>3.5249999999999999</c:v>
                </c:pt>
                <c:pt idx="7">
                  <c:v>3.0333333333333332</c:v>
                </c:pt>
                <c:pt idx="8">
                  <c:v>3.0250000000000004</c:v>
                </c:pt>
                <c:pt idx="9">
                  <c:v>3.3666666666666671</c:v>
                </c:pt>
                <c:pt idx="10">
                  <c:v>3.5250000000000004</c:v>
                </c:pt>
                <c:pt idx="11">
                  <c:v>2.7833333333333337</c:v>
                </c:pt>
                <c:pt idx="12">
                  <c:v>4.0916666666666659</c:v>
                </c:pt>
                <c:pt idx="13">
                  <c:v>-0.29166666666666674</c:v>
                </c:pt>
                <c:pt idx="14">
                  <c:v>1.7833333333333334</c:v>
                </c:pt>
                <c:pt idx="15">
                  <c:v>3.2083333333333335</c:v>
                </c:pt>
                <c:pt idx="16">
                  <c:v>2.4499999999999997</c:v>
                </c:pt>
                <c:pt idx="17">
                  <c:v>1.4249999999999998</c:v>
                </c:pt>
                <c:pt idx="18">
                  <c:v>-0.14166666666666669</c:v>
                </c:pt>
                <c:pt idx="19">
                  <c:v>-0.50000000000000011</c:v>
                </c:pt>
                <c:pt idx="20">
                  <c:v>-0.19166666666666654</c:v>
                </c:pt>
                <c:pt idx="21">
                  <c:v>1.966666666666667</c:v>
                </c:pt>
                <c:pt idx="22">
                  <c:v>1.6916666666666664</c:v>
                </c:pt>
                <c:pt idx="23">
                  <c:v>0.69166666666666676</c:v>
                </c:pt>
                <c:pt idx="24">
                  <c:v>-0.3</c:v>
                </c:pt>
                <c:pt idx="25">
                  <c:v>3.1</c:v>
                </c:pt>
                <c:pt idx="26">
                  <c:v>7.833333333333333</c:v>
                </c:pt>
                <c:pt idx="27">
                  <c:v>9.0666666666666664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71-7B44-B906-93A50ABC4B86}"/>
            </c:ext>
          </c:extLst>
        </c:ser>
        <c:ser>
          <c:idx val="3"/>
          <c:order val="3"/>
          <c:tx>
            <c:strRef>
              <c:f>IV.1!$F$5</c:f>
              <c:strCache>
                <c:ptCount val="1"/>
                <c:pt idx="0">
                  <c:v>Remuneracion por puesto de trabajo equivalente asalariado (CNTR)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IV.1!$B$6:$B$33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2022.1</c:v>
                </c:pt>
                <c:pt idx="27">
                  <c:v>2022.2</c:v>
                </c:pt>
              </c:numCache>
            </c:numRef>
          </c:cat>
          <c:val>
            <c:numRef>
              <c:f>IV.1!$F$6:$F$33</c:f>
              <c:numCache>
                <c:formatCode>0.0</c:formatCode>
                <c:ptCount val="28"/>
                <c:pt idx="0">
                  <c:v>3.3949000000000003</c:v>
                </c:pt>
                <c:pt idx="1">
                  <c:v>2.846625</c:v>
                </c:pt>
                <c:pt idx="2">
                  <c:v>2.504975</c:v>
                </c:pt>
                <c:pt idx="3">
                  <c:v>1.8983000000000001</c:v>
                </c:pt>
                <c:pt idx="4">
                  <c:v>3.2687499999999998</c:v>
                </c:pt>
                <c:pt idx="5">
                  <c:v>2.8386499999999999</c:v>
                </c:pt>
                <c:pt idx="6">
                  <c:v>3.5883749999999996</c:v>
                </c:pt>
                <c:pt idx="7">
                  <c:v>2.6861749999999995</c:v>
                </c:pt>
                <c:pt idx="8">
                  <c:v>3.8583500000000006</c:v>
                </c:pt>
                <c:pt idx="9">
                  <c:v>3.3417500000000002</c:v>
                </c:pt>
                <c:pt idx="10">
                  <c:v>4.2180749999999998</c:v>
                </c:pt>
                <c:pt idx="11">
                  <c:v>4.2618749999999999</c:v>
                </c:pt>
                <c:pt idx="12">
                  <c:v>7.1279000000000003</c:v>
                </c:pt>
                <c:pt idx="13">
                  <c:v>3.9451749999999999</c:v>
                </c:pt>
                <c:pt idx="14">
                  <c:v>2.137975</c:v>
                </c:pt>
                <c:pt idx="15">
                  <c:v>0.31842499999999996</c:v>
                </c:pt>
                <c:pt idx="16">
                  <c:v>-0.46179999999999999</c:v>
                </c:pt>
                <c:pt idx="17">
                  <c:v>1.3077000000000001</c:v>
                </c:pt>
                <c:pt idx="18">
                  <c:v>0.29347499999999999</c:v>
                </c:pt>
                <c:pt idx="19">
                  <c:v>0.575075</c:v>
                </c:pt>
                <c:pt idx="20">
                  <c:v>-0.59090000000000009</c:v>
                </c:pt>
                <c:pt idx="21">
                  <c:v>0.65887499999999999</c:v>
                </c:pt>
                <c:pt idx="22">
                  <c:v>1.8148500000000001</c:v>
                </c:pt>
                <c:pt idx="23">
                  <c:v>2.5523750000000001</c:v>
                </c:pt>
                <c:pt idx="24">
                  <c:v>1.3424250000000002</c:v>
                </c:pt>
                <c:pt idx="25">
                  <c:v>-0.56605000000000005</c:v>
                </c:pt>
                <c:pt idx="26">
                  <c:v>0.80120000000000002</c:v>
                </c:pt>
                <c:pt idx="27">
                  <c:v>2.8193999999999999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71-7B44-B906-93A50ABC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620968"/>
        <c:axId val="-2141617416"/>
      </c:lineChart>
      <c:catAx>
        <c:axId val="-2141620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617416"/>
        <c:crosses val="autoZero"/>
        <c:auto val="1"/>
        <c:lblAlgn val="ctr"/>
        <c:lblOffset val="100"/>
        <c:noMultiLvlLbl val="0"/>
      </c:catAx>
      <c:valAx>
        <c:axId val="-214161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62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996805699788"/>
          <c:y val="2.54041570438799E-2"/>
          <c:w val="0.81743246618379695"/>
          <c:h val="0.21052354021567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VI.1!$B$2</c:f>
              <c:strCache>
                <c:ptCount val="1"/>
                <c:pt idx="0">
                  <c:v>Ocupaciones 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VI.1!$A$3:$A$48</c:f>
              <c:numCache>
                <c:formatCode>General</c:formatCode>
                <c:ptCount val="46"/>
                <c:pt idx="0">
                  <c:v>2011.1</c:v>
                </c:pt>
                <c:pt idx="1">
                  <c:v>2011.2</c:v>
                </c:pt>
                <c:pt idx="2">
                  <c:v>2011.3</c:v>
                </c:pt>
                <c:pt idx="3">
                  <c:v>2011.4</c:v>
                </c:pt>
                <c:pt idx="4">
                  <c:v>2012.1</c:v>
                </c:pt>
                <c:pt idx="5">
                  <c:v>2012.2</c:v>
                </c:pt>
                <c:pt idx="6">
                  <c:v>2012.3</c:v>
                </c:pt>
                <c:pt idx="7">
                  <c:v>2012.4</c:v>
                </c:pt>
                <c:pt idx="8">
                  <c:v>2013.1</c:v>
                </c:pt>
                <c:pt idx="9">
                  <c:v>2013.2</c:v>
                </c:pt>
                <c:pt idx="10">
                  <c:v>2013.3</c:v>
                </c:pt>
                <c:pt idx="11">
                  <c:v>2013.4</c:v>
                </c:pt>
                <c:pt idx="12">
                  <c:v>2014.1</c:v>
                </c:pt>
                <c:pt idx="13">
                  <c:v>2014.2</c:v>
                </c:pt>
                <c:pt idx="14">
                  <c:v>2014.3</c:v>
                </c:pt>
                <c:pt idx="15">
                  <c:v>2014.4</c:v>
                </c:pt>
                <c:pt idx="16">
                  <c:v>2015.1</c:v>
                </c:pt>
                <c:pt idx="17">
                  <c:v>2015.2</c:v>
                </c:pt>
                <c:pt idx="18">
                  <c:v>2015.3</c:v>
                </c:pt>
                <c:pt idx="19">
                  <c:v>2015.4</c:v>
                </c:pt>
                <c:pt idx="20">
                  <c:v>2016.1</c:v>
                </c:pt>
                <c:pt idx="21">
                  <c:v>2016.2</c:v>
                </c:pt>
                <c:pt idx="22">
                  <c:v>2016.3</c:v>
                </c:pt>
                <c:pt idx="23">
                  <c:v>2016.4</c:v>
                </c:pt>
                <c:pt idx="24">
                  <c:v>2017.1</c:v>
                </c:pt>
                <c:pt idx="25">
                  <c:v>2017.2</c:v>
                </c:pt>
                <c:pt idx="26">
                  <c:v>2017.3</c:v>
                </c:pt>
                <c:pt idx="27">
                  <c:v>2017.4</c:v>
                </c:pt>
                <c:pt idx="28">
                  <c:v>2018.1</c:v>
                </c:pt>
                <c:pt idx="29">
                  <c:v>2018.2</c:v>
                </c:pt>
                <c:pt idx="30">
                  <c:v>2018.3</c:v>
                </c:pt>
                <c:pt idx="31">
                  <c:v>2018.4</c:v>
                </c:pt>
                <c:pt idx="32">
                  <c:v>2019.1</c:v>
                </c:pt>
                <c:pt idx="33">
                  <c:v>2019.2</c:v>
                </c:pt>
                <c:pt idx="34">
                  <c:v>2019.3</c:v>
                </c:pt>
                <c:pt idx="35">
                  <c:v>2019.4</c:v>
                </c:pt>
                <c:pt idx="36">
                  <c:v>2020.1</c:v>
                </c:pt>
                <c:pt idx="37">
                  <c:v>2020.2</c:v>
                </c:pt>
                <c:pt idx="38">
                  <c:v>2020.3</c:v>
                </c:pt>
                <c:pt idx="39">
                  <c:v>2020.4</c:v>
                </c:pt>
                <c:pt idx="40">
                  <c:v>2021.1</c:v>
                </c:pt>
                <c:pt idx="41">
                  <c:v>2021.2</c:v>
                </c:pt>
                <c:pt idx="42">
                  <c:v>2021.3</c:v>
                </c:pt>
                <c:pt idx="43">
                  <c:v>2021.4</c:v>
                </c:pt>
                <c:pt idx="44">
                  <c:v>2022.1</c:v>
                </c:pt>
                <c:pt idx="45">
                  <c:v>2022.2</c:v>
                </c:pt>
              </c:numCache>
            </c:numRef>
          </c:cat>
          <c:val>
            <c:numRef>
              <c:f>VI.1!$B$3:$B$48</c:f>
              <c:numCache>
                <c:formatCode>0.0</c:formatCode>
                <c:ptCount val="46"/>
                <c:pt idx="0">
                  <c:v>2.3801565170000001</c:v>
                </c:pt>
                <c:pt idx="1">
                  <c:v>2.3203732970000002</c:v>
                </c:pt>
                <c:pt idx="2">
                  <c:v>2.2338938709999998</c:v>
                </c:pt>
                <c:pt idx="3">
                  <c:v>2.3671679499999998</c:v>
                </c:pt>
                <c:pt idx="4">
                  <c:v>2.4125807290000001</c:v>
                </c:pt>
                <c:pt idx="5">
                  <c:v>2.4528357980000002</c:v>
                </c:pt>
                <c:pt idx="6">
                  <c:v>2.3004534240000001</c:v>
                </c:pt>
                <c:pt idx="7">
                  <c:v>2.3510246279999998</c:v>
                </c:pt>
                <c:pt idx="8">
                  <c:v>2.368581533</c:v>
                </c:pt>
                <c:pt idx="9">
                  <c:v>2.4163513179999998</c:v>
                </c:pt>
                <c:pt idx="10">
                  <c:v>2.4758336540000001</c:v>
                </c:pt>
                <c:pt idx="11">
                  <c:v>2.506677389</c:v>
                </c:pt>
                <c:pt idx="12">
                  <c:v>2.4829325679999998</c:v>
                </c:pt>
                <c:pt idx="13">
                  <c:v>2.454087973</c:v>
                </c:pt>
                <c:pt idx="14">
                  <c:v>2.5075030329999999</c:v>
                </c:pt>
                <c:pt idx="15">
                  <c:v>2.4304692750000001</c:v>
                </c:pt>
                <c:pt idx="16">
                  <c:v>2.2710785869999999</c:v>
                </c:pt>
                <c:pt idx="17">
                  <c:v>2.3494730000000001</c:v>
                </c:pt>
                <c:pt idx="18">
                  <c:v>2.5035088060000001</c:v>
                </c:pt>
                <c:pt idx="19">
                  <c:v>2.433279991</c:v>
                </c:pt>
                <c:pt idx="20">
                  <c:v>2.485620022</c:v>
                </c:pt>
                <c:pt idx="21">
                  <c:v>2.4710512160000002</c:v>
                </c:pt>
                <c:pt idx="22">
                  <c:v>2.4801301960000002</c:v>
                </c:pt>
                <c:pt idx="23">
                  <c:v>2.6119413379999998</c:v>
                </c:pt>
                <c:pt idx="24">
                  <c:v>2.6039669509999999</c:v>
                </c:pt>
                <c:pt idx="25">
                  <c:v>2.6048560140000001</c:v>
                </c:pt>
                <c:pt idx="26">
                  <c:v>2.7196505069999999</c:v>
                </c:pt>
                <c:pt idx="27">
                  <c:v>2.6763978000000002</c:v>
                </c:pt>
                <c:pt idx="28">
                  <c:v>2.7997345920000001</c:v>
                </c:pt>
                <c:pt idx="29">
                  <c:v>2.7182810310000001</c:v>
                </c:pt>
                <c:pt idx="30">
                  <c:v>2.8267424110000001</c:v>
                </c:pt>
                <c:pt idx="31">
                  <c:v>2.8339159490000001</c:v>
                </c:pt>
                <c:pt idx="32">
                  <c:v>2.8176093099999999</c:v>
                </c:pt>
                <c:pt idx="33">
                  <c:v>2.8838701250000001</c:v>
                </c:pt>
                <c:pt idx="34">
                  <c:v>2.9425973889999999</c:v>
                </c:pt>
                <c:pt idx="35">
                  <c:v>2.8719019889999999</c:v>
                </c:pt>
                <c:pt idx="36">
                  <c:v>2.9213147159999999</c:v>
                </c:pt>
                <c:pt idx="37">
                  <c:v>3.1986064910000001</c:v>
                </c:pt>
                <c:pt idx="38">
                  <c:v>3.0088119510000002</c:v>
                </c:pt>
                <c:pt idx="39">
                  <c:v>2.972779751</c:v>
                </c:pt>
                <c:pt idx="40">
                  <c:v>3.123150587</c:v>
                </c:pt>
                <c:pt idx="41">
                  <c:v>3.1369559759999999</c:v>
                </c:pt>
                <c:pt idx="42">
                  <c:v>3.2140553000000001</c:v>
                </c:pt>
                <c:pt idx="43">
                  <c:v>3.2315468790000001</c:v>
                </c:pt>
                <c:pt idx="44">
                  <c:v>3.3797936439999998</c:v>
                </c:pt>
                <c:pt idx="45">
                  <c:v>3.3300333019999999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3-834B-9A25-B7E64ADAA409}"/>
            </c:ext>
          </c:extLst>
        </c:ser>
        <c:ser>
          <c:idx val="1"/>
          <c:order val="1"/>
          <c:tx>
            <c:strRef>
              <c:f>VI.1!$C$2</c:f>
              <c:strCache>
                <c:ptCount val="1"/>
                <c:pt idx="0">
                  <c:v>Ocupaciones STEM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VI.1!$A$3:$A$48</c:f>
              <c:numCache>
                <c:formatCode>General</c:formatCode>
                <c:ptCount val="46"/>
                <c:pt idx="0">
                  <c:v>2011.1</c:v>
                </c:pt>
                <c:pt idx="1">
                  <c:v>2011.2</c:v>
                </c:pt>
                <c:pt idx="2">
                  <c:v>2011.3</c:v>
                </c:pt>
                <c:pt idx="3">
                  <c:v>2011.4</c:v>
                </c:pt>
                <c:pt idx="4">
                  <c:v>2012.1</c:v>
                </c:pt>
                <c:pt idx="5">
                  <c:v>2012.2</c:v>
                </c:pt>
                <c:pt idx="6">
                  <c:v>2012.3</c:v>
                </c:pt>
                <c:pt idx="7">
                  <c:v>2012.4</c:v>
                </c:pt>
                <c:pt idx="8">
                  <c:v>2013.1</c:v>
                </c:pt>
                <c:pt idx="9">
                  <c:v>2013.2</c:v>
                </c:pt>
                <c:pt idx="10">
                  <c:v>2013.3</c:v>
                </c:pt>
                <c:pt idx="11">
                  <c:v>2013.4</c:v>
                </c:pt>
                <c:pt idx="12">
                  <c:v>2014.1</c:v>
                </c:pt>
                <c:pt idx="13">
                  <c:v>2014.2</c:v>
                </c:pt>
                <c:pt idx="14">
                  <c:v>2014.3</c:v>
                </c:pt>
                <c:pt idx="15">
                  <c:v>2014.4</c:v>
                </c:pt>
                <c:pt idx="16">
                  <c:v>2015.1</c:v>
                </c:pt>
                <c:pt idx="17">
                  <c:v>2015.2</c:v>
                </c:pt>
                <c:pt idx="18">
                  <c:v>2015.3</c:v>
                </c:pt>
                <c:pt idx="19">
                  <c:v>2015.4</c:v>
                </c:pt>
                <c:pt idx="20">
                  <c:v>2016.1</c:v>
                </c:pt>
                <c:pt idx="21">
                  <c:v>2016.2</c:v>
                </c:pt>
                <c:pt idx="22">
                  <c:v>2016.3</c:v>
                </c:pt>
                <c:pt idx="23">
                  <c:v>2016.4</c:v>
                </c:pt>
                <c:pt idx="24">
                  <c:v>2017.1</c:v>
                </c:pt>
                <c:pt idx="25">
                  <c:v>2017.2</c:v>
                </c:pt>
                <c:pt idx="26">
                  <c:v>2017.3</c:v>
                </c:pt>
                <c:pt idx="27">
                  <c:v>2017.4</c:v>
                </c:pt>
                <c:pt idx="28">
                  <c:v>2018.1</c:v>
                </c:pt>
                <c:pt idx="29">
                  <c:v>2018.2</c:v>
                </c:pt>
                <c:pt idx="30">
                  <c:v>2018.3</c:v>
                </c:pt>
                <c:pt idx="31">
                  <c:v>2018.4</c:v>
                </c:pt>
                <c:pt idx="32">
                  <c:v>2019.1</c:v>
                </c:pt>
                <c:pt idx="33">
                  <c:v>2019.2</c:v>
                </c:pt>
                <c:pt idx="34">
                  <c:v>2019.3</c:v>
                </c:pt>
                <c:pt idx="35">
                  <c:v>2019.4</c:v>
                </c:pt>
                <c:pt idx="36">
                  <c:v>2020.1</c:v>
                </c:pt>
                <c:pt idx="37">
                  <c:v>2020.2</c:v>
                </c:pt>
                <c:pt idx="38">
                  <c:v>2020.3</c:v>
                </c:pt>
                <c:pt idx="39">
                  <c:v>2020.4</c:v>
                </c:pt>
                <c:pt idx="40">
                  <c:v>2021.1</c:v>
                </c:pt>
                <c:pt idx="41">
                  <c:v>2021.2</c:v>
                </c:pt>
                <c:pt idx="42">
                  <c:v>2021.3</c:v>
                </c:pt>
                <c:pt idx="43">
                  <c:v>2021.4</c:v>
                </c:pt>
                <c:pt idx="44">
                  <c:v>2022.1</c:v>
                </c:pt>
                <c:pt idx="45">
                  <c:v>2022.2</c:v>
                </c:pt>
              </c:numCache>
            </c:numRef>
          </c:cat>
          <c:val>
            <c:numRef>
              <c:f>VI.1!$C$3:$C$48</c:f>
              <c:numCache>
                <c:formatCode>0.0</c:formatCode>
                <c:ptCount val="46"/>
                <c:pt idx="0">
                  <c:v>5.5688991550000004</c:v>
                </c:pt>
                <c:pt idx="1">
                  <c:v>5.4756612779999996</c:v>
                </c:pt>
                <c:pt idx="2">
                  <c:v>5.4298772809999996</c:v>
                </c:pt>
                <c:pt idx="3">
                  <c:v>5.4740023610000001</c:v>
                </c:pt>
                <c:pt idx="4">
                  <c:v>5.4092135429999999</c:v>
                </c:pt>
                <c:pt idx="5">
                  <c:v>5.4922952650000001</c:v>
                </c:pt>
                <c:pt idx="6">
                  <c:v>5.4153294560000003</c:v>
                </c:pt>
                <c:pt idx="7">
                  <c:v>5.5868802070000001</c:v>
                </c:pt>
                <c:pt idx="8">
                  <c:v>5.5994572639999998</c:v>
                </c:pt>
                <c:pt idx="9">
                  <c:v>5.6861524579999996</c:v>
                </c:pt>
                <c:pt idx="10">
                  <c:v>5.773760319</c:v>
                </c:pt>
                <c:pt idx="11">
                  <c:v>5.6702675820000001</c:v>
                </c:pt>
                <c:pt idx="12">
                  <c:v>5.5428309440000003</c:v>
                </c:pt>
                <c:pt idx="13">
                  <c:v>5.5025382040000004</c:v>
                </c:pt>
                <c:pt idx="14">
                  <c:v>5.6201014520000001</c:v>
                </c:pt>
                <c:pt idx="15">
                  <c:v>5.5203371050000003</c:v>
                </c:pt>
                <c:pt idx="16">
                  <c:v>5.3899550439999997</c:v>
                </c:pt>
                <c:pt idx="17">
                  <c:v>5.4070448879999997</c:v>
                </c:pt>
                <c:pt idx="18">
                  <c:v>5.5647220610000003</c:v>
                </c:pt>
                <c:pt idx="19">
                  <c:v>5.4951100349999997</c:v>
                </c:pt>
                <c:pt idx="20">
                  <c:v>5.477047443</c:v>
                </c:pt>
                <c:pt idx="21">
                  <c:v>5.5147161479999998</c:v>
                </c:pt>
                <c:pt idx="22">
                  <c:v>5.5501246450000004</c:v>
                </c:pt>
                <c:pt idx="23">
                  <c:v>5.8016529080000003</c:v>
                </c:pt>
                <c:pt idx="24">
                  <c:v>5.7305178640000003</c:v>
                </c:pt>
                <c:pt idx="25">
                  <c:v>5.781340599</c:v>
                </c:pt>
                <c:pt idx="26">
                  <c:v>5.9442338939999999</c:v>
                </c:pt>
                <c:pt idx="27">
                  <c:v>5.8958292009999997</c:v>
                </c:pt>
                <c:pt idx="28">
                  <c:v>5.9082479479999996</c:v>
                </c:pt>
                <c:pt idx="29">
                  <c:v>5.8180823330000004</c:v>
                </c:pt>
                <c:pt idx="30">
                  <c:v>5.9243931769999998</c:v>
                </c:pt>
                <c:pt idx="31">
                  <c:v>6.0224509240000001</c:v>
                </c:pt>
                <c:pt idx="32">
                  <c:v>5.9674501419999997</c:v>
                </c:pt>
                <c:pt idx="33">
                  <c:v>6.0127706529999996</c:v>
                </c:pt>
                <c:pt idx="34">
                  <c:v>6.0916423799999997</c:v>
                </c:pt>
                <c:pt idx="35">
                  <c:v>6.0843877790000001</c:v>
                </c:pt>
                <c:pt idx="36">
                  <c:v>6.1704969409999997</c:v>
                </c:pt>
                <c:pt idx="37">
                  <c:v>6.5441336630000002</c:v>
                </c:pt>
                <c:pt idx="38">
                  <c:v>6.3331761359999996</c:v>
                </c:pt>
                <c:pt idx="39">
                  <c:v>6.2353439330000002</c:v>
                </c:pt>
                <c:pt idx="40">
                  <c:v>6.4101047519999996</c:v>
                </c:pt>
                <c:pt idx="41">
                  <c:v>6.3268079759999996</c:v>
                </c:pt>
                <c:pt idx="42">
                  <c:v>6.4162049290000001</c:v>
                </c:pt>
                <c:pt idx="43">
                  <c:v>6.4793796539999997</c:v>
                </c:pt>
                <c:pt idx="44">
                  <c:v>6.5883450510000001</c:v>
                </c:pt>
                <c:pt idx="45">
                  <c:v>6.6665382390000003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3-834B-9A25-B7E64ADAA409}"/>
            </c:ext>
          </c:extLst>
        </c:ser>
        <c:ser>
          <c:idx val="2"/>
          <c:order val="2"/>
          <c:tx>
            <c:strRef>
              <c:f>VI.1!$D$2</c:f>
              <c:strCache>
                <c:ptCount val="1"/>
                <c:pt idx="0">
                  <c:v>Ocupaciones High-Tech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VI.1!$A$3:$A$48</c:f>
              <c:numCache>
                <c:formatCode>General</c:formatCode>
                <c:ptCount val="46"/>
                <c:pt idx="0">
                  <c:v>2011.1</c:v>
                </c:pt>
                <c:pt idx="1">
                  <c:v>2011.2</c:v>
                </c:pt>
                <c:pt idx="2">
                  <c:v>2011.3</c:v>
                </c:pt>
                <c:pt idx="3">
                  <c:v>2011.4</c:v>
                </c:pt>
                <c:pt idx="4">
                  <c:v>2012.1</c:v>
                </c:pt>
                <c:pt idx="5">
                  <c:v>2012.2</c:v>
                </c:pt>
                <c:pt idx="6">
                  <c:v>2012.3</c:v>
                </c:pt>
                <c:pt idx="7">
                  <c:v>2012.4</c:v>
                </c:pt>
                <c:pt idx="8">
                  <c:v>2013.1</c:v>
                </c:pt>
                <c:pt idx="9">
                  <c:v>2013.2</c:v>
                </c:pt>
                <c:pt idx="10">
                  <c:v>2013.3</c:v>
                </c:pt>
                <c:pt idx="11">
                  <c:v>2013.4</c:v>
                </c:pt>
                <c:pt idx="12">
                  <c:v>2014.1</c:v>
                </c:pt>
                <c:pt idx="13">
                  <c:v>2014.2</c:v>
                </c:pt>
                <c:pt idx="14">
                  <c:v>2014.3</c:v>
                </c:pt>
                <c:pt idx="15">
                  <c:v>2014.4</c:v>
                </c:pt>
                <c:pt idx="16">
                  <c:v>2015.1</c:v>
                </c:pt>
                <c:pt idx="17">
                  <c:v>2015.2</c:v>
                </c:pt>
                <c:pt idx="18">
                  <c:v>2015.3</c:v>
                </c:pt>
                <c:pt idx="19">
                  <c:v>2015.4</c:v>
                </c:pt>
                <c:pt idx="20">
                  <c:v>2016.1</c:v>
                </c:pt>
                <c:pt idx="21">
                  <c:v>2016.2</c:v>
                </c:pt>
                <c:pt idx="22">
                  <c:v>2016.3</c:v>
                </c:pt>
                <c:pt idx="23">
                  <c:v>2016.4</c:v>
                </c:pt>
                <c:pt idx="24">
                  <c:v>2017.1</c:v>
                </c:pt>
                <c:pt idx="25">
                  <c:v>2017.2</c:v>
                </c:pt>
                <c:pt idx="26">
                  <c:v>2017.3</c:v>
                </c:pt>
                <c:pt idx="27">
                  <c:v>2017.4</c:v>
                </c:pt>
                <c:pt idx="28">
                  <c:v>2018.1</c:v>
                </c:pt>
                <c:pt idx="29">
                  <c:v>2018.2</c:v>
                </c:pt>
                <c:pt idx="30">
                  <c:v>2018.3</c:v>
                </c:pt>
                <c:pt idx="31">
                  <c:v>2018.4</c:v>
                </c:pt>
                <c:pt idx="32">
                  <c:v>2019.1</c:v>
                </c:pt>
                <c:pt idx="33">
                  <c:v>2019.2</c:v>
                </c:pt>
                <c:pt idx="34">
                  <c:v>2019.3</c:v>
                </c:pt>
                <c:pt idx="35">
                  <c:v>2019.4</c:v>
                </c:pt>
                <c:pt idx="36">
                  <c:v>2020.1</c:v>
                </c:pt>
                <c:pt idx="37">
                  <c:v>2020.2</c:v>
                </c:pt>
                <c:pt idx="38">
                  <c:v>2020.3</c:v>
                </c:pt>
                <c:pt idx="39">
                  <c:v>2020.4</c:v>
                </c:pt>
                <c:pt idx="40">
                  <c:v>2021.1</c:v>
                </c:pt>
                <c:pt idx="41">
                  <c:v>2021.2</c:v>
                </c:pt>
                <c:pt idx="42">
                  <c:v>2021.3</c:v>
                </c:pt>
                <c:pt idx="43">
                  <c:v>2021.4</c:v>
                </c:pt>
                <c:pt idx="44">
                  <c:v>2022.1</c:v>
                </c:pt>
                <c:pt idx="45">
                  <c:v>2022.2</c:v>
                </c:pt>
              </c:numCache>
            </c:numRef>
          </c:cat>
          <c:val>
            <c:numRef>
              <c:f>VI.1!$D$3:$D$48</c:f>
              <c:numCache>
                <c:formatCode>0.0</c:formatCode>
                <c:ptCount val="46"/>
                <c:pt idx="0">
                  <c:v>6.9491109849999999</c:v>
                </c:pt>
                <c:pt idx="1">
                  <c:v>6.9400234220000003</c:v>
                </c:pt>
                <c:pt idx="2">
                  <c:v>6.9772210120000002</c:v>
                </c:pt>
                <c:pt idx="3">
                  <c:v>6.9728407859999999</c:v>
                </c:pt>
                <c:pt idx="4">
                  <c:v>6.9921212199999996</c:v>
                </c:pt>
                <c:pt idx="5">
                  <c:v>7.1341352459999996</c:v>
                </c:pt>
                <c:pt idx="6">
                  <c:v>7.0156226159999999</c:v>
                </c:pt>
                <c:pt idx="7">
                  <c:v>7.2510261539999998</c:v>
                </c:pt>
                <c:pt idx="8">
                  <c:v>7.2678060530000002</c:v>
                </c:pt>
                <c:pt idx="9">
                  <c:v>7.2904119490000001</c:v>
                </c:pt>
                <c:pt idx="10">
                  <c:v>7.3312706949999997</c:v>
                </c:pt>
                <c:pt idx="11">
                  <c:v>7.2532453539999997</c:v>
                </c:pt>
                <c:pt idx="12">
                  <c:v>7.1166825290000002</c:v>
                </c:pt>
                <c:pt idx="13">
                  <c:v>7.026307106</c:v>
                </c:pt>
                <c:pt idx="14">
                  <c:v>7.2533450129999997</c:v>
                </c:pt>
                <c:pt idx="15">
                  <c:v>7.1548595429999997</c:v>
                </c:pt>
                <c:pt idx="16">
                  <c:v>7.0377879139999999</c:v>
                </c:pt>
                <c:pt idx="17">
                  <c:v>6.9784445760000002</c:v>
                </c:pt>
                <c:pt idx="18">
                  <c:v>7.1433901789999998</c:v>
                </c:pt>
                <c:pt idx="19">
                  <c:v>7.0054259300000004</c:v>
                </c:pt>
                <c:pt idx="20">
                  <c:v>6.9694681169999999</c:v>
                </c:pt>
                <c:pt idx="21">
                  <c:v>6.8262491230000002</c:v>
                </c:pt>
                <c:pt idx="22">
                  <c:v>6.8679699899999997</c:v>
                </c:pt>
                <c:pt idx="23">
                  <c:v>7.2172265050000002</c:v>
                </c:pt>
                <c:pt idx="24">
                  <c:v>7.1391425130000004</c:v>
                </c:pt>
                <c:pt idx="25">
                  <c:v>7.1856136319999999</c:v>
                </c:pt>
                <c:pt idx="26">
                  <c:v>7.3595848080000001</c:v>
                </c:pt>
                <c:pt idx="27">
                  <c:v>7.2923398019999999</c:v>
                </c:pt>
                <c:pt idx="28">
                  <c:v>7.2408938410000001</c:v>
                </c:pt>
                <c:pt idx="29">
                  <c:v>7.0817618370000002</c:v>
                </c:pt>
                <c:pt idx="30">
                  <c:v>7.2427406310000002</c:v>
                </c:pt>
                <c:pt idx="31">
                  <c:v>7.3133616449999996</c:v>
                </c:pt>
                <c:pt idx="32">
                  <c:v>7.3856687550000002</c:v>
                </c:pt>
                <c:pt idx="33">
                  <c:v>7.492726803</c:v>
                </c:pt>
                <c:pt idx="34">
                  <c:v>7.5932569499999998</c:v>
                </c:pt>
                <c:pt idx="35">
                  <c:v>7.5715255739999998</c:v>
                </c:pt>
                <c:pt idx="36">
                  <c:v>7.7160925870000003</c:v>
                </c:pt>
                <c:pt idx="37">
                  <c:v>8.1560859679999993</c:v>
                </c:pt>
                <c:pt idx="38">
                  <c:v>7.9155392649999996</c:v>
                </c:pt>
                <c:pt idx="39">
                  <c:v>7.8210039140000003</c:v>
                </c:pt>
                <c:pt idx="40">
                  <c:v>7.9727187160000001</c:v>
                </c:pt>
                <c:pt idx="41">
                  <c:v>7.8776817320000001</c:v>
                </c:pt>
                <c:pt idx="42">
                  <c:v>7.991392136</c:v>
                </c:pt>
                <c:pt idx="43">
                  <c:v>8.1594429020000003</c:v>
                </c:pt>
                <c:pt idx="44">
                  <c:v>8.3688650130000006</c:v>
                </c:pt>
                <c:pt idx="45">
                  <c:v>8.4561939240000008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3-834B-9A25-B7E64ADAA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5310152"/>
        <c:axId val="-2135319384"/>
      </c:lineChart>
      <c:catAx>
        <c:axId val="-213531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319384"/>
        <c:crosses val="autoZero"/>
        <c:auto val="1"/>
        <c:lblAlgn val="ctr"/>
        <c:lblOffset val="100"/>
        <c:noMultiLvlLbl val="0"/>
      </c:catAx>
      <c:valAx>
        <c:axId val="-213531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310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VII.1!$B$2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VII.1!$A$3:$A$8</c:f>
              <c:strCache>
                <c:ptCount val="6"/>
                <c:pt idx="0">
                  <c:v>Empresario con asalariados</c:v>
                </c:pt>
                <c:pt idx="1">
                  <c:v>Trabajador independiente </c:v>
                </c:pt>
                <c:pt idx="2">
                  <c:v>Asalariado sector público</c:v>
                </c:pt>
                <c:pt idx="3">
                  <c:v>Asalariado sector privado</c:v>
                </c:pt>
                <c:pt idx="4">
                  <c:v>Otras situaciones profesionales</c:v>
                </c:pt>
                <c:pt idx="5">
                  <c:v>Total</c:v>
                </c:pt>
              </c:strCache>
            </c:strRef>
          </c:cat>
          <c:val>
            <c:numRef>
              <c:f>VII.1!$B$3:$B$8</c:f>
              <c:numCache>
                <c:formatCode>#,##0</c:formatCode>
                <c:ptCount val="6"/>
                <c:pt idx="0">
                  <c:v>39609.68889999995</c:v>
                </c:pt>
                <c:pt idx="1">
                  <c:v>-31381.030999999959</c:v>
                </c:pt>
                <c:pt idx="2">
                  <c:v>49803.347000000067</c:v>
                </c:pt>
                <c:pt idx="3">
                  <c:v>167436.08899999969</c:v>
                </c:pt>
                <c:pt idx="4">
                  <c:v>965.67006500000571</c:v>
                </c:pt>
                <c:pt idx="5">
                  <c:v>226433.76999999955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E-0542-99F3-72A7FE976B02}"/>
            </c:ext>
          </c:extLst>
        </c:ser>
        <c:ser>
          <c:idx val="1"/>
          <c:order val="1"/>
          <c:tx>
            <c:strRef>
              <c:f>VII.1!$C$2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6.96055684454756E-3"/>
                  <c:y val="2.23642172523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CE-0542-99F3-72A7FE976B02}"/>
                </c:ext>
              </c:extLst>
            </c:dLbl>
            <c:dLbl>
              <c:idx val="5"/>
              <c:layout>
                <c:manualLayout>
                  <c:x val="0"/>
                  <c:y val="2.2364217252396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E-0542-99F3-72A7FE976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VII.1!$A$3:$A$8</c:f>
              <c:strCache>
                <c:ptCount val="6"/>
                <c:pt idx="0">
                  <c:v>Empresario con asalariados</c:v>
                </c:pt>
                <c:pt idx="1">
                  <c:v>Trabajador independiente </c:v>
                </c:pt>
                <c:pt idx="2">
                  <c:v>Asalariado sector público</c:v>
                </c:pt>
                <c:pt idx="3">
                  <c:v>Asalariado sector privado</c:v>
                </c:pt>
                <c:pt idx="4">
                  <c:v>Otras situaciones profesionales</c:v>
                </c:pt>
                <c:pt idx="5">
                  <c:v>Total</c:v>
                </c:pt>
              </c:strCache>
            </c:strRef>
          </c:cat>
          <c:val>
            <c:numRef>
              <c:f>VII.1!$C$3:$C$8</c:f>
              <c:numCache>
                <c:formatCode>#,##0</c:formatCode>
                <c:ptCount val="6"/>
                <c:pt idx="0">
                  <c:v>23331.60950000002</c:v>
                </c:pt>
                <c:pt idx="1">
                  <c:v>12913.840700000059</c:v>
                </c:pt>
                <c:pt idx="2">
                  <c:v>209565.81000000006</c:v>
                </c:pt>
                <c:pt idx="3">
                  <c:v>188839.97699999996</c:v>
                </c:pt>
                <c:pt idx="4">
                  <c:v>2030.5998839999957</c:v>
                </c:pt>
                <c:pt idx="5">
                  <c:v>436681.83699999936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CE-0542-99F3-72A7FE976B02}"/>
            </c:ext>
          </c:extLst>
        </c:ser>
        <c:ser>
          <c:idx val="2"/>
          <c:order val="2"/>
          <c:tx>
            <c:strRef>
              <c:f>VII.1!$D$2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3.1948881789136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E-0542-99F3-72A7FE976B02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E-0542-99F3-72A7FE976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VII.1!$A$3:$A$8</c:f>
              <c:strCache>
                <c:ptCount val="6"/>
                <c:pt idx="0">
                  <c:v>Empresario con asalariados</c:v>
                </c:pt>
                <c:pt idx="1">
                  <c:v>Trabajador independiente </c:v>
                </c:pt>
                <c:pt idx="2">
                  <c:v>Asalariado sector público</c:v>
                </c:pt>
                <c:pt idx="3">
                  <c:v>Asalariado sector privado</c:v>
                </c:pt>
                <c:pt idx="4">
                  <c:v>Otras situaciones profesionales</c:v>
                </c:pt>
                <c:pt idx="5">
                  <c:v>Total</c:v>
                </c:pt>
              </c:strCache>
            </c:strRef>
          </c:cat>
          <c:val>
            <c:numRef>
              <c:f>VII.1!$D$3:$D$8</c:f>
              <c:numCache>
                <c:formatCode>#,##0</c:formatCode>
                <c:ptCount val="6"/>
                <c:pt idx="0">
                  <c:v>62941.298399999971</c:v>
                </c:pt>
                <c:pt idx="1">
                  <c:v>-18467.1902999999</c:v>
                </c:pt>
                <c:pt idx="2">
                  <c:v>259369.15700000012</c:v>
                </c:pt>
                <c:pt idx="3">
                  <c:v>356276.06599999964</c:v>
                </c:pt>
                <c:pt idx="4">
                  <c:v>2996.2699490000232</c:v>
                </c:pt>
                <c:pt idx="5">
                  <c:v>663115.60700000077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CE-0542-99F3-72A7FE976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2141563528"/>
        <c:axId val="-2141668504"/>
      </c:barChart>
      <c:catAx>
        <c:axId val="-2141563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668504"/>
        <c:crosses val="autoZero"/>
        <c:auto val="1"/>
        <c:lblAlgn val="ctr"/>
        <c:lblOffset val="100"/>
        <c:noMultiLvlLbl val="0"/>
      </c:catAx>
      <c:valAx>
        <c:axId val="-214166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56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VII.2!$B$6</c:f>
              <c:strCache>
                <c:ptCount val="1"/>
                <c:pt idx="0">
                  <c:v>Empresario con asalariados</c:v>
                </c:pt>
              </c:strCache>
            </c:strRef>
          </c:tx>
          <c:marker>
            <c:symbol val="none"/>
          </c:marker>
          <c:cat>
            <c:numRef>
              <c:f>VII.2!$A$7:$A$100</c:f>
              <c:numCache>
                <c:formatCode>General</c:formatCode>
                <c:ptCount val="94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VII.2!$B$7:$B$100</c:f>
              <c:numCache>
                <c:formatCode>0.0</c:formatCode>
                <c:ptCount val="94"/>
                <c:pt idx="0">
                  <c:v>20.400111745679791</c:v>
                </c:pt>
                <c:pt idx="1">
                  <c:v>19.643671121587143</c:v>
                </c:pt>
                <c:pt idx="2">
                  <c:v>20.374837779836163</c:v>
                </c:pt>
                <c:pt idx="3">
                  <c:v>20.291259793977233</c:v>
                </c:pt>
                <c:pt idx="4">
                  <c:v>19.755811054803917</c:v>
                </c:pt>
                <c:pt idx="5">
                  <c:v>20.873885367373788</c:v>
                </c:pt>
                <c:pt idx="6">
                  <c:v>20.877141802307232</c:v>
                </c:pt>
                <c:pt idx="7">
                  <c:v>20.349452427614981</c:v>
                </c:pt>
                <c:pt idx="8">
                  <c:v>21.208707621030307</c:v>
                </c:pt>
                <c:pt idx="9">
                  <c:v>22.299981385382171</c:v>
                </c:pt>
                <c:pt idx="10">
                  <c:v>22.764616961036506</c:v>
                </c:pt>
                <c:pt idx="11">
                  <c:v>21.681323609966519</c:v>
                </c:pt>
                <c:pt idx="12">
                  <c:v>22.29784998059025</c:v>
                </c:pt>
                <c:pt idx="13">
                  <c:v>22.844413643086597</c:v>
                </c:pt>
                <c:pt idx="14">
                  <c:v>22.450187100674309</c:v>
                </c:pt>
                <c:pt idx="15">
                  <c:v>21.579633382220688</c:v>
                </c:pt>
                <c:pt idx="16">
                  <c:v>20.75981716218697</c:v>
                </c:pt>
                <c:pt idx="17">
                  <c:v>21.293925287831115</c:v>
                </c:pt>
                <c:pt idx="18">
                  <c:v>21.892390002549639</c:v>
                </c:pt>
                <c:pt idx="19">
                  <c:v>22.248780305526395</c:v>
                </c:pt>
                <c:pt idx="20">
                  <c:v>23.0049233281939</c:v>
                </c:pt>
                <c:pt idx="21">
                  <c:v>23.134396187513705</c:v>
                </c:pt>
                <c:pt idx="22">
                  <c:v>23.375491462701952</c:v>
                </c:pt>
                <c:pt idx="23">
                  <c:v>22.332195420142991</c:v>
                </c:pt>
                <c:pt idx="24">
                  <c:v>23.769035492455512</c:v>
                </c:pt>
                <c:pt idx="25">
                  <c:v>24.236241657161123</c:v>
                </c:pt>
                <c:pt idx="26">
                  <c:v>23.775912227926227</c:v>
                </c:pt>
                <c:pt idx="27">
                  <c:v>24.736404807217085</c:v>
                </c:pt>
                <c:pt idx="28">
                  <c:v>24.512762949454022</c:v>
                </c:pt>
                <c:pt idx="29">
                  <c:v>24.1557555567524</c:v>
                </c:pt>
                <c:pt idx="30">
                  <c:v>25.255297377925185</c:v>
                </c:pt>
                <c:pt idx="31">
                  <c:v>24.686548974859232</c:v>
                </c:pt>
                <c:pt idx="32">
                  <c:v>25.323876439121829</c:v>
                </c:pt>
                <c:pt idx="33">
                  <c:v>24.713388860162581</c:v>
                </c:pt>
                <c:pt idx="34">
                  <c:v>24.436742156477258</c:v>
                </c:pt>
                <c:pt idx="35">
                  <c:v>24.109662004292566</c:v>
                </c:pt>
                <c:pt idx="36">
                  <c:v>24.527335653732301</c:v>
                </c:pt>
                <c:pt idx="37">
                  <c:v>25.237351445511663</c:v>
                </c:pt>
                <c:pt idx="38">
                  <c:v>25.308254707762956</c:v>
                </c:pt>
                <c:pt idx="39">
                  <c:v>26.250087864722349</c:v>
                </c:pt>
                <c:pt idx="40">
                  <c:v>27.581812053457135</c:v>
                </c:pt>
                <c:pt idx="41">
                  <c:v>27.795392479983903</c:v>
                </c:pt>
                <c:pt idx="42">
                  <c:v>28.417161711248557</c:v>
                </c:pt>
                <c:pt idx="43">
                  <c:v>28.539505382523028</c:v>
                </c:pt>
                <c:pt idx="44">
                  <c:v>28.050200120392649</c:v>
                </c:pt>
                <c:pt idx="45">
                  <c:v>28.040799860324071</c:v>
                </c:pt>
                <c:pt idx="46">
                  <c:v>27.53659166233313</c:v>
                </c:pt>
                <c:pt idx="47">
                  <c:v>28.641917586417215</c:v>
                </c:pt>
                <c:pt idx="48">
                  <c:v>28.906747016289881</c:v>
                </c:pt>
                <c:pt idx="49">
                  <c:v>27.239282463706889</c:v>
                </c:pt>
                <c:pt idx="50">
                  <c:v>29.373526788168252</c:v>
                </c:pt>
                <c:pt idx="51">
                  <c:v>28.582421575830601</c:v>
                </c:pt>
                <c:pt idx="52">
                  <c:v>29.962025909661381</c:v>
                </c:pt>
                <c:pt idx="53">
                  <c:v>29.145914133292127</c:v>
                </c:pt>
                <c:pt idx="54">
                  <c:v>29.717872746772724</c:v>
                </c:pt>
                <c:pt idx="55">
                  <c:v>29.933076721083889</c:v>
                </c:pt>
                <c:pt idx="56">
                  <c:v>29.392934397182707</c:v>
                </c:pt>
                <c:pt idx="57">
                  <c:v>29.508273290000297</c:v>
                </c:pt>
                <c:pt idx="58">
                  <c:v>30.140960386752454</c:v>
                </c:pt>
                <c:pt idx="59">
                  <c:v>31.26458383202112</c:v>
                </c:pt>
                <c:pt idx="60">
                  <c:v>31.337983371417096</c:v>
                </c:pt>
                <c:pt idx="61">
                  <c:v>31.316200692380956</c:v>
                </c:pt>
                <c:pt idx="62">
                  <c:v>31.496798382622071</c:v>
                </c:pt>
                <c:pt idx="63">
                  <c:v>30.771444080294931</c:v>
                </c:pt>
                <c:pt idx="64">
                  <c:v>30.624538523991539</c:v>
                </c:pt>
                <c:pt idx="65">
                  <c:v>30.588771775905833</c:v>
                </c:pt>
                <c:pt idx="66">
                  <c:v>29.658299112414788</c:v>
                </c:pt>
                <c:pt idx="67">
                  <c:v>29.459895007710362</c:v>
                </c:pt>
                <c:pt idx="68">
                  <c:v>30.305573050177404</c:v>
                </c:pt>
                <c:pt idx="69">
                  <c:v>31.29251809838874</c:v>
                </c:pt>
                <c:pt idx="70">
                  <c:v>31.325438169079046</c:v>
                </c:pt>
                <c:pt idx="71">
                  <c:v>31.40146561439126</c:v>
                </c:pt>
                <c:pt idx="72">
                  <c:v>30.283308705159591</c:v>
                </c:pt>
                <c:pt idx="73">
                  <c:v>30.086024649274378</c:v>
                </c:pt>
                <c:pt idx="74">
                  <c:v>28.739996803250257</c:v>
                </c:pt>
                <c:pt idx="75">
                  <c:v>31.166763133155545</c:v>
                </c:pt>
                <c:pt idx="76">
                  <c:v>31.089886655527017</c:v>
                </c:pt>
                <c:pt idx="77">
                  <c:v>31.820386584468469</c:v>
                </c:pt>
                <c:pt idx="78">
                  <c:v>32.438561574754594</c:v>
                </c:pt>
                <c:pt idx="79">
                  <c:v>29.975700196117089</c:v>
                </c:pt>
                <c:pt idx="80">
                  <c:v>29.781367838207345</c:v>
                </c:pt>
                <c:pt idx="81">
                  <c:v>31.007295381117885</c:v>
                </c:pt>
                <c:pt idx="82">
                  <c:v>29.608384748448696</c:v>
                </c:pt>
                <c:pt idx="83">
                  <c:v>30.420140569111403</c:v>
                </c:pt>
                <c:pt idx="84">
                  <c:v>30.544191002227222</c:v>
                </c:pt>
                <c:pt idx="85">
                  <c:v>31.128506847302674</c:v>
                </c:pt>
                <c:pt idx="86">
                  <c:v>30.194805817072538</c:v>
                </c:pt>
                <c:pt idx="87">
                  <c:v>28.268913388533097</c:v>
                </c:pt>
                <c:pt idx="88">
                  <c:v>29.911051314479213</c:v>
                </c:pt>
                <c:pt idx="89">
                  <c:v>31.299173855807034</c:v>
                </c:pt>
                <c:pt idx="90">
                  <c:v>30.788250882705189</c:v>
                </c:pt>
                <c:pt idx="91">
                  <c:v>29.558263850640152</c:v>
                </c:pt>
                <c:pt idx="92">
                  <c:v>31.820766547046787</c:v>
                </c:pt>
                <c:pt idx="93">
                  <c:v>31.387034870066323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C-7E48-9383-AD06FD5BA501}"/>
            </c:ext>
          </c:extLst>
        </c:ser>
        <c:ser>
          <c:idx val="1"/>
          <c:order val="1"/>
          <c:tx>
            <c:strRef>
              <c:f>VII.2!$C$6</c:f>
              <c:strCache>
                <c:ptCount val="1"/>
                <c:pt idx="0">
                  <c:v>Trabajador independiente o empresario sin asalariados </c:v>
                </c:pt>
              </c:strCache>
            </c:strRef>
          </c:tx>
          <c:marker>
            <c:symbol val="none"/>
          </c:marker>
          <c:cat>
            <c:numRef>
              <c:f>VII.2!$A$7:$A$100</c:f>
              <c:numCache>
                <c:formatCode>General</c:formatCode>
                <c:ptCount val="94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VII.2!$C$7:$C$100</c:f>
              <c:numCache>
                <c:formatCode>0.0</c:formatCode>
                <c:ptCount val="94"/>
                <c:pt idx="0">
                  <c:v>27.970338329588401</c:v>
                </c:pt>
                <c:pt idx="1">
                  <c:v>28.087899850003677</c:v>
                </c:pt>
                <c:pt idx="2">
                  <c:v>28.467374546749674</c:v>
                </c:pt>
                <c:pt idx="3">
                  <c:v>28.243882539728833</c:v>
                </c:pt>
                <c:pt idx="4">
                  <c:v>29.035320577613994</c:v>
                </c:pt>
                <c:pt idx="5">
                  <c:v>28.565109559684075</c:v>
                </c:pt>
                <c:pt idx="6">
                  <c:v>28.411521922169147</c:v>
                </c:pt>
                <c:pt idx="7">
                  <c:v>28.477198827489104</c:v>
                </c:pt>
                <c:pt idx="8">
                  <c:v>28.972995423127418</c:v>
                </c:pt>
                <c:pt idx="9">
                  <c:v>28.985041084425895</c:v>
                </c:pt>
                <c:pt idx="10">
                  <c:v>28.23770609027881</c:v>
                </c:pt>
                <c:pt idx="11">
                  <c:v>28.963940639148284</c:v>
                </c:pt>
                <c:pt idx="12">
                  <c:v>28.55674299894596</c:v>
                </c:pt>
                <c:pt idx="13">
                  <c:v>28.733729234672445</c:v>
                </c:pt>
                <c:pt idx="14">
                  <c:v>28.408972470400272</c:v>
                </c:pt>
                <c:pt idx="15">
                  <c:v>28.837690024601496</c:v>
                </c:pt>
                <c:pt idx="16">
                  <c:v>29.373588101395075</c:v>
                </c:pt>
                <c:pt idx="17">
                  <c:v>30.04782164520573</c:v>
                </c:pt>
                <c:pt idx="18">
                  <c:v>30.74523070196642</c:v>
                </c:pt>
                <c:pt idx="19">
                  <c:v>30.606359393944182</c:v>
                </c:pt>
                <c:pt idx="20">
                  <c:v>30.292486577783194</c:v>
                </c:pt>
                <c:pt idx="21">
                  <c:v>30.136853261154982</c:v>
                </c:pt>
                <c:pt idx="22">
                  <c:v>31.028888412864585</c:v>
                </c:pt>
                <c:pt idx="23">
                  <c:v>31.448835120227397</c:v>
                </c:pt>
                <c:pt idx="24">
                  <c:v>31.013937039954133</c:v>
                </c:pt>
                <c:pt idx="25">
                  <c:v>31.898562669051074</c:v>
                </c:pt>
                <c:pt idx="26">
                  <c:v>31.991205494883811</c:v>
                </c:pt>
                <c:pt idx="27">
                  <c:v>31.125953353553875</c:v>
                </c:pt>
                <c:pt idx="28">
                  <c:v>30.903832381499967</c:v>
                </c:pt>
                <c:pt idx="29">
                  <c:v>31.135465141317315</c:v>
                </c:pt>
                <c:pt idx="30">
                  <c:v>31.292725636356128</c:v>
                </c:pt>
                <c:pt idx="31">
                  <c:v>31.633629342004259</c:v>
                </c:pt>
                <c:pt idx="32">
                  <c:v>32.040190165952446</c:v>
                </c:pt>
                <c:pt idx="33">
                  <c:v>31.924401809826687</c:v>
                </c:pt>
                <c:pt idx="34">
                  <c:v>32.547384799919307</c:v>
                </c:pt>
                <c:pt idx="35">
                  <c:v>32.010827837732471</c:v>
                </c:pt>
                <c:pt idx="36">
                  <c:v>31.792535824601885</c:v>
                </c:pt>
                <c:pt idx="37">
                  <c:v>32.205504005306004</c:v>
                </c:pt>
                <c:pt idx="38">
                  <c:v>33.030508962315366</c:v>
                </c:pt>
                <c:pt idx="39">
                  <c:v>33.095443190151236</c:v>
                </c:pt>
                <c:pt idx="40">
                  <c:v>31.876703075131761</c:v>
                </c:pt>
                <c:pt idx="41">
                  <c:v>33.357826491747922</c:v>
                </c:pt>
                <c:pt idx="42">
                  <c:v>33.778630974398574</c:v>
                </c:pt>
                <c:pt idx="43">
                  <c:v>34.483458315495049</c:v>
                </c:pt>
                <c:pt idx="44">
                  <c:v>33.674361675820336</c:v>
                </c:pt>
                <c:pt idx="45">
                  <c:v>33.312283861769174</c:v>
                </c:pt>
                <c:pt idx="46">
                  <c:v>32.993774201788526</c:v>
                </c:pt>
                <c:pt idx="47">
                  <c:v>32.844284937311578</c:v>
                </c:pt>
                <c:pt idx="48">
                  <c:v>33.193101092175148</c:v>
                </c:pt>
                <c:pt idx="49">
                  <c:v>34.547065026530333</c:v>
                </c:pt>
                <c:pt idx="50">
                  <c:v>34.136624381847795</c:v>
                </c:pt>
                <c:pt idx="51">
                  <c:v>33.672202089541813</c:v>
                </c:pt>
                <c:pt idx="52">
                  <c:v>34.265960219089905</c:v>
                </c:pt>
                <c:pt idx="53">
                  <c:v>33.348275059131268</c:v>
                </c:pt>
                <c:pt idx="54">
                  <c:v>33.665772323345621</c:v>
                </c:pt>
                <c:pt idx="55">
                  <c:v>33.591633284649177</c:v>
                </c:pt>
                <c:pt idx="56">
                  <c:v>33.192849063335281</c:v>
                </c:pt>
                <c:pt idx="57">
                  <c:v>33.393197419654676</c:v>
                </c:pt>
                <c:pt idx="58">
                  <c:v>34.136410989286084</c:v>
                </c:pt>
                <c:pt idx="59">
                  <c:v>33.819024288731903</c:v>
                </c:pt>
                <c:pt idx="60">
                  <c:v>33.354357949016901</c:v>
                </c:pt>
                <c:pt idx="61">
                  <c:v>33.776519212160821</c:v>
                </c:pt>
                <c:pt idx="62">
                  <c:v>32.641431753285858</c:v>
                </c:pt>
                <c:pt idx="63">
                  <c:v>33.254059998793018</c:v>
                </c:pt>
                <c:pt idx="64">
                  <c:v>33.563880697108587</c:v>
                </c:pt>
                <c:pt idx="65">
                  <c:v>33.842126246175567</c:v>
                </c:pt>
                <c:pt idx="66">
                  <c:v>34.3010292515429</c:v>
                </c:pt>
                <c:pt idx="67">
                  <c:v>34.41954213194429</c:v>
                </c:pt>
                <c:pt idx="68">
                  <c:v>34.357012752619873</c:v>
                </c:pt>
                <c:pt idx="69">
                  <c:v>34.55429190929565</c:v>
                </c:pt>
                <c:pt idx="70">
                  <c:v>34.525750203693548</c:v>
                </c:pt>
                <c:pt idx="71">
                  <c:v>35.084270578912637</c:v>
                </c:pt>
                <c:pt idx="72">
                  <c:v>34.142888638615659</c:v>
                </c:pt>
                <c:pt idx="73">
                  <c:v>33.964781280763532</c:v>
                </c:pt>
                <c:pt idx="74">
                  <c:v>34.744669704192596</c:v>
                </c:pt>
                <c:pt idx="75">
                  <c:v>34.441754279987656</c:v>
                </c:pt>
                <c:pt idx="76">
                  <c:v>34.275647521321247</c:v>
                </c:pt>
                <c:pt idx="77">
                  <c:v>33.724768714522654</c:v>
                </c:pt>
                <c:pt idx="78">
                  <c:v>34.233645340114421</c:v>
                </c:pt>
                <c:pt idx="79">
                  <c:v>34.46973043596072</c:v>
                </c:pt>
                <c:pt idx="80">
                  <c:v>34.923122907716461</c:v>
                </c:pt>
                <c:pt idx="81">
                  <c:v>35.225184282127309</c:v>
                </c:pt>
                <c:pt idx="82">
                  <c:v>35.305938702028918</c:v>
                </c:pt>
                <c:pt idx="83">
                  <c:v>35.621686863797734</c:v>
                </c:pt>
                <c:pt idx="84">
                  <c:v>35.916880703363333</c:v>
                </c:pt>
                <c:pt idx="85">
                  <c:v>34.995089989556369</c:v>
                </c:pt>
                <c:pt idx="86">
                  <c:v>36.533403595307469</c:v>
                </c:pt>
                <c:pt idx="87">
                  <c:v>35.418242715922609</c:v>
                </c:pt>
                <c:pt idx="88">
                  <c:v>34.602297098016059</c:v>
                </c:pt>
                <c:pt idx="89">
                  <c:v>34.936911453642885</c:v>
                </c:pt>
                <c:pt idx="90">
                  <c:v>35.919701233817534</c:v>
                </c:pt>
                <c:pt idx="91">
                  <c:v>35.886875813611461</c:v>
                </c:pt>
                <c:pt idx="92">
                  <c:v>36.276864382343746</c:v>
                </c:pt>
                <c:pt idx="93">
                  <c:v>36.176104337291669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C-7E48-9383-AD06FD5BA501}"/>
            </c:ext>
          </c:extLst>
        </c:ser>
        <c:ser>
          <c:idx val="2"/>
          <c:order val="2"/>
          <c:tx>
            <c:strRef>
              <c:f>VII.2!$D$6</c:f>
              <c:strCache>
                <c:ptCount val="1"/>
                <c:pt idx="0">
                  <c:v>Asalariado sector público</c:v>
                </c:pt>
              </c:strCache>
            </c:strRef>
          </c:tx>
          <c:marker>
            <c:symbol val="none"/>
          </c:marker>
          <c:cat>
            <c:numRef>
              <c:f>VII.2!$A$7:$A$100</c:f>
              <c:numCache>
                <c:formatCode>General</c:formatCode>
                <c:ptCount val="94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VII.2!$D$7:$D$100</c:f>
              <c:numCache>
                <c:formatCode>0.0</c:formatCode>
                <c:ptCount val="94"/>
                <c:pt idx="0">
                  <c:v>46.891358161582232</c:v>
                </c:pt>
                <c:pt idx="1">
                  <c:v>46.881584212658765</c:v>
                </c:pt>
                <c:pt idx="2">
                  <c:v>46.717969950398185</c:v>
                </c:pt>
                <c:pt idx="3">
                  <c:v>46.530144348200359</c:v>
                </c:pt>
                <c:pt idx="4">
                  <c:v>47.302194940872241</c:v>
                </c:pt>
                <c:pt idx="5">
                  <c:v>47.420282193052842</c:v>
                </c:pt>
                <c:pt idx="6">
                  <c:v>47.08384150188563</c:v>
                </c:pt>
                <c:pt idx="7">
                  <c:v>47.881957775271488</c:v>
                </c:pt>
                <c:pt idx="8">
                  <c:v>47.903138642470715</c:v>
                </c:pt>
                <c:pt idx="9">
                  <c:v>48.249969584032506</c:v>
                </c:pt>
                <c:pt idx="10">
                  <c:v>48.081303832850132</c:v>
                </c:pt>
                <c:pt idx="11">
                  <c:v>48.107577146470298</c:v>
                </c:pt>
                <c:pt idx="12">
                  <c:v>48.783842093735593</c:v>
                </c:pt>
                <c:pt idx="13">
                  <c:v>48.402391652597984</c:v>
                </c:pt>
                <c:pt idx="14">
                  <c:v>48.362463152608051</c:v>
                </c:pt>
                <c:pt idx="15">
                  <c:v>48.551891600630093</c:v>
                </c:pt>
                <c:pt idx="16">
                  <c:v>49.234527275890336</c:v>
                </c:pt>
                <c:pt idx="17">
                  <c:v>49.774593111395198</c:v>
                </c:pt>
                <c:pt idx="18">
                  <c:v>50.283115444461245</c:v>
                </c:pt>
                <c:pt idx="19">
                  <c:v>51.052556014061309</c:v>
                </c:pt>
                <c:pt idx="20">
                  <c:v>51.384756445971206</c:v>
                </c:pt>
                <c:pt idx="21">
                  <c:v>51.635491800714043</c:v>
                </c:pt>
                <c:pt idx="22">
                  <c:v>51.415510707307121</c:v>
                </c:pt>
                <c:pt idx="23">
                  <c:v>51.35012703959768</c:v>
                </c:pt>
                <c:pt idx="24">
                  <c:v>51.102177330878661</c:v>
                </c:pt>
                <c:pt idx="25">
                  <c:v>51.478064954737604</c:v>
                </c:pt>
                <c:pt idx="26">
                  <c:v>51.448107920159543</c:v>
                </c:pt>
                <c:pt idx="27">
                  <c:v>51.698812729881396</c:v>
                </c:pt>
                <c:pt idx="28">
                  <c:v>51.987420400450489</c:v>
                </c:pt>
                <c:pt idx="29">
                  <c:v>51.908967047690211</c:v>
                </c:pt>
                <c:pt idx="30">
                  <c:v>51.844738533164445</c:v>
                </c:pt>
                <c:pt idx="31">
                  <c:v>52.437648039697969</c:v>
                </c:pt>
                <c:pt idx="32">
                  <c:v>51.99616697350077</c:v>
                </c:pt>
                <c:pt idx="33">
                  <c:v>52.349528039638137</c:v>
                </c:pt>
                <c:pt idx="34">
                  <c:v>52.528588585242474</c:v>
                </c:pt>
                <c:pt idx="35">
                  <c:v>52.988208469842981</c:v>
                </c:pt>
                <c:pt idx="36">
                  <c:v>53.976994355256849</c:v>
                </c:pt>
                <c:pt idx="37">
                  <c:v>53.732407476571851</c:v>
                </c:pt>
                <c:pt idx="38">
                  <c:v>53.876979582090186</c:v>
                </c:pt>
                <c:pt idx="39">
                  <c:v>53.179671022906149</c:v>
                </c:pt>
                <c:pt idx="40">
                  <c:v>52.849179172396191</c:v>
                </c:pt>
                <c:pt idx="41">
                  <c:v>52.78264082970918</c:v>
                </c:pt>
                <c:pt idx="42">
                  <c:v>52.938446324130304</c:v>
                </c:pt>
                <c:pt idx="43">
                  <c:v>53.527973855174316</c:v>
                </c:pt>
                <c:pt idx="44">
                  <c:v>53.823756333397824</c:v>
                </c:pt>
                <c:pt idx="45">
                  <c:v>53.620702464726918</c:v>
                </c:pt>
                <c:pt idx="46">
                  <c:v>53.76929269341916</c:v>
                </c:pt>
                <c:pt idx="47">
                  <c:v>54.696272242076624</c:v>
                </c:pt>
                <c:pt idx="48">
                  <c:v>54.075413145978992</c:v>
                </c:pt>
                <c:pt idx="49">
                  <c:v>54.072331088260562</c:v>
                </c:pt>
                <c:pt idx="50">
                  <c:v>53.687175616529196</c:v>
                </c:pt>
                <c:pt idx="51">
                  <c:v>54.669663742968268</c:v>
                </c:pt>
                <c:pt idx="52">
                  <c:v>54.814688341637371</c:v>
                </c:pt>
                <c:pt idx="53">
                  <c:v>55.43451614987174</c:v>
                </c:pt>
                <c:pt idx="54">
                  <c:v>55.52122901227807</c:v>
                </c:pt>
                <c:pt idx="55">
                  <c:v>54.74478581657857</c:v>
                </c:pt>
                <c:pt idx="56">
                  <c:v>54.384054495283166</c:v>
                </c:pt>
                <c:pt idx="57">
                  <c:v>54.781670012158571</c:v>
                </c:pt>
                <c:pt idx="58">
                  <c:v>53.599129524207967</c:v>
                </c:pt>
                <c:pt idx="59">
                  <c:v>54.391782610197225</c:v>
                </c:pt>
                <c:pt idx="60">
                  <c:v>53.980107316999181</c:v>
                </c:pt>
                <c:pt idx="61">
                  <c:v>53.358410781110962</c:v>
                </c:pt>
                <c:pt idx="62">
                  <c:v>53.217982000342957</c:v>
                </c:pt>
                <c:pt idx="63">
                  <c:v>53.613236584381319</c:v>
                </c:pt>
                <c:pt idx="64">
                  <c:v>53.910918397787199</c:v>
                </c:pt>
                <c:pt idx="65">
                  <c:v>54.059741913284832</c:v>
                </c:pt>
                <c:pt idx="66">
                  <c:v>53.988764495092013</c:v>
                </c:pt>
                <c:pt idx="67">
                  <c:v>54.599709799554972</c:v>
                </c:pt>
                <c:pt idx="68">
                  <c:v>55.02258855609908</c:v>
                </c:pt>
                <c:pt idx="69">
                  <c:v>55.352840266267734</c:v>
                </c:pt>
                <c:pt idx="70">
                  <c:v>54.984969533319884</c:v>
                </c:pt>
                <c:pt idx="71">
                  <c:v>54.778517022271465</c:v>
                </c:pt>
                <c:pt idx="72">
                  <c:v>55.267968310855153</c:v>
                </c:pt>
                <c:pt idx="73">
                  <c:v>55.41155742228726</c:v>
                </c:pt>
                <c:pt idx="74">
                  <c:v>55.404548893187631</c:v>
                </c:pt>
                <c:pt idx="75">
                  <c:v>55.916980227315619</c:v>
                </c:pt>
                <c:pt idx="76">
                  <c:v>55.89532921498347</c:v>
                </c:pt>
                <c:pt idx="77">
                  <c:v>55.885393728108781</c:v>
                </c:pt>
                <c:pt idx="78">
                  <c:v>55.544382819400163</c:v>
                </c:pt>
                <c:pt idx="79">
                  <c:v>55.545241893370168</c:v>
                </c:pt>
                <c:pt idx="80">
                  <c:v>55.892058224868002</c:v>
                </c:pt>
                <c:pt idx="81">
                  <c:v>55.840070671127663</c:v>
                </c:pt>
                <c:pt idx="82">
                  <c:v>56.059817069461815</c:v>
                </c:pt>
                <c:pt idx="83">
                  <c:v>56.619977961360192</c:v>
                </c:pt>
                <c:pt idx="84">
                  <c:v>56.234569621395416</c:v>
                </c:pt>
                <c:pt idx="85">
                  <c:v>56.006195527586996</c:v>
                </c:pt>
                <c:pt idx="86">
                  <c:v>55.527391906328781</c:v>
                </c:pt>
                <c:pt idx="87">
                  <c:v>56.829930523857975</c:v>
                </c:pt>
                <c:pt idx="88">
                  <c:v>57.792745400209036</c:v>
                </c:pt>
                <c:pt idx="89">
                  <c:v>57.436175578941416</c:v>
                </c:pt>
                <c:pt idx="90">
                  <c:v>58.272219233381485</c:v>
                </c:pt>
                <c:pt idx="91">
                  <c:v>58.896436818671475</c:v>
                </c:pt>
                <c:pt idx="92">
                  <c:v>58.416786178806021</c:v>
                </c:pt>
                <c:pt idx="93">
                  <c:v>57.714323454028047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C-7E48-9383-AD06FD5BA501}"/>
            </c:ext>
          </c:extLst>
        </c:ser>
        <c:ser>
          <c:idx val="3"/>
          <c:order val="3"/>
          <c:tx>
            <c:strRef>
              <c:f>VII.2!$E$6</c:f>
              <c:strCache>
                <c:ptCount val="1"/>
                <c:pt idx="0">
                  <c:v>Asalariado sector privado</c:v>
                </c:pt>
              </c:strCache>
            </c:strRef>
          </c:tx>
          <c:marker>
            <c:symbol val="none"/>
          </c:marker>
          <c:cat>
            <c:numRef>
              <c:f>VII.2!$A$7:$A$100</c:f>
              <c:numCache>
                <c:formatCode>General</c:formatCode>
                <c:ptCount val="94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VII.2!$E$7:$E$100</c:f>
              <c:numCache>
                <c:formatCode>0.0</c:formatCode>
                <c:ptCount val="94"/>
                <c:pt idx="0">
                  <c:v>34.516978302232282</c:v>
                </c:pt>
                <c:pt idx="1">
                  <c:v>34.784371888608121</c:v>
                </c:pt>
                <c:pt idx="2">
                  <c:v>34.48240463653687</c:v>
                </c:pt>
                <c:pt idx="3">
                  <c:v>35.517848420168399</c:v>
                </c:pt>
                <c:pt idx="4">
                  <c:v>35.733754682227648</c:v>
                </c:pt>
                <c:pt idx="5">
                  <c:v>35.914979753018109</c:v>
                </c:pt>
                <c:pt idx="6">
                  <c:v>35.781201385515622</c:v>
                </c:pt>
                <c:pt idx="7">
                  <c:v>36.156841585159562</c:v>
                </c:pt>
                <c:pt idx="8">
                  <c:v>36.450359484025931</c:v>
                </c:pt>
                <c:pt idx="9">
                  <c:v>36.221181547688808</c:v>
                </c:pt>
                <c:pt idx="10">
                  <c:v>36.390330707712423</c:v>
                </c:pt>
                <c:pt idx="11">
                  <c:v>36.745640508312142</c:v>
                </c:pt>
                <c:pt idx="12">
                  <c:v>37.342392214320839</c:v>
                </c:pt>
                <c:pt idx="13">
                  <c:v>37.657406774410411</c:v>
                </c:pt>
                <c:pt idx="14">
                  <c:v>37.716808936622989</c:v>
                </c:pt>
                <c:pt idx="15">
                  <c:v>38.194356397935273</c:v>
                </c:pt>
                <c:pt idx="16">
                  <c:v>38.102691628622807</c:v>
                </c:pt>
                <c:pt idx="17">
                  <c:v>38.160438227838071</c:v>
                </c:pt>
                <c:pt idx="18">
                  <c:v>38.129753390785396</c:v>
                </c:pt>
                <c:pt idx="19">
                  <c:v>38.38525128734176</c:v>
                </c:pt>
                <c:pt idx="20">
                  <c:v>38.585911886996058</c:v>
                </c:pt>
                <c:pt idx="21">
                  <c:v>38.836645597655597</c:v>
                </c:pt>
                <c:pt idx="22">
                  <c:v>38.787528322421863</c:v>
                </c:pt>
                <c:pt idx="23">
                  <c:v>39.074133272795144</c:v>
                </c:pt>
                <c:pt idx="24">
                  <c:v>39.570612570187755</c:v>
                </c:pt>
                <c:pt idx="25">
                  <c:v>39.973035554696963</c:v>
                </c:pt>
                <c:pt idx="26">
                  <c:v>39.797070861329097</c:v>
                </c:pt>
                <c:pt idx="27">
                  <c:v>40.353307319208497</c:v>
                </c:pt>
                <c:pt idx="28">
                  <c:v>40.466115132519164</c:v>
                </c:pt>
                <c:pt idx="29">
                  <c:v>40.950087642222769</c:v>
                </c:pt>
                <c:pt idx="30">
                  <c:v>40.620904673786349</c:v>
                </c:pt>
                <c:pt idx="31">
                  <c:v>41.155157633406233</c:v>
                </c:pt>
                <c:pt idx="32">
                  <c:v>41.261168503170062</c:v>
                </c:pt>
                <c:pt idx="33">
                  <c:v>41.507340790108422</c:v>
                </c:pt>
                <c:pt idx="34">
                  <c:v>41.503248648935376</c:v>
                </c:pt>
                <c:pt idx="35">
                  <c:v>41.970134181633668</c:v>
                </c:pt>
                <c:pt idx="36">
                  <c:v>41.945786011471967</c:v>
                </c:pt>
                <c:pt idx="37">
                  <c:v>42.449279864706895</c:v>
                </c:pt>
                <c:pt idx="38">
                  <c:v>42.622295041240662</c:v>
                </c:pt>
                <c:pt idx="39">
                  <c:v>43.577407519670487</c:v>
                </c:pt>
                <c:pt idx="40">
                  <c:v>44.149992900807469</c:v>
                </c:pt>
                <c:pt idx="41">
                  <c:v>44.309812346148014</c:v>
                </c:pt>
                <c:pt idx="42">
                  <c:v>44.477133602894234</c:v>
                </c:pt>
                <c:pt idx="43">
                  <c:v>44.516198061133117</c:v>
                </c:pt>
                <c:pt idx="44">
                  <c:v>44.940057660884818</c:v>
                </c:pt>
                <c:pt idx="45">
                  <c:v>44.637835201434171</c:v>
                </c:pt>
                <c:pt idx="46">
                  <c:v>44.584694903760123</c:v>
                </c:pt>
                <c:pt idx="47">
                  <c:v>45.027560861679135</c:v>
                </c:pt>
                <c:pt idx="48">
                  <c:v>45.064414939753476</c:v>
                </c:pt>
                <c:pt idx="49">
                  <c:v>45.582729315574078</c:v>
                </c:pt>
                <c:pt idx="50">
                  <c:v>45.068747258238432</c:v>
                </c:pt>
                <c:pt idx="51">
                  <c:v>45.332067246868895</c:v>
                </c:pt>
                <c:pt idx="52">
                  <c:v>45.881675556955763</c:v>
                </c:pt>
                <c:pt idx="53">
                  <c:v>46.160436638690634</c:v>
                </c:pt>
                <c:pt idx="54">
                  <c:v>45.918385391923778</c:v>
                </c:pt>
                <c:pt idx="55">
                  <c:v>46.43175132467465</c:v>
                </c:pt>
                <c:pt idx="56">
                  <c:v>46.9762658165413</c:v>
                </c:pt>
                <c:pt idx="57">
                  <c:v>46.641596794562687</c:v>
                </c:pt>
                <c:pt idx="58">
                  <c:v>46.675928009865295</c:v>
                </c:pt>
                <c:pt idx="59">
                  <c:v>46.587132793876847</c:v>
                </c:pt>
                <c:pt idx="60">
                  <c:v>47.168661961224004</c:v>
                </c:pt>
                <c:pt idx="61">
                  <c:v>46.692464778975115</c:v>
                </c:pt>
                <c:pt idx="62">
                  <c:v>46.231247949186908</c:v>
                </c:pt>
                <c:pt idx="63">
                  <c:v>46.83632144750807</c:v>
                </c:pt>
                <c:pt idx="64">
                  <c:v>46.452189913923235</c:v>
                </c:pt>
                <c:pt idx="65">
                  <c:v>46.211415332821147</c:v>
                </c:pt>
                <c:pt idx="66">
                  <c:v>45.953237195748557</c:v>
                </c:pt>
                <c:pt idx="67">
                  <c:v>46.313132677504825</c:v>
                </c:pt>
                <c:pt idx="68">
                  <c:v>45.95671413984487</c:v>
                </c:pt>
                <c:pt idx="69">
                  <c:v>45.98187518522537</c:v>
                </c:pt>
                <c:pt idx="70">
                  <c:v>45.936526328677012</c:v>
                </c:pt>
                <c:pt idx="71">
                  <c:v>46.149151434455533</c:v>
                </c:pt>
                <c:pt idx="72">
                  <c:v>46.127119912383193</c:v>
                </c:pt>
                <c:pt idx="73">
                  <c:v>46.119169294402198</c:v>
                </c:pt>
                <c:pt idx="74">
                  <c:v>45.763424719406601</c:v>
                </c:pt>
                <c:pt idx="75">
                  <c:v>45.878200819355733</c:v>
                </c:pt>
                <c:pt idx="76">
                  <c:v>45.827747980506167</c:v>
                </c:pt>
                <c:pt idx="77">
                  <c:v>45.94305507361117</c:v>
                </c:pt>
                <c:pt idx="78">
                  <c:v>45.618226068081057</c:v>
                </c:pt>
                <c:pt idx="79">
                  <c:v>45.963510696403084</c:v>
                </c:pt>
                <c:pt idx="80">
                  <c:v>45.837853828089045</c:v>
                </c:pt>
                <c:pt idx="81">
                  <c:v>45.919406194186472</c:v>
                </c:pt>
                <c:pt idx="82">
                  <c:v>45.660962953530351</c:v>
                </c:pt>
                <c:pt idx="83">
                  <c:v>45.92486045590887</c:v>
                </c:pt>
                <c:pt idx="84">
                  <c:v>45.870385506136948</c:v>
                </c:pt>
                <c:pt idx="85">
                  <c:v>45.619290997621064</c:v>
                </c:pt>
                <c:pt idx="86">
                  <c:v>45.388996094638884</c:v>
                </c:pt>
                <c:pt idx="87">
                  <c:v>45.88106913681834</c:v>
                </c:pt>
                <c:pt idx="88">
                  <c:v>45.766463003410166</c:v>
                </c:pt>
                <c:pt idx="89">
                  <c:v>45.873502078755784</c:v>
                </c:pt>
                <c:pt idx="90">
                  <c:v>45.668953605991341</c:v>
                </c:pt>
                <c:pt idx="91">
                  <c:v>45.923989109697338</c:v>
                </c:pt>
                <c:pt idx="92">
                  <c:v>45.673648673670613</c:v>
                </c:pt>
                <c:pt idx="93">
                  <c:v>46.101644336865654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DC-7E48-9383-AD06FD5BA501}"/>
            </c:ext>
          </c:extLst>
        </c:ser>
        <c:ser>
          <c:idx val="4"/>
          <c:order val="4"/>
          <c:tx>
            <c:strRef>
              <c:f>VII.2!$F$6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VII.2!$A$7:$A$100</c:f>
              <c:numCache>
                <c:formatCode>General</c:formatCode>
                <c:ptCount val="94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VII.2!$F$7:$F$100</c:f>
              <c:numCache>
                <c:formatCode>0.0</c:formatCode>
                <c:ptCount val="94"/>
                <c:pt idx="0">
                  <c:v>35.495759339426527</c:v>
                </c:pt>
                <c:pt idx="1">
                  <c:v>35.644976714503912</c:v>
                </c:pt>
                <c:pt idx="2">
                  <c:v>35.546886132418237</c:v>
                </c:pt>
                <c:pt idx="3">
                  <c:v>36.16655622369133</c:v>
                </c:pt>
                <c:pt idx="4">
                  <c:v>36.454241581150335</c:v>
                </c:pt>
                <c:pt idx="5">
                  <c:v>36.624149999652168</c:v>
                </c:pt>
                <c:pt idx="6">
                  <c:v>36.479075322971504</c:v>
                </c:pt>
                <c:pt idx="7">
                  <c:v>36.814832889841597</c:v>
                </c:pt>
                <c:pt idx="8">
                  <c:v>37.104870878714962</c:v>
                </c:pt>
                <c:pt idx="9">
                  <c:v>36.952853477702568</c:v>
                </c:pt>
                <c:pt idx="10">
                  <c:v>37.03541985316236</c:v>
                </c:pt>
                <c:pt idx="11">
                  <c:v>37.291770977675846</c:v>
                </c:pt>
                <c:pt idx="12">
                  <c:v>37.774037510666538</c:v>
                </c:pt>
                <c:pt idx="13">
                  <c:v>37.959471346626735</c:v>
                </c:pt>
                <c:pt idx="14">
                  <c:v>37.98908156993302</c:v>
                </c:pt>
                <c:pt idx="15">
                  <c:v>38.318617177696616</c:v>
                </c:pt>
                <c:pt idx="16">
                  <c:v>38.333066737146574</c:v>
                </c:pt>
                <c:pt idx="17">
                  <c:v>38.607207776445726</c:v>
                </c:pt>
                <c:pt idx="18">
                  <c:v>38.737917605877897</c:v>
                </c:pt>
                <c:pt idx="19">
                  <c:v>39.055509780824643</c:v>
                </c:pt>
                <c:pt idx="20">
                  <c:v>39.207074689480187</c:v>
                </c:pt>
                <c:pt idx="21">
                  <c:v>39.367891663160634</c:v>
                </c:pt>
                <c:pt idx="22">
                  <c:v>39.477839969795731</c:v>
                </c:pt>
                <c:pt idx="23">
                  <c:v>39.672343673676657</c:v>
                </c:pt>
                <c:pt idx="24">
                  <c:v>39.882923800912664</c:v>
                </c:pt>
                <c:pt idx="25">
                  <c:v>40.3264312860831</c:v>
                </c:pt>
                <c:pt idx="26">
                  <c:v>40.167599443665999</c:v>
                </c:pt>
                <c:pt idx="27">
                  <c:v>40.428185169049705</c:v>
                </c:pt>
                <c:pt idx="28">
                  <c:v>40.560865195793234</c:v>
                </c:pt>
                <c:pt idx="29">
                  <c:v>40.815727295132056</c:v>
                </c:pt>
                <c:pt idx="30">
                  <c:v>40.625437316149828</c:v>
                </c:pt>
                <c:pt idx="31">
                  <c:v>41.099633647975118</c:v>
                </c:pt>
                <c:pt idx="32">
                  <c:v>41.16832660058629</c:v>
                </c:pt>
                <c:pt idx="33">
                  <c:v>41.289049544418965</c:v>
                </c:pt>
                <c:pt idx="34">
                  <c:v>41.33052745910836</c:v>
                </c:pt>
                <c:pt idx="35">
                  <c:v>41.660885540729161</c:v>
                </c:pt>
                <c:pt idx="36">
                  <c:v>41.735813940003126</c:v>
                </c:pt>
                <c:pt idx="37">
                  <c:v>42.121287894565285</c:v>
                </c:pt>
                <c:pt idx="38">
                  <c:v>42.394763004984569</c:v>
                </c:pt>
                <c:pt idx="39">
                  <c:v>43.083026330871519</c:v>
                </c:pt>
                <c:pt idx="40">
                  <c:v>43.481695923555733</c:v>
                </c:pt>
                <c:pt idx="41">
                  <c:v>43.735238967954587</c:v>
                </c:pt>
                <c:pt idx="42">
                  <c:v>43.946951461517891</c:v>
                </c:pt>
                <c:pt idx="43">
                  <c:v>44.147531506833467</c:v>
                </c:pt>
                <c:pt idx="44">
                  <c:v>44.408784625076876</c:v>
                </c:pt>
                <c:pt idx="45">
                  <c:v>44.162203364827491</c:v>
                </c:pt>
                <c:pt idx="46">
                  <c:v>44.130330432040815</c:v>
                </c:pt>
                <c:pt idx="47">
                  <c:v>44.625574155219994</c:v>
                </c:pt>
                <c:pt idx="48">
                  <c:v>44.663175735321623</c:v>
                </c:pt>
                <c:pt idx="49">
                  <c:v>45.069841833539172</c:v>
                </c:pt>
                <c:pt idx="50">
                  <c:v>44.796666177304125</c:v>
                </c:pt>
                <c:pt idx="51">
                  <c:v>45.021488879124085</c:v>
                </c:pt>
                <c:pt idx="52">
                  <c:v>45.465888131873974</c:v>
                </c:pt>
                <c:pt idx="53">
                  <c:v>45.585842799651687</c:v>
                </c:pt>
                <c:pt idx="54">
                  <c:v>45.404513368152458</c:v>
                </c:pt>
                <c:pt idx="55">
                  <c:v>45.582275326616546</c:v>
                </c:pt>
                <c:pt idx="56">
                  <c:v>45.753635639652259</c:v>
                </c:pt>
                <c:pt idx="57">
                  <c:v>45.612695071207057</c:v>
                </c:pt>
                <c:pt idx="58">
                  <c:v>45.532136399382239</c:v>
                </c:pt>
                <c:pt idx="59">
                  <c:v>45.68623578559837</c:v>
                </c:pt>
                <c:pt idx="60">
                  <c:v>45.927652584007085</c:v>
                </c:pt>
                <c:pt idx="61">
                  <c:v>45.594695139537706</c:v>
                </c:pt>
                <c:pt idx="62">
                  <c:v>45.121901800020638</c:v>
                </c:pt>
                <c:pt idx="63">
                  <c:v>45.59607954546032</c:v>
                </c:pt>
                <c:pt idx="64">
                  <c:v>45.45813745059754</c:v>
                </c:pt>
                <c:pt idx="65">
                  <c:v>45.365163383793394</c:v>
                </c:pt>
                <c:pt idx="66">
                  <c:v>45.167836012333829</c:v>
                </c:pt>
                <c:pt idx="67">
                  <c:v>45.488905911627938</c:v>
                </c:pt>
                <c:pt idx="68">
                  <c:v>45.38214173005953</c:v>
                </c:pt>
                <c:pt idx="69">
                  <c:v>45.516073433172046</c:v>
                </c:pt>
                <c:pt idx="70">
                  <c:v>45.417680592293586</c:v>
                </c:pt>
                <c:pt idx="71">
                  <c:v>45.581287925694774</c:v>
                </c:pt>
                <c:pt idx="72">
                  <c:v>45.501909602876204</c:v>
                </c:pt>
                <c:pt idx="73">
                  <c:v>45.480754920392144</c:v>
                </c:pt>
                <c:pt idx="74">
                  <c:v>45.296948952617612</c:v>
                </c:pt>
                <c:pt idx="75">
                  <c:v>45.578419741364684</c:v>
                </c:pt>
                <c:pt idx="76">
                  <c:v>45.512784423679875</c:v>
                </c:pt>
                <c:pt idx="77">
                  <c:v>45.573253026662073</c:v>
                </c:pt>
                <c:pt idx="78">
                  <c:v>45.399512262360432</c:v>
                </c:pt>
                <c:pt idx="79">
                  <c:v>45.548985985018092</c:v>
                </c:pt>
                <c:pt idx="80">
                  <c:v>45.564982893243915</c:v>
                </c:pt>
                <c:pt idx="81">
                  <c:v>45.71953274656704</c:v>
                </c:pt>
                <c:pt idx="82">
                  <c:v>45.535082649883719</c:v>
                </c:pt>
                <c:pt idx="83">
                  <c:v>45.867244113565583</c:v>
                </c:pt>
                <c:pt idx="84">
                  <c:v>45.830563605317764</c:v>
                </c:pt>
                <c:pt idx="85">
                  <c:v>45.540452751050118</c:v>
                </c:pt>
                <c:pt idx="86">
                  <c:v>45.48534002217027</c:v>
                </c:pt>
                <c:pt idx="87">
                  <c:v>45.87651390797491</c:v>
                </c:pt>
                <c:pt idx="88">
                  <c:v>45.930289900602652</c:v>
                </c:pt>
                <c:pt idx="89">
                  <c:v>46.072069810563292</c:v>
                </c:pt>
                <c:pt idx="90">
                  <c:v>46.171106022064173</c:v>
                </c:pt>
                <c:pt idx="91">
                  <c:v>46.341774161530743</c:v>
                </c:pt>
                <c:pt idx="92">
                  <c:v>46.27094113478735</c:v>
                </c:pt>
                <c:pt idx="93">
                  <c:v>46.371811012593298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DC-7E48-9383-AD06FD5B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755048"/>
        <c:axId val="-2141751496"/>
      </c:lineChart>
      <c:catAx>
        <c:axId val="-2141755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751496"/>
        <c:crosses val="autoZero"/>
        <c:auto val="1"/>
        <c:lblAlgn val="ctr"/>
        <c:lblOffset val="100"/>
        <c:noMultiLvlLbl val="0"/>
      </c:catAx>
      <c:valAx>
        <c:axId val="-214175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755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68144092935129"/>
          <c:y val="2.6315789473684199E-2"/>
          <c:w val="0.780082467502213"/>
          <c:h val="0.241824203305058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'VII.2 regional'!$F$4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'VII.2 regional'!$E$5:$E$24</c:f>
              <c:strCache>
                <c:ptCount val="20"/>
                <c:pt idx="0">
                  <c:v>MAD</c:v>
                </c:pt>
                <c:pt idx="1">
                  <c:v>LR</c:v>
                </c:pt>
                <c:pt idx="2">
                  <c:v>CLE</c:v>
                </c:pt>
                <c:pt idx="3">
                  <c:v>BAL</c:v>
                </c:pt>
                <c:pt idx="4">
                  <c:v>CAT</c:v>
                </c:pt>
                <c:pt idx="5">
                  <c:v>PV</c:v>
                </c:pt>
                <c:pt idx="6">
                  <c:v>GAL</c:v>
                </c:pt>
                <c:pt idx="7">
                  <c:v>ME</c:v>
                </c:pt>
                <c:pt idx="8">
                  <c:v>CAN</c:v>
                </c:pt>
                <c:pt idx="9">
                  <c:v>NAV</c:v>
                </c:pt>
                <c:pt idx="10">
                  <c:v>AST</c:v>
                </c:pt>
                <c:pt idx="11">
                  <c:v>ARA</c:v>
                </c:pt>
                <c:pt idx="12">
                  <c:v>ESPAÑA</c:v>
                </c:pt>
                <c:pt idx="13">
                  <c:v>CANT</c:v>
                </c:pt>
                <c:pt idx="14">
                  <c:v>VAL</c:v>
                </c:pt>
                <c:pt idx="15">
                  <c:v>MUR</c:v>
                </c:pt>
                <c:pt idx="16">
                  <c:v>EXT</c:v>
                </c:pt>
                <c:pt idx="17">
                  <c:v>AND</c:v>
                </c:pt>
                <c:pt idx="18">
                  <c:v>CLM</c:v>
                </c:pt>
                <c:pt idx="19">
                  <c:v>CE</c:v>
                </c:pt>
              </c:strCache>
            </c:strRef>
          </c:cat>
          <c:val>
            <c:numRef>
              <c:f>'VII.2 regional'!$F$5:$F$24</c:f>
              <c:numCache>
                <c:formatCode>0</c:formatCode>
                <c:ptCount val="20"/>
                <c:pt idx="0">
                  <c:v>50.463279303461249</c:v>
                </c:pt>
                <c:pt idx="1">
                  <c:v>50.043914631719446</c:v>
                </c:pt>
                <c:pt idx="2">
                  <c:v>47.245994958042253</c:v>
                </c:pt>
                <c:pt idx="3">
                  <c:v>46.487696961771967</c:v>
                </c:pt>
                <c:pt idx="4">
                  <c:v>49.838551547756069</c:v>
                </c:pt>
                <c:pt idx="5">
                  <c:v>49.662384348250605</c:v>
                </c:pt>
                <c:pt idx="6">
                  <c:v>49.385106620786075</c:v>
                </c:pt>
                <c:pt idx="7">
                  <c:v>44.627055061533973</c:v>
                </c:pt>
                <c:pt idx="8">
                  <c:v>48.418074347136752</c:v>
                </c:pt>
                <c:pt idx="9">
                  <c:v>48.153354224280449</c:v>
                </c:pt>
                <c:pt idx="10">
                  <c:v>48.968488032426372</c:v>
                </c:pt>
                <c:pt idx="11">
                  <c:v>47.758983420925468</c:v>
                </c:pt>
                <c:pt idx="12">
                  <c:v>47.818425947826796</c:v>
                </c:pt>
                <c:pt idx="13">
                  <c:v>47.717152258812973</c:v>
                </c:pt>
                <c:pt idx="14">
                  <c:v>46.008423989857015</c:v>
                </c:pt>
                <c:pt idx="15">
                  <c:v>44.316505861964082</c:v>
                </c:pt>
                <c:pt idx="16">
                  <c:v>43.766334197670318</c:v>
                </c:pt>
                <c:pt idx="17">
                  <c:v>45.058146091248418</c:v>
                </c:pt>
                <c:pt idx="18">
                  <c:v>44.388554782685837</c:v>
                </c:pt>
                <c:pt idx="19">
                  <c:v>40.009451033700124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D-48A3-B57A-B18E0EFC9D31}"/>
            </c:ext>
          </c:extLst>
        </c:ser>
        <c:ser>
          <c:idx val="1"/>
          <c:order val="1"/>
          <c:tx>
            <c:strRef>
              <c:f>'VII.2 regional'!$G$4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'VII.2 regional'!$E$5:$E$24</c:f>
              <c:strCache>
                <c:ptCount val="20"/>
                <c:pt idx="0">
                  <c:v>MAD</c:v>
                </c:pt>
                <c:pt idx="1">
                  <c:v>LR</c:v>
                </c:pt>
                <c:pt idx="2">
                  <c:v>CLE</c:v>
                </c:pt>
                <c:pt idx="3">
                  <c:v>BAL</c:v>
                </c:pt>
                <c:pt idx="4">
                  <c:v>CAT</c:v>
                </c:pt>
                <c:pt idx="5">
                  <c:v>PV</c:v>
                </c:pt>
                <c:pt idx="6">
                  <c:v>GAL</c:v>
                </c:pt>
                <c:pt idx="7">
                  <c:v>ME</c:v>
                </c:pt>
                <c:pt idx="8">
                  <c:v>CAN</c:v>
                </c:pt>
                <c:pt idx="9">
                  <c:v>NAV</c:v>
                </c:pt>
                <c:pt idx="10">
                  <c:v>AST</c:v>
                </c:pt>
                <c:pt idx="11">
                  <c:v>ARA</c:v>
                </c:pt>
                <c:pt idx="12">
                  <c:v>ESPAÑA</c:v>
                </c:pt>
                <c:pt idx="13">
                  <c:v>CANT</c:v>
                </c:pt>
                <c:pt idx="14">
                  <c:v>VAL</c:v>
                </c:pt>
                <c:pt idx="15">
                  <c:v>MUR</c:v>
                </c:pt>
                <c:pt idx="16">
                  <c:v>EXT</c:v>
                </c:pt>
                <c:pt idx="17">
                  <c:v>AND</c:v>
                </c:pt>
                <c:pt idx="18">
                  <c:v>CLM</c:v>
                </c:pt>
                <c:pt idx="19">
                  <c:v>CE</c:v>
                </c:pt>
              </c:strCache>
            </c:strRef>
          </c:cat>
          <c:val>
            <c:numRef>
              <c:f>'VII.2 regional'!$G$5:$G$24</c:f>
              <c:numCache>
                <c:formatCode>0</c:formatCode>
                <c:ptCount val="20"/>
                <c:pt idx="0">
                  <c:v>50.419336145119999</c:v>
                </c:pt>
                <c:pt idx="1">
                  <c:v>50.263165828004105</c:v>
                </c:pt>
                <c:pt idx="2">
                  <c:v>49.732986950569327</c:v>
                </c:pt>
                <c:pt idx="3">
                  <c:v>49.709841896872931</c:v>
                </c:pt>
                <c:pt idx="4">
                  <c:v>49.657925584821406</c:v>
                </c:pt>
                <c:pt idx="5">
                  <c:v>49.604435019666447</c:v>
                </c:pt>
                <c:pt idx="6">
                  <c:v>49.524922556021643</c:v>
                </c:pt>
                <c:pt idx="7">
                  <c:v>49.360739170806049</c:v>
                </c:pt>
                <c:pt idx="8">
                  <c:v>48.994496336313084</c:v>
                </c:pt>
                <c:pt idx="9">
                  <c:v>48.956399758910834</c:v>
                </c:pt>
                <c:pt idx="10">
                  <c:v>48.565297716327656</c:v>
                </c:pt>
                <c:pt idx="11">
                  <c:v>48.437729893609735</c:v>
                </c:pt>
                <c:pt idx="12">
                  <c:v>48.419526080242072</c:v>
                </c:pt>
                <c:pt idx="13">
                  <c:v>48.194298964083124</c:v>
                </c:pt>
                <c:pt idx="14">
                  <c:v>48.086934507056583</c:v>
                </c:pt>
                <c:pt idx="15">
                  <c:v>46.269299996307595</c:v>
                </c:pt>
                <c:pt idx="16">
                  <c:v>46.09213908813804</c:v>
                </c:pt>
                <c:pt idx="17">
                  <c:v>45.619511771704182</c:v>
                </c:pt>
                <c:pt idx="18">
                  <c:v>43.670987798604628</c:v>
                </c:pt>
                <c:pt idx="19">
                  <c:v>37.738454558825389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5D-48A3-B57A-B18E0EFC9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VIII.1!$C$5</c:f>
              <c:strCache>
                <c:ptCount val="1"/>
                <c:pt idx="0">
                  <c:v>Solo estudian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VIII.1!$B$6:$B$71</c:f>
              <c:numCache>
                <c:formatCode>General</c:formatCode>
                <c:ptCount val="66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VIII.1!$C$6:$C$71</c:f>
              <c:numCache>
                <c:formatCode>0.00</c:formatCode>
                <c:ptCount val="66"/>
                <c:pt idx="0">
                  <c:v>35.797572081755511</c:v>
                </c:pt>
                <c:pt idx="1">
                  <c:v>35.762262651081286</c:v>
                </c:pt>
                <c:pt idx="2">
                  <c:v>35.927252501885064</c:v>
                </c:pt>
                <c:pt idx="3">
                  <c:v>35.591394744813272</c:v>
                </c:pt>
                <c:pt idx="4">
                  <c:v>35.432780889993907</c:v>
                </c:pt>
                <c:pt idx="5">
                  <c:v>35.320445430104016</c:v>
                </c:pt>
                <c:pt idx="6">
                  <c:v>35.293869299839969</c:v>
                </c:pt>
                <c:pt idx="7">
                  <c:v>35.489470642359478</c:v>
                </c:pt>
                <c:pt idx="8">
                  <c:v>35.625291251113723</c:v>
                </c:pt>
                <c:pt idx="9">
                  <c:v>35.6952157133247</c:v>
                </c:pt>
                <c:pt idx="10">
                  <c:v>35.741085537245688</c:v>
                </c:pt>
                <c:pt idx="11">
                  <c:v>35.900026326926479</c:v>
                </c:pt>
                <c:pt idx="12">
                  <c:v>36.51638127023211</c:v>
                </c:pt>
                <c:pt idx="13">
                  <c:v>37.385036238738003</c:v>
                </c:pt>
                <c:pt idx="14">
                  <c:v>38.578019189239704</c:v>
                </c:pt>
                <c:pt idx="15">
                  <c:v>40.016625941741147</c:v>
                </c:pt>
                <c:pt idx="16">
                  <c:v>41.363475915612355</c:v>
                </c:pt>
                <c:pt idx="17">
                  <c:v>42.399902236391668</c:v>
                </c:pt>
                <c:pt idx="18">
                  <c:v>43.286272820523543</c:v>
                </c:pt>
                <c:pt idx="19">
                  <c:v>44.197117244670295</c:v>
                </c:pt>
                <c:pt idx="20">
                  <c:v>44.80734902009052</c:v>
                </c:pt>
                <c:pt idx="21">
                  <c:v>45.562990518407517</c:v>
                </c:pt>
                <c:pt idx="22">
                  <c:v>46.566791347338025</c:v>
                </c:pt>
                <c:pt idx="23">
                  <c:v>47.506484028052746</c:v>
                </c:pt>
                <c:pt idx="24">
                  <c:v>48.518382227939696</c:v>
                </c:pt>
                <c:pt idx="25">
                  <c:v>49.639301101150423</c:v>
                </c:pt>
                <c:pt idx="26">
                  <c:v>50.589336598412764</c:v>
                </c:pt>
                <c:pt idx="27">
                  <c:v>51.223687136817091</c:v>
                </c:pt>
                <c:pt idx="28">
                  <c:v>51.609112107665808</c:v>
                </c:pt>
                <c:pt idx="29">
                  <c:v>52.052538497723987</c:v>
                </c:pt>
                <c:pt idx="30">
                  <c:v>52.356314046845341</c:v>
                </c:pt>
                <c:pt idx="31">
                  <c:v>52.983266502732391</c:v>
                </c:pt>
                <c:pt idx="32">
                  <c:v>53.592899038736846</c:v>
                </c:pt>
                <c:pt idx="33">
                  <c:v>54.151890446239662</c:v>
                </c:pt>
                <c:pt idx="34">
                  <c:v>54.525648917333768</c:v>
                </c:pt>
                <c:pt idx="35">
                  <c:v>54.667961392948229</c:v>
                </c:pt>
                <c:pt idx="36">
                  <c:v>54.950726770043367</c:v>
                </c:pt>
                <c:pt idx="37">
                  <c:v>54.828268890314547</c:v>
                </c:pt>
                <c:pt idx="38">
                  <c:v>54.889790268856721</c:v>
                </c:pt>
                <c:pt idx="39">
                  <c:v>54.871713645788425</c:v>
                </c:pt>
                <c:pt idx="40">
                  <c:v>54.728964479810429</c:v>
                </c:pt>
                <c:pt idx="41">
                  <c:v>54.813282078770499</c:v>
                </c:pt>
                <c:pt idx="42">
                  <c:v>54.842094652668948</c:v>
                </c:pt>
                <c:pt idx="43">
                  <c:v>55.040020195594693</c:v>
                </c:pt>
                <c:pt idx="44">
                  <c:v>55.217002568815332</c:v>
                </c:pt>
                <c:pt idx="45">
                  <c:v>55.064729441397972</c:v>
                </c:pt>
                <c:pt idx="46">
                  <c:v>54.491431199223712</c:v>
                </c:pt>
                <c:pt idx="47">
                  <c:v>53.852403743443318</c:v>
                </c:pt>
                <c:pt idx="48">
                  <c:v>53.366974828341597</c:v>
                </c:pt>
                <c:pt idx="49">
                  <c:v>52.918539362459462</c:v>
                </c:pt>
                <c:pt idx="50">
                  <c:v>53.07872330553996</c:v>
                </c:pt>
                <c:pt idx="51">
                  <c:v>52.995864533309557</c:v>
                </c:pt>
                <c:pt idx="52">
                  <c:v>52.891665095487511</c:v>
                </c:pt>
                <c:pt idx="53">
                  <c:v>52.967208073593895</c:v>
                </c:pt>
                <c:pt idx="54">
                  <c:v>52.842672027871899</c:v>
                </c:pt>
                <c:pt idx="55">
                  <c:v>52.814867125674013</c:v>
                </c:pt>
                <c:pt idx="56">
                  <c:v>52.640286890475608</c:v>
                </c:pt>
                <c:pt idx="57">
                  <c:v>53.508500281430017</c:v>
                </c:pt>
                <c:pt idx="58">
                  <c:v>54.367844727393084</c:v>
                </c:pt>
                <c:pt idx="59">
                  <c:v>55.576061393467604</c:v>
                </c:pt>
                <c:pt idx="60">
                  <c:v>56.90931916866294</c:v>
                </c:pt>
                <c:pt idx="61">
                  <c:v>56.959102323361677</c:v>
                </c:pt>
                <c:pt idx="62">
                  <c:v>56.815308705233072</c:v>
                </c:pt>
                <c:pt idx="63">
                  <c:v>56.469501481254277</c:v>
                </c:pt>
                <c:pt idx="64">
                  <c:v>55.586574252688912</c:v>
                </c:pt>
                <c:pt idx="65">
                  <c:v>54.940078585748807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7-AB41-8436-9857753660A8}"/>
            </c:ext>
          </c:extLst>
        </c:ser>
        <c:ser>
          <c:idx val="1"/>
          <c:order val="1"/>
          <c:tx>
            <c:strRef>
              <c:f>VIII.1!$D$5</c:f>
              <c:strCache>
                <c:ptCount val="1"/>
                <c:pt idx="0">
                  <c:v>Solo trabajan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VIII.1!$B$6:$B$71</c:f>
              <c:numCache>
                <c:formatCode>General</c:formatCode>
                <c:ptCount val="66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VIII.1!$D$6:$D$71</c:f>
              <c:numCache>
                <c:formatCode>0.00</c:formatCode>
                <c:ptCount val="66"/>
                <c:pt idx="0">
                  <c:v>37.70504982940669</c:v>
                </c:pt>
                <c:pt idx="1">
                  <c:v>38.07190802115754</c:v>
                </c:pt>
                <c:pt idx="2">
                  <c:v>38.004521528006819</c:v>
                </c:pt>
                <c:pt idx="3">
                  <c:v>38.362646178834623</c:v>
                </c:pt>
                <c:pt idx="4">
                  <c:v>38.390175618461527</c:v>
                </c:pt>
                <c:pt idx="5">
                  <c:v>38.312442026575837</c:v>
                </c:pt>
                <c:pt idx="6">
                  <c:v>38.455039467437707</c:v>
                </c:pt>
                <c:pt idx="7">
                  <c:v>38.082536567601856</c:v>
                </c:pt>
                <c:pt idx="8">
                  <c:v>37.707324641651908</c:v>
                </c:pt>
                <c:pt idx="9">
                  <c:v>36.923301500272956</c:v>
                </c:pt>
                <c:pt idx="10">
                  <c:v>35.991889456375667</c:v>
                </c:pt>
                <c:pt idx="11">
                  <c:v>34.91483181093583</c:v>
                </c:pt>
                <c:pt idx="12">
                  <c:v>33.125004500808835</c:v>
                </c:pt>
                <c:pt idx="13">
                  <c:v>31.30130215180159</c:v>
                </c:pt>
                <c:pt idx="14">
                  <c:v>29.161849756913682</c:v>
                </c:pt>
                <c:pt idx="15">
                  <c:v>27.473727351202982</c:v>
                </c:pt>
                <c:pt idx="16">
                  <c:v>26.282245316277514</c:v>
                </c:pt>
                <c:pt idx="17">
                  <c:v>25.358769128391998</c:v>
                </c:pt>
                <c:pt idx="18">
                  <c:v>24.676053359480576</c:v>
                </c:pt>
                <c:pt idx="19">
                  <c:v>24.021755587059189</c:v>
                </c:pt>
                <c:pt idx="20">
                  <c:v>23.350635868361191</c:v>
                </c:pt>
                <c:pt idx="21">
                  <c:v>22.668305904202573</c:v>
                </c:pt>
                <c:pt idx="22">
                  <c:v>21.881877797776831</c:v>
                </c:pt>
                <c:pt idx="23">
                  <c:v>21.170511545237385</c:v>
                </c:pt>
                <c:pt idx="24">
                  <c:v>20.264216950740717</c:v>
                </c:pt>
                <c:pt idx="25">
                  <c:v>19.453970104424005</c:v>
                </c:pt>
                <c:pt idx="26">
                  <c:v>18.578394683505532</c:v>
                </c:pt>
                <c:pt idx="27">
                  <c:v>17.716128510954363</c:v>
                </c:pt>
                <c:pt idx="28">
                  <c:v>17.07309490943102</c:v>
                </c:pt>
                <c:pt idx="29">
                  <c:v>16.496576365471562</c:v>
                </c:pt>
                <c:pt idx="30">
                  <c:v>15.950444974327825</c:v>
                </c:pt>
                <c:pt idx="31">
                  <c:v>15.698524097175605</c:v>
                </c:pt>
                <c:pt idx="32">
                  <c:v>15.720290240931543</c:v>
                </c:pt>
                <c:pt idx="33">
                  <c:v>15.75194376432907</c:v>
                </c:pt>
                <c:pt idx="34">
                  <c:v>15.663887514580507</c:v>
                </c:pt>
                <c:pt idx="35">
                  <c:v>15.795813341650522</c:v>
                </c:pt>
                <c:pt idx="36">
                  <c:v>16.088956992664237</c:v>
                </c:pt>
                <c:pt idx="37">
                  <c:v>16.451339333905722</c:v>
                </c:pt>
                <c:pt idx="38">
                  <c:v>17.032037104286371</c:v>
                </c:pt>
                <c:pt idx="39">
                  <c:v>17.30772334842862</c:v>
                </c:pt>
                <c:pt idx="40">
                  <c:v>17.489177874651972</c:v>
                </c:pt>
                <c:pt idx="41">
                  <c:v>17.458305904321001</c:v>
                </c:pt>
                <c:pt idx="42">
                  <c:v>17.469703490442388</c:v>
                </c:pt>
                <c:pt idx="43">
                  <c:v>17.616675359245324</c:v>
                </c:pt>
                <c:pt idx="44">
                  <c:v>17.81594578831314</c:v>
                </c:pt>
                <c:pt idx="45">
                  <c:v>18.301540419119419</c:v>
                </c:pt>
                <c:pt idx="46">
                  <c:v>18.98705131155279</c:v>
                </c:pt>
                <c:pt idx="47">
                  <c:v>19.431910325875258</c:v>
                </c:pt>
                <c:pt idx="48">
                  <c:v>19.641070656866983</c:v>
                </c:pt>
                <c:pt idx="49">
                  <c:v>19.934857655456295</c:v>
                </c:pt>
                <c:pt idx="50">
                  <c:v>19.917314310396975</c:v>
                </c:pt>
                <c:pt idx="51">
                  <c:v>20.022869774194863</c:v>
                </c:pt>
                <c:pt idx="52">
                  <c:v>20.253694765713568</c:v>
                </c:pt>
                <c:pt idx="53">
                  <c:v>20.400647312415614</c:v>
                </c:pt>
                <c:pt idx="54">
                  <c:v>20.538363150974341</c:v>
                </c:pt>
                <c:pt idx="55">
                  <c:v>20.720974182518763</c:v>
                </c:pt>
                <c:pt idx="56">
                  <c:v>20.732790796660865</c:v>
                </c:pt>
                <c:pt idx="57">
                  <c:v>19.529000650394028</c:v>
                </c:pt>
                <c:pt idx="58">
                  <c:v>18.430345922040619</c:v>
                </c:pt>
                <c:pt idx="59">
                  <c:v>17.315092603537209</c:v>
                </c:pt>
                <c:pt idx="60">
                  <c:v>16.26814494514862</c:v>
                </c:pt>
                <c:pt idx="61">
                  <c:v>16.494441834833662</c:v>
                </c:pt>
                <c:pt idx="62">
                  <c:v>16.926252075441091</c:v>
                </c:pt>
                <c:pt idx="63">
                  <c:v>17.307019075857035</c:v>
                </c:pt>
                <c:pt idx="64">
                  <c:v>18.03564592009289</c:v>
                </c:pt>
                <c:pt idx="65">
                  <c:v>19.600518059143042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7-AB41-8436-9857753660A8}"/>
            </c:ext>
          </c:extLst>
        </c:ser>
        <c:ser>
          <c:idx val="2"/>
          <c:order val="2"/>
          <c:tx>
            <c:strRef>
              <c:f>VIII.1!$E$5</c:f>
              <c:strCache>
                <c:ptCount val="1"/>
                <c:pt idx="0">
                  <c:v>Ni estudian, ni trabajan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VIII.1!$B$6:$B$71</c:f>
              <c:numCache>
                <c:formatCode>General</c:formatCode>
                <c:ptCount val="66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VIII.1!$E$6:$E$71</c:f>
              <c:numCache>
                <c:formatCode>0.00</c:formatCode>
                <c:ptCount val="66"/>
                <c:pt idx="0">
                  <c:v>14.000888931639134</c:v>
                </c:pt>
                <c:pt idx="1">
                  <c:v>13.654840259737453</c:v>
                </c:pt>
                <c:pt idx="2">
                  <c:v>13.281621407348577</c:v>
                </c:pt>
                <c:pt idx="3">
                  <c:v>13.348694900324613</c:v>
                </c:pt>
                <c:pt idx="4">
                  <c:v>13.431592097495715</c:v>
                </c:pt>
                <c:pt idx="5">
                  <c:v>13.560749882840947</c:v>
                </c:pt>
                <c:pt idx="6">
                  <c:v>13.546977118678173</c:v>
                </c:pt>
                <c:pt idx="7">
                  <c:v>13.618884660835658</c:v>
                </c:pt>
                <c:pt idx="8">
                  <c:v>13.981292302451134</c:v>
                </c:pt>
                <c:pt idx="9">
                  <c:v>14.712230060374132</c:v>
                </c:pt>
                <c:pt idx="10">
                  <c:v>15.55510810678517</c:v>
                </c:pt>
                <c:pt idx="11">
                  <c:v>16.74036762124539</c:v>
                </c:pt>
                <c:pt idx="12">
                  <c:v>18.230816594077758</c:v>
                </c:pt>
                <c:pt idx="13">
                  <c:v>19.836160683711842</c:v>
                </c:pt>
                <c:pt idx="14">
                  <c:v>21.522938431485759</c:v>
                </c:pt>
                <c:pt idx="15">
                  <c:v>22.275672819131358</c:v>
                </c:pt>
                <c:pt idx="16">
                  <c:v>22.324831342820541</c:v>
                </c:pt>
                <c:pt idx="17">
                  <c:v>22.290289774516701</c:v>
                </c:pt>
                <c:pt idx="18">
                  <c:v>22.137629982697728</c:v>
                </c:pt>
                <c:pt idx="19">
                  <c:v>22.116099143732605</c:v>
                </c:pt>
                <c:pt idx="20">
                  <c:v>22.442495618669412</c:v>
                </c:pt>
                <c:pt idx="21">
                  <c:v>22.631797077055168</c:v>
                </c:pt>
                <c:pt idx="22">
                  <c:v>22.663195827582292</c:v>
                </c:pt>
                <c:pt idx="23">
                  <c:v>22.81655970240168</c:v>
                </c:pt>
                <c:pt idx="24">
                  <c:v>22.973398087323115</c:v>
                </c:pt>
                <c:pt idx="25">
                  <c:v>23.012710533254765</c:v>
                </c:pt>
                <c:pt idx="26">
                  <c:v>23.160723466029463</c:v>
                </c:pt>
                <c:pt idx="27">
                  <c:v>23.592996018770815</c:v>
                </c:pt>
                <c:pt idx="28">
                  <c:v>23.960146207873748</c:v>
                </c:pt>
                <c:pt idx="29">
                  <c:v>24.186459360088023</c:v>
                </c:pt>
                <c:pt idx="30">
                  <c:v>24.443034022304509</c:v>
                </c:pt>
                <c:pt idx="31">
                  <c:v>23.984044482770106</c:v>
                </c:pt>
                <c:pt idx="32">
                  <c:v>23.480787550386196</c:v>
                </c:pt>
                <c:pt idx="33">
                  <c:v>22.85615488848179</c:v>
                </c:pt>
                <c:pt idx="34">
                  <c:v>22.491679825597771</c:v>
                </c:pt>
                <c:pt idx="35">
                  <c:v>22.146156387473475</c:v>
                </c:pt>
                <c:pt idx="36">
                  <c:v>21.545432526910091</c:v>
                </c:pt>
                <c:pt idx="37">
                  <c:v>21.194707796137745</c:v>
                </c:pt>
                <c:pt idx="38">
                  <c:v>20.463387597236768</c:v>
                </c:pt>
                <c:pt idx="39">
                  <c:v>20.094809977913123</c:v>
                </c:pt>
                <c:pt idx="40">
                  <c:v>19.934834326356437</c:v>
                </c:pt>
                <c:pt idx="41">
                  <c:v>19.727361654039274</c:v>
                </c:pt>
                <c:pt idx="42">
                  <c:v>19.446583868633354</c:v>
                </c:pt>
                <c:pt idx="43">
                  <c:v>19.087970224002035</c:v>
                </c:pt>
                <c:pt idx="44">
                  <c:v>18.449984649385119</c:v>
                </c:pt>
                <c:pt idx="45">
                  <c:v>17.839084934725413</c:v>
                </c:pt>
                <c:pt idx="46">
                  <c:v>17.351604693239057</c:v>
                </c:pt>
                <c:pt idx="47">
                  <c:v>17.09240602570533</c:v>
                </c:pt>
                <c:pt idx="48">
                  <c:v>17.017812494173967</c:v>
                </c:pt>
                <c:pt idx="49">
                  <c:v>16.834585066202678</c:v>
                </c:pt>
                <c:pt idx="50">
                  <c:v>16.472946241424005</c:v>
                </c:pt>
                <c:pt idx="51">
                  <c:v>16.115944666002036</c:v>
                </c:pt>
                <c:pt idx="52">
                  <c:v>16.068421799560141</c:v>
                </c:pt>
                <c:pt idx="53">
                  <c:v>15.942304188786581</c:v>
                </c:pt>
                <c:pt idx="54">
                  <c:v>15.836429028102971</c:v>
                </c:pt>
                <c:pt idx="55">
                  <c:v>15.657683745195548</c:v>
                </c:pt>
                <c:pt idx="56">
                  <c:v>15.691567961270113</c:v>
                </c:pt>
                <c:pt idx="57">
                  <c:v>16.754801076702524</c:v>
                </c:pt>
                <c:pt idx="58">
                  <c:v>17.645036393984139</c:v>
                </c:pt>
                <c:pt idx="59">
                  <c:v>18.057548222955074</c:v>
                </c:pt>
                <c:pt idx="60">
                  <c:v>17.8249626906908</c:v>
                </c:pt>
                <c:pt idx="61">
                  <c:v>16.544580998097057</c:v>
                </c:pt>
                <c:pt idx="62">
                  <c:v>15.057793081433068</c:v>
                </c:pt>
                <c:pt idx="63">
                  <c:v>14.240166383013154</c:v>
                </c:pt>
                <c:pt idx="64">
                  <c:v>13.678719919175945</c:v>
                </c:pt>
                <c:pt idx="65">
                  <c:v>11.254954722437626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7-AB41-8436-9857753660A8}"/>
            </c:ext>
          </c:extLst>
        </c:ser>
        <c:ser>
          <c:idx val="3"/>
          <c:order val="3"/>
          <c:tx>
            <c:strRef>
              <c:f>VIII.1!$F$5</c:f>
              <c:strCache>
                <c:ptCount val="1"/>
                <c:pt idx="0">
                  <c:v>Estudian y trabajan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VIII.1!$B$6:$B$71</c:f>
              <c:numCache>
                <c:formatCode>General</c:formatCode>
                <c:ptCount val="66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VIII.1!$F$6:$F$71</c:f>
              <c:numCache>
                <c:formatCode>0.00</c:formatCode>
                <c:ptCount val="66"/>
                <c:pt idx="0">
                  <c:v>12.496489151413909</c:v>
                </c:pt>
                <c:pt idx="1">
                  <c:v>12.510989067440809</c:v>
                </c:pt>
                <c:pt idx="2">
                  <c:v>12.786604564780578</c:v>
                </c:pt>
                <c:pt idx="3">
                  <c:v>12.697264181949322</c:v>
                </c:pt>
                <c:pt idx="4">
                  <c:v>12.745451397982562</c:v>
                </c:pt>
                <c:pt idx="5">
                  <c:v>12.806362660466162</c:v>
                </c:pt>
                <c:pt idx="6">
                  <c:v>12.704114112046588</c:v>
                </c:pt>
                <c:pt idx="7">
                  <c:v>12.80910812188357</c:v>
                </c:pt>
                <c:pt idx="8">
                  <c:v>12.686091801453202</c:v>
                </c:pt>
                <c:pt idx="9">
                  <c:v>12.669252728051855</c:v>
                </c:pt>
                <c:pt idx="10">
                  <c:v>12.711916900267209</c:v>
                </c:pt>
                <c:pt idx="11">
                  <c:v>12.444774246243075</c:v>
                </c:pt>
                <c:pt idx="12">
                  <c:v>12.12779763276809</c:v>
                </c:pt>
                <c:pt idx="13">
                  <c:v>11.477500916179444</c:v>
                </c:pt>
                <c:pt idx="14">
                  <c:v>10.737192613415116</c:v>
                </c:pt>
                <c:pt idx="15">
                  <c:v>10.233973877599762</c:v>
                </c:pt>
                <c:pt idx="16">
                  <c:v>10.029447424647985</c:v>
                </c:pt>
                <c:pt idx="17">
                  <c:v>9.9510388599890796</c:v>
                </c:pt>
                <c:pt idx="18">
                  <c:v>9.9000438351294004</c:v>
                </c:pt>
                <c:pt idx="19">
                  <c:v>9.665028020921774</c:v>
                </c:pt>
                <c:pt idx="20">
                  <c:v>9.3995194807169451</c:v>
                </c:pt>
                <c:pt idx="21">
                  <c:v>9.1369064859299449</c:v>
                </c:pt>
                <c:pt idx="22">
                  <c:v>8.8881350128486343</c:v>
                </c:pt>
                <c:pt idx="23">
                  <c:v>8.5064447098058089</c:v>
                </c:pt>
                <c:pt idx="24">
                  <c:v>8.2440027289699014</c:v>
                </c:pt>
                <c:pt idx="25">
                  <c:v>7.8940182597288651</c:v>
                </c:pt>
                <c:pt idx="26">
                  <c:v>7.6715452535122672</c:v>
                </c:pt>
                <c:pt idx="27">
                  <c:v>7.4671883401351522</c:v>
                </c:pt>
                <c:pt idx="28">
                  <c:v>7.3576467742868576</c:v>
                </c:pt>
                <c:pt idx="29">
                  <c:v>7.2644257828196102</c:v>
                </c:pt>
                <c:pt idx="30">
                  <c:v>7.2502069657042378</c:v>
                </c:pt>
                <c:pt idx="31">
                  <c:v>7.3341649250330958</c:v>
                </c:pt>
                <c:pt idx="32">
                  <c:v>7.2060231854152175</c:v>
                </c:pt>
                <c:pt idx="33">
                  <c:v>7.240010913409936</c:v>
                </c:pt>
                <c:pt idx="34">
                  <c:v>7.3187837502905566</c:v>
                </c:pt>
                <c:pt idx="35">
                  <c:v>7.3900688826050107</c:v>
                </c:pt>
                <c:pt idx="36">
                  <c:v>7.4148837072035709</c:v>
                </c:pt>
                <c:pt idx="37">
                  <c:v>7.5256839717370347</c:v>
                </c:pt>
                <c:pt idx="38">
                  <c:v>7.6147850193164635</c:v>
                </c:pt>
                <c:pt idx="39">
                  <c:v>7.7257530191431378</c:v>
                </c:pt>
                <c:pt idx="40">
                  <c:v>7.84702331121815</c:v>
                </c:pt>
                <c:pt idx="41">
                  <c:v>8.0010503572882019</c:v>
                </c:pt>
                <c:pt idx="42">
                  <c:v>8.2416179874562197</c:v>
                </c:pt>
                <c:pt idx="43">
                  <c:v>8.255334219556584</c:v>
                </c:pt>
                <c:pt idx="44">
                  <c:v>8.5170669926833398</c:v>
                </c:pt>
                <c:pt idx="45">
                  <c:v>8.7946452095894792</c:v>
                </c:pt>
                <c:pt idx="46">
                  <c:v>9.1699128008142932</c:v>
                </c:pt>
                <c:pt idx="47">
                  <c:v>9.623279906610863</c:v>
                </c:pt>
                <c:pt idx="48">
                  <c:v>9.9741420174867805</c:v>
                </c:pt>
                <c:pt idx="49">
                  <c:v>10.312017903143516</c:v>
                </c:pt>
                <c:pt idx="50">
                  <c:v>10.531016130680241</c:v>
                </c:pt>
                <c:pt idx="51">
                  <c:v>10.865321018532072</c:v>
                </c:pt>
                <c:pt idx="52">
                  <c:v>10.786218332947113</c:v>
                </c:pt>
                <c:pt idx="53">
                  <c:v>10.689840419001648</c:v>
                </c:pt>
                <c:pt idx="54">
                  <c:v>10.782535784493074</c:v>
                </c:pt>
                <c:pt idx="55">
                  <c:v>10.80647493495923</c:v>
                </c:pt>
                <c:pt idx="56">
                  <c:v>10.935354346884901</c:v>
                </c:pt>
                <c:pt idx="57">
                  <c:v>10.207697993683917</c:v>
                </c:pt>
                <c:pt idx="58">
                  <c:v>9.5567729573061921</c:v>
                </c:pt>
                <c:pt idx="59">
                  <c:v>9.0512977778520813</c:v>
                </c:pt>
                <c:pt idx="60">
                  <c:v>8.9975731910189314</c:v>
                </c:pt>
                <c:pt idx="61">
                  <c:v>10.001874834699848</c:v>
                </c:pt>
                <c:pt idx="62">
                  <c:v>11.200646128908078</c:v>
                </c:pt>
                <c:pt idx="63">
                  <c:v>11.983313058382194</c:v>
                </c:pt>
                <c:pt idx="64">
                  <c:v>12.699059911700099</c:v>
                </c:pt>
                <c:pt idx="65">
                  <c:v>14.204419403425259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17-AB41-8436-985775366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9009576"/>
        <c:axId val="-2139020168"/>
      </c:lineChart>
      <c:catAx>
        <c:axId val="-213900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020168"/>
        <c:crosses val="autoZero"/>
        <c:auto val="1"/>
        <c:lblAlgn val="ctr"/>
        <c:lblOffset val="100"/>
        <c:tickMarkSkip val="4"/>
        <c:noMultiLvlLbl val="0"/>
      </c:catAx>
      <c:valAx>
        <c:axId val="-2139020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009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'VIII.1 regional'!$F$4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'VIII.1 regional'!$E$5:$E$24</c:f>
              <c:strCache>
                <c:ptCount val="20"/>
                <c:pt idx="0">
                  <c:v>ME</c:v>
                </c:pt>
                <c:pt idx="1">
                  <c:v>CAN</c:v>
                </c:pt>
                <c:pt idx="2">
                  <c:v>CE</c:v>
                </c:pt>
                <c:pt idx="3">
                  <c:v>AND</c:v>
                </c:pt>
                <c:pt idx="4">
                  <c:v>EXT</c:v>
                </c:pt>
                <c:pt idx="5">
                  <c:v>CLM</c:v>
                </c:pt>
                <c:pt idx="6">
                  <c:v>CAT</c:v>
                </c:pt>
                <c:pt idx="7">
                  <c:v>AST</c:v>
                </c:pt>
                <c:pt idx="8">
                  <c:v>GAL</c:v>
                </c:pt>
                <c:pt idx="9">
                  <c:v>ESPAÑA</c:v>
                </c:pt>
                <c:pt idx="10">
                  <c:v>LR</c:v>
                </c:pt>
                <c:pt idx="11">
                  <c:v>VAL</c:v>
                </c:pt>
                <c:pt idx="12">
                  <c:v>ARA</c:v>
                </c:pt>
                <c:pt idx="13">
                  <c:v>CLE</c:v>
                </c:pt>
                <c:pt idx="14">
                  <c:v>PV</c:v>
                </c:pt>
                <c:pt idx="15">
                  <c:v>MAD</c:v>
                </c:pt>
                <c:pt idx="16">
                  <c:v>CANT</c:v>
                </c:pt>
                <c:pt idx="17">
                  <c:v>MUR</c:v>
                </c:pt>
                <c:pt idx="18">
                  <c:v>BAL</c:v>
                </c:pt>
                <c:pt idx="19">
                  <c:v>NAV</c:v>
                </c:pt>
              </c:strCache>
            </c:strRef>
          </c:cat>
          <c:val>
            <c:numRef>
              <c:f>'VIII.1 regional'!$F$5:$F$24</c:f>
              <c:numCache>
                <c:formatCode>0</c:formatCode>
                <c:ptCount val="20"/>
                <c:pt idx="0">
                  <c:v>28.614228679587473</c:v>
                </c:pt>
                <c:pt idx="1">
                  <c:v>26.253414874597219</c:v>
                </c:pt>
                <c:pt idx="2">
                  <c:v>21.971925890640176</c:v>
                </c:pt>
                <c:pt idx="3">
                  <c:v>17.595304055432052</c:v>
                </c:pt>
                <c:pt idx="4">
                  <c:v>15.104028420932236</c:v>
                </c:pt>
                <c:pt idx="5">
                  <c:v>15.820913482245743</c:v>
                </c:pt>
                <c:pt idx="6">
                  <c:v>14.527730494697662</c:v>
                </c:pt>
                <c:pt idx="7">
                  <c:v>11.670537529246678</c:v>
                </c:pt>
                <c:pt idx="8">
                  <c:v>10.290817785059017</c:v>
                </c:pt>
                <c:pt idx="9">
                  <c:v>14.654647048234695</c:v>
                </c:pt>
                <c:pt idx="10">
                  <c:v>7.0588717525356444</c:v>
                </c:pt>
                <c:pt idx="11">
                  <c:v>14.565441682352368</c:v>
                </c:pt>
                <c:pt idx="12">
                  <c:v>9.7781344417399012</c:v>
                </c:pt>
                <c:pt idx="13">
                  <c:v>11.966205352393775</c:v>
                </c:pt>
                <c:pt idx="14">
                  <c:v>7.670292918979789</c:v>
                </c:pt>
                <c:pt idx="15">
                  <c:v>11.486217132966042</c:v>
                </c:pt>
                <c:pt idx="16">
                  <c:v>11.31331812469206</c:v>
                </c:pt>
                <c:pt idx="17">
                  <c:v>16.548003138357732</c:v>
                </c:pt>
                <c:pt idx="18">
                  <c:v>17.594351939882866</c:v>
                </c:pt>
                <c:pt idx="19">
                  <c:v>10.03937052693114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1-4C5F-A695-A5D842A7DE2A}"/>
            </c:ext>
          </c:extLst>
        </c:ser>
        <c:ser>
          <c:idx val="1"/>
          <c:order val="1"/>
          <c:tx>
            <c:strRef>
              <c:f>'VIII.1 regional'!$G$4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'VIII.1 regional'!$E$5:$E$24</c:f>
              <c:strCache>
                <c:ptCount val="20"/>
                <c:pt idx="0">
                  <c:v>ME</c:v>
                </c:pt>
                <c:pt idx="1">
                  <c:v>CAN</c:v>
                </c:pt>
                <c:pt idx="2">
                  <c:v>CE</c:v>
                </c:pt>
                <c:pt idx="3">
                  <c:v>AND</c:v>
                </c:pt>
                <c:pt idx="4">
                  <c:v>EXT</c:v>
                </c:pt>
                <c:pt idx="5">
                  <c:v>CLM</c:v>
                </c:pt>
                <c:pt idx="6">
                  <c:v>CAT</c:v>
                </c:pt>
                <c:pt idx="7">
                  <c:v>AST</c:v>
                </c:pt>
                <c:pt idx="8">
                  <c:v>GAL</c:v>
                </c:pt>
                <c:pt idx="9">
                  <c:v>ESPAÑA</c:v>
                </c:pt>
                <c:pt idx="10">
                  <c:v>LR</c:v>
                </c:pt>
                <c:pt idx="11">
                  <c:v>VAL</c:v>
                </c:pt>
                <c:pt idx="12">
                  <c:v>ARA</c:v>
                </c:pt>
                <c:pt idx="13">
                  <c:v>CLE</c:v>
                </c:pt>
                <c:pt idx="14">
                  <c:v>PV</c:v>
                </c:pt>
                <c:pt idx="15">
                  <c:v>MAD</c:v>
                </c:pt>
                <c:pt idx="16">
                  <c:v>CANT</c:v>
                </c:pt>
                <c:pt idx="17">
                  <c:v>MUR</c:v>
                </c:pt>
                <c:pt idx="18">
                  <c:v>BAL</c:v>
                </c:pt>
                <c:pt idx="19">
                  <c:v>NAV</c:v>
                </c:pt>
              </c:strCache>
            </c:strRef>
          </c:cat>
          <c:val>
            <c:numRef>
              <c:f>'VIII.1 regional'!$G$5:$G$24</c:f>
              <c:numCache>
                <c:formatCode>0</c:formatCode>
                <c:ptCount val="20"/>
                <c:pt idx="0">
                  <c:v>20.571626138066151</c:v>
                </c:pt>
                <c:pt idx="1">
                  <c:v>16.523447686159408</c:v>
                </c:pt>
                <c:pt idx="2">
                  <c:v>13.94662733002548</c:v>
                </c:pt>
                <c:pt idx="3">
                  <c:v>12.842369841800306</c:v>
                </c:pt>
                <c:pt idx="4">
                  <c:v>12.635215344190575</c:v>
                </c:pt>
                <c:pt idx="5">
                  <c:v>12.132169902785421</c:v>
                </c:pt>
                <c:pt idx="6">
                  <c:v>11.996259667701358</c:v>
                </c:pt>
                <c:pt idx="7">
                  <c:v>11.968484242121061</c:v>
                </c:pt>
                <c:pt idx="8">
                  <c:v>11.571688342739932</c:v>
                </c:pt>
                <c:pt idx="9">
                  <c:v>11.254925493192362</c:v>
                </c:pt>
                <c:pt idx="10">
                  <c:v>11.146346081029913</c:v>
                </c:pt>
                <c:pt idx="11">
                  <c:v>11.07381618692253</c:v>
                </c:pt>
                <c:pt idx="12">
                  <c:v>9.8831170251150784</c:v>
                </c:pt>
                <c:pt idx="13">
                  <c:v>9.6570283726865789</c:v>
                </c:pt>
                <c:pt idx="14">
                  <c:v>9.2565508003116506</c:v>
                </c:pt>
                <c:pt idx="15">
                  <c:v>8.9455505488615827</c:v>
                </c:pt>
                <c:pt idx="16">
                  <c:v>8.7390327412796918</c:v>
                </c:pt>
                <c:pt idx="17">
                  <c:v>8.3290040388128226</c:v>
                </c:pt>
                <c:pt idx="18">
                  <c:v>8.1727035232648451</c:v>
                </c:pt>
                <c:pt idx="19">
                  <c:v>8.0783880083548354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1-4C5F-A695-A5D842A7D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4235158807399"/>
          <c:y val="0.17803743010384601"/>
          <c:w val="0.81193630009731899"/>
          <c:h val="0.59762387310281895"/>
        </c:manualLayout>
      </c:layout>
      <c:lineChart>
        <c:grouping val="standard"/>
        <c:varyColors val="0"/>
        <c:ser>
          <c:idx val="2"/>
          <c:order val="0"/>
          <c:tx>
            <c:strRef>
              <c:f>IX.1!$C$5</c:f>
              <c:strCache>
                <c:ptCount val="1"/>
                <c:pt idx="0">
                  <c:v>H 55-59</c:v>
                </c:pt>
              </c:strCache>
            </c:strRef>
          </c:tx>
          <c:spPr>
            <a:ln w="444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IX.1!$A$6:$A$75</c:f>
              <c:numCache>
                <c:formatCode>General</c:formatCode>
                <c:ptCount val="70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IX.1!$C$6:$C$75</c:f>
              <c:numCache>
                <c:formatCode>0.0</c:formatCode>
                <c:ptCount val="70"/>
                <c:pt idx="0">
                  <c:v>70.383590699999999</c:v>
                </c:pt>
                <c:pt idx="1">
                  <c:v>70.765800479999996</c:v>
                </c:pt>
                <c:pt idx="2">
                  <c:v>70.757438660000005</c:v>
                </c:pt>
                <c:pt idx="3">
                  <c:v>71.98577118</c:v>
                </c:pt>
                <c:pt idx="4">
                  <c:v>71.130790709999999</c:v>
                </c:pt>
                <c:pt idx="5">
                  <c:v>72.263313289999999</c:v>
                </c:pt>
                <c:pt idx="6">
                  <c:v>72.508255000000005</c:v>
                </c:pt>
                <c:pt idx="7">
                  <c:v>72.733955379999998</c:v>
                </c:pt>
                <c:pt idx="8">
                  <c:v>71.712829589999998</c:v>
                </c:pt>
                <c:pt idx="9">
                  <c:v>72.839294429999995</c:v>
                </c:pt>
                <c:pt idx="10">
                  <c:v>72.825523380000007</c:v>
                </c:pt>
                <c:pt idx="11">
                  <c:v>72.264785770000003</c:v>
                </c:pt>
                <c:pt idx="12">
                  <c:v>73.202583309999994</c:v>
                </c:pt>
                <c:pt idx="13">
                  <c:v>73.40996552</c:v>
                </c:pt>
                <c:pt idx="14">
                  <c:v>73.182746890000004</c:v>
                </c:pt>
                <c:pt idx="15">
                  <c:v>72.401779169999998</c:v>
                </c:pt>
                <c:pt idx="16">
                  <c:v>70.359771730000006</c:v>
                </c:pt>
                <c:pt idx="17">
                  <c:v>69.25824738</c:v>
                </c:pt>
                <c:pt idx="18">
                  <c:v>68.074516299999999</c:v>
                </c:pt>
                <c:pt idx="19">
                  <c:v>68.203109740000002</c:v>
                </c:pt>
                <c:pt idx="20">
                  <c:v>66.850189209999996</c:v>
                </c:pt>
                <c:pt idx="21">
                  <c:v>67.780326840000001</c:v>
                </c:pt>
                <c:pt idx="22">
                  <c:v>67.671646120000005</c:v>
                </c:pt>
                <c:pt idx="23">
                  <c:v>67.473342900000006</c:v>
                </c:pt>
                <c:pt idx="24">
                  <c:v>66.834632869999993</c:v>
                </c:pt>
                <c:pt idx="25">
                  <c:v>67.119682310000002</c:v>
                </c:pt>
                <c:pt idx="26">
                  <c:v>65.690902710000003</c:v>
                </c:pt>
                <c:pt idx="27">
                  <c:v>65.17611694</c:v>
                </c:pt>
                <c:pt idx="28">
                  <c:v>64.42201996</c:v>
                </c:pt>
                <c:pt idx="29">
                  <c:v>65.078048710000004</c:v>
                </c:pt>
                <c:pt idx="30">
                  <c:v>64.547119140000007</c:v>
                </c:pt>
                <c:pt idx="31">
                  <c:v>64.019943240000003</c:v>
                </c:pt>
                <c:pt idx="32">
                  <c:v>62.952323909999997</c:v>
                </c:pt>
                <c:pt idx="33">
                  <c:v>62.206890110000003</c:v>
                </c:pt>
                <c:pt idx="34">
                  <c:v>63.355915070000002</c:v>
                </c:pt>
                <c:pt idx="35">
                  <c:v>62.419780729999999</c:v>
                </c:pt>
                <c:pt idx="36">
                  <c:v>61.173313139999998</c:v>
                </c:pt>
                <c:pt idx="37">
                  <c:v>61.686164859999998</c:v>
                </c:pt>
                <c:pt idx="38">
                  <c:v>61.886722560000003</c:v>
                </c:pt>
                <c:pt idx="39">
                  <c:v>62.216083529999999</c:v>
                </c:pt>
                <c:pt idx="40">
                  <c:v>63.37613297</c:v>
                </c:pt>
                <c:pt idx="41">
                  <c:v>64.704299930000005</c:v>
                </c:pt>
                <c:pt idx="42">
                  <c:v>64.829353330000004</c:v>
                </c:pt>
                <c:pt idx="43">
                  <c:v>64.783515929999993</c:v>
                </c:pt>
                <c:pt idx="44">
                  <c:v>65.94907379</c:v>
                </c:pt>
                <c:pt idx="45">
                  <c:v>66.150520319999998</c:v>
                </c:pt>
                <c:pt idx="46">
                  <c:v>67.987976070000002</c:v>
                </c:pt>
                <c:pt idx="47">
                  <c:v>68.197547909999997</c:v>
                </c:pt>
                <c:pt idx="48">
                  <c:v>68.5043869</c:v>
                </c:pt>
                <c:pt idx="49">
                  <c:v>69.449783330000002</c:v>
                </c:pt>
                <c:pt idx="50">
                  <c:v>70.270805359999997</c:v>
                </c:pt>
                <c:pt idx="51">
                  <c:v>69.675476070000002</c:v>
                </c:pt>
                <c:pt idx="52">
                  <c:v>70.51065826</c:v>
                </c:pt>
                <c:pt idx="53">
                  <c:v>71.316185000000004</c:v>
                </c:pt>
                <c:pt idx="54">
                  <c:v>72.708976750000005</c:v>
                </c:pt>
                <c:pt idx="55">
                  <c:v>72.722930910000002</c:v>
                </c:pt>
                <c:pt idx="56">
                  <c:v>72.523811339999995</c:v>
                </c:pt>
                <c:pt idx="57">
                  <c:v>73.175933839999999</c:v>
                </c:pt>
                <c:pt idx="58">
                  <c:v>72.836143489999998</c:v>
                </c:pt>
                <c:pt idx="59">
                  <c:v>72.998130799999998</c:v>
                </c:pt>
                <c:pt idx="60">
                  <c:v>73.439170840000003</c:v>
                </c:pt>
                <c:pt idx="61">
                  <c:v>71.261619569999993</c:v>
                </c:pt>
                <c:pt idx="62">
                  <c:v>72.935997009999994</c:v>
                </c:pt>
                <c:pt idx="63">
                  <c:v>72.65731049</c:v>
                </c:pt>
                <c:pt idx="64">
                  <c:v>72.003082280000001</c:v>
                </c:pt>
                <c:pt idx="65">
                  <c:v>71.895111080000007</c:v>
                </c:pt>
                <c:pt idx="66">
                  <c:v>73.229995729999999</c:v>
                </c:pt>
                <c:pt idx="67">
                  <c:v>74.942100519999997</c:v>
                </c:pt>
                <c:pt idx="68">
                  <c:v>73.532916929630048</c:v>
                </c:pt>
                <c:pt idx="69">
                  <c:v>74.391841979225731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31-C141-81A1-5BDB80108B70}"/>
            </c:ext>
          </c:extLst>
        </c:ser>
        <c:ser>
          <c:idx val="0"/>
          <c:order val="1"/>
          <c:tx>
            <c:strRef>
              <c:f>IX.1!$D$5</c:f>
              <c:strCache>
                <c:ptCount val="1"/>
                <c:pt idx="0">
                  <c:v>H 60-64</c:v>
                </c:pt>
              </c:strCache>
            </c:strRef>
          </c:tx>
          <c:spPr>
            <a:ln w="444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IX.1!$A$6:$A$75</c:f>
              <c:numCache>
                <c:formatCode>General</c:formatCode>
                <c:ptCount val="70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IX.1!$D$6:$D$75</c:f>
              <c:numCache>
                <c:formatCode>0.0</c:formatCode>
                <c:ptCount val="70"/>
                <c:pt idx="0">
                  <c:v>45.216156009999999</c:v>
                </c:pt>
                <c:pt idx="1">
                  <c:v>45.57479858</c:v>
                </c:pt>
                <c:pt idx="2">
                  <c:v>46.029628750000001</c:v>
                </c:pt>
                <c:pt idx="3">
                  <c:v>46.455013280000003</c:v>
                </c:pt>
                <c:pt idx="4">
                  <c:v>47.437049870000003</c:v>
                </c:pt>
                <c:pt idx="5">
                  <c:v>46.78009033</c:v>
                </c:pt>
                <c:pt idx="6">
                  <c:v>46.210697170000003</c:v>
                </c:pt>
                <c:pt idx="7">
                  <c:v>45.375011440000002</c:v>
                </c:pt>
                <c:pt idx="8">
                  <c:v>44.61600876</c:v>
                </c:pt>
                <c:pt idx="9">
                  <c:v>45.013263700000003</c:v>
                </c:pt>
                <c:pt idx="10">
                  <c:v>45.61203003</c:v>
                </c:pt>
                <c:pt idx="11">
                  <c:v>46.055706020000002</c:v>
                </c:pt>
                <c:pt idx="12">
                  <c:v>46.248283389999997</c:v>
                </c:pt>
                <c:pt idx="13">
                  <c:v>47.285713200000004</c:v>
                </c:pt>
                <c:pt idx="14">
                  <c:v>47.058963779999999</c:v>
                </c:pt>
                <c:pt idx="15">
                  <c:v>46.519935609999997</c:v>
                </c:pt>
                <c:pt idx="16">
                  <c:v>44.587348939999998</c:v>
                </c:pt>
                <c:pt idx="17">
                  <c:v>43.813884739999999</c:v>
                </c:pt>
                <c:pt idx="18">
                  <c:v>42.16705322</c:v>
                </c:pt>
                <c:pt idx="19">
                  <c:v>40.751560210000001</c:v>
                </c:pt>
                <c:pt idx="20">
                  <c:v>41.218112949999998</c:v>
                </c:pt>
                <c:pt idx="21">
                  <c:v>40.535404210000003</c:v>
                </c:pt>
                <c:pt idx="22">
                  <c:v>40.527355190000002</c:v>
                </c:pt>
                <c:pt idx="23">
                  <c:v>39.207790369999998</c:v>
                </c:pt>
                <c:pt idx="24">
                  <c:v>40.628429410000003</c:v>
                </c:pt>
                <c:pt idx="25">
                  <c:v>39.87189102</c:v>
                </c:pt>
                <c:pt idx="26">
                  <c:v>39.720939639999997</c:v>
                </c:pt>
                <c:pt idx="27">
                  <c:v>39.432590480000002</c:v>
                </c:pt>
                <c:pt idx="28">
                  <c:v>38.261951449999998</c:v>
                </c:pt>
                <c:pt idx="29">
                  <c:v>38.777439119999997</c:v>
                </c:pt>
                <c:pt idx="30">
                  <c:v>38.301029210000003</c:v>
                </c:pt>
                <c:pt idx="31">
                  <c:v>37.10568619</c:v>
                </c:pt>
                <c:pt idx="32">
                  <c:v>35.550018309999999</c:v>
                </c:pt>
                <c:pt idx="33">
                  <c:v>36.771060939999998</c:v>
                </c:pt>
                <c:pt idx="34">
                  <c:v>36.804973599999997</c:v>
                </c:pt>
                <c:pt idx="35">
                  <c:v>36.552196500000001</c:v>
                </c:pt>
                <c:pt idx="36">
                  <c:v>36.242698670000003</c:v>
                </c:pt>
                <c:pt idx="37">
                  <c:v>38.391773219999997</c:v>
                </c:pt>
                <c:pt idx="38">
                  <c:v>39.79391098</c:v>
                </c:pt>
                <c:pt idx="39">
                  <c:v>39.888736719999997</c:v>
                </c:pt>
                <c:pt idx="40">
                  <c:v>39.98032379</c:v>
                </c:pt>
                <c:pt idx="41">
                  <c:v>40.982204439999997</c:v>
                </c:pt>
                <c:pt idx="42">
                  <c:v>42.260879520000003</c:v>
                </c:pt>
                <c:pt idx="43">
                  <c:v>42.248889920000003</c:v>
                </c:pt>
                <c:pt idx="44">
                  <c:v>42.365997309999997</c:v>
                </c:pt>
                <c:pt idx="45">
                  <c:v>42.380920410000002</c:v>
                </c:pt>
                <c:pt idx="46">
                  <c:v>41.967082980000001</c:v>
                </c:pt>
                <c:pt idx="47">
                  <c:v>40.937034609999998</c:v>
                </c:pt>
                <c:pt idx="48">
                  <c:v>41.67672348</c:v>
                </c:pt>
                <c:pt idx="49">
                  <c:v>43.70338821</c:v>
                </c:pt>
                <c:pt idx="50">
                  <c:v>44.775035860000003</c:v>
                </c:pt>
                <c:pt idx="51">
                  <c:v>44.58805847</c:v>
                </c:pt>
                <c:pt idx="52">
                  <c:v>43.611579900000002</c:v>
                </c:pt>
                <c:pt idx="53">
                  <c:v>45.160755160000001</c:v>
                </c:pt>
                <c:pt idx="54">
                  <c:v>46.121124270000003</c:v>
                </c:pt>
                <c:pt idx="55">
                  <c:v>46.545970920000002</c:v>
                </c:pt>
                <c:pt idx="56">
                  <c:v>46.159877780000002</c:v>
                </c:pt>
                <c:pt idx="57">
                  <c:v>46.908172610000001</c:v>
                </c:pt>
                <c:pt idx="58">
                  <c:v>47.443729400000002</c:v>
                </c:pt>
                <c:pt idx="59">
                  <c:v>48.283260349999999</c:v>
                </c:pt>
                <c:pt idx="60">
                  <c:v>49.119159699999997</c:v>
                </c:pt>
                <c:pt idx="61">
                  <c:v>48.213073729999998</c:v>
                </c:pt>
                <c:pt idx="62">
                  <c:v>49.405864719999997</c:v>
                </c:pt>
                <c:pt idx="63">
                  <c:v>48.918563839999997</c:v>
                </c:pt>
                <c:pt idx="64">
                  <c:v>48.739574429999998</c:v>
                </c:pt>
                <c:pt idx="65">
                  <c:v>50.100200649999998</c:v>
                </c:pt>
                <c:pt idx="66">
                  <c:v>51.099803919999999</c:v>
                </c:pt>
                <c:pt idx="67">
                  <c:v>51.881431579999997</c:v>
                </c:pt>
                <c:pt idx="68">
                  <c:v>51.412713770348226</c:v>
                </c:pt>
                <c:pt idx="69">
                  <c:v>52.648629343809425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31-C141-81A1-5BDB80108B70}"/>
            </c:ext>
          </c:extLst>
        </c:ser>
        <c:ser>
          <c:idx val="4"/>
          <c:order val="2"/>
          <c:tx>
            <c:strRef>
              <c:f>IX.1!$E$5</c:f>
              <c:strCache>
                <c:ptCount val="1"/>
                <c:pt idx="0">
                  <c:v>H 66-67</c:v>
                </c:pt>
              </c:strCache>
            </c:strRef>
          </c:tx>
          <c:spPr>
            <a:ln w="44450" cap="rnd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IX.1!$A$6:$A$75</c:f>
              <c:numCache>
                <c:formatCode>General</c:formatCode>
                <c:ptCount val="70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IX.1!$E$6:$E$75</c:f>
              <c:numCache>
                <c:formatCode>0.0</c:formatCode>
                <c:ptCount val="70"/>
                <c:pt idx="0">
                  <c:v>7.5777640340000003</c:v>
                </c:pt>
                <c:pt idx="1">
                  <c:v>7.3861837389999998</c:v>
                </c:pt>
                <c:pt idx="2">
                  <c:v>7.0081839559999999</c:v>
                </c:pt>
                <c:pt idx="3">
                  <c:v>7.9820876119999999</c:v>
                </c:pt>
                <c:pt idx="4">
                  <c:v>7.3897457119999999</c:v>
                </c:pt>
                <c:pt idx="5">
                  <c:v>9.0985717770000001</c:v>
                </c:pt>
                <c:pt idx="6">
                  <c:v>9.1199159620000003</c:v>
                </c:pt>
                <c:pt idx="7">
                  <c:v>8.2238025669999999</c:v>
                </c:pt>
                <c:pt idx="8">
                  <c:v>8.8008184430000007</c:v>
                </c:pt>
                <c:pt idx="9">
                  <c:v>7.1700077059999998</c:v>
                </c:pt>
                <c:pt idx="10">
                  <c:v>7.9413776399999998</c:v>
                </c:pt>
                <c:pt idx="11">
                  <c:v>7.9068455699999998</c:v>
                </c:pt>
                <c:pt idx="12">
                  <c:v>7.1119589809999999</c:v>
                </c:pt>
                <c:pt idx="13">
                  <c:v>9.0549859999999995</c:v>
                </c:pt>
                <c:pt idx="14">
                  <c:v>8.5168905259999992</c:v>
                </c:pt>
                <c:pt idx="15">
                  <c:v>8.2191867829999996</c:v>
                </c:pt>
                <c:pt idx="16">
                  <c:v>7.9103035930000001</c:v>
                </c:pt>
                <c:pt idx="17">
                  <c:v>7.4632411000000003</c:v>
                </c:pt>
                <c:pt idx="18">
                  <c:v>7.252643108</c:v>
                </c:pt>
                <c:pt idx="19">
                  <c:v>8.4406118390000007</c:v>
                </c:pt>
                <c:pt idx="20">
                  <c:v>7.0830240250000003</c:v>
                </c:pt>
                <c:pt idx="21">
                  <c:v>6.6656427379999998</c:v>
                </c:pt>
                <c:pt idx="22">
                  <c:v>6.3124928469999997</c:v>
                </c:pt>
                <c:pt idx="23">
                  <c:v>5.8869013790000002</c:v>
                </c:pt>
                <c:pt idx="24">
                  <c:v>5.2328066829999997</c:v>
                </c:pt>
                <c:pt idx="25">
                  <c:v>5.3073463439999999</c:v>
                </c:pt>
                <c:pt idx="26">
                  <c:v>4.7738366130000003</c:v>
                </c:pt>
                <c:pt idx="27">
                  <c:v>6.0813384060000004</c:v>
                </c:pt>
                <c:pt idx="28">
                  <c:v>5.1215353009999998</c:v>
                </c:pt>
                <c:pt idx="29">
                  <c:v>6.0842170720000004</c:v>
                </c:pt>
                <c:pt idx="30">
                  <c:v>6.2387309069999999</c:v>
                </c:pt>
                <c:pt idx="31">
                  <c:v>6.6732192039999996</c:v>
                </c:pt>
                <c:pt idx="32">
                  <c:v>5.1590299609999999</c:v>
                </c:pt>
                <c:pt idx="33">
                  <c:v>4.3093686099999999</c:v>
                </c:pt>
                <c:pt idx="34">
                  <c:v>4.6172223089999997</c:v>
                </c:pt>
                <c:pt idx="35">
                  <c:v>4.685516357</c:v>
                </c:pt>
                <c:pt idx="36">
                  <c:v>3.87057662</c:v>
                </c:pt>
                <c:pt idx="37">
                  <c:v>4.653932095</c:v>
                </c:pt>
                <c:pt idx="38">
                  <c:v>5.8399224280000004</c:v>
                </c:pt>
                <c:pt idx="39">
                  <c:v>5.311677456</c:v>
                </c:pt>
                <c:pt idx="40">
                  <c:v>5.1196169850000004</c:v>
                </c:pt>
                <c:pt idx="41">
                  <c:v>5.5790848730000002</c:v>
                </c:pt>
                <c:pt idx="42">
                  <c:v>5.5516648289999999</c:v>
                </c:pt>
                <c:pt idx="43">
                  <c:v>6.5767374040000002</c:v>
                </c:pt>
                <c:pt idx="44">
                  <c:v>6.2654886249999997</c:v>
                </c:pt>
                <c:pt idx="45">
                  <c:v>6.6235294339999999</c:v>
                </c:pt>
                <c:pt idx="46">
                  <c:v>6.2390742299999999</c:v>
                </c:pt>
                <c:pt idx="47">
                  <c:v>6.6772565840000002</c:v>
                </c:pt>
                <c:pt idx="48">
                  <c:v>6.2306857109999996</c:v>
                </c:pt>
                <c:pt idx="49">
                  <c:v>6.0473136900000002</c:v>
                </c:pt>
                <c:pt idx="50">
                  <c:v>5.8049039840000001</c:v>
                </c:pt>
                <c:pt idx="51">
                  <c:v>6.1657013889999996</c:v>
                </c:pt>
                <c:pt idx="52">
                  <c:v>6.8514633180000004</c:v>
                </c:pt>
                <c:pt idx="53">
                  <c:v>6.848159313</c:v>
                </c:pt>
                <c:pt idx="54">
                  <c:v>7.0801115039999996</c:v>
                </c:pt>
                <c:pt idx="55">
                  <c:v>6.8689041140000002</c:v>
                </c:pt>
                <c:pt idx="56">
                  <c:v>5.4858145709999997</c:v>
                </c:pt>
                <c:pt idx="57">
                  <c:v>6.6503176689999997</c:v>
                </c:pt>
                <c:pt idx="58">
                  <c:v>8.1536235809999997</c:v>
                </c:pt>
                <c:pt idx="59">
                  <c:v>8.1456108090000008</c:v>
                </c:pt>
                <c:pt idx="60">
                  <c:v>8.7655754090000002</c:v>
                </c:pt>
                <c:pt idx="61">
                  <c:v>8.3477220540000001</c:v>
                </c:pt>
                <c:pt idx="62">
                  <c:v>9.0135793690000003</c:v>
                </c:pt>
                <c:pt idx="63">
                  <c:v>9.0952539439999995</c:v>
                </c:pt>
                <c:pt idx="64">
                  <c:v>9.5717115400000008</c:v>
                </c:pt>
                <c:pt idx="65">
                  <c:v>9.6854181290000003</c:v>
                </c:pt>
                <c:pt idx="66">
                  <c:v>8.8996620180000008</c:v>
                </c:pt>
                <c:pt idx="67">
                  <c:v>9.5551700589999999</c:v>
                </c:pt>
                <c:pt idx="68">
                  <c:v>9.4539104219888372</c:v>
                </c:pt>
                <c:pt idx="69">
                  <c:v>7.9852605270127119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1-C141-81A1-5BDB80108B70}"/>
            </c:ext>
          </c:extLst>
        </c:ser>
        <c:ser>
          <c:idx val="3"/>
          <c:order val="3"/>
          <c:tx>
            <c:strRef>
              <c:f>IX.1!$G$5</c:f>
              <c:strCache>
                <c:ptCount val="1"/>
                <c:pt idx="0">
                  <c:v>M 55-59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IX.1!$A$6:$A$75</c:f>
              <c:numCache>
                <c:formatCode>General</c:formatCode>
                <c:ptCount val="70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IX.1!$G$6:$G$75</c:f>
              <c:numCache>
                <c:formatCode>0.0</c:formatCode>
                <c:ptCount val="70"/>
                <c:pt idx="0">
                  <c:v>33.863891600000002</c:v>
                </c:pt>
                <c:pt idx="1">
                  <c:v>35.156986240000002</c:v>
                </c:pt>
                <c:pt idx="2">
                  <c:v>34.408069609999998</c:v>
                </c:pt>
                <c:pt idx="3">
                  <c:v>36.327438350000001</c:v>
                </c:pt>
                <c:pt idx="4">
                  <c:v>36.700656889999998</c:v>
                </c:pt>
                <c:pt idx="5">
                  <c:v>36.327533719999998</c:v>
                </c:pt>
                <c:pt idx="6">
                  <c:v>35.568847660000003</c:v>
                </c:pt>
                <c:pt idx="7">
                  <c:v>37.569664000000003</c:v>
                </c:pt>
                <c:pt idx="8">
                  <c:v>38.052162170000003</c:v>
                </c:pt>
                <c:pt idx="9">
                  <c:v>38.090801239999998</c:v>
                </c:pt>
                <c:pt idx="10">
                  <c:v>37.769420619999998</c:v>
                </c:pt>
                <c:pt idx="11">
                  <c:v>39.429168699999998</c:v>
                </c:pt>
                <c:pt idx="12">
                  <c:v>39.481006620000002</c:v>
                </c:pt>
                <c:pt idx="13">
                  <c:v>40.475566860000001</c:v>
                </c:pt>
                <c:pt idx="14">
                  <c:v>39.848976139999998</c:v>
                </c:pt>
                <c:pt idx="15">
                  <c:v>40.529113770000002</c:v>
                </c:pt>
                <c:pt idx="16">
                  <c:v>40.554161069999999</c:v>
                </c:pt>
                <c:pt idx="17">
                  <c:v>40.910045619999998</c:v>
                </c:pt>
                <c:pt idx="18">
                  <c:v>41.200199130000001</c:v>
                </c:pt>
                <c:pt idx="19">
                  <c:v>41.253986359999999</c:v>
                </c:pt>
                <c:pt idx="20">
                  <c:v>41.133869169999997</c:v>
                </c:pt>
                <c:pt idx="21">
                  <c:v>40.825820919999998</c:v>
                </c:pt>
                <c:pt idx="22">
                  <c:v>41.63718033</c:v>
                </c:pt>
                <c:pt idx="23">
                  <c:v>42.3597641</c:v>
                </c:pt>
                <c:pt idx="24">
                  <c:v>43.070487980000003</c:v>
                </c:pt>
                <c:pt idx="25">
                  <c:v>45.173248289999997</c:v>
                </c:pt>
                <c:pt idx="26">
                  <c:v>45.183235170000003</c:v>
                </c:pt>
                <c:pt idx="27">
                  <c:v>44.67520142</c:v>
                </c:pt>
                <c:pt idx="28">
                  <c:v>44.723709110000001</c:v>
                </c:pt>
                <c:pt idx="29">
                  <c:v>45.438640589999999</c:v>
                </c:pt>
                <c:pt idx="30">
                  <c:v>46.083324429999998</c:v>
                </c:pt>
                <c:pt idx="31">
                  <c:v>45.155918120000003</c:v>
                </c:pt>
                <c:pt idx="32">
                  <c:v>45.097038269999999</c:v>
                </c:pt>
                <c:pt idx="33">
                  <c:v>46.50959778</c:v>
                </c:pt>
                <c:pt idx="34">
                  <c:v>46.41850281</c:v>
                </c:pt>
                <c:pt idx="35">
                  <c:v>46.634799960000002</c:v>
                </c:pt>
                <c:pt idx="36">
                  <c:v>46.013328549999997</c:v>
                </c:pt>
                <c:pt idx="37">
                  <c:v>45.774692539999997</c:v>
                </c:pt>
                <c:pt idx="38">
                  <c:v>46.34080505</c:v>
                </c:pt>
                <c:pt idx="39">
                  <c:v>47.715267179999998</c:v>
                </c:pt>
                <c:pt idx="40">
                  <c:v>48.866603849999997</c:v>
                </c:pt>
                <c:pt idx="41">
                  <c:v>48.660633089999997</c:v>
                </c:pt>
                <c:pt idx="42">
                  <c:v>48.540973659999999</c:v>
                </c:pt>
                <c:pt idx="43">
                  <c:v>50.679309840000002</c:v>
                </c:pt>
                <c:pt idx="44">
                  <c:v>51.331634520000001</c:v>
                </c:pt>
                <c:pt idx="45">
                  <c:v>51.120620729999999</c:v>
                </c:pt>
                <c:pt idx="46">
                  <c:v>52.588062290000003</c:v>
                </c:pt>
                <c:pt idx="47">
                  <c:v>52.414028170000002</c:v>
                </c:pt>
                <c:pt idx="48">
                  <c:v>52.490348820000001</c:v>
                </c:pt>
                <c:pt idx="49">
                  <c:v>52.36309052</c:v>
                </c:pt>
                <c:pt idx="50">
                  <c:v>51.998210909999997</c:v>
                </c:pt>
                <c:pt idx="51">
                  <c:v>53.661994929999999</c:v>
                </c:pt>
                <c:pt idx="52">
                  <c:v>53.810737609999997</c:v>
                </c:pt>
                <c:pt idx="53">
                  <c:v>54.686088560000002</c:v>
                </c:pt>
                <c:pt idx="54">
                  <c:v>55.273887629999997</c:v>
                </c:pt>
                <c:pt idx="55">
                  <c:v>55.921192169999998</c:v>
                </c:pt>
                <c:pt idx="56">
                  <c:v>56.226985929999998</c:v>
                </c:pt>
                <c:pt idx="57">
                  <c:v>57.214138030000001</c:v>
                </c:pt>
                <c:pt idx="58">
                  <c:v>56.104759219999998</c:v>
                </c:pt>
                <c:pt idx="59">
                  <c:v>57.586246490000001</c:v>
                </c:pt>
                <c:pt idx="60">
                  <c:v>58.037788390000003</c:v>
                </c:pt>
                <c:pt idx="61">
                  <c:v>56.381011960000002</c:v>
                </c:pt>
                <c:pt idx="62">
                  <c:v>56.764739990000002</c:v>
                </c:pt>
                <c:pt idx="63">
                  <c:v>57.949523929999998</c:v>
                </c:pt>
                <c:pt idx="64">
                  <c:v>57.642147059999999</c:v>
                </c:pt>
                <c:pt idx="65">
                  <c:v>57.695056919999999</c:v>
                </c:pt>
                <c:pt idx="66">
                  <c:v>56.669544219999999</c:v>
                </c:pt>
                <c:pt idx="67">
                  <c:v>58.669708249999999</c:v>
                </c:pt>
                <c:pt idx="68">
                  <c:v>58.639062078915629</c:v>
                </c:pt>
                <c:pt idx="69">
                  <c:v>59.561017796272274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31-C141-81A1-5BDB80108B70}"/>
            </c:ext>
          </c:extLst>
        </c:ser>
        <c:ser>
          <c:idx val="6"/>
          <c:order val="4"/>
          <c:tx>
            <c:strRef>
              <c:f>IX.1!$H$5</c:f>
              <c:strCache>
                <c:ptCount val="1"/>
                <c:pt idx="0">
                  <c:v>M 60-64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IX.1!$A$6:$A$75</c:f>
              <c:numCache>
                <c:formatCode>General</c:formatCode>
                <c:ptCount val="70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IX.1!$H$6:$H$75</c:f>
              <c:numCache>
                <c:formatCode>0.0</c:formatCode>
                <c:ptCount val="70"/>
                <c:pt idx="0">
                  <c:v>18.625940320000002</c:v>
                </c:pt>
                <c:pt idx="1">
                  <c:v>19.018209460000001</c:v>
                </c:pt>
                <c:pt idx="2">
                  <c:v>20.03062057</c:v>
                </c:pt>
                <c:pt idx="3">
                  <c:v>19.741872789999999</c:v>
                </c:pt>
                <c:pt idx="4">
                  <c:v>20.71682358</c:v>
                </c:pt>
                <c:pt idx="5">
                  <c:v>20.510080339999998</c:v>
                </c:pt>
                <c:pt idx="6">
                  <c:v>19.733091349999999</c:v>
                </c:pt>
                <c:pt idx="7">
                  <c:v>20.564939500000001</c:v>
                </c:pt>
                <c:pt idx="8">
                  <c:v>20.982383729999999</c:v>
                </c:pt>
                <c:pt idx="9">
                  <c:v>22.170364379999999</c:v>
                </c:pt>
                <c:pt idx="10">
                  <c:v>21.037054059999999</c:v>
                </c:pt>
                <c:pt idx="11">
                  <c:v>21.303243640000002</c:v>
                </c:pt>
                <c:pt idx="12">
                  <c:v>21.426181790000001</c:v>
                </c:pt>
                <c:pt idx="13">
                  <c:v>21.68725014</c:v>
                </c:pt>
                <c:pt idx="14">
                  <c:v>21.762926100000001</c:v>
                </c:pt>
                <c:pt idx="15">
                  <c:v>22.050754550000001</c:v>
                </c:pt>
                <c:pt idx="16">
                  <c:v>22.408664699999999</c:v>
                </c:pt>
                <c:pt idx="17">
                  <c:v>23.589883799999999</c:v>
                </c:pt>
                <c:pt idx="18">
                  <c:v>22.659931180000001</c:v>
                </c:pt>
                <c:pt idx="19">
                  <c:v>23.145204540000002</c:v>
                </c:pt>
                <c:pt idx="20">
                  <c:v>23.718200679999999</c:v>
                </c:pt>
                <c:pt idx="21">
                  <c:v>23.816772459999999</c:v>
                </c:pt>
                <c:pt idx="22">
                  <c:v>24.23924637</c:v>
                </c:pt>
                <c:pt idx="23">
                  <c:v>25.216709139999999</c:v>
                </c:pt>
                <c:pt idx="24">
                  <c:v>25.032003400000001</c:v>
                </c:pt>
                <c:pt idx="25">
                  <c:v>26.273878100000001</c:v>
                </c:pt>
                <c:pt idx="26">
                  <c:v>26.61899185</c:v>
                </c:pt>
                <c:pt idx="27">
                  <c:v>26.280138019999999</c:v>
                </c:pt>
                <c:pt idx="28">
                  <c:v>25.498186109999999</c:v>
                </c:pt>
                <c:pt idx="29">
                  <c:v>26.138002400000001</c:v>
                </c:pt>
                <c:pt idx="30">
                  <c:v>25.9232254</c:v>
                </c:pt>
                <c:pt idx="31">
                  <c:v>25.440324780000001</c:v>
                </c:pt>
                <c:pt idx="32">
                  <c:v>24.476860049999999</c:v>
                </c:pt>
                <c:pt idx="33">
                  <c:v>24.618364329999999</c:v>
                </c:pt>
                <c:pt idx="34">
                  <c:v>25.44507217</c:v>
                </c:pt>
                <c:pt idx="35">
                  <c:v>26.31798744</c:v>
                </c:pt>
                <c:pt idx="36">
                  <c:v>27.239538190000001</c:v>
                </c:pt>
                <c:pt idx="37">
                  <c:v>27.676717759999999</c:v>
                </c:pt>
                <c:pt idx="38">
                  <c:v>27.512292859999999</c:v>
                </c:pt>
                <c:pt idx="39">
                  <c:v>28.59266663</c:v>
                </c:pt>
                <c:pt idx="40">
                  <c:v>28.22825813</c:v>
                </c:pt>
                <c:pt idx="41">
                  <c:v>29.43899918</c:v>
                </c:pt>
                <c:pt idx="42">
                  <c:v>29.240697860000001</c:v>
                </c:pt>
                <c:pt idx="43">
                  <c:v>31.056135179999998</c:v>
                </c:pt>
                <c:pt idx="44">
                  <c:v>31.476013179999999</c:v>
                </c:pt>
                <c:pt idx="45">
                  <c:v>32.18709183</c:v>
                </c:pt>
                <c:pt idx="46">
                  <c:v>31.964555740000002</c:v>
                </c:pt>
                <c:pt idx="47">
                  <c:v>32.330360409999997</c:v>
                </c:pt>
                <c:pt idx="48">
                  <c:v>32.55962753</c:v>
                </c:pt>
                <c:pt idx="49">
                  <c:v>33.076190949999997</c:v>
                </c:pt>
                <c:pt idx="50">
                  <c:v>33.043033600000001</c:v>
                </c:pt>
                <c:pt idx="51">
                  <c:v>32.882896420000002</c:v>
                </c:pt>
                <c:pt idx="52">
                  <c:v>32.249763489999999</c:v>
                </c:pt>
                <c:pt idx="53">
                  <c:v>33.752716059999997</c:v>
                </c:pt>
                <c:pt idx="54">
                  <c:v>33.483829499999999</c:v>
                </c:pt>
                <c:pt idx="55">
                  <c:v>33.730335240000002</c:v>
                </c:pt>
                <c:pt idx="56">
                  <c:v>34.643081670000001</c:v>
                </c:pt>
                <c:pt idx="57">
                  <c:v>35.399566649999997</c:v>
                </c:pt>
                <c:pt idx="58">
                  <c:v>35.254909519999998</c:v>
                </c:pt>
                <c:pt idx="59">
                  <c:v>36.95674133</c:v>
                </c:pt>
                <c:pt idx="60">
                  <c:v>37.571842189999998</c:v>
                </c:pt>
                <c:pt idx="61">
                  <c:v>36.687831879999997</c:v>
                </c:pt>
                <c:pt idx="62">
                  <c:v>37.373954769999997</c:v>
                </c:pt>
                <c:pt idx="63">
                  <c:v>38.542556759999997</c:v>
                </c:pt>
                <c:pt idx="64">
                  <c:v>39.138603209999999</c:v>
                </c:pt>
                <c:pt idx="65">
                  <c:v>40.017574310000001</c:v>
                </c:pt>
                <c:pt idx="66">
                  <c:v>39.99594879</c:v>
                </c:pt>
                <c:pt idx="67">
                  <c:v>40.571365360000001</c:v>
                </c:pt>
                <c:pt idx="68">
                  <c:v>41.360341787424368</c:v>
                </c:pt>
                <c:pt idx="69">
                  <c:v>41.795272471306191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8-984F-A6A7-E731615CBBAF}"/>
            </c:ext>
          </c:extLst>
        </c:ser>
        <c:ser>
          <c:idx val="7"/>
          <c:order val="5"/>
          <c:tx>
            <c:strRef>
              <c:f>IX.1!$I$5</c:f>
              <c:strCache>
                <c:ptCount val="1"/>
                <c:pt idx="0">
                  <c:v>M 66-67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IX.1!$A$6:$A$75</c:f>
              <c:numCache>
                <c:formatCode>General</c:formatCode>
                <c:ptCount val="70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IX.1!$I$6:$I$75</c:f>
              <c:numCache>
                <c:formatCode>0.0</c:formatCode>
                <c:ptCount val="70"/>
                <c:pt idx="0">
                  <c:v>2.8014969829999998</c:v>
                </c:pt>
                <c:pt idx="1">
                  <c:v>3.0164413450000001</c:v>
                </c:pt>
                <c:pt idx="2">
                  <c:v>2.8514251709999998</c:v>
                </c:pt>
                <c:pt idx="3">
                  <c:v>2.095085144</c:v>
                </c:pt>
                <c:pt idx="4">
                  <c:v>2.635492325</c:v>
                </c:pt>
                <c:pt idx="5">
                  <c:v>2.665510416</c:v>
                </c:pt>
                <c:pt idx="6">
                  <c:v>2.9654488560000001</c:v>
                </c:pt>
                <c:pt idx="7">
                  <c:v>2.5838403699999999</c:v>
                </c:pt>
                <c:pt idx="8">
                  <c:v>2.053256035</c:v>
                </c:pt>
                <c:pt idx="9">
                  <c:v>1.6598445180000001</c:v>
                </c:pt>
                <c:pt idx="10">
                  <c:v>2.3432021139999999</c:v>
                </c:pt>
                <c:pt idx="11">
                  <c:v>3.0332462790000001</c:v>
                </c:pt>
                <c:pt idx="12">
                  <c:v>3.6411685939999998</c:v>
                </c:pt>
                <c:pt idx="13">
                  <c:v>4.4484467509999996</c:v>
                </c:pt>
                <c:pt idx="14">
                  <c:v>3.4886312479999999</c:v>
                </c:pt>
                <c:pt idx="15">
                  <c:v>3.8835513590000001</c:v>
                </c:pt>
                <c:pt idx="16">
                  <c:v>4.372652531</c:v>
                </c:pt>
                <c:pt idx="17">
                  <c:v>4.3697233200000003</c:v>
                </c:pt>
                <c:pt idx="18">
                  <c:v>3.8150808810000001</c:v>
                </c:pt>
                <c:pt idx="19">
                  <c:v>4.7481822969999996</c:v>
                </c:pt>
                <c:pt idx="20">
                  <c:v>4.9647994039999999</c:v>
                </c:pt>
                <c:pt idx="21">
                  <c:v>5.232376575</c:v>
                </c:pt>
                <c:pt idx="22">
                  <c:v>4.7637786870000003</c:v>
                </c:pt>
                <c:pt idx="23">
                  <c:v>5.420458794</c:v>
                </c:pt>
                <c:pt idx="24">
                  <c:v>4.8733015059999998</c:v>
                </c:pt>
                <c:pt idx="25">
                  <c:v>4.5996208190000001</c:v>
                </c:pt>
                <c:pt idx="26">
                  <c:v>4.4786577220000003</c:v>
                </c:pt>
                <c:pt idx="27">
                  <c:v>4.2619156839999999</c:v>
                </c:pt>
                <c:pt idx="28">
                  <c:v>4.4125680919999999</c:v>
                </c:pt>
                <c:pt idx="29">
                  <c:v>4.3900160789999996</c:v>
                </c:pt>
                <c:pt idx="30">
                  <c:v>4.6444520950000001</c:v>
                </c:pt>
                <c:pt idx="31">
                  <c:v>4.215546131</c:v>
                </c:pt>
                <c:pt idx="32">
                  <c:v>4.0739779470000004</c:v>
                </c:pt>
                <c:pt idx="33">
                  <c:v>4.0362362860000003</c:v>
                </c:pt>
                <c:pt idx="34">
                  <c:v>3.8577103610000001</c:v>
                </c:pt>
                <c:pt idx="35">
                  <c:v>4.0383505819999996</c:v>
                </c:pt>
                <c:pt idx="36">
                  <c:v>3.8180103299999999</c:v>
                </c:pt>
                <c:pt idx="37">
                  <c:v>3.2658474449999999</c:v>
                </c:pt>
                <c:pt idx="38">
                  <c:v>3.478003025</c:v>
                </c:pt>
                <c:pt idx="39">
                  <c:v>3.0552775859999999</c:v>
                </c:pt>
                <c:pt idx="40">
                  <c:v>2.7620527739999998</c:v>
                </c:pt>
                <c:pt idx="41">
                  <c:v>3.3773012160000002</c:v>
                </c:pt>
                <c:pt idx="42">
                  <c:v>3.9622523780000001</c:v>
                </c:pt>
                <c:pt idx="43">
                  <c:v>4.4825081830000002</c:v>
                </c:pt>
                <c:pt idx="44">
                  <c:v>3.7152864929999998</c:v>
                </c:pt>
                <c:pt idx="45">
                  <c:v>3.932353258</c:v>
                </c:pt>
                <c:pt idx="46">
                  <c:v>4.3553762440000003</c:v>
                </c:pt>
                <c:pt idx="47">
                  <c:v>3.5573892589999998</c:v>
                </c:pt>
                <c:pt idx="48">
                  <c:v>3.520623922</c:v>
                </c:pt>
                <c:pt idx="49">
                  <c:v>4.0765433309999999</c:v>
                </c:pt>
                <c:pt idx="50">
                  <c:v>3.9938969609999999</c:v>
                </c:pt>
                <c:pt idx="51">
                  <c:v>4.3295221330000002</c:v>
                </c:pt>
                <c:pt idx="52">
                  <c:v>4.1362380979999998</c:v>
                </c:pt>
                <c:pt idx="53">
                  <c:v>3.7606647010000001</c:v>
                </c:pt>
                <c:pt idx="54">
                  <c:v>3.719562292</c:v>
                </c:pt>
                <c:pt idx="55">
                  <c:v>4.1051020620000003</c:v>
                </c:pt>
                <c:pt idx="56">
                  <c:v>3.264496088</c:v>
                </c:pt>
                <c:pt idx="57">
                  <c:v>3.653076172</c:v>
                </c:pt>
                <c:pt idx="58">
                  <c:v>3.811693907</c:v>
                </c:pt>
                <c:pt idx="59">
                  <c:v>3.7748777869999999</c:v>
                </c:pt>
                <c:pt idx="60">
                  <c:v>4.0165114400000004</c:v>
                </c:pt>
                <c:pt idx="61">
                  <c:v>4.5458130839999997</c:v>
                </c:pt>
                <c:pt idx="62">
                  <c:v>5.5229320529999999</c:v>
                </c:pt>
                <c:pt idx="63">
                  <c:v>6.2074985500000004</c:v>
                </c:pt>
                <c:pt idx="64">
                  <c:v>6.4572353360000001</c:v>
                </c:pt>
                <c:pt idx="65">
                  <c:v>7.2758545879999996</c:v>
                </c:pt>
                <c:pt idx="66">
                  <c:v>5.3995261189999999</c:v>
                </c:pt>
                <c:pt idx="67">
                  <c:v>5.0434618000000002</c:v>
                </c:pt>
                <c:pt idx="68">
                  <c:v>6.5320911692576793</c:v>
                </c:pt>
                <c:pt idx="69">
                  <c:v>5.8669704485939471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28-984F-A6A7-E731615C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0276392"/>
        <c:axId val="-2140427720"/>
      </c:lineChart>
      <c:catAx>
        <c:axId val="-2140276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427720"/>
        <c:crosses val="autoZero"/>
        <c:auto val="1"/>
        <c:lblAlgn val="ctr"/>
        <c:lblOffset val="100"/>
        <c:noMultiLvlLbl val="0"/>
      </c:catAx>
      <c:valAx>
        <c:axId val="-214042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276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'I.2.a-I.2.b'!$H$5</c:f>
              <c:strCache>
                <c:ptCount val="1"/>
                <c:pt idx="0">
                  <c:v>Asalariados sector público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'I.2.a-I.2.b'!$F$6:$F$20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'I.2.a-I.2.b'!$H$6:$H$20</c:f>
              <c:numCache>
                <c:formatCode>0</c:formatCode>
                <c:ptCount val="15"/>
                <c:pt idx="0">
                  <c:v>93.394897480043824</c:v>
                </c:pt>
                <c:pt idx="1">
                  <c:v>97.23274377836907</c:v>
                </c:pt>
                <c:pt idx="2">
                  <c:v>99.182970730943808</c:v>
                </c:pt>
                <c:pt idx="3">
                  <c:v>103.2806385975896</c:v>
                </c:pt>
                <c:pt idx="4">
                  <c:v>98.309594615745809</c:v>
                </c:pt>
                <c:pt idx="5">
                  <c:v>92.189701048677421</c:v>
                </c:pt>
                <c:pt idx="6">
                  <c:v>91.704492095789632</c:v>
                </c:pt>
                <c:pt idx="7">
                  <c:v>92.543434027234312</c:v>
                </c:pt>
                <c:pt idx="8">
                  <c:v>93.754891219283138</c:v>
                </c:pt>
                <c:pt idx="9">
                  <c:v>94.030364689309749</c:v>
                </c:pt>
                <c:pt idx="10">
                  <c:v>97.598998278290821</c:v>
                </c:pt>
                <c:pt idx="11">
                  <c:v>100</c:v>
                </c:pt>
                <c:pt idx="12">
                  <c:v>100.98293942714041</c:v>
                </c:pt>
                <c:pt idx="13">
                  <c:v>107.67256221630927</c:v>
                </c:pt>
                <c:pt idx="14">
                  <c:v>108.11865759899828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5-E04E-A79D-178C675A6F76}"/>
            </c:ext>
          </c:extLst>
        </c:ser>
        <c:ser>
          <c:idx val="1"/>
          <c:order val="1"/>
          <c:tx>
            <c:strRef>
              <c:f>'I.2.a-I.2.b'!$I$5</c:f>
              <c:strCache>
                <c:ptCount val="1"/>
                <c:pt idx="0">
                  <c:v>Asalariados sector privado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'I.2.a-I.2.b'!$F$6:$F$20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'I.2.a-I.2.b'!$I$6:$I$20</c:f>
              <c:numCache>
                <c:formatCode>0</c:formatCode>
                <c:ptCount val="15"/>
                <c:pt idx="0">
                  <c:v>104.15227734218679</c:v>
                </c:pt>
                <c:pt idx="1">
                  <c:v>94.984363189020144</c:v>
                </c:pt>
                <c:pt idx="2">
                  <c:v>92.274970727296974</c:v>
                </c:pt>
                <c:pt idx="3">
                  <c:v>91.006239902770176</c:v>
                </c:pt>
                <c:pt idx="4">
                  <c:v>85.815707954764406</c:v>
                </c:pt>
                <c:pt idx="5">
                  <c:v>82.460833864441454</c:v>
                </c:pt>
                <c:pt idx="6">
                  <c:v>84.394314425884488</c:v>
                </c:pt>
                <c:pt idx="7">
                  <c:v>87.492033378292263</c:v>
                </c:pt>
                <c:pt idx="8">
                  <c:v>90.35779394981401</c:v>
                </c:pt>
                <c:pt idx="9">
                  <c:v>94.017252367754082</c:v>
                </c:pt>
                <c:pt idx="10">
                  <c:v>97.374349701344329</c:v>
                </c:pt>
                <c:pt idx="11">
                  <c:v>100</c:v>
                </c:pt>
                <c:pt idx="12">
                  <c:v>91.15964368821237</c:v>
                </c:pt>
                <c:pt idx="13">
                  <c:v>96.843735641553891</c:v>
                </c:pt>
                <c:pt idx="14">
                  <c:v>102.64030147178704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5-E04E-A79D-178C675A6F76}"/>
            </c:ext>
          </c:extLst>
        </c:ser>
        <c:ser>
          <c:idx val="4"/>
          <c:order val="2"/>
          <c:tx>
            <c:strRef>
              <c:f>'I.2.a-I.2.b'!$G$5</c:f>
              <c:strCache>
                <c:ptCount val="1"/>
                <c:pt idx="0">
                  <c:v>No asalariados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'I.2.a-I.2.b'!$F$6:$F$20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'I.2.a-I.2.b'!$G$6:$G$20</c:f>
              <c:numCache>
                <c:formatCode>0</c:formatCode>
                <c:ptCount val="15"/>
                <c:pt idx="0">
                  <c:v>115.81210293268305</c:v>
                </c:pt>
                <c:pt idx="1">
                  <c:v>103.6738753770134</c:v>
                </c:pt>
                <c:pt idx="2">
                  <c:v>100.468459218379</c:v>
                </c:pt>
                <c:pt idx="3">
                  <c:v>97.619200410703982</c:v>
                </c:pt>
                <c:pt idx="4">
                  <c:v>97.481229545017001</c:v>
                </c:pt>
                <c:pt idx="5">
                  <c:v>99.09516781107618</c:v>
                </c:pt>
                <c:pt idx="6">
                  <c:v>97.401013925431556</c:v>
                </c:pt>
                <c:pt idx="7">
                  <c:v>99.605339151639612</c:v>
                </c:pt>
                <c:pt idx="8">
                  <c:v>99.890906757363794</c:v>
                </c:pt>
                <c:pt idx="9">
                  <c:v>100.20856061092216</c:v>
                </c:pt>
                <c:pt idx="10">
                  <c:v>99.043829814541496</c:v>
                </c:pt>
                <c:pt idx="11">
                  <c:v>100</c:v>
                </c:pt>
                <c:pt idx="12">
                  <c:v>98.838477828402745</c:v>
                </c:pt>
                <c:pt idx="13">
                  <c:v>101.53051402169031</c:v>
                </c:pt>
                <c:pt idx="14">
                  <c:v>101.52409677212346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5-E04E-A79D-178C675A6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579640"/>
        <c:axId val="2059589624"/>
      </c:lineChart>
      <c:catAx>
        <c:axId val="20595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589624"/>
        <c:crosses val="autoZero"/>
        <c:auto val="1"/>
        <c:lblAlgn val="ctr"/>
        <c:lblOffset val="100"/>
        <c:noMultiLvlLbl val="0"/>
      </c:catAx>
      <c:valAx>
        <c:axId val="2059589624"/>
        <c:scaling>
          <c:orientation val="minMax"/>
          <c:max val="12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5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'IX.1 regional'!$F$4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'IX.1 regional'!$E$5:$E$24</c:f>
              <c:strCache>
                <c:ptCount val="20"/>
                <c:pt idx="0">
                  <c:v>CE</c:v>
                </c:pt>
                <c:pt idx="1">
                  <c:v>BAL</c:v>
                </c:pt>
                <c:pt idx="2">
                  <c:v>MAD</c:v>
                </c:pt>
                <c:pt idx="3">
                  <c:v>ME</c:v>
                </c:pt>
                <c:pt idx="4">
                  <c:v>LR</c:v>
                </c:pt>
                <c:pt idx="5">
                  <c:v>CLM</c:v>
                </c:pt>
                <c:pt idx="6">
                  <c:v>MUR</c:v>
                </c:pt>
                <c:pt idx="7">
                  <c:v>NAV</c:v>
                </c:pt>
                <c:pt idx="8">
                  <c:v>CAT</c:v>
                </c:pt>
                <c:pt idx="9">
                  <c:v>ARA</c:v>
                </c:pt>
                <c:pt idx="10">
                  <c:v>ESPAÑA</c:v>
                </c:pt>
                <c:pt idx="11">
                  <c:v>CANT</c:v>
                </c:pt>
                <c:pt idx="12">
                  <c:v>VAL</c:v>
                </c:pt>
                <c:pt idx="13">
                  <c:v>CLE</c:v>
                </c:pt>
                <c:pt idx="14">
                  <c:v>PV</c:v>
                </c:pt>
                <c:pt idx="15">
                  <c:v>AND</c:v>
                </c:pt>
                <c:pt idx="16">
                  <c:v>CAN</c:v>
                </c:pt>
                <c:pt idx="17">
                  <c:v>EXT</c:v>
                </c:pt>
                <c:pt idx="18">
                  <c:v>GAL</c:v>
                </c:pt>
                <c:pt idx="19">
                  <c:v>AST</c:v>
                </c:pt>
              </c:strCache>
            </c:strRef>
          </c:cat>
          <c:val>
            <c:numRef>
              <c:f>'IX.1 regional'!$F$5:$F$24</c:f>
              <c:numCache>
                <c:formatCode>0</c:formatCode>
                <c:ptCount val="20"/>
                <c:pt idx="0">
                  <c:v>46.464362690419243</c:v>
                </c:pt>
                <c:pt idx="1">
                  <c:v>45.642534806512565</c:v>
                </c:pt>
                <c:pt idx="2">
                  <c:v>44.235262848300422</c:v>
                </c:pt>
                <c:pt idx="3">
                  <c:v>40.397958637540889</c:v>
                </c:pt>
                <c:pt idx="4">
                  <c:v>38.663182628953493</c:v>
                </c:pt>
                <c:pt idx="5">
                  <c:v>40.297320378060839</c:v>
                </c:pt>
                <c:pt idx="6">
                  <c:v>42.382688000183997</c:v>
                </c:pt>
                <c:pt idx="7">
                  <c:v>42.719231329942481</c:v>
                </c:pt>
                <c:pt idx="8">
                  <c:v>39.62243658714943</c:v>
                </c:pt>
                <c:pt idx="9">
                  <c:v>41.483422277445506</c:v>
                </c:pt>
                <c:pt idx="10">
                  <c:v>39.012518268479461</c:v>
                </c:pt>
                <c:pt idx="11">
                  <c:v>39.829154703633918</c:v>
                </c:pt>
                <c:pt idx="12">
                  <c:v>38.692763440257522</c:v>
                </c:pt>
                <c:pt idx="13">
                  <c:v>38.536174401300251</c:v>
                </c:pt>
                <c:pt idx="14">
                  <c:v>37.212927362084145</c:v>
                </c:pt>
                <c:pt idx="15">
                  <c:v>36.625746045368011</c:v>
                </c:pt>
                <c:pt idx="16">
                  <c:v>38.867922615079564</c:v>
                </c:pt>
                <c:pt idx="17">
                  <c:v>37.233377717567706</c:v>
                </c:pt>
                <c:pt idx="18">
                  <c:v>32.772592056679507</c:v>
                </c:pt>
                <c:pt idx="19">
                  <c:v>31.583116973096271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7-4247-90C5-BE408441E503}"/>
            </c:ext>
          </c:extLst>
        </c:ser>
        <c:ser>
          <c:idx val="1"/>
          <c:order val="1"/>
          <c:tx>
            <c:strRef>
              <c:f>'IX.1 regional'!$G$4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'IX.1 regional'!$E$5:$E$24</c:f>
              <c:strCache>
                <c:ptCount val="20"/>
                <c:pt idx="0">
                  <c:v>CE</c:v>
                </c:pt>
                <c:pt idx="1">
                  <c:v>BAL</c:v>
                </c:pt>
                <c:pt idx="2">
                  <c:v>MAD</c:v>
                </c:pt>
                <c:pt idx="3">
                  <c:v>ME</c:v>
                </c:pt>
                <c:pt idx="4">
                  <c:v>LR</c:v>
                </c:pt>
                <c:pt idx="5">
                  <c:v>CLM</c:v>
                </c:pt>
                <c:pt idx="6">
                  <c:v>MUR</c:v>
                </c:pt>
                <c:pt idx="7">
                  <c:v>NAV</c:v>
                </c:pt>
                <c:pt idx="8">
                  <c:v>CAT</c:v>
                </c:pt>
                <c:pt idx="9">
                  <c:v>ARA</c:v>
                </c:pt>
                <c:pt idx="10">
                  <c:v>ESPAÑA</c:v>
                </c:pt>
                <c:pt idx="11">
                  <c:v>CANT</c:v>
                </c:pt>
                <c:pt idx="12">
                  <c:v>VAL</c:v>
                </c:pt>
                <c:pt idx="13">
                  <c:v>CLE</c:v>
                </c:pt>
                <c:pt idx="14">
                  <c:v>PV</c:v>
                </c:pt>
                <c:pt idx="15">
                  <c:v>AND</c:v>
                </c:pt>
                <c:pt idx="16">
                  <c:v>CAN</c:v>
                </c:pt>
                <c:pt idx="17">
                  <c:v>EXT</c:v>
                </c:pt>
                <c:pt idx="18">
                  <c:v>GAL</c:v>
                </c:pt>
                <c:pt idx="19">
                  <c:v>AST</c:v>
                </c:pt>
              </c:strCache>
            </c:strRef>
          </c:cat>
          <c:val>
            <c:numRef>
              <c:f>'IX.1 regional'!$G$5:$G$24</c:f>
              <c:numCache>
                <c:formatCode>0</c:formatCode>
                <c:ptCount val="20"/>
                <c:pt idx="0">
                  <c:v>50.881776616590471</c:v>
                </c:pt>
                <c:pt idx="1">
                  <c:v>49.218144517893776</c:v>
                </c:pt>
                <c:pt idx="2">
                  <c:v>47.019867549668874</c:v>
                </c:pt>
                <c:pt idx="3">
                  <c:v>45.471949392375564</c:v>
                </c:pt>
                <c:pt idx="4">
                  <c:v>44.705937107308522</c:v>
                </c:pt>
                <c:pt idx="5">
                  <c:v>44.14931082107416</c:v>
                </c:pt>
                <c:pt idx="6">
                  <c:v>44.009435026973343</c:v>
                </c:pt>
                <c:pt idx="7">
                  <c:v>43.073530896019498</c:v>
                </c:pt>
                <c:pt idx="8">
                  <c:v>41.855719193224722</c:v>
                </c:pt>
                <c:pt idx="9">
                  <c:v>41.407983092511543</c:v>
                </c:pt>
                <c:pt idx="10">
                  <c:v>40.956951352121052</c:v>
                </c:pt>
                <c:pt idx="11">
                  <c:v>40.166556275342884</c:v>
                </c:pt>
                <c:pt idx="12">
                  <c:v>39.957028210165632</c:v>
                </c:pt>
                <c:pt idx="13">
                  <c:v>39.560337037131895</c:v>
                </c:pt>
                <c:pt idx="14">
                  <c:v>38.659133462536545</c:v>
                </c:pt>
                <c:pt idx="15">
                  <c:v>38.627850003719523</c:v>
                </c:pt>
                <c:pt idx="16">
                  <c:v>38.616367607732663</c:v>
                </c:pt>
                <c:pt idx="17">
                  <c:v>38.200765670325275</c:v>
                </c:pt>
                <c:pt idx="18">
                  <c:v>35.280489040494444</c:v>
                </c:pt>
                <c:pt idx="19">
                  <c:v>34.095699922794658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7-4247-90C5-BE408441E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'IX.1 regional'!$F$28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'IX.1 regional'!$E$29:$E$48</c:f>
              <c:strCache>
                <c:ptCount val="20"/>
                <c:pt idx="0">
                  <c:v>ME</c:v>
                </c:pt>
                <c:pt idx="1">
                  <c:v>CE</c:v>
                </c:pt>
                <c:pt idx="2">
                  <c:v>BAL</c:v>
                </c:pt>
                <c:pt idx="3">
                  <c:v>MAD</c:v>
                </c:pt>
                <c:pt idx="4">
                  <c:v>NAV</c:v>
                </c:pt>
                <c:pt idx="5">
                  <c:v>ARA</c:v>
                </c:pt>
                <c:pt idx="6">
                  <c:v>CAT</c:v>
                </c:pt>
                <c:pt idx="7">
                  <c:v>LR</c:v>
                </c:pt>
                <c:pt idx="8">
                  <c:v>MUR</c:v>
                </c:pt>
                <c:pt idx="9">
                  <c:v>PV</c:v>
                </c:pt>
                <c:pt idx="10">
                  <c:v>CLE</c:v>
                </c:pt>
                <c:pt idx="11">
                  <c:v>ESPAÑA</c:v>
                </c:pt>
                <c:pt idx="12">
                  <c:v>CANT</c:v>
                </c:pt>
                <c:pt idx="13">
                  <c:v>VAL</c:v>
                </c:pt>
                <c:pt idx="14">
                  <c:v>CAN</c:v>
                </c:pt>
                <c:pt idx="15">
                  <c:v>CLM</c:v>
                </c:pt>
                <c:pt idx="16">
                  <c:v>GAL</c:v>
                </c:pt>
                <c:pt idx="17">
                  <c:v>AST</c:v>
                </c:pt>
                <c:pt idx="18">
                  <c:v>EXT</c:v>
                </c:pt>
                <c:pt idx="19">
                  <c:v>AND</c:v>
                </c:pt>
              </c:strCache>
            </c:strRef>
          </c:cat>
          <c:val>
            <c:numRef>
              <c:f>'IX.1 regional'!$F$29:$F$48</c:f>
              <c:numCache>
                <c:formatCode>0</c:formatCode>
                <c:ptCount val="20"/>
                <c:pt idx="0">
                  <c:v>36.460650324533958</c:v>
                </c:pt>
                <c:pt idx="1">
                  <c:v>27.045648467200039</c:v>
                </c:pt>
                <c:pt idx="2">
                  <c:v>34.925750926693802</c:v>
                </c:pt>
                <c:pt idx="3">
                  <c:v>32.099914264415027</c:v>
                </c:pt>
                <c:pt idx="4">
                  <c:v>31.092128653571493</c:v>
                </c:pt>
                <c:pt idx="5">
                  <c:v>29.715591436343104</c:v>
                </c:pt>
                <c:pt idx="6">
                  <c:v>30.833880093143168</c:v>
                </c:pt>
                <c:pt idx="7">
                  <c:v>33.52210417096753</c:v>
                </c:pt>
                <c:pt idx="8">
                  <c:v>27.689102638576568</c:v>
                </c:pt>
                <c:pt idx="9">
                  <c:v>29.891943714479595</c:v>
                </c:pt>
                <c:pt idx="10">
                  <c:v>26.712866946228853</c:v>
                </c:pt>
                <c:pt idx="11">
                  <c:v>27.847977347703768</c:v>
                </c:pt>
                <c:pt idx="12">
                  <c:v>26.788797016245823</c:v>
                </c:pt>
                <c:pt idx="13">
                  <c:v>27.3448588766929</c:v>
                </c:pt>
                <c:pt idx="14">
                  <c:v>28.501034694894063</c:v>
                </c:pt>
                <c:pt idx="15">
                  <c:v>24.999905576983082</c:v>
                </c:pt>
                <c:pt idx="16">
                  <c:v>25.987794385032224</c:v>
                </c:pt>
                <c:pt idx="17">
                  <c:v>24.495372553767563</c:v>
                </c:pt>
                <c:pt idx="18">
                  <c:v>22.710924034269947</c:v>
                </c:pt>
                <c:pt idx="19">
                  <c:v>22.584705756295261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7-4C68-B331-7BD44ED09157}"/>
            </c:ext>
          </c:extLst>
        </c:ser>
        <c:ser>
          <c:idx val="1"/>
          <c:order val="1"/>
          <c:tx>
            <c:strRef>
              <c:f>'IX.1 regional'!$G$28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'IX.1 regional'!$E$29:$E$48</c:f>
              <c:strCache>
                <c:ptCount val="20"/>
                <c:pt idx="0">
                  <c:v>ME</c:v>
                </c:pt>
                <c:pt idx="1">
                  <c:v>CE</c:v>
                </c:pt>
                <c:pt idx="2">
                  <c:v>BAL</c:v>
                </c:pt>
                <c:pt idx="3">
                  <c:v>MAD</c:v>
                </c:pt>
                <c:pt idx="4">
                  <c:v>NAV</c:v>
                </c:pt>
                <c:pt idx="5">
                  <c:v>ARA</c:v>
                </c:pt>
                <c:pt idx="6">
                  <c:v>CAT</c:v>
                </c:pt>
                <c:pt idx="7">
                  <c:v>LR</c:v>
                </c:pt>
                <c:pt idx="8">
                  <c:v>MUR</c:v>
                </c:pt>
                <c:pt idx="9">
                  <c:v>PV</c:v>
                </c:pt>
                <c:pt idx="10">
                  <c:v>CLE</c:v>
                </c:pt>
                <c:pt idx="11">
                  <c:v>ESPAÑA</c:v>
                </c:pt>
                <c:pt idx="12">
                  <c:v>CANT</c:v>
                </c:pt>
                <c:pt idx="13">
                  <c:v>VAL</c:v>
                </c:pt>
                <c:pt idx="14">
                  <c:v>CAN</c:v>
                </c:pt>
                <c:pt idx="15">
                  <c:v>CLM</c:v>
                </c:pt>
                <c:pt idx="16">
                  <c:v>GAL</c:v>
                </c:pt>
                <c:pt idx="17">
                  <c:v>AST</c:v>
                </c:pt>
                <c:pt idx="18">
                  <c:v>EXT</c:v>
                </c:pt>
                <c:pt idx="19">
                  <c:v>AND</c:v>
                </c:pt>
              </c:strCache>
            </c:strRef>
          </c:cat>
          <c:val>
            <c:numRef>
              <c:f>'IX.1 regional'!$G$29:$G$48</c:f>
              <c:numCache>
                <c:formatCode>0</c:formatCode>
                <c:ptCount val="20"/>
                <c:pt idx="0">
                  <c:v>38.753899195534395</c:v>
                </c:pt>
                <c:pt idx="1">
                  <c:v>36.775304547483891</c:v>
                </c:pt>
                <c:pt idx="2">
                  <c:v>35.999797590483382</c:v>
                </c:pt>
                <c:pt idx="3">
                  <c:v>35.371463489748407</c:v>
                </c:pt>
                <c:pt idx="4">
                  <c:v>34.396598310532156</c:v>
                </c:pt>
                <c:pt idx="5">
                  <c:v>34.025817608052776</c:v>
                </c:pt>
                <c:pt idx="6">
                  <c:v>32.766902360705068</c:v>
                </c:pt>
                <c:pt idx="7">
                  <c:v>32.251426960749768</c:v>
                </c:pt>
                <c:pt idx="8">
                  <c:v>32.240101753057878</c:v>
                </c:pt>
                <c:pt idx="9">
                  <c:v>31.617335478330656</c:v>
                </c:pt>
                <c:pt idx="10">
                  <c:v>30.603337655388508</c:v>
                </c:pt>
                <c:pt idx="11">
                  <c:v>30.088241838388267</c:v>
                </c:pt>
                <c:pt idx="12">
                  <c:v>29.82691429975775</c:v>
                </c:pt>
                <c:pt idx="13">
                  <c:v>29.096948818897637</c:v>
                </c:pt>
                <c:pt idx="14">
                  <c:v>28.864687051736688</c:v>
                </c:pt>
                <c:pt idx="15">
                  <c:v>28.115622771529235</c:v>
                </c:pt>
                <c:pt idx="16">
                  <c:v>27.886486162179768</c:v>
                </c:pt>
                <c:pt idx="17">
                  <c:v>26.016697407317839</c:v>
                </c:pt>
                <c:pt idx="18">
                  <c:v>25.366988377483306</c:v>
                </c:pt>
                <c:pt idx="19">
                  <c:v>23.988043112158977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77-4C68-B331-7BD44ED09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IX.3!$F$3</c:f>
              <c:strCache>
                <c:ptCount val="1"/>
                <c:pt idx="0">
                  <c:v>2022T2</c:v>
                </c:pt>
              </c:strCache>
            </c:strRef>
          </c:tx>
          <c:spPr>
            <a:ln w="19050">
              <a:noFill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strRef>
                  <c:f>IX.3!$B$4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{918FE7BB-F5CA-41E1-990E-523AE830C3F6}</c15:txfldGUID>
                      <c15:f>IX.3!$B$4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A7E-45ED-8845-5827E2A7BD43}"/>
                </c:ext>
              </c:extLst>
            </c:dLbl>
            <c:dLbl>
              <c:idx val="1"/>
              <c:tx>
                <c:strRef>
                  <c:f>IX.3!$B$5</c:f>
                  <c:strCache>
                    <c:ptCount val="1"/>
                    <c:pt idx="0">
                      <c:v>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{D2348BD8-23F2-4DFE-8FE2-8B98C4B146FF}</c15:txfldGUID>
                      <c15:f>IX.3!$B$5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A7E-45ED-8845-5827E2A7BD43}"/>
                </c:ext>
              </c:extLst>
            </c:dLbl>
            <c:dLbl>
              <c:idx val="2"/>
              <c:tx>
                <c:strRef>
                  <c:f>IX.3!$B$6</c:f>
                  <c:strCache>
                    <c:ptCount val="1"/>
                    <c:pt idx="0">
                      <c:v>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{A7F400AC-3D98-4CA2-A753-B14988DE88C8}</c15:txfldGUID>
                      <c15:f>IX.3!$B$6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A7E-45ED-8845-5827E2A7BD43}"/>
                </c:ext>
              </c:extLst>
            </c:dLbl>
            <c:dLbl>
              <c:idx val="3"/>
              <c:tx>
                <c:strRef>
                  <c:f>IX.3!$B$7</c:f>
                  <c:strCache>
                    <c:ptCount val="1"/>
                    <c:pt idx="0">
                      <c:v>5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{424071E8-E823-44CE-BC1D-3BD52FF52BEF}</c15:txfldGUID>
                      <c15:f>IX.3!$B$7</c15:f>
                      <c15:dlblFieldTableCache>
                        <c:ptCount val="1"/>
                        <c:pt idx="0">
                          <c:v>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A7E-45ED-8845-5827E2A7BD43}"/>
                </c:ext>
              </c:extLst>
            </c:dLbl>
            <c:dLbl>
              <c:idx val="4"/>
              <c:tx>
                <c:strRef>
                  <c:f>IX.3!$B$8</c:f>
                  <c:strCache>
                    <c:ptCount val="1"/>
                    <c:pt idx="0">
                      <c:v>6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{918CF14D-34FC-4D02-907C-1AE41DAF5626}</c15:txfldGUID>
                      <c15:f>IX.3!$B$8</c15:f>
                      <c15:dlblFieldTableCache>
                        <c:ptCount val="1"/>
                        <c:pt idx="0">
                          <c:v>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A7E-45ED-8845-5827E2A7BD43}"/>
                </c:ext>
              </c:extLst>
            </c:dLbl>
            <c:dLbl>
              <c:idx val="5"/>
              <c:tx>
                <c:strRef>
                  <c:f>IX.3!$B$9</c:f>
                  <c:strCache>
                    <c:ptCount val="1"/>
                    <c:pt idx="0">
                      <c:v>7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{A3D3331D-6FE5-443C-BC94-F0FC8AAC2F90}</c15:txfldGUID>
                      <c15:f>IX.3!$B$9</c15:f>
                      <c15:dlblFieldTableCache>
                        <c:ptCount val="1"/>
                        <c:pt idx="0">
                          <c:v>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A7E-45ED-8845-5827E2A7BD43}"/>
                </c:ext>
              </c:extLst>
            </c:dLbl>
            <c:dLbl>
              <c:idx val="6"/>
              <c:tx>
                <c:strRef>
                  <c:f>IX.3!$B$10</c:f>
                  <c:strCache>
                    <c:ptCount val="1"/>
                    <c:pt idx="0">
                      <c:v>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{64BCE76A-E4EF-47B3-BBAA-844B9D8F864B}</c15:txfldGUID>
                      <c15:f>IX.3!$B$10</c15:f>
                      <c15:dlblFieldTableCache>
                        <c:ptCount val="1"/>
                        <c:pt idx="0">
                          <c:v>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A7E-45ED-8845-5827E2A7BD43}"/>
                </c:ext>
              </c:extLst>
            </c:dLbl>
            <c:dLbl>
              <c:idx val="7"/>
              <c:tx>
                <c:strRef>
                  <c:f>IX.3!$B$11</c:f>
                  <c:strCache>
                    <c:ptCount val="1"/>
                    <c:pt idx="0">
                      <c:v>9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{F2515D04-9C15-423F-8954-6CD587F88D0B}</c15:txfldGUID>
                      <c15:f>IX.3!$B$11</c15:f>
                      <c15:dlblFieldTableCache>
                        <c:ptCount val="1"/>
                        <c:pt idx="0">
                          <c:v>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A7E-45ED-8845-5827E2A7BD43}"/>
                </c:ext>
              </c:extLst>
            </c:dLbl>
            <c:dLbl>
              <c:idx val="8"/>
              <c:tx>
                <c:strRef>
                  <c:f>IX.3!$B$12</c:f>
                  <c:strCache>
                    <c:ptCount val="1"/>
                    <c:pt idx="0">
                      <c:v>10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{9CB8F4EE-4A78-43F0-8B7A-0882EA7047BA}</c15:txfldGUID>
                      <c15:f>IX.3!$B$12</c15:f>
                      <c15:dlblFieldTableCache>
                        <c:ptCount val="1"/>
                        <c:pt idx="0">
                          <c:v>10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A7E-45ED-8845-5827E2A7BD43}"/>
                </c:ext>
              </c:extLst>
            </c:dLbl>
            <c:dLbl>
              <c:idx val="9"/>
              <c:tx>
                <c:strRef>
                  <c:f>IX.3!$B$13</c:f>
                  <c:strCache>
                    <c:ptCount val="1"/>
                    <c:pt idx="0">
                      <c:v>11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{6326EFD5-5225-4C11-A1F8-E5045D6DF12E}</c15:txfldGUID>
                      <c15:f>IX.3!$B$13</c15:f>
                      <c15:dlblFieldTableCache>
                        <c:ptCount val="1"/>
                        <c:pt idx="0">
                          <c:v>11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A7E-45ED-8845-5827E2A7BD43}"/>
                </c:ext>
              </c:extLst>
            </c:dLbl>
            <c:dLbl>
              <c:idx val="10"/>
              <c:tx>
                <c:strRef>
                  <c:f>IX.3!$B$14</c:f>
                  <c:strCache>
                    <c:ptCount val="1"/>
                    <c:pt idx="0">
                      <c:v>12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{0AA1CA89-61AC-42FF-88DC-0AEC71A0D63E}</c15:txfldGUID>
                      <c15:f>IX.3!$B$14</c15:f>
                      <c15:dlblFieldTableCache>
                        <c:ptCount val="1"/>
                        <c:pt idx="0">
                          <c:v>12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A7E-45ED-8845-5827E2A7BD43}"/>
                </c:ext>
              </c:extLst>
            </c:dLbl>
            <c:dLbl>
              <c:idx val="11"/>
              <c:tx>
                <c:strRef>
                  <c:f>IX.3!$B$15</c:f>
                  <c:strCache>
                    <c:ptCount val="1"/>
                    <c:pt idx="0">
                      <c:v>13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{6813BFFC-2599-49CD-96E9-7BA56445AA7C}</c15:txfldGUID>
                      <c15:f>IX.3!$B$15</c15:f>
                      <c15:dlblFieldTableCache>
                        <c:ptCount val="1"/>
                        <c:pt idx="0">
                          <c:v>13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2A7E-45ED-8845-5827E2A7BD43}"/>
                </c:ext>
              </c:extLst>
            </c:dLbl>
            <c:dLbl>
              <c:idx val="12"/>
              <c:tx>
                <c:strRef>
                  <c:f>IX.3!$B$16</c:f>
                  <c:strCache>
                    <c:ptCount val="1"/>
                    <c:pt idx="0">
                      <c:v>14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{236E0AE1-0693-45E2-B474-8EC7818DA346}</c15:txfldGUID>
                      <c15:f>IX.3!$B$16</c15:f>
                      <c15:dlblFieldTableCache>
                        <c:ptCount val="1"/>
                        <c:pt idx="0">
                          <c:v>14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A7E-45ED-8845-5827E2A7BD43}"/>
                </c:ext>
              </c:extLst>
            </c:dLbl>
            <c:dLbl>
              <c:idx val="13"/>
              <c:tx>
                <c:strRef>
                  <c:f>IX.3!$B$17</c:f>
                  <c:strCache>
                    <c:ptCount val="1"/>
                    <c:pt idx="0">
                      <c:v>15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{E2171214-591E-48A0-ACE2-782E4E6F16C5}</c15:txfldGUID>
                      <c15:f>IX.3!$B$17</c15:f>
                      <c15:dlblFieldTableCache>
                        <c:ptCount val="1"/>
                        <c:pt idx="0">
                          <c:v>15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A7E-45ED-8845-5827E2A7BD43}"/>
                </c:ext>
              </c:extLst>
            </c:dLbl>
            <c:dLbl>
              <c:idx val="14"/>
              <c:tx>
                <c:strRef>
                  <c:f>IX.3!$B$18</c:f>
                  <c:strCache>
                    <c:ptCount val="1"/>
                    <c:pt idx="0">
                      <c:v>16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{6B906300-80BC-4D6B-A5B4-56BDAC01E94E}</c15:txfldGUID>
                      <c15:f>IX.3!$B$18</c15:f>
                      <c15:dlblFieldTableCache>
                        <c:ptCount val="1"/>
                        <c:pt idx="0">
                          <c:v>16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A7E-45ED-8845-5827E2A7BD43}"/>
                </c:ext>
              </c:extLst>
            </c:dLbl>
            <c:dLbl>
              <c:idx val="15"/>
              <c:tx>
                <c:strRef>
                  <c:f>IX.3!$B$19</c:f>
                  <c:strCache>
                    <c:ptCount val="1"/>
                    <c:pt idx="0">
                      <c:v>17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{5B5AEAE5-3751-45AF-9504-BC7C77766C67}</c15:txfldGUID>
                      <c15:f>IX.3!$B$19</c15:f>
                      <c15:dlblFieldTableCache>
                        <c:ptCount val="1"/>
                        <c:pt idx="0">
                          <c:v>17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A7E-45ED-8845-5827E2A7BD43}"/>
                </c:ext>
              </c:extLst>
            </c:dLbl>
            <c:dLbl>
              <c:idx val="16"/>
              <c:tx>
                <c:strRef>
                  <c:f>IX.3!$B$20</c:f>
                  <c:strCache>
                    <c:ptCount val="1"/>
                    <c:pt idx="0">
                      <c:v>18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{D1929A2F-915A-4EF2-90D7-2829555AF280}</c15:txfldGUID>
                      <c15:f>IX.3!$B$20</c15:f>
                      <c15:dlblFieldTableCache>
                        <c:ptCount val="1"/>
                        <c:pt idx="0">
                          <c:v>18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A7E-45ED-8845-5827E2A7BD43}"/>
                </c:ext>
              </c:extLst>
            </c:dLbl>
            <c:dLbl>
              <c:idx val="17"/>
              <c:tx>
                <c:strRef>
                  <c:f>IX.3!$B$21</c:f>
                  <c:strCache>
                    <c:ptCount val="1"/>
                    <c:pt idx="0">
                      <c:v>19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{5C4324EE-897C-4907-86EC-0C434A4C9297}</c15:txfldGUID>
                      <c15:f>IX.3!$B$21</c15:f>
                      <c15:dlblFieldTableCache>
                        <c:ptCount val="1"/>
                        <c:pt idx="0">
                          <c:v>19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2A7E-45ED-8845-5827E2A7BD43}"/>
                </c:ext>
              </c:extLst>
            </c:dLbl>
            <c:dLbl>
              <c:idx val="18"/>
              <c:tx>
                <c:strRef>
                  <c:f>IX.3!$B$22</c:f>
                  <c:strCache>
                    <c:ptCount val="1"/>
                    <c:pt idx="0">
                      <c:v>20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{B4F50679-2784-4F99-B0AE-49D51AE266B2}</c15:txfldGUID>
                      <c15:f>IX.3!$B$22</c15:f>
                      <c15:dlblFieldTableCache>
                        <c:ptCount val="1"/>
                        <c:pt idx="0">
                          <c:v>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A7E-45ED-8845-5827E2A7BD43}"/>
                </c:ext>
              </c:extLst>
            </c:dLbl>
            <c:dLbl>
              <c:idx val="19"/>
              <c:tx>
                <c:strRef>
                  <c:f>IX.3!$B$23</c:f>
                  <c:strCache>
                    <c:ptCount val="1"/>
                    <c:pt idx="0">
                      <c:v>21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{E48BC281-0937-44F6-B8D8-B1D5ECF304D7}</c15:txfldGUID>
                      <c15:f>IX.3!$B$23</c15:f>
                      <c15:dlblFieldTableCache>
                        <c:ptCount val="1"/>
                        <c:pt idx="0">
                          <c:v>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A7E-45ED-8845-5827E2A7BD43}"/>
                </c:ext>
              </c:extLst>
            </c:dLbl>
            <c:dLbl>
              <c:idx val="20"/>
              <c:tx>
                <c:strRef>
                  <c:f>IX.3!$B$24</c:f>
                  <c:strCache>
                    <c:ptCount val="1"/>
                    <c:pt idx="0">
                      <c:v>22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{FD0188BF-3924-4303-B018-ABDB4CDA8EB0}</c15:txfldGUID>
                      <c15:f>IX.3!$B$24</c15:f>
                      <c15:dlblFieldTableCache>
                        <c:ptCount val="1"/>
                        <c:pt idx="0">
                          <c:v>22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A7E-45ED-8845-5827E2A7BD43}"/>
                </c:ext>
              </c:extLst>
            </c:dLbl>
            <c:dLbl>
              <c:idx val="21"/>
              <c:tx>
                <c:strRef>
                  <c:f>IX.3!$B$25</c:f>
                  <c:strCache>
                    <c:ptCount val="1"/>
                    <c:pt idx="0">
                      <c:v>23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{E7A18B2C-985F-4EE8-8B1F-DA18B40511ED}</c15:txfldGUID>
                      <c15:f>IX.3!$B$25</c15:f>
                      <c15:dlblFieldTableCache>
                        <c:ptCount val="1"/>
                        <c:pt idx="0">
                          <c:v>23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A7E-45ED-8845-5827E2A7BD43}"/>
                </c:ext>
              </c:extLst>
            </c:dLbl>
            <c:dLbl>
              <c:idx val="22"/>
              <c:tx>
                <c:strRef>
                  <c:f>IX.3!$B$26</c:f>
                  <c:strCache>
                    <c:ptCount val="1"/>
                    <c:pt idx="0">
                      <c:v>24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{5141B643-E270-4137-AE0A-F6023D8595B5}</c15:txfldGUID>
                      <c15:f>IX.3!$B$26</c15:f>
                      <c15:dlblFieldTableCache>
                        <c:ptCount val="1"/>
                        <c:pt idx="0">
                          <c:v>24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A7E-45ED-8845-5827E2A7BD43}"/>
                </c:ext>
              </c:extLst>
            </c:dLbl>
            <c:dLbl>
              <c:idx val="23"/>
              <c:tx>
                <c:strRef>
                  <c:f>IX.3!$B$27</c:f>
                  <c:strCache>
                    <c:ptCount val="1"/>
                    <c:pt idx="0">
                      <c:v>25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{37BA2FB2-9141-4681-BCBD-3EFD85755C16}</c15:txfldGUID>
                      <c15:f>IX.3!$B$27</c15:f>
                      <c15:dlblFieldTableCache>
                        <c:ptCount val="1"/>
                        <c:pt idx="0">
                          <c:v>25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2A7E-45ED-8845-5827E2A7BD43}"/>
                </c:ext>
              </c:extLst>
            </c:dLbl>
            <c:dLbl>
              <c:idx val="24"/>
              <c:tx>
                <c:strRef>
                  <c:f>IX.3!$B$28</c:f>
                  <c:strCache>
                    <c:ptCount val="1"/>
                    <c:pt idx="0">
                      <c:v>26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{76092C74-5810-4F12-8347-A135A9FD88DF}</c15:txfldGUID>
                      <c15:f>IX.3!$B$28</c15:f>
                      <c15:dlblFieldTableCache>
                        <c:ptCount val="1"/>
                        <c:pt idx="0">
                          <c:v>26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A7E-45ED-8845-5827E2A7BD43}"/>
                </c:ext>
              </c:extLst>
            </c:dLbl>
            <c:dLbl>
              <c:idx val="25"/>
              <c:tx>
                <c:strRef>
                  <c:f>IX.3!$B$29</c:f>
                  <c:strCache>
                    <c:ptCount val="1"/>
                    <c:pt idx="0">
                      <c:v>27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{47D7C6E8-56F2-43D9-91F5-482A99F88A5E}</c15:txfldGUID>
                      <c15:f>IX.3!$B$29</c15:f>
                      <c15:dlblFieldTableCache>
                        <c:ptCount val="1"/>
                        <c:pt idx="0">
                          <c:v>27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A7E-45ED-8845-5827E2A7BD43}"/>
                </c:ext>
              </c:extLst>
            </c:dLbl>
            <c:dLbl>
              <c:idx val="26"/>
              <c:tx>
                <c:strRef>
                  <c:f>IX.3!$B$30</c:f>
                  <c:strCache>
                    <c:ptCount val="1"/>
                    <c:pt idx="0">
                      <c:v>28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{2C9112F4-38F2-42A2-92B3-966DA864CE26}</c15:txfldGUID>
                      <c15:f>IX.3!$B$30</c15:f>
                      <c15:dlblFieldTableCache>
                        <c:ptCount val="1"/>
                        <c:pt idx="0">
                          <c:v>28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A7E-45ED-8845-5827E2A7BD43}"/>
                </c:ext>
              </c:extLst>
            </c:dLbl>
            <c:dLbl>
              <c:idx val="27"/>
              <c:tx>
                <c:strRef>
                  <c:f>IX.3!$B$31</c:f>
                  <c:strCache>
                    <c:ptCount val="1"/>
                    <c:pt idx="0">
                      <c:v>29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{AC913176-F205-47FD-9580-730DB74289C8}</c15:txfldGUID>
                      <c15:f>IX.3!$B$31</c15:f>
                      <c15:dlblFieldTableCache>
                        <c:ptCount val="1"/>
                        <c:pt idx="0">
                          <c:v>29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A7E-45ED-8845-5827E2A7BD43}"/>
                </c:ext>
              </c:extLst>
            </c:dLbl>
            <c:dLbl>
              <c:idx val="28"/>
              <c:tx>
                <c:strRef>
                  <c:f>IX.3!$B$32</c:f>
                  <c:strCache>
                    <c:ptCount val="1"/>
                    <c:pt idx="0">
                      <c:v>30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{815B52A4-256D-4D5D-90E7-ED72DD4DA18B}</c15:txfldGUID>
                      <c15:f>IX.3!$B$32</c15:f>
                      <c15:dlblFieldTableCache>
                        <c:ptCount val="1"/>
                        <c:pt idx="0">
                          <c:v>30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A7E-45ED-8845-5827E2A7BD43}"/>
                </c:ext>
              </c:extLst>
            </c:dLbl>
            <c:dLbl>
              <c:idx val="29"/>
              <c:tx>
                <c:strRef>
                  <c:f>IX.3!$B$33</c:f>
                  <c:strCache>
                    <c:ptCount val="1"/>
                    <c:pt idx="0">
                      <c:v>31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{4A6B8939-5501-4686-B5A4-4BF7A644ADBE}</c15:txfldGUID>
                      <c15:f>IX.3!$B$33</c15:f>
                      <c15:dlblFieldTableCache>
                        <c:ptCount val="1"/>
                        <c:pt idx="0">
                          <c:v>31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2A7E-45ED-8845-5827E2A7BD43}"/>
                </c:ext>
              </c:extLst>
            </c:dLbl>
            <c:dLbl>
              <c:idx val="30"/>
              <c:tx>
                <c:strRef>
                  <c:f>IX.3!$B$34</c:f>
                  <c:strCache>
                    <c:ptCount val="1"/>
                    <c:pt idx="0">
                      <c:v>32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{CED4BC05-433B-41B8-81AC-47FF54D6B481}</c15:txfldGUID>
                      <c15:f>IX.3!$B$34</c15:f>
                      <c15:dlblFieldTableCache>
                        <c:ptCount val="1"/>
                        <c:pt idx="0">
                          <c:v>32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A7E-45ED-8845-5827E2A7BD43}"/>
                </c:ext>
              </c:extLst>
            </c:dLbl>
            <c:dLbl>
              <c:idx val="31"/>
              <c:tx>
                <c:strRef>
                  <c:f>IX.3!$B$35</c:f>
                  <c:strCache>
                    <c:ptCount val="1"/>
                    <c:pt idx="0">
                      <c:v>33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{8E8B9A73-A22A-4BC4-B986-E9E0E8007F75}</c15:txfldGUID>
                      <c15:f>IX.3!$B$35</c15:f>
                      <c15:dlblFieldTableCache>
                        <c:ptCount val="1"/>
                        <c:pt idx="0">
                          <c:v>33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A7E-45ED-8845-5827E2A7BD43}"/>
                </c:ext>
              </c:extLst>
            </c:dLbl>
            <c:dLbl>
              <c:idx val="32"/>
              <c:tx>
                <c:strRef>
                  <c:f>IX.3!$B$36</c:f>
                  <c:strCache>
                    <c:ptCount val="1"/>
                    <c:pt idx="0">
                      <c:v>35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{22064ECD-5A2A-4A0B-B0E0-32AE8B95A712}</c15:txfldGUID>
                      <c15:f>IX.3!$B$36</c15:f>
                      <c15:dlblFieldTableCache>
                        <c:ptCount val="1"/>
                        <c:pt idx="0">
                          <c:v>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A7E-45ED-8845-5827E2A7BD43}"/>
                </c:ext>
              </c:extLst>
            </c:dLbl>
            <c:dLbl>
              <c:idx val="33"/>
              <c:tx>
                <c:strRef>
                  <c:f>IX.3!$B$37</c:f>
                  <c:strCache>
                    <c:ptCount val="1"/>
                    <c:pt idx="0">
                      <c:v>36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{21C5A563-CC3D-4029-B1CE-FA8C10F1852B}</c15:txfldGUID>
                      <c15:f>IX.3!$B$37</c15:f>
                      <c15:dlblFieldTableCache>
                        <c:ptCount val="1"/>
                        <c:pt idx="0">
                          <c:v>36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A7E-45ED-8845-5827E2A7BD43}"/>
                </c:ext>
              </c:extLst>
            </c:dLbl>
            <c:dLbl>
              <c:idx val="34"/>
              <c:tx>
                <c:strRef>
                  <c:f>IX.3!$B$38</c:f>
                  <c:strCache>
                    <c:ptCount val="1"/>
                    <c:pt idx="0">
                      <c:v>37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{0BA7D14E-4B59-4497-A56B-144BEB1FD816}</c15:txfldGUID>
                      <c15:f>IX.3!$B$38</c15:f>
                      <c15:dlblFieldTableCache>
                        <c:ptCount val="1"/>
                        <c:pt idx="0">
                          <c:v>37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A7E-45ED-8845-5827E2A7BD43}"/>
                </c:ext>
              </c:extLst>
            </c:dLbl>
            <c:dLbl>
              <c:idx val="35"/>
              <c:tx>
                <c:strRef>
                  <c:f>IX.3!$B$39</c:f>
                  <c:strCache>
                    <c:ptCount val="1"/>
                    <c:pt idx="0">
                      <c:v>38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{4A041032-31FF-45FA-83AF-D6DAC24C7821}</c15:txfldGUID>
                      <c15:f>IX.3!$B$39</c15:f>
                      <c15:dlblFieldTableCache>
                        <c:ptCount val="1"/>
                        <c:pt idx="0">
                          <c:v>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2A7E-45ED-8845-5827E2A7BD43}"/>
                </c:ext>
              </c:extLst>
            </c:dLbl>
            <c:dLbl>
              <c:idx val="36"/>
              <c:tx>
                <c:strRef>
                  <c:f>IX.3!$B$40</c:f>
                  <c:strCache>
                    <c:ptCount val="1"/>
                    <c:pt idx="0">
                      <c:v>39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{450AFE71-E771-4358-B1CE-8BA2B7E21B60}</c15:txfldGUID>
                      <c15:f>IX.3!$B$40</c15:f>
                      <c15:dlblFieldTableCache>
                        <c:ptCount val="1"/>
                        <c:pt idx="0">
                          <c:v>39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2A7E-45ED-8845-5827E2A7BD43}"/>
                </c:ext>
              </c:extLst>
            </c:dLbl>
            <c:dLbl>
              <c:idx val="37"/>
              <c:tx>
                <c:strRef>
                  <c:f>IX.3!$B$41</c:f>
                  <c:strCache>
                    <c:ptCount val="1"/>
                    <c:pt idx="0">
                      <c:v>41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{850095B4-62ED-4F27-BAC6-72D41BC4CCCA}</c15:txfldGUID>
                      <c15:f>IX.3!$B$41</c15:f>
                      <c15:dlblFieldTableCache>
                        <c:ptCount val="1"/>
                        <c:pt idx="0">
                          <c:v>41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2A7E-45ED-8845-5827E2A7BD43}"/>
                </c:ext>
              </c:extLst>
            </c:dLbl>
            <c:dLbl>
              <c:idx val="38"/>
              <c:tx>
                <c:strRef>
                  <c:f>IX.3!$B$42</c:f>
                  <c:strCache>
                    <c:ptCount val="1"/>
                    <c:pt idx="0">
                      <c:v>42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{5C4DA63C-23C1-4AA9-B869-4E842602DE3B}</c15:txfldGUID>
                      <c15:f>IX.3!$B$42</c15:f>
                      <c15:dlblFieldTableCache>
                        <c:ptCount val="1"/>
                        <c:pt idx="0">
                          <c:v>42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2A7E-45ED-8845-5827E2A7BD43}"/>
                </c:ext>
              </c:extLst>
            </c:dLbl>
            <c:dLbl>
              <c:idx val="39"/>
              <c:tx>
                <c:strRef>
                  <c:f>IX.3!$B$43</c:f>
                  <c:strCache>
                    <c:ptCount val="1"/>
                    <c:pt idx="0">
                      <c:v>43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{4108CF11-261A-46B7-A883-BFB07E46FC6E}</c15:txfldGUID>
                      <c15:f>IX.3!$B$43</c15:f>
                      <c15:dlblFieldTableCache>
                        <c:ptCount val="1"/>
                        <c:pt idx="0">
                          <c:v>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2A7E-45ED-8845-5827E2A7BD43}"/>
                </c:ext>
              </c:extLst>
            </c:dLbl>
            <c:dLbl>
              <c:idx val="40"/>
              <c:tx>
                <c:strRef>
                  <c:f>IX.3!$B$44</c:f>
                  <c:strCache>
                    <c:ptCount val="1"/>
                    <c:pt idx="0">
                      <c:v>45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{9F5F1F7C-4E82-4F13-B153-13CDB5CEE468}</c15:txfldGUID>
                      <c15:f>IX.3!$B$44</c15:f>
                      <c15:dlblFieldTableCache>
                        <c:ptCount val="1"/>
                        <c:pt idx="0">
                          <c:v>45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2A7E-45ED-8845-5827E2A7BD43}"/>
                </c:ext>
              </c:extLst>
            </c:dLbl>
            <c:dLbl>
              <c:idx val="41"/>
              <c:tx>
                <c:strRef>
                  <c:f>IX.3!$B$45</c:f>
                  <c:strCache>
                    <c:ptCount val="1"/>
                    <c:pt idx="0">
                      <c:v>46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{BED3CC77-D155-48F2-97F1-34A4CFF8817B}</c15:txfldGUID>
                      <c15:f>IX.3!$B$45</c15:f>
                      <c15:dlblFieldTableCache>
                        <c:ptCount val="1"/>
                        <c:pt idx="0">
                          <c:v>46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2A7E-45ED-8845-5827E2A7BD43}"/>
                </c:ext>
              </c:extLst>
            </c:dLbl>
            <c:dLbl>
              <c:idx val="42"/>
              <c:tx>
                <c:strRef>
                  <c:f>IX.3!$B$46</c:f>
                  <c:strCache>
                    <c:ptCount val="1"/>
                    <c:pt idx="0">
                      <c:v>47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{AD768719-74C8-4FDD-9AE2-C612C5386828}</c15:txfldGUID>
                      <c15:f>IX.3!$B$46</c15:f>
                      <c15:dlblFieldTableCache>
                        <c:ptCount val="1"/>
                        <c:pt idx="0">
                          <c:v>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2A7E-45ED-8845-5827E2A7BD43}"/>
                </c:ext>
              </c:extLst>
            </c:dLbl>
            <c:dLbl>
              <c:idx val="43"/>
              <c:tx>
                <c:strRef>
                  <c:f>IX.3!$B$47</c:f>
                  <c:strCache>
                    <c:ptCount val="1"/>
                    <c:pt idx="0">
                      <c:v>49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{503D6976-3B6D-455C-AF1B-1BE32EBEF145}</c15:txfldGUID>
                      <c15:f>IX.3!$B$47</c15:f>
                      <c15:dlblFieldTableCache>
                        <c:ptCount val="1"/>
                        <c:pt idx="0">
                          <c:v>49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2A7E-45ED-8845-5827E2A7BD43}"/>
                </c:ext>
              </c:extLst>
            </c:dLbl>
            <c:dLbl>
              <c:idx val="44"/>
              <c:tx>
                <c:strRef>
                  <c:f>IX.3!$B$48</c:f>
                  <c:strCache>
                    <c:ptCount val="1"/>
                    <c:pt idx="0">
                      <c:v>50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{838E8F6E-2A40-4A0D-AC03-BD13DBE7C9AB}</c15:txfldGUID>
                      <c15:f>IX.3!$B$48</c15:f>
                      <c15:dlblFieldTableCache>
                        <c:ptCount val="1"/>
                        <c:pt idx="0">
                          <c:v>50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2A7E-45ED-8845-5827E2A7BD43}"/>
                </c:ext>
              </c:extLst>
            </c:dLbl>
            <c:dLbl>
              <c:idx val="45"/>
              <c:tx>
                <c:strRef>
                  <c:f>IX.3!$B$49</c:f>
                  <c:strCache>
                    <c:ptCount val="1"/>
                    <c:pt idx="0">
                      <c:v>51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{D7806EC3-83A4-456E-8847-E83ED04B7C00}</c15:txfldGUID>
                      <c15:f>IX.3!$B$49</c15:f>
                      <c15:dlblFieldTableCache>
                        <c:ptCount val="1"/>
                        <c:pt idx="0">
                          <c:v>51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2A7E-45ED-8845-5827E2A7BD43}"/>
                </c:ext>
              </c:extLst>
            </c:dLbl>
            <c:dLbl>
              <c:idx val="46"/>
              <c:tx>
                <c:strRef>
                  <c:f>IX.3!$B$50</c:f>
                  <c:strCache>
                    <c:ptCount val="1"/>
                    <c:pt idx="0">
                      <c:v>52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{1ABDEA6A-C512-4C9F-A63C-244A7D8CA4FD}</c15:txfldGUID>
                      <c15:f>IX.3!$B$50</c15:f>
                      <c15:dlblFieldTableCache>
                        <c:ptCount val="1"/>
                        <c:pt idx="0">
                          <c:v>52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2A7E-45ED-8845-5827E2A7BD43}"/>
                </c:ext>
              </c:extLst>
            </c:dLbl>
            <c:dLbl>
              <c:idx val="47"/>
              <c:tx>
                <c:strRef>
                  <c:f>IX.3!$B$51</c:f>
                  <c:strCache>
                    <c:ptCount val="1"/>
                    <c:pt idx="0">
                      <c:v>53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{9ACC33DD-5B88-4F27-90E4-646D9C5C782C}</c15:txfldGUID>
                      <c15:f>IX.3!$B$51</c15:f>
                      <c15:dlblFieldTableCache>
                        <c:ptCount val="1"/>
                        <c:pt idx="0">
                          <c:v>53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2A7E-45ED-8845-5827E2A7BD43}"/>
                </c:ext>
              </c:extLst>
            </c:dLbl>
            <c:dLbl>
              <c:idx val="48"/>
              <c:tx>
                <c:strRef>
                  <c:f>IX.3!$B$52</c:f>
                  <c:strCache>
                    <c:ptCount val="1"/>
                    <c:pt idx="0">
                      <c:v>55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{E41135BC-BBE9-49B2-9918-6FC8A75738D5}</c15:txfldGUID>
                      <c15:f>IX.3!$B$52</c15:f>
                      <c15:dlblFieldTableCache>
                        <c:ptCount val="1"/>
                        <c:pt idx="0">
                          <c:v>55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2A7E-45ED-8845-5827E2A7BD43}"/>
                </c:ext>
              </c:extLst>
            </c:dLbl>
            <c:dLbl>
              <c:idx val="49"/>
              <c:tx>
                <c:strRef>
                  <c:f>IX.3!$B$53</c:f>
                  <c:strCache>
                    <c:ptCount val="1"/>
                    <c:pt idx="0">
                      <c:v>56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{CD9A6418-A459-4686-9C43-1F7868A5A9BD}</c15:txfldGUID>
                      <c15:f>IX.3!$B$53</c15:f>
                      <c15:dlblFieldTableCache>
                        <c:ptCount val="1"/>
                        <c:pt idx="0">
                          <c:v>56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2A7E-45ED-8845-5827E2A7BD43}"/>
                </c:ext>
              </c:extLst>
            </c:dLbl>
            <c:dLbl>
              <c:idx val="50"/>
              <c:tx>
                <c:strRef>
                  <c:f>IX.3!$B$54</c:f>
                  <c:strCache>
                    <c:ptCount val="1"/>
                    <c:pt idx="0">
                      <c:v>58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{4F4B926B-EF6A-446E-9687-922A73A199DE}</c15:txfldGUID>
                      <c15:f>IX.3!$B$54</c15:f>
                      <c15:dlblFieldTableCache>
                        <c:ptCount val="1"/>
                        <c:pt idx="0">
                          <c:v>58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2A7E-45ED-8845-5827E2A7BD43}"/>
                </c:ext>
              </c:extLst>
            </c:dLbl>
            <c:dLbl>
              <c:idx val="51"/>
              <c:tx>
                <c:strRef>
                  <c:f>IX.3!$B$55</c:f>
                  <c:strCache>
                    <c:ptCount val="1"/>
                    <c:pt idx="0">
                      <c:v>59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{B5038C49-2ED6-4281-A231-1719EA2AFA7A}</c15:txfldGUID>
                      <c15:f>IX.3!$B$55</c15:f>
                      <c15:dlblFieldTableCache>
                        <c:ptCount val="1"/>
                        <c:pt idx="0">
                          <c:v>59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2A7E-45ED-8845-5827E2A7BD43}"/>
                </c:ext>
              </c:extLst>
            </c:dLbl>
            <c:dLbl>
              <c:idx val="52"/>
              <c:tx>
                <c:strRef>
                  <c:f>IX.3!$B$56</c:f>
                  <c:strCache>
                    <c:ptCount val="1"/>
                    <c:pt idx="0">
                      <c:v>60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{2780EE4E-84DD-4C3A-BBDF-AE02AEC814CC}</c15:txfldGUID>
                      <c15:f>IX.3!$B$56</c15:f>
                      <c15:dlblFieldTableCache>
                        <c:ptCount val="1"/>
                        <c:pt idx="0">
                          <c:v>60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2A7E-45ED-8845-5827E2A7BD43}"/>
                </c:ext>
              </c:extLst>
            </c:dLbl>
            <c:dLbl>
              <c:idx val="53"/>
              <c:tx>
                <c:strRef>
                  <c:f>IX.3!$B$57</c:f>
                  <c:strCache>
                    <c:ptCount val="1"/>
                    <c:pt idx="0">
                      <c:v>61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{F024A7D9-E591-4047-8980-B5A157E8CA69}</c15:txfldGUID>
                      <c15:f>IX.3!$B$57</c15:f>
                      <c15:dlblFieldTableCache>
                        <c:ptCount val="1"/>
                        <c:pt idx="0">
                          <c:v>61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2A7E-45ED-8845-5827E2A7BD43}"/>
                </c:ext>
              </c:extLst>
            </c:dLbl>
            <c:dLbl>
              <c:idx val="54"/>
              <c:tx>
                <c:strRef>
                  <c:f>IX.3!$B$58</c:f>
                  <c:strCache>
                    <c:ptCount val="1"/>
                    <c:pt idx="0">
                      <c:v>62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{C7855B70-EB21-4843-BDBB-4C8A147F57CF}</c15:txfldGUID>
                      <c15:f>IX.3!$B$58</c15:f>
                      <c15:dlblFieldTableCache>
                        <c:ptCount val="1"/>
                        <c:pt idx="0">
                          <c:v>62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2A7E-45ED-8845-5827E2A7BD43}"/>
                </c:ext>
              </c:extLst>
            </c:dLbl>
            <c:dLbl>
              <c:idx val="55"/>
              <c:tx>
                <c:strRef>
                  <c:f>IX.3!$B$59</c:f>
                  <c:strCache>
                    <c:ptCount val="1"/>
                    <c:pt idx="0">
                      <c:v>63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{12A86190-0B4F-450C-9E00-CB2AA79B2575}</c15:txfldGUID>
                      <c15:f>IX.3!$B$59</c15:f>
                      <c15:dlblFieldTableCache>
                        <c:ptCount val="1"/>
                        <c:pt idx="0">
                          <c:v>63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2A7E-45ED-8845-5827E2A7BD43}"/>
                </c:ext>
              </c:extLst>
            </c:dLbl>
            <c:dLbl>
              <c:idx val="56"/>
              <c:tx>
                <c:strRef>
                  <c:f>IX.3!$B$60</c:f>
                  <c:strCache>
                    <c:ptCount val="1"/>
                    <c:pt idx="0">
                      <c:v>64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{A748C382-DF09-4BEF-854A-452ABE18E06A}</c15:txfldGUID>
                      <c15:f>IX.3!$B$60</c15:f>
                      <c15:dlblFieldTableCache>
                        <c:ptCount val="1"/>
                        <c:pt idx="0">
                          <c:v>64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2A7E-45ED-8845-5827E2A7BD43}"/>
                </c:ext>
              </c:extLst>
            </c:dLbl>
            <c:dLbl>
              <c:idx val="57"/>
              <c:tx>
                <c:strRef>
                  <c:f>IX.3!$B$61</c:f>
                  <c:strCache>
                    <c:ptCount val="1"/>
                    <c:pt idx="0">
                      <c:v>65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{99CC6966-C8FD-4CBA-AAFE-0AD0824E8426}</c15:txfldGUID>
                      <c15:f>IX.3!$B$61</c15:f>
                      <c15:dlblFieldTableCache>
                        <c:ptCount val="1"/>
                        <c:pt idx="0">
                          <c:v>65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2A7E-45ED-8845-5827E2A7BD43}"/>
                </c:ext>
              </c:extLst>
            </c:dLbl>
            <c:dLbl>
              <c:idx val="58"/>
              <c:tx>
                <c:strRef>
                  <c:f>IX.3!$B$62</c:f>
                  <c:strCache>
                    <c:ptCount val="1"/>
                    <c:pt idx="0">
                      <c:v>66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{CE2509CD-1A85-4B9E-ACC9-6521AB858621}</c15:txfldGUID>
                      <c15:f>IX.3!$B$62</c15:f>
                      <c15:dlblFieldTableCache>
                        <c:ptCount val="1"/>
                        <c:pt idx="0">
                          <c:v>66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2A7E-45ED-8845-5827E2A7BD43}"/>
                </c:ext>
              </c:extLst>
            </c:dLbl>
            <c:dLbl>
              <c:idx val="59"/>
              <c:tx>
                <c:strRef>
                  <c:f>IX.3!$B$63</c:f>
                  <c:strCache>
                    <c:ptCount val="1"/>
                    <c:pt idx="0">
                      <c:v>68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{78595A05-F029-46CE-ACFB-602D70755E44}</c15:txfldGUID>
                      <c15:f>IX.3!$B$63</c15:f>
                      <c15:dlblFieldTableCache>
                        <c:ptCount val="1"/>
                        <c:pt idx="0">
                          <c:v>68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2A7E-45ED-8845-5827E2A7BD43}"/>
                </c:ext>
              </c:extLst>
            </c:dLbl>
            <c:dLbl>
              <c:idx val="60"/>
              <c:tx>
                <c:strRef>
                  <c:f>IX.3!$B$64</c:f>
                  <c:strCache>
                    <c:ptCount val="1"/>
                    <c:pt idx="0">
                      <c:v>69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{C317D52B-AAE9-4971-A4A7-DEA941E05B63}</c15:txfldGUID>
                      <c15:f>IX.3!$B$64</c15:f>
                      <c15:dlblFieldTableCache>
                        <c:ptCount val="1"/>
                        <c:pt idx="0">
                          <c:v>69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2A7E-45ED-8845-5827E2A7BD43}"/>
                </c:ext>
              </c:extLst>
            </c:dLbl>
            <c:dLbl>
              <c:idx val="61"/>
              <c:tx>
                <c:strRef>
                  <c:f>IX.3!$B$65</c:f>
                  <c:strCache>
                    <c:ptCount val="1"/>
                    <c:pt idx="0">
                      <c:v>70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{AB4C6112-1719-4E96-AA12-C71E97237B92}</c15:txfldGUID>
                      <c15:f>IX.3!$B$65</c15:f>
                      <c15:dlblFieldTableCache>
                        <c:ptCount val="1"/>
                        <c:pt idx="0">
                          <c:v>70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2A7E-45ED-8845-5827E2A7BD43}"/>
                </c:ext>
              </c:extLst>
            </c:dLbl>
            <c:dLbl>
              <c:idx val="62"/>
              <c:tx>
                <c:strRef>
                  <c:f>IX.3!$B$66</c:f>
                  <c:strCache>
                    <c:ptCount val="1"/>
                    <c:pt idx="0">
                      <c:v>71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{6E6DE2F0-9D28-4EB8-9184-65C036417FAA}</c15:txfldGUID>
                      <c15:f>IX.3!$B$66</c15:f>
                      <c15:dlblFieldTableCache>
                        <c:ptCount val="1"/>
                        <c:pt idx="0">
                          <c:v>71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2A7E-45ED-8845-5827E2A7BD43}"/>
                </c:ext>
              </c:extLst>
            </c:dLbl>
            <c:dLbl>
              <c:idx val="63"/>
              <c:tx>
                <c:strRef>
                  <c:f>IX.3!$B$67</c:f>
                  <c:strCache>
                    <c:ptCount val="1"/>
                    <c:pt idx="0">
                      <c:v>72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{5930D36E-2D3D-468E-B830-1AFA9FCE5CC5}</c15:txfldGUID>
                      <c15:f>IX.3!$B$67</c15:f>
                      <c15:dlblFieldTableCache>
                        <c:ptCount val="1"/>
                        <c:pt idx="0">
                          <c:v>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2A7E-45ED-8845-5827E2A7BD43}"/>
                </c:ext>
              </c:extLst>
            </c:dLbl>
            <c:dLbl>
              <c:idx val="64"/>
              <c:tx>
                <c:strRef>
                  <c:f>IX.3!$B$68</c:f>
                  <c:strCache>
                    <c:ptCount val="1"/>
                    <c:pt idx="0">
                      <c:v>73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{0C726E65-40C9-4161-8967-A6C4F3FF793E}</c15:txfldGUID>
                      <c15:f>IX.3!$B$68</c15:f>
                      <c15:dlblFieldTableCache>
                        <c:ptCount val="1"/>
                        <c:pt idx="0">
                          <c:v>73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2A7E-45ED-8845-5827E2A7BD43}"/>
                </c:ext>
              </c:extLst>
            </c:dLbl>
            <c:dLbl>
              <c:idx val="65"/>
              <c:tx>
                <c:strRef>
                  <c:f>IX.3!$B$69</c:f>
                  <c:strCache>
                    <c:ptCount val="1"/>
                    <c:pt idx="0">
                      <c:v>74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{C93AED5D-076C-4B6E-B243-9677B2A7D356}</c15:txfldGUID>
                      <c15:f>IX.3!$B$69</c15:f>
                      <c15:dlblFieldTableCache>
                        <c:ptCount val="1"/>
                        <c:pt idx="0">
                          <c:v>74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2A7E-45ED-8845-5827E2A7BD43}"/>
                </c:ext>
              </c:extLst>
            </c:dLbl>
            <c:dLbl>
              <c:idx val="66"/>
              <c:tx>
                <c:strRef>
                  <c:f>IX.3!$B$70</c:f>
                  <c:strCache>
                    <c:ptCount val="1"/>
                    <c:pt idx="0">
                      <c:v>75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{D8B2557D-8B58-4D22-834C-54801F4C5240}</c15:txfldGUID>
                      <c15:f>IX.3!$B$70</c15:f>
                      <c15:dlblFieldTableCache>
                        <c:ptCount val="1"/>
                        <c:pt idx="0">
                          <c:v>75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2A7E-45ED-8845-5827E2A7BD43}"/>
                </c:ext>
              </c:extLst>
            </c:dLbl>
            <c:dLbl>
              <c:idx val="67"/>
              <c:tx>
                <c:strRef>
                  <c:f>IX.3!$B$71</c:f>
                  <c:strCache>
                    <c:ptCount val="1"/>
                    <c:pt idx="0">
                      <c:v>77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{A9624660-4A7A-4A8F-AE8C-48C3F0555A9F}</c15:txfldGUID>
                      <c15:f>IX.3!$B$71</c15:f>
                      <c15:dlblFieldTableCache>
                        <c:ptCount val="1"/>
                        <c:pt idx="0">
                          <c:v>77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2A7E-45ED-8845-5827E2A7BD43}"/>
                </c:ext>
              </c:extLst>
            </c:dLbl>
            <c:dLbl>
              <c:idx val="68"/>
              <c:tx>
                <c:strRef>
                  <c:f>IX.3!$B$72</c:f>
                  <c:strCache>
                    <c:ptCount val="1"/>
                    <c:pt idx="0">
                      <c:v>78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{75FB6DF0-AE39-4AC5-AFF2-4379A4F8114C}</c15:txfldGUID>
                      <c15:f>IX.3!$B$72</c15:f>
                      <c15:dlblFieldTableCache>
                        <c:ptCount val="1"/>
                        <c:pt idx="0">
                          <c:v>78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2A7E-45ED-8845-5827E2A7BD43}"/>
                </c:ext>
              </c:extLst>
            </c:dLbl>
            <c:dLbl>
              <c:idx val="69"/>
              <c:tx>
                <c:strRef>
                  <c:f>IX.3!$B$73</c:f>
                  <c:strCache>
                    <c:ptCount val="1"/>
                    <c:pt idx="0">
                      <c:v>79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{47455470-8294-4754-8312-BF1CEC5AD996}</c15:txfldGUID>
                      <c15:f>IX.3!$B$73</c15:f>
                      <c15:dlblFieldTableCache>
                        <c:ptCount val="1"/>
                        <c:pt idx="0">
                          <c:v>79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2A7E-45ED-8845-5827E2A7BD43}"/>
                </c:ext>
              </c:extLst>
            </c:dLbl>
            <c:dLbl>
              <c:idx val="70"/>
              <c:tx>
                <c:strRef>
                  <c:f>IX.3!$B$74</c:f>
                  <c:strCache>
                    <c:ptCount val="1"/>
                    <c:pt idx="0">
                      <c:v>80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{DC0A70D9-87E5-45D6-A4B1-F09D809F3B51}</c15:txfldGUID>
                      <c15:f>IX.3!$B$74</c15:f>
                      <c15:dlblFieldTableCache>
                        <c:ptCount val="1"/>
                        <c:pt idx="0">
                          <c:v>80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2A7E-45ED-8845-5827E2A7BD43}"/>
                </c:ext>
              </c:extLst>
            </c:dLbl>
            <c:dLbl>
              <c:idx val="71"/>
              <c:tx>
                <c:strRef>
                  <c:f>IX.3!$B$75</c:f>
                  <c:strCache>
                    <c:ptCount val="1"/>
                    <c:pt idx="0">
                      <c:v>81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{548B57A1-43D3-4236-AD27-324E86C14D02}</c15:txfldGUID>
                      <c15:f>IX.3!$B$75</c15:f>
                      <c15:dlblFieldTableCache>
                        <c:ptCount val="1"/>
                        <c:pt idx="0">
                          <c:v>81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2A7E-45ED-8845-5827E2A7BD43}"/>
                </c:ext>
              </c:extLst>
            </c:dLbl>
            <c:dLbl>
              <c:idx val="72"/>
              <c:tx>
                <c:strRef>
                  <c:f>IX.3!$B$76</c:f>
                  <c:strCache>
                    <c:ptCount val="1"/>
                    <c:pt idx="0">
                      <c:v>82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{40E8BFE1-4F87-4C9D-8279-C658F859A49D}</c15:txfldGUID>
                      <c15:f>IX.3!$B$76</c15:f>
                      <c15:dlblFieldTableCache>
                        <c:ptCount val="1"/>
                        <c:pt idx="0">
                          <c:v>82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2A7E-45ED-8845-5827E2A7BD43}"/>
                </c:ext>
              </c:extLst>
            </c:dLbl>
            <c:dLbl>
              <c:idx val="73"/>
              <c:tx>
                <c:strRef>
                  <c:f>IX.3!$B$77</c:f>
                  <c:strCache>
                    <c:ptCount val="1"/>
                    <c:pt idx="0">
                      <c:v>84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{BE529137-0252-426C-96B4-3E35CE19D294}</c15:txfldGUID>
                      <c15:f>IX.3!$B$77</c15:f>
                      <c15:dlblFieldTableCache>
                        <c:ptCount val="1"/>
                        <c:pt idx="0">
                          <c:v>84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D68-0A4D-B9CB-88F5816DD580}"/>
                </c:ext>
              </c:extLst>
            </c:dLbl>
            <c:dLbl>
              <c:idx val="74"/>
              <c:tx>
                <c:strRef>
                  <c:f>IX.3!$B$78</c:f>
                  <c:strCache>
                    <c:ptCount val="1"/>
                    <c:pt idx="0">
                      <c:v>85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{269B0E9B-A20E-413A-9F83-F727F12C8F75}</c15:txfldGUID>
                      <c15:f>IX.3!$B$78</c15:f>
                      <c15:dlblFieldTableCache>
                        <c:ptCount val="1"/>
                        <c:pt idx="0">
                          <c:v>85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2A7E-45ED-8845-5827E2A7BD43}"/>
                </c:ext>
              </c:extLst>
            </c:dLbl>
            <c:dLbl>
              <c:idx val="75"/>
              <c:tx>
                <c:strRef>
                  <c:f>IX.3!$B$79</c:f>
                  <c:strCache>
                    <c:ptCount val="1"/>
                    <c:pt idx="0">
                      <c:v>86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{FCCB298F-1535-4409-834C-E38A28684F90}</c15:txfldGUID>
                      <c15:f>IX.3!$B$79</c15:f>
                      <c15:dlblFieldTableCache>
                        <c:ptCount val="1"/>
                        <c:pt idx="0">
                          <c:v>86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2A7E-45ED-8845-5827E2A7BD43}"/>
                </c:ext>
              </c:extLst>
            </c:dLbl>
            <c:dLbl>
              <c:idx val="76"/>
              <c:tx>
                <c:strRef>
                  <c:f>IX.3!$B$80</c:f>
                  <c:strCache>
                    <c:ptCount val="1"/>
                    <c:pt idx="0">
                      <c:v>87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{63C9B963-7EC3-4A43-9AAA-ABAEFA28821A}</c15:txfldGUID>
                      <c15:f>IX.3!$B$80</c15:f>
                      <c15:dlblFieldTableCache>
                        <c:ptCount val="1"/>
                        <c:pt idx="0">
                          <c:v>87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2A7E-45ED-8845-5827E2A7BD43}"/>
                </c:ext>
              </c:extLst>
            </c:dLbl>
            <c:dLbl>
              <c:idx val="77"/>
              <c:tx>
                <c:strRef>
                  <c:f>IX.3!$B$81</c:f>
                  <c:strCache>
                    <c:ptCount val="1"/>
                    <c:pt idx="0">
                      <c:v>88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{C22D4476-E5D1-4377-84A1-5CE4ACF8218E}</c15:txfldGUID>
                      <c15:f>IX.3!$B$81</c15:f>
                      <c15:dlblFieldTableCache>
                        <c:ptCount val="1"/>
                        <c:pt idx="0">
                          <c:v>88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C-2A7E-45ED-8845-5827E2A7BD43}"/>
                </c:ext>
              </c:extLst>
            </c:dLbl>
            <c:dLbl>
              <c:idx val="78"/>
              <c:tx>
                <c:strRef>
                  <c:f>IX.3!$B$82</c:f>
                  <c:strCache>
                    <c:ptCount val="1"/>
                    <c:pt idx="0">
                      <c:v>90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{BB9CEB3A-42B6-442C-AAD8-486CAF5F8E31}</c15:txfldGUID>
                      <c15:f>IX.3!$B$82</c15:f>
                      <c15:dlblFieldTableCache>
                        <c:ptCount val="1"/>
                        <c:pt idx="0">
                          <c:v>90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2A7E-45ED-8845-5827E2A7BD43}"/>
                </c:ext>
              </c:extLst>
            </c:dLbl>
            <c:dLbl>
              <c:idx val="79"/>
              <c:tx>
                <c:strRef>
                  <c:f>IX.3!$B$83</c:f>
                  <c:strCache>
                    <c:ptCount val="1"/>
                    <c:pt idx="0">
                      <c:v>91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{C34E3952-6D17-4FC7-B8C5-7AE5A5A4EFB0}</c15:txfldGUID>
                      <c15:f>IX.3!$B$83</c15:f>
                      <c15:dlblFieldTableCache>
                        <c:ptCount val="1"/>
                        <c:pt idx="0">
                          <c:v>91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D68-0A4D-B9CB-88F5816DD580}"/>
                </c:ext>
              </c:extLst>
            </c:dLbl>
            <c:dLbl>
              <c:idx val="80"/>
              <c:tx>
                <c:strRef>
                  <c:f>IX.3!$B$84</c:f>
                  <c:strCache>
                    <c:ptCount val="1"/>
                    <c:pt idx="0">
                      <c:v>92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{8AC26D01-674C-4988-A78F-DBE192322646}</c15:txfldGUID>
                      <c15:f>IX.3!$B$84</c15:f>
                      <c15:dlblFieldTableCache>
                        <c:ptCount val="1"/>
                        <c:pt idx="0">
                          <c:v>92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E-2A7E-45ED-8845-5827E2A7BD43}"/>
                </c:ext>
              </c:extLst>
            </c:dLbl>
            <c:dLbl>
              <c:idx val="81"/>
              <c:tx>
                <c:strRef>
                  <c:f>IX.3!$B$85</c:f>
                  <c:strCache>
                    <c:ptCount val="1"/>
                    <c:pt idx="0">
                      <c:v>93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{911B7045-8E1F-4C9A-AE87-3D8EB1B4EDF4}</c15:txfldGUID>
                      <c15:f>IX.3!$B$85</c15:f>
                      <c15:dlblFieldTableCache>
                        <c:ptCount val="1"/>
                        <c:pt idx="0">
                          <c:v>93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F-2A7E-45ED-8845-5827E2A7BD43}"/>
                </c:ext>
              </c:extLst>
            </c:dLbl>
            <c:dLbl>
              <c:idx val="82"/>
              <c:tx>
                <c:strRef>
                  <c:f>IX.3!$B$86</c:f>
                  <c:strCache>
                    <c:ptCount val="1"/>
                    <c:pt idx="0">
                      <c:v>94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{E0AA1D1B-BD67-463B-8859-ECAFB4F41010}</c15:txfldGUID>
                      <c15:f>IX.3!$B$86</c15:f>
                      <c15:dlblFieldTableCache>
                        <c:ptCount val="1"/>
                        <c:pt idx="0">
                          <c:v>94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0-2A7E-45ED-8845-5827E2A7BD43}"/>
                </c:ext>
              </c:extLst>
            </c:dLbl>
            <c:dLbl>
              <c:idx val="83"/>
              <c:tx>
                <c:strRef>
                  <c:f>IX.3!$B$87</c:f>
                  <c:strCache>
                    <c:ptCount val="1"/>
                    <c:pt idx="0">
                      <c:v>95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{9A3E752A-78F5-44B4-A654-29895F06961D}</c15:txfldGUID>
                      <c15:f>IX.3!$B$87</c15:f>
                      <c15:dlblFieldTableCache>
                        <c:ptCount val="1"/>
                        <c:pt idx="0">
                          <c:v>95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1-2A7E-45ED-8845-5827E2A7BD43}"/>
                </c:ext>
              </c:extLst>
            </c:dLbl>
            <c:dLbl>
              <c:idx val="84"/>
              <c:tx>
                <c:strRef>
                  <c:f>IX.3!$B$88</c:f>
                  <c:strCache>
                    <c:ptCount val="1"/>
                    <c:pt idx="0">
                      <c:v>96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{9B427E8C-4C6A-4049-B8E8-0F1D6BD2BCBD}</c15:txfldGUID>
                      <c15:f>IX.3!$B$88</c15:f>
                      <c15:dlblFieldTableCache>
                        <c:ptCount val="1"/>
                        <c:pt idx="0">
                          <c:v>96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2-2A7E-45ED-8845-5827E2A7BD43}"/>
                </c:ext>
              </c:extLst>
            </c:dLbl>
            <c:dLbl>
              <c:idx val="85"/>
              <c:tx>
                <c:strRef>
                  <c:f>IX.3!$B$89</c:f>
                  <c:strCache>
                    <c:ptCount val="1"/>
                    <c:pt idx="0">
                      <c:v>97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{952D8422-8A74-4BF5-BE25-2C22C7F08EE0}</c15:txfldGUID>
                      <c15:f>IX.3!$B$89</c15:f>
                      <c15:dlblFieldTableCache>
                        <c:ptCount val="1"/>
                        <c:pt idx="0">
                          <c:v>97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3-2A7E-45ED-8845-5827E2A7BD43}"/>
                </c:ext>
              </c:extLst>
            </c:dLbl>
            <c:dLbl>
              <c:idx val="86"/>
              <c:tx>
                <c:strRef>
                  <c:f>IX.3!$B$90</c:f>
                  <c:strCache>
                    <c:ptCount val="1"/>
                    <c:pt idx="0">
                      <c:v>99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{7730D4D0-A5DA-4842-ABE9-C6BF973A697D}</c15:txfldGUID>
                      <c15:f>IX.3!$B$90</c15:f>
                      <c15:dlblFieldTableCache>
                        <c:ptCount val="1"/>
                        <c:pt idx="0">
                          <c:v>99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4-2A7E-45ED-8845-5827E2A7B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IX.3!$E$4:$E$90</c:f>
              <c:numCache>
                <c:formatCode>0</c:formatCode>
                <c:ptCount val="87"/>
                <c:pt idx="0">
                  <c:v>23.992584229999999</c:v>
                </c:pt>
                <c:pt idx="1">
                  <c:v>20.057020189999999</c:v>
                </c:pt>
                <c:pt idx="2">
                  <c:v>18.723260880000002</c:v>
                </c:pt>
                <c:pt idx="3">
                  <c:v>9.9630870819999995</c:v>
                </c:pt>
                <c:pt idx="4">
                  <c:v>0.95597469810000002</c:v>
                </c:pt>
                <c:pt idx="5">
                  <c:v>22.06352425</c:v>
                </c:pt>
                <c:pt idx="6">
                  <c:v>19.36419296</c:v>
                </c:pt>
                <c:pt idx="8">
                  <c:v>17.271108630000001</c:v>
                </c:pt>
                <c:pt idx="9">
                  <c:v>14.281811709999999</c:v>
                </c:pt>
                <c:pt idx="10">
                  <c:v>38.926853180000002</c:v>
                </c:pt>
                <c:pt idx="11">
                  <c:v>20.67907524</c:v>
                </c:pt>
                <c:pt idx="12">
                  <c:v>23.465868</c:v>
                </c:pt>
                <c:pt idx="13">
                  <c:v>25.229084010000001</c:v>
                </c:pt>
                <c:pt idx="14">
                  <c:v>17.343622209999999</c:v>
                </c:pt>
                <c:pt idx="15">
                  <c:v>14.92364407</c:v>
                </c:pt>
                <c:pt idx="16">
                  <c:v>14.45858097</c:v>
                </c:pt>
                <c:pt idx="17">
                  <c:v>4.6710333820000001</c:v>
                </c:pt>
                <c:pt idx="18">
                  <c:v>13.00143433</c:v>
                </c:pt>
                <c:pt idx="19">
                  <c:v>14.53155804</c:v>
                </c:pt>
                <c:pt idx="20">
                  <c:v>12.546334269999999</c:v>
                </c:pt>
                <c:pt idx="21">
                  <c:v>14.42776394</c:v>
                </c:pt>
                <c:pt idx="22">
                  <c:v>13.6721611</c:v>
                </c:pt>
                <c:pt idx="23">
                  <c:v>13.18981743</c:v>
                </c:pt>
                <c:pt idx="24">
                  <c:v>13.36520672</c:v>
                </c:pt>
                <c:pt idx="25">
                  <c:v>12.64420986</c:v>
                </c:pt>
                <c:pt idx="26">
                  <c:v>13.003450389999999</c:v>
                </c:pt>
                <c:pt idx="27">
                  <c:v>10.57998276</c:v>
                </c:pt>
                <c:pt idx="28">
                  <c:v>13.21615791</c:v>
                </c:pt>
                <c:pt idx="29">
                  <c:v>18.454549790000002</c:v>
                </c:pt>
                <c:pt idx="30">
                  <c:v>21.325969700000002</c:v>
                </c:pt>
                <c:pt idx="31">
                  <c:v>18.054870609999998</c:v>
                </c:pt>
                <c:pt idx="32">
                  <c:v>14.653801919999999</c:v>
                </c:pt>
                <c:pt idx="33">
                  <c:v>23.565443040000002</c:v>
                </c:pt>
                <c:pt idx="34">
                  <c:v>10.48699665</c:v>
                </c:pt>
                <c:pt idx="35">
                  <c:v>17.42104149</c:v>
                </c:pt>
                <c:pt idx="36">
                  <c:v>13.84137058</c:v>
                </c:pt>
                <c:pt idx="37">
                  <c:v>17.155809399999999</c:v>
                </c:pt>
                <c:pt idx="38">
                  <c:v>18.095695500000001</c:v>
                </c:pt>
                <c:pt idx="39">
                  <c:v>15.5546627</c:v>
                </c:pt>
                <c:pt idx="40">
                  <c:v>15.177374840000001</c:v>
                </c:pt>
                <c:pt idx="41">
                  <c:v>18.108737949999998</c:v>
                </c:pt>
                <c:pt idx="42">
                  <c:v>14.32994843</c:v>
                </c:pt>
                <c:pt idx="43">
                  <c:v>22.484683990000001</c:v>
                </c:pt>
                <c:pt idx="44">
                  <c:v>8.9977436070000003</c:v>
                </c:pt>
                <c:pt idx="45">
                  <c:v>5.5702571870000002</c:v>
                </c:pt>
                <c:pt idx="46">
                  <c:v>10.1438942</c:v>
                </c:pt>
                <c:pt idx="47">
                  <c:v>21.63535881</c:v>
                </c:pt>
                <c:pt idx="48">
                  <c:v>14.502266880000001</c:v>
                </c:pt>
                <c:pt idx="49">
                  <c:v>13.59549999</c:v>
                </c:pt>
                <c:pt idx="50">
                  <c:v>14.479438780000001</c:v>
                </c:pt>
                <c:pt idx="51">
                  <c:v>9.5414504999999998</c:v>
                </c:pt>
                <c:pt idx="52">
                  <c:v>19.016799930000001</c:v>
                </c:pt>
                <c:pt idx="53">
                  <c:v>7.3386301989999998</c:v>
                </c:pt>
                <c:pt idx="54">
                  <c:v>5.416311264</c:v>
                </c:pt>
                <c:pt idx="55">
                  <c:v>6.5270252229999999</c:v>
                </c:pt>
                <c:pt idx="56">
                  <c:v>11.26368999</c:v>
                </c:pt>
                <c:pt idx="57">
                  <c:v>18.488084789999998</c:v>
                </c:pt>
                <c:pt idx="58">
                  <c:v>17.198263170000001</c:v>
                </c:pt>
                <c:pt idx="59">
                  <c:v>20.004796979999998</c:v>
                </c:pt>
                <c:pt idx="60">
                  <c:v>17.496774670000001</c:v>
                </c:pt>
                <c:pt idx="61">
                  <c:v>16.451377870000002</c:v>
                </c:pt>
                <c:pt idx="62">
                  <c:v>13.24149704</c:v>
                </c:pt>
                <c:pt idx="63">
                  <c:v>9.7120037079999992</c:v>
                </c:pt>
                <c:pt idx="64">
                  <c:v>9.3249969480000008</c:v>
                </c:pt>
                <c:pt idx="65">
                  <c:v>11.318686489999999</c:v>
                </c:pt>
                <c:pt idx="66">
                  <c:v>7.3631896970000001</c:v>
                </c:pt>
                <c:pt idx="67">
                  <c:v>10.46432209</c:v>
                </c:pt>
                <c:pt idx="68">
                  <c:v>9.5841064449999998</c:v>
                </c:pt>
                <c:pt idx="69">
                  <c:v>10.949899670000001</c:v>
                </c:pt>
                <c:pt idx="70">
                  <c:v>17.477905270000001</c:v>
                </c:pt>
                <c:pt idx="71">
                  <c:v>25.221363069999999</c:v>
                </c:pt>
                <c:pt idx="72">
                  <c:v>8.6133384700000004</c:v>
                </c:pt>
                <c:pt idx="73">
                  <c:v>27.512514110000001</c:v>
                </c:pt>
                <c:pt idx="74">
                  <c:v>21.62709808</c:v>
                </c:pt>
                <c:pt idx="75">
                  <c:v>24.05381203</c:v>
                </c:pt>
                <c:pt idx="76">
                  <c:v>19.374040600000001</c:v>
                </c:pt>
                <c:pt idx="77">
                  <c:v>19.076261519999999</c:v>
                </c:pt>
                <c:pt idx="78">
                  <c:v>11.92830086</c:v>
                </c:pt>
                <c:pt idx="79">
                  <c:v>22.06203842</c:v>
                </c:pt>
                <c:pt idx="80">
                  <c:v>19.94766808</c:v>
                </c:pt>
                <c:pt idx="81">
                  <c:v>9.4942426680000001</c:v>
                </c:pt>
                <c:pt idx="82">
                  <c:v>17.201805109999999</c:v>
                </c:pt>
                <c:pt idx="83">
                  <c:v>20.92904472</c:v>
                </c:pt>
                <c:pt idx="84">
                  <c:v>11.54785538</c:v>
                </c:pt>
                <c:pt idx="85">
                  <c:v>25.459199909999999</c:v>
                </c:pt>
                <c:pt idx="86">
                  <c:v>12.26241875</c:v>
                </c:pt>
              </c:numCache>
            </c:numRef>
          </c:xVal>
          <c:yVal>
            <c:numRef>
              <c:f>IX.3!$F$4:$F$90</c:f>
              <c:numCache>
                <c:formatCode>0.0</c:formatCode>
                <c:ptCount val="87"/>
                <c:pt idx="0">
                  <c:v>25</c:v>
                </c:pt>
                <c:pt idx="1">
                  <c:v>20</c:v>
                </c:pt>
                <c:pt idx="2">
                  <c:v>18</c:v>
                </c:pt>
                <c:pt idx="6">
                  <c:v>16</c:v>
                </c:pt>
                <c:pt idx="7">
                  <c:v>31</c:v>
                </c:pt>
                <c:pt idx="8">
                  <c:v>17</c:v>
                </c:pt>
                <c:pt idx="9">
                  <c:v>15</c:v>
                </c:pt>
                <c:pt idx="10">
                  <c:v>41</c:v>
                </c:pt>
                <c:pt idx="11">
                  <c:v>22</c:v>
                </c:pt>
                <c:pt idx="12">
                  <c:v>34</c:v>
                </c:pt>
                <c:pt idx="13">
                  <c:v>25</c:v>
                </c:pt>
                <c:pt idx="14">
                  <c:v>19</c:v>
                </c:pt>
                <c:pt idx="15">
                  <c:v>24</c:v>
                </c:pt>
                <c:pt idx="16">
                  <c:v>20</c:v>
                </c:pt>
                <c:pt idx="17">
                  <c:v>7</c:v>
                </c:pt>
                <c:pt idx="18">
                  <c:v>18</c:v>
                </c:pt>
                <c:pt idx="19">
                  <c:v>13</c:v>
                </c:pt>
                <c:pt idx="20">
                  <c:v>17</c:v>
                </c:pt>
                <c:pt idx="21">
                  <c:v>23</c:v>
                </c:pt>
                <c:pt idx="22">
                  <c:v>19</c:v>
                </c:pt>
                <c:pt idx="23">
                  <c:v>16</c:v>
                </c:pt>
                <c:pt idx="24">
                  <c:v>18</c:v>
                </c:pt>
                <c:pt idx="25">
                  <c:v>12</c:v>
                </c:pt>
                <c:pt idx="26">
                  <c:v>12</c:v>
                </c:pt>
                <c:pt idx="27">
                  <c:v>14</c:v>
                </c:pt>
                <c:pt idx="28">
                  <c:v>14</c:v>
                </c:pt>
                <c:pt idx="29">
                  <c:v>24</c:v>
                </c:pt>
                <c:pt idx="30">
                  <c:v>20</c:v>
                </c:pt>
                <c:pt idx="31">
                  <c:v>15</c:v>
                </c:pt>
                <c:pt idx="32">
                  <c:v>13</c:v>
                </c:pt>
                <c:pt idx="33">
                  <c:v>33</c:v>
                </c:pt>
                <c:pt idx="34">
                  <c:v>23</c:v>
                </c:pt>
                <c:pt idx="35">
                  <c:v>16</c:v>
                </c:pt>
                <c:pt idx="36">
                  <c:v>6</c:v>
                </c:pt>
                <c:pt idx="37">
                  <c:v>20</c:v>
                </c:pt>
                <c:pt idx="38">
                  <c:v>18</c:v>
                </c:pt>
                <c:pt idx="39">
                  <c:v>20</c:v>
                </c:pt>
                <c:pt idx="40">
                  <c:v>18</c:v>
                </c:pt>
                <c:pt idx="41">
                  <c:v>19</c:v>
                </c:pt>
                <c:pt idx="42">
                  <c:v>17</c:v>
                </c:pt>
                <c:pt idx="43">
                  <c:v>24</c:v>
                </c:pt>
                <c:pt idx="44">
                  <c:v>8</c:v>
                </c:pt>
                <c:pt idx="45">
                  <c:v>13</c:v>
                </c:pt>
                <c:pt idx="46">
                  <c:v>16</c:v>
                </c:pt>
                <c:pt idx="47">
                  <c:v>18</c:v>
                </c:pt>
                <c:pt idx="48">
                  <c:v>20</c:v>
                </c:pt>
                <c:pt idx="49">
                  <c:v>16</c:v>
                </c:pt>
                <c:pt idx="50">
                  <c:v>13</c:v>
                </c:pt>
                <c:pt idx="51">
                  <c:v>7</c:v>
                </c:pt>
                <c:pt idx="52">
                  <c:v>18</c:v>
                </c:pt>
                <c:pt idx="53">
                  <c:v>10</c:v>
                </c:pt>
                <c:pt idx="54">
                  <c:v>8</c:v>
                </c:pt>
                <c:pt idx="55">
                  <c:v>22</c:v>
                </c:pt>
                <c:pt idx="56">
                  <c:v>10</c:v>
                </c:pt>
                <c:pt idx="57">
                  <c:v>20</c:v>
                </c:pt>
                <c:pt idx="58">
                  <c:v>20</c:v>
                </c:pt>
                <c:pt idx="59">
                  <c:v>25</c:v>
                </c:pt>
                <c:pt idx="60">
                  <c:v>23</c:v>
                </c:pt>
                <c:pt idx="61">
                  <c:v>17</c:v>
                </c:pt>
                <c:pt idx="62">
                  <c:v>12</c:v>
                </c:pt>
                <c:pt idx="63">
                  <c:v>8</c:v>
                </c:pt>
                <c:pt idx="64">
                  <c:v>8</c:v>
                </c:pt>
                <c:pt idx="65">
                  <c:v>12</c:v>
                </c:pt>
                <c:pt idx="66">
                  <c:v>14</c:v>
                </c:pt>
                <c:pt idx="67">
                  <c:v>12</c:v>
                </c:pt>
                <c:pt idx="68">
                  <c:v>10</c:v>
                </c:pt>
                <c:pt idx="69">
                  <c:v>23</c:v>
                </c:pt>
                <c:pt idx="70">
                  <c:v>20</c:v>
                </c:pt>
                <c:pt idx="71">
                  <c:v>30</c:v>
                </c:pt>
                <c:pt idx="72">
                  <c:v>11</c:v>
                </c:pt>
                <c:pt idx="73">
                  <c:v>30</c:v>
                </c:pt>
                <c:pt idx="74">
                  <c:v>21</c:v>
                </c:pt>
                <c:pt idx="75">
                  <c:v>25</c:v>
                </c:pt>
                <c:pt idx="76">
                  <c:v>23</c:v>
                </c:pt>
                <c:pt idx="77">
                  <c:v>21</c:v>
                </c:pt>
                <c:pt idx="78">
                  <c:v>15</c:v>
                </c:pt>
                <c:pt idx="79">
                  <c:v>38</c:v>
                </c:pt>
                <c:pt idx="80">
                  <c:v>28</c:v>
                </c:pt>
                <c:pt idx="81">
                  <c:v>11</c:v>
                </c:pt>
                <c:pt idx="82">
                  <c:v>20</c:v>
                </c:pt>
                <c:pt idx="83">
                  <c:v>21</c:v>
                </c:pt>
                <c:pt idx="84">
                  <c:v>14</c:v>
                </c:pt>
                <c:pt idx="85">
                  <c:v>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98-7642-810A-CD858C2F7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2991736"/>
        <c:axId val="2143155432"/>
      </c:scatterChart>
      <c:valAx>
        <c:axId val="2142991736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 ocupados</a:t>
                </a:r>
                <a:r>
                  <a:rPr lang="es-ES_tradnl" baseline="0"/>
                  <a:t> 55+   (2019)</a:t>
                </a:r>
                <a:endParaRPr lang="es-ES_tradnl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43155432"/>
        <c:crosses val="autoZero"/>
        <c:crossBetween val="midCat"/>
      </c:valAx>
      <c:valAx>
        <c:axId val="214315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400" b="0" i="0" baseline="0">
                    <a:effectLst/>
                  </a:rPr>
                  <a:t>% ocupados 55+   (2022 T2)</a:t>
                </a:r>
                <a:endParaRPr lang="es-ES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4299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73492017626201"/>
          <c:y val="0.177946833943807"/>
          <c:w val="0.79745774037419603"/>
          <c:h val="0.70014015309367705"/>
        </c:manualLayout>
      </c:layout>
      <c:lineChart>
        <c:grouping val="standard"/>
        <c:varyColors val="0"/>
        <c:ser>
          <c:idx val="0"/>
          <c:order val="0"/>
          <c:tx>
            <c:strRef>
              <c:f>'X.1-X.2'!$B$5</c:f>
              <c:strCache>
                <c:ptCount val="1"/>
                <c:pt idx="0">
                  <c:v>varones nacionales</c:v>
                </c:pt>
              </c:strCache>
            </c:strRef>
          </c:tx>
          <c:spPr>
            <a:ln w="444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67"/>
              <c:layout>
                <c:manualLayout>
                  <c:x val="0"/>
                  <c:y val="1.9498607242339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F0-EE4C-9BB2-5D2E97C70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'X.1-X.2'!$A$6:$A$75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'X.1-X.2'!$B$6:$B$75</c:f>
              <c:numCache>
                <c:formatCode>0.0</c:formatCode>
                <c:ptCount val="70"/>
                <c:pt idx="0">
                  <c:v>7.4688568120000003</c:v>
                </c:pt>
                <c:pt idx="1">
                  <c:v>7.0849452020000001</c:v>
                </c:pt>
                <c:pt idx="2">
                  <c:v>6.3169951439999998</c:v>
                </c:pt>
                <c:pt idx="3">
                  <c:v>6.5545310969999999</c:v>
                </c:pt>
                <c:pt idx="4">
                  <c:v>6.4431309700000003</c:v>
                </c:pt>
                <c:pt idx="5">
                  <c:v>5.8864850999999998</c:v>
                </c:pt>
                <c:pt idx="6">
                  <c:v>5.7060976029999999</c:v>
                </c:pt>
                <c:pt idx="7">
                  <c:v>5.7275600430000004</c:v>
                </c:pt>
                <c:pt idx="8">
                  <c:v>5.7346391680000002</c:v>
                </c:pt>
                <c:pt idx="9">
                  <c:v>5.4903240200000001</c:v>
                </c:pt>
                <c:pt idx="10">
                  <c:v>5.7131352419999999</c:v>
                </c:pt>
                <c:pt idx="11">
                  <c:v>6.1866240499999998</c:v>
                </c:pt>
                <c:pt idx="12">
                  <c:v>7.0343399050000004</c:v>
                </c:pt>
                <c:pt idx="13">
                  <c:v>7.9149556160000003</c:v>
                </c:pt>
                <c:pt idx="14">
                  <c:v>8.9709606169999994</c:v>
                </c:pt>
                <c:pt idx="15">
                  <c:v>11.39156723</c:v>
                </c:pt>
                <c:pt idx="16">
                  <c:v>14.35284233</c:v>
                </c:pt>
                <c:pt idx="17">
                  <c:v>15.15783405</c:v>
                </c:pt>
                <c:pt idx="18">
                  <c:v>15.390378950000001</c:v>
                </c:pt>
                <c:pt idx="19">
                  <c:v>16.040409090000001</c:v>
                </c:pt>
                <c:pt idx="20">
                  <c:v>17.278167719999999</c:v>
                </c:pt>
                <c:pt idx="21">
                  <c:v>17.328125</c:v>
                </c:pt>
                <c:pt idx="22">
                  <c:v>17.210289</c:v>
                </c:pt>
                <c:pt idx="23">
                  <c:v>17.789455409999999</c:v>
                </c:pt>
                <c:pt idx="24">
                  <c:v>18.542099</c:v>
                </c:pt>
                <c:pt idx="25">
                  <c:v>18.329713819999998</c:v>
                </c:pt>
                <c:pt idx="26">
                  <c:v>18.644538879999999</c:v>
                </c:pt>
                <c:pt idx="27">
                  <c:v>19.96437645</c:v>
                </c:pt>
                <c:pt idx="28">
                  <c:v>21.53941536</c:v>
                </c:pt>
                <c:pt idx="29">
                  <c:v>22.306833269999998</c:v>
                </c:pt>
                <c:pt idx="30">
                  <c:v>22.564315799999999</c:v>
                </c:pt>
                <c:pt idx="31">
                  <c:v>23.433599470000001</c:v>
                </c:pt>
                <c:pt idx="32">
                  <c:v>24.368227009999998</c:v>
                </c:pt>
                <c:pt idx="33">
                  <c:v>23.954637529999999</c:v>
                </c:pt>
                <c:pt idx="34">
                  <c:v>23.227489469999998</c:v>
                </c:pt>
                <c:pt idx="35">
                  <c:v>23.334186549999998</c:v>
                </c:pt>
                <c:pt idx="36">
                  <c:v>23.506996149999999</c:v>
                </c:pt>
                <c:pt idx="37">
                  <c:v>22.18934059</c:v>
                </c:pt>
                <c:pt idx="38">
                  <c:v>21.097635270000001</c:v>
                </c:pt>
                <c:pt idx="39">
                  <c:v>21.30360413</c:v>
                </c:pt>
                <c:pt idx="40">
                  <c:v>21.210481640000001</c:v>
                </c:pt>
                <c:pt idx="41">
                  <c:v>19.731609339999999</c:v>
                </c:pt>
                <c:pt idx="42">
                  <c:v>18.680007929999999</c:v>
                </c:pt>
                <c:pt idx="43">
                  <c:v>18.45478439</c:v>
                </c:pt>
                <c:pt idx="44">
                  <c:v>18.35843277</c:v>
                </c:pt>
                <c:pt idx="45">
                  <c:v>17.380353929999998</c:v>
                </c:pt>
                <c:pt idx="46">
                  <c:v>16.606109620000002</c:v>
                </c:pt>
                <c:pt idx="47">
                  <c:v>16.458824159999999</c:v>
                </c:pt>
                <c:pt idx="48">
                  <c:v>16.31379128</c:v>
                </c:pt>
                <c:pt idx="49">
                  <c:v>14.82779026</c:v>
                </c:pt>
                <c:pt idx="50">
                  <c:v>13.87996483</c:v>
                </c:pt>
                <c:pt idx="51">
                  <c:v>14.07111168</c:v>
                </c:pt>
                <c:pt idx="52">
                  <c:v>14.18721581</c:v>
                </c:pt>
                <c:pt idx="53">
                  <c:v>12.86053276</c:v>
                </c:pt>
                <c:pt idx="54">
                  <c:v>12.182525630000001</c:v>
                </c:pt>
                <c:pt idx="55">
                  <c:v>12.00158978</c:v>
                </c:pt>
                <c:pt idx="56">
                  <c:v>12.02807522</c:v>
                </c:pt>
                <c:pt idx="57">
                  <c:v>11.57666111</c:v>
                </c:pt>
                <c:pt idx="58">
                  <c:v>11.47117901</c:v>
                </c:pt>
                <c:pt idx="59">
                  <c:v>11.43209457</c:v>
                </c:pt>
                <c:pt idx="60">
                  <c:v>11.987544059999999</c:v>
                </c:pt>
                <c:pt idx="61">
                  <c:v>12.804466250000001</c:v>
                </c:pt>
                <c:pt idx="62">
                  <c:v>13.2783947</c:v>
                </c:pt>
                <c:pt idx="63">
                  <c:v>12.96248817</c:v>
                </c:pt>
                <c:pt idx="64">
                  <c:v>12.9506216</c:v>
                </c:pt>
                <c:pt idx="65">
                  <c:v>12.13388252</c:v>
                </c:pt>
                <c:pt idx="66">
                  <c:v>12.10219288</c:v>
                </c:pt>
                <c:pt idx="67">
                  <c:v>11.0579958</c:v>
                </c:pt>
                <c:pt idx="68">
                  <c:v>10.98152733</c:v>
                </c:pt>
                <c:pt idx="6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F0-EE4C-9BB2-5D2E97C7026D}"/>
            </c:ext>
          </c:extLst>
        </c:ser>
        <c:ser>
          <c:idx val="1"/>
          <c:order val="1"/>
          <c:tx>
            <c:strRef>
              <c:f>'X.1-X.2'!$C$5</c:f>
              <c:strCache>
                <c:ptCount val="1"/>
                <c:pt idx="0">
                  <c:v>varones extranjeros</c:v>
                </c:pt>
              </c:strCache>
            </c:strRef>
          </c:tx>
          <c:spPr>
            <a:ln w="317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0-EE4C-9BB2-5D2E97C70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'X.1-X.2'!$A$6:$A$75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'X.1-X.2'!$C$6:$C$75</c:f>
              <c:numCache>
                <c:formatCode>0.0</c:formatCode>
                <c:ptCount val="70"/>
                <c:pt idx="0">
                  <c:v>11.094038960000001</c:v>
                </c:pt>
                <c:pt idx="1">
                  <c:v>10.191536899999999</c:v>
                </c:pt>
                <c:pt idx="2">
                  <c:v>8.5423517229999995</c:v>
                </c:pt>
                <c:pt idx="3">
                  <c:v>8.2195549010000004</c:v>
                </c:pt>
                <c:pt idx="4">
                  <c:v>10.093894000000001</c:v>
                </c:pt>
                <c:pt idx="5">
                  <c:v>10.09835243</c:v>
                </c:pt>
                <c:pt idx="6">
                  <c:v>8.5263977050000008</c:v>
                </c:pt>
                <c:pt idx="7">
                  <c:v>8.8536920549999998</c:v>
                </c:pt>
                <c:pt idx="8">
                  <c:v>10.41619682</c:v>
                </c:pt>
                <c:pt idx="9">
                  <c:v>10.52280045</c:v>
                </c:pt>
                <c:pt idx="10">
                  <c:v>9.746714592</c:v>
                </c:pt>
                <c:pt idx="11">
                  <c:v>11.36961365</c:v>
                </c:pt>
                <c:pt idx="12">
                  <c:v>13.09028625</c:v>
                </c:pt>
                <c:pt idx="13">
                  <c:v>15.788034440000001</c:v>
                </c:pt>
                <c:pt idx="14">
                  <c:v>18.093832020000001</c:v>
                </c:pt>
                <c:pt idx="15">
                  <c:v>21.941123959999999</c:v>
                </c:pt>
                <c:pt idx="16">
                  <c:v>30.983493800000002</c:v>
                </c:pt>
                <c:pt idx="17">
                  <c:v>30.9852314</c:v>
                </c:pt>
                <c:pt idx="18">
                  <c:v>30.486385349999999</c:v>
                </c:pt>
                <c:pt idx="19">
                  <c:v>33.034492489999998</c:v>
                </c:pt>
                <c:pt idx="20">
                  <c:v>34.166969299999998</c:v>
                </c:pt>
                <c:pt idx="21">
                  <c:v>32.745861050000002</c:v>
                </c:pt>
                <c:pt idx="22">
                  <c:v>30.570766450000001</c:v>
                </c:pt>
                <c:pt idx="23">
                  <c:v>31.96449089</c:v>
                </c:pt>
                <c:pt idx="24">
                  <c:v>33.35035706</c:v>
                </c:pt>
                <c:pt idx="25">
                  <c:v>33.438640589999999</c:v>
                </c:pt>
                <c:pt idx="26">
                  <c:v>34.925849909999997</c:v>
                </c:pt>
                <c:pt idx="27">
                  <c:v>36.352390290000002</c:v>
                </c:pt>
                <c:pt idx="28">
                  <c:v>39.181873320000001</c:v>
                </c:pt>
                <c:pt idx="29">
                  <c:v>38.189315800000003</c:v>
                </c:pt>
                <c:pt idx="30">
                  <c:v>37.435798650000002</c:v>
                </c:pt>
                <c:pt idx="31">
                  <c:v>38.178344729999999</c:v>
                </c:pt>
                <c:pt idx="32">
                  <c:v>41.842857359999996</c:v>
                </c:pt>
                <c:pt idx="33">
                  <c:v>36.206310270000003</c:v>
                </c:pt>
                <c:pt idx="34">
                  <c:v>39.11648941</c:v>
                </c:pt>
                <c:pt idx="35">
                  <c:v>37.438472750000003</c:v>
                </c:pt>
                <c:pt idx="36">
                  <c:v>39.165962219999997</c:v>
                </c:pt>
                <c:pt idx="37">
                  <c:v>34.869899750000002</c:v>
                </c:pt>
                <c:pt idx="38">
                  <c:v>33.274997710000001</c:v>
                </c:pt>
                <c:pt idx="39">
                  <c:v>34.147808070000004</c:v>
                </c:pt>
                <c:pt idx="40">
                  <c:v>34.457386020000001</c:v>
                </c:pt>
                <c:pt idx="41">
                  <c:v>30.510103229999999</c:v>
                </c:pt>
                <c:pt idx="42">
                  <c:v>29.25987816</c:v>
                </c:pt>
                <c:pt idx="43">
                  <c:v>27.388906479999999</c:v>
                </c:pt>
                <c:pt idx="44">
                  <c:v>27.83059883</c:v>
                </c:pt>
                <c:pt idx="45">
                  <c:v>26.254026410000002</c:v>
                </c:pt>
                <c:pt idx="46">
                  <c:v>23.517826079999999</c:v>
                </c:pt>
                <c:pt idx="47">
                  <c:v>23.15110207</c:v>
                </c:pt>
                <c:pt idx="48">
                  <c:v>24.14875984</c:v>
                </c:pt>
                <c:pt idx="49">
                  <c:v>21.848451610000001</c:v>
                </c:pt>
                <c:pt idx="50">
                  <c:v>21.843517299999998</c:v>
                </c:pt>
                <c:pt idx="51">
                  <c:v>21.70347404</c:v>
                </c:pt>
                <c:pt idx="52">
                  <c:v>22.662097930000002</c:v>
                </c:pt>
                <c:pt idx="53">
                  <c:v>20.01771355</c:v>
                </c:pt>
                <c:pt idx="54">
                  <c:v>19.9591198</c:v>
                </c:pt>
                <c:pt idx="55">
                  <c:v>19.045907969999998</c:v>
                </c:pt>
                <c:pt idx="56">
                  <c:v>18.97846985</c:v>
                </c:pt>
                <c:pt idx="57">
                  <c:v>18.718902589999999</c:v>
                </c:pt>
                <c:pt idx="58">
                  <c:v>17.011199950000002</c:v>
                </c:pt>
                <c:pt idx="59">
                  <c:v>17.49760246</c:v>
                </c:pt>
                <c:pt idx="60">
                  <c:v>18.108243940000001</c:v>
                </c:pt>
                <c:pt idx="61">
                  <c:v>23.001703259999999</c:v>
                </c:pt>
                <c:pt idx="62">
                  <c:v>21.818876270000001</c:v>
                </c:pt>
                <c:pt idx="63">
                  <c:v>22.22441864</c:v>
                </c:pt>
                <c:pt idx="64">
                  <c:v>21.64262772</c:v>
                </c:pt>
                <c:pt idx="65">
                  <c:v>21.865037919999999</c:v>
                </c:pt>
                <c:pt idx="66">
                  <c:v>18.900451660000002</c:v>
                </c:pt>
                <c:pt idx="67">
                  <c:v>16.660900120000001</c:v>
                </c:pt>
                <c:pt idx="68">
                  <c:v>18.88629341</c:v>
                </c:pt>
                <c:pt idx="6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F0-EE4C-9BB2-5D2E97C7026D}"/>
            </c:ext>
          </c:extLst>
        </c:ser>
        <c:ser>
          <c:idx val="2"/>
          <c:order val="2"/>
          <c:tx>
            <c:strRef>
              <c:f>'X.1-X.2'!$D$5</c:f>
              <c:strCache>
                <c:ptCount val="1"/>
                <c:pt idx="0">
                  <c:v>mujeres nacionales</c:v>
                </c:pt>
              </c:strCache>
            </c:strRef>
          </c:tx>
          <c:spPr>
            <a:ln w="44450" cap="rnd">
              <a:solidFill>
                <a:srgbClr val="CB14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F0-EE4C-9BB2-5D2E97C70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'X.1-X.2'!$A$6:$A$75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'X.1-X.2'!$D$6:$D$75</c:f>
              <c:numCache>
                <c:formatCode>0.0</c:formatCode>
                <c:ptCount val="70"/>
                <c:pt idx="0">
                  <c:v>12.979048730000001</c:v>
                </c:pt>
                <c:pt idx="1">
                  <c:v>11.840353970000001</c:v>
                </c:pt>
                <c:pt idx="2">
                  <c:v>10.87267494</c:v>
                </c:pt>
                <c:pt idx="3">
                  <c:v>11.295582769999999</c:v>
                </c:pt>
                <c:pt idx="4">
                  <c:v>11.59148407</c:v>
                </c:pt>
                <c:pt idx="5">
                  <c:v>10.839890479999999</c:v>
                </c:pt>
                <c:pt idx="6">
                  <c:v>10.457734110000001</c:v>
                </c:pt>
                <c:pt idx="7">
                  <c:v>10.43270016</c:v>
                </c:pt>
                <c:pt idx="8">
                  <c:v>10.57880688</c:v>
                </c:pt>
                <c:pt idx="9">
                  <c:v>9.7660455699999993</c:v>
                </c:pt>
                <c:pt idx="10">
                  <c:v>9.7333650590000005</c:v>
                </c:pt>
                <c:pt idx="11">
                  <c:v>10.316509249999999</c:v>
                </c:pt>
                <c:pt idx="12">
                  <c:v>11.001150129999999</c:v>
                </c:pt>
                <c:pt idx="13">
                  <c:v>11.19649506</c:v>
                </c:pt>
                <c:pt idx="14">
                  <c:v>11.7600956</c:v>
                </c:pt>
                <c:pt idx="15">
                  <c:v>13.902707100000001</c:v>
                </c:pt>
                <c:pt idx="16">
                  <c:v>16.378114700000001</c:v>
                </c:pt>
                <c:pt idx="17">
                  <c:v>16.9466629</c:v>
                </c:pt>
                <c:pt idx="18">
                  <c:v>16.942216869999999</c:v>
                </c:pt>
                <c:pt idx="19">
                  <c:v>17.66095352</c:v>
                </c:pt>
                <c:pt idx="20">
                  <c:v>18.773748399999999</c:v>
                </c:pt>
                <c:pt idx="21">
                  <c:v>19.142108919999998</c:v>
                </c:pt>
                <c:pt idx="22">
                  <c:v>18.852977750000001</c:v>
                </c:pt>
                <c:pt idx="23">
                  <c:v>19.121562959999999</c:v>
                </c:pt>
                <c:pt idx="24">
                  <c:v>20.12455559</c:v>
                </c:pt>
                <c:pt idx="25">
                  <c:v>19.326482769999998</c:v>
                </c:pt>
                <c:pt idx="26">
                  <c:v>20.334220890000001</c:v>
                </c:pt>
                <c:pt idx="27">
                  <c:v>21.257284160000001</c:v>
                </c:pt>
                <c:pt idx="28">
                  <c:v>22.75182152</c:v>
                </c:pt>
                <c:pt idx="29">
                  <c:v>22.880887990000002</c:v>
                </c:pt>
                <c:pt idx="30">
                  <c:v>23.99490166</c:v>
                </c:pt>
                <c:pt idx="31">
                  <c:v>24.807514189999999</c:v>
                </c:pt>
                <c:pt idx="32">
                  <c:v>25.73496819</c:v>
                </c:pt>
                <c:pt idx="33">
                  <c:v>25.351079940000002</c:v>
                </c:pt>
                <c:pt idx="34">
                  <c:v>24.987989429999999</c:v>
                </c:pt>
                <c:pt idx="35">
                  <c:v>25.181312559999999</c:v>
                </c:pt>
                <c:pt idx="36">
                  <c:v>25.146396639999999</c:v>
                </c:pt>
                <c:pt idx="37">
                  <c:v>24.22673035</c:v>
                </c:pt>
                <c:pt idx="38">
                  <c:v>23.968711849999998</c:v>
                </c:pt>
                <c:pt idx="39">
                  <c:v>23.68535614</c:v>
                </c:pt>
                <c:pt idx="40">
                  <c:v>23.865859990000001</c:v>
                </c:pt>
                <c:pt idx="41">
                  <c:v>22.978517530000001</c:v>
                </c:pt>
                <c:pt idx="42">
                  <c:v>21.863685610000001</c:v>
                </c:pt>
                <c:pt idx="43">
                  <c:v>21.560924530000001</c:v>
                </c:pt>
                <c:pt idx="44">
                  <c:v>21.513704300000001</c:v>
                </c:pt>
                <c:pt idx="45">
                  <c:v>20.907358169999998</c:v>
                </c:pt>
                <c:pt idx="46">
                  <c:v>19.919748309999999</c:v>
                </c:pt>
                <c:pt idx="47">
                  <c:v>19.435228349999999</c:v>
                </c:pt>
                <c:pt idx="48">
                  <c:v>19.633476259999998</c:v>
                </c:pt>
                <c:pt idx="49">
                  <c:v>18.13183403</c:v>
                </c:pt>
                <c:pt idx="50">
                  <c:v>17.450792310000001</c:v>
                </c:pt>
                <c:pt idx="51">
                  <c:v>17.316782</c:v>
                </c:pt>
                <c:pt idx="52">
                  <c:v>17.471429820000001</c:v>
                </c:pt>
                <c:pt idx="53">
                  <c:v>16.086267469999999</c:v>
                </c:pt>
                <c:pt idx="54">
                  <c:v>15.482361790000001</c:v>
                </c:pt>
                <c:pt idx="55">
                  <c:v>15.32045078</c:v>
                </c:pt>
                <c:pt idx="56">
                  <c:v>15.82678509</c:v>
                </c:pt>
                <c:pt idx="57">
                  <c:v>14.84531879</c:v>
                </c:pt>
                <c:pt idx="58">
                  <c:v>15.0148592</c:v>
                </c:pt>
                <c:pt idx="59">
                  <c:v>14.43976402</c:v>
                </c:pt>
                <c:pt idx="60">
                  <c:v>14.92109108</c:v>
                </c:pt>
                <c:pt idx="61">
                  <c:v>15.112468720000001</c:v>
                </c:pt>
                <c:pt idx="62">
                  <c:v>16.508123399999999</c:v>
                </c:pt>
                <c:pt idx="63">
                  <c:v>16.182872769999999</c:v>
                </c:pt>
                <c:pt idx="64">
                  <c:v>16.067186360000001</c:v>
                </c:pt>
                <c:pt idx="65">
                  <c:v>15.997076030000001</c:v>
                </c:pt>
                <c:pt idx="66">
                  <c:v>15.031083110000001</c:v>
                </c:pt>
                <c:pt idx="67">
                  <c:v>13.42072201</c:v>
                </c:pt>
                <c:pt idx="68">
                  <c:v>14.10552406</c:v>
                </c:pt>
                <c:pt idx="6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F0-EE4C-9BB2-5D2E97C7026D}"/>
            </c:ext>
          </c:extLst>
        </c:ser>
        <c:ser>
          <c:idx val="3"/>
          <c:order val="3"/>
          <c:tx>
            <c:strRef>
              <c:f>'X.1-X.2'!$E$5</c:f>
              <c:strCache>
                <c:ptCount val="1"/>
                <c:pt idx="0">
                  <c:v>mujeres extranjeras</c:v>
                </c:pt>
              </c:strCache>
            </c:strRef>
          </c:tx>
          <c:spPr>
            <a:ln w="31750" cap="rnd">
              <a:solidFill>
                <a:srgbClr val="CB140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-7.5688073394495597E-2"/>
                  <c:y val="-4.1782729805013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F0-EE4C-9BB2-5D2E97C7026D}"/>
                </c:ext>
              </c:extLst>
            </c:dLbl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F0-EE4C-9BB2-5D2E97C70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'X.1-X.2'!$A$6:$A$75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'X.1-X.2'!$E$6:$E$75</c:f>
              <c:numCache>
                <c:formatCode>0.0</c:formatCode>
                <c:ptCount val="70"/>
                <c:pt idx="0">
                  <c:v>17.31742096</c:v>
                </c:pt>
                <c:pt idx="1">
                  <c:v>13.246656420000001</c:v>
                </c:pt>
                <c:pt idx="2">
                  <c:v>12.314794539999999</c:v>
                </c:pt>
                <c:pt idx="3">
                  <c:v>12.81037617</c:v>
                </c:pt>
                <c:pt idx="4">
                  <c:v>15.140787120000001</c:v>
                </c:pt>
                <c:pt idx="5">
                  <c:v>14.23931694</c:v>
                </c:pt>
                <c:pt idx="6">
                  <c:v>13.913819309999999</c:v>
                </c:pt>
                <c:pt idx="7">
                  <c:v>15.91306496</c:v>
                </c:pt>
                <c:pt idx="8">
                  <c:v>15.367181779999999</c:v>
                </c:pt>
                <c:pt idx="9">
                  <c:v>13.882469179999999</c:v>
                </c:pt>
                <c:pt idx="10">
                  <c:v>14.166659360000001</c:v>
                </c:pt>
                <c:pt idx="11">
                  <c:v>13.708041189999999</c:v>
                </c:pt>
                <c:pt idx="12">
                  <c:v>16.816556930000001</c:v>
                </c:pt>
                <c:pt idx="13">
                  <c:v>17.069715500000001</c:v>
                </c:pt>
                <c:pt idx="14">
                  <c:v>16.48350143</c:v>
                </c:pt>
                <c:pt idx="15">
                  <c:v>20.11363983</c:v>
                </c:pt>
                <c:pt idx="16">
                  <c:v>25.197086330000001</c:v>
                </c:pt>
                <c:pt idx="17">
                  <c:v>24.10667801</c:v>
                </c:pt>
                <c:pt idx="18">
                  <c:v>23.22502136</c:v>
                </c:pt>
                <c:pt idx="19">
                  <c:v>25.17547798</c:v>
                </c:pt>
                <c:pt idx="20">
                  <c:v>26.140254970000001</c:v>
                </c:pt>
                <c:pt idx="21">
                  <c:v>26.661148069999999</c:v>
                </c:pt>
                <c:pt idx="22">
                  <c:v>27.39981079</c:v>
                </c:pt>
                <c:pt idx="23">
                  <c:v>28.21681976</c:v>
                </c:pt>
                <c:pt idx="24">
                  <c:v>30.158920290000001</c:v>
                </c:pt>
                <c:pt idx="25">
                  <c:v>29.552555080000001</c:v>
                </c:pt>
                <c:pt idx="26">
                  <c:v>29.828552250000001</c:v>
                </c:pt>
                <c:pt idx="27">
                  <c:v>32.49802399</c:v>
                </c:pt>
                <c:pt idx="28">
                  <c:v>34.248336790000003</c:v>
                </c:pt>
                <c:pt idx="29">
                  <c:v>33.030693049999996</c:v>
                </c:pt>
                <c:pt idx="30">
                  <c:v>31.784980770000001</c:v>
                </c:pt>
                <c:pt idx="31">
                  <c:v>34.710075379999999</c:v>
                </c:pt>
                <c:pt idx="32">
                  <c:v>36.295024869999999</c:v>
                </c:pt>
                <c:pt idx="33">
                  <c:v>35.22971725</c:v>
                </c:pt>
                <c:pt idx="34">
                  <c:v>33.881362920000001</c:v>
                </c:pt>
                <c:pt idx="35">
                  <c:v>35.389751429999997</c:v>
                </c:pt>
                <c:pt idx="36">
                  <c:v>36.176521299999997</c:v>
                </c:pt>
                <c:pt idx="37">
                  <c:v>33.334121699999997</c:v>
                </c:pt>
                <c:pt idx="38">
                  <c:v>32.411819459999997</c:v>
                </c:pt>
                <c:pt idx="39">
                  <c:v>32.206241609999999</c:v>
                </c:pt>
                <c:pt idx="40">
                  <c:v>32.77452469</c:v>
                </c:pt>
                <c:pt idx="41">
                  <c:v>31.208543779999999</c:v>
                </c:pt>
                <c:pt idx="42">
                  <c:v>28.592933649999999</c:v>
                </c:pt>
                <c:pt idx="43">
                  <c:v>29.49654198</c:v>
                </c:pt>
                <c:pt idx="44">
                  <c:v>31.803682330000001</c:v>
                </c:pt>
                <c:pt idx="45">
                  <c:v>28.47869682</c:v>
                </c:pt>
                <c:pt idx="46">
                  <c:v>26.210260389999998</c:v>
                </c:pt>
                <c:pt idx="47">
                  <c:v>26.32434464</c:v>
                </c:pt>
                <c:pt idx="48">
                  <c:v>26.919910430000002</c:v>
                </c:pt>
                <c:pt idx="49">
                  <c:v>25.614303589999999</c:v>
                </c:pt>
                <c:pt idx="50">
                  <c:v>23.646127700000001</c:v>
                </c:pt>
                <c:pt idx="51">
                  <c:v>25.586887359999999</c:v>
                </c:pt>
                <c:pt idx="52">
                  <c:v>26.048351289999999</c:v>
                </c:pt>
                <c:pt idx="53">
                  <c:v>24.01955414</c:v>
                </c:pt>
                <c:pt idx="54">
                  <c:v>21.426794050000002</c:v>
                </c:pt>
                <c:pt idx="55">
                  <c:v>22.73648262</c:v>
                </c:pt>
                <c:pt idx="56">
                  <c:v>22.977392200000001</c:v>
                </c:pt>
                <c:pt idx="57">
                  <c:v>21.998476029999999</c:v>
                </c:pt>
                <c:pt idx="58">
                  <c:v>21.95162582</c:v>
                </c:pt>
                <c:pt idx="59">
                  <c:v>22.820005420000001</c:v>
                </c:pt>
                <c:pt idx="60">
                  <c:v>24.747377400000001</c:v>
                </c:pt>
                <c:pt idx="61">
                  <c:v>27.097064970000002</c:v>
                </c:pt>
                <c:pt idx="62">
                  <c:v>29.684013369999999</c:v>
                </c:pt>
                <c:pt idx="63">
                  <c:v>31.056875229999999</c:v>
                </c:pt>
                <c:pt idx="64">
                  <c:v>31.00629807</c:v>
                </c:pt>
                <c:pt idx="65">
                  <c:v>25.693897249999999</c:v>
                </c:pt>
                <c:pt idx="66">
                  <c:v>24.837865829999998</c:v>
                </c:pt>
                <c:pt idx="67">
                  <c:v>25.683567050000001</c:v>
                </c:pt>
                <c:pt idx="68">
                  <c:v>24.060443880000001</c:v>
                </c:pt>
                <c:pt idx="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F0-EE4C-9BB2-5D2E97C70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7432872"/>
        <c:axId val="-2140518232"/>
      </c:lineChart>
      <c:catAx>
        <c:axId val="-214743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518232"/>
        <c:crosses val="autoZero"/>
        <c:auto val="1"/>
        <c:lblAlgn val="ctr"/>
        <c:lblOffset val="100"/>
        <c:noMultiLvlLbl val="0"/>
      </c:catAx>
      <c:valAx>
        <c:axId val="-2140518232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743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286369366242"/>
          <c:y val="0.176472136424936"/>
          <c:w val="0.78582731972888498"/>
          <c:h val="0.70262517944925396"/>
        </c:manualLayout>
      </c:layout>
      <c:lineChart>
        <c:grouping val="standard"/>
        <c:varyColors val="0"/>
        <c:ser>
          <c:idx val="0"/>
          <c:order val="0"/>
          <c:tx>
            <c:strRef>
              <c:f>'X.1-X.2'!$G$5</c:f>
              <c:strCache>
                <c:ptCount val="1"/>
                <c:pt idx="0">
                  <c:v>varones nacionales</c:v>
                </c:pt>
              </c:strCache>
            </c:strRef>
          </c:tx>
          <c:spPr>
            <a:ln w="444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D-9245-9950-600EDA222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'X.1-X.2'!$F$6:$F$75</c:f>
              <c:numCache>
                <c:formatCode>0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'X.1-X.2'!$G$6:$G$75</c:f>
              <c:numCache>
                <c:formatCode>0.0</c:formatCode>
                <c:ptCount val="70"/>
                <c:pt idx="0">
                  <c:v>10.90199947</c:v>
                </c:pt>
                <c:pt idx="1">
                  <c:v>10.29510498</c:v>
                </c:pt>
                <c:pt idx="2">
                  <c:v>9.7394971849999994</c:v>
                </c:pt>
                <c:pt idx="3">
                  <c:v>9.6142854690000004</c:v>
                </c:pt>
                <c:pt idx="4">
                  <c:v>9.516583443</c:v>
                </c:pt>
                <c:pt idx="5">
                  <c:v>8.7982168200000004</c:v>
                </c:pt>
                <c:pt idx="6">
                  <c:v>8.6397514340000008</c:v>
                </c:pt>
                <c:pt idx="7">
                  <c:v>8.1964368820000004</c:v>
                </c:pt>
                <c:pt idx="8">
                  <c:v>8.3244609829999998</c:v>
                </c:pt>
                <c:pt idx="9">
                  <c:v>7.7358260149999998</c:v>
                </c:pt>
                <c:pt idx="10">
                  <c:v>8.0302391049999997</c:v>
                </c:pt>
                <c:pt idx="11">
                  <c:v>8.4848356250000005</c:v>
                </c:pt>
                <c:pt idx="12">
                  <c:v>9.2673559189999999</c:v>
                </c:pt>
                <c:pt idx="13">
                  <c:v>10.22431183</c:v>
                </c:pt>
                <c:pt idx="14">
                  <c:v>11.59436417</c:v>
                </c:pt>
                <c:pt idx="15">
                  <c:v>14.199650760000001</c:v>
                </c:pt>
                <c:pt idx="16">
                  <c:v>17.257516859999999</c:v>
                </c:pt>
                <c:pt idx="17">
                  <c:v>18.33548927</c:v>
                </c:pt>
                <c:pt idx="18">
                  <c:v>18.90983391</c:v>
                </c:pt>
                <c:pt idx="19">
                  <c:v>19.579961780000001</c:v>
                </c:pt>
                <c:pt idx="20">
                  <c:v>21.057924270000001</c:v>
                </c:pt>
                <c:pt idx="21">
                  <c:v>21.167266850000001</c:v>
                </c:pt>
                <c:pt idx="22">
                  <c:v>21.201227190000001</c:v>
                </c:pt>
                <c:pt idx="23">
                  <c:v>21.739421839999999</c:v>
                </c:pt>
                <c:pt idx="24">
                  <c:v>22.693521499999999</c:v>
                </c:pt>
                <c:pt idx="25">
                  <c:v>22.61556053</c:v>
                </c:pt>
                <c:pt idx="26">
                  <c:v>22.85500145</c:v>
                </c:pt>
                <c:pt idx="27">
                  <c:v>24.252843859999999</c:v>
                </c:pt>
                <c:pt idx="28">
                  <c:v>25.97256088</c:v>
                </c:pt>
                <c:pt idx="29">
                  <c:v>26.8754673</c:v>
                </c:pt>
                <c:pt idx="30">
                  <c:v>27.692113880000001</c:v>
                </c:pt>
                <c:pt idx="31">
                  <c:v>28.423055649999998</c:v>
                </c:pt>
                <c:pt idx="32">
                  <c:v>29.598627090000001</c:v>
                </c:pt>
                <c:pt idx="33">
                  <c:v>29.605661390000002</c:v>
                </c:pt>
                <c:pt idx="34">
                  <c:v>28.812906269999999</c:v>
                </c:pt>
                <c:pt idx="35">
                  <c:v>29.07624817</c:v>
                </c:pt>
                <c:pt idx="36">
                  <c:v>29.3781395</c:v>
                </c:pt>
                <c:pt idx="37">
                  <c:v>28.129425049999998</c:v>
                </c:pt>
                <c:pt idx="38">
                  <c:v>26.946641920000001</c:v>
                </c:pt>
                <c:pt idx="39">
                  <c:v>26.910861969999999</c:v>
                </c:pt>
                <c:pt idx="40">
                  <c:v>26.925905230000001</c:v>
                </c:pt>
                <c:pt idx="41">
                  <c:v>25.77317429</c:v>
                </c:pt>
                <c:pt idx="42">
                  <c:v>24.769899370000001</c:v>
                </c:pt>
                <c:pt idx="43">
                  <c:v>24.342088700000001</c:v>
                </c:pt>
                <c:pt idx="44">
                  <c:v>24.128742219999999</c:v>
                </c:pt>
                <c:pt idx="45">
                  <c:v>23.320236210000001</c:v>
                </c:pt>
                <c:pt idx="46">
                  <c:v>22.283020019999999</c:v>
                </c:pt>
                <c:pt idx="47">
                  <c:v>22.08834457</c:v>
                </c:pt>
                <c:pt idx="48">
                  <c:v>22.023056029999999</c:v>
                </c:pt>
                <c:pt idx="49">
                  <c:v>20.345165250000001</c:v>
                </c:pt>
                <c:pt idx="50">
                  <c:v>19.339693069999999</c:v>
                </c:pt>
                <c:pt idx="51">
                  <c:v>19.232585910000001</c:v>
                </c:pt>
                <c:pt idx="52">
                  <c:v>19.191251749999999</c:v>
                </c:pt>
                <c:pt idx="53">
                  <c:v>17.781167979999999</c:v>
                </c:pt>
                <c:pt idx="54">
                  <c:v>17.124061579999999</c:v>
                </c:pt>
                <c:pt idx="55">
                  <c:v>17.020805360000001</c:v>
                </c:pt>
                <c:pt idx="56">
                  <c:v>16.81188393</c:v>
                </c:pt>
                <c:pt idx="57">
                  <c:v>16.512428280000002</c:v>
                </c:pt>
                <c:pt idx="58">
                  <c:v>16.449718480000001</c:v>
                </c:pt>
                <c:pt idx="59">
                  <c:v>16.154254909999999</c:v>
                </c:pt>
                <c:pt idx="60">
                  <c:v>16.926595689999999</c:v>
                </c:pt>
                <c:pt idx="61">
                  <c:v>19.783246989999999</c:v>
                </c:pt>
                <c:pt idx="62">
                  <c:v>19.005466460000001</c:v>
                </c:pt>
                <c:pt idx="63">
                  <c:v>18.38072777</c:v>
                </c:pt>
                <c:pt idx="64">
                  <c:v>18.445821760000001</c:v>
                </c:pt>
                <c:pt idx="65">
                  <c:v>17.572862629999999</c:v>
                </c:pt>
                <c:pt idx="66">
                  <c:v>17.139596940000001</c:v>
                </c:pt>
                <c:pt idx="67">
                  <c:v>15.64586544</c:v>
                </c:pt>
                <c:pt idx="68">
                  <c:v>15.579759599999999</c:v>
                </c:pt>
                <c:pt idx="6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2D-9245-9950-600EDA222112}"/>
            </c:ext>
          </c:extLst>
        </c:ser>
        <c:ser>
          <c:idx val="1"/>
          <c:order val="1"/>
          <c:tx>
            <c:strRef>
              <c:f>'X.1-X.2'!$H$5</c:f>
              <c:strCache>
                <c:ptCount val="1"/>
                <c:pt idx="0">
                  <c:v>varones extranjeros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D-9245-9950-600EDA222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'X.1-X.2'!$F$6:$F$75</c:f>
              <c:numCache>
                <c:formatCode>0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'X.1-X.2'!$H$6:$H$75</c:f>
              <c:numCache>
                <c:formatCode>0.0</c:formatCode>
                <c:ptCount val="70"/>
                <c:pt idx="0">
                  <c:v>15.157206540000001</c:v>
                </c:pt>
                <c:pt idx="1">
                  <c:v>14.20615482</c:v>
                </c:pt>
                <c:pt idx="2">
                  <c:v>13.567732810000001</c:v>
                </c:pt>
                <c:pt idx="3">
                  <c:v>12.46939564</c:v>
                </c:pt>
                <c:pt idx="4">
                  <c:v>14.1996479</c:v>
                </c:pt>
                <c:pt idx="5">
                  <c:v>13.508751869999999</c:v>
                </c:pt>
                <c:pt idx="6">
                  <c:v>12.5927124</c:v>
                </c:pt>
                <c:pt idx="7">
                  <c:v>13.22555161</c:v>
                </c:pt>
                <c:pt idx="8">
                  <c:v>14.62629795</c:v>
                </c:pt>
                <c:pt idx="9">
                  <c:v>14.37825584</c:v>
                </c:pt>
                <c:pt idx="10">
                  <c:v>13.863348009999999</c:v>
                </c:pt>
                <c:pt idx="11">
                  <c:v>15.38199425</c:v>
                </c:pt>
                <c:pt idx="12">
                  <c:v>16.821226119999999</c:v>
                </c:pt>
                <c:pt idx="13">
                  <c:v>19.463731769999999</c:v>
                </c:pt>
                <c:pt idx="14">
                  <c:v>22.827348709999999</c:v>
                </c:pt>
                <c:pt idx="15">
                  <c:v>26.49475288</c:v>
                </c:pt>
                <c:pt idx="16">
                  <c:v>35.115371699999997</c:v>
                </c:pt>
                <c:pt idx="17">
                  <c:v>36.21477127</c:v>
                </c:pt>
                <c:pt idx="18">
                  <c:v>37.09056854</c:v>
                </c:pt>
                <c:pt idx="19">
                  <c:v>39.459941860000001</c:v>
                </c:pt>
                <c:pt idx="20">
                  <c:v>39.791221620000002</c:v>
                </c:pt>
                <c:pt idx="21">
                  <c:v>38.938232419999999</c:v>
                </c:pt>
                <c:pt idx="22">
                  <c:v>37.477294919999999</c:v>
                </c:pt>
                <c:pt idx="23">
                  <c:v>38.115070340000003</c:v>
                </c:pt>
                <c:pt idx="24">
                  <c:v>40.582763669999999</c:v>
                </c:pt>
                <c:pt idx="25">
                  <c:v>41.028778080000002</c:v>
                </c:pt>
                <c:pt idx="26">
                  <c:v>42.317352290000002</c:v>
                </c:pt>
                <c:pt idx="27">
                  <c:v>43.351558689999997</c:v>
                </c:pt>
                <c:pt idx="28">
                  <c:v>46.196510310000001</c:v>
                </c:pt>
                <c:pt idx="29">
                  <c:v>45.603134160000003</c:v>
                </c:pt>
                <c:pt idx="30">
                  <c:v>45.114807130000003</c:v>
                </c:pt>
                <c:pt idx="31">
                  <c:v>46.168437959999999</c:v>
                </c:pt>
                <c:pt idx="32">
                  <c:v>50.023696899999997</c:v>
                </c:pt>
                <c:pt idx="33">
                  <c:v>46.602531429999999</c:v>
                </c:pt>
                <c:pt idx="34">
                  <c:v>48.799343110000002</c:v>
                </c:pt>
                <c:pt idx="35">
                  <c:v>46.466056819999999</c:v>
                </c:pt>
                <c:pt idx="36">
                  <c:v>47.731784820000001</c:v>
                </c:pt>
                <c:pt idx="37">
                  <c:v>44.288558960000003</c:v>
                </c:pt>
                <c:pt idx="38">
                  <c:v>42.319782259999997</c:v>
                </c:pt>
                <c:pt idx="39">
                  <c:v>42.743621830000002</c:v>
                </c:pt>
                <c:pt idx="40">
                  <c:v>43.859436039999999</c:v>
                </c:pt>
                <c:pt idx="41">
                  <c:v>39.083072659999999</c:v>
                </c:pt>
                <c:pt idx="42">
                  <c:v>37.766670230000003</c:v>
                </c:pt>
                <c:pt idx="43">
                  <c:v>36.946498869999999</c:v>
                </c:pt>
                <c:pt idx="44">
                  <c:v>36.43424606</c:v>
                </c:pt>
                <c:pt idx="45">
                  <c:v>34.465267179999998</c:v>
                </c:pt>
                <c:pt idx="46">
                  <c:v>32.05256653</c:v>
                </c:pt>
                <c:pt idx="47">
                  <c:v>32.069412229999998</c:v>
                </c:pt>
                <c:pt idx="48">
                  <c:v>32.530937190000003</c:v>
                </c:pt>
                <c:pt idx="49">
                  <c:v>29.337421419999998</c:v>
                </c:pt>
                <c:pt idx="50">
                  <c:v>30.37437057</c:v>
                </c:pt>
                <c:pt idx="51">
                  <c:v>29.564092639999998</c:v>
                </c:pt>
                <c:pt idx="52">
                  <c:v>29.62496758</c:v>
                </c:pt>
                <c:pt idx="53">
                  <c:v>28.11831093</c:v>
                </c:pt>
                <c:pt idx="54">
                  <c:v>27.35716438</c:v>
                </c:pt>
                <c:pt idx="55">
                  <c:v>25.9822998</c:v>
                </c:pt>
                <c:pt idx="56">
                  <c:v>26.18505287</c:v>
                </c:pt>
                <c:pt idx="57">
                  <c:v>25.7491436</c:v>
                </c:pt>
                <c:pt idx="58">
                  <c:v>24.77724838</c:v>
                </c:pt>
                <c:pt idx="59">
                  <c:v>24.785028459999999</c:v>
                </c:pt>
                <c:pt idx="60">
                  <c:v>26.029027939999999</c:v>
                </c:pt>
                <c:pt idx="61">
                  <c:v>33.941028590000002</c:v>
                </c:pt>
                <c:pt idx="62">
                  <c:v>31.445070269999999</c:v>
                </c:pt>
                <c:pt idx="63">
                  <c:v>30.039587019999999</c:v>
                </c:pt>
                <c:pt idx="64">
                  <c:v>30.210739140000001</c:v>
                </c:pt>
                <c:pt idx="65">
                  <c:v>29.69477272</c:v>
                </c:pt>
                <c:pt idx="66">
                  <c:v>27.415946959999999</c:v>
                </c:pt>
                <c:pt idx="67">
                  <c:v>23.366033550000001</c:v>
                </c:pt>
                <c:pt idx="68">
                  <c:v>25.029413219999999</c:v>
                </c:pt>
                <c:pt idx="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2D-9245-9950-600EDA222112}"/>
            </c:ext>
          </c:extLst>
        </c:ser>
        <c:ser>
          <c:idx val="2"/>
          <c:order val="2"/>
          <c:tx>
            <c:strRef>
              <c:f>'X.1-X.2'!$I$5</c:f>
              <c:strCache>
                <c:ptCount val="1"/>
                <c:pt idx="0">
                  <c:v>mujeres nacionales</c:v>
                </c:pt>
              </c:strCache>
            </c:strRef>
          </c:tx>
          <c:spPr>
            <a:ln w="44450" cap="rnd">
              <a:solidFill>
                <a:srgbClr val="CB14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67"/>
              <c:layout>
                <c:manualLayout>
                  <c:x val="-2.32018561484919E-3"/>
                  <c:y val="-1.6574585635359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D-9245-9950-600EDA222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'X.1-X.2'!$F$6:$F$75</c:f>
              <c:numCache>
                <c:formatCode>0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'X.1-X.2'!$I$6:$I$75</c:f>
              <c:numCache>
                <c:formatCode>0.0</c:formatCode>
                <c:ptCount val="70"/>
                <c:pt idx="0">
                  <c:v>26.670526500000001</c:v>
                </c:pt>
                <c:pt idx="1">
                  <c:v>24.488542559999999</c:v>
                </c:pt>
                <c:pt idx="2">
                  <c:v>23.721555710000001</c:v>
                </c:pt>
                <c:pt idx="3">
                  <c:v>23.814130779999999</c:v>
                </c:pt>
                <c:pt idx="4">
                  <c:v>24.140277860000001</c:v>
                </c:pt>
                <c:pt idx="5">
                  <c:v>22.783523559999999</c:v>
                </c:pt>
                <c:pt idx="6">
                  <c:v>21.9538765</c:v>
                </c:pt>
                <c:pt idx="7">
                  <c:v>21.735963819999998</c:v>
                </c:pt>
                <c:pt idx="8">
                  <c:v>21.716794969999999</c:v>
                </c:pt>
                <c:pt idx="9">
                  <c:v>19.863286970000001</c:v>
                </c:pt>
                <c:pt idx="10">
                  <c:v>19.711778639999999</c:v>
                </c:pt>
                <c:pt idx="11">
                  <c:v>20.39840508</c:v>
                </c:pt>
                <c:pt idx="12">
                  <c:v>21.114673610000001</c:v>
                </c:pt>
                <c:pt idx="13">
                  <c:v>21.384490970000002</c:v>
                </c:pt>
                <c:pt idx="14">
                  <c:v>21.680025100000002</c:v>
                </c:pt>
                <c:pt idx="15">
                  <c:v>24.476413730000001</c:v>
                </c:pt>
                <c:pt idx="16">
                  <c:v>27.495519640000001</c:v>
                </c:pt>
                <c:pt idx="17">
                  <c:v>27.87863922</c:v>
                </c:pt>
                <c:pt idx="18">
                  <c:v>28.390350340000001</c:v>
                </c:pt>
                <c:pt idx="19">
                  <c:v>29.509954449999999</c:v>
                </c:pt>
                <c:pt idx="20">
                  <c:v>30.705965039999999</c:v>
                </c:pt>
                <c:pt idx="21">
                  <c:v>31.53845596</c:v>
                </c:pt>
                <c:pt idx="22">
                  <c:v>30.901769640000001</c:v>
                </c:pt>
                <c:pt idx="23">
                  <c:v>31.60548592</c:v>
                </c:pt>
                <c:pt idx="24">
                  <c:v>32.53817368</c:v>
                </c:pt>
                <c:pt idx="25">
                  <c:v>32.000621799999998</c:v>
                </c:pt>
                <c:pt idx="26">
                  <c:v>32.491149900000003</c:v>
                </c:pt>
                <c:pt idx="27">
                  <c:v>33.964733119999998</c:v>
                </c:pt>
                <c:pt idx="28">
                  <c:v>35.713817599999999</c:v>
                </c:pt>
                <c:pt idx="29">
                  <c:v>36.207904820000003</c:v>
                </c:pt>
                <c:pt idx="30">
                  <c:v>37.349334720000002</c:v>
                </c:pt>
                <c:pt idx="31">
                  <c:v>38.952369689999998</c:v>
                </c:pt>
                <c:pt idx="32">
                  <c:v>40.412395480000001</c:v>
                </c:pt>
                <c:pt idx="33">
                  <c:v>40.075553890000002</c:v>
                </c:pt>
                <c:pt idx="34">
                  <c:v>39.319892879999998</c:v>
                </c:pt>
                <c:pt idx="35">
                  <c:v>40.185935970000003</c:v>
                </c:pt>
                <c:pt idx="36">
                  <c:v>40.209789280000003</c:v>
                </c:pt>
                <c:pt idx="37">
                  <c:v>39.507583619999998</c:v>
                </c:pt>
                <c:pt idx="38">
                  <c:v>38.642215729999997</c:v>
                </c:pt>
                <c:pt idx="39">
                  <c:v>38.886268620000003</c:v>
                </c:pt>
                <c:pt idx="40">
                  <c:v>38.662651060000002</c:v>
                </c:pt>
                <c:pt idx="41">
                  <c:v>37.354930879999998</c:v>
                </c:pt>
                <c:pt idx="42">
                  <c:v>36.377826689999999</c:v>
                </c:pt>
                <c:pt idx="43">
                  <c:v>36.07074738</c:v>
                </c:pt>
                <c:pt idx="44">
                  <c:v>36.109363559999998</c:v>
                </c:pt>
                <c:pt idx="45">
                  <c:v>34.688797000000001</c:v>
                </c:pt>
                <c:pt idx="46">
                  <c:v>33.968788150000002</c:v>
                </c:pt>
                <c:pt idx="47">
                  <c:v>33.86888123</c:v>
                </c:pt>
                <c:pt idx="48">
                  <c:v>33.842651369999999</c:v>
                </c:pt>
                <c:pt idx="49">
                  <c:v>32.197864529999997</c:v>
                </c:pt>
                <c:pt idx="50">
                  <c:v>31.086143490000001</c:v>
                </c:pt>
                <c:pt idx="51">
                  <c:v>30.899478909999999</c:v>
                </c:pt>
                <c:pt idx="52">
                  <c:v>30.917562480000001</c:v>
                </c:pt>
                <c:pt idx="53">
                  <c:v>29.421472550000001</c:v>
                </c:pt>
                <c:pt idx="54">
                  <c:v>28.453472139999999</c:v>
                </c:pt>
                <c:pt idx="55">
                  <c:v>28.2678051</c:v>
                </c:pt>
                <c:pt idx="56">
                  <c:v>28.622631070000001</c:v>
                </c:pt>
                <c:pt idx="57">
                  <c:v>27.66452408</c:v>
                </c:pt>
                <c:pt idx="58">
                  <c:v>27.266326899999999</c:v>
                </c:pt>
                <c:pt idx="59">
                  <c:v>26.84379959</c:v>
                </c:pt>
                <c:pt idx="60">
                  <c:v>27.237186430000001</c:v>
                </c:pt>
                <c:pt idx="61">
                  <c:v>29.544176100000001</c:v>
                </c:pt>
                <c:pt idx="62">
                  <c:v>29.46709061</c:v>
                </c:pt>
                <c:pt idx="63">
                  <c:v>29.03889465</c:v>
                </c:pt>
                <c:pt idx="64">
                  <c:v>29.319484710000001</c:v>
                </c:pt>
                <c:pt idx="65">
                  <c:v>28.97530746</c:v>
                </c:pt>
                <c:pt idx="66">
                  <c:v>27.13238716</c:v>
                </c:pt>
                <c:pt idx="67">
                  <c:v>25.721647260000001</c:v>
                </c:pt>
                <c:pt idx="68">
                  <c:v>26.238170619999998</c:v>
                </c:pt>
                <c:pt idx="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2D-9245-9950-600EDA222112}"/>
            </c:ext>
          </c:extLst>
        </c:ser>
        <c:ser>
          <c:idx val="3"/>
          <c:order val="3"/>
          <c:tx>
            <c:strRef>
              <c:f>'X.1-X.2'!$J$5</c:f>
              <c:strCache>
                <c:ptCount val="1"/>
                <c:pt idx="0">
                  <c:v>mujeres extranjeras</c:v>
                </c:pt>
              </c:strCache>
            </c:strRef>
          </c:tx>
          <c:spPr>
            <a:ln w="31750" cap="rnd">
              <a:solidFill>
                <a:srgbClr val="CB1400"/>
              </a:solidFill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D-9245-9950-600EDA222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'X.1-X.2'!$F$6:$F$75</c:f>
              <c:numCache>
                <c:formatCode>0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'X.1-X.2'!$J$6:$J$75</c:f>
              <c:numCache>
                <c:formatCode>0.0</c:formatCode>
                <c:ptCount val="70"/>
                <c:pt idx="0">
                  <c:v>33.627586360000002</c:v>
                </c:pt>
                <c:pt idx="1">
                  <c:v>31.196199419999999</c:v>
                </c:pt>
                <c:pt idx="2">
                  <c:v>27.491926190000001</c:v>
                </c:pt>
                <c:pt idx="3">
                  <c:v>27.58458328</c:v>
                </c:pt>
                <c:pt idx="4">
                  <c:v>29.565198899999999</c:v>
                </c:pt>
                <c:pt idx="5">
                  <c:v>29.140811920000001</c:v>
                </c:pt>
                <c:pt idx="6">
                  <c:v>28.329414369999999</c:v>
                </c:pt>
                <c:pt idx="7">
                  <c:v>32.18595886</c:v>
                </c:pt>
                <c:pt idx="8">
                  <c:v>31.347826000000001</c:v>
                </c:pt>
                <c:pt idx="9">
                  <c:v>28.3014698</c:v>
                </c:pt>
                <c:pt idx="10">
                  <c:v>28.00872421</c:v>
                </c:pt>
                <c:pt idx="11">
                  <c:v>28.218740459999999</c:v>
                </c:pt>
                <c:pt idx="12">
                  <c:v>31.258966449999999</c:v>
                </c:pt>
                <c:pt idx="13">
                  <c:v>32.009838100000003</c:v>
                </c:pt>
                <c:pt idx="14">
                  <c:v>31.771015169999998</c:v>
                </c:pt>
                <c:pt idx="15">
                  <c:v>36.669589999999999</c:v>
                </c:pt>
                <c:pt idx="16">
                  <c:v>41.435115809999999</c:v>
                </c:pt>
                <c:pt idx="17">
                  <c:v>41.184860229999998</c:v>
                </c:pt>
                <c:pt idx="18">
                  <c:v>40.375705719999999</c:v>
                </c:pt>
                <c:pt idx="19">
                  <c:v>43.398113250000002</c:v>
                </c:pt>
                <c:pt idx="20">
                  <c:v>44.240966800000002</c:v>
                </c:pt>
                <c:pt idx="21">
                  <c:v>43.708492280000002</c:v>
                </c:pt>
                <c:pt idx="22">
                  <c:v>44.774791720000003</c:v>
                </c:pt>
                <c:pt idx="23">
                  <c:v>45.461395260000003</c:v>
                </c:pt>
                <c:pt idx="24">
                  <c:v>47.99747086</c:v>
                </c:pt>
                <c:pt idx="25">
                  <c:v>46.626121519999998</c:v>
                </c:pt>
                <c:pt idx="26">
                  <c:v>46.795394899999998</c:v>
                </c:pt>
                <c:pt idx="27">
                  <c:v>49.964115139999997</c:v>
                </c:pt>
                <c:pt idx="28">
                  <c:v>52.839950559999998</c:v>
                </c:pt>
                <c:pt idx="29">
                  <c:v>50.63368225</c:v>
                </c:pt>
                <c:pt idx="30">
                  <c:v>51.07995605</c:v>
                </c:pt>
                <c:pt idx="31">
                  <c:v>54.949356080000001</c:v>
                </c:pt>
                <c:pt idx="32">
                  <c:v>55.446113590000003</c:v>
                </c:pt>
                <c:pt idx="33">
                  <c:v>55.846927639999997</c:v>
                </c:pt>
                <c:pt idx="34">
                  <c:v>51.905929569999998</c:v>
                </c:pt>
                <c:pt idx="35">
                  <c:v>54.437702180000002</c:v>
                </c:pt>
                <c:pt idx="36">
                  <c:v>54.962898250000002</c:v>
                </c:pt>
                <c:pt idx="37">
                  <c:v>53.073440550000001</c:v>
                </c:pt>
                <c:pt idx="38">
                  <c:v>52.14781189</c:v>
                </c:pt>
                <c:pt idx="39">
                  <c:v>51.946258540000002</c:v>
                </c:pt>
                <c:pt idx="40">
                  <c:v>51.137435910000001</c:v>
                </c:pt>
                <c:pt idx="41">
                  <c:v>50.199939729999997</c:v>
                </c:pt>
                <c:pt idx="42">
                  <c:v>48.320743559999997</c:v>
                </c:pt>
                <c:pt idx="43">
                  <c:v>48.381984709999998</c:v>
                </c:pt>
                <c:pt idx="44">
                  <c:v>50.080883030000003</c:v>
                </c:pt>
                <c:pt idx="45">
                  <c:v>46.333072659999999</c:v>
                </c:pt>
                <c:pt idx="46">
                  <c:v>44.87263489</c:v>
                </c:pt>
                <c:pt idx="47">
                  <c:v>45.479251859999998</c:v>
                </c:pt>
                <c:pt idx="48">
                  <c:v>45.273963930000001</c:v>
                </c:pt>
                <c:pt idx="49">
                  <c:v>43.032058720000002</c:v>
                </c:pt>
                <c:pt idx="50">
                  <c:v>42.191467289999999</c:v>
                </c:pt>
                <c:pt idx="51">
                  <c:v>43.403736109999997</c:v>
                </c:pt>
                <c:pt idx="52">
                  <c:v>43.29957581</c:v>
                </c:pt>
                <c:pt idx="53">
                  <c:v>41.515121460000003</c:v>
                </c:pt>
                <c:pt idx="54">
                  <c:v>38.827976229999997</c:v>
                </c:pt>
                <c:pt idx="55">
                  <c:v>41.001937869999999</c:v>
                </c:pt>
                <c:pt idx="56">
                  <c:v>41.615352629999997</c:v>
                </c:pt>
                <c:pt idx="57">
                  <c:v>38.36560059</c:v>
                </c:pt>
                <c:pt idx="58">
                  <c:v>38.914085389999997</c:v>
                </c:pt>
                <c:pt idx="59">
                  <c:v>40.065967559999997</c:v>
                </c:pt>
                <c:pt idx="60">
                  <c:v>41.282276150000001</c:v>
                </c:pt>
                <c:pt idx="61">
                  <c:v>47.048664090000003</c:v>
                </c:pt>
                <c:pt idx="62">
                  <c:v>45.098587039999998</c:v>
                </c:pt>
                <c:pt idx="63">
                  <c:v>49.316982269999997</c:v>
                </c:pt>
                <c:pt idx="64">
                  <c:v>47.058273319999998</c:v>
                </c:pt>
                <c:pt idx="65">
                  <c:v>43.668918609999999</c:v>
                </c:pt>
                <c:pt idx="66">
                  <c:v>41.932994839999999</c:v>
                </c:pt>
                <c:pt idx="67">
                  <c:v>40.920093540000003</c:v>
                </c:pt>
                <c:pt idx="68">
                  <c:v>39.405849459999999</c:v>
                </c:pt>
                <c:pt idx="6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2D-9245-9950-600EDA222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139288"/>
        <c:axId val="-2141108072"/>
      </c:lineChart>
      <c:catAx>
        <c:axId val="-21411392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108072"/>
        <c:crosses val="autoZero"/>
        <c:auto val="1"/>
        <c:lblAlgn val="ctr"/>
        <c:lblOffset val="100"/>
        <c:noMultiLvlLbl val="0"/>
      </c:catAx>
      <c:valAx>
        <c:axId val="-214110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139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'X.1 regional'!$F$4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'X.1 regional'!$E$5:$E$24</c:f>
              <c:strCache>
                <c:ptCount val="20"/>
                <c:pt idx="0">
                  <c:v>ME</c:v>
                </c:pt>
                <c:pt idx="1">
                  <c:v>CAN</c:v>
                </c:pt>
                <c:pt idx="2">
                  <c:v>CE</c:v>
                </c:pt>
                <c:pt idx="3">
                  <c:v>AND</c:v>
                </c:pt>
                <c:pt idx="4">
                  <c:v>EXT</c:v>
                </c:pt>
                <c:pt idx="5">
                  <c:v>AST</c:v>
                </c:pt>
                <c:pt idx="6">
                  <c:v>ESPAÑA</c:v>
                </c:pt>
                <c:pt idx="7">
                  <c:v>GAL</c:v>
                </c:pt>
                <c:pt idx="8">
                  <c:v>VAL</c:v>
                </c:pt>
                <c:pt idx="9">
                  <c:v>MUR</c:v>
                </c:pt>
                <c:pt idx="10">
                  <c:v>CLM</c:v>
                </c:pt>
                <c:pt idx="11">
                  <c:v>CLE</c:v>
                </c:pt>
                <c:pt idx="12">
                  <c:v>MAD</c:v>
                </c:pt>
                <c:pt idx="13">
                  <c:v>LR</c:v>
                </c:pt>
                <c:pt idx="14">
                  <c:v>CAT</c:v>
                </c:pt>
                <c:pt idx="15">
                  <c:v>PV</c:v>
                </c:pt>
                <c:pt idx="16">
                  <c:v>CANT</c:v>
                </c:pt>
                <c:pt idx="17">
                  <c:v>ARA</c:v>
                </c:pt>
                <c:pt idx="18">
                  <c:v>BAL</c:v>
                </c:pt>
                <c:pt idx="19">
                  <c:v>NAV</c:v>
                </c:pt>
              </c:strCache>
            </c:strRef>
          </c:cat>
          <c:val>
            <c:numRef>
              <c:f>'X.1 regional'!$F$5:$F$24</c:f>
              <c:numCache>
                <c:formatCode>0</c:formatCode>
                <c:ptCount val="20"/>
                <c:pt idx="0">
                  <c:v>21.567605969999999</c:v>
                </c:pt>
                <c:pt idx="1">
                  <c:v>19.761781689999999</c:v>
                </c:pt>
                <c:pt idx="2">
                  <c:v>22.026720050000002</c:v>
                </c:pt>
                <c:pt idx="3">
                  <c:v>17.139078139999999</c:v>
                </c:pt>
                <c:pt idx="4">
                  <c:v>15.291336060000001</c:v>
                </c:pt>
                <c:pt idx="5">
                  <c:v>10.751636510000001</c:v>
                </c:pt>
                <c:pt idx="6">
                  <c:v>11.57666111</c:v>
                </c:pt>
                <c:pt idx="7">
                  <c:v>10.58813095</c:v>
                </c:pt>
                <c:pt idx="8">
                  <c:v>11.785792349999999</c:v>
                </c:pt>
                <c:pt idx="9">
                  <c:v>10.487181659999999</c:v>
                </c:pt>
                <c:pt idx="10">
                  <c:v>11.853747370000001</c:v>
                </c:pt>
                <c:pt idx="11">
                  <c:v>9.5279436109999995</c:v>
                </c:pt>
                <c:pt idx="12">
                  <c:v>8.3538990020000004</c:v>
                </c:pt>
                <c:pt idx="13">
                  <c:v>9.0590209959999992</c:v>
                </c:pt>
                <c:pt idx="14">
                  <c:v>9.0960960390000007</c:v>
                </c:pt>
                <c:pt idx="15">
                  <c:v>8.018536568</c:v>
                </c:pt>
                <c:pt idx="16">
                  <c:v>8.4547595980000008</c:v>
                </c:pt>
                <c:pt idx="17">
                  <c:v>7.2232003210000002</c:v>
                </c:pt>
                <c:pt idx="18">
                  <c:v>8.0554714199999999</c:v>
                </c:pt>
                <c:pt idx="19">
                  <c:v>5.715633392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C-4677-93BB-3AD1338386BA}"/>
            </c:ext>
          </c:extLst>
        </c:ser>
        <c:ser>
          <c:idx val="1"/>
          <c:order val="1"/>
          <c:tx>
            <c:strRef>
              <c:f>'X.1 regional'!$G$4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'X.1 regional'!$E$5:$E$24</c:f>
              <c:strCache>
                <c:ptCount val="20"/>
                <c:pt idx="0">
                  <c:v>ME</c:v>
                </c:pt>
                <c:pt idx="1">
                  <c:v>CAN</c:v>
                </c:pt>
                <c:pt idx="2">
                  <c:v>CE</c:v>
                </c:pt>
                <c:pt idx="3">
                  <c:v>AND</c:v>
                </c:pt>
                <c:pt idx="4">
                  <c:v>EXT</c:v>
                </c:pt>
                <c:pt idx="5">
                  <c:v>AST</c:v>
                </c:pt>
                <c:pt idx="6">
                  <c:v>ESPAÑA</c:v>
                </c:pt>
                <c:pt idx="7">
                  <c:v>GAL</c:v>
                </c:pt>
                <c:pt idx="8">
                  <c:v>VAL</c:v>
                </c:pt>
                <c:pt idx="9">
                  <c:v>MUR</c:v>
                </c:pt>
                <c:pt idx="10">
                  <c:v>CLM</c:v>
                </c:pt>
                <c:pt idx="11">
                  <c:v>CLE</c:v>
                </c:pt>
                <c:pt idx="12">
                  <c:v>MAD</c:v>
                </c:pt>
                <c:pt idx="13">
                  <c:v>LR</c:v>
                </c:pt>
                <c:pt idx="14">
                  <c:v>CAT</c:v>
                </c:pt>
                <c:pt idx="15">
                  <c:v>PV</c:v>
                </c:pt>
                <c:pt idx="16">
                  <c:v>CANT</c:v>
                </c:pt>
                <c:pt idx="17">
                  <c:v>ARA</c:v>
                </c:pt>
                <c:pt idx="18">
                  <c:v>BAL</c:v>
                </c:pt>
                <c:pt idx="19">
                  <c:v>NAV</c:v>
                </c:pt>
              </c:strCache>
            </c:strRef>
          </c:cat>
          <c:val>
            <c:numRef>
              <c:f>'X.1 regional'!$G$5:$G$24</c:f>
              <c:numCache>
                <c:formatCode>0</c:formatCode>
                <c:ptCount val="20"/>
                <c:pt idx="0">
                  <c:v>20.420000000000002</c:v>
                </c:pt>
                <c:pt idx="1">
                  <c:v>18.07</c:v>
                </c:pt>
                <c:pt idx="2">
                  <c:v>17.850000000000001</c:v>
                </c:pt>
                <c:pt idx="3">
                  <c:v>15.3</c:v>
                </c:pt>
                <c:pt idx="4">
                  <c:v>13.68</c:v>
                </c:pt>
                <c:pt idx="5">
                  <c:v>10.74</c:v>
                </c:pt>
                <c:pt idx="6">
                  <c:v>10.210000000000001</c:v>
                </c:pt>
                <c:pt idx="7">
                  <c:v>10.15</c:v>
                </c:pt>
                <c:pt idx="8">
                  <c:v>10.11</c:v>
                </c:pt>
                <c:pt idx="9">
                  <c:v>9.93</c:v>
                </c:pt>
                <c:pt idx="10">
                  <c:v>9.75</c:v>
                </c:pt>
                <c:pt idx="11">
                  <c:v>8.75</c:v>
                </c:pt>
                <c:pt idx="12">
                  <c:v>7.69</c:v>
                </c:pt>
                <c:pt idx="13">
                  <c:v>7.68</c:v>
                </c:pt>
                <c:pt idx="14">
                  <c:v>7.35</c:v>
                </c:pt>
                <c:pt idx="15">
                  <c:v>6.91</c:v>
                </c:pt>
                <c:pt idx="16">
                  <c:v>6.3</c:v>
                </c:pt>
                <c:pt idx="17">
                  <c:v>6.19</c:v>
                </c:pt>
                <c:pt idx="18">
                  <c:v>5.79</c:v>
                </c:pt>
                <c:pt idx="19">
                  <c:v>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C-4677-93BB-3AD133838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'X.1 regional'!$F$28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'X.1 regional'!$E$29:$E$48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AND</c:v>
                </c:pt>
                <c:pt idx="3">
                  <c:v>EXT</c:v>
                </c:pt>
                <c:pt idx="4">
                  <c:v>CAN</c:v>
                </c:pt>
                <c:pt idx="5">
                  <c:v>CLM</c:v>
                </c:pt>
                <c:pt idx="6">
                  <c:v>MUR</c:v>
                </c:pt>
                <c:pt idx="7">
                  <c:v>ESPAÑA</c:v>
                </c:pt>
                <c:pt idx="8">
                  <c:v>VAL</c:v>
                </c:pt>
                <c:pt idx="9">
                  <c:v>AST</c:v>
                </c:pt>
                <c:pt idx="10">
                  <c:v>GAL</c:v>
                </c:pt>
                <c:pt idx="11">
                  <c:v>CLE</c:v>
                </c:pt>
                <c:pt idx="12">
                  <c:v>MAD</c:v>
                </c:pt>
                <c:pt idx="13">
                  <c:v>BAL</c:v>
                </c:pt>
                <c:pt idx="14">
                  <c:v>CANT</c:v>
                </c:pt>
                <c:pt idx="15">
                  <c:v>LR</c:v>
                </c:pt>
                <c:pt idx="16">
                  <c:v>ARA</c:v>
                </c:pt>
                <c:pt idx="17">
                  <c:v>CAT</c:v>
                </c:pt>
                <c:pt idx="18">
                  <c:v>PV</c:v>
                </c:pt>
                <c:pt idx="19">
                  <c:v>NAV</c:v>
                </c:pt>
              </c:strCache>
            </c:strRef>
          </c:cat>
          <c:val>
            <c:numRef>
              <c:f>'X.1 regional'!$F$29:$F$48</c:f>
              <c:numCache>
                <c:formatCode>0</c:formatCode>
                <c:ptCount val="20"/>
                <c:pt idx="0">
                  <c:v>25.175716399999999</c:v>
                </c:pt>
                <c:pt idx="1">
                  <c:v>28.11260223</c:v>
                </c:pt>
                <c:pt idx="2">
                  <c:v>25.025405880000001</c:v>
                </c:pt>
                <c:pt idx="3">
                  <c:v>26.740625380000001</c:v>
                </c:pt>
                <c:pt idx="4">
                  <c:v>21.597652440000001</c:v>
                </c:pt>
                <c:pt idx="5">
                  <c:v>20.204807280000001</c:v>
                </c:pt>
                <c:pt idx="6">
                  <c:v>15.921437259999999</c:v>
                </c:pt>
                <c:pt idx="7">
                  <c:v>14.84531879</c:v>
                </c:pt>
                <c:pt idx="8">
                  <c:v>15.14851189</c:v>
                </c:pt>
                <c:pt idx="9">
                  <c:v>14.84543991</c:v>
                </c:pt>
                <c:pt idx="10">
                  <c:v>10.980132100000001</c:v>
                </c:pt>
                <c:pt idx="11">
                  <c:v>12.815748210000001</c:v>
                </c:pt>
                <c:pt idx="12">
                  <c:v>10.679713250000001</c:v>
                </c:pt>
                <c:pt idx="13">
                  <c:v>11.39572239</c:v>
                </c:pt>
                <c:pt idx="14">
                  <c:v>8.5337553019999994</c:v>
                </c:pt>
                <c:pt idx="15">
                  <c:v>8.3658351900000003</c:v>
                </c:pt>
                <c:pt idx="16">
                  <c:v>8.8866815569999993</c:v>
                </c:pt>
                <c:pt idx="17">
                  <c:v>10.05318737</c:v>
                </c:pt>
                <c:pt idx="18">
                  <c:v>6.5961599350000002</c:v>
                </c:pt>
                <c:pt idx="19">
                  <c:v>6.2112483980000004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4-4A80-A869-3F9446323941}"/>
            </c:ext>
          </c:extLst>
        </c:ser>
        <c:ser>
          <c:idx val="1"/>
          <c:order val="1"/>
          <c:tx>
            <c:strRef>
              <c:f>'X.1 regional'!$G$28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'X.1 regional'!$E$29:$E$48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AND</c:v>
                </c:pt>
                <c:pt idx="3">
                  <c:v>EXT</c:v>
                </c:pt>
                <c:pt idx="4">
                  <c:v>CAN</c:v>
                </c:pt>
                <c:pt idx="5">
                  <c:v>CLM</c:v>
                </c:pt>
                <c:pt idx="6">
                  <c:v>MUR</c:v>
                </c:pt>
                <c:pt idx="7">
                  <c:v>ESPAÑA</c:v>
                </c:pt>
                <c:pt idx="8">
                  <c:v>VAL</c:v>
                </c:pt>
                <c:pt idx="9">
                  <c:v>AST</c:v>
                </c:pt>
                <c:pt idx="10">
                  <c:v>GAL</c:v>
                </c:pt>
                <c:pt idx="11">
                  <c:v>CLE</c:v>
                </c:pt>
                <c:pt idx="12">
                  <c:v>MAD</c:v>
                </c:pt>
                <c:pt idx="13">
                  <c:v>BAL</c:v>
                </c:pt>
                <c:pt idx="14">
                  <c:v>CANT</c:v>
                </c:pt>
                <c:pt idx="15">
                  <c:v>LR</c:v>
                </c:pt>
                <c:pt idx="16">
                  <c:v>ARA</c:v>
                </c:pt>
                <c:pt idx="17">
                  <c:v>CAT</c:v>
                </c:pt>
                <c:pt idx="18">
                  <c:v>PV</c:v>
                </c:pt>
                <c:pt idx="19">
                  <c:v>NAV</c:v>
                </c:pt>
              </c:strCache>
            </c:strRef>
          </c:cat>
          <c:val>
            <c:numRef>
              <c:f>'X.1 regional'!$G$29:$G$48</c:f>
              <c:numCache>
                <c:formatCode>0</c:formatCode>
                <c:ptCount val="20"/>
                <c:pt idx="0">
                  <c:v>28.58</c:v>
                </c:pt>
                <c:pt idx="1">
                  <c:v>26.44</c:v>
                </c:pt>
                <c:pt idx="2">
                  <c:v>21.53</c:v>
                </c:pt>
                <c:pt idx="3">
                  <c:v>19.190000000000001</c:v>
                </c:pt>
                <c:pt idx="4">
                  <c:v>16.95</c:v>
                </c:pt>
                <c:pt idx="5">
                  <c:v>16.190000000000001</c:v>
                </c:pt>
                <c:pt idx="6">
                  <c:v>13.32</c:v>
                </c:pt>
                <c:pt idx="7">
                  <c:v>12.87</c:v>
                </c:pt>
                <c:pt idx="8">
                  <c:v>12.52</c:v>
                </c:pt>
                <c:pt idx="9">
                  <c:v>11.19</c:v>
                </c:pt>
                <c:pt idx="10">
                  <c:v>11.02</c:v>
                </c:pt>
                <c:pt idx="11">
                  <c:v>10.25</c:v>
                </c:pt>
                <c:pt idx="12">
                  <c:v>10.16</c:v>
                </c:pt>
                <c:pt idx="13">
                  <c:v>9.99</c:v>
                </c:pt>
                <c:pt idx="14">
                  <c:v>8.9700000000000006</c:v>
                </c:pt>
                <c:pt idx="15">
                  <c:v>8.8699999999999992</c:v>
                </c:pt>
                <c:pt idx="16">
                  <c:v>8.73</c:v>
                </c:pt>
                <c:pt idx="17">
                  <c:v>8.34</c:v>
                </c:pt>
                <c:pt idx="18">
                  <c:v>7.8</c:v>
                </c:pt>
                <c:pt idx="19">
                  <c:v>7.76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84-4A80-A869-3F9446323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'X.1 regional'!$F$52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'X.1 regional'!$E$53:$E$72</c:f>
              <c:strCache>
                <c:ptCount val="20"/>
                <c:pt idx="0">
                  <c:v>PV</c:v>
                </c:pt>
                <c:pt idx="1">
                  <c:v>CE</c:v>
                </c:pt>
                <c:pt idx="2">
                  <c:v>EXT</c:v>
                </c:pt>
                <c:pt idx="3">
                  <c:v>LR</c:v>
                </c:pt>
                <c:pt idx="4">
                  <c:v>NAV</c:v>
                </c:pt>
                <c:pt idx="5">
                  <c:v>AND</c:v>
                </c:pt>
                <c:pt idx="6">
                  <c:v>AST</c:v>
                </c:pt>
                <c:pt idx="7">
                  <c:v>VAL</c:v>
                </c:pt>
                <c:pt idx="8">
                  <c:v>CAN</c:v>
                </c:pt>
                <c:pt idx="9">
                  <c:v>GAL</c:v>
                </c:pt>
                <c:pt idx="10">
                  <c:v>MAD</c:v>
                </c:pt>
                <c:pt idx="11">
                  <c:v>ESPAÑA</c:v>
                </c:pt>
                <c:pt idx="12">
                  <c:v>CLM</c:v>
                </c:pt>
                <c:pt idx="13">
                  <c:v>CANT</c:v>
                </c:pt>
                <c:pt idx="14">
                  <c:v>ME</c:v>
                </c:pt>
                <c:pt idx="15">
                  <c:v>BAL</c:v>
                </c:pt>
                <c:pt idx="16">
                  <c:v>ARA</c:v>
                </c:pt>
                <c:pt idx="17">
                  <c:v>CAT</c:v>
                </c:pt>
                <c:pt idx="18">
                  <c:v>MUR</c:v>
                </c:pt>
                <c:pt idx="19">
                  <c:v>CLE</c:v>
                </c:pt>
              </c:strCache>
            </c:strRef>
          </c:cat>
          <c:val>
            <c:numRef>
              <c:f>'X.1 regional'!$F$53:$F$72</c:f>
              <c:numCache>
                <c:formatCode>General</c:formatCode>
                <c:ptCount val="20"/>
                <c:pt idx="0">
                  <c:v>29.100685120000001</c:v>
                </c:pt>
                <c:pt idx="1">
                  <c:v>50.037807460000003</c:v>
                </c:pt>
                <c:pt idx="2">
                  <c:v>18.661214829999999</c:v>
                </c:pt>
                <c:pt idx="3">
                  <c:v>15.671253200000001</c:v>
                </c:pt>
                <c:pt idx="4">
                  <c:v>14.245671270000001</c:v>
                </c:pt>
                <c:pt idx="5">
                  <c:v>23.264711380000001</c:v>
                </c:pt>
                <c:pt idx="6">
                  <c:v>39.697711939999998</c:v>
                </c:pt>
                <c:pt idx="7">
                  <c:v>13.79701328</c:v>
                </c:pt>
                <c:pt idx="8">
                  <c:v>23.768732069999999</c:v>
                </c:pt>
                <c:pt idx="9">
                  <c:v>13.69697285</c:v>
                </c:pt>
                <c:pt idx="10">
                  <c:v>17.904026030000001</c:v>
                </c:pt>
                <c:pt idx="11">
                  <c:v>18.718902589999999</c:v>
                </c:pt>
                <c:pt idx="12">
                  <c:v>19.876510620000001</c:v>
                </c:pt>
                <c:pt idx="13">
                  <c:v>13.19752693</c:v>
                </c:pt>
                <c:pt idx="14">
                  <c:v>30.955673220000001</c:v>
                </c:pt>
                <c:pt idx="15">
                  <c:v>12.838059429999999</c:v>
                </c:pt>
                <c:pt idx="16">
                  <c:v>17.65980721</c:v>
                </c:pt>
                <c:pt idx="17">
                  <c:v>19.91497803</c:v>
                </c:pt>
                <c:pt idx="18">
                  <c:v>12.191250800000001</c:v>
                </c:pt>
                <c:pt idx="19">
                  <c:v>15.496251109999999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6-4B51-8C25-2E8E12D50E8E}"/>
            </c:ext>
          </c:extLst>
        </c:ser>
        <c:ser>
          <c:idx val="1"/>
          <c:order val="1"/>
          <c:tx>
            <c:strRef>
              <c:f>'X.1 regional'!$G$52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'X.1 regional'!$E$53:$E$72</c:f>
              <c:strCache>
                <c:ptCount val="20"/>
                <c:pt idx="0">
                  <c:v>PV</c:v>
                </c:pt>
                <c:pt idx="1">
                  <c:v>CE</c:v>
                </c:pt>
                <c:pt idx="2">
                  <c:v>EXT</c:v>
                </c:pt>
                <c:pt idx="3">
                  <c:v>LR</c:v>
                </c:pt>
                <c:pt idx="4">
                  <c:v>NAV</c:v>
                </c:pt>
                <c:pt idx="5">
                  <c:v>AND</c:v>
                </c:pt>
                <c:pt idx="6">
                  <c:v>AST</c:v>
                </c:pt>
                <c:pt idx="7">
                  <c:v>VAL</c:v>
                </c:pt>
                <c:pt idx="8">
                  <c:v>CAN</c:v>
                </c:pt>
                <c:pt idx="9">
                  <c:v>GAL</c:v>
                </c:pt>
                <c:pt idx="10">
                  <c:v>MAD</c:v>
                </c:pt>
                <c:pt idx="11">
                  <c:v>ESPAÑA</c:v>
                </c:pt>
                <c:pt idx="12">
                  <c:v>CLM</c:v>
                </c:pt>
                <c:pt idx="13">
                  <c:v>CANT</c:v>
                </c:pt>
                <c:pt idx="14">
                  <c:v>ME</c:v>
                </c:pt>
                <c:pt idx="15">
                  <c:v>BAL</c:v>
                </c:pt>
                <c:pt idx="16">
                  <c:v>ARA</c:v>
                </c:pt>
                <c:pt idx="17">
                  <c:v>CAT</c:v>
                </c:pt>
                <c:pt idx="18">
                  <c:v>MUR</c:v>
                </c:pt>
                <c:pt idx="19">
                  <c:v>CLE</c:v>
                </c:pt>
              </c:strCache>
            </c:strRef>
          </c:cat>
          <c:val>
            <c:numRef>
              <c:f>'X.1 regional'!$G$53:$G$72</c:f>
              <c:numCache>
                <c:formatCode>General</c:formatCode>
                <c:ptCount val="20"/>
                <c:pt idx="0">
                  <c:v>27.57</c:v>
                </c:pt>
                <c:pt idx="1">
                  <c:v>26</c:v>
                </c:pt>
                <c:pt idx="2">
                  <c:v>23.72</c:v>
                </c:pt>
                <c:pt idx="3">
                  <c:v>23.47</c:v>
                </c:pt>
                <c:pt idx="4">
                  <c:v>23.41</c:v>
                </c:pt>
                <c:pt idx="5">
                  <c:v>18.37</c:v>
                </c:pt>
                <c:pt idx="6">
                  <c:v>17.059999999999999</c:v>
                </c:pt>
                <c:pt idx="7">
                  <c:v>16.93</c:v>
                </c:pt>
                <c:pt idx="8">
                  <c:v>16.510000000000002</c:v>
                </c:pt>
                <c:pt idx="9">
                  <c:v>16.41</c:v>
                </c:pt>
                <c:pt idx="10">
                  <c:v>16.34</c:v>
                </c:pt>
                <c:pt idx="11">
                  <c:v>15.89</c:v>
                </c:pt>
                <c:pt idx="12">
                  <c:v>15.56</c:v>
                </c:pt>
                <c:pt idx="13">
                  <c:v>14.96</c:v>
                </c:pt>
                <c:pt idx="14">
                  <c:v>14.36</c:v>
                </c:pt>
                <c:pt idx="15">
                  <c:v>13.93</c:v>
                </c:pt>
                <c:pt idx="16">
                  <c:v>13.61</c:v>
                </c:pt>
                <c:pt idx="17">
                  <c:v>13.06</c:v>
                </c:pt>
                <c:pt idx="18">
                  <c:v>12.95</c:v>
                </c:pt>
                <c:pt idx="19">
                  <c:v>12.11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6-4B51-8C25-2E8E12D50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'X.1 regional'!$F$79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'X.1 regional'!$E$80:$E$99</c:f>
              <c:strCache>
                <c:ptCount val="20"/>
                <c:pt idx="0">
                  <c:v>ME</c:v>
                </c:pt>
                <c:pt idx="1">
                  <c:v>CE</c:v>
                </c:pt>
                <c:pt idx="2">
                  <c:v>CLM</c:v>
                </c:pt>
                <c:pt idx="3">
                  <c:v>EXT</c:v>
                </c:pt>
                <c:pt idx="4">
                  <c:v>AND</c:v>
                </c:pt>
                <c:pt idx="5">
                  <c:v>NAV</c:v>
                </c:pt>
                <c:pt idx="6">
                  <c:v>VAL</c:v>
                </c:pt>
                <c:pt idx="7">
                  <c:v>GAL</c:v>
                </c:pt>
                <c:pt idx="8">
                  <c:v>PV</c:v>
                </c:pt>
                <c:pt idx="9">
                  <c:v>ARA</c:v>
                </c:pt>
                <c:pt idx="10">
                  <c:v>CLE</c:v>
                </c:pt>
                <c:pt idx="11">
                  <c:v>ESPAÑA</c:v>
                </c:pt>
                <c:pt idx="12">
                  <c:v>CAN</c:v>
                </c:pt>
                <c:pt idx="13">
                  <c:v>AST</c:v>
                </c:pt>
                <c:pt idx="14">
                  <c:v>CAT</c:v>
                </c:pt>
                <c:pt idx="15">
                  <c:v>LR</c:v>
                </c:pt>
                <c:pt idx="16">
                  <c:v>MUR</c:v>
                </c:pt>
                <c:pt idx="17">
                  <c:v>MAD</c:v>
                </c:pt>
                <c:pt idx="18">
                  <c:v>CANT</c:v>
                </c:pt>
                <c:pt idx="19">
                  <c:v>BAL</c:v>
                </c:pt>
              </c:strCache>
            </c:strRef>
          </c:cat>
          <c:val>
            <c:numRef>
              <c:f>'X.1 regional'!$F$80:$F$99</c:f>
              <c:numCache>
                <c:formatCode>General</c:formatCode>
                <c:ptCount val="20"/>
                <c:pt idx="0">
                  <c:v>51.066158289999997</c:v>
                </c:pt>
                <c:pt idx="1">
                  <c:v>100</c:v>
                </c:pt>
                <c:pt idx="2">
                  <c:v>27.510618210000001</c:v>
                </c:pt>
                <c:pt idx="3">
                  <c:v>29.38646889</c:v>
                </c:pt>
                <c:pt idx="4">
                  <c:v>25.69602394</c:v>
                </c:pt>
                <c:pt idx="5">
                  <c:v>23.416688919999999</c:v>
                </c:pt>
                <c:pt idx="6">
                  <c:v>26.212417599999998</c:v>
                </c:pt>
                <c:pt idx="7">
                  <c:v>29.53938484</c:v>
                </c:pt>
                <c:pt idx="8">
                  <c:v>19.73623276</c:v>
                </c:pt>
                <c:pt idx="9">
                  <c:v>25.202671049999999</c:v>
                </c:pt>
                <c:pt idx="10">
                  <c:v>26.360702509999999</c:v>
                </c:pt>
                <c:pt idx="11">
                  <c:v>21.998476029999999</c:v>
                </c:pt>
                <c:pt idx="12">
                  <c:v>21.309083940000001</c:v>
                </c:pt>
                <c:pt idx="13">
                  <c:v>37.185752870000002</c:v>
                </c:pt>
                <c:pt idx="14">
                  <c:v>18.84255791</c:v>
                </c:pt>
                <c:pt idx="15">
                  <c:v>18.49636078</c:v>
                </c:pt>
                <c:pt idx="16">
                  <c:v>20.513067249999999</c:v>
                </c:pt>
                <c:pt idx="17">
                  <c:v>14.71824646</c:v>
                </c:pt>
                <c:pt idx="18">
                  <c:v>16.708580019999999</c:v>
                </c:pt>
                <c:pt idx="19">
                  <c:v>28.682186130000002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B-4E48-9DD3-CEA0E3AEF9E8}"/>
            </c:ext>
          </c:extLst>
        </c:ser>
        <c:ser>
          <c:idx val="1"/>
          <c:order val="1"/>
          <c:tx>
            <c:strRef>
              <c:f>'X.1 regional'!$G$79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'X.1 regional'!$E$80:$E$99</c:f>
              <c:strCache>
                <c:ptCount val="20"/>
                <c:pt idx="0">
                  <c:v>ME</c:v>
                </c:pt>
                <c:pt idx="1">
                  <c:v>CE</c:v>
                </c:pt>
                <c:pt idx="2">
                  <c:v>CLM</c:v>
                </c:pt>
                <c:pt idx="3">
                  <c:v>EXT</c:v>
                </c:pt>
                <c:pt idx="4">
                  <c:v>AND</c:v>
                </c:pt>
                <c:pt idx="5">
                  <c:v>NAV</c:v>
                </c:pt>
                <c:pt idx="6">
                  <c:v>VAL</c:v>
                </c:pt>
                <c:pt idx="7">
                  <c:v>GAL</c:v>
                </c:pt>
                <c:pt idx="8">
                  <c:v>PV</c:v>
                </c:pt>
                <c:pt idx="9">
                  <c:v>ARA</c:v>
                </c:pt>
                <c:pt idx="10">
                  <c:v>CLE</c:v>
                </c:pt>
                <c:pt idx="11">
                  <c:v>ESPAÑA</c:v>
                </c:pt>
                <c:pt idx="12">
                  <c:v>CAN</c:v>
                </c:pt>
                <c:pt idx="13">
                  <c:v>AST</c:v>
                </c:pt>
                <c:pt idx="14">
                  <c:v>CAT</c:v>
                </c:pt>
                <c:pt idx="15">
                  <c:v>LR</c:v>
                </c:pt>
                <c:pt idx="16">
                  <c:v>MUR</c:v>
                </c:pt>
                <c:pt idx="17">
                  <c:v>MAD</c:v>
                </c:pt>
                <c:pt idx="18">
                  <c:v>CANT</c:v>
                </c:pt>
                <c:pt idx="19">
                  <c:v>BAL</c:v>
                </c:pt>
              </c:strCache>
            </c:strRef>
          </c:cat>
          <c:val>
            <c:numRef>
              <c:f>'X.1 regional'!$G$80:$G$99</c:f>
              <c:numCache>
                <c:formatCode>General</c:formatCode>
                <c:ptCount val="20"/>
                <c:pt idx="0">
                  <c:v>55.28</c:v>
                </c:pt>
                <c:pt idx="1">
                  <c:v>40.479999999999997</c:v>
                </c:pt>
                <c:pt idx="2">
                  <c:v>37.67</c:v>
                </c:pt>
                <c:pt idx="3">
                  <c:v>33.4</c:v>
                </c:pt>
                <c:pt idx="4">
                  <c:v>29.13</c:v>
                </c:pt>
                <c:pt idx="5">
                  <c:v>27.21</c:v>
                </c:pt>
                <c:pt idx="6">
                  <c:v>25.7</c:v>
                </c:pt>
                <c:pt idx="7">
                  <c:v>25.55</c:v>
                </c:pt>
                <c:pt idx="8">
                  <c:v>23.76</c:v>
                </c:pt>
                <c:pt idx="9">
                  <c:v>23.61</c:v>
                </c:pt>
                <c:pt idx="10">
                  <c:v>23.25</c:v>
                </c:pt>
                <c:pt idx="11">
                  <c:v>22.38</c:v>
                </c:pt>
                <c:pt idx="12">
                  <c:v>21.15</c:v>
                </c:pt>
                <c:pt idx="13">
                  <c:v>20.66</c:v>
                </c:pt>
                <c:pt idx="14">
                  <c:v>20.12</c:v>
                </c:pt>
                <c:pt idx="15">
                  <c:v>19.489999999999998</c:v>
                </c:pt>
                <c:pt idx="16">
                  <c:v>19.23</c:v>
                </c:pt>
                <c:pt idx="17">
                  <c:v>17.36</c:v>
                </c:pt>
                <c:pt idx="18">
                  <c:v>14.78</c:v>
                </c:pt>
                <c:pt idx="19">
                  <c:v>13.25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3B-4E48-9DD3-CEA0E3AE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'X.2 regional'!$F$4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'X.2 regional'!$E$5:$E$24</c:f>
              <c:strCache>
                <c:ptCount val="20"/>
                <c:pt idx="0">
                  <c:v>ME</c:v>
                </c:pt>
                <c:pt idx="1">
                  <c:v>CE</c:v>
                </c:pt>
                <c:pt idx="2">
                  <c:v>CAN</c:v>
                </c:pt>
                <c:pt idx="3">
                  <c:v>AND</c:v>
                </c:pt>
                <c:pt idx="4">
                  <c:v>EXT</c:v>
                </c:pt>
                <c:pt idx="5">
                  <c:v>AST</c:v>
                </c:pt>
                <c:pt idx="6">
                  <c:v>ESPAÑA</c:v>
                </c:pt>
                <c:pt idx="7">
                  <c:v>GAL</c:v>
                </c:pt>
                <c:pt idx="8">
                  <c:v>VAL</c:v>
                </c:pt>
                <c:pt idx="9">
                  <c:v>MUR</c:v>
                </c:pt>
                <c:pt idx="10">
                  <c:v>CLM</c:v>
                </c:pt>
                <c:pt idx="11">
                  <c:v>CLE</c:v>
                </c:pt>
                <c:pt idx="12">
                  <c:v>PV</c:v>
                </c:pt>
                <c:pt idx="13">
                  <c:v>MAD</c:v>
                </c:pt>
                <c:pt idx="14">
                  <c:v>CANT</c:v>
                </c:pt>
                <c:pt idx="15">
                  <c:v>CAT</c:v>
                </c:pt>
                <c:pt idx="16">
                  <c:v>LR</c:v>
                </c:pt>
                <c:pt idx="17">
                  <c:v>ARA</c:v>
                </c:pt>
                <c:pt idx="18">
                  <c:v>BAL</c:v>
                </c:pt>
                <c:pt idx="19">
                  <c:v>NAV</c:v>
                </c:pt>
              </c:strCache>
            </c:strRef>
          </c:cat>
          <c:val>
            <c:numRef>
              <c:f>'X.2 regional'!$F$5:$F$24</c:f>
              <c:numCache>
                <c:formatCode>0</c:formatCode>
                <c:ptCount val="20"/>
                <c:pt idx="0">
                  <c:v>23.356849669999999</c:v>
                </c:pt>
                <c:pt idx="1">
                  <c:v>24.932477949999999</c:v>
                </c:pt>
                <c:pt idx="2">
                  <c:v>21.38030243</c:v>
                </c:pt>
                <c:pt idx="3">
                  <c:v>19.67037582</c:v>
                </c:pt>
                <c:pt idx="4">
                  <c:v>17.536445619999999</c:v>
                </c:pt>
                <c:pt idx="5">
                  <c:v>13.500397680000001</c:v>
                </c:pt>
                <c:pt idx="6">
                  <c:v>13.558889389999999</c:v>
                </c:pt>
                <c:pt idx="7">
                  <c:v>13.11573505</c:v>
                </c:pt>
                <c:pt idx="8">
                  <c:v>13.91823387</c:v>
                </c:pt>
                <c:pt idx="9">
                  <c:v>13.022835730000001</c:v>
                </c:pt>
                <c:pt idx="10">
                  <c:v>13.477841379999999</c:v>
                </c:pt>
                <c:pt idx="11">
                  <c:v>11.00776291</c:v>
                </c:pt>
                <c:pt idx="12">
                  <c:v>9.8608636860000001</c:v>
                </c:pt>
                <c:pt idx="13">
                  <c:v>10.3901825</c:v>
                </c:pt>
                <c:pt idx="14">
                  <c:v>11.18025589</c:v>
                </c:pt>
                <c:pt idx="15">
                  <c:v>10.37206078</c:v>
                </c:pt>
                <c:pt idx="16">
                  <c:v>9.9573841089999995</c:v>
                </c:pt>
                <c:pt idx="17">
                  <c:v>8.3272199629999992</c:v>
                </c:pt>
                <c:pt idx="18">
                  <c:v>9.0733537670000004</c:v>
                </c:pt>
                <c:pt idx="19">
                  <c:v>8.1644687650000005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B-4507-80F2-7B4117B43411}"/>
            </c:ext>
          </c:extLst>
        </c:ser>
        <c:ser>
          <c:idx val="1"/>
          <c:order val="1"/>
          <c:tx>
            <c:strRef>
              <c:f>'X.2 regional'!$G$4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'X.2 regional'!$E$5:$E$24</c:f>
              <c:strCache>
                <c:ptCount val="20"/>
                <c:pt idx="0">
                  <c:v>ME</c:v>
                </c:pt>
                <c:pt idx="1">
                  <c:v>CE</c:v>
                </c:pt>
                <c:pt idx="2">
                  <c:v>CAN</c:v>
                </c:pt>
                <c:pt idx="3">
                  <c:v>AND</c:v>
                </c:pt>
                <c:pt idx="4">
                  <c:v>EXT</c:v>
                </c:pt>
                <c:pt idx="5">
                  <c:v>AST</c:v>
                </c:pt>
                <c:pt idx="6">
                  <c:v>ESPAÑA</c:v>
                </c:pt>
                <c:pt idx="7">
                  <c:v>GAL</c:v>
                </c:pt>
                <c:pt idx="8">
                  <c:v>VAL</c:v>
                </c:pt>
                <c:pt idx="9">
                  <c:v>MUR</c:v>
                </c:pt>
                <c:pt idx="10">
                  <c:v>CLM</c:v>
                </c:pt>
                <c:pt idx="11">
                  <c:v>CLE</c:v>
                </c:pt>
                <c:pt idx="12">
                  <c:v>PV</c:v>
                </c:pt>
                <c:pt idx="13">
                  <c:v>MAD</c:v>
                </c:pt>
                <c:pt idx="14">
                  <c:v>CANT</c:v>
                </c:pt>
                <c:pt idx="15">
                  <c:v>CAT</c:v>
                </c:pt>
                <c:pt idx="16">
                  <c:v>LR</c:v>
                </c:pt>
                <c:pt idx="17">
                  <c:v>ARA</c:v>
                </c:pt>
                <c:pt idx="18">
                  <c:v>BAL</c:v>
                </c:pt>
                <c:pt idx="19">
                  <c:v>NAV</c:v>
                </c:pt>
              </c:strCache>
            </c:strRef>
          </c:cat>
          <c:val>
            <c:numRef>
              <c:f>'X.2 regional'!$G$5:$G$24</c:f>
              <c:numCache>
                <c:formatCode>0</c:formatCode>
                <c:ptCount val="20"/>
                <c:pt idx="0">
                  <c:v>25.19</c:v>
                </c:pt>
                <c:pt idx="1">
                  <c:v>23</c:v>
                </c:pt>
                <c:pt idx="2">
                  <c:v>22.81</c:v>
                </c:pt>
                <c:pt idx="3">
                  <c:v>21.44</c:v>
                </c:pt>
                <c:pt idx="4">
                  <c:v>19.55</c:v>
                </c:pt>
                <c:pt idx="5">
                  <c:v>15.42</c:v>
                </c:pt>
                <c:pt idx="6">
                  <c:v>14.86</c:v>
                </c:pt>
                <c:pt idx="7">
                  <c:v>14.76</c:v>
                </c:pt>
                <c:pt idx="8">
                  <c:v>14.57</c:v>
                </c:pt>
                <c:pt idx="9">
                  <c:v>14.29</c:v>
                </c:pt>
                <c:pt idx="10">
                  <c:v>14.01</c:v>
                </c:pt>
                <c:pt idx="11">
                  <c:v>12.93</c:v>
                </c:pt>
                <c:pt idx="12">
                  <c:v>12.46</c:v>
                </c:pt>
                <c:pt idx="13">
                  <c:v>12.4</c:v>
                </c:pt>
                <c:pt idx="14">
                  <c:v>10.9</c:v>
                </c:pt>
                <c:pt idx="15">
                  <c:v>10.74</c:v>
                </c:pt>
                <c:pt idx="16">
                  <c:v>10.54</c:v>
                </c:pt>
                <c:pt idx="17">
                  <c:v>10.220000000000001</c:v>
                </c:pt>
                <c:pt idx="18">
                  <c:v>8</c:v>
                </c:pt>
                <c:pt idx="19">
                  <c:v>7.73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B-4507-80F2-7B4117B43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'I.2.a-I.2.b'!$G$24</c:f>
              <c:strCache>
                <c:ptCount val="1"/>
                <c:pt idx="0">
                  <c:v>No asalariados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'I.2.a-I.2.b'!$F$25:$F$39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'I.2.a-I.2.b'!$G$25:$G$39</c:f>
              <c:numCache>
                <c:formatCode>0</c:formatCode>
                <c:ptCount val="15"/>
                <c:pt idx="0">
                  <c:v>113.94751304219388</c:v>
                </c:pt>
                <c:pt idx="1">
                  <c:v>101.53449753834593</c:v>
                </c:pt>
                <c:pt idx="2">
                  <c:v>100.95864863814117</c:v>
                </c:pt>
                <c:pt idx="3">
                  <c:v>96.576193612540763</c:v>
                </c:pt>
                <c:pt idx="4">
                  <c:v>96.934010435336006</c:v>
                </c:pt>
                <c:pt idx="5">
                  <c:v>100.36347354326638</c:v>
                </c:pt>
                <c:pt idx="6">
                  <c:v>98.480228933766867</c:v>
                </c:pt>
                <c:pt idx="7">
                  <c:v>100.07118148846892</c:v>
                </c:pt>
                <c:pt idx="8">
                  <c:v>102.80938990048514</c:v>
                </c:pt>
                <c:pt idx="9">
                  <c:v>101.20460114506204</c:v>
                </c:pt>
                <c:pt idx="10">
                  <c:v>101.62808020938033</c:v>
                </c:pt>
                <c:pt idx="11">
                  <c:v>100</c:v>
                </c:pt>
                <c:pt idx="12">
                  <c:v>63.234885313193956</c:v>
                </c:pt>
                <c:pt idx="13">
                  <c:v>98.293693620338317</c:v>
                </c:pt>
                <c:pt idx="14">
                  <c:v>88.029591597206732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C-5747-9A73-3693B94293B2}"/>
            </c:ext>
          </c:extLst>
        </c:ser>
        <c:ser>
          <c:idx val="3"/>
          <c:order val="1"/>
          <c:tx>
            <c:strRef>
              <c:f>'I.2.a-I.2.b'!$H$24</c:f>
              <c:strCache>
                <c:ptCount val="1"/>
                <c:pt idx="0">
                  <c:v>Asalariados sector público</c:v>
                </c:pt>
              </c:strCache>
            </c:strRef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'I.2.a-I.2.b'!$F$25:$F$39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'I.2.a-I.2.b'!$H$25:$H$39</c:f>
              <c:numCache>
                <c:formatCode>0</c:formatCode>
                <c:ptCount val="15"/>
                <c:pt idx="0">
                  <c:v>94.212195807783573</c:v>
                </c:pt>
                <c:pt idx="1">
                  <c:v>96.350334716268137</c:v>
                </c:pt>
                <c:pt idx="2">
                  <c:v>101.65389795223696</c:v>
                </c:pt>
                <c:pt idx="3">
                  <c:v>104.20967988594487</c:v>
                </c:pt>
                <c:pt idx="4">
                  <c:v>98.704349584872901</c:v>
                </c:pt>
                <c:pt idx="5">
                  <c:v>97.379396080095106</c:v>
                </c:pt>
                <c:pt idx="6">
                  <c:v>95.204751639049078</c:v>
                </c:pt>
                <c:pt idx="7">
                  <c:v>96.415847347675737</c:v>
                </c:pt>
                <c:pt idx="8">
                  <c:v>98.979127715098997</c:v>
                </c:pt>
                <c:pt idx="9">
                  <c:v>94.612178048335295</c:v>
                </c:pt>
                <c:pt idx="10">
                  <c:v>101.27266179597353</c:v>
                </c:pt>
                <c:pt idx="11">
                  <c:v>100</c:v>
                </c:pt>
                <c:pt idx="12">
                  <c:v>94.462702692036359</c:v>
                </c:pt>
                <c:pt idx="13">
                  <c:v>106.848635235732</c:v>
                </c:pt>
                <c:pt idx="14">
                  <c:v>102.26127108317836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C-5747-9A73-3693B94293B2}"/>
            </c:ext>
          </c:extLst>
        </c:ser>
        <c:ser>
          <c:idx val="5"/>
          <c:order val="2"/>
          <c:tx>
            <c:strRef>
              <c:f>'I.2.a-I.2.b'!$I$24</c:f>
              <c:strCache>
                <c:ptCount val="1"/>
                <c:pt idx="0">
                  <c:v>Asalariados sector privado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'I.2.a-I.2.b'!$F$25:$F$39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'I.2.a-I.2.b'!$I$25:$I$39</c:f>
              <c:numCache>
                <c:formatCode>0</c:formatCode>
                <c:ptCount val="15"/>
                <c:pt idx="0">
                  <c:v>111.60024484825088</c:v>
                </c:pt>
                <c:pt idx="1">
                  <c:v>98.988871633308037</c:v>
                </c:pt>
                <c:pt idx="2">
                  <c:v>97.921322308317613</c:v>
                </c:pt>
                <c:pt idx="3">
                  <c:v>93.641907836033809</c:v>
                </c:pt>
                <c:pt idx="4">
                  <c:v>87.201248972479206</c:v>
                </c:pt>
                <c:pt idx="5">
                  <c:v>83.850099575120296</c:v>
                </c:pt>
                <c:pt idx="6">
                  <c:v>84.242970137958707</c:v>
                </c:pt>
                <c:pt idx="7">
                  <c:v>88.654847240198364</c:v>
                </c:pt>
                <c:pt idx="8">
                  <c:v>93.158690732612342</c:v>
                </c:pt>
                <c:pt idx="9">
                  <c:v>94.140912769274337</c:v>
                </c:pt>
                <c:pt idx="10">
                  <c:v>99.57626103579571</c:v>
                </c:pt>
                <c:pt idx="11">
                  <c:v>100</c:v>
                </c:pt>
                <c:pt idx="12">
                  <c:v>70.549537396052997</c:v>
                </c:pt>
                <c:pt idx="13">
                  <c:v>94.644868510420537</c:v>
                </c:pt>
                <c:pt idx="14">
                  <c:v>100.02137745164805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FC-5747-9A73-3693B9429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405400"/>
        <c:axId val="-2140296760"/>
      </c:lineChart>
      <c:catAx>
        <c:axId val="2059405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296760"/>
        <c:crosses val="autoZero"/>
        <c:auto val="1"/>
        <c:lblAlgn val="ctr"/>
        <c:lblOffset val="100"/>
        <c:noMultiLvlLbl val="0"/>
      </c:catAx>
      <c:valAx>
        <c:axId val="-2140296760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4054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'X.2 regional'!$F$28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'X.2 regional'!$E$29:$E$48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AND</c:v>
                </c:pt>
                <c:pt idx="3">
                  <c:v>EXT</c:v>
                </c:pt>
                <c:pt idx="4">
                  <c:v>CLM</c:v>
                </c:pt>
                <c:pt idx="5">
                  <c:v>CAN</c:v>
                </c:pt>
                <c:pt idx="6">
                  <c:v>AST</c:v>
                </c:pt>
                <c:pt idx="7">
                  <c:v>MUR</c:v>
                </c:pt>
                <c:pt idx="8">
                  <c:v>VAL</c:v>
                </c:pt>
                <c:pt idx="9">
                  <c:v>ESPAÑA</c:v>
                </c:pt>
                <c:pt idx="10">
                  <c:v>CLE</c:v>
                </c:pt>
                <c:pt idx="11">
                  <c:v>GAL</c:v>
                </c:pt>
                <c:pt idx="12">
                  <c:v>ARA</c:v>
                </c:pt>
                <c:pt idx="13">
                  <c:v>PV</c:v>
                </c:pt>
                <c:pt idx="14">
                  <c:v>CANT</c:v>
                </c:pt>
                <c:pt idx="15">
                  <c:v>MAD</c:v>
                </c:pt>
                <c:pt idx="16">
                  <c:v>NAV</c:v>
                </c:pt>
                <c:pt idx="17">
                  <c:v>LR</c:v>
                </c:pt>
                <c:pt idx="18">
                  <c:v>BAL</c:v>
                </c:pt>
                <c:pt idx="19">
                  <c:v>CAT</c:v>
                </c:pt>
              </c:strCache>
            </c:strRef>
          </c:cat>
          <c:val>
            <c:numRef>
              <c:f>'X.2 regional'!$F$29:$F$48</c:f>
              <c:numCache>
                <c:formatCode>0</c:formatCode>
                <c:ptCount val="20"/>
                <c:pt idx="0">
                  <c:v>33.332107540000003</c:v>
                </c:pt>
                <c:pt idx="1">
                  <c:v>31.634912490000001</c:v>
                </c:pt>
                <c:pt idx="2">
                  <c:v>31.757936480000001</c:v>
                </c:pt>
                <c:pt idx="3">
                  <c:v>35.362789149999998</c:v>
                </c:pt>
                <c:pt idx="4">
                  <c:v>26.98104477</c:v>
                </c:pt>
                <c:pt idx="5">
                  <c:v>26.54822922</c:v>
                </c:pt>
                <c:pt idx="6">
                  <c:v>20.281690600000001</c:v>
                </c:pt>
                <c:pt idx="7">
                  <c:v>21.397308349999999</c:v>
                </c:pt>
                <c:pt idx="8">
                  <c:v>21.8497448</c:v>
                </c:pt>
                <c:pt idx="9">
                  <c:v>20.4864502</c:v>
                </c:pt>
                <c:pt idx="10">
                  <c:v>18.976234439999999</c:v>
                </c:pt>
                <c:pt idx="11">
                  <c:v>15.815346720000001</c:v>
                </c:pt>
                <c:pt idx="12">
                  <c:v>14.13700676</c:v>
                </c:pt>
                <c:pt idx="13">
                  <c:v>12.56494236</c:v>
                </c:pt>
                <c:pt idx="14">
                  <c:v>16.095575329999999</c:v>
                </c:pt>
                <c:pt idx="15">
                  <c:v>15.874327660000001</c:v>
                </c:pt>
                <c:pt idx="16">
                  <c:v>12.238271709999999</c:v>
                </c:pt>
                <c:pt idx="17">
                  <c:v>13.24167252</c:v>
                </c:pt>
                <c:pt idx="18">
                  <c:v>15.435207370000001</c:v>
                </c:pt>
                <c:pt idx="19">
                  <c:v>13.42542458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9-48F8-85C0-A57402EA2CCE}"/>
            </c:ext>
          </c:extLst>
        </c:ser>
        <c:ser>
          <c:idx val="1"/>
          <c:order val="1"/>
          <c:tx>
            <c:strRef>
              <c:f>'X.2 regional'!$G$28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'X.2 regional'!$E$29:$E$48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AND</c:v>
                </c:pt>
                <c:pt idx="3">
                  <c:v>EXT</c:v>
                </c:pt>
                <c:pt idx="4">
                  <c:v>CLM</c:v>
                </c:pt>
                <c:pt idx="5">
                  <c:v>CAN</c:v>
                </c:pt>
                <c:pt idx="6">
                  <c:v>AST</c:v>
                </c:pt>
                <c:pt idx="7">
                  <c:v>MUR</c:v>
                </c:pt>
                <c:pt idx="8">
                  <c:v>VAL</c:v>
                </c:pt>
                <c:pt idx="9">
                  <c:v>ESPAÑA</c:v>
                </c:pt>
                <c:pt idx="10">
                  <c:v>CLE</c:v>
                </c:pt>
                <c:pt idx="11">
                  <c:v>GAL</c:v>
                </c:pt>
                <c:pt idx="12">
                  <c:v>ARA</c:v>
                </c:pt>
                <c:pt idx="13">
                  <c:v>PV</c:v>
                </c:pt>
                <c:pt idx="14">
                  <c:v>CANT</c:v>
                </c:pt>
                <c:pt idx="15">
                  <c:v>MAD</c:v>
                </c:pt>
                <c:pt idx="16">
                  <c:v>NAV</c:v>
                </c:pt>
                <c:pt idx="17">
                  <c:v>LR</c:v>
                </c:pt>
                <c:pt idx="18">
                  <c:v>BAL</c:v>
                </c:pt>
                <c:pt idx="19">
                  <c:v>CAT</c:v>
                </c:pt>
              </c:strCache>
            </c:strRef>
          </c:cat>
          <c:val>
            <c:numRef>
              <c:f>'X.2 regional'!$G$29:$G$48</c:f>
              <c:numCache>
                <c:formatCode>0</c:formatCode>
                <c:ptCount val="20"/>
                <c:pt idx="0">
                  <c:v>39.880000000000003</c:v>
                </c:pt>
                <c:pt idx="1">
                  <c:v>39.74</c:v>
                </c:pt>
                <c:pt idx="2">
                  <c:v>36.39</c:v>
                </c:pt>
                <c:pt idx="3">
                  <c:v>35.53</c:v>
                </c:pt>
                <c:pt idx="4">
                  <c:v>30.55</c:v>
                </c:pt>
                <c:pt idx="5">
                  <c:v>28.59</c:v>
                </c:pt>
                <c:pt idx="6">
                  <c:v>26.02</c:v>
                </c:pt>
                <c:pt idx="7">
                  <c:v>25.74</c:v>
                </c:pt>
                <c:pt idx="8">
                  <c:v>24.55</c:v>
                </c:pt>
                <c:pt idx="9">
                  <c:v>24.25</c:v>
                </c:pt>
                <c:pt idx="10">
                  <c:v>22.31</c:v>
                </c:pt>
                <c:pt idx="11">
                  <c:v>21.91</c:v>
                </c:pt>
                <c:pt idx="12">
                  <c:v>19.149999999999999</c:v>
                </c:pt>
                <c:pt idx="13">
                  <c:v>19.059999999999999</c:v>
                </c:pt>
                <c:pt idx="14">
                  <c:v>18.97</c:v>
                </c:pt>
                <c:pt idx="15">
                  <c:v>18.52</c:v>
                </c:pt>
                <c:pt idx="16">
                  <c:v>18.48</c:v>
                </c:pt>
                <c:pt idx="17">
                  <c:v>17.87</c:v>
                </c:pt>
                <c:pt idx="18">
                  <c:v>17.03</c:v>
                </c:pt>
                <c:pt idx="19">
                  <c:v>16.66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9-48F8-85C0-A57402EA2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'X.2 regional'!$F$52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'X.2 regional'!$E$53:$E$72</c:f>
              <c:strCache>
                <c:ptCount val="20"/>
                <c:pt idx="0">
                  <c:v>PV</c:v>
                </c:pt>
                <c:pt idx="1">
                  <c:v>NAV</c:v>
                </c:pt>
                <c:pt idx="2">
                  <c:v>LR</c:v>
                </c:pt>
                <c:pt idx="3">
                  <c:v>VAL</c:v>
                </c:pt>
                <c:pt idx="4">
                  <c:v>ME</c:v>
                </c:pt>
                <c:pt idx="5">
                  <c:v>AND</c:v>
                </c:pt>
                <c:pt idx="6">
                  <c:v>EXT</c:v>
                </c:pt>
                <c:pt idx="7">
                  <c:v>CE</c:v>
                </c:pt>
                <c:pt idx="8">
                  <c:v>ESPAÑA</c:v>
                </c:pt>
                <c:pt idx="9">
                  <c:v>GAL</c:v>
                </c:pt>
                <c:pt idx="10">
                  <c:v>MAD</c:v>
                </c:pt>
                <c:pt idx="11">
                  <c:v>AST</c:v>
                </c:pt>
                <c:pt idx="12">
                  <c:v>BAL</c:v>
                </c:pt>
                <c:pt idx="13">
                  <c:v>CLM</c:v>
                </c:pt>
                <c:pt idx="14">
                  <c:v>CANT</c:v>
                </c:pt>
                <c:pt idx="15">
                  <c:v>CAT</c:v>
                </c:pt>
                <c:pt idx="16">
                  <c:v>CAN</c:v>
                </c:pt>
                <c:pt idx="17">
                  <c:v>MUR</c:v>
                </c:pt>
                <c:pt idx="18">
                  <c:v>CLE</c:v>
                </c:pt>
                <c:pt idx="19">
                  <c:v>ARA</c:v>
                </c:pt>
              </c:strCache>
            </c:strRef>
          </c:cat>
          <c:val>
            <c:numRef>
              <c:f>'X.2 regional'!$F$53:$F$72</c:f>
              <c:numCache>
                <c:formatCode>General</c:formatCode>
                <c:ptCount val="20"/>
                <c:pt idx="0">
                  <c:v>32.41133499</c:v>
                </c:pt>
                <c:pt idx="1">
                  <c:v>16.46813774</c:v>
                </c:pt>
                <c:pt idx="2">
                  <c:v>17.579364779999999</c:v>
                </c:pt>
                <c:pt idx="3">
                  <c:v>14.99370766</c:v>
                </c:pt>
                <c:pt idx="4">
                  <c:v>30.955673220000001</c:v>
                </c:pt>
                <c:pt idx="5">
                  <c:v>26.735074999999998</c:v>
                </c:pt>
                <c:pt idx="6">
                  <c:v>28.46864128</c:v>
                </c:pt>
                <c:pt idx="7">
                  <c:v>50.037807460000003</c:v>
                </c:pt>
                <c:pt idx="8">
                  <c:v>20.87755203</c:v>
                </c:pt>
                <c:pt idx="9">
                  <c:v>16.836015700000001</c:v>
                </c:pt>
                <c:pt idx="10">
                  <c:v>19.588512420000001</c:v>
                </c:pt>
                <c:pt idx="11">
                  <c:v>41.017753599999999</c:v>
                </c:pt>
                <c:pt idx="12">
                  <c:v>12.838059429999999</c:v>
                </c:pt>
                <c:pt idx="13">
                  <c:v>20.84651947</c:v>
                </c:pt>
                <c:pt idx="14">
                  <c:v>14.92461872</c:v>
                </c:pt>
                <c:pt idx="15">
                  <c:v>22.161502840000001</c:v>
                </c:pt>
                <c:pt idx="16">
                  <c:v>27.69117928</c:v>
                </c:pt>
                <c:pt idx="17">
                  <c:v>13.947269439999999</c:v>
                </c:pt>
                <c:pt idx="18">
                  <c:v>17.14931679</c:v>
                </c:pt>
                <c:pt idx="19">
                  <c:v>19.139495849999999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4-47CF-8AC9-75631EB90EFD}"/>
            </c:ext>
          </c:extLst>
        </c:ser>
        <c:ser>
          <c:idx val="1"/>
          <c:order val="1"/>
          <c:tx>
            <c:strRef>
              <c:f>'X.2 regional'!$G$52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'X.2 regional'!$E$53:$E$72</c:f>
              <c:strCache>
                <c:ptCount val="20"/>
                <c:pt idx="0">
                  <c:v>PV</c:v>
                </c:pt>
                <c:pt idx="1">
                  <c:v>NAV</c:v>
                </c:pt>
                <c:pt idx="2">
                  <c:v>LR</c:v>
                </c:pt>
                <c:pt idx="3">
                  <c:v>VAL</c:v>
                </c:pt>
                <c:pt idx="4">
                  <c:v>ME</c:v>
                </c:pt>
                <c:pt idx="5">
                  <c:v>AND</c:v>
                </c:pt>
                <c:pt idx="6">
                  <c:v>EXT</c:v>
                </c:pt>
                <c:pt idx="7">
                  <c:v>CE</c:v>
                </c:pt>
                <c:pt idx="8">
                  <c:v>ESPAÑA</c:v>
                </c:pt>
                <c:pt idx="9">
                  <c:v>GAL</c:v>
                </c:pt>
                <c:pt idx="10">
                  <c:v>MAD</c:v>
                </c:pt>
                <c:pt idx="11">
                  <c:v>AST</c:v>
                </c:pt>
                <c:pt idx="12">
                  <c:v>BAL</c:v>
                </c:pt>
                <c:pt idx="13">
                  <c:v>CLM</c:v>
                </c:pt>
                <c:pt idx="14">
                  <c:v>CANT</c:v>
                </c:pt>
                <c:pt idx="15">
                  <c:v>CAT</c:v>
                </c:pt>
                <c:pt idx="16">
                  <c:v>CAN</c:v>
                </c:pt>
                <c:pt idx="17">
                  <c:v>MUR</c:v>
                </c:pt>
                <c:pt idx="18">
                  <c:v>CLE</c:v>
                </c:pt>
                <c:pt idx="19">
                  <c:v>ARA</c:v>
                </c:pt>
              </c:strCache>
            </c:strRef>
          </c:cat>
          <c:val>
            <c:numRef>
              <c:f>'X.2 regional'!$G$53:$G$72</c:f>
              <c:numCache>
                <c:formatCode>General</c:formatCode>
                <c:ptCount val="20"/>
                <c:pt idx="0">
                  <c:v>40.56</c:v>
                </c:pt>
                <c:pt idx="1">
                  <c:v>31.37</c:v>
                </c:pt>
                <c:pt idx="2">
                  <c:v>31.2</c:v>
                </c:pt>
                <c:pt idx="3">
                  <c:v>29.84</c:v>
                </c:pt>
                <c:pt idx="4">
                  <c:v>29.18</c:v>
                </c:pt>
                <c:pt idx="5">
                  <c:v>26.99</c:v>
                </c:pt>
                <c:pt idx="6">
                  <c:v>26.41</c:v>
                </c:pt>
                <c:pt idx="7">
                  <c:v>26</c:v>
                </c:pt>
                <c:pt idx="8">
                  <c:v>23.58</c:v>
                </c:pt>
                <c:pt idx="9">
                  <c:v>23.14</c:v>
                </c:pt>
                <c:pt idx="10">
                  <c:v>22.86</c:v>
                </c:pt>
                <c:pt idx="11">
                  <c:v>22.04</c:v>
                </c:pt>
                <c:pt idx="12">
                  <c:v>21.93</c:v>
                </c:pt>
                <c:pt idx="13">
                  <c:v>21.35</c:v>
                </c:pt>
                <c:pt idx="14">
                  <c:v>21.08</c:v>
                </c:pt>
                <c:pt idx="15">
                  <c:v>20.079999999999998</c:v>
                </c:pt>
                <c:pt idx="16">
                  <c:v>19.96</c:v>
                </c:pt>
                <c:pt idx="17">
                  <c:v>19.28</c:v>
                </c:pt>
                <c:pt idx="18">
                  <c:v>18.02</c:v>
                </c:pt>
                <c:pt idx="19">
                  <c:v>16.86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4-47CF-8AC9-75631EB90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7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'X.2 regional'!$F$79</c:f>
              <c:strCache>
                <c:ptCount val="1"/>
                <c:pt idx="0">
                  <c:v>2019T2</c:v>
                </c:pt>
              </c:strCache>
            </c:strRef>
          </c:tx>
          <c:invertIfNegative val="0"/>
          <c:cat>
            <c:strRef>
              <c:f>'X.2 regional'!$E$80:$E$99</c:f>
              <c:strCache>
                <c:ptCount val="20"/>
                <c:pt idx="0">
                  <c:v>ME</c:v>
                </c:pt>
                <c:pt idx="1">
                  <c:v>AST</c:v>
                </c:pt>
                <c:pt idx="2">
                  <c:v>EXT</c:v>
                </c:pt>
                <c:pt idx="3">
                  <c:v>GAL</c:v>
                </c:pt>
                <c:pt idx="4">
                  <c:v>CLM</c:v>
                </c:pt>
                <c:pt idx="5">
                  <c:v>CE</c:v>
                </c:pt>
                <c:pt idx="6">
                  <c:v>AND</c:v>
                </c:pt>
                <c:pt idx="7">
                  <c:v>CLE</c:v>
                </c:pt>
                <c:pt idx="8">
                  <c:v>PV</c:v>
                </c:pt>
                <c:pt idx="9">
                  <c:v>LR</c:v>
                </c:pt>
                <c:pt idx="10">
                  <c:v>NAV</c:v>
                </c:pt>
                <c:pt idx="11">
                  <c:v>VAL</c:v>
                </c:pt>
                <c:pt idx="12">
                  <c:v>ARA</c:v>
                </c:pt>
                <c:pt idx="13">
                  <c:v>ESPAÑA</c:v>
                </c:pt>
                <c:pt idx="14">
                  <c:v>CANT</c:v>
                </c:pt>
                <c:pt idx="15">
                  <c:v>MAD</c:v>
                </c:pt>
                <c:pt idx="16">
                  <c:v>CAT</c:v>
                </c:pt>
                <c:pt idx="17">
                  <c:v>CAN</c:v>
                </c:pt>
                <c:pt idx="18">
                  <c:v>MUR</c:v>
                </c:pt>
                <c:pt idx="19">
                  <c:v>BAL</c:v>
                </c:pt>
              </c:strCache>
            </c:strRef>
          </c:cat>
          <c:val>
            <c:numRef>
              <c:f>'X.2 regional'!$F$80:$F$99</c:f>
              <c:numCache>
                <c:formatCode>General</c:formatCode>
                <c:ptCount val="20"/>
                <c:pt idx="0">
                  <c:v>51.066158289999997</c:v>
                </c:pt>
                <c:pt idx="1">
                  <c:v>39.088340760000001</c:v>
                </c:pt>
                <c:pt idx="2">
                  <c:v>43.022808070000004</c:v>
                </c:pt>
                <c:pt idx="3">
                  <c:v>35.60896683</c:v>
                </c:pt>
                <c:pt idx="4">
                  <c:v>33.339038850000001</c:v>
                </c:pt>
                <c:pt idx="5">
                  <c:v>100</c:v>
                </c:pt>
                <c:pt idx="6">
                  <c:v>31.72602844</c:v>
                </c:pt>
                <c:pt idx="7">
                  <c:v>32.487953189999999</c:v>
                </c:pt>
                <c:pt idx="8">
                  <c:v>26.175611499999999</c:v>
                </c:pt>
                <c:pt idx="9">
                  <c:v>28.377321240000001</c:v>
                </c:pt>
                <c:pt idx="10">
                  <c:v>30.675863270000001</c:v>
                </c:pt>
                <c:pt idx="11">
                  <c:v>31.167644500000002</c:v>
                </c:pt>
                <c:pt idx="12">
                  <c:v>28.876583100000001</c:v>
                </c:pt>
                <c:pt idx="13">
                  <c:v>26.459209439999999</c:v>
                </c:pt>
                <c:pt idx="14">
                  <c:v>28.19199562</c:v>
                </c:pt>
                <c:pt idx="15">
                  <c:v>18.561523439999998</c:v>
                </c:pt>
                <c:pt idx="16">
                  <c:v>21.341856</c:v>
                </c:pt>
                <c:pt idx="17">
                  <c:v>23.689758300000001</c:v>
                </c:pt>
                <c:pt idx="18">
                  <c:v>24.953361510000001</c:v>
                </c:pt>
                <c:pt idx="19">
                  <c:v>32.528762819999997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061-B89A-5D7F5FB92535}"/>
            </c:ext>
          </c:extLst>
        </c:ser>
        <c:ser>
          <c:idx val="1"/>
          <c:order val="1"/>
          <c:tx>
            <c:strRef>
              <c:f>'X.2 regional'!$G$79</c:f>
              <c:strCache>
                <c:ptCount val="1"/>
                <c:pt idx="0">
                  <c:v>2022T2</c:v>
                </c:pt>
              </c:strCache>
            </c:strRef>
          </c:tx>
          <c:invertIfNegative val="0"/>
          <c:cat>
            <c:strRef>
              <c:f>'X.2 regional'!$E$80:$E$99</c:f>
              <c:strCache>
                <c:ptCount val="20"/>
                <c:pt idx="0">
                  <c:v>ME</c:v>
                </c:pt>
                <c:pt idx="1">
                  <c:v>AST</c:v>
                </c:pt>
                <c:pt idx="2">
                  <c:v>EXT</c:v>
                </c:pt>
                <c:pt idx="3">
                  <c:v>GAL</c:v>
                </c:pt>
                <c:pt idx="4">
                  <c:v>CLM</c:v>
                </c:pt>
                <c:pt idx="5">
                  <c:v>CE</c:v>
                </c:pt>
                <c:pt idx="6">
                  <c:v>AND</c:v>
                </c:pt>
                <c:pt idx="7">
                  <c:v>CLE</c:v>
                </c:pt>
                <c:pt idx="8">
                  <c:v>PV</c:v>
                </c:pt>
                <c:pt idx="9">
                  <c:v>LR</c:v>
                </c:pt>
                <c:pt idx="10">
                  <c:v>NAV</c:v>
                </c:pt>
                <c:pt idx="11">
                  <c:v>VAL</c:v>
                </c:pt>
                <c:pt idx="12">
                  <c:v>ARA</c:v>
                </c:pt>
                <c:pt idx="13">
                  <c:v>ESPAÑA</c:v>
                </c:pt>
                <c:pt idx="14">
                  <c:v>CANT</c:v>
                </c:pt>
                <c:pt idx="15">
                  <c:v>MAD</c:v>
                </c:pt>
                <c:pt idx="16">
                  <c:v>CAT</c:v>
                </c:pt>
                <c:pt idx="17">
                  <c:v>CAN</c:v>
                </c:pt>
                <c:pt idx="18">
                  <c:v>MUR</c:v>
                </c:pt>
                <c:pt idx="19">
                  <c:v>BAL</c:v>
                </c:pt>
              </c:strCache>
            </c:strRef>
          </c:cat>
          <c:val>
            <c:numRef>
              <c:f>'X.2 regional'!$G$80:$G$99</c:f>
              <c:numCache>
                <c:formatCode>General</c:formatCode>
                <c:ptCount val="20"/>
                <c:pt idx="0">
                  <c:v>65.84</c:v>
                </c:pt>
                <c:pt idx="1">
                  <c:v>55.06</c:v>
                </c:pt>
                <c:pt idx="2">
                  <c:v>51.71</c:v>
                </c:pt>
                <c:pt idx="3">
                  <c:v>51.41</c:v>
                </c:pt>
                <c:pt idx="4">
                  <c:v>51.37</c:v>
                </c:pt>
                <c:pt idx="5">
                  <c:v>51.03</c:v>
                </c:pt>
                <c:pt idx="6">
                  <c:v>46.54</c:v>
                </c:pt>
                <c:pt idx="7">
                  <c:v>43.75</c:v>
                </c:pt>
                <c:pt idx="8">
                  <c:v>43.04</c:v>
                </c:pt>
                <c:pt idx="9">
                  <c:v>42.94</c:v>
                </c:pt>
                <c:pt idx="10">
                  <c:v>42.75</c:v>
                </c:pt>
                <c:pt idx="11">
                  <c:v>40.24</c:v>
                </c:pt>
                <c:pt idx="12">
                  <c:v>39.520000000000003</c:v>
                </c:pt>
                <c:pt idx="13">
                  <c:v>37.85</c:v>
                </c:pt>
                <c:pt idx="14">
                  <c:v>36.94</c:v>
                </c:pt>
                <c:pt idx="15">
                  <c:v>33.28</c:v>
                </c:pt>
                <c:pt idx="16">
                  <c:v>32.31</c:v>
                </c:pt>
                <c:pt idx="17">
                  <c:v>31.81</c:v>
                </c:pt>
                <c:pt idx="18">
                  <c:v>30.2</c:v>
                </c:pt>
                <c:pt idx="19">
                  <c:v>29.41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061-B89A-5D7F5FB9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XI.1!$C$3</c:f>
              <c:strCache>
                <c:ptCount val="1"/>
                <c:pt idx="0">
                  <c:v>Contratos indefinidos - Personas con discapacidad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XI.1!$B$4:$B$19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XI.1!$C$4:$C$19</c:f>
              <c:numCache>
                <c:formatCode>0</c:formatCode>
                <c:ptCount val="16"/>
                <c:pt idx="0">
                  <c:v>100</c:v>
                </c:pt>
                <c:pt idx="1">
                  <c:v>111.01127405272526</c:v>
                </c:pt>
                <c:pt idx="2">
                  <c:v>88.420784945325082</c:v>
                </c:pt>
                <c:pt idx="3">
                  <c:v>67.525642112401457</c:v>
                </c:pt>
                <c:pt idx="4">
                  <c:v>69.382046282953297</c:v>
                </c:pt>
                <c:pt idx="5">
                  <c:v>60.744257014495204</c:v>
                </c:pt>
                <c:pt idx="6">
                  <c:v>54.83597524794439</c:v>
                </c:pt>
                <c:pt idx="7">
                  <c:v>51.385945579384583</c:v>
                </c:pt>
                <c:pt idx="8">
                  <c:v>60.676443163516147</c:v>
                </c:pt>
                <c:pt idx="9">
                  <c:v>68.831058743748414</c:v>
                </c:pt>
                <c:pt idx="10">
                  <c:v>83.800966347376445</c:v>
                </c:pt>
                <c:pt idx="11">
                  <c:v>90.514537594303633</c:v>
                </c:pt>
                <c:pt idx="12">
                  <c:v>98.491141815715849</c:v>
                </c:pt>
                <c:pt idx="13">
                  <c:v>93.939137068746291</c:v>
                </c:pt>
                <c:pt idx="14">
                  <c:v>54.819021785199631</c:v>
                </c:pt>
                <c:pt idx="15">
                  <c:v>74.08663219462575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6-7A4E-8E92-6DED5C5E29CA}"/>
            </c:ext>
          </c:extLst>
        </c:ser>
        <c:ser>
          <c:idx val="1"/>
          <c:order val="1"/>
          <c:tx>
            <c:strRef>
              <c:f>XI.1!$D$3</c:f>
              <c:strCache>
                <c:ptCount val="1"/>
                <c:pt idx="0">
                  <c:v>Contratos temporales - Personas con discapacidad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XI.1!$B$4:$B$19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XI.1!$D$4:$D$19</c:f>
              <c:numCache>
                <c:formatCode>0</c:formatCode>
                <c:ptCount val="16"/>
                <c:pt idx="0">
                  <c:v>100</c:v>
                </c:pt>
                <c:pt idx="1">
                  <c:v>113.29272419627749</c:v>
                </c:pt>
                <c:pt idx="2">
                  <c:v>103.73604060913706</c:v>
                </c:pt>
                <c:pt idx="3">
                  <c:v>88.900169204737736</c:v>
                </c:pt>
                <c:pt idx="4">
                  <c:v>98.037225042301174</c:v>
                </c:pt>
                <c:pt idx="5">
                  <c:v>104.33840947546531</c:v>
                </c:pt>
                <c:pt idx="6">
                  <c:v>99.214890016920478</c:v>
                </c:pt>
                <c:pt idx="7">
                  <c:v>110.17935702199662</c:v>
                </c:pt>
                <c:pt idx="8">
                  <c:v>124.29103214890016</c:v>
                </c:pt>
                <c:pt idx="9">
                  <c:v>140.14213197969542</c:v>
                </c:pt>
                <c:pt idx="10">
                  <c:v>153.34686971235195</c:v>
                </c:pt>
                <c:pt idx="11">
                  <c:v>171.2351945854484</c:v>
                </c:pt>
                <c:pt idx="12">
                  <c:v>171.29610829103214</c:v>
                </c:pt>
                <c:pt idx="13">
                  <c:v>175.248730964467</c:v>
                </c:pt>
                <c:pt idx="14">
                  <c:v>109.88155668358715</c:v>
                </c:pt>
                <c:pt idx="15">
                  <c:v>150.34179357021998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86-7A4E-8E92-6DED5C5E29CA}"/>
            </c:ext>
          </c:extLst>
        </c:ser>
        <c:ser>
          <c:idx val="2"/>
          <c:order val="2"/>
          <c:tx>
            <c:strRef>
              <c:f>XI.1!$E$3</c:f>
              <c:strCache>
                <c:ptCount val="1"/>
                <c:pt idx="0">
                  <c:v>Contratos indefinidos - 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XI.1!$B$4:$B$19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XI.1!$E$4:$E$19</c:f>
              <c:numCache>
                <c:formatCode>0</c:formatCode>
                <c:ptCount val="16"/>
                <c:pt idx="0">
                  <c:v>100</c:v>
                </c:pt>
                <c:pt idx="1">
                  <c:v>101.98135717385964</c:v>
                </c:pt>
                <c:pt idx="2">
                  <c:v>87.385893640816732</c:v>
                </c:pt>
                <c:pt idx="3">
                  <c:v>60.278654905626148</c:v>
                </c:pt>
                <c:pt idx="4">
                  <c:v>56.411382274388046</c:v>
                </c:pt>
                <c:pt idx="5">
                  <c:v>50.989346628422616</c:v>
                </c:pt>
                <c:pt idx="6">
                  <c:v>49.862877168164353</c:v>
                </c:pt>
                <c:pt idx="7">
                  <c:v>52.127757785641947</c:v>
                </c:pt>
                <c:pt idx="8">
                  <c:v>62.020167688983094</c:v>
                </c:pt>
                <c:pt idx="9">
                  <c:v>78.689444688126514</c:v>
                </c:pt>
                <c:pt idx="10">
                  <c:v>78.689444688126514</c:v>
                </c:pt>
                <c:pt idx="11">
                  <c:v>88.60968793130769</c:v>
                </c:pt>
                <c:pt idx="12">
                  <c:v>104.94565379642621</c:v>
                </c:pt>
                <c:pt idx="13">
                  <c:v>99.181947828563167</c:v>
                </c:pt>
                <c:pt idx="14">
                  <c:v>70.989254769215222</c:v>
                </c:pt>
                <c:pt idx="15">
                  <c:v>97.064914605384317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6-7A4E-8E92-6DED5C5E29CA}"/>
            </c:ext>
          </c:extLst>
        </c:ser>
        <c:ser>
          <c:idx val="3"/>
          <c:order val="3"/>
          <c:tx>
            <c:strRef>
              <c:f>XI.1!$F$3</c:f>
              <c:strCache>
                <c:ptCount val="1"/>
                <c:pt idx="0">
                  <c:v>Contratos temporales - Total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XI.1!$B$4:$B$19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XI.1!$F$4:$F$19</c:f>
              <c:numCache>
                <c:formatCode>0</c:formatCode>
                <c:ptCount val="16"/>
                <c:pt idx="0">
                  <c:v>100</c:v>
                </c:pt>
                <c:pt idx="1">
                  <c:v>100.31925694241797</c:v>
                </c:pt>
                <c:pt idx="2">
                  <c:v>89.902490757072044</c:v>
                </c:pt>
                <c:pt idx="3">
                  <c:v>77.735722874429342</c:v>
                </c:pt>
                <c:pt idx="4">
                  <c:v>80.668608945078347</c:v>
                </c:pt>
                <c:pt idx="5">
                  <c:v>81.489018000337254</c:v>
                </c:pt>
                <c:pt idx="6">
                  <c:v>77.576287069344573</c:v>
                </c:pt>
                <c:pt idx="7">
                  <c:v>83.535535921008602</c:v>
                </c:pt>
                <c:pt idx="8">
                  <c:v>94.050170381075858</c:v>
                </c:pt>
                <c:pt idx="9">
                  <c:v>111.72000266429727</c:v>
                </c:pt>
                <c:pt idx="10">
                  <c:v>111.72000266429727</c:v>
                </c:pt>
                <c:pt idx="11">
                  <c:v>119.71020935345713</c:v>
                </c:pt>
                <c:pt idx="12">
                  <c:v>122.36902633330004</c:v>
                </c:pt>
                <c:pt idx="13">
                  <c:v>124.48547899887257</c:v>
                </c:pt>
                <c:pt idx="14">
                  <c:v>88.060351837701475</c:v>
                </c:pt>
                <c:pt idx="15">
                  <c:v>105.63619363422563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86-7A4E-8E92-6DED5C5E2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475160"/>
        <c:axId val="2059478712"/>
      </c:lineChart>
      <c:catAx>
        <c:axId val="205947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478712"/>
        <c:crosses val="autoZero"/>
        <c:auto val="1"/>
        <c:lblAlgn val="ctr"/>
        <c:lblOffset val="100"/>
        <c:noMultiLvlLbl val="0"/>
      </c:catAx>
      <c:valAx>
        <c:axId val="2059478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47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9248990935"/>
          <c:y val="0.112936002680516"/>
          <c:w val="0.77456213193938905"/>
          <c:h val="0.77066300887920902"/>
        </c:manualLayout>
      </c:layout>
      <c:lineChart>
        <c:grouping val="standard"/>
        <c:varyColors val="0"/>
        <c:ser>
          <c:idx val="0"/>
          <c:order val="0"/>
          <c:tx>
            <c:strRef>
              <c:f>XII.1!$B$6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XII.1!$A$7:$A$72</c:f>
              <c:numCache>
                <c:formatCode>0</c:formatCode>
                <c:ptCount val="66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 formatCode="General">
                  <c:v>2022</c:v>
                </c:pt>
              </c:numCache>
            </c:numRef>
          </c:cat>
          <c:val>
            <c:numRef>
              <c:f>XII.1!$B$7:$B$72</c:f>
              <c:numCache>
                <c:formatCode>0.0</c:formatCode>
                <c:ptCount val="66"/>
                <c:pt idx="0">
                  <c:v>10.856914997500001</c:v>
                </c:pt>
                <c:pt idx="1">
                  <c:v>10.734074352499999</c:v>
                </c:pt>
                <c:pt idx="2">
                  <c:v>10.81115662875</c:v>
                </c:pt>
                <c:pt idx="3">
                  <c:v>10.750912068750001</c:v>
                </c:pt>
                <c:pt idx="4">
                  <c:v>10.68543541375</c:v>
                </c:pt>
                <c:pt idx="5">
                  <c:v>10.779336811250001</c:v>
                </c:pt>
                <c:pt idx="6">
                  <c:v>10.783491970250001</c:v>
                </c:pt>
                <c:pt idx="7">
                  <c:v>10.772232890249999</c:v>
                </c:pt>
                <c:pt idx="8">
                  <c:v>10.708153605250001</c:v>
                </c:pt>
                <c:pt idx="9">
                  <c:v>10.689094422749999</c:v>
                </c:pt>
                <c:pt idx="10">
                  <c:v>10.686921594999999</c:v>
                </c:pt>
                <c:pt idx="11">
                  <c:v>10.7397449025</c:v>
                </c:pt>
                <c:pt idx="12">
                  <c:v>10.745439530000001</c:v>
                </c:pt>
                <c:pt idx="13">
                  <c:v>10.723390102500002</c:v>
                </c:pt>
                <c:pt idx="14">
                  <c:v>10.724470258</c:v>
                </c:pt>
                <c:pt idx="15">
                  <c:v>10.791833758000001</c:v>
                </c:pt>
                <c:pt idx="16">
                  <c:v>10.884858250499999</c:v>
                </c:pt>
                <c:pt idx="17">
                  <c:v>10.9060591455</c:v>
                </c:pt>
                <c:pt idx="18">
                  <c:v>11.016008853500001</c:v>
                </c:pt>
                <c:pt idx="19">
                  <c:v>11.158492326000001</c:v>
                </c:pt>
                <c:pt idx="20">
                  <c:v>11.263964651</c:v>
                </c:pt>
                <c:pt idx="21">
                  <c:v>11.2715363485</c:v>
                </c:pt>
                <c:pt idx="22">
                  <c:v>11.23107337775</c:v>
                </c:pt>
                <c:pt idx="23">
                  <c:v>11.17543625525</c:v>
                </c:pt>
                <c:pt idx="24">
                  <c:v>11.18093538025</c:v>
                </c:pt>
                <c:pt idx="25">
                  <c:v>11.29094028275</c:v>
                </c:pt>
                <c:pt idx="26">
                  <c:v>11.29452729025</c:v>
                </c:pt>
                <c:pt idx="27">
                  <c:v>11.17365431775</c:v>
                </c:pt>
                <c:pt idx="28">
                  <c:v>11.12305450525</c:v>
                </c:pt>
                <c:pt idx="29">
                  <c:v>11.220176935249999</c:v>
                </c:pt>
                <c:pt idx="30">
                  <c:v>11.28636527075</c:v>
                </c:pt>
                <c:pt idx="31">
                  <c:v>11.370622158249999</c:v>
                </c:pt>
                <c:pt idx="32">
                  <c:v>11.13362693825</c:v>
                </c:pt>
                <c:pt idx="33">
                  <c:v>10.67369079825</c:v>
                </c:pt>
                <c:pt idx="34">
                  <c:v>10.391440155250001</c:v>
                </c:pt>
                <c:pt idx="35">
                  <c:v>10.11223340275</c:v>
                </c:pt>
                <c:pt idx="36">
                  <c:v>9.9483447102500016</c:v>
                </c:pt>
                <c:pt idx="37">
                  <c:v>9.9085245152500008</c:v>
                </c:pt>
                <c:pt idx="38">
                  <c:v>9.9476894162500002</c:v>
                </c:pt>
                <c:pt idx="39">
                  <c:v>9.9059170487500001</c:v>
                </c:pt>
                <c:pt idx="40">
                  <c:v>9.7801088087500005</c:v>
                </c:pt>
                <c:pt idx="41">
                  <c:v>9.6055070162500016</c:v>
                </c:pt>
                <c:pt idx="42">
                  <c:v>9.5253133772500007</c:v>
                </c:pt>
                <c:pt idx="43">
                  <c:v>9.3894791597500014</c:v>
                </c:pt>
                <c:pt idx="44">
                  <c:v>9.5475294597499989</c:v>
                </c:pt>
                <c:pt idx="45">
                  <c:v>9.7274060247499996</c:v>
                </c:pt>
                <c:pt idx="46">
                  <c:v>9.7874683139999998</c:v>
                </c:pt>
                <c:pt idx="47">
                  <c:v>9.8619252465000002</c:v>
                </c:pt>
                <c:pt idx="48">
                  <c:v>9.940947414</c:v>
                </c:pt>
                <c:pt idx="49">
                  <c:v>10.076479794000001</c:v>
                </c:pt>
                <c:pt idx="50">
                  <c:v>10.30106139325</c:v>
                </c:pt>
                <c:pt idx="51">
                  <c:v>10.480321168250001</c:v>
                </c:pt>
                <c:pt idx="52">
                  <c:v>10.501597643250001</c:v>
                </c:pt>
                <c:pt idx="53">
                  <c:v>10.510286330750001</c:v>
                </c:pt>
                <c:pt idx="54">
                  <c:v>10.505903482000001</c:v>
                </c:pt>
                <c:pt idx="55">
                  <c:v>10.645914077</c:v>
                </c:pt>
                <c:pt idx="56">
                  <c:v>10.556320426999999</c:v>
                </c:pt>
                <c:pt idx="57">
                  <c:v>10.3966770145</c:v>
                </c:pt>
                <c:pt idx="58">
                  <c:v>10.746574876</c:v>
                </c:pt>
                <c:pt idx="59">
                  <c:v>10.960159301000001</c:v>
                </c:pt>
                <c:pt idx="60">
                  <c:v>11.940323353499998</c:v>
                </c:pt>
                <c:pt idx="61">
                  <c:v>13.050074578499999</c:v>
                </c:pt>
                <c:pt idx="62">
                  <c:v>13.646381379999999</c:v>
                </c:pt>
                <c:pt idx="63">
                  <c:v>14.360584022499999</c:v>
                </c:pt>
                <c:pt idx="64">
                  <c:v>15.94185448</c:v>
                </c:pt>
                <c:pt idx="65">
                  <c:v>16.05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1-2741-92E5-466CFCF167EF}"/>
            </c:ext>
          </c:extLst>
        </c:ser>
        <c:ser>
          <c:idx val="1"/>
          <c:order val="1"/>
          <c:tx>
            <c:strRef>
              <c:f>XII.1!$C$6</c:f>
              <c:strCache>
                <c:ptCount val="1"/>
                <c:pt idx="0">
                  <c:v>ocupados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XII.1!$A$7:$A$72</c:f>
              <c:numCache>
                <c:formatCode>0</c:formatCode>
                <c:ptCount val="66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 formatCode="General">
                  <c:v>2022</c:v>
                </c:pt>
              </c:numCache>
            </c:numRef>
          </c:cat>
          <c:val>
            <c:numRef>
              <c:f>XII.1!$C$7:$C$72</c:f>
              <c:numCache>
                <c:formatCode>0.0</c:formatCode>
                <c:ptCount val="66"/>
                <c:pt idx="0">
                  <c:v>10.98776149875</c:v>
                </c:pt>
                <c:pt idx="1">
                  <c:v>10.98669386125</c:v>
                </c:pt>
                <c:pt idx="2">
                  <c:v>10.753907921250001</c:v>
                </c:pt>
                <c:pt idx="3">
                  <c:v>10.811125161500001</c:v>
                </c:pt>
                <c:pt idx="4">
                  <c:v>10.738404394</c:v>
                </c:pt>
                <c:pt idx="5">
                  <c:v>10.7229365115</c:v>
                </c:pt>
                <c:pt idx="6">
                  <c:v>10.846862674</c:v>
                </c:pt>
                <c:pt idx="7">
                  <c:v>10.8778361085</c:v>
                </c:pt>
                <c:pt idx="8">
                  <c:v>10.858677746</c:v>
                </c:pt>
                <c:pt idx="9">
                  <c:v>10.765151381000001</c:v>
                </c:pt>
                <c:pt idx="10">
                  <c:v>10.8021601435</c:v>
                </c:pt>
                <c:pt idx="11">
                  <c:v>10.861927747499999</c:v>
                </c:pt>
                <c:pt idx="12">
                  <c:v>10.997968912500001</c:v>
                </c:pt>
                <c:pt idx="13">
                  <c:v>11.004509449999999</c:v>
                </c:pt>
                <c:pt idx="14">
                  <c:v>10.972115280000001</c:v>
                </c:pt>
                <c:pt idx="15">
                  <c:v>10.913020016499999</c:v>
                </c:pt>
                <c:pt idx="16">
                  <c:v>10.910635114</c:v>
                </c:pt>
                <c:pt idx="17">
                  <c:v>10.906499029000001</c:v>
                </c:pt>
                <c:pt idx="18">
                  <c:v>10.843558191500001</c:v>
                </c:pt>
                <c:pt idx="19">
                  <c:v>10.907105325750001</c:v>
                </c:pt>
                <c:pt idx="20">
                  <c:v>10.99909174325</c:v>
                </c:pt>
                <c:pt idx="21">
                  <c:v>11.14367210825</c:v>
                </c:pt>
                <c:pt idx="22">
                  <c:v>11.100838543250001</c:v>
                </c:pt>
                <c:pt idx="23">
                  <c:v>11.05278647075</c:v>
                </c:pt>
                <c:pt idx="24">
                  <c:v>10.98068797825</c:v>
                </c:pt>
                <c:pt idx="25">
                  <c:v>10.96199143075</c:v>
                </c:pt>
                <c:pt idx="26">
                  <c:v>11.13856256075</c:v>
                </c:pt>
                <c:pt idx="27">
                  <c:v>11.20984363625</c:v>
                </c:pt>
                <c:pt idx="28">
                  <c:v>11.152914763750001</c:v>
                </c:pt>
                <c:pt idx="29">
                  <c:v>11.121884108749999</c:v>
                </c:pt>
                <c:pt idx="30">
                  <c:v>11.26945304875</c:v>
                </c:pt>
                <c:pt idx="31">
                  <c:v>11.345127821</c:v>
                </c:pt>
                <c:pt idx="32">
                  <c:v>11.392815113499999</c:v>
                </c:pt>
                <c:pt idx="33">
                  <c:v>11.174153806</c:v>
                </c:pt>
                <c:pt idx="34">
                  <c:v>10.700640203500001</c:v>
                </c:pt>
                <c:pt idx="35">
                  <c:v>10.372862221750001</c:v>
                </c:pt>
                <c:pt idx="36">
                  <c:v>10.184043289250001</c:v>
                </c:pt>
                <c:pt idx="37">
                  <c:v>10.033645749250001</c:v>
                </c:pt>
                <c:pt idx="38">
                  <c:v>9.9489592317500009</c:v>
                </c:pt>
                <c:pt idx="39">
                  <c:v>10.020082593250001</c:v>
                </c:pt>
                <c:pt idx="40">
                  <c:v>9.9551783807500005</c:v>
                </c:pt>
                <c:pt idx="41">
                  <c:v>9.8263760807500002</c:v>
                </c:pt>
                <c:pt idx="42">
                  <c:v>9.6212209457500002</c:v>
                </c:pt>
                <c:pt idx="43">
                  <c:v>9.5203782315000005</c:v>
                </c:pt>
                <c:pt idx="44">
                  <c:v>9.3665553315000007</c:v>
                </c:pt>
                <c:pt idx="45">
                  <c:v>9.510349154</c:v>
                </c:pt>
                <c:pt idx="46">
                  <c:v>9.6997882139999998</c:v>
                </c:pt>
                <c:pt idx="47">
                  <c:v>9.7565511477499989</c:v>
                </c:pt>
                <c:pt idx="48">
                  <c:v>9.7805272352500001</c:v>
                </c:pt>
                <c:pt idx="49">
                  <c:v>9.8339785352500009</c:v>
                </c:pt>
                <c:pt idx="50">
                  <c:v>9.9203184852500002</c:v>
                </c:pt>
                <c:pt idx="51">
                  <c:v>10.1182307015</c:v>
                </c:pt>
                <c:pt idx="52">
                  <c:v>10.324188114</c:v>
                </c:pt>
                <c:pt idx="53">
                  <c:v>10.305698036500001</c:v>
                </c:pt>
                <c:pt idx="54">
                  <c:v>10.315094111500001</c:v>
                </c:pt>
                <c:pt idx="55">
                  <c:v>10.276287077000001</c:v>
                </c:pt>
                <c:pt idx="56">
                  <c:v>10.341868877</c:v>
                </c:pt>
                <c:pt idx="57">
                  <c:v>10.224936724500001</c:v>
                </c:pt>
                <c:pt idx="58">
                  <c:v>10.203078987</c:v>
                </c:pt>
                <c:pt idx="59">
                  <c:v>10.66123986425</c:v>
                </c:pt>
                <c:pt idx="60">
                  <c:v>11.03799462425</c:v>
                </c:pt>
                <c:pt idx="61">
                  <c:v>12.23864006925</c:v>
                </c:pt>
                <c:pt idx="62">
                  <c:v>13.440044164250001</c:v>
                </c:pt>
                <c:pt idx="63">
                  <c:v>14.084854365000002</c:v>
                </c:pt>
                <c:pt idx="64">
                  <c:v>16.39750862</c:v>
                </c:pt>
                <c:pt idx="65">
                  <c:v>16.600000000000001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1-2741-92E5-466CFCF167EF}"/>
            </c:ext>
          </c:extLst>
        </c:ser>
        <c:ser>
          <c:idx val="2"/>
          <c:order val="2"/>
          <c:tx>
            <c:strRef>
              <c:f>XII.1!$D$6</c:f>
              <c:strCache>
                <c:ptCount val="1"/>
                <c:pt idx="0">
                  <c:v>parados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XII.1!$A$7:$A$72</c:f>
              <c:numCache>
                <c:formatCode>0</c:formatCode>
                <c:ptCount val="66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 formatCode="General">
                  <c:v>2022</c:v>
                </c:pt>
              </c:numCache>
            </c:numRef>
          </c:cat>
          <c:val>
            <c:numRef>
              <c:f>XII.1!$D$7:$D$72</c:f>
              <c:numCache>
                <c:formatCode>0.0</c:formatCode>
                <c:ptCount val="66"/>
                <c:pt idx="0">
                  <c:v>15.281883480000001</c:v>
                </c:pt>
                <c:pt idx="1">
                  <c:v>15.5348093525</c:v>
                </c:pt>
                <c:pt idx="2">
                  <c:v>15.6887576575</c:v>
                </c:pt>
                <c:pt idx="3">
                  <c:v>15.737971782499999</c:v>
                </c:pt>
                <c:pt idx="4">
                  <c:v>15.486612557499999</c:v>
                </c:pt>
                <c:pt idx="5">
                  <c:v>15.152546645000001</c:v>
                </c:pt>
                <c:pt idx="6">
                  <c:v>15.113837482500001</c:v>
                </c:pt>
                <c:pt idx="7">
                  <c:v>14.724562169999999</c:v>
                </c:pt>
                <c:pt idx="8">
                  <c:v>14.6401712925</c:v>
                </c:pt>
                <c:pt idx="9">
                  <c:v>14.303388119999999</c:v>
                </c:pt>
                <c:pt idx="10">
                  <c:v>13.49830699</c:v>
                </c:pt>
                <c:pt idx="11">
                  <c:v>13.2451689225</c:v>
                </c:pt>
                <c:pt idx="12">
                  <c:v>12.6510615325</c:v>
                </c:pt>
                <c:pt idx="13">
                  <c:v>12.315650937500001</c:v>
                </c:pt>
                <c:pt idx="14">
                  <c:v>12.189838645</c:v>
                </c:pt>
                <c:pt idx="15">
                  <c:v>12.054311273749999</c:v>
                </c:pt>
                <c:pt idx="16">
                  <c:v>12.35204171875</c:v>
                </c:pt>
                <c:pt idx="17">
                  <c:v>12.697496411249999</c:v>
                </c:pt>
                <c:pt idx="18">
                  <c:v>12.912558316250001</c:v>
                </c:pt>
                <c:pt idx="19">
                  <c:v>13.154950617499999</c:v>
                </c:pt>
                <c:pt idx="20">
                  <c:v>13.47060132</c:v>
                </c:pt>
                <c:pt idx="21">
                  <c:v>13.557410954999998</c:v>
                </c:pt>
                <c:pt idx="22">
                  <c:v>13.838943480000001</c:v>
                </c:pt>
                <c:pt idx="23">
                  <c:v>13.7940206525</c:v>
                </c:pt>
                <c:pt idx="24">
                  <c:v>13.631696699999999</c:v>
                </c:pt>
                <c:pt idx="25">
                  <c:v>13.64815259</c:v>
                </c:pt>
                <c:pt idx="26">
                  <c:v>13.5804471975</c:v>
                </c:pt>
                <c:pt idx="27">
                  <c:v>13.402847051249999</c:v>
                </c:pt>
                <c:pt idx="28">
                  <c:v>13.16541433375</c:v>
                </c:pt>
                <c:pt idx="29">
                  <c:v>13.12486243375</c:v>
                </c:pt>
                <c:pt idx="30">
                  <c:v>13.18930935875</c:v>
                </c:pt>
                <c:pt idx="31">
                  <c:v>13.3409471525</c:v>
                </c:pt>
                <c:pt idx="32">
                  <c:v>13.579174757499999</c:v>
                </c:pt>
                <c:pt idx="33">
                  <c:v>13.361592770000001</c:v>
                </c:pt>
                <c:pt idx="34">
                  <c:v>12.84917164</c:v>
                </c:pt>
                <c:pt idx="35">
                  <c:v>12.544158220749999</c:v>
                </c:pt>
                <c:pt idx="36">
                  <c:v>11.92835664825</c:v>
                </c:pt>
                <c:pt idx="37">
                  <c:v>11.557835340750001</c:v>
                </c:pt>
                <c:pt idx="38">
                  <c:v>11.459213255750001</c:v>
                </c:pt>
                <c:pt idx="39">
                  <c:v>11.303487776500003</c:v>
                </c:pt>
                <c:pt idx="40">
                  <c:v>11.182231664</c:v>
                </c:pt>
                <c:pt idx="41">
                  <c:v>10.985954521500002</c:v>
                </c:pt>
                <c:pt idx="42">
                  <c:v>10.899211644000001</c:v>
                </c:pt>
                <c:pt idx="43">
                  <c:v>10.91646313575</c:v>
                </c:pt>
                <c:pt idx="44">
                  <c:v>10.929814575750001</c:v>
                </c:pt>
                <c:pt idx="45">
                  <c:v>11.151579855750001</c:v>
                </c:pt>
                <c:pt idx="46">
                  <c:v>11.30723810075</c:v>
                </c:pt>
                <c:pt idx="47">
                  <c:v>11.273826359499999</c:v>
                </c:pt>
                <c:pt idx="48">
                  <c:v>11.366032599499999</c:v>
                </c:pt>
                <c:pt idx="49">
                  <c:v>11.454984426999999</c:v>
                </c:pt>
                <c:pt idx="50">
                  <c:v>11.936674357000001</c:v>
                </c:pt>
                <c:pt idx="51">
                  <c:v>12.5176146025</c:v>
                </c:pt>
                <c:pt idx="52">
                  <c:v>12.754953860000001</c:v>
                </c:pt>
                <c:pt idx="53">
                  <c:v>12.9213724125</c:v>
                </c:pt>
                <c:pt idx="54">
                  <c:v>12.75076413</c:v>
                </c:pt>
                <c:pt idx="55">
                  <c:v>12.570043802500001</c:v>
                </c:pt>
                <c:pt idx="56">
                  <c:v>12.790608407500001</c:v>
                </c:pt>
                <c:pt idx="57">
                  <c:v>12.7959363475</c:v>
                </c:pt>
                <c:pt idx="58">
                  <c:v>12.4176447425</c:v>
                </c:pt>
                <c:pt idx="59">
                  <c:v>12.9268276725</c:v>
                </c:pt>
                <c:pt idx="60">
                  <c:v>13.06095958</c:v>
                </c:pt>
                <c:pt idx="61">
                  <c:v>14.029746772500001</c:v>
                </c:pt>
                <c:pt idx="62">
                  <c:v>15.374011995</c:v>
                </c:pt>
                <c:pt idx="63">
                  <c:v>15.9104936125</c:v>
                </c:pt>
                <c:pt idx="64">
                  <c:v>17.42930222</c:v>
                </c:pt>
                <c:pt idx="65">
                  <c:v>17.149999999999999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1-2741-92E5-466CFCF167EF}"/>
            </c:ext>
          </c:extLst>
        </c:ser>
        <c:ser>
          <c:idx val="3"/>
          <c:order val="3"/>
          <c:tx>
            <c:strRef>
              <c:f>XII.1!$E$6</c:f>
              <c:strCache>
                <c:ptCount val="1"/>
                <c:pt idx="0">
                  <c:v>inactivos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XII.1!$A$7:$A$72</c:f>
              <c:numCache>
                <c:formatCode>0</c:formatCode>
                <c:ptCount val="66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 formatCode="General">
                  <c:v>2022</c:v>
                </c:pt>
              </c:numCache>
            </c:numRef>
          </c:cat>
          <c:val>
            <c:numRef>
              <c:f>XII.1!$E$7:$E$72</c:f>
              <c:numCache>
                <c:formatCode>0.0</c:formatCode>
                <c:ptCount val="66"/>
                <c:pt idx="0">
                  <c:v>9.1025310762499991</c:v>
                </c:pt>
                <c:pt idx="1">
                  <c:v>9.4375156162499998</c:v>
                </c:pt>
                <c:pt idx="2">
                  <c:v>9.5566071262500003</c:v>
                </c:pt>
                <c:pt idx="3">
                  <c:v>9.6931046237499991</c:v>
                </c:pt>
                <c:pt idx="4">
                  <c:v>9.7077296962500004</c:v>
                </c:pt>
                <c:pt idx="5">
                  <c:v>9.5641435387500007</c:v>
                </c:pt>
                <c:pt idx="6">
                  <c:v>9.600747943750001</c:v>
                </c:pt>
                <c:pt idx="7">
                  <c:v>9.6142048842500003</c:v>
                </c:pt>
                <c:pt idx="8">
                  <c:v>9.62360548925</c:v>
                </c:pt>
                <c:pt idx="9">
                  <c:v>9.6776783467499996</c:v>
                </c:pt>
                <c:pt idx="10">
                  <c:v>9.6212160592500009</c:v>
                </c:pt>
                <c:pt idx="11">
                  <c:v>9.4150124794999996</c:v>
                </c:pt>
                <c:pt idx="12">
                  <c:v>9.3090473424999995</c:v>
                </c:pt>
                <c:pt idx="13">
                  <c:v>9.3172420275000007</c:v>
                </c:pt>
                <c:pt idx="14">
                  <c:v>9.3163415199999999</c:v>
                </c:pt>
                <c:pt idx="15">
                  <c:v>9.4334963564999992</c:v>
                </c:pt>
                <c:pt idx="16">
                  <c:v>9.5271312010000013</c:v>
                </c:pt>
                <c:pt idx="17">
                  <c:v>9.7134028685000011</c:v>
                </c:pt>
                <c:pt idx="18">
                  <c:v>9.8395141385000002</c:v>
                </c:pt>
                <c:pt idx="19">
                  <c:v>9.9523209357500004</c:v>
                </c:pt>
                <c:pt idx="20">
                  <c:v>10.08291876575</c:v>
                </c:pt>
                <c:pt idx="21">
                  <c:v>10.044532658249999</c:v>
                </c:pt>
                <c:pt idx="22">
                  <c:v>9.9908634432499994</c:v>
                </c:pt>
                <c:pt idx="23">
                  <c:v>9.9293183094999993</c:v>
                </c:pt>
                <c:pt idx="24">
                  <c:v>9.9288393245000002</c:v>
                </c:pt>
                <c:pt idx="25">
                  <c:v>9.9131935819999999</c:v>
                </c:pt>
                <c:pt idx="26">
                  <c:v>9.8545600170000007</c:v>
                </c:pt>
                <c:pt idx="27">
                  <c:v>9.7011322970000009</c:v>
                </c:pt>
                <c:pt idx="28">
                  <c:v>9.3976063735000004</c:v>
                </c:pt>
                <c:pt idx="29">
                  <c:v>9.1995041385</c:v>
                </c:pt>
                <c:pt idx="30">
                  <c:v>9.1377539634999998</c:v>
                </c:pt>
                <c:pt idx="31">
                  <c:v>9.0743161439999991</c:v>
                </c:pt>
                <c:pt idx="32">
                  <c:v>9.1188136340000003</c:v>
                </c:pt>
                <c:pt idx="33">
                  <c:v>8.8289712662499991</c:v>
                </c:pt>
                <c:pt idx="34">
                  <c:v>8.4664627315000018</c:v>
                </c:pt>
                <c:pt idx="35">
                  <c:v>8.3911343815000006</c:v>
                </c:pt>
                <c:pt idx="36">
                  <c:v>8.1546188595000011</c:v>
                </c:pt>
                <c:pt idx="37">
                  <c:v>8.1720994712500001</c:v>
                </c:pt>
                <c:pt idx="38">
                  <c:v>8.3456867935000005</c:v>
                </c:pt>
                <c:pt idx="39">
                  <c:v>8.4835788012500011</c:v>
                </c:pt>
                <c:pt idx="40">
                  <c:v>8.6130543947499998</c:v>
                </c:pt>
                <c:pt idx="41">
                  <c:v>8.5940440892499996</c:v>
                </c:pt>
                <c:pt idx="42">
                  <c:v>8.4895011187499989</c:v>
                </c:pt>
                <c:pt idx="43">
                  <c:v>8.4347311259999991</c:v>
                </c:pt>
                <c:pt idx="44">
                  <c:v>8.2698720694999999</c:v>
                </c:pt>
                <c:pt idx="45">
                  <c:v>8.4649318457499998</c:v>
                </c:pt>
                <c:pt idx="46">
                  <c:v>8.6811038254999993</c:v>
                </c:pt>
                <c:pt idx="47">
                  <c:v>8.8611762522500008</c:v>
                </c:pt>
                <c:pt idx="48">
                  <c:v>9.1394746302499996</c:v>
                </c:pt>
                <c:pt idx="49">
                  <c:v>9.337211847999999</c:v>
                </c:pt>
                <c:pt idx="50">
                  <c:v>9.4752595437500009</c:v>
                </c:pt>
                <c:pt idx="51">
                  <c:v>9.6267761005000008</c:v>
                </c:pt>
                <c:pt idx="52">
                  <c:v>9.7099589110000011</c:v>
                </c:pt>
                <c:pt idx="53">
                  <c:v>9.8348964434999999</c:v>
                </c:pt>
                <c:pt idx="54">
                  <c:v>9.9798084485</c:v>
                </c:pt>
                <c:pt idx="55">
                  <c:v>10.213336227999999</c:v>
                </c:pt>
                <c:pt idx="56">
                  <c:v>10.593357800500002</c:v>
                </c:pt>
                <c:pt idx="57">
                  <c:v>10.555150033</c:v>
                </c:pt>
                <c:pt idx="58">
                  <c:v>10.095429182</c:v>
                </c:pt>
                <c:pt idx="59">
                  <c:v>9.9234689475</c:v>
                </c:pt>
                <c:pt idx="60">
                  <c:v>9.5373946449999991</c:v>
                </c:pt>
                <c:pt idx="61">
                  <c:v>9.6979638349999995</c:v>
                </c:pt>
                <c:pt idx="62">
                  <c:v>10.199850918499999</c:v>
                </c:pt>
                <c:pt idx="63">
                  <c:v>10.63213563125</c:v>
                </c:pt>
                <c:pt idx="64">
                  <c:v>13.31301689</c:v>
                </c:pt>
                <c:pt idx="65">
                  <c:v>13.29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B1-2741-92E5-466CFCF16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7035736"/>
        <c:axId val="-2137032184"/>
      </c:lineChart>
      <c:catAx>
        <c:axId val="-21370357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7032184"/>
        <c:crosses val="autoZero"/>
        <c:auto val="1"/>
        <c:lblAlgn val="ctr"/>
        <c:lblOffset val="100"/>
        <c:noMultiLvlLbl val="0"/>
      </c:catAx>
      <c:valAx>
        <c:axId val="-213703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7035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XII.2!$C$7</c:f>
              <c:strCache>
                <c:ptCount val="1"/>
                <c:pt idx="0">
                  <c:v>Enseñanza obligatoria o menos-2019T2</c:v>
                </c:pt>
              </c:strCache>
            </c:strRef>
          </c:tx>
          <c:spPr>
            <a:ln w="444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XII.2!$C$8:$C$15</c:f>
              <c:numCache>
                <c:formatCode>0.0</c:formatCode>
                <c:ptCount val="8"/>
                <c:pt idx="0">
                  <c:v>8.8037099839999993</c:v>
                </c:pt>
                <c:pt idx="1">
                  <c:v>6.6804928779999999</c:v>
                </c:pt>
                <c:pt idx="2">
                  <c:v>6.0321974750000003</c:v>
                </c:pt>
                <c:pt idx="3">
                  <c:v>4.0435557370000001</c:v>
                </c:pt>
                <c:pt idx="4">
                  <c:v>4.1750054360000002</c:v>
                </c:pt>
                <c:pt idx="5">
                  <c:v>3.0342991349999999</c:v>
                </c:pt>
                <c:pt idx="6">
                  <c:v>2.1138482089999999</c:v>
                </c:pt>
                <c:pt idx="7">
                  <c:v>1.7597359420000001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A-5842-9BB8-BA37736C9769}"/>
            </c:ext>
          </c:extLst>
        </c:ser>
        <c:ser>
          <c:idx val="1"/>
          <c:order val="1"/>
          <c:tx>
            <c:strRef>
              <c:f>XII.2!$D$7</c:f>
              <c:strCache>
                <c:ptCount val="1"/>
                <c:pt idx="0">
                  <c:v>Enseñanza secundaria post-oblig.-2019T2</c:v>
                </c:pt>
              </c:strCache>
            </c:strRef>
          </c:tx>
          <c:spPr>
            <a:ln w="444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XII.2!$D$8:$D$15</c:f>
              <c:numCache>
                <c:formatCode>0.0</c:formatCode>
                <c:ptCount val="8"/>
                <c:pt idx="0">
                  <c:v>28.34878922</c:v>
                </c:pt>
                <c:pt idx="1">
                  <c:v>16.65040398</c:v>
                </c:pt>
                <c:pt idx="2">
                  <c:v>9.8301458359999998</c:v>
                </c:pt>
                <c:pt idx="3">
                  <c:v>9.1778392790000005</c:v>
                </c:pt>
                <c:pt idx="4">
                  <c:v>9.1832008359999993</c:v>
                </c:pt>
                <c:pt idx="5">
                  <c:v>8.7619390490000004</c:v>
                </c:pt>
                <c:pt idx="6">
                  <c:v>6.6938395499999999</c:v>
                </c:pt>
                <c:pt idx="7">
                  <c:v>5.1619305610000001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A-5842-9BB8-BA37736C9769}"/>
            </c:ext>
          </c:extLst>
        </c:ser>
        <c:ser>
          <c:idx val="2"/>
          <c:order val="2"/>
          <c:tx>
            <c:strRef>
              <c:f>XII.2!$E$7</c:f>
              <c:strCache>
                <c:ptCount val="1"/>
                <c:pt idx="0">
                  <c:v>Estudios superiores-2019T2</c:v>
                </c:pt>
              </c:strCache>
            </c:strRef>
          </c:tx>
          <c:spPr>
            <a:ln w="444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XII.2!$E$8:$E$15</c:f>
              <c:numCache>
                <c:formatCode>0.0</c:formatCode>
                <c:ptCount val="8"/>
                <c:pt idx="0">
                  <c:v>36.363632199999998</c:v>
                </c:pt>
                <c:pt idx="1">
                  <c:v>23.311828609999999</c:v>
                </c:pt>
                <c:pt idx="2">
                  <c:v>18.29447746</c:v>
                </c:pt>
                <c:pt idx="3">
                  <c:v>19.370239260000002</c:v>
                </c:pt>
                <c:pt idx="4">
                  <c:v>16.641725539999999</c:v>
                </c:pt>
                <c:pt idx="5">
                  <c:v>14.89122581</c:v>
                </c:pt>
                <c:pt idx="6">
                  <c:v>12.269969939999999</c:v>
                </c:pt>
                <c:pt idx="7">
                  <c:v>9.6296052929999991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A-5842-9BB8-BA37736C9769}"/>
            </c:ext>
          </c:extLst>
        </c:ser>
        <c:ser>
          <c:idx val="3"/>
          <c:order val="3"/>
          <c:tx>
            <c:strRef>
              <c:f>XII.2!$F$7</c:f>
              <c:strCache>
                <c:ptCount val="1"/>
                <c:pt idx="0">
                  <c:v>Enseñanza obligatoria o menos-2022T2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XII.2!$F$8:$F$15</c:f>
              <c:numCache>
                <c:formatCode>0.0</c:formatCode>
                <c:ptCount val="8"/>
                <c:pt idx="0">
                  <c:v>10.886026380000001</c:v>
                </c:pt>
                <c:pt idx="1">
                  <c:v>9.6705808639999997</c:v>
                </c:pt>
                <c:pt idx="2">
                  <c:v>8.4171333310000005</c:v>
                </c:pt>
                <c:pt idx="3">
                  <c:v>7.8769574169999999</c:v>
                </c:pt>
                <c:pt idx="4">
                  <c:v>6.2860755920000004</c:v>
                </c:pt>
                <c:pt idx="5">
                  <c:v>5.5592303279999999</c:v>
                </c:pt>
                <c:pt idx="6">
                  <c:v>3.4521219730000001</c:v>
                </c:pt>
                <c:pt idx="7">
                  <c:v>2.648734331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5A-5842-9BB8-BA37736C9769}"/>
            </c:ext>
          </c:extLst>
        </c:ser>
        <c:ser>
          <c:idx val="4"/>
          <c:order val="4"/>
          <c:tx>
            <c:strRef>
              <c:f>XII.2!$G$7</c:f>
              <c:strCache>
                <c:ptCount val="1"/>
                <c:pt idx="0">
                  <c:v>Enseñanza secundaria post-oblig.-2022T2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XII.2!$G$8:$G$15</c:f>
              <c:numCache>
                <c:formatCode>0.0</c:formatCode>
                <c:ptCount val="8"/>
                <c:pt idx="0">
                  <c:v>32.317092899999999</c:v>
                </c:pt>
                <c:pt idx="1">
                  <c:v>19.114784239999999</c:v>
                </c:pt>
                <c:pt idx="2">
                  <c:v>17.92086029</c:v>
                </c:pt>
                <c:pt idx="3">
                  <c:v>15.90791512</c:v>
                </c:pt>
                <c:pt idx="4">
                  <c:v>12.593311310000001</c:v>
                </c:pt>
                <c:pt idx="5">
                  <c:v>12.978967669999999</c:v>
                </c:pt>
                <c:pt idx="6">
                  <c:v>10.00643444</c:v>
                </c:pt>
                <c:pt idx="7">
                  <c:v>6.4017348289999996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5A-5842-9BB8-BA37736C9769}"/>
            </c:ext>
          </c:extLst>
        </c:ser>
        <c:ser>
          <c:idx val="5"/>
          <c:order val="5"/>
          <c:tx>
            <c:strRef>
              <c:f>XII.2!$H$7</c:f>
              <c:strCache>
                <c:ptCount val="1"/>
                <c:pt idx="0">
                  <c:v>Estudios superiores-2022T2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XII.2!$H$8:$H$15</c:f>
              <c:numCache>
                <c:formatCode>0.0</c:formatCode>
                <c:ptCount val="8"/>
                <c:pt idx="0">
                  <c:v>39.761589049999998</c:v>
                </c:pt>
                <c:pt idx="1">
                  <c:v>26.36766815</c:v>
                </c:pt>
                <c:pt idx="2">
                  <c:v>28.14325333</c:v>
                </c:pt>
                <c:pt idx="3">
                  <c:v>24.14337158</c:v>
                </c:pt>
                <c:pt idx="4">
                  <c:v>24.374322889999998</c:v>
                </c:pt>
                <c:pt idx="5">
                  <c:v>22.07502174</c:v>
                </c:pt>
                <c:pt idx="6">
                  <c:v>19.718734739999999</c:v>
                </c:pt>
                <c:pt idx="7">
                  <c:v>13.61249447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5A-5842-9BB8-BA37736C9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7277304"/>
        <c:axId val="-2137270808"/>
      </c:lineChart>
      <c:catAx>
        <c:axId val="-2137277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Edad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7270808"/>
        <c:crosses val="autoZero"/>
        <c:auto val="1"/>
        <c:lblAlgn val="ctr"/>
        <c:lblOffset val="100"/>
        <c:noMultiLvlLbl val="0"/>
      </c:catAx>
      <c:valAx>
        <c:axId val="-213727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7277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I.3!$D$66</c:f>
              <c:strCache>
                <c:ptCount val="1"/>
                <c:pt idx="0">
                  <c:v>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I.3!$C$67:$C$81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I.3!$D$67:$D$81</c:f>
              <c:numCache>
                <c:formatCode>0</c:formatCode>
                <c:ptCount val="15"/>
                <c:pt idx="0">
                  <c:v>70.796348570000006</c:v>
                </c:pt>
                <c:pt idx="1">
                  <c:v>66.432479860000001</c:v>
                </c:pt>
                <c:pt idx="2">
                  <c:v>64.732154850000001</c:v>
                </c:pt>
                <c:pt idx="3">
                  <c:v>64.396293639999996</c:v>
                </c:pt>
                <c:pt idx="4">
                  <c:v>62.569522859999999</c:v>
                </c:pt>
                <c:pt idx="5">
                  <c:v>60.689640050000001</c:v>
                </c:pt>
                <c:pt idx="6">
                  <c:v>61.309234619999998</c:v>
                </c:pt>
                <c:pt idx="7">
                  <c:v>63.226448060000003</c:v>
                </c:pt>
                <c:pt idx="8">
                  <c:v>65.558547970000006</c:v>
                </c:pt>
                <c:pt idx="9">
                  <c:v>66.991218570000001</c:v>
                </c:pt>
                <c:pt idx="10">
                  <c:v>68.251525880000003</c:v>
                </c:pt>
                <c:pt idx="11">
                  <c:v>70.002395629999995</c:v>
                </c:pt>
                <c:pt idx="12">
                  <c:v>70.123199459999995</c:v>
                </c:pt>
                <c:pt idx="13">
                  <c:v>68.856590269999998</c:v>
                </c:pt>
                <c:pt idx="14">
                  <c:v>71.499642609441707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5-5C40-B03B-596E531E764E}"/>
            </c:ext>
          </c:extLst>
        </c:ser>
        <c:ser>
          <c:idx val="1"/>
          <c:order val="1"/>
          <c:tx>
            <c:strRef>
              <c:f>I.3!$E$66</c:f>
              <c:strCache>
                <c:ptCount val="1"/>
                <c:pt idx="0">
                  <c:v>TEQTC, jornada efectiva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I.3!$C$67:$C$81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I.3!$E$67:$E$81</c:f>
              <c:numCache>
                <c:formatCode>0</c:formatCode>
                <c:ptCount val="15"/>
                <c:pt idx="0">
                  <c:v>62.670509340000002</c:v>
                </c:pt>
                <c:pt idx="1">
                  <c:v>58.795589450000001</c:v>
                </c:pt>
                <c:pt idx="2">
                  <c:v>57.435825350000002</c:v>
                </c:pt>
                <c:pt idx="3">
                  <c:v>57.46259689</c:v>
                </c:pt>
                <c:pt idx="4">
                  <c:v>55.398296360000003</c:v>
                </c:pt>
                <c:pt idx="5">
                  <c:v>53.044013980000003</c:v>
                </c:pt>
                <c:pt idx="6">
                  <c:v>53.821308139999999</c:v>
                </c:pt>
                <c:pt idx="7">
                  <c:v>55.264499659999998</c:v>
                </c:pt>
                <c:pt idx="8">
                  <c:v>57.857002260000002</c:v>
                </c:pt>
                <c:pt idx="9">
                  <c:v>59.298480990000002</c:v>
                </c:pt>
                <c:pt idx="10">
                  <c:v>60.293525700000004</c:v>
                </c:pt>
                <c:pt idx="11">
                  <c:v>61.937599179999999</c:v>
                </c:pt>
                <c:pt idx="12">
                  <c:v>59.739429469999997</c:v>
                </c:pt>
                <c:pt idx="13">
                  <c:v>58.610225679999999</c:v>
                </c:pt>
                <c:pt idx="14">
                  <c:v>61.8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5-5C40-B03B-596E531E764E}"/>
            </c:ext>
          </c:extLst>
        </c:ser>
        <c:ser>
          <c:idx val="2"/>
          <c:order val="2"/>
          <c:tx>
            <c:strRef>
              <c:f>I.3!$F$66</c:f>
              <c:strCache>
                <c:ptCount val="1"/>
                <c:pt idx="0">
                  <c:v>TEQTC, jornada normal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I.3!$C$67:$C$81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I.3!$F$67:$F$81</c:f>
              <c:numCache>
                <c:formatCode>0</c:formatCode>
                <c:ptCount val="15"/>
                <c:pt idx="0">
                  <c:v>64.981201169999991</c:v>
                </c:pt>
                <c:pt idx="1">
                  <c:v>59.429260250000006</c:v>
                </c:pt>
                <c:pt idx="2">
                  <c:v>57.976336670000002</c:v>
                </c:pt>
                <c:pt idx="3">
                  <c:v>57.355920409999996</c:v>
                </c:pt>
                <c:pt idx="4">
                  <c:v>55.431292720000002</c:v>
                </c:pt>
                <c:pt idx="5">
                  <c:v>54.007745360000001</c:v>
                </c:pt>
                <c:pt idx="6">
                  <c:v>54.83693237</c:v>
                </c:pt>
                <c:pt idx="7">
                  <c:v>55.432781980000001</c:v>
                </c:pt>
                <c:pt idx="8">
                  <c:v>55.742755129999999</c:v>
                </c:pt>
                <c:pt idx="9">
                  <c:v>55.999963379999997</c:v>
                </c:pt>
                <c:pt idx="10">
                  <c:v>59.67124939</c:v>
                </c:pt>
                <c:pt idx="11">
                  <c:v>61.628314969999998</c:v>
                </c:pt>
                <c:pt idx="12">
                  <c:v>58.644004819999999</c:v>
                </c:pt>
                <c:pt idx="13">
                  <c:v>55.417758939999999</c:v>
                </c:pt>
                <c:pt idx="14">
                  <c:v>60.05290222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5-5C40-B03B-596E531E7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5337064"/>
        <c:axId val="-2132986824"/>
      </c:lineChart>
      <c:catAx>
        <c:axId val="-213533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2986824"/>
        <c:crosses val="autoZero"/>
        <c:auto val="1"/>
        <c:lblAlgn val="ctr"/>
        <c:lblOffset val="100"/>
        <c:noMultiLvlLbl val="0"/>
      </c:catAx>
      <c:valAx>
        <c:axId val="-213298682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337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4" Type="http://schemas.openxmlformats.org/officeDocument/2006/relationships/chart" Target="../charts/chart55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4" Type="http://schemas.openxmlformats.org/officeDocument/2006/relationships/chart" Target="../charts/chart7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4" Type="http://schemas.openxmlformats.org/officeDocument/2006/relationships/chart" Target="../charts/chart82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21772</xdr:colOff>
      <xdr:row>103</xdr:row>
      <xdr:rowOff>0</xdr:rowOff>
    </xdr:from>
    <xdr:to>
      <xdr:col>8</xdr:col>
      <xdr:colOff>68855</xdr:colOff>
      <xdr:row>117</xdr:row>
      <xdr:rowOff>33000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9C36F08-13ED-4504-96EF-0DA11A475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103</xdr:row>
      <xdr:rowOff>0</xdr:rowOff>
    </xdr:from>
    <xdr:to>
      <xdr:col>15</xdr:col>
      <xdr:colOff>823601</xdr:colOff>
      <xdr:row>117</xdr:row>
      <xdr:rowOff>33000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3D99D7E-AEA2-4D9D-9398-79E93F96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15</xdr:col>
      <xdr:colOff>406400</xdr:colOff>
      <xdr:row>25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722B85-7BB8-B246-A207-3C3991778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125604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01915B-6162-4947-8ABA-42886C342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16</xdr:col>
      <xdr:colOff>133977</xdr:colOff>
      <xdr:row>55</xdr:row>
      <xdr:rowOff>125605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0003F1-1F9E-4A19-BCDA-DF292B7A0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15</xdr:col>
      <xdr:colOff>342900</xdr:colOff>
      <xdr:row>28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CF3E80-F8F3-3F45-BE0F-3C653F183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125604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1FA83A-0BE0-4837-BAF6-9B170BC3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16</xdr:col>
      <xdr:colOff>133977</xdr:colOff>
      <xdr:row>55</xdr:row>
      <xdr:rowOff>125605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7159C4-1FD0-465E-8D15-EA0BEB78E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16</xdr:col>
      <xdr:colOff>651166</xdr:colOff>
      <xdr:row>38</xdr:row>
      <xdr:rowOff>9236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363333-895D-4F7F-AE2B-CAC210139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215900</xdr:colOff>
      <xdr:row>4</xdr:row>
      <xdr:rowOff>76200</xdr:rowOff>
    </xdr:from>
    <xdr:to>
      <xdr:col>13</xdr:col>
      <xdr:colOff>596900</xdr:colOff>
      <xdr:row>28</xdr:row>
      <xdr:rowOff>127000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086905-9818-E447-B274-867BD80AD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444500</xdr:colOff>
      <xdr:row>22</xdr:row>
      <xdr:rowOff>124884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1E3032-88A0-3A41-A835-EBA1F9B2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18</xdr:col>
      <xdr:colOff>127000</xdr:colOff>
      <xdr:row>33</xdr:row>
      <xdr:rowOff>88900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CE9088-C7EB-0441-94F7-BC901EAD7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18</xdr:col>
      <xdr:colOff>342900</xdr:colOff>
      <xdr:row>34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806CBE-DB82-A542-94AC-CE6FC52DB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125604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B372EB-64B8-4318-AF8C-267DA7E58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16</xdr:col>
      <xdr:colOff>133977</xdr:colOff>
      <xdr:row>55</xdr:row>
      <xdr:rowOff>125605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679136-726A-4590-BE09-D58DE5138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767080</xdr:colOff>
      <xdr:row>2</xdr:row>
      <xdr:rowOff>342900</xdr:rowOff>
    </xdr:from>
    <xdr:to>
      <xdr:col>18</xdr:col>
      <xdr:colOff>116840</xdr:colOff>
      <xdr:row>22</xdr:row>
      <xdr:rowOff>196850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8FD5FAB-9ED2-D944-960C-BC3EF4557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25400</xdr:colOff>
      <xdr:row>27</xdr:row>
      <xdr:rowOff>114300</xdr:rowOff>
    </xdr:from>
    <xdr:to>
      <xdr:col>18</xdr:col>
      <xdr:colOff>355600</xdr:colOff>
      <xdr:row>49</xdr:row>
      <xdr:rowOff>165100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3E450B7-9197-6D2C-47AE-262888BB45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</xdr:colOff>
      <xdr:row>5</xdr:row>
      <xdr:rowOff>22860</xdr:rowOff>
    </xdr:from>
    <xdr:to>
      <xdr:col>20</xdr:col>
      <xdr:colOff>279400</xdr:colOff>
      <xdr:row>26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36519A-63CC-D94B-8E82-FD79ADF5E5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40640</xdr:colOff>
      <xdr:row>5</xdr:row>
      <xdr:rowOff>33020</xdr:rowOff>
    </xdr:from>
    <xdr:to>
      <xdr:col>28</xdr:col>
      <xdr:colOff>500380</xdr:colOff>
      <xdr:row>25</xdr:row>
      <xdr:rowOff>121920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F16C4A9-1480-E147-BD59-B753E62152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16</xdr:col>
      <xdr:colOff>425450</xdr:colOff>
      <xdr:row>22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7BFBC3-420C-2046-998D-507C631C0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734392</xdr:colOff>
      <xdr:row>179</xdr:row>
      <xdr:rowOff>99391</xdr:rowOff>
    </xdr:from>
    <xdr:to>
      <xdr:col>13</xdr:col>
      <xdr:colOff>177592</xdr:colOff>
      <xdr:row>193</xdr:row>
      <xdr:rowOff>96838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F9314C-9931-4974-BAA5-BCAF93103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0.33513</cdr:x>
      <cdr:y>0.74125</cdr:y>
    </cdr:from>
    <cdr:to>
      <cdr:x>0.68374</cdr:x>
      <cdr:y>0.90151</cdr:y>
    </cdr:to>
    <cdr:sp macro="" textlink="">
      <cdr:nvSpPr>
        <cdr:cNvPr id="4" name="CuadroTexto 3"/>
        <cdr:cNvSpPr txBox="1"/>
      </cdr:nvSpPr>
      <cdr:spPr>
        <a:xfrm xmlns:a="http://schemas.openxmlformats.org/drawingml/2006/main">
          <a:off x="1345614" y="2320184"/>
          <a:ext cx="1399739" cy="501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i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  <a:t>Ciclo</a:t>
          </a:r>
          <a:r>
            <a:rPr lang="es-ES" sz="1000" i="0" baseline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  <a:t> e</a:t>
          </a:r>
          <a:r>
            <a:rPr lang="es-ES" sz="1000" i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  <a:t>xpansivo</a:t>
          </a:r>
          <a:br>
            <a:rPr lang="es-ES" sz="1000" i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s-ES" sz="1000" i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  <a:t>1994-2007</a:t>
          </a:r>
        </a:p>
      </cdr:txBody>
    </cdr:sp>
  </cdr:relSizeAnchor>
  <cdr:relSizeAnchor xmlns:cdr="http://schemas.openxmlformats.org/drawingml/2006/chartDrawing">
    <cdr:from>
      <cdr:x>0.69716</cdr:x>
      <cdr:y>0.29409</cdr:y>
    </cdr:from>
    <cdr:to>
      <cdr:x>0.96321</cdr:x>
      <cdr:y>0.45435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9BA1E382-55D0-7E47-B3BF-2E959A36C6A5}"/>
            </a:ext>
          </a:extLst>
        </cdr:cNvPr>
        <cdr:cNvSpPr txBox="1"/>
      </cdr:nvSpPr>
      <cdr:spPr>
        <a:xfrm xmlns:a="http://schemas.openxmlformats.org/drawingml/2006/main">
          <a:off x="2799225" y="920542"/>
          <a:ext cx="1068244" cy="501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i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Gran Recesión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80817</xdr:colOff>
      <xdr:row>38</xdr:row>
      <xdr:rowOff>127000</xdr:rowOff>
    </xdr:from>
    <xdr:to>
      <xdr:col>14</xdr:col>
      <xdr:colOff>823767</xdr:colOff>
      <xdr:row>63</xdr:row>
      <xdr:rowOff>195117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AE5181-6168-4EF4-856F-0989E4076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355599</xdr:colOff>
      <xdr:row>7</xdr:row>
      <xdr:rowOff>152400</xdr:rowOff>
    </xdr:from>
    <xdr:to>
      <xdr:col>13</xdr:col>
      <xdr:colOff>484908</xdr:colOff>
      <xdr:row>32</xdr:row>
      <xdr:rowOff>50800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DC012F-3CF5-457A-8863-A5C53B42C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0.67695</cdr:x>
      <cdr:y>0.41995</cdr:y>
    </cdr:from>
    <cdr:to>
      <cdr:x>0.76949</cdr:x>
      <cdr:y>0.51542</cdr:y>
    </cdr:to>
    <cdr:sp macro="" textlink="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CEDC722D-EA80-1747-B285-1EB185A22427}"/>
            </a:ext>
          </a:extLst>
        </cdr:cNvPr>
        <cdr:cNvSpPr txBox="1"/>
      </cdr:nvSpPr>
      <cdr:spPr>
        <a:xfrm xmlns:a="http://schemas.openxmlformats.org/drawingml/2006/main">
          <a:off x="5575326" y="2298701"/>
          <a:ext cx="762155" cy="52255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2012</a:t>
          </a:r>
        </a:p>
      </cdr:txBody>
    </cdr:sp>
  </cdr:relSizeAnchor>
  <cdr:relSizeAnchor xmlns:cdr="http://schemas.openxmlformats.org/drawingml/2006/chartDrawing">
    <cdr:from>
      <cdr:x>0.30994</cdr:x>
      <cdr:y>0.35045</cdr:y>
    </cdr:from>
    <cdr:to>
      <cdr:x>0.40248</cdr:x>
      <cdr:y>0.42236</cdr:y>
    </cdr:to>
    <cdr:sp macro="" textlink="">
      <cdr:nvSpPr>
        <cdr:cNvPr id="4" name="CuadroTexto 4">
          <a:extLst xmlns:a="http://schemas.openxmlformats.org/drawingml/2006/main">
            <a:ext uri="{FF2B5EF4-FFF2-40B4-BE49-F238E27FC236}">
              <a16:creationId xmlns:a16="http://schemas.microsoft.com/office/drawing/2014/main" id="{04A12089-2BA2-8C43-8A32-4F046316708B}"/>
            </a:ext>
          </a:extLst>
        </cdr:cNvPr>
        <cdr:cNvSpPr txBox="1"/>
      </cdr:nvSpPr>
      <cdr:spPr>
        <a:xfrm xmlns:a="http://schemas.openxmlformats.org/drawingml/2006/main">
          <a:off x="2552684" y="1918267"/>
          <a:ext cx="762154" cy="3936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1997</a:t>
          </a:r>
        </a:p>
      </cdr:txBody>
    </cdr:sp>
  </cdr:relSizeAnchor>
  <cdr:relSizeAnchor xmlns:cdr="http://schemas.openxmlformats.org/drawingml/2006/chartDrawing">
    <cdr:from>
      <cdr:x>0.53508</cdr:x>
      <cdr:y>0.44808</cdr:y>
    </cdr:from>
    <cdr:to>
      <cdr:x>0.62761</cdr:x>
      <cdr:y>0.51999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1024A9CB-0627-024A-BFA4-DA2D2A14056A}"/>
            </a:ext>
          </a:extLst>
        </cdr:cNvPr>
        <cdr:cNvSpPr txBox="1"/>
      </cdr:nvSpPr>
      <cdr:spPr>
        <a:xfrm xmlns:a="http://schemas.openxmlformats.org/drawingml/2006/main">
          <a:off x="4406909" y="2452641"/>
          <a:ext cx="762072" cy="3936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2006</a:t>
          </a:r>
        </a:p>
      </cdr:txBody>
    </cdr:sp>
  </cdr:relSizeAnchor>
  <cdr:relSizeAnchor xmlns:cdr="http://schemas.openxmlformats.org/drawingml/2006/chartDrawing">
    <cdr:from>
      <cdr:x>0.89359</cdr:x>
      <cdr:y>0.75554</cdr:y>
    </cdr:from>
    <cdr:to>
      <cdr:x>0.98613</cdr:x>
      <cdr:y>0.82745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B550F9AA-9338-FB44-B6AB-69A208336E5E}"/>
            </a:ext>
          </a:extLst>
        </cdr:cNvPr>
        <cdr:cNvSpPr txBox="1"/>
      </cdr:nvSpPr>
      <cdr:spPr>
        <a:xfrm xmlns:a="http://schemas.openxmlformats.org/drawingml/2006/main">
          <a:off x="7359529" y="4135615"/>
          <a:ext cx="762155" cy="39361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2022</a:t>
          </a:r>
        </a:p>
      </cdr:txBody>
    </cdr:sp>
  </cdr:relSizeAnchor>
  <cdr:relSizeAnchor xmlns:cdr="http://schemas.openxmlformats.org/drawingml/2006/chartDrawing">
    <cdr:from>
      <cdr:x>0.36237</cdr:x>
      <cdr:y>0.42013</cdr:y>
    </cdr:from>
    <cdr:to>
      <cdr:x>0.45491</cdr:x>
      <cdr:y>0.49205</cdr:y>
    </cdr:to>
    <cdr:sp macro="" textlink="">
      <cdr:nvSpPr>
        <cdr:cNvPr id="7" name="CuadroTexto 4">
          <a:extLst xmlns:a="http://schemas.openxmlformats.org/drawingml/2006/main">
            <a:ext uri="{FF2B5EF4-FFF2-40B4-BE49-F238E27FC236}">
              <a16:creationId xmlns:a16="http://schemas.microsoft.com/office/drawing/2014/main" id="{E420FFA9-6F1A-9941-B18D-5F0230859649}"/>
            </a:ext>
          </a:extLst>
        </cdr:cNvPr>
        <cdr:cNvSpPr txBox="1"/>
      </cdr:nvSpPr>
      <cdr:spPr>
        <a:xfrm xmlns:a="http://schemas.openxmlformats.org/drawingml/2006/main">
          <a:off x="2984445" y="2299681"/>
          <a:ext cx="762154" cy="39366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1998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231320</xdr:colOff>
      <xdr:row>9</xdr:row>
      <xdr:rowOff>111578</xdr:rowOff>
    </xdr:from>
    <xdr:to>
      <xdr:col>9</xdr:col>
      <xdr:colOff>520700</xdr:colOff>
      <xdr:row>31</xdr:row>
      <xdr:rowOff>50800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FEF993-9A44-4643-BBAA-77326D08B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253999</xdr:colOff>
      <xdr:row>18</xdr:row>
      <xdr:rowOff>58058</xdr:rowOff>
    </xdr:from>
    <xdr:ext cx="578813" cy="264431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018DD50-62BE-4152-A23E-617C4862BCF5}"/>
            </a:ext>
          </a:extLst>
        </xdr:cNvPr>
        <xdr:cNvSpPr txBox="1"/>
      </xdr:nvSpPr>
      <xdr:spPr>
        <a:xfrm>
          <a:off x="1960879" y="3654698"/>
          <a:ext cx="578813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_tradnl" sz="1100"/>
            <a:t>-12.5%</a:t>
          </a:r>
        </a:p>
      </xdr:txBody>
    </xdr:sp>
    <xdr:clientData/>
  </xdr:oneCellAnchor>
  <xdr:oneCellAnchor>
    <xdr:from>
      <xdr:col>3</xdr:col>
      <xdr:colOff>7256</xdr:colOff>
      <xdr:row>11</xdr:row>
      <xdr:rowOff>79829</xdr:rowOff>
    </xdr:from>
    <xdr:ext cx="677365" cy="264431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2FC3596-F6D8-4893-AC58-CCC10C345712}"/>
            </a:ext>
          </a:extLst>
        </xdr:cNvPr>
        <xdr:cNvSpPr txBox="1"/>
      </xdr:nvSpPr>
      <xdr:spPr>
        <a:xfrm>
          <a:off x="2567576" y="2289629"/>
          <a:ext cx="677365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_tradnl" sz="1100"/>
            <a:t>+179.7%</a:t>
          </a:r>
        </a:p>
      </xdr:txBody>
    </xdr:sp>
    <xdr:clientData/>
  </xdr:oneCellAnchor>
  <xdr:oneCellAnchor>
    <xdr:from>
      <xdr:col>7</xdr:col>
      <xdr:colOff>732970</xdr:colOff>
      <xdr:row>21</xdr:row>
      <xdr:rowOff>110672</xdr:rowOff>
    </xdr:from>
    <xdr:ext cx="578813" cy="264431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B69E06F-F517-4631-9A1F-D609B75C987A}"/>
            </a:ext>
          </a:extLst>
        </xdr:cNvPr>
        <xdr:cNvSpPr txBox="1"/>
      </xdr:nvSpPr>
      <xdr:spPr>
        <a:xfrm>
          <a:off x="6707050" y="4301672"/>
          <a:ext cx="578813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_tradnl" sz="1100"/>
            <a:t>-65.0%</a:t>
          </a:r>
        </a:p>
      </xdr:txBody>
    </xdr:sp>
    <xdr:clientData/>
  </xdr:one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0.34731</cdr:x>
      <cdr:y>0.1389</cdr:y>
    </cdr:from>
    <cdr:to>
      <cdr:x>0.44552</cdr:x>
      <cdr:y>0.20734</cdr:y>
    </cdr:to>
    <cdr:sp macro="" textlink="">
      <cdr:nvSpPr>
        <cdr:cNvPr id="2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2142731" y="536643"/>
          <a:ext cx="605871" cy="2644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+90.2%</a:t>
          </a:r>
        </a:p>
      </cdr:txBody>
    </cdr:sp>
  </cdr:relSizeAnchor>
  <cdr:relSizeAnchor xmlns:cdr="http://schemas.openxmlformats.org/drawingml/2006/chartDrawing">
    <cdr:from>
      <cdr:x>0.44765</cdr:x>
      <cdr:y>0.11189</cdr:y>
    </cdr:from>
    <cdr:to>
      <cdr:x>0.54605</cdr:x>
      <cdr:y>0.18034</cdr:y>
    </cdr:to>
    <cdr:sp macro="" textlink="">
      <cdr:nvSpPr>
        <cdr:cNvPr id="3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2761767" y="432306"/>
          <a:ext cx="607089" cy="2644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751.5%</a:t>
          </a:r>
        </a:p>
      </cdr:txBody>
    </cdr:sp>
  </cdr:relSizeAnchor>
  <cdr:relSizeAnchor xmlns:cdr="http://schemas.openxmlformats.org/drawingml/2006/chartDrawing">
    <cdr:from>
      <cdr:x>0.54594</cdr:x>
      <cdr:y>0.17322</cdr:y>
    </cdr:from>
    <cdr:to>
      <cdr:x>0.65011</cdr:x>
      <cdr:y>0.24166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3368165" y="669239"/>
          <a:ext cx="642676" cy="2644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431.0.%</a:t>
          </a:r>
        </a:p>
      </cdr:txBody>
    </cdr:sp>
  </cdr:relSizeAnchor>
  <cdr:relSizeAnchor xmlns:cdr="http://schemas.openxmlformats.org/drawingml/2006/chartDrawing">
    <cdr:from>
      <cdr:x>0.66757</cdr:x>
      <cdr:y>0.17058</cdr:y>
    </cdr:from>
    <cdr:to>
      <cdr:x>0.7498</cdr:x>
      <cdr:y>0.23902</cdr:y>
    </cdr:to>
    <cdr:sp macro="" textlink="">
      <cdr:nvSpPr>
        <cdr:cNvPr id="5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4118557" y="708866"/>
          <a:ext cx="507318" cy="28442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-0.7%</a:t>
          </a:r>
        </a:p>
      </cdr:txBody>
    </cdr:sp>
  </cdr:relSizeAnchor>
  <cdr:relSizeAnchor xmlns:cdr="http://schemas.openxmlformats.org/drawingml/2006/chartDrawing">
    <cdr:from>
      <cdr:x>0.77677</cdr:x>
      <cdr:y>0.43729</cdr:y>
    </cdr:from>
    <cdr:to>
      <cdr:x>0.87759</cdr:x>
      <cdr:y>0.50092</cdr:y>
    </cdr:to>
    <cdr:sp macro="" textlink="">
      <cdr:nvSpPr>
        <cdr:cNvPr id="6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4792266" y="1817212"/>
          <a:ext cx="622030" cy="2644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--21.0%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8</xdr:col>
      <xdr:colOff>800100</xdr:colOff>
      <xdr:row>29</xdr:row>
      <xdr:rowOff>25400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F293B7D-5FDD-B648-AC4A-BBFC480E9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381000</xdr:colOff>
      <xdr:row>35</xdr:row>
      <xdr:rowOff>193221</xdr:rowOff>
    </xdr:from>
    <xdr:to>
      <xdr:col>13</xdr:col>
      <xdr:colOff>368299</xdr:colOff>
      <xdr:row>55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C43B7BE-11A9-C244-8884-CEBA621F2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108856</xdr:colOff>
      <xdr:row>19</xdr:row>
      <xdr:rowOff>9072</xdr:rowOff>
    </xdr:from>
    <xdr:to>
      <xdr:col>7</xdr:col>
      <xdr:colOff>553356</xdr:colOff>
      <xdr:row>36</xdr:row>
      <xdr:rowOff>199572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9D5B06-430F-4F4D-95F4-6CB476464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19</xdr:row>
      <xdr:rowOff>0</xdr:rowOff>
    </xdr:from>
    <xdr:to>
      <xdr:col>16</xdr:col>
      <xdr:colOff>444500</xdr:colOff>
      <xdr:row>36</xdr:row>
      <xdr:rowOff>190500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D7CB051-37AF-4BF6-A907-B9174A08F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-1</xdr:colOff>
      <xdr:row>91</xdr:row>
      <xdr:rowOff>37354</xdr:rowOff>
    </xdr:from>
    <xdr:to>
      <xdr:col>36</xdr:col>
      <xdr:colOff>85505</xdr:colOff>
      <xdr:row>105</xdr:row>
      <xdr:rowOff>70354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C3C162-25BE-4B5D-9020-3D6AC5A87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210672</xdr:colOff>
      <xdr:row>91</xdr:row>
      <xdr:rowOff>70224</xdr:rowOff>
    </xdr:from>
    <xdr:to>
      <xdr:col>28</xdr:col>
      <xdr:colOff>221471</xdr:colOff>
      <xdr:row>105</xdr:row>
      <xdr:rowOff>103224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DE6748-E146-4434-AF68-4376F984E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647700</xdr:colOff>
      <xdr:row>5</xdr:row>
      <xdr:rowOff>0</xdr:rowOff>
    </xdr:from>
    <xdr:to>
      <xdr:col>38</xdr:col>
      <xdr:colOff>12700</xdr:colOff>
      <xdr:row>29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DA407A-C9EA-004F-879E-05816F1E1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76200</xdr:colOff>
      <xdr:row>34</xdr:row>
      <xdr:rowOff>177800</xdr:rowOff>
    </xdr:from>
    <xdr:to>
      <xdr:col>38</xdr:col>
      <xdr:colOff>266700</xdr:colOff>
      <xdr:row>59</xdr:row>
      <xdr:rowOff>165100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9303B7-F797-7B47-AB15-7738D4C86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673100</xdr:colOff>
      <xdr:row>6</xdr:row>
      <xdr:rowOff>0</xdr:rowOff>
    </xdr:from>
    <xdr:to>
      <xdr:col>13</xdr:col>
      <xdr:colOff>425450</xdr:colOff>
      <xdr:row>29</xdr:row>
      <xdr:rowOff>184150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E7ADE91-F0A1-5E40-BD5E-213E3E363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5DB792-4298-40F4-841E-000644480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840740</xdr:colOff>
      <xdr:row>7</xdr:row>
      <xdr:rowOff>80010</xdr:rowOff>
    </xdr:from>
    <xdr:to>
      <xdr:col>15</xdr:col>
      <xdr:colOff>241300</xdr:colOff>
      <xdr:row>30</xdr:row>
      <xdr:rowOff>73660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9EF55ED-46A2-46BE-91D4-E755931C2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15240</xdr:colOff>
      <xdr:row>37</xdr:row>
      <xdr:rowOff>87630</xdr:rowOff>
    </xdr:from>
    <xdr:to>
      <xdr:col>14</xdr:col>
      <xdr:colOff>830580</xdr:colOff>
      <xdr:row>60</xdr:row>
      <xdr:rowOff>93980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9A4E956-FB17-4982-982C-8B9DCB491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132</xdr:col>
      <xdr:colOff>679450</xdr:colOff>
      <xdr:row>4</xdr:row>
      <xdr:rowOff>107950</xdr:rowOff>
    </xdr:from>
    <xdr:to>
      <xdr:col>141</xdr:col>
      <xdr:colOff>38100</xdr:colOff>
      <xdr:row>26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E4AEB1-4479-42E3-ACDB-E347EF0DC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132</xdr:col>
      <xdr:colOff>596900</xdr:colOff>
      <xdr:row>27</xdr:row>
      <xdr:rowOff>190500</xdr:rowOff>
    </xdr:from>
    <xdr:to>
      <xdr:col>140</xdr:col>
      <xdr:colOff>787400</xdr:colOff>
      <xdr:row>49</xdr:row>
      <xdr:rowOff>158750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9E4CDF8-F16C-4A77-8F6D-9647F7693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100</xdr:col>
      <xdr:colOff>222250</xdr:colOff>
      <xdr:row>101</xdr:row>
      <xdr:rowOff>146050</xdr:rowOff>
    </xdr:from>
    <xdr:to>
      <xdr:col>109</xdr:col>
      <xdr:colOff>25400</xdr:colOff>
      <xdr:row>124</xdr:row>
      <xdr:rowOff>165100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0C8DC8-FE01-4D9A-9016-70BDB84F7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116</xdr:col>
      <xdr:colOff>228600</xdr:colOff>
      <xdr:row>105</xdr:row>
      <xdr:rowOff>0</xdr:rowOff>
    </xdr:from>
    <xdr:to>
      <xdr:col>124</xdr:col>
      <xdr:colOff>546100</xdr:colOff>
      <xdr:row>123</xdr:row>
      <xdr:rowOff>127000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7FDCA1-FFE6-46E4-A5FC-4185058BE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151</xdr:col>
      <xdr:colOff>806450</xdr:colOff>
      <xdr:row>18</xdr:row>
      <xdr:rowOff>184150</xdr:rowOff>
    </xdr:from>
    <xdr:to>
      <xdr:col>156</xdr:col>
      <xdr:colOff>647700</xdr:colOff>
      <xdr:row>36</xdr:row>
      <xdr:rowOff>63500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93B4CB-1E28-412A-9172-EF865A40D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147</xdr:col>
      <xdr:colOff>0</xdr:colOff>
      <xdr:row>19</xdr:row>
      <xdr:rowOff>0</xdr:rowOff>
    </xdr:from>
    <xdr:to>
      <xdr:col>152</xdr:col>
      <xdr:colOff>0</xdr:colOff>
      <xdr:row>36</xdr:row>
      <xdr:rowOff>82550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2781F-56E6-486A-9E21-831A0F75D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118</xdr:col>
      <xdr:colOff>463550</xdr:colOff>
      <xdr:row>68</xdr:row>
      <xdr:rowOff>184150</xdr:rowOff>
    </xdr:from>
    <xdr:to>
      <xdr:col>126</xdr:col>
      <xdr:colOff>12700</xdr:colOff>
      <xdr:row>87</xdr:row>
      <xdr:rowOff>25400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70A6F0F-022E-495C-85E1-D6363C4F2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116</xdr:col>
      <xdr:colOff>68580</xdr:colOff>
      <xdr:row>128</xdr:row>
      <xdr:rowOff>144780</xdr:rowOff>
    </xdr:from>
    <xdr:to>
      <xdr:col>124</xdr:col>
      <xdr:colOff>697230</xdr:colOff>
      <xdr:row>151</xdr:row>
      <xdr:rowOff>163830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C59E687-55B4-4E1B-93D8-B42EE5CCA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0</xdr:colOff>
      <xdr:row>8</xdr:row>
      <xdr:rowOff>0</xdr:rowOff>
    </xdr:from>
    <xdr:to>
      <xdr:col>88</xdr:col>
      <xdr:colOff>444500</xdr:colOff>
      <xdr:row>32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96E44C-FC56-4533-AA84-66B14F628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102</xdr:col>
      <xdr:colOff>0</xdr:colOff>
      <xdr:row>6</xdr:row>
      <xdr:rowOff>0</xdr:rowOff>
    </xdr:from>
    <xdr:to>
      <xdr:col>108</xdr:col>
      <xdr:colOff>190500</xdr:colOff>
      <xdr:row>25</xdr:row>
      <xdr:rowOff>25400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7381B5D-E06A-406F-9B16-F5FFB9553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0</xdr:colOff>
      <xdr:row>7</xdr:row>
      <xdr:rowOff>30480</xdr:rowOff>
    </xdr:from>
    <xdr:to>
      <xdr:col>41</xdr:col>
      <xdr:colOff>751840</xdr:colOff>
      <xdr:row>24</xdr:row>
      <xdr:rowOff>15240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13FC48-84A3-4D5F-8CF6-8ACDB3756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0</xdr:colOff>
      <xdr:row>8</xdr:row>
      <xdr:rowOff>0</xdr:rowOff>
    </xdr:from>
    <xdr:to>
      <xdr:col>53</xdr:col>
      <xdr:colOff>0</xdr:colOff>
      <xdr:row>25</xdr:row>
      <xdr:rowOff>101600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8D1B1B-BF32-4C91-89A1-275F0C44F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0</xdr:rowOff>
    </xdr:from>
    <xdr:to>
      <xdr:col>7</xdr:col>
      <xdr:colOff>69850</xdr:colOff>
      <xdr:row>46</xdr:row>
      <xdr:rowOff>120650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84CA2F-19D5-634C-B631-C1FE59B1E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26</xdr:row>
      <xdr:rowOff>0</xdr:rowOff>
    </xdr:from>
    <xdr:to>
      <xdr:col>21</xdr:col>
      <xdr:colOff>69850</xdr:colOff>
      <xdr:row>46</xdr:row>
      <xdr:rowOff>120650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9DC9EA-A2EB-B842-BB7D-5FC0F2E9C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16</xdr:col>
      <xdr:colOff>635000</xdr:colOff>
      <xdr:row>32</xdr:row>
      <xdr:rowOff>50800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9B4623E-28FD-214C-8487-DD5833CF5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806450</xdr:colOff>
      <xdr:row>22</xdr:row>
      <xdr:rowOff>196850</xdr:rowOff>
    </xdr:from>
    <xdr:to>
      <xdr:col>8</xdr:col>
      <xdr:colOff>50800</xdr:colOff>
      <xdr:row>43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ED6C60-EF95-0F41-A6E6-A651BC834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38100</xdr:colOff>
      <xdr:row>22</xdr:row>
      <xdr:rowOff>190500</xdr:rowOff>
    </xdr:from>
    <xdr:to>
      <xdr:col>20</xdr:col>
      <xdr:colOff>107950</xdr:colOff>
      <xdr:row>43</xdr:row>
      <xdr:rowOff>107950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27F165-FCC4-A34A-80BA-EB7A7E1F8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685800</xdr:colOff>
      <xdr:row>5</xdr:row>
      <xdr:rowOff>6350</xdr:rowOff>
    </xdr:from>
    <xdr:to>
      <xdr:col>21</xdr:col>
      <xdr:colOff>571500</xdr:colOff>
      <xdr:row>24</xdr:row>
      <xdr:rowOff>88900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E903A2-3E56-6246-B3CD-981B5A8E9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25400</xdr:colOff>
      <xdr:row>6</xdr:row>
      <xdr:rowOff>177800</xdr:rowOff>
    </xdr:from>
    <xdr:to>
      <xdr:col>18</xdr:col>
      <xdr:colOff>203200</xdr:colOff>
      <xdr:row>33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CA20CC-DA7F-F64A-803B-9AFDCC041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25400</xdr:colOff>
      <xdr:row>4</xdr:row>
      <xdr:rowOff>0</xdr:rowOff>
    </xdr:from>
    <xdr:to>
      <xdr:col>18</xdr:col>
      <xdr:colOff>50800</xdr:colOff>
      <xdr:row>23</xdr:row>
      <xdr:rowOff>127000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46C41D-F37F-AC43-B9CB-2A525F2F4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647700</xdr:colOff>
      <xdr:row>3</xdr:row>
      <xdr:rowOff>114300</xdr:rowOff>
    </xdr:from>
    <xdr:to>
      <xdr:col>26</xdr:col>
      <xdr:colOff>736600</xdr:colOff>
      <xdr:row>24</xdr:row>
      <xdr:rowOff>101600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ED56F1B-8635-1148-8DAE-7E8C5D105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520700</xdr:colOff>
      <xdr:row>4</xdr:row>
      <xdr:rowOff>25400</xdr:rowOff>
    </xdr:from>
    <xdr:to>
      <xdr:col>12</xdr:col>
      <xdr:colOff>673100</xdr:colOff>
      <xdr:row>29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29A957-B130-1447-955C-7F9160227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444500</xdr:colOff>
      <xdr:row>5</xdr:row>
      <xdr:rowOff>127000</xdr:rowOff>
    </xdr:from>
    <xdr:to>
      <xdr:col>12</xdr:col>
      <xdr:colOff>139700</xdr:colOff>
      <xdr:row>25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D4DE0D-A6E8-B540-A9C4-5F78D7678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215900</xdr:colOff>
      <xdr:row>4</xdr:row>
      <xdr:rowOff>114300</xdr:rowOff>
    </xdr:from>
    <xdr:to>
      <xdr:col>15</xdr:col>
      <xdr:colOff>50800</xdr:colOff>
      <xdr:row>28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AEA3B9-727E-7F4E-9D95-B1D30CA6D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77C035-F3E5-4B79-9136-BC630777B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3</xdr:row>
      <xdr:rowOff>165100</xdr:rowOff>
    </xdr:from>
    <xdr:to>
      <xdr:col>15</xdr:col>
      <xdr:colOff>679450</xdr:colOff>
      <xdr:row>27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F5230F-B75E-9241-A099-A7D8D73A6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02B106-7C64-4F4D-8539-1EF9B8663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139700</xdr:rowOff>
    </xdr:from>
    <xdr:to>
      <xdr:col>16</xdr:col>
      <xdr:colOff>698500</xdr:colOff>
      <xdr:row>27</xdr:row>
      <xdr:rowOff>50800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9A0F9B-5677-7948-AB96-F051FEE44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6C9C32-91C7-40C7-A5D4-FC17DAA4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16</xdr:col>
      <xdr:colOff>133977</xdr:colOff>
      <xdr:row>53</xdr:row>
      <xdr:rowOff>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7CAF540-9493-4EE1-B58F-F9C4ABD55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774700</xdr:colOff>
      <xdr:row>7</xdr:row>
      <xdr:rowOff>101600</xdr:rowOff>
    </xdr:from>
    <xdr:to>
      <xdr:col>14</xdr:col>
      <xdr:colOff>50800</xdr:colOff>
      <xdr:row>28</xdr:row>
      <xdr:rowOff>50800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D0DB91-A745-7D43-842A-032D2C047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723900</xdr:colOff>
      <xdr:row>8</xdr:row>
      <xdr:rowOff>101600</xdr:rowOff>
    </xdr:from>
    <xdr:to>
      <xdr:col>13</xdr:col>
      <xdr:colOff>647700</xdr:colOff>
      <xdr:row>24</xdr:row>
      <xdr:rowOff>76200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F0DBA55D-255F-184F-A5A2-387192F36946}"/>
            </a:ext>
          </a:extLst>
        </xdr:cNvPr>
        <xdr:cNvCxnSpPr/>
      </xdr:nvCxnSpPr>
      <xdr:spPr>
        <a:xfrm flipV="1">
          <a:off x="11455400" y="1727200"/>
          <a:ext cx="4051300" cy="32258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17</xdr:col>
      <xdr:colOff>584200</xdr:colOff>
      <xdr:row>27</xdr:row>
      <xdr:rowOff>88900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286776-CFBD-8C43-A8FD-685FD769B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5</xdr:row>
      <xdr:rowOff>0</xdr:rowOff>
    </xdr:from>
    <xdr:to>
      <xdr:col>24</xdr:col>
      <xdr:colOff>520700</xdr:colOff>
      <xdr:row>27</xdr:row>
      <xdr:rowOff>127000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44BC19-0D65-BE4A-AA19-8E9EAE330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15</xdr:col>
      <xdr:colOff>165100</xdr:colOff>
      <xdr:row>27</xdr:row>
      <xdr:rowOff>57150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A3C7450-AD46-1F4F-8043-2DC86AFF7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D9376D-FD2D-404A-B4DB-C125A9370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16</xdr:col>
      <xdr:colOff>133977</xdr:colOff>
      <xdr:row>53</xdr:row>
      <xdr:rowOff>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C4BD7B-65D1-46BD-9451-6ACB57018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16</xdr:col>
      <xdr:colOff>133977</xdr:colOff>
      <xdr:row>79</xdr:row>
      <xdr:rowOff>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D025594-F3E7-4F4A-808B-262F5E343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82</xdr:row>
      <xdr:rowOff>0</xdr:rowOff>
    </xdr:from>
    <xdr:to>
      <xdr:col>16</xdr:col>
      <xdr:colOff>133977</xdr:colOff>
      <xdr:row>103</xdr:row>
      <xdr:rowOff>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8BA4B8-2D26-4DE1-B360-433582412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17EC42-731B-4F18-8B38-8D8002EED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16</xdr:col>
      <xdr:colOff>133977</xdr:colOff>
      <xdr:row>53</xdr:row>
      <xdr:rowOff>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1338BA8-1640-4778-B4FA-BDD1634CE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16</xdr:col>
      <xdr:colOff>133977</xdr:colOff>
      <xdr:row>79</xdr:row>
      <xdr:rowOff>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79FB54B-1386-4516-8AD7-68CE325B5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82</xdr:row>
      <xdr:rowOff>0</xdr:rowOff>
    </xdr:from>
    <xdr:to>
      <xdr:col>16</xdr:col>
      <xdr:colOff>133977</xdr:colOff>
      <xdr:row>103</xdr:row>
      <xdr:rowOff>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5E72B5-79F5-4D22-AA2E-94F8DF028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501650</xdr:colOff>
      <xdr:row>4</xdr:row>
      <xdr:rowOff>190500</xdr:rowOff>
    </xdr:from>
    <xdr:to>
      <xdr:col>16</xdr:col>
      <xdr:colOff>431800</xdr:colOff>
      <xdr:row>32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A35DC3-C6B7-F54B-9F2E-E7C1D7964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14</xdr:col>
      <xdr:colOff>76200</xdr:colOff>
      <xdr:row>28</xdr:row>
      <xdr:rowOff>101600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E9A420-A6E4-DC41-A7DF-50BD1E868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254000</xdr:colOff>
      <xdr:row>5</xdr:row>
      <xdr:rowOff>63500</xdr:rowOff>
    </xdr:from>
    <xdr:to>
      <xdr:col>18</xdr:col>
      <xdr:colOff>774700</xdr:colOff>
      <xdr:row>28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3C1BF1-BBC8-6147-98E1-8EEFF53CF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787400</xdr:colOff>
      <xdr:row>12</xdr:row>
      <xdr:rowOff>127000</xdr:rowOff>
    </xdr:from>
    <xdr:to>
      <xdr:col>21</xdr:col>
      <xdr:colOff>482600</xdr:colOff>
      <xdr:row>32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9B1F8E-1733-6C4B-8CA2-92A88186D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812800</xdr:colOff>
      <xdr:row>22</xdr:row>
      <xdr:rowOff>127000</xdr:rowOff>
    </xdr:from>
    <xdr:to>
      <xdr:col>14</xdr:col>
      <xdr:colOff>330200</xdr:colOff>
      <xdr:row>24</xdr:row>
      <xdr:rowOff>190500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3DAE8A7-3754-9148-B4E8-222B5F19007E}"/>
            </a:ext>
          </a:extLst>
        </xdr:cNvPr>
        <xdr:cNvSpPr txBox="1"/>
      </xdr:nvSpPr>
      <xdr:spPr>
        <a:xfrm>
          <a:off x="14147800" y="5270500"/>
          <a:ext cx="1168400" cy="469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200">
              <a:solidFill>
                <a:schemeClr val="accent5"/>
              </a:solidFill>
            </a:rPr>
            <a:t>Productividad</a:t>
          </a:r>
          <a:r>
            <a:rPr lang="es-ES_tradnl" sz="1200" baseline="0">
              <a:solidFill>
                <a:schemeClr val="accent5"/>
              </a:solidFill>
            </a:rPr>
            <a:t>  constante</a:t>
          </a:r>
          <a:endParaRPr lang="es-ES_tradnl" sz="1200">
            <a:solidFill>
              <a:schemeClr val="accent5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0.82677</cdr:x>
      <cdr:y>0.29412</cdr:y>
    </cdr:from>
    <cdr:to>
      <cdr:x>0.97165</cdr:x>
      <cdr:y>0.40867</cdr:y>
    </cdr:to>
    <cdr:sp macro="" textlink="">
      <cdr:nvSpPr>
        <cdr:cNvPr id="2" name="CuadroTexto 2">
          <a:extLst xmlns:a="http://schemas.openxmlformats.org/drawingml/2006/main">
            <a:ext uri="{FF2B5EF4-FFF2-40B4-BE49-F238E27FC236}">
              <a16:creationId xmlns:a16="http://schemas.microsoft.com/office/drawing/2014/main" id="{4D2839D5-01C9-8A45-B8FB-09E06FED96E1}"/>
            </a:ext>
          </a:extLst>
        </cdr:cNvPr>
        <cdr:cNvSpPr txBox="1"/>
      </cdr:nvSpPr>
      <cdr:spPr>
        <a:xfrm xmlns:a="http://schemas.openxmlformats.org/drawingml/2006/main">
          <a:off x="6667500" y="1206500"/>
          <a:ext cx="1168400" cy="4699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200">
              <a:solidFill>
                <a:srgbClr val="FF0000"/>
              </a:solidFill>
            </a:rPr>
            <a:t>-10% de productividad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17319</xdr:colOff>
      <xdr:row>99</xdr:row>
      <xdr:rowOff>19050</xdr:rowOff>
    </xdr:from>
    <xdr:to>
      <xdr:col>12</xdr:col>
      <xdr:colOff>756227</xdr:colOff>
      <xdr:row>113</xdr:row>
      <xdr:rowOff>52050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57F8EB-BEF8-44F4-A21C-3B656D912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100</xdr:row>
      <xdr:rowOff>0</xdr:rowOff>
    </xdr:from>
    <xdr:to>
      <xdr:col>20</xdr:col>
      <xdr:colOff>28864</xdr:colOff>
      <xdr:row>113</xdr:row>
      <xdr:rowOff>155863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F95CF04-1250-42CD-AE46-45EFDB43A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11976</xdr:colOff>
      <xdr:row>5</xdr:row>
      <xdr:rowOff>169091</xdr:rowOff>
    </xdr:from>
    <xdr:to>
      <xdr:col>13</xdr:col>
      <xdr:colOff>175260</xdr:colOff>
      <xdr:row>24</xdr:row>
      <xdr:rowOff>172720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0F6341-8148-4544-8F17-933BF8C88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BBVA">
    <a:dk1>
      <a:srgbClr val="009EE5"/>
    </a:dk1>
    <a:lt1>
      <a:sysClr val="window" lastClr="FFFFFF"/>
    </a:lt1>
    <a:dk2>
      <a:srgbClr val="094FA4"/>
    </a:dk2>
    <a:lt2>
      <a:srgbClr val="009EE5"/>
    </a:lt2>
    <a:accent1>
      <a:srgbClr val="094FA4"/>
    </a:accent1>
    <a:accent2>
      <a:srgbClr val="009EE5"/>
    </a:accent2>
    <a:accent3>
      <a:srgbClr val="89D1F3"/>
    </a:accent3>
    <a:accent4>
      <a:srgbClr val="86C82D"/>
    </a:accent4>
    <a:accent5>
      <a:srgbClr val="FDBD2C"/>
    </a:accent5>
    <a:accent6>
      <a:srgbClr val="F6891E"/>
    </a:accent6>
    <a:hlink>
      <a:srgbClr val="C8175E"/>
    </a:hlink>
    <a:folHlink>
      <a:srgbClr val="B7C204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ine.es/dynt3/inebase/es/index.htm?padre=5614&amp;capsel=5617;" TargetMode="External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ine.es/dyngs/INEbase/operacion.htm?c=Estadistica_C&amp;cid=1254736176918&amp;menu=resultados&amp;secc=1254736195129&amp;idp=1254735976595" TargetMode="External"/><Relationship Id="rId2" Type="http://schemas.openxmlformats.org/officeDocument/2006/relationships/hyperlink" Target="https://ine.es/dyngs/INEbase/operacion.htm?c=Estadistica_C&amp;cid=1254736176918&amp;menu=resultados&amp;secc=1254736195129&amp;idp=1254735976595" TargetMode="External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Relationship Id="rId4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ine.es/dyngs/INEbase/operacion.htm?c=Estadistica_C&amp;cid=1254736176918&amp;menu=resultados&amp;secc=1254736195129&amp;idp=1254735976595" TargetMode="External"/><Relationship Id="rId1" Type="http://schemas.openxmlformats.org/officeDocument/2006/relationships/hyperlink" Target="https://www.sepe.es/HomeSepe/que-es-el-sepe/estadisticas/empleo/estadisticas-nuevas.html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epe.es/HomeSepe/que-es-el-sepe/estadisticas/empleo/estadisticas-nuevas/2022/enero.html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es/dynt3/inebase/es/index.htm?padre=5614&amp;capsel=5617;" TargetMode="External"/><Relationship Id="rId2" Type="http://schemas.openxmlformats.org/officeDocument/2006/relationships/hyperlink" Target="https://www.ine.es/dynt3/inebase/es/index.htm?padre=5614&amp;capsel=5617;" TargetMode="External"/><Relationship Id="rId1" Type="http://schemas.openxmlformats.org/officeDocument/2006/relationships/hyperlink" Target="https://www.ine.es/dynt3/inebase/es/index.htm?padre=5614&amp;capsel=5617;" TargetMode="External"/><Relationship Id="rId4" Type="http://schemas.openxmlformats.org/officeDocument/2006/relationships/hyperlink" Target="https://www.ine.es/dynt3/inebase/es/index.htm?padre=5614&amp;capsel=5617;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2:K138"/>
  <sheetViews>
    <sheetView tabSelected="1" zoomScale="117" zoomScaleNormal="117" zoomScalePageLayoutView="117" workbookViewId="0"/>
  </sheetViews>
  <sheetFormatPr baseColWidth="10" defaultColWidth="10.796875" defaultRowHeight="15.6"/>
  <cols>
    <col min="1" max="1" width="10.796875" style="24"/>
    <col min="2" max="2" width="5" style="24" customWidth="1"/>
    <col min="3" max="3" width="4.69921875" style="24" customWidth="1"/>
    <col min="4" max="4" width="5.296875" style="24" customWidth="1"/>
    <col min="5" max="5" width="9.69921875" style="24" customWidth="1"/>
    <col min="6" max="6" width="116.5" style="24" customWidth="1"/>
    <col min="7" max="7" width="25.5" style="34" customWidth="1"/>
    <col min="8" max="8" width="23.19921875" style="34" customWidth="1"/>
    <col min="9" max="9" width="104" style="35" customWidth="1"/>
    <col min="10" max="11" width="10.796875" style="34"/>
    <col min="12" max="16384" width="10.796875" style="24"/>
  </cols>
  <sheetData>
    <row r="2" spans="1:11">
      <c r="A2" s="34"/>
    </row>
    <row r="3" spans="1:11" ht="18">
      <c r="A3" s="34"/>
      <c r="B3" s="400" t="s">
        <v>560</v>
      </c>
      <c r="C3" s="400"/>
      <c r="D3" s="400"/>
      <c r="E3" s="400"/>
      <c r="F3" s="400"/>
      <c r="G3" s="36" t="s">
        <v>0</v>
      </c>
      <c r="H3" s="36" t="s">
        <v>1</v>
      </c>
      <c r="I3" s="37" t="s">
        <v>2</v>
      </c>
    </row>
    <row r="4" spans="1:11">
      <c r="B4" s="38"/>
      <c r="C4" s="38"/>
      <c r="D4" s="38"/>
      <c r="E4" s="38"/>
    </row>
    <row r="5" spans="1:11" ht="18">
      <c r="C5" s="401" t="s">
        <v>3</v>
      </c>
      <c r="D5" s="401"/>
      <c r="E5" s="401"/>
      <c r="F5" s="401"/>
      <c r="G5" s="402"/>
      <c r="H5" s="403"/>
      <c r="I5" s="404"/>
    </row>
    <row r="6" spans="1:11">
      <c r="C6" s="39"/>
      <c r="D6" s="40"/>
      <c r="E6" s="41"/>
      <c r="F6" s="42"/>
      <c r="G6" s="43"/>
      <c r="H6" s="44"/>
      <c r="I6" s="45"/>
    </row>
    <row r="7" spans="1:11" s="209" customFormat="1">
      <c r="A7" s="24"/>
      <c r="B7" s="24"/>
      <c r="C7" s="212"/>
      <c r="D7" s="24"/>
      <c r="E7" s="51" t="s">
        <v>1338</v>
      </c>
      <c r="F7" s="210" t="s">
        <v>1340</v>
      </c>
      <c r="G7" s="48" t="s">
        <v>1349</v>
      </c>
      <c r="H7" s="34" t="s">
        <v>5</v>
      </c>
      <c r="I7" s="49" t="s">
        <v>6</v>
      </c>
      <c r="J7" s="211"/>
      <c r="K7" s="211"/>
    </row>
    <row r="8" spans="1:11" s="34" customFormat="1">
      <c r="A8" s="24"/>
      <c r="B8" s="24"/>
      <c r="C8" s="50"/>
      <c r="D8" s="24"/>
      <c r="E8" s="51" t="s">
        <v>1261</v>
      </c>
      <c r="F8" s="47" t="s">
        <v>1263</v>
      </c>
      <c r="G8" s="48" t="s">
        <v>4</v>
      </c>
      <c r="H8" s="34" t="s">
        <v>5</v>
      </c>
      <c r="I8" s="49" t="s">
        <v>6</v>
      </c>
    </row>
    <row r="9" spans="1:11" s="34" customFormat="1">
      <c r="A9" s="24"/>
      <c r="B9" s="24"/>
      <c r="C9" s="50"/>
      <c r="D9" s="24"/>
      <c r="E9" s="51" t="s">
        <v>1262</v>
      </c>
      <c r="F9" s="47" t="s">
        <v>1264</v>
      </c>
      <c r="G9" s="48" t="s">
        <v>4</v>
      </c>
      <c r="H9" s="34" t="s">
        <v>5</v>
      </c>
      <c r="I9" s="49" t="s">
        <v>6</v>
      </c>
    </row>
    <row r="10" spans="1:11" s="34" customFormat="1">
      <c r="A10" s="24"/>
      <c r="B10" s="24"/>
      <c r="C10" s="50"/>
      <c r="D10" s="24"/>
      <c r="E10" s="51" t="s">
        <v>1339</v>
      </c>
      <c r="F10" s="47" t="s">
        <v>1341</v>
      </c>
      <c r="G10" s="48" t="s">
        <v>1350</v>
      </c>
      <c r="H10" s="34" t="s">
        <v>5</v>
      </c>
      <c r="I10" s="49" t="s">
        <v>6</v>
      </c>
    </row>
    <row r="11" spans="1:11" s="211" customFormat="1">
      <c r="A11" s="24"/>
      <c r="B11" s="24"/>
      <c r="C11" s="50"/>
      <c r="D11" s="24"/>
      <c r="E11" s="51" t="s">
        <v>824</v>
      </c>
      <c r="F11" s="210" t="s">
        <v>1348</v>
      </c>
      <c r="G11" s="224" t="s">
        <v>1349</v>
      </c>
      <c r="H11" s="211" t="s">
        <v>5</v>
      </c>
      <c r="I11" s="225" t="s">
        <v>8</v>
      </c>
    </row>
    <row r="12" spans="1:11" s="34" customFormat="1">
      <c r="A12" s="24"/>
      <c r="B12" s="24"/>
      <c r="C12" s="50"/>
      <c r="D12" s="24"/>
      <c r="E12" s="51" t="s">
        <v>1343</v>
      </c>
      <c r="F12" s="47" t="s">
        <v>7</v>
      </c>
      <c r="G12" s="48" t="s">
        <v>91</v>
      </c>
      <c r="H12" s="34" t="s">
        <v>5</v>
      </c>
      <c r="I12" s="49" t="s">
        <v>8</v>
      </c>
    </row>
    <row r="13" spans="1:11" s="34" customFormat="1">
      <c r="A13" s="24"/>
      <c r="B13" s="24"/>
      <c r="C13" s="50"/>
      <c r="D13" s="24"/>
      <c r="E13" s="51" t="s">
        <v>1344</v>
      </c>
      <c r="F13" s="47" t="s">
        <v>9</v>
      </c>
      <c r="G13" s="48" t="s">
        <v>4</v>
      </c>
      <c r="H13" s="34" t="s">
        <v>5</v>
      </c>
      <c r="I13" s="49" t="s">
        <v>8</v>
      </c>
    </row>
    <row r="14" spans="1:11" s="211" customFormat="1">
      <c r="A14" s="24"/>
      <c r="B14" s="24"/>
      <c r="C14" s="50"/>
      <c r="D14" s="24"/>
      <c r="E14" s="51" t="s">
        <v>1346</v>
      </c>
      <c r="F14" s="210" t="s">
        <v>1347</v>
      </c>
      <c r="G14" s="224" t="s">
        <v>1350</v>
      </c>
      <c r="H14" s="211" t="s">
        <v>5</v>
      </c>
      <c r="I14" s="225" t="s">
        <v>8</v>
      </c>
    </row>
    <row r="15" spans="1:11" s="34" customFormat="1">
      <c r="A15" s="24"/>
      <c r="B15" s="24"/>
      <c r="C15" s="50"/>
      <c r="D15" s="24"/>
      <c r="E15" s="51" t="s">
        <v>825</v>
      </c>
      <c r="F15" s="47" t="s">
        <v>10</v>
      </c>
      <c r="G15" s="48" t="s">
        <v>4</v>
      </c>
      <c r="H15" s="34" t="s">
        <v>5</v>
      </c>
      <c r="I15" s="49" t="s">
        <v>8</v>
      </c>
    </row>
    <row r="16" spans="1:11" s="34" customFormat="1">
      <c r="A16" s="24"/>
      <c r="B16" s="24"/>
      <c r="C16" s="50"/>
      <c r="D16" s="24"/>
      <c r="E16" s="51" t="s">
        <v>826</v>
      </c>
      <c r="F16" s="47" t="s">
        <v>111</v>
      </c>
      <c r="G16" s="48" t="s">
        <v>1635</v>
      </c>
      <c r="H16" s="34" t="s">
        <v>5</v>
      </c>
      <c r="I16" s="49" t="s">
        <v>112</v>
      </c>
    </row>
    <row r="17" spans="1:9" s="34" customFormat="1">
      <c r="A17" s="24"/>
      <c r="B17" s="24"/>
      <c r="C17" s="50"/>
      <c r="D17" s="24"/>
      <c r="E17" s="51" t="s">
        <v>827</v>
      </c>
      <c r="F17" s="47" t="s">
        <v>1636</v>
      </c>
      <c r="G17" s="48" t="s">
        <v>1349</v>
      </c>
      <c r="H17" s="34" t="s">
        <v>5</v>
      </c>
      <c r="I17" s="49" t="s">
        <v>712</v>
      </c>
    </row>
    <row r="18" spans="1:9" s="34" customFormat="1">
      <c r="A18" s="24"/>
      <c r="B18" s="24"/>
      <c r="C18" s="50"/>
      <c r="D18" s="24"/>
      <c r="E18" s="51" t="s">
        <v>1351</v>
      </c>
      <c r="F18" s="47" t="s">
        <v>1352</v>
      </c>
      <c r="G18" s="48" t="s">
        <v>1350</v>
      </c>
      <c r="H18" s="34" t="s">
        <v>5</v>
      </c>
      <c r="I18" s="49" t="s">
        <v>712</v>
      </c>
    </row>
    <row r="19" spans="1:9" s="34" customFormat="1">
      <c r="A19" s="24"/>
      <c r="B19" s="24"/>
      <c r="C19" s="50"/>
      <c r="D19" s="24"/>
      <c r="E19" s="51" t="s">
        <v>1345</v>
      </c>
      <c r="F19" s="47" t="s">
        <v>961</v>
      </c>
      <c r="G19" s="48" t="s">
        <v>1065</v>
      </c>
      <c r="H19" s="34" t="s">
        <v>5</v>
      </c>
      <c r="I19" s="49" t="s">
        <v>1066</v>
      </c>
    </row>
    <row r="20" spans="1:9" s="34" customFormat="1">
      <c r="A20" s="24"/>
      <c r="B20" s="24"/>
      <c r="C20" s="53"/>
      <c r="D20" s="25"/>
      <c r="E20" s="54"/>
      <c r="F20" s="55"/>
      <c r="G20" s="56"/>
      <c r="H20" s="57"/>
      <c r="I20" s="58"/>
    </row>
    <row r="21" spans="1:9" s="34" customFormat="1" ht="18">
      <c r="A21" s="24"/>
      <c r="B21" s="24"/>
      <c r="C21" s="401" t="s">
        <v>561</v>
      </c>
      <c r="D21" s="401"/>
      <c r="E21" s="401"/>
      <c r="F21" s="401"/>
      <c r="G21" s="402"/>
      <c r="H21" s="403"/>
      <c r="I21" s="404"/>
    </row>
    <row r="22" spans="1:9" s="34" customFormat="1">
      <c r="A22" s="24"/>
      <c r="B22" s="24"/>
      <c r="C22" s="59"/>
      <c r="D22" s="40"/>
      <c r="E22" s="40"/>
      <c r="F22" s="42"/>
      <c r="G22" s="43"/>
      <c r="H22" s="44"/>
      <c r="I22" s="45"/>
    </row>
    <row r="23" spans="1:9" s="34" customFormat="1">
      <c r="A23" s="24"/>
      <c r="B23" s="24"/>
      <c r="C23" s="50"/>
      <c r="D23" s="24"/>
      <c r="E23" s="51" t="s">
        <v>828</v>
      </c>
      <c r="F23" s="47" t="s">
        <v>810</v>
      </c>
      <c r="G23" s="48" t="s">
        <v>168</v>
      </c>
      <c r="H23" s="34" t="s">
        <v>5</v>
      </c>
      <c r="I23" s="49" t="s">
        <v>8</v>
      </c>
    </row>
    <row r="24" spans="1:9" s="169" customFormat="1">
      <c r="A24" s="153" t="s">
        <v>1167</v>
      </c>
      <c r="B24" s="153"/>
      <c r="C24" s="165"/>
      <c r="D24" s="153"/>
      <c r="E24" s="166" t="s">
        <v>1205</v>
      </c>
      <c r="F24" s="167" t="s">
        <v>1161</v>
      </c>
      <c r="G24" s="168" t="s">
        <v>1159</v>
      </c>
      <c r="H24" s="169" t="s">
        <v>1160</v>
      </c>
      <c r="I24" s="170" t="s">
        <v>8</v>
      </c>
    </row>
    <row r="25" spans="1:9" s="169" customFormat="1">
      <c r="A25" s="153" t="s">
        <v>1167</v>
      </c>
      <c r="B25" s="153"/>
      <c r="C25" s="165"/>
      <c r="D25" s="153"/>
      <c r="E25" s="166" t="s">
        <v>1206</v>
      </c>
      <c r="F25" s="167" t="s">
        <v>1162</v>
      </c>
      <c r="G25" s="168" t="s">
        <v>1159</v>
      </c>
      <c r="H25" s="169" t="s">
        <v>1160</v>
      </c>
      <c r="I25" s="170" t="s">
        <v>8</v>
      </c>
    </row>
    <row r="26" spans="1:9" s="34" customFormat="1">
      <c r="A26" s="24"/>
      <c r="B26" s="24"/>
      <c r="C26" s="50"/>
      <c r="D26" s="24"/>
      <c r="E26" s="51" t="s">
        <v>829</v>
      </c>
      <c r="F26" s="47" t="s">
        <v>114</v>
      </c>
      <c r="G26" s="48" t="s">
        <v>168</v>
      </c>
      <c r="H26" s="34" t="s">
        <v>5</v>
      </c>
      <c r="I26" s="49" t="s">
        <v>8</v>
      </c>
    </row>
    <row r="27" spans="1:9" s="169" customFormat="1">
      <c r="A27" s="153" t="s">
        <v>1167</v>
      </c>
      <c r="B27" s="153"/>
      <c r="C27" s="165"/>
      <c r="D27" s="153"/>
      <c r="E27" s="166" t="s">
        <v>1207</v>
      </c>
      <c r="F27" s="167" t="s">
        <v>1168</v>
      </c>
      <c r="G27" s="168" t="s">
        <v>1159</v>
      </c>
      <c r="H27" s="169" t="s">
        <v>1160</v>
      </c>
      <c r="I27" s="170" t="s">
        <v>8</v>
      </c>
    </row>
    <row r="28" spans="1:9" s="169" customFormat="1">
      <c r="A28" s="153" t="s">
        <v>1167</v>
      </c>
      <c r="B28" s="153"/>
      <c r="C28" s="165"/>
      <c r="D28" s="153"/>
      <c r="E28" s="166" t="s">
        <v>1208</v>
      </c>
      <c r="F28" s="167" t="s">
        <v>1169</v>
      </c>
      <c r="G28" s="168" t="s">
        <v>1159</v>
      </c>
      <c r="H28" s="169" t="s">
        <v>1160</v>
      </c>
      <c r="I28" s="170" t="s">
        <v>8</v>
      </c>
    </row>
    <row r="29" spans="1:9" s="34" customFormat="1">
      <c r="A29" s="24"/>
      <c r="B29" s="24"/>
      <c r="C29" s="50"/>
      <c r="D29" s="24"/>
      <c r="E29" s="51" t="s">
        <v>830</v>
      </c>
      <c r="F29" s="47" t="s">
        <v>811</v>
      </c>
      <c r="G29" s="48" t="s">
        <v>168</v>
      </c>
      <c r="H29" s="34" t="s">
        <v>5</v>
      </c>
      <c r="I29" s="49" t="s">
        <v>8</v>
      </c>
    </row>
    <row r="30" spans="1:9" s="34" customFormat="1">
      <c r="A30" s="24"/>
      <c r="B30" s="24"/>
      <c r="C30" s="50"/>
      <c r="D30" s="24"/>
      <c r="E30" s="51" t="s">
        <v>831</v>
      </c>
      <c r="F30" s="47" t="s">
        <v>817</v>
      </c>
      <c r="G30" s="48" t="s">
        <v>193</v>
      </c>
      <c r="H30" s="34" t="s">
        <v>192</v>
      </c>
      <c r="I30" s="49" t="s">
        <v>8</v>
      </c>
    </row>
    <row r="31" spans="1:9" s="34" customFormat="1">
      <c r="A31" s="24"/>
      <c r="B31" s="24"/>
      <c r="C31" s="50"/>
      <c r="D31" s="24"/>
      <c r="E31" s="51" t="s">
        <v>832</v>
      </c>
      <c r="F31" s="47" t="s">
        <v>818</v>
      </c>
      <c r="G31" s="48" t="s">
        <v>232</v>
      </c>
      <c r="H31" s="34" t="s">
        <v>194</v>
      </c>
      <c r="I31" s="49" t="s">
        <v>195</v>
      </c>
    </row>
    <row r="32" spans="1:9" s="34" customFormat="1">
      <c r="A32" s="24"/>
      <c r="B32" s="24"/>
      <c r="C32" s="50"/>
      <c r="D32" s="24"/>
      <c r="E32" s="51" t="s">
        <v>835</v>
      </c>
      <c r="F32" s="47" t="s">
        <v>1131</v>
      </c>
      <c r="G32" s="48" t="s">
        <v>288</v>
      </c>
      <c r="H32" s="34" t="s">
        <v>5</v>
      </c>
      <c r="I32" s="49" t="s">
        <v>289</v>
      </c>
    </row>
    <row r="33" spans="1:9" s="34" customFormat="1">
      <c r="A33" s="24"/>
      <c r="B33" s="24"/>
      <c r="C33" s="50"/>
      <c r="D33" s="24"/>
      <c r="E33" s="51" t="s">
        <v>836</v>
      </c>
      <c r="F33" s="47" t="s">
        <v>819</v>
      </c>
      <c r="G33" s="48" t="s">
        <v>168</v>
      </c>
      <c r="H33" s="34" t="s">
        <v>5</v>
      </c>
      <c r="I33" s="49" t="s">
        <v>8</v>
      </c>
    </row>
    <row r="34" spans="1:9" s="169" customFormat="1">
      <c r="A34" s="153" t="s">
        <v>1167</v>
      </c>
      <c r="B34" s="153"/>
      <c r="C34" s="165"/>
      <c r="D34" s="153"/>
      <c r="E34" s="166" t="s">
        <v>1209</v>
      </c>
      <c r="F34" s="167" t="s">
        <v>1214</v>
      </c>
      <c r="G34" s="168" t="s">
        <v>1159</v>
      </c>
      <c r="H34" s="169" t="s">
        <v>1160</v>
      </c>
      <c r="I34" s="170" t="s">
        <v>8</v>
      </c>
    </row>
    <row r="35" spans="1:9" s="169" customFormat="1">
      <c r="A35" s="153" t="s">
        <v>1167</v>
      </c>
      <c r="B35" s="153"/>
      <c r="C35" s="165"/>
      <c r="D35" s="153"/>
      <c r="E35" s="166" t="s">
        <v>1210</v>
      </c>
      <c r="F35" s="167" t="s">
        <v>1211</v>
      </c>
      <c r="G35" s="168" t="s">
        <v>1159</v>
      </c>
      <c r="H35" s="169" t="s">
        <v>1160</v>
      </c>
      <c r="I35" s="170" t="s">
        <v>8</v>
      </c>
    </row>
    <row r="36" spans="1:9" s="34" customFormat="1">
      <c r="A36" s="24"/>
      <c r="B36" s="24"/>
      <c r="C36" s="50"/>
      <c r="D36" s="24"/>
      <c r="E36" s="51" t="s">
        <v>837</v>
      </c>
      <c r="F36" s="47" t="s">
        <v>1319</v>
      </c>
      <c r="G36" s="48" t="s">
        <v>816</v>
      </c>
      <c r="H36" s="34" t="s">
        <v>562</v>
      </c>
      <c r="I36" s="49" t="s">
        <v>289</v>
      </c>
    </row>
    <row r="37" spans="1:9" s="34" customFormat="1">
      <c r="A37" s="24"/>
      <c r="B37" s="24"/>
      <c r="C37" s="50"/>
      <c r="D37" s="24"/>
      <c r="E37" s="51" t="s">
        <v>838</v>
      </c>
      <c r="F37" s="47" t="s">
        <v>812</v>
      </c>
      <c r="G37" s="48" t="s">
        <v>563</v>
      </c>
      <c r="H37" s="34" t="s">
        <v>5</v>
      </c>
      <c r="I37" s="49" t="s">
        <v>8</v>
      </c>
    </row>
    <row r="38" spans="1:9" s="34" customFormat="1">
      <c r="A38" s="24"/>
      <c r="B38" s="24"/>
      <c r="C38" s="50"/>
      <c r="D38" s="24"/>
      <c r="E38" s="51" t="s">
        <v>839</v>
      </c>
      <c r="F38" s="47" t="s">
        <v>813</v>
      </c>
      <c r="G38" s="48" t="s">
        <v>292</v>
      </c>
      <c r="H38" s="34" t="s">
        <v>5</v>
      </c>
      <c r="I38" s="49" t="s">
        <v>293</v>
      </c>
    </row>
    <row r="39" spans="1:9" s="34" customFormat="1">
      <c r="A39" s="24"/>
      <c r="B39" s="24"/>
      <c r="C39" s="53"/>
      <c r="D39" s="25"/>
      <c r="E39" s="25"/>
      <c r="F39" s="60"/>
      <c r="G39" s="56"/>
      <c r="H39" s="57"/>
      <c r="I39" s="58"/>
    </row>
    <row r="40" spans="1:9" s="34" customFormat="1" ht="18">
      <c r="A40" s="24"/>
      <c r="B40" s="400" t="s">
        <v>564</v>
      </c>
      <c r="C40" s="400"/>
      <c r="D40" s="400"/>
      <c r="E40" s="400"/>
      <c r="F40" s="400"/>
      <c r="G40" s="36" t="s">
        <v>0</v>
      </c>
      <c r="H40" s="36" t="s">
        <v>1</v>
      </c>
      <c r="I40" s="37" t="s">
        <v>2</v>
      </c>
    </row>
    <row r="41" spans="1:9" s="34" customFormat="1">
      <c r="A41" s="24"/>
      <c r="B41" s="38"/>
      <c r="C41" s="38"/>
      <c r="D41" s="38"/>
      <c r="E41" s="38"/>
      <c r="F41" s="24"/>
      <c r="I41" s="35"/>
    </row>
    <row r="42" spans="1:9" s="34" customFormat="1" ht="18">
      <c r="A42" s="24"/>
      <c r="B42" s="24"/>
      <c r="C42" s="401" t="s">
        <v>565</v>
      </c>
      <c r="D42" s="401"/>
      <c r="E42" s="401"/>
      <c r="F42" s="401"/>
      <c r="G42" s="402"/>
      <c r="H42" s="403"/>
      <c r="I42" s="404"/>
    </row>
    <row r="43" spans="1:9" s="34" customFormat="1">
      <c r="A43" s="24"/>
      <c r="B43" s="24"/>
      <c r="C43" s="59"/>
      <c r="D43" s="40"/>
      <c r="E43" s="40"/>
      <c r="F43" s="42"/>
      <c r="G43" s="43"/>
      <c r="H43" s="44"/>
      <c r="I43" s="49"/>
    </row>
    <row r="44" spans="1:9" s="34" customFormat="1">
      <c r="A44" s="123"/>
      <c r="B44" s="24"/>
      <c r="C44" s="50"/>
      <c r="D44" s="24"/>
      <c r="E44" s="51" t="s">
        <v>1471</v>
      </c>
      <c r="F44" s="47" t="s">
        <v>1475</v>
      </c>
      <c r="G44" s="48" t="s">
        <v>909</v>
      </c>
      <c r="H44" s="34" t="s">
        <v>5</v>
      </c>
      <c r="I44" s="49" t="s">
        <v>289</v>
      </c>
    </row>
    <row r="45" spans="1:9" s="34" customFormat="1">
      <c r="A45" s="123"/>
      <c r="B45" s="24"/>
      <c r="C45" s="50"/>
      <c r="D45" s="24"/>
      <c r="E45" s="51" t="s">
        <v>1472</v>
      </c>
      <c r="F45" s="47" t="s">
        <v>908</v>
      </c>
      <c r="G45" s="48" t="s">
        <v>909</v>
      </c>
      <c r="H45" s="34" t="s">
        <v>5</v>
      </c>
      <c r="I45" s="49" t="s">
        <v>289</v>
      </c>
    </row>
    <row r="46" spans="1:9" s="34" customFormat="1">
      <c r="A46" s="24"/>
      <c r="B46" s="24"/>
      <c r="C46" s="50"/>
      <c r="D46" s="24"/>
      <c r="E46" s="51" t="s">
        <v>840</v>
      </c>
      <c r="F46" s="47" t="s">
        <v>1484</v>
      </c>
      <c r="G46" s="48" t="s">
        <v>1065</v>
      </c>
      <c r="H46" s="34" t="s">
        <v>5</v>
      </c>
      <c r="I46" s="49" t="s">
        <v>289</v>
      </c>
    </row>
    <row r="47" spans="1:9" s="34" customFormat="1">
      <c r="A47" s="24"/>
      <c r="B47" s="24"/>
      <c r="C47" s="50"/>
      <c r="D47" s="24"/>
      <c r="E47" s="51" t="s">
        <v>1104</v>
      </c>
      <c r="F47" s="47" t="s">
        <v>1485</v>
      </c>
      <c r="G47" s="48" t="s">
        <v>576</v>
      </c>
      <c r="H47" s="34" t="s">
        <v>5</v>
      </c>
      <c r="I47" s="49" t="s">
        <v>289</v>
      </c>
    </row>
    <row r="48" spans="1:9" s="34" customFormat="1">
      <c r="A48" s="24"/>
      <c r="B48" s="24"/>
      <c r="C48" s="50"/>
      <c r="D48" s="24"/>
      <c r="E48" s="51" t="s">
        <v>1105</v>
      </c>
      <c r="F48" s="47" t="s">
        <v>1106</v>
      </c>
      <c r="G48" s="48" t="s">
        <v>576</v>
      </c>
      <c r="H48" s="34" t="s">
        <v>5</v>
      </c>
      <c r="I48" s="49" t="s">
        <v>289</v>
      </c>
    </row>
    <row r="49" spans="1:9" s="34" customFormat="1">
      <c r="A49" s="24"/>
      <c r="B49" s="24"/>
      <c r="C49" s="50"/>
      <c r="D49" s="24"/>
      <c r="E49" s="51" t="s">
        <v>1107</v>
      </c>
      <c r="F49" s="47" t="s">
        <v>1109</v>
      </c>
      <c r="G49" s="48" t="s">
        <v>1067</v>
      </c>
      <c r="H49" s="34" t="s">
        <v>5</v>
      </c>
      <c r="I49" s="49" t="s">
        <v>289</v>
      </c>
    </row>
    <row r="50" spans="1:9" s="34" customFormat="1">
      <c r="A50" s="24"/>
      <c r="B50" s="24"/>
      <c r="C50" s="50"/>
      <c r="D50" s="24"/>
      <c r="E50" s="51" t="s">
        <v>1108</v>
      </c>
      <c r="F50" s="47" t="s">
        <v>1110</v>
      </c>
      <c r="G50" s="48" t="s">
        <v>1067</v>
      </c>
      <c r="H50" s="34" t="s">
        <v>5</v>
      </c>
      <c r="I50" s="49" t="s">
        <v>289</v>
      </c>
    </row>
    <row r="51" spans="1:9" s="34" customFormat="1">
      <c r="A51" s="24"/>
      <c r="B51" s="24"/>
      <c r="C51" s="50"/>
      <c r="D51" s="24"/>
      <c r="E51" s="51" t="s">
        <v>1101</v>
      </c>
      <c r="F51" s="47" t="s">
        <v>1111</v>
      </c>
      <c r="G51" s="48" t="s">
        <v>576</v>
      </c>
      <c r="H51" s="34" t="s">
        <v>5</v>
      </c>
      <c r="I51" s="49" t="s">
        <v>8</v>
      </c>
    </row>
    <row r="52" spans="1:9" s="169" customFormat="1">
      <c r="A52" s="153" t="s">
        <v>1167</v>
      </c>
      <c r="B52" s="153"/>
      <c r="C52" s="165"/>
      <c r="D52" s="153"/>
      <c r="E52" s="166" t="s">
        <v>1212</v>
      </c>
      <c r="F52" s="167" t="s">
        <v>1213</v>
      </c>
      <c r="G52" s="168" t="s">
        <v>1159</v>
      </c>
      <c r="H52" s="169" t="s">
        <v>1160</v>
      </c>
      <c r="I52" s="170" t="s">
        <v>8</v>
      </c>
    </row>
    <row r="53" spans="1:9" s="34" customFormat="1">
      <c r="A53" s="24"/>
      <c r="B53" s="24"/>
      <c r="C53" s="50"/>
      <c r="D53" s="24"/>
      <c r="E53" s="51" t="s">
        <v>1102</v>
      </c>
      <c r="F53" s="47" t="s">
        <v>1112</v>
      </c>
      <c r="G53" s="48" t="s">
        <v>576</v>
      </c>
      <c r="H53" s="34" t="s">
        <v>5</v>
      </c>
      <c r="I53" s="49" t="s">
        <v>8</v>
      </c>
    </row>
    <row r="54" spans="1:9" s="34" customFormat="1">
      <c r="A54" s="24"/>
      <c r="B54" s="24"/>
      <c r="C54" s="50"/>
      <c r="D54" s="24"/>
      <c r="E54" s="51" t="s">
        <v>1103</v>
      </c>
      <c r="F54" s="47" t="s">
        <v>1113</v>
      </c>
      <c r="G54" s="48" t="s">
        <v>576</v>
      </c>
      <c r="H54" s="34" t="s">
        <v>5</v>
      </c>
      <c r="I54" s="49" t="s">
        <v>8</v>
      </c>
    </row>
    <row r="55" spans="1:9" s="169" customFormat="1">
      <c r="A55" s="153" t="s">
        <v>1167</v>
      </c>
      <c r="B55" s="153"/>
      <c r="C55" s="165"/>
      <c r="D55" s="153"/>
      <c r="E55" s="166" t="s">
        <v>1486</v>
      </c>
      <c r="F55" s="167" t="s">
        <v>1492</v>
      </c>
      <c r="G55" s="168" t="s">
        <v>1065</v>
      </c>
      <c r="H55" s="169" t="s">
        <v>5</v>
      </c>
      <c r="I55" s="170" t="s">
        <v>289</v>
      </c>
    </row>
    <row r="56" spans="1:9" s="169" customFormat="1">
      <c r="A56" s="153" t="s">
        <v>1167</v>
      </c>
      <c r="B56" s="153"/>
      <c r="C56" s="165"/>
      <c r="D56" s="153"/>
      <c r="E56" s="166" t="s">
        <v>1487</v>
      </c>
      <c r="F56" s="167" t="s">
        <v>1493</v>
      </c>
      <c r="G56" s="168">
        <v>2022</v>
      </c>
      <c r="H56" s="169" t="s">
        <v>5</v>
      </c>
      <c r="I56" s="170" t="s">
        <v>289</v>
      </c>
    </row>
    <row r="57" spans="1:9" s="169" customFormat="1">
      <c r="A57" s="153" t="s">
        <v>1167</v>
      </c>
      <c r="B57" s="153"/>
      <c r="C57" s="165"/>
      <c r="D57" s="153"/>
      <c r="E57" s="166" t="s">
        <v>1488</v>
      </c>
      <c r="F57" s="167" t="s">
        <v>1514</v>
      </c>
      <c r="G57" s="168" t="s">
        <v>1515</v>
      </c>
      <c r="H57" s="169" t="s">
        <v>5</v>
      </c>
      <c r="I57" s="170" t="s">
        <v>289</v>
      </c>
    </row>
    <row r="58" spans="1:9" s="169" customFormat="1">
      <c r="A58" s="153" t="s">
        <v>1167</v>
      </c>
      <c r="B58" s="153"/>
      <c r="C58" s="165"/>
      <c r="D58" s="153"/>
      <c r="E58" s="166" t="s">
        <v>1489</v>
      </c>
      <c r="F58" s="167" t="s">
        <v>1516</v>
      </c>
      <c r="G58" s="168" t="s">
        <v>1515</v>
      </c>
      <c r="H58" s="169" t="s">
        <v>5</v>
      </c>
      <c r="I58" s="170" t="s">
        <v>289</v>
      </c>
    </row>
    <row r="59" spans="1:9" s="169" customFormat="1">
      <c r="A59" s="153" t="s">
        <v>1167</v>
      </c>
      <c r="B59" s="153"/>
      <c r="C59" s="165"/>
      <c r="D59" s="153"/>
      <c r="E59" s="166" t="s">
        <v>1490</v>
      </c>
      <c r="F59" s="167" t="s">
        <v>1573</v>
      </c>
      <c r="G59" s="168" t="s">
        <v>1515</v>
      </c>
      <c r="H59" s="169" t="s">
        <v>5</v>
      </c>
      <c r="I59" s="170" t="s">
        <v>289</v>
      </c>
    </row>
    <row r="60" spans="1:9" s="169" customFormat="1">
      <c r="A60" s="153" t="s">
        <v>1167</v>
      </c>
      <c r="B60" s="153"/>
      <c r="C60" s="165"/>
      <c r="D60" s="153"/>
      <c r="E60" s="166" t="s">
        <v>1491</v>
      </c>
      <c r="F60" s="167" t="s">
        <v>1574</v>
      </c>
      <c r="G60" s="168" t="s">
        <v>1515</v>
      </c>
      <c r="H60" s="169" t="s">
        <v>5</v>
      </c>
      <c r="I60" s="170" t="s">
        <v>289</v>
      </c>
    </row>
    <row r="61" spans="1:9" s="34" customFormat="1">
      <c r="A61" s="24"/>
      <c r="B61" s="24"/>
      <c r="C61" s="50"/>
      <c r="D61" s="24"/>
      <c r="E61" s="51" t="s">
        <v>1070</v>
      </c>
      <c r="F61" s="47" t="s">
        <v>1073</v>
      </c>
      <c r="G61" s="48" t="s">
        <v>576</v>
      </c>
      <c r="H61" s="34" t="s">
        <v>5</v>
      </c>
      <c r="I61" s="49" t="s">
        <v>1072</v>
      </c>
    </row>
    <row r="62" spans="1:9" s="34" customFormat="1">
      <c r="A62" s="24"/>
      <c r="B62" s="24"/>
      <c r="C62" s="50"/>
      <c r="D62" s="24"/>
      <c r="E62" s="51" t="s">
        <v>1071</v>
      </c>
      <c r="F62" s="47" t="s">
        <v>1074</v>
      </c>
      <c r="G62" s="48" t="s">
        <v>576</v>
      </c>
      <c r="H62" s="34" t="s">
        <v>5</v>
      </c>
      <c r="I62" s="49" t="s">
        <v>1072</v>
      </c>
    </row>
    <row r="63" spans="1:9" s="34" customFormat="1">
      <c r="A63" s="24"/>
      <c r="B63" s="24"/>
      <c r="C63" s="50"/>
      <c r="D63" s="46"/>
      <c r="E63" s="51" t="s">
        <v>1069</v>
      </c>
      <c r="F63" s="23" t="s">
        <v>814</v>
      </c>
      <c r="G63" s="48" t="s">
        <v>844</v>
      </c>
      <c r="H63" s="34" t="s">
        <v>843</v>
      </c>
      <c r="I63" s="49" t="s">
        <v>842</v>
      </c>
    </row>
    <row r="64" spans="1:9" s="34" customFormat="1">
      <c r="A64" s="24"/>
      <c r="B64" s="24"/>
      <c r="C64" s="50"/>
      <c r="D64" s="46"/>
      <c r="E64" s="51" t="s">
        <v>1075</v>
      </c>
      <c r="F64" s="61" t="s">
        <v>1078</v>
      </c>
      <c r="G64" s="48" t="s">
        <v>576</v>
      </c>
      <c r="H64" s="34" t="s">
        <v>5</v>
      </c>
      <c r="I64" s="49" t="s">
        <v>1072</v>
      </c>
    </row>
    <row r="65" spans="1:9" s="34" customFormat="1">
      <c r="A65" s="24"/>
      <c r="B65" s="24"/>
      <c r="C65" s="50"/>
      <c r="D65" s="46"/>
      <c r="E65" s="51" t="s">
        <v>1076</v>
      </c>
      <c r="F65" s="61" t="s">
        <v>1079</v>
      </c>
      <c r="G65" s="48" t="s">
        <v>576</v>
      </c>
      <c r="H65" s="34" t="s">
        <v>5</v>
      </c>
      <c r="I65" s="49" t="s">
        <v>1072</v>
      </c>
    </row>
    <row r="66" spans="1:9" s="34" customFormat="1">
      <c r="A66" s="24"/>
      <c r="B66" s="24"/>
      <c r="C66" s="50"/>
      <c r="D66" s="46"/>
      <c r="E66" s="51" t="s">
        <v>1077</v>
      </c>
      <c r="F66" s="61" t="s">
        <v>1080</v>
      </c>
      <c r="G66" s="48" t="s">
        <v>576</v>
      </c>
      <c r="H66" s="34" t="s">
        <v>5</v>
      </c>
      <c r="I66" s="49" t="s">
        <v>1072</v>
      </c>
    </row>
    <row r="67" spans="1:9" s="34" customFormat="1">
      <c r="A67" s="24"/>
      <c r="B67" s="24"/>
      <c r="C67" s="50"/>
      <c r="D67" s="46"/>
      <c r="E67" s="51"/>
      <c r="F67" s="47"/>
      <c r="G67" s="48"/>
      <c r="I67" s="49"/>
    </row>
    <row r="68" spans="1:9" s="34" customFormat="1" ht="18">
      <c r="A68" s="24"/>
      <c r="B68" s="24"/>
      <c r="C68" s="401" t="s">
        <v>566</v>
      </c>
      <c r="D68" s="401"/>
      <c r="E68" s="401"/>
      <c r="F68" s="401"/>
      <c r="G68" s="402"/>
      <c r="H68" s="403"/>
      <c r="I68" s="404"/>
    </row>
    <row r="69" spans="1:9" s="34" customFormat="1" ht="18">
      <c r="A69" s="24"/>
      <c r="B69" s="24"/>
      <c r="C69" s="106"/>
      <c r="D69" s="107"/>
      <c r="E69" s="107"/>
      <c r="F69" s="107"/>
      <c r="G69" s="48"/>
      <c r="I69" s="108"/>
    </row>
    <row r="70" spans="1:9" s="34" customFormat="1">
      <c r="A70" s="24"/>
      <c r="B70" s="24"/>
      <c r="C70" s="50"/>
      <c r="D70" s="46"/>
      <c r="E70" s="51" t="s">
        <v>845</v>
      </c>
      <c r="F70" s="61" t="s">
        <v>586</v>
      </c>
      <c r="G70" s="48" t="s">
        <v>660</v>
      </c>
      <c r="H70" s="34" t="s">
        <v>5</v>
      </c>
      <c r="I70" s="49" t="s">
        <v>661</v>
      </c>
    </row>
    <row r="71" spans="1:9" s="103" customFormat="1">
      <c r="A71" s="97" t="s">
        <v>841</v>
      </c>
      <c r="B71" s="97"/>
      <c r="C71" s="98"/>
      <c r="D71" s="97"/>
      <c r="E71" s="100" t="s">
        <v>847</v>
      </c>
      <c r="F71" s="109" t="s">
        <v>882</v>
      </c>
      <c r="G71" s="102"/>
      <c r="I71" s="104"/>
    </row>
    <row r="72" spans="1:9" s="103" customFormat="1">
      <c r="A72" s="97" t="s">
        <v>841</v>
      </c>
      <c r="B72" s="97"/>
      <c r="C72" s="98"/>
      <c r="D72" s="97"/>
      <c r="E72" s="100" t="s">
        <v>848</v>
      </c>
      <c r="F72" s="109" t="s">
        <v>883</v>
      </c>
      <c r="G72" s="102"/>
      <c r="I72" s="104"/>
    </row>
    <row r="73" spans="1:9" s="103" customFormat="1">
      <c r="A73" s="97" t="s">
        <v>841</v>
      </c>
      <c r="B73" s="97"/>
      <c r="C73" s="98"/>
      <c r="D73" s="109"/>
      <c r="E73" s="100" t="s">
        <v>849</v>
      </c>
      <c r="F73" s="109" t="s">
        <v>884</v>
      </c>
      <c r="G73" s="102"/>
      <c r="I73" s="104"/>
    </row>
    <row r="74" spans="1:9" s="34" customFormat="1">
      <c r="A74" s="24"/>
      <c r="B74" s="24"/>
      <c r="C74" s="53"/>
      <c r="D74" s="25"/>
      <c r="E74" s="51"/>
      <c r="F74" s="60"/>
      <c r="G74" s="56"/>
      <c r="H74" s="57"/>
      <c r="I74" s="58"/>
    </row>
    <row r="75" spans="1:9" s="34" customFormat="1" ht="18">
      <c r="A75" s="24"/>
      <c r="B75" s="24"/>
      <c r="C75" s="401" t="s">
        <v>567</v>
      </c>
      <c r="D75" s="401"/>
      <c r="E75" s="401"/>
      <c r="F75" s="401"/>
      <c r="G75" s="402"/>
      <c r="H75" s="403"/>
      <c r="I75" s="404"/>
    </row>
    <row r="76" spans="1:9" s="34" customFormat="1">
      <c r="A76" s="24"/>
      <c r="B76" s="24"/>
      <c r="C76" s="59"/>
      <c r="D76" s="40"/>
      <c r="E76" s="40"/>
      <c r="F76" s="42"/>
      <c r="G76" s="43"/>
      <c r="H76" s="44"/>
      <c r="I76" s="45"/>
    </row>
    <row r="77" spans="1:9" s="103" customFormat="1">
      <c r="A77" s="97" t="s">
        <v>841</v>
      </c>
      <c r="B77" s="97"/>
      <c r="C77" s="98"/>
      <c r="D77" s="109"/>
      <c r="E77" s="100" t="s">
        <v>850</v>
      </c>
      <c r="F77" s="109" t="s">
        <v>885</v>
      </c>
      <c r="G77" s="102"/>
      <c r="I77" s="104"/>
    </row>
    <row r="78" spans="1:9" s="34" customFormat="1">
      <c r="A78" s="24"/>
      <c r="B78" s="24"/>
      <c r="C78" s="53"/>
      <c r="D78" s="25"/>
      <c r="E78" s="25"/>
      <c r="F78" s="60"/>
      <c r="G78" s="56"/>
      <c r="H78" s="57"/>
      <c r="I78" s="58"/>
    </row>
    <row r="79" spans="1:9" s="34" customFormat="1" ht="18">
      <c r="A79" s="24"/>
      <c r="B79" s="400" t="s">
        <v>568</v>
      </c>
      <c r="C79" s="400"/>
      <c r="D79" s="400"/>
      <c r="E79" s="400"/>
      <c r="F79" s="400"/>
      <c r="G79" s="36" t="s">
        <v>0</v>
      </c>
      <c r="H79" s="36" t="s">
        <v>1</v>
      </c>
      <c r="I79" s="37" t="s">
        <v>2</v>
      </c>
    </row>
    <row r="80" spans="1:9" s="34" customFormat="1">
      <c r="A80" s="24"/>
      <c r="B80" s="38"/>
      <c r="C80" s="38"/>
      <c r="D80" s="38"/>
      <c r="E80" s="38"/>
      <c r="F80" s="24"/>
      <c r="I80" s="35"/>
    </row>
    <row r="81" spans="1:9" s="34" customFormat="1" ht="18">
      <c r="A81" s="24"/>
      <c r="B81" s="24"/>
      <c r="C81" s="401" t="s">
        <v>569</v>
      </c>
      <c r="D81" s="401"/>
      <c r="E81" s="401"/>
      <c r="F81" s="401"/>
      <c r="G81" s="402"/>
      <c r="H81" s="403"/>
      <c r="I81" s="404"/>
    </row>
    <row r="82" spans="1:9" s="34" customFormat="1">
      <c r="A82" s="24"/>
      <c r="B82" s="24"/>
      <c r="C82" s="59"/>
      <c r="D82" s="40"/>
      <c r="E82" s="40"/>
      <c r="F82" s="42"/>
      <c r="G82" s="43"/>
      <c r="H82" s="44"/>
      <c r="I82" s="45"/>
    </row>
    <row r="83" spans="1:9" s="34" customFormat="1">
      <c r="A83" s="24"/>
      <c r="B83" s="24"/>
      <c r="C83" s="50"/>
      <c r="E83" s="51" t="s">
        <v>851</v>
      </c>
      <c r="F83" s="46" t="s">
        <v>815</v>
      </c>
      <c r="G83" s="48" t="s">
        <v>657</v>
      </c>
      <c r="H83" s="34" t="s">
        <v>5</v>
      </c>
      <c r="I83" s="49" t="s">
        <v>665</v>
      </c>
    </row>
    <row r="84" spans="1:9" s="34" customFormat="1">
      <c r="A84" s="24"/>
      <c r="B84" s="24"/>
      <c r="C84" s="50"/>
      <c r="E84" s="51" t="s">
        <v>853</v>
      </c>
      <c r="F84" s="46" t="s">
        <v>852</v>
      </c>
      <c r="G84" s="48">
        <v>2021</v>
      </c>
      <c r="H84" s="34" t="s">
        <v>192</v>
      </c>
      <c r="I84" s="49" t="s">
        <v>8</v>
      </c>
    </row>
    <row r="85" spans="1:9" s="103" customFormat="1">
      <c r="A85" s="97" t="s">
        <v>841</v>
      </c>
      <c r="B85" s="97"/>
      <c r="C85" s="98"/>
      <c r="D85" s="97"/>
      <c r="E85" s="100" t="s">
        <v>854</v>
      </c>
      <c r="F85" s="99" t="s">
        <v>888</v>
      </c>
      <c r="G85" s="102"/>
      <c r="I85" s="104"/>
    </row>
    <row r="86" spans="1:9" s="103" customFormat="1">
      <c r="A86" s="97" t="s">
        <v>841</v>
      </c>
      <c r="B86" s="97"/>
      <c r="C86" s="114"/>
      <c r="D86" s="115"/>
      <c r="E86" s="100" t="s">
        <v>886</v>
      </c>
      <c r="F86" s="99" t="s">
        <v>887</v>
      </c>
      <c r="G86" s="116"/>
      <c r="H86" s="117"/>
      <c r="I86" s="118"/>
    </row>
    <row r="87" spans="1:9" s="34" customFormat="1" ht="18">
      <c r="A87" s="24"/>
      <c r="B87" s="400" t="s">
        <v>570</v>
      </c>
      <c r="C87" s="400"/>
      <c r="D87" s="400"/>
      <c r="E87" s="400"/>
      <c r="F87" s="400"/>
      <c r="G87" s="36" t="s">
        <v>0</v>
      </c>
      <c r="H87" s="36" t="s">
        <v>1</v>
      </c>
      <c r="I87" s="37" t="s">
        <v>2</v>
      </c>
    </row>
    <row r="88" spans="1:9" s="34" customFormat="1">
      <c r="A88" s="24"/>
      <c r="B88" s="38"/>
      <c r="C88" s="38"/>
      <c r="D88" s="38"/>
      <c r="E88" s="38"/>
      <c r="F88" s="24"/>
      <c r="I88" s="35"/>
    </row>
    <row r="89" spans="1:9" s="34" customFormat="1" ht="18">
      <c r="A89" s="24"/>
      <c r="B89" s="24"/>
      <c r="C89" s="401" t="s">
        <v>571</v>
      </c>
      <c r="D89" s="401"/>
      <c r="E89" s="401"/>
      <c r="F89" s="401"/>
      <c r="G89" s="402"/>
      <c r="H89" s="403"/>
      <c r="I89" s="404"/>
    </row>
    <row r="90" spans="1:9" s="34" customFormat="1">
      <c r="A90" s="24"/>
      <c r="B90" s="24"/>
      <c r="C90" s="59"/>
      <c r="D90" s="40"/>
      <c r="E90" s="40"/>
      <c r="F90" s="42"/>
      <c r="G90" s="43"/>
      <c r="H90" s="44"/>
      <c r="I90" s="45"/>
    </row>
    <row r="91" spans="1:9" s="34" customFormat="1">
      <c r="A91" s="24"/>
      <c r="B91" s="24"/>
      <c r="C91" s="50"/>
      <c r="D91" s="46"/>
      <c r="E91" s="51" t="s">
        <v>855</v>
      </c>
      <c r="F91" s="61" t="s">
        <v>604</v>
      </c>
      <c r="G91" s="48" t="s">
        <v>679</v>
      </c>
      <c r="H91" s="34" t="s">
        <v>5</v>
      </c>
      <c r="I91" s="49" t="s">
        <v>8</v>
      </c>
    </row>
    <row r="92" spans="1:9" s="34" customFormat="1">
      <c r="A92" s="24"/>
      <c r="B92" s="24"/>
      <c r="C92" s="50"/>
      <c r="D92" s="46"/>
      <c r="E92" s="51" t="s">
        <v>856</v>
      </c>
      <c r="F92" s="61" t="s">
        <v>605</v>
      </c>
      <c r="G92" s="48" t="s">
        <v>679</v>
      </c>
      <c r="H92" s="34" t="s">
        <v>5</v>
      </c>
      <c r="I92" s="49" t="s">
        <v>8</v>
      </c>
    </row>
    <row r="93" spans="1:9" s="169" customFormat="1">
      <c r="A93" s="153" t="s">
        <v>1167</v>
      </c>
      <c r="B93" s="153"/>
      <c r="C93" s="165"/>
      <c r="D93" s="153"/>
      <c r="E93" s="166" t="s">
        <v>1216</v>
      </c>
      <c r="F93" s="167" t="s">
        <v>1215</v>
      </c>
      <c r="G93" s="168" t="s">
        <v>1159</v>
      </c>
      <c r="H93" s="169" t="s">
        <v>1160</v>
      </c>
      <c r="I93" s="170" t="s">
        <v>8</v>
      </c>
    </row>
    <row r="94" spans="1:9" s="103" customFormat="1">
      <c r="A94" s="97" t="s">
        <v>841</v>
      </c>
      <c r="B94" s="97"/>
      <c r="C94" s="98"/>
      <c r="D94" s="99"/>
      <c r="E94" s="100" t="s">
        <v>858</v>
      </c>
      <c r="F94" s="109" t="s">
        <v>889</v>
      </c>
      <c r="G94" s="102"/>
      <c r="I94" s="104"/>
    </row>
    <row r="95" spans="1:9" s="103" customFormat="1">
      <c r="A95" s="97" t="s">
        <v>841</v>
      </c>
      <c r="B95" s="97"/>
      <c r="C95" s="98"/>
      <c r="D95" s="99"/>
      <c r="E95" s="100" t="s">
        <v>859</v>
      </c>
      <c r="F95" s="109" t="s">
        <v>890</v>
      </c>
      <c r="G95" s="102"/>
      <c r="I95" s="104"/>
    </row>
    <row r="96" spans="1:9" s="103" customFormat="1">
      <c r="A96" s="97" t="s">
        <v>841</v>
      </c>
      <c r="B96" s="97"/>
      <c r="C96" s="98"/>
      <c r="D96" s="99"/>
      <c r="E96" s="100" t="s">
        <v>860</v>
      </c>
      <c r="F96" s="109" t="s">
        <v>891</v>
      </c>
      <c r="G96" s="102"/>
      <c r="I96" s="104"/>
    </row>
    <row r="97" spans="1:9" s="34" customFormat="1">
      <c r="A97" s="24"/>
      <c r="B97" s="24"/>
      <c r="C97" s="53"/>
      <c r="D97" s="25"/>
      <c r="E97" s="25"/>
      <c r="F97" s="60"/>
      <c r="G97" s="56"/>
      <c r="H97" s="57"/>
      <c r="I97" s="58"/>
    </row>
    <row r="98" spans="1:9" s="34" customFormat="1" ht="18">
      <c r="A98" s="24"/>
      <c r="B98" s="24"/>
      <c r="C98" s="401" t="s">
        <v>572</v>
      </c>
      <c r="D98" s="401"/>
      <c r="E98" s="401"/>
      <c r="F98" s="401"/>
      <c r="G98" s="402"/>
      <c r="H98" s="403"/>
      <c r="I98" s="404"/>
    </row>
    <row r="99" spans="1:9" s="34" customFormat="1">
      <c r="A99" s="24"/>
      <c r="B99" s="24"/>
      <c r="C99" s="59"/>
      <c r="D99" s="40"/>
      <c r="E99" s="40"/>
      <c r="F99" s="42"/>
      <c r="G99" s="43"/>
      <c r="H99" s="44"/>
      <c r="I99" s="45"/>
    </row>
    <row r="100" spans="1:9" s="34" customFormat="1">
      <c r="A100" s="24"/>
      <c r="B100" s="24"/>
      <c r="C100" s="50"/>
      <c r="D100" s="46"/>
      <c r="E100" s="51" t="s">
        <v>861</v>
      </c>
      <c r="F100" s="61" t="s">
        <v>609</v>
      </c>
      <c r="G100" s="48" t="s">
        <v>576</v>
      </c>
      <c r="H100" s="34" t="s">
        <v>5</v>
      </c>
      <c r="I100" s="49" t="s">
        <v>8</v>
      </c>
    </row>
    <row r="101" spans="1:9" s="169" customFormat="1">
      <c r="A101" s="153" t="s">
        <v>1167</v>
      </c>
      <c r="B101" s="153"/>
      <c r="C101" s="165"/>
      <c r="D101" s="153"/>
      <c r="E101" s="166" t="s">
        <v>1222</v>
      </c>
      <c r="F101" s="167" t="s">
        <v>1221</v>
      </c>
      <c r="G101" s="168" t="s">
        <v>1159</v>
      </c>
      <c r="H101" s="169" t="s">
        <v>1160</v>
      </c>
      <c r="I101" s="170" t="s">
        <v>8</v>
      </c>
    </row>
    <row r="102" spans="1:9" s="34" customFormat="1">
      <c r="A102" s="24"/>
      <c r="B102" s="24"/>
      <c r="C102" s="50"/>
      <c r="D102" s="46"/>
      <c r="E102" s="51" t="s">
        <v>862</v>
      </c>
      <c r="F102" s="61" t="s">
        <v>610</v>
      </c>
      <c r="G102" s="48">
        <v>2020</v>
      </c>
      <c r="H102" s="34" t="s">
        <v>194</v>
      </c>
      <c r="I102" s="49" t="s">
        <v>684</v>
      </c>
    </row>
    <row r="103" spans="1:9" s="103" customFormat="1">
      <c r="A103" s="97" t="s">
        <v>841</v>
      </c>
      <c r="B103" s="97"/>
      <c r="C103" s="98"/>
      <c r="D103" s="99"/>
      <c r="E103" s="100" t="s">
        <v>863</v>
      </c>
      <c r="F103" s="109" t="s">
        <v>892</v>
      </c>
      <c r="G103" s="102"/>
      <c r="I103" s="104"/>
    </row>
    <row r="104" spans="1:9" s="34" customFormat="1">
      <c r="A104" s="24"/>
      <c r="B104" s="24"/>
      <c r="C104" s="53"/>
      <c r="D104" s="25"/>
      <c r="E104" s="25"/>
      <c r="F104" s="60"/>
      <c r="G104" s="56"/>
      <c r="H104" s="57"/>
      <c r="I104" s="58"/>
    </row>
    <row r="105" spans="1:9" s="34" customFormat="1" ht="18">
      <c r="A105" s="24"/>
      <c r="B105" s="24"/>
      <c r="C105" s="401" t="s">
        <v>573</v>
      </c>
      <c r="D105" s="401"/>
      <c r="E105" s="401"/>
      <c r="F105" s="401"/>
      <c r="G105" s="402"/>
      <c r="H105" s="403"/>
      <c r="I105" s="404"/>
    </row>
    <row r="106" spans="1:9" s="34" customFormat="1">
      <c r="A106" s="24"/>
      <c r="B106" s="24"/>
      <c r="C106" s="59"/>
      <c r="D106" s="40"/>
      <c r="E106" s="40"/>
      <c r="F106" s="42"/>
      <c r="G106" s="43"/>
      <c r="H106" s="44"/>
      <c r="I106" s="45"/>
    </row>
    <row r="107" spans="1:9" s="34" customFormat="1">
      <c r="A107" s="24"/>
      <c r="B107" s="24"/>
      <c r="C107" s="50"/>
      <c r="D107" s="24"/>
      <c r="E107" s="51" t="s">
        <v>866</v>
      </c>
      <c r="F107" s="61" t="s">
        <v>611</v>
      </c>
      <c r="G107" s="48" t="s">
        <v>702</v>
      </c>
      <c r="H107" s="34" t="s">
        <v>5</v>
      </c>
      <c r="I107" s="49" t="s">
        <v>8</v>
      </c>
    </row>
    <row r="108" spans="1:9" s="169" customFormat="1">
      <c r="A108" s="153" t="s">
        <v>1167</v>
      </c>
      <c r="B108" s="153"/>
      <c r="C108" s="165"/>
      <c r="D108" s="153"/>
      <c r="E108" s="166" t="s">
        <v>1219</v>
      </c>
      <c r="F108" s="167" t="s">
        <v>1218</v>
      </c>
      <c r="G108" s="168" t="s">
        <v>1159</v>
      </c>
      <c r="H108" s="169" t="s">
        <v>1160</v>
      </c>
      <c r="I108" s="170" t="s">
        <v>8</v>
      </c>
    </row>
    <row r="109" spans="1:9" s="169" customFormat="1">
      <c r="A109" s="153" t="s">
        <v>1167</v>
      </c>
      <c r="B109" s="153"/>
      <c r="C109" s="165"/>
      <c r="D109" s="153"/>
      <c r="E109" s="166" t="s">
        <v>1220</v>
      </c>
      <c r="F109" s="167" t="s">
        <v>1217</v>
      </c>
      <c r="G109" s="168" t="s">
        <v>1159</v>
      </c>
      <c r="H109" s="169" t="s">
        <v>1160</v>
      </c>
      <c r="I109" s="170" t="s">
        <v>8</v>
      </c>
    </row>
    <row r="110" spans="1:9" s="34" customFormat="1">
      <c r="A110" s="24"/>
      <c r="B110" s="24"/>
      <c r="C110" s="50"/>
      <c r="D110" s="46"/>
      <c r="E110" s="51" t="s">
        <v>867</v>
      </c>
      <c r="F110" s="61" t="s">
        <v>820</v>
      </c>
      <c r="G110" s="48">
        <v>2020</v>
      </c>
      <c r="H110" s="34" t="s">
        <v>194</v>
      </c>
      <c r="I110" s="49" t="s">
        <v>658</v>
      </c>
    </row>
    <row r="111" spans="1:9" s="34" customFormat="1">
      <c r="A111" s="24"/>
      <c r="B111" s="24"/>
      <c r="C111" s="50"/>
      <c r="D111" s="46"/>
      <c r="E111" s="51" t="s">
        <v>868</v>
      </c>
      <c r="F111" s="47" t="s">
        <v>869</v>
      </c>
      <c r="G111" s="48" t="s">
        <v>703</v>
      </c>
      <c r="H111" s="34" t="s">
        <v>5</v>
      </c>
      <c r="I111" s="49"/>
    </row>
    <row r="112" spans="1:9" s="103" customFormat="1">
      <c r="A112" s="97" t="s">
        <v>841</v>
      </c>
      <c r="B112" s="97"/>
      <c r="C112" s="98"/>
      <c r="D112" s="99"/>
      <c r="E112" s="100" t="s">
        <v>870</v>
      </c>
      <c r="F112" s="101" t="s">
        <v>893</v>
      </c>
      <c r="G112" s="102"/>
      <c r="I112" s="104"/>
    </row>
    <row r="113" spans="1:9" s="34" customFormat="1">
      <c r="A113" s="24"/>
      <c r="B113" s="24"/>
      <c r="C113" s="53"/>
      <c r="D113" s="25"/>
      <c r="E113" s="25"/>
      <c r="F113" s="60"/>
      <c r="G113" s="56"/>
      <c r="H113" s="57"/>
      <c r="I113" s="58"/>
    </row>
    <row r="114" spans="1:9" s="34" customFormat="1" ht="18">
      <c r="A114" s="24"/>
      <c r="B114" s="24"/>
      <c r="C114" s="401" t="s">
        <v>574</v>
      </c>
      <c r="D114" s="401"/>
      <c r="E114" s="401"/>
      <c r="F114" s="406"/>
      <c r="G114" s="402"/>
      <c r="H114" s="403"/>
      <c r="I114" s="404"/>
    </row>
    <row r="115" spans="1:9" s="34" customFormat="1">
      <c r="A115" s="24"/>
      <c r="B115" s="24"/>
      <c r="C115" s="59"/>
      <c r="D115" s="40"/>
      <c r="E115" s="40"/>
      <c r="F115" s="42"/>
      <c r="G115" s="48"/>
      <c r="I115" s="49"/>
    </row>
    <row r="116" spans="1:9" s="34" customFormat="1">
      <c r="A116" s="24"/>
      <c r="B116" s="24"/>
      <c r="C116" s="50"/>
      <c r="D116" s="61"/>
      <c r="E116" s="51" t="s">
        <v>872</v>
      </c>
      <c r="F116" s="61" t="s">
        <v>627</v>
      </c>
      <c r="G116" s="48" t="s">
        <v>702</v>
      </c>
      <c r="H116" s="34" t="s">
        <v>5</v>
      </c>
      <c r="I116" s="49" t="s">
        <v>8</v>
      </c>
    </row>
    <row r="117" spans="1:9" s="169" customFormat="1">
      <c r="A117" s="153" t="s">
        <v>1167</v>
      </c>
      <c r="B117" s="153"/>
      <c r="C117" s="165"/>
      <c r="D117" s="153"/>
      <c r="E117" s="166" t="s">
        <v>1223</v>
      </c>
      <c r="F117" s="167" t="s">
        <v>1227</v>
      </c>
      <c r="G117" s="168" t="s">
        <v>1159</v>
      </c>
      <c r="H117" s="169" t="s">
        <v>1160</v>
      </c>
      <c r="I117" s="170" t="s">
        <v>8</v>
      </c>
    </row>
    <row r="118" spans="1:9" s="169" customFormat="1">
      <c r="A118" s="153" t="s">
        <v>1167</v>
      </c>
      <c r="B118" s="153"/>
      <c r="C118" s="165"/>
      <c r="D118" s="153"/>
      <c r="E118" s="166" t="s">
        <v>1224</v>
      </c>
      <c r="F118" s="167" t="s">
        <v>1228</v>
      </c>
      <c r="G118" s="168" t="s">
        <v>1159</v>
      </c>
      <c r="H118" s="169" t="s">
        <v>1160</v>
      </c>
      <c r="I118" s="170" t="s">
        <v>8</v>
      </c>
    </row>
    <row r="119" spans="1:9" s="169" customFormat="1">
      <c r="A119" s="153" t="s">
        <v>1167</v>
      </c>
      <c r="B119" s="153"/>
      <c r="C119" s="165"/>
      <c r="D119" s="153"/>
      <c r="E119" s="166" t="s">
        <v>1225</v>
      </c>
      <c r="F119" s="167" t="s">
        <v>1229</v>
      </c>
      <c r="G119" s="168" t="s">
        <v>1159</v>
      </c>
      <c r="H119" s="169" t="s">
        <v>1160</v>
      </c>
      <c r="I119" s="170" t="s">
        <v>8</v>
      </c>
    </row>
    <row r="120" spans="1:9" s="169" customFormat="1">
      <c r="A120" s="153" t="s">
        <v>1167</v>
      </c>
      <c r="B120" s="153"/>
      <c r="C120" s="165"/>
      <c r="D120" s="153"/>
      <c r="E120" s="166" t="s">
        <v>1226</v>
      </c>
      <c r="F120" s="167" t="s">
        <v>1230</v>
      </c>
      <c r="G120" s="168" t="s">
        <v>1159</v>
      </c>
      <c r="H120" s="169" t="s">
        <v>1160</v>
      </c>
      <c r="I120" s="170" t="s">
        <v>8</v>
      </c>
    </row>
    <row r="121" spans="1:9" s="34" customFormat="1">
      <c r="A121" s="24"/>
      <c r="B121" s="24"/>
      <c r="C121" s="50"/>
      <c r="D121" s="61"/>
      <c r="E121" s="51" t="s">
        <v>873</v>
      </c>
      <c r="F121" s="61" t="s">
        <v>628</v>
      </c>
      <c r="G121" s="48" t="s">
        <v>702</v>
      </c>
      <c r="H121" s="34" t="s">
        <v>5</v>
      </c>
      <c r="I121" s="49" t="s">
        <v>8</v>
      </c>
    </row>
    <row r="122" spans="1:9" s="169" customFormat="1">
      <c r="A122" s="153" t="s">
        <v>1167</v>
      </c>
      <c r="B122" s="153"/>
      <c r="C122" s="165"/>
      <c r="D122" s="153"/>
      <c r="E122" s="166" t="s">
        <v>1231</v>
      </c>
      <c r="F122" s="167" t="s">
        <v>1232</v>
      </c>
      <c r="G122" s="168" t="s">
        <v>1159</v>
      </c>
      <c r="H122" s="169" t="s">
        <v>1160</v>
      </c>
      <c r="I122" s="170" t="s">
        <v>8</v>
      </c>
    </row>
    <row r="123" spans="1:9" s="169" customFormat="1">
      <c r="A123" s="153" t="s">
        <v>1167</v>
      </c>
      <c r="B123" s="153"/>
      <c r="C123" s="165"/>
      <c r="D123" s="153"/>
      <c r="E123" s="166" t="s">
        <v>1233</v>
      </c>
      <c r="F123" s="167" t="s">
        <v>1236</v>
      </c>
      <c r="G123" s="168" t="s">
        <v>1159</v>
      </c>
      <c r="H123" s="169" t="s">
        <v>1160</v>
      </c>
      <c r="I123" s="170" t="s">
        <v>8</v>
      </c>
    </row>
    <row r="124" spans="1:9" s="169" customFormat="1">
      <c r="A124" s="153" t="s">
        <v>1167</v>
      </c>
      <c r="B124" s="153"/>
      <c r="C124" s="165"/>
      <c r="D124" s="153"/>
      <c r="E124" s="166" t="s">
        <v>1234</v>
      </c>
      <c r="F124" s="167" t="s">
        <v>1237</v>
      </c>
      <c r="G124" s="168" t="s">
        <v>1159</v>
      </c>
      <c r="H124" s="169" t="s">
        <v>1160</v>
      </c>
      <c r="I124" s="170" t="s">
        <v>8</v>
      </c>
    </row>
    <row r="125" spans="1:9" s="169" customFormat="1">
      <c r="A125" s="153" t="s">
        <v>1167</v>
      </c>
      <c r="B125" s="153"/>
      <c r="C125" s="165"/>
      <c r="D125" s="153"/>
      <c r="E125" s="166" t="s">
        <v>1235</v>
      </c>
      <c r="F125" s="167" t="s">
        <v>1238</v>
      </c>
      <c r="G125" s="168" t="s">
        <v>1159</v>
      </c>
      <c r="H125" s="169" t="s">
        <v>1160</v>
      </c>
      <c r="I125" s="170" t="s">
        <v>8</v>
      </c>
    </row>
    <row r="126" spans="1:9" s="103" customFormat="1">
      <c r="A126" s="97" t="s">
        <v>841</v>
      </c>
      <c r="B126" s="97"/>
      <c r="C126" s="98"/>
      <c r="D126" s="109"/>
      <c r="E126" s="100" t="s">
        <v>894</v>
      </c>
      <c r="F126" s="109" t="s">
        <v>895</v>
      </c>
      <c r="G126" s="102"/>
      <c r="I126" s="104"/>
    </row>
    <row r="127" spans="1:9" s="34" customFormat="1">
      <c r="A127" s="24"/>
      <c r="B127" s="24"/>
      <c r="C127" s="50"/>
      <c r="D127" s="24"/>
      <c r="E127" s="24"/>
      <c r="F127" s="52"/>
      <c r="G127" s="48"/>
      <c r="I127" s="58"/>
    </row>
    <row r="128" spans="1:9" s="34" customFormat="1" ht="18">
      <c r="A128" s="24"/>
      <c r="B128" s="24"/>
      <c r="C128" s="401" t="s">
        <v>575</v>
      </c>
      <c r="D128" s="401"/>
      <c r="E128" s="401"/>
      <c r="F128" s="401"/>
      <c r="G128" s="402"/>
      <c r="H128" s="403"/>
      <c r="I128" s="404"/>
    </row>
    <row r="129" spans="1:9" s="34" customFormat="1">
      <c r="A129" s="24"/>
      <c r="B129" s="24"/>
      <c r="C129" s="59"/>
      <c r="D129" s="40"/>
      <c r="E129" s="40"/>
      <c r="F129" s="42"/>
      <c r="G129" s="43"/>
      <c r="H129" s="44"/>
      <c r="I129" s="45"/>
    </row>
    <row r="130" spans="1:9" s="34" customFormat="1">
      <c r="A130" s="24"/>
      <c r="B130" s="24"/>
      <c r="C130" s="50"/>
      <c r="D130" s="24"/>
      <c r="E130" s="51" t="s">
        <v>876</v>
      </c>
      <c r="F130" s="47" t="s">
        <v>630</v>
      </c>
      <c r="G130" s="48" t="s">
        <v>576</v>
      </c>
      <c r="H130" s="34" t="s">
        <v>5</v>
      </c>
      <c r="I130" s="49" t="s">
        <v>289</v>
      </c>
    </row>
    <row r="131" spans="1:9" s="34" customFormat="1">
      <c r="A131" s="24"/>
      <c r="B131" s="24"/>
      <c r="C131" s="53"/>
      <c r="D131" s="25"/>
      <c r="E131" s="25"/>
      <c r="F131" s="60"/>
      <c r="G131" s="56"/>
      <c r="H131" s="57"/>
      <c r="I131" s="58"/>
    </row>
    <row r="132" spans="1:9" s="34" customFormat="1" ht="18">
      <c r="A132" s="24"/>
      <c r="B132" s="400" t="s">
        <v>1337</v>
      </c>
      <c r="C132" s="400"/>
      <c r="D132" s="400"/>
      <c r="E132" s="400"/>
      <c r="F132" s="400"/>
      <c r="G132" s="36" t="s">
        <v>0</v>
      </c>
      <c r="H132" s="36" t="s">
        <v>1</v>
      </c>
      <c r="I132" s="37" t="s">
        <v>2</v>
      </c>
    </row>
    <row r="133" spans="1:9" s="34" customFormat="1" ht="18">
      <c r="A133" s="24"/>
      <c r="B133" s="110"/>
      <c r="C133" s="405"/>
      <c r="D133" s="405"/>
      <c r="E133" s="405"/>
      <c r="F133" s="405"/>
      <c r="G133" s="111"/>
      <c r="H133" s="111"/>
      <c r="I133" s="112"/>
    </row>
    <row r="134" spans="1:9" s="34" customFormat="1" ht="18">
      <c r="A134" s="24"/>
      <c r="B134" s="24"/>
      <c r="C134" s="401" t="s">
        <v>881</v>
      </c>
      <c r="D134" s="401"/>
      <c r="E134" s="401"/>
      <c r="F134" s="401"/>
      <c r="G134" s="402"/>
      <c r="H134" s="403"/>
      <c r="I134" s="404"/>
    </row>
    <row r="135" spans="1:9" s="34" customFormat="1" ht="18">
      <c r="A135" s="24"/>
      <c r="B135" s="24"/>
      <c r="C135" s="106"/>
      <c r="D135" s="107"/>
      <c r="E135" s="107"/>
      <c r="F135" s="113"/>
      <c r="G135" s="48"/>
      <c r="I135" s="108"/>
    </row>
    <row r="136" spans="1:9" s="34" customFormat="1">
      <c r="A136" s="24"/>
      <c r="B136" s="24"/>
      <c r="C136" s="50"/>
      <c r="D136" s="24"/>
      <c r="E136" s="51" t="s">
        <v>878</v>
      </c>
      <c r="F136" s="47" t="s">
        <v>631</v>
      </c>
      <c r="G136" s="48" t="s">
        <v>576</v>
      </c>
      <c r="H136" s="34" t="s">
        <v>5</v>
      </c>
      <c r="I136" s="49" t="s">
        <v>8</v>
      </c>
    </row>
    <row r="137" spans="1:9" s="34" customFormat="1">
      <c r="A137" s="24"/>
      <c r="B137" s="24"/>
      <c r="C137" s="50"/>
      <c r="D137" s="24"/>
      <c r="E137" s="51" t="s">
        <v>879</v>
      </c>
      <c r="F137" s="47" t="s">
        <v>821</v>
      </c>
      <c r="G137" s="48" t="s">
        <v>710</v>
      </c>
      <c r="H137" s="34" t="s">
        <v>5</v>
      </c>
      <c r="I137" s="49" t="s">
        <v>8</v>
      </c>
    </row>
    <row r="138" spans="1:9" s="34" customFormat="1">
      <c r="A138" s="24"/>
      <c r="B138" s="24"/>
      <c r="C138" s="53"/>
      <c r="D138" s="25"/>
      <c r="E138" s="25"/>
      <c r="F138" s="60"/>
      <c r="G138" s="56"/>
      <c r="H138" s="57"/>
      <c r="I138" s="58"/>
    </row>
  </sheetData>
  <mergeCells count="30">
    <mergeCell ref="C128:F128"/>
    <mergeCell ref="G128:I128"/>
    <mergeCell ref="B132:F132"/>
    <mergeCell ref="C98:F98"/>
    <mergeCell ref="G98:I98"/>
    <mergeCell ref="C105:F105"/>
    <mergeCell ref="G105:I105"/>
    <mergeCell ref="C114:F114"/>
    <mergeCell ref="G114:I114"/>
    <mergeCell ref="C81:F81"/>
    <mergeCell ref="G81:I81"/>
    <mergeCell ref="B87:F87"/>
    <mergeCell ref="C89:F89"/>
    <mergeCell ref="G89:I89"/>
    <mergeCell ref="B40:F40"/>
    <mergeCell ref="C134:F134"/>
    <mergeCell ref="G134:I134"/>
    <mergeCell ref="C133:F133"/>
    <mergeCell ref="B3:F3"/>
    <mergeCell ref="C5:F5"/>
    <mergeCell ref="G5:I5"/>
    <mergeCell ref="C21:F21"/>
    <mergeCell ref="G21:I21"/>
    <mergeCell ref="C42:F42"/>
    <mergeCell ref="G42:I42"/>
    <mergeCell ref="C68:F68"/>
    <mergeCell ref="G68:I68"/>
    <mergeCell ref="C75:F75"/>
    <mergeCell ref="G75:I75"/>
    <mergeCell ref="B79:F79"/>
  </mergeCells>
  <hyperlinks>
    <hyperlink ref="E8:F8" location="Graf.1.1.!A1" display="Graf. 1.1" xr:uid="{00000000-0004-0000-0000-000000000000}"/>
    <hyperlink ref="E12:F12" location="Graf.1.2._1.3.!A1" display="Graf. 1.2" xr:uid="{00000000-0004-0000-0000-000001000000}"/>
    <hyperlink ref="E13:F13" location="Graf.1.2._1.3.!A1" display="Graf. 1.3" xr:uid="{00000000-0004-0000-0000-000002000000}"/>
    <hyperlink ref="E15:F15" location="Graf.2.1.!A1" display="Graf. 2.1" xr:uid="{00000000-0004-0000-0000-000003000000}"/>
    <hyperlink ref="E23:F23" location="Graf.4.1.!A1" display="Graf.4.1." xr:uid="{00000000-0004-0000-0000-000004000000}"/>
    <hyperlink ref="E26:F26" location="Graf.5.1.!A1" display="Graf.5.1." xr:uid="{00000000-0004-0000-0000-000005000000}"/>
    <hyperlink ref="E29:F29" location="Graf.6.1.!A1" display="Graf.6.1." xr:uid="{00000000-0004-0000-0000-000006000000}"/>
    <hyperlink ref="E30:F30" location="Graf.6.2.!A1" display="Graf.6.2." xr:uid="{00000000-0004-0000-0000-000007000000}"/>
    <hyperlink ref="E31:F31" location="Graf.6.3.!A1" display="Graf.6.3." xr:uid="{00000000-0004-0000-0000-000008000000}"/>
    <hyperlink ref="E32:F32" location="Graf.7.1.!A1" display="Graf.7.1." xr:uid="{00000000-0004-0000-0000-000009000000}"/>
    <hyperlink ref="E33:F33" location="Graf.7.2.!A1" display="Graf.7.2." xr:uid="{00000000-0004-0000-0000-00000A000000}"/>
    <hyperlink ref="E36:F36" location="Graf.8.1.!A1" display="Graf.8.1." xr:uid="{00000000-0004-0000-0000-00000B000000}"/>
    <hyperlink ref="E37:F37" location="Graf.9.1.!A1" display="Graf.9.1." xr:uid="{00000000-0004-0000-0000-00000C000000}"/>
    <hyperlink ref="E38:F38" location="Graf.10.1.!A1" display="Graf.10.1." xr:uid="{00000000-0004-0000-0000-00000D000000}"/>
    <hyperlink ref="E44:F44" location="Graf.11.1!A1" display="Graf.11.1." xr:uid="{00000000-0004-0000-0000-00000E000000}"/>
    <hyperlink ref="E83:F83" location="Graf.22.1!A1" display="Graf.22.1." xr:uid="{00000000-0004-0000-0000-00000F000000}"/>
    <hyperlink ref="E84:F84" location="'Tabla 22.1'!A1" display="Tabla. 22.1." xr:uid="{00000000-0004-0000-0000-000010000000}"/>
    <hyperlink ref="E70:F70" location="Graf.16.1.!A1" display="Graf.16.1. " xr:uid="{00000000-0004-0000-0000-000011000000}"/>
    <hyperlink ref="E91:F91" location="Graf.24.1!A1" display="Graf.24.1. " xr:uid="{00000000-0004-0000-0000-000012000000}"/>
    <hyperlink ref="E92:F92" location="Graf.24.2!A1" display="Graf.24.2." xr:uid="{00000000-0004-0000-0000-000013000000}"/>
    <hyperlink ref="E100:F100" location="Graf.29.1!A1" display="Graf.29.1." xr:uid="{00000000-0004-0000-0000-000014000000}"/>
    <hyperlink ref="E102:F102" location="'Tabla 29.1'!A1" display="Tabla.29.1. " xr:uid="{00000000-0004-0000-0000-000015000000}"/>
    <hyperlink ref="E107:F107" location="Graf.31.1!A1" display="Graf.31.1. " xr:uid="{00000000-0004-0000-0000-000016000000}"/>
    <hyperlink ref="E110:F110" location="'Tabla 31.1'!A1" display="Tabla.31.1. " xr:uid="{00000000-0004-0000-0000-000017000000}"/>
    <hyperlink ref="E111:F111" location="Graf.31.2!A1" display="Graf.31.2. Proporción de ocupados de 55 y más años por actividades. 2019 y 2021" xr:uid="{00000000-0004-0000-0000-000018000000}"/>
    <hyperlink ref="E116:F116" location="Graf.33.1_33.2!A1" display="Graf.33.1." xr:uid="{00000000-0004-0000-0000-000019000000}"/>
    <hyperlink ref="E121:F121" location="Graf.33.1_33.2!A1" display="Graf.33.2. " xr:uid="{00000000-0004-0000-0000-00001A000000}"/>
    <hyperlink ref="E130:F130" location="Graf.34.1!A1" display="Graf.34.1. " xr:uid="{00000000-0004-0000-0000-00001B000000}"/>
    <hyperlink ref="E136:F136" location="Graf.35.1!A1" display="Graf.35.1." xr:uid="{00000000-0004-0000-0000-00001C000000}"/>
    <hyperlink ref="E137:F137" location="Graf.35.2!A1" display="Graf.35.2." xr:uid="{00000000-0004-0000-0000-00001D000000}"/>
    <hyperlink ref="E16" location="I.4!A1" display="I.4" xr:uid="{00000000-0004-0000-0000-00001E000000}"/>
    <hyperlink ref="E17" location="'I.5-I.5.a'!A1" display="I.5" xr:uid="{00000000-0004-0000-0000-00001F000000}"/>
    <hyperlink ref="E8" location="'I.1.a-I.1.b'!A1" display="I.1a" xr:uid="{00000000-0004-0000-0000-000020000000}"/>
    <hyperlink ref="E12" location="'I.2.a-I.2.b'!A1" display="I.2.a" xr:uid="{00000000-0004-0000-0000-000021000000}"/>
    <hyperlink ref="E13" location="'I.2.a-I.2.b'!A1" display="I.2.b" xr:uid="{00000000-0004-0000-0000-000022000000}"/>
    <hyperlink ref="E15" location="I.3!A1" display="I.3" xr:uid="{00000000-0004-0000-0000-000023000000}"/>
    <hyperlink ref="F15" location="I.3!A1" display="Tasas de empleo y tasas de empleo equivalente a tiempo completo, población 25-64 años" xr:uid="{00000000-0004-0000-0000-000024000000}"/>
    <hyperlink ref="F12" location="'I.2.a-I.2.b'!A1" display="Ocupados por situación profesional (índice de base 100: mismo trimestre de 2019)" xr:uid="{00000000-0004-0000-0000-000025000000}"/>
    <hyperlink ref="F8" location="'I.1.a-I.1.b'!A1" display="Número de ocupados, empleo efectivo y afiliados a la SS." xr:uid="{00000000-0004-0000-0000-000026000000}"/>
    <hyperlink ref="F13" location="'I.2.a-I.2.b'!A1" display="Horas trabajadas por situación profesional (índice de base 100: mismo trimestre de 2019)" xr:uid="{00000000-0004-0000-0000-000027000000}"/>
    <hyperlink ref="F16" location="I.4!A1" display="Diferencia porcentual del PIB por ramas de actividad y de las horas trabajadas" xr:uid="{00000000-0004-0000-0000-000028000000}"/>
    <hyperlink ref="F17" location="'I.5-I.5.a'!A1" display="Productividad aparente del trabajo (Cuarto trimester de 2019 base 100)" xr:uid="{00000000-0004-0000-0000-000029000000}"/>
    <hyperlink ref="E23" location="II.1!A1" display="II.1" xr:uid="{00000000-0004-0000-0000-00002A000000}"/>
    <hyperlink ref="F23" location="II.1!A1" display="Tasas de actividad laboral y población potencialmente activa " xr:uid="{00000000-0004-0000-0000-00002B000000}"/>
    <hyperlink ref="E26" location="II.2!A1" display="II.2" xr:uid="{00000000-0004-0000-0000-00002C000000}"/>
    <hyperlink ref="F26" location="II.2!A1" display="Tasas de incidencia del tiempo parcial y subempleo" xr:uid="{00000000-0004-0000-0000-00002D000000}"/>
    <hyperlink ref="E29" location="II.3!A1" display="II.3" xr:uid="{00000000-0004-0000-0000-00002E000000}"/>
    <hyperlink ref="F29" location="II.3!A1" display="Tasas de paro y otros indicadores de infrautilización del trabajo alternativos a la tasa de paro (u3-u6)" xr:uid="{00000000-0004-0000-0000-00002F000000}"/>
    <hyperlink ref="E30" location="II.4!A1" display="II.4" xr:uid="{00000000-0004-0000-0000-000030000000}"/>
    <hyperlink ref="F30" location="II.4!A1" display="u3, u5 y u6 por CCAA " xr:uid="{00000000-0004-0000-0000-000031000000}"/>
    <hyperlink ref="E31" location="II.5!A1" display="II.5" xr:uid="{00000000-0004-0000-0000-000032000000}"/>
    <hyperlink ref="F31" location="II.5!A1" display="u3, u5 y u6 por países de la UE" xr:uid="{00000000-0004-0000-0000-000033000000}"/>
    <hyperlink ref="E32" location="II.6!A1" display="II.6" xr:uid="{00000000-0004-0000-0000-000034000000}"/>
    <hyperlink ref="F32" location="II.6!A1" display="Parados registrados totales y con duración de las demandas pendientes mayor que 12 meses  (meses de diciembre, SEPE)" xr:uid="{00000000-0004-0000-0000-000035000000}"/>
    <hyperlink ref="E33" location="II.7!A1" display="II.7" xr:uid="{00000000-0004-0000-0000-000036000000}"/>
    <hyperlink ref="F33" location="II.7!A1" display="Desempleados totales y con duración de la búsqueda de empleo y desde fin del último empleo mayor que 12 meses (EPA)" xr:uid="{00000000-0004-0000-0000-000037000000}"/>
    <hyperlink ref="E36" location="II.8!A1" display="II.8" xr:uid="{00000000-0004-0000-0000-000038000000}"/>
    <hyperlink ref="F36" location="II.8!A1" display="Altas y bajas mensuales del paro registrado (Meses de octubre a enero)" xr:uid="{00000000-0004-0000-0000-000039000000}"/>
    <hyperlink ref="E37" location="II.9!A1" display="II.9" xr:uid="{00000000-0004-0000-0000-00003A000000}"/>
    <hyperlink ref="F37" location="II.9!A1" display="Tasas de transición del desempleo al empleo (promedios últimos 4 trimestres)" xr:uid="{00000000-0004-0000-0000-00003B000000}"/>
    <hyperlink ref="E38" location="II.10!A1" display="II.10" xr:uid="{00000000-0004-0000-0000-00003C000000}"/>
    <hyperlink ref="F38" location="II.10!A1" display="Curva de Beveridge. Total España " xr:uid="{00000000-0004-0000-0000-00003D000000}"/>
    <hyperlink ref="E44" location="'III.1.a-III.1.b'!A1" display="III.1a" xr:uid="{00000000-0004-0000-0000-00003E000000}"/>
    <hyperlink ref="F44" location="'III.1.a-III.1.b'!A1" display=" Contratos indefinidos y temporales " xr:uid="{00000000-0004-0000-0000-00003F000000}"/>
    <hyperlink ref="E70" location="IV.1!A1" display="IV.1" xr:uid="{00000000-0004-0000-0000-000040000000}"/>
    <hyperlink ref="F70" location="IV.1!A1" display="Variaciones de las remuneraciones de los asalariados, salarios pactados e IPC" xr:uid="{00000000-0004-0000-0000-000041000000}"/>
    <hyperlink ref="E83" location="VI.1!A1" display="VI.1" xr:uid="{00000000-0004-0000-0000-000042000000}"/>
    <hyperlink ref="F83" location="VI.1!A1" display=" Porcentaje de  empleo TIC, STEM y High-Tech sobre empleo total " xr:uid="{00000000-0004-0000-0000-000043000000}"/>
    <hyperlink ref="E84" location="VI.2!A1" display="VI.2" xr:uid="{00000000-0004-0000-0000-000044000000}"/>
    <hyperlink ref="F84" location="VI.2!A1" display=" Porcentaje de  empleo TIC, STEM y High-Tech sobre empleo total por CCAA" xr:uid="{00000000-0004-0000-0000-000045000000}"/>
    <hyperlink ref="E91" location="VII.1!A1" display="VII.1" xr:uid="{00000000-0004-0000-0000-000046000000}"/>
    <hyperlink ref="F91" location="VII.1!A1" display=" Variación del empleo entre 2019T4 y 2021T4 según situación profesional y género" xr:uid="{00000000-0004-0000-0000-000047000000}"/>
    <hyperlink ref="E92" location="VII.2!A1" display="VII.2" xr:uid="{00000000-0004-0000-0000-000048000000}"/>
    <hyperlink ref="F92" location="VII.2!A1" display="Porcentaje de mujeres sobre empleo total por situación profesional" xr:uid="{00000000-0004-0000-0000-000049000000}"/>
    <hyperlink ref="E100" location="VIII.1!A1" display="VIII.1" xr:uid="{00000000-0004-0000-0000-00004A000000}"/>
    <hyperlink ref="F100" location="VIII.1!A1" display="Distribución de la población de 18 a 24 años según estudien y/o trabajen, promedio últimos 4 trimestres" xr:uid="{00000000-0004-0000-0000-00004B000000}"/>
    <hyperlink ref="E102" location="VIII.2!A1" display="VIII.2" xr:uid="{00000000-0004-0000-0000-00004C000000}"/>
    <hyperlink ref="F102" location="VIII.2!A1" display=" Distribución de la población de 18 a 24 años según estudien y/o trabajen, promedio OCDE y países UE, 2020" xr:uid="{00000000-0004-0000-0000-00004D000000}"/>
    <hyperlink ref="E107" location="IX.1!A1" display="IX.1" xr:uid="{00000000-0004-0000-0000-00004E000000}"/>
    <hyperlink ref="F107" location="IX.1!A1" display="Tasas de empleo por grupos de edad y género, 50+ años" xr:uid="{00000000-0004-0000-0000-00004F000000}"/>
    <hyperlink ref="E110" location="IX.2!A1" display="IX.2" xr:uid="{00000000-0004-0000-0000-000050000000}"/>
    <hyperlink ref="F110" location="IX.2!A1" display="Tasas de empleo 55+, países de la UE" xr:uid="{00000000-0004-0000-0000-000051000000}"/>
    <hyperlink ref="E111" location="IX.3!A1" display="IX.3" xr:uid="{00000000-0004-0000-0000-000052000000}"/>
    <hyperlink ref="F111" location="IX.3!A1" display="Proporción de ocupados de 55 y más años por actividades. 2019 y 2021" xr:uid="{00000000-0004-0000-0000-000053000000}"/>
    <hyperlink ref="E116" location="'X.1-X.2'!A1" display="X.1" xr:uid="{00000000-0004-0000-0000-000054000000}"/>
    <hyperlink ref="F116" location="'X.1-X.2'!A1" display="Tasas de paro, por género y nacionalidad" xr:uid="{00000000-0004-0000-0000-000055000000}"/>
    <hyperlink ref="E121" location="'X.1-X.2'!A1" display="X.2" xr:uid="{00000000-0004-0000-0000-000056000000}"/>
    <hyperlink ref="F121" location="'X.1-X.2'!A1" display=" Tasas u6, por género y nacionalidad" xr:uid="{00000000-0004-0000-0000-000057000000}"/>
    <hyperlink ref="E130" location="XI.1!A1" display="XI.1" xr:uid="{00000000-0004-0000-0000-000058000000}"/>
    <hyperlink ref="F130" location="XI.1!A1" display="Contratos totales y de personas con discapacidad según tipo de contrato (índice de base 100 en 2006)" xr:uid="{00000000-0004-0000-0000-000059000000}"/>
    <hyperlink ref="E136" location="XII.1!A1" display="XII.1" xr:uid="{00000000-0004-0000-0000-00005A000000}"/>
    <hyperlink ref="F136" location="XII.1!A1" display="Tasas de participación de los adultos en actividades educativas y formativas, por situación laboral. Promedio últimos 4 trimestres" xr:uid="{00000000-0004-0000-0000-00005B000000}"/>
    <hyperlink ref="E137" location="XII.2!A1" display="XII.2" xr:uid="{00000000-0004-0000-0000-00005C000000}"/>
    <hyperlink ref="F137" location="XII.2!A1" display="Tasas de participación de los adultos en actividades educativas y formativas, por edades y niveles educativos. 2019T4 y 2021T4" xr:uid="{00000000-0004-0000-0000-00005D000000}"/>
    <hyperlink ref="F46" location="III.2!A1" display="Tasas de temporalidad y duración de los contratos temporales, promedios anuales," xr:uid="{00000000-0004-0000-0000-00005E000000}"/>
    <hyperlink ref="E46" location="III.2!A1" display="III.2" xr:uid="{00000000-0004-0000-0000-00005F000000}"/>
    <hyperlink ref="E19" location="I.6!A1" display="I.6 " xr:uid="{00000000-0004-0000-0000-000060000000}"/>
    <hyperlink ref="F19" location="I.6!A1" display="Relación entre peso energético y variación relativa del empleo (afiliados a la Seguridad Social)" xr:uid="{00000000-0004-0000-0000-000061000000}"/>
    <hyperlink ref="E47" location="III.3!A1" display="III.3" xr:uid="{00000000-0004-0000-0000-000062000000}"/>
    <hyperlink ref="F47" location="III.3!A1" display="Duración de los contratos temporales" xr:uid="{00000000-0004-0000-0000-000063000000}"/>
    <hyperlink ref="F49" location="III.4!A1" display="Distribución de los contratos por tipo de jornada" xr:uid="{00000000-0004-0000-0000-000064000000}"/>
    <hyperlink ref="E49" location="III.4!A1" display="III.4" xr:uid="{00000000-0004-0000-0000-000065000000}"/>
    <hyperlink ref="F51" location="'III.5.a-III.5.b-III.5.c'!A1" display="Asalariados con contratos temporales e indefinidos y tasas de temporalidad " xr:uid="{00000000-0004-0000-0000-000066000000}"/>
    <hyperlink ref="E51" location="'III.5.a-III.5.b-III.5.c'!A1" display="III.5a" xr:uid="{00000000-0004-0000-0000-000067000000}"/>
    <hyperlink ref="E63" location="III.6.c!A1" display="III.6c" xr:uid="{00000000-0004-0000-0000-000068000000}"/>
    <hyperlink ref="F63" location="III.6.c!A1" display="Tasas de transición del empleo al paro por países de la UE " xr:uid="{00000000-0004-0000-0000-000069000000}"/>
    <hyperlink ref="F61" location="'III.6.a-b'!A1" display="Porcentaje de parados que transitan al empleo" xr:uid="{00000000-0004-0000-0000-00006A000000}"/>
    <hyperlink ref="E62" location="'III.6.a-b'!A1" display="III.6b" xr:uid="{00000000-0004-0000-0000-00006B000000}"/>
    <hyperlink ref="F62" location="'III.6.a-b'!A1" display="Porcentaje de parados que transitan al empleo (jóvenes)" xr:uid="{00000000-0004-0000-0000-00006C000000}"/>
    <hyperlink ref="E64" location="III.7!A1" display="III.7a" xr:uid="{00000000-0004-0000-0000-00006D000000}"/>
    <hyperlink ref="F64" location="III.7!A1" display="Trabajadores temporales que transitan a otra situación" xr:uid="{00000000-0004-0000-0000-00006E000000}"/>
    <hyperlink ref="E65" location="III.7!A1" display="III.7b" xr:uid="{00000000-0004-0000-0000-00006F000000}"/>
    <hyperlink ref="F65" location="III.7!A1" display="Trabajadores temporales que transitan a otra situación (jóvenes)" xr:uid="{00000000-0004-0000-0000-000070000000}"/>
    <hyperlink ref="E66" location="III.8!A1" display="III.8" xr:uid="{00000000-0004-0000-0000-000071000000}"/>
    <hyperlink ref="F66" location="III.8!A1" display="trabajadores con contrato de obra y servicio que transitan a otra situación" xr:uid="{00000000-0004-0000-0000-000072000000}"/>
    <hyperlink ref="E61" location="'III.6.a-b'!A1" display="III.6a" xr:uid="{00000000-0004-0000-0000-000073000000}"/>
    <hyperlink ref="E48" location="III.3!A1" display="III.3" xr:uid="{00000000-0004-0000-0000-000074000000}"/>
    <hyperlink ref="F48" location="III.3!A1" display="Duración media de los contratos temporales con duración determinada inicial" xr:uid="{00000000-0004-0000-0000-000075000000}"/>
    <hyperlink ref="E50" location="III.4!A1" display="III.4" xr:uid="{00000000-0004-0000-0000-000076000000}"/>
    <hyperlink ref="F50" location="III.4!A1" display="Distribución de los contratos convertidos en indefinidos por tipo de jornada " xr:uid="{00000000-0004-0000-0000-000077000000}"/>
    <hyperlink ref="E53" location="'III.5.a-III.5.b'!A1" display="III.5b" xr:uid="{00000000-0004-0000-0000-000078000000}"/>
    <hyperlink ref="E54" location="'III.5.a-III.5.b-III.5.c'!A1" display="III.5c" xr:uid="{00000000-0004-0000-0000-000079000000}"/>
    <hyperlink ref="F53" location="'III.5.a-III.5.b'!A1" display="Variación interanual de asalariados por tipos de contrato " xr:uid="{00000000-0004-0000-0000-00007A000000}"/>
    <hyperlink ref="F54" location="'III.5.a-III.5.b-III.5.c'!A1" display="Variación intertrimestral de asalariados por tipos de contrato " xr:uid="{00000000-0004-0000-0000-00007B000000}"/>
    <hyperlink ref="E24" location="'II.1 regional'!A1" display="II.1a" xr:uid="{4E8F93A6-A3E6-48D3-806C-84F6DBDA0473}"/>
    <hyperlink ref="F24" location="'II.1 regional'!A1" display="Tasas de actividad laboral por CCAA" xr:uid="{37A336F0-B934-459F-87CF-D6333F458DFC}"/>
    <hyperlink ref="E25" location="'II.1 regional'!A1" display="II.1b" xr:uid="{9DFF3D79-F9D2-46C2-B3D2-5CE99C9B98E0}"/>
    <hyperlink ref="F25" location="'II.1 regional'!A1" display="Tasa de población potencialmente activa por CCAA" xr:uid="{4CECED52-E3F6-42E8-99F1-B36F5B041E8C}"/>
    <hyperlink ref="E27" location="'II.2 regional'!A1" display="II.2a" xr:uid="{8ECA0D0E-2D08-41AA-9035-456AB1F01836}"/>
    <hyperlink ref="F27" location="'II.2 regional'!A1" display="Tasa de incidencia del tiempo parcial por CCAA" xr:uid="{4117DC1A-0001-47EF-8660-6C7574CDB31A}"/>
    <hyperlink ref="E28" location="'II.2 regional'!A1" display="II.2b" xr:uid="{B782BD4C-60C4-4F31-B01C-3E1C55A758C1}"/>
    <hyperlink ref="F28" location="'II.2 regional'!A1" display="Tasa de actividad laboral potencial por CCAA" xr:uid="{C2543227-BB0B-4C57-B4B2-278D22D3DDC9}"/>
    <hyperlink ref="E34" location="'II.7 regional'!A1" display="II.1r1" xr:uid="{AD201B2E-2022-F640-9B4D-2828ADA48DF5}"/>
    <hyperlink ref="F34" location="'II.7 regional'!A1" display="Tasas de actividad laboral por CCAA" xr:uid="{31166380-9BC6-764D-92D7-2F2920EA09A4}"/>
    <hyperlink ref="E35" location="'II.7 regional'!A1" display="II.1r1" xr:uid="{3C225859-E775-7F45-9397-ADB79792355A}"/>
    <hyperlink ref="F35" location="'II.7 regional'!A1" display="Tasas de actividad laboral por CCAA" xr:uid="{98F84C02-99AE-EA4B-9777-EE53A8B960A2}"/>
    <hyperlink ref="E52" location="'III.5 regional'!A1" display="III.5ar1" xr:uid="{0F931ED6-879A-9244-9786-D04FDD094FC2}"/>
    <hyperlink ref="F52" location="'III.5 regional'!A1" display="Tasa de temporalidad por CCAA" xr:uid="{9FAE1AA5-EC1B-AD42-A42A-EFF2702B172E}"/>
    <hyperlink ref="E93" location="'VII.2 regional'!A1" display="VII.2r1" xr:uid="{A5898321-F8ED-8249-B1AE-7C4EFD4FDC0A}"/>
    <hyperlink ref="F93" location="'VII.2 regional'!A1" display="Porcentaje de mujeres asalariadas sobre total de asalariados por CCAA" xr:uid="{DD35D6E5-83BB-8443-AE14-4E2DD3F8800A}"/>
    <hyperlink ref="E108" location="'IX.1 regional'!A1" display="IX.1r1" xr:uid="{AD26988A-A6F9-8D45-85BE-A9997948DAEA}"/>
    <hyperlink ref="F108" location="'IX.1 regional'!A1" display="Tasa de empleo 50 años o más por CCAA. Varones" xr:uid="{C89AF561-8D56-6E46-8B26-2A8586F02CB8}"/>
    <hyperlink ref="E109" location="'IX.1 regional'!A1" display="IX.1r2" xr:uid="{02E62C14-8FB1-2B46-9389-42839C008F27}"/>
    <hyperlink ref="F109" location="'IX.1 regional'!A1" display="Tasa de empleo 50 años o más por CCAA. Mujeres" xr:uid="{792F3BBF-BF40-0A4B-A8C5-7C81DDDCC572}"/>
    <hyperlink ref="E101" location="'VIII.1 regional'!A1" display="VIII.1r1" xr:uid="{31E8DA2A-5D8A-E840-8F07-0D2F10AEDB50}"/>
    <hyperlink ref="F101" location="'VIII.1 regional'!A1" display="Porcentaje de personas entre 18 y 24 años que ni estudian ni trabajan por CCAA" xr:uid="{911DF7D6-D509-9A43-8424-340C4B165EAB}"/>
    <hyperlink ref="E117" location="'X.1 regional'!A1" display="X.1r1" xr:uid="{61853100-999E-7B41-A39C-A115EBDDB8B6}"/>
    <hyperlink ref="F117" location="'X.1 regional'!A1" display="Tasa de paro varones con nacionalidad española por CCAA" xr:uid="{40788961-ACEC-F747-B546-358A8FD44785}"/>
    <hyperlink ref="E118" location="'X.1 regional'!A1" display="X.1r2" xr:uid="{5FC85433-1BDF-EC41-A80D-377D4E847347}"/>
    <hyperlink ref="F118" location="'X.1 regional'!A1" display="Tasa de paro mujeres con nacionalidad española por CCAA" xr:uid="{54C5FB79-8ACD-FA46-BBB2-69B2F97EB023}"/>
    <hyperlink ref="E119" location="'X.1 regional'!A1" display="X.1r3" xr:uid="{E6D3A38C-3ADB-8C47-9A35-A496B5BE32E5}"/>
    <hyperlink ref="F119" location="'X.1 regional'!A1" display="Tasa de paro varones con nacionalidad extranjera por CCAA" xr:uid="{4FC3168C-9BB8-8B4F-B615-AF3359547B0E}"/>
    <hyperlink ref="E120" location="'IX.1 regional'!A1" display="X.1r4" xr:uid="{DAC10DCB-4BCE-F54E-8720-BF3DE650BAAF}"/>
    <hyperlink ref="F120" location="'X.1 regional'!A1" display="Tasa de paro mujeres con nacionalidad extranjera por CCAA" xr:uid="{13D1FFED-0C18-E148-A313-D3631DB85E4C}"/>
    <hyperlink ref="E122" location="'X.2 regional'!A1" display="X.2r1" xr:uid="{85238C91-3D32-1E44-8B4F-0DDE580B3F4C}"/>
    <hyperlink ref="F122" location="'X.2 regional'!A1" display="Tasa u6 varones con nacionalidad española por CCAA" xr:uid="{8145AC61-A2E6-8342-A409-B59F3EBD6C61}"/>
    <hyperlink ref="E123" location="'X.2 regional'!A1" display="X.2r1" xr:uid="{92BF3E2A-7A48-8842-8891-60A155BC85B3}"/>
    <hyperlink ref="F123" location="'X.2 regional'!A1" display="Tasa u6 varones con nacionalidad española por CCAA" xr:uid="{C60238CA-7C3B-4D4E-BB19-457C7A598CD3}"/>
    <hyperlink ref="E124" location="'X.2 regional'!A1" display="X.2r1" xr:uid="{EEFC74AC-38CE-9446-AAB3-591285905B5F}"/>
    <hyperlink ref="F124" location="'X.2 regional'!A1" display="Tasa u6 varones con nacionalidad española por CCAA" xr:uid="{AA98186C-98FA-E940-9BC9-62E403533167}"/>
    <hyperlink ref="E125" location="'X.2 regional'!A1" display="X.2r1" xr:uid="{E5B07FEB-326B-6043-AD37-18C131395003}"/>
    <hyperlink ref="F125" location="'X.2 regional'!A1" display="Tasa u6 varones con nacionalidad española por CCAA" xr:uid="{709A23F1-E601-1940-AA99-25A561C39051}"/>
    <hyperlink ref="F9" location="'I.1.a-I.1.b'!A1" display=" Número de horas trabajadas semanales (EPA) y horas trimestrales (CNTR)" xr:uid="{4B982C40-85D1-4ACA-9FB1-D32EE5BD6779}"/>
    <hyperlink ref="E9" location="'I.1.a-I.1.b'!A1" display="I.1b" xr:uid="{4EAB43CF-745D-4D21-B2FA-96289F99B39C}"/>
    <hyperlink ref="F10" location="'I.1-I.1.c'!A1" display="Indicadores de empleo. Crecimientro trimestral en porcentaje" xr:uid="{4C209487-0105-A242-BE30-99FC2217195F}"/>
    <hyperlink ref="E10" location="'I.1-I.1.c'!A1" display="I.1c" xr:uid="{FA9EDF88-598B-E14E-BFDA-A7D46A64F466}"/>
    <hyperlink ref="E7" location="'I.1-I.1.c'!A1" display="I.1" xr:uid="{608A725A-D305-42BD-A473-F4F4731AE664}"/>
    <hyperlink ref="F7" location="'I.1-I.1.c'!A1" display="Indicadores de empleo. Cuarto trimestre 2019 base 100" xr:uid="{C3C5464E-F5EC-4133-95A1-79AA738516B5}"/>
    <hyperlink ref="E11" location="'I.2-I.2.c'!A1" display="I.2" xr:uid="{0846022D-2F86-4E91-A058-46682F2E385B}"/>
    <hyperlink ref="F11" location="'I.2-I.2.c'!A1" display="Ocupados y horas por situación profesional Cuarto trimestre 2019 base 100" xr:uid="{886227C5-4EB0-4010-B0FC-6DB6B91E1272}"/>
    <hyperlink ref="E14" location="'I.2-I.2.c'!A1" display="I.2.c" xr:uid="{369D6145-109A-403F-A773-60273E6416AF}"/>
    <hyperlink ref="F14" location="'I.2-I.2.c'!A1" display="Ocupados y horas por situación profesional. Crecimiento trimestral en porcentaje" xr:uid="{10ECFB31-1BB9-4812-94BA-44D0021190F6}"/>
    <hyperlink ref="E18" location="'I.5-I.5.a'!A1" display="I.5.a" xr:uid="{315AD01F-CE1F-487F-8196-DBA76E1E7278}"/>
    <hyperlink ref="F18" location="'I.5-I.5.a'!A1" display="Contribuciones al crecimiento trimestral de la productividad aparente del trabajo (Porcentaje y puntos porcentuales)" xr:uid="{F3B724B1-94E0-4ABF-83EA-A69517E0EF9A}"/>
    <hyperlink ref="E45" location="'III.1.a-III.1.b'!A1" display="III.1b" xr:uid="{4820A754-9D55-4386-8677-E6AC98CAB6EA}"/>
    <hyperlink ref="F45" location="'III.1.a-III.1.b'!A1" display="Ratio de contratos temporales sobre el total de contratos mensuales" xr:uid="{3578EFA5-E0B7-47CF-ACCC-45980F43F30C}"/>
    <hyperlink ref="E55" location="'III.5.d-III.5.e'!A1" display="III.5d" xr:uid="{E9A56B99-1288-47E7-BD85-EA158DC869C2}"/>
    <hyperlink ref="F55" location="'III.5.d-III.5.e'!A1" display="Contratos indefinidos ordinarios y variación mensual  de la afiliación al Régimen General a finales de mes con este tipo de contratos" xr:uid="{DC97A36F-EF5B-4D41-A61E-9A36A9979CB9}"/>
    <hyperlink ref="E56" location="'III.5.d-III.5.e'!A1" display="III.5e" xr:uid="{8B9DE3FE-0E78-40A1-AE1A-7D3F0D9A8E56}"/>
    <hyperlink ref="F56" location="'III.5.d-III.5.e'!A1" display="Contratos fijos discontinuos y variación mensual de la afiliación al Régimen General con este tipo de contratos" xr:uid="{C1AC7F34-6EFB-47BE-BCCF-CEA03040E7AF}"/>
    <hyperlink ref="E57" location="'III.5.f-III.5.g'!A1" display="III.5f" xr:uid="{72A5F3E7-87AE-43D5-A3DE-C1AE4EB739A9}"/>
    <hyperlink ref="F57" location="'III.5.f-III.5.g'!A1" display="Tasas de baja de afiliados al Régimen General con contrato indefinido ordinario (%)" xr:uid="{804AEC82-25D6-4B17-BC05-493213220ABA}"/>
    <hyperlink ref="E58" location="'III.5.f-III.5.g'!A1" display="III.5g" xr:uid="{A23E294D-9DED-4DD7-AD0A-F910A65222AE}"/>
    <hyperlink ref="F58" location="'III.5.f-III.5.g'!A1" display="Tasas de baja de afiliados al Régimen General con contrato fijo discontinuo o con contrato temporal" xr:uid="{5D13E796-925D-4114-B8A9-A5CADFC42FFE}"/>
    <hyperlink ref="E59" location="'III.5.h-III.5.i'!A1" display="III.5h" xr:uid="{49A664C9-FA5A-4D35-A2A9-F8BD7519AF98}"/>
    <hyperlink ref="F59" location="'III.5.h-III.5.i'!A1" display="Tasas de baja de afiliados al Régimen General con contrato indefinido (%)" xr:uid="{51CB9EBD-193A-4557-A664-EF6A57FEA30B}"/>
    <hyperlink ref="E60" location="'III.5.h-III.5.i'!A1" display="III.5i" xr:uid="{39797CDA-DA1B-4FEB-BB6C-4510113EA0EA}"/>
    <hyperlink ref="F60" location="'III.5.h-III.5.i'!A1" display="Tasas de baja de afiliados al Régimen General con contrato temporal (%)" xr:uid="{205BD509-4F9A-41AF-AFA5-4A318F236274}"/>
  </hyperlinks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N36"/>
  <sheetViews>
    <sheetView workbookViewId="0"/>
  </sheetViews>
  <sheetFormatPr baseColWidth="10" defaultRowHeight="15.6"/>
  <cols>
    <col min="1" max="1" width="9" customWidth="1"/>
    <col min="2" max="2" width="51.69921875" customWidth="1"/>
    <col min="3" max="3" width="19.296875" customWidth="1"/>
    <col min="7" max="7" width="5.796875" customWidth="1"/>
    <col min="11" max="11" width="11.796875" customWidth="1"/>
    <col min="12" max="12" width="12.296875" customWidth="1"/>
  </cols>
  <sheetData>
    <row r="1" spans="1:14">
      <c r="A1" s="3" t="s">
        <v>833</v>
      </c>
    </row>
    <row r="3" spans="1:14" ht="51" customHeight="1">
      <c r="D3" s="408" t="s">
        <v>143</v>
      </c>
      <c r="E3" s="408"/>
      <c r="F3" s="408"/>
      <c r="H3" t="s">
        <v>76</v>
      </c>
      <c r="K3" s="409" t="s">
        <v>158</v>
      </c>
      <c r="L3" s="409"/>
      <c r="M3" s="410" t="s">
        <v>159</v>
      </c>
      <c r="N3" s="410"/>
    </row>
    <row r="4" spans="1:14" ht="31.2">
      <c r="D4" t="s">
        <v>1265</v>
      </c>
      <c r="E4" t="s">
        <v>1266</v>
      </c>
      <c r="F4" s="16" t="s">
        <v>931</v>
      </c>
      <c r="H4" t="s">
        <v>1265</v>
      </c>
      <c r="I4" t="s">
        <v>1266</v>
      </c>
      <c r="J4" s="16" t="s">
        <v>931</v>
      </c>
      <c r="K4" s="19" t="s">
        <v>143</v>
      </c>
      <c r="L4" s="19" t="s">
        <v>160</v>
      </c>
      <c r="M4" s="19" t="s">
        <v>143</v>
      </c>
      <c r="N4" s="19" t="s">
        <v>160</v>
      </c>
    </row>
    <row r="5" spans="1:14">
      <c r="B5" s="1" t="s">
        <v>69</v>
      </c>
      <c r="C5" t="s">
        <v>69</v>
      </c>
      <c r="D5" s="5">
        <v>110.57299999999999</v>
      </c>
      <c r="E5" s="5">
        <v>108.65989999999999</v>
      </c>
      <c r="F5" s="17">
        <f>(E5-D5)/D5</f>
        <v>-1.7301692094815191E-2</v>
      </c>
      <c r="H5" s="5">
        <v>8543427.8000000007</v>
      </c>
      <c r="I5" s="5">
        <v>8578717.6999999993</v>
      </c>
      <c r="J5" s="17">
        <f>(I5-H5)/H5</f>
        <v>4.1306488245851985E-3</v>
      </c>
      <c r="K5" s="20">
        <v>-0.25</v>
      </c>
      <c r="L5" s="20">
        <v>-0.15</v>
      </c>
      <c r="M5" s="20">
        <v>-0.2</v>
      </c>
      <c r="N5" s="20">
        <v>-0.2</v>
      </c>
    </row>
    <row r="6" spans="1:14">
      <c r="B6" t="s">
        <v>115</v>
      </c>
      <c r="C6" t="s">
        <v>144</v>
      </c>
      <c r="D6" s="5">
        <v>104.36409999999999</v>
      </c>
      <c r="E6" s="5">
        <v>102.623</v>
      </c>
      <c r="F6" s="17">
        <f t="shared" ref="F6:F17" si="0">(E6-D6)/D6</f>
        <v>-1.6682939823176639E-2</v>
      </c>
      <c r="H6" s="5">
        <v>362907.7</v>
      </c>
      <c r="I6" s="5">
        <v>344556.9</v>
      </c>
      <c r="J6" s="17">
        <f t="shared" ref="J6:J17" si="1">(I6-H6)/H6</f>
        <v>-5.0566025465979332E-2</v>
      </c>
      <c r="K6" s="20">
        <v>0.1</v>
      </c>
      <c r="L6" s="20">
        <v>0.2</v>
      </c>
      <c r="M6" s="20">
        <v>0.15</v>
      </c>
      <c r="N6" s="20">
        <v>0.15</v>
      </c>
    </row>
    <row r="7" spans="1:14">
      <c r="B7" t="s">
        <v>116</v>
      </c>
      <c r="C7" t="s">
        <v>145</v>
      </c>
      <c r="D7" s="5">
        <v>109.7838</v>
      </c>
      <c r="E7" s="5">
        <v>105.03489999999999</v>
      </c>
      <c r="F7" s="17">
        <f t="shared" si="0"/>
        <v>-4.3256837529763101E-2</v>
      </c>
      <c r="H7" s="5">
        <v>975490.8</v>
      </c>
      <c r="I7" s="5">
        <v>916210.5</v>
      </c>
      <c r="J7" s="17">
        <f t="shared" si="1"/>
        <v>-6.0769717151612342E-2</v>
      </c>
    </row>
    <row r="8" spans="1:14">
      <c r="B8" t="s">
        <v>117</v>
      </c>
      <c r="C8" t="s">
        <v>146</v>
      </c>
      <c r="D8" s="5">
        <v>107.4204</v>
      </c>
      <c r="E8" s="5">
        <v>101.0963</v>
      </c>
      <c r="F8" s="17">
        <f t="shared" si="0"/>
        <v>-5.8872430190168731E-2</v>
      </c>
      <c r="H8" s="5">
        <v>873997.4</v>
      </c>
      <c r="I8" s="5">
        <v>823073.4</v>
      </c>
      <c r="J8" s="17">
        <f t="shared" si="1"/>
        <v>-5.8265619554474644E-2</v>
      </c>
    </row>
    <row r="9" spans="1:14">
      <c r="B9" t="s">
        <v>118</v>
      </c>
      <c r="C9" t="s">
        <v>147</v>
      </c>
      <c r="D9" s="5">
        <v>114.241</v>
      </c>
      <c r="E9" s="5">
        <v>100.1841</v>
      </c>
      <c r="F9" s="17">
        <f t="shared" si="0"/>
        <v>-0.12304601675405502</v>
      </c>
      <c r="H9" s="5">
        <v>635367.19999999995</v>
      </c>
      <c r="I9" s="5">
        <v>610437.9</v>
      </c>
      <c r="J9" s="17">
        <f t="shared" si="1"/>
        <v>-3.9236051215737817E-2</v>
      </c>
    </row>
    <row r="10" spans="1:14">
      <c r="B10" t="s">
        <v>119</v>
      </c>
      <c r="C10" t="s">
        <v>148</v>
      </c>
      <c r="D10" s="5">
        <v>110.6202</v>
      </c>
      <c r="E10" s="5">
        <v>109.7585</v>
      </c>
      <c r="F10" s="17">
        <f t="shared" si="0"/>
        <v>-7.7897165255531907E-3</v>
      </c>
      <c r="H10" s="5">
        <v>6569662.0999999996</v>
      </c>
      <c r="I10" s="5">
        <v>6707512.4000000004</v>
      </c>
      <c r="J10" s="17">
        <f t="shared" si="1"/>
        <v>2.0982859986056323E-2</v>
      </c>
    </row>
    <row r="11" spans="1:14">
      <c r="B11" t="s">
        <v>120</v>
      </c>
      <c r="C11" t="s">
        <v>149</v>
      </c>
      <c r="D11" s="5">
        <v>110.968</v>
      </c>
      <c r="E11" s="5">
        <v>107.5108</v>
      </c>
      <c r="F11" s="17">
        <f t="shared" si="0"/>
        <v>-3.1154927546680127E-2</v>
      </c>
      <c r="H11" s="5">
        <v>2699821.8</v>
      </c>
      <c r="I11" s="5">
        <v>2734677.1</v>
      </c>
      <c r="J11" s="17">
        <f t="shared" si="1"/>
        <v>1.2910222445051849E-2</v>
      </c>
      <c r="M11" s="2" t="s">
        <v>1392</v>
      </c>
    </row>
    <row r="12" spans="1:14">
      <c r="B12" t="s">
        <v>121</v>
      </c>
      <c r="C12" t="s">
        <v>150</v>
      </c>
      <c r="D12" s="5">
        <v>122.4569</v>
      </c>
      <c r="E12" s="5">
        <v>130.86099999999999</v>
      </c>
      <c r="F12" s="17">
        <f t="shared" si="0"/>
        <v>6.8629044177992302E-2</v>
      </c>
      <c r="H12" s="5">
        <v>233424.8</v>
      </c>
      <c r="I12" s="5">
        <v>255479.3</v>
      </c>
      <c r="J12" s="17">
        <f t="shared" si="1"/>
        <v>9.4482248672805982E-2</v>
      </c>
    </row>
    <row r="13" spans="1:14">
      <c r="B13" t="s">
        <v>122</v>
      </c>
      <c r="C13" t="s">
        <v>151</v>
      </c>
      <c r="D13" s="5">
        <v>103.26049999999999</v>
      </c>
      <c r="E13" s="5">
        <v>116.7127</v>
      </c>
      <c r="F13" s="17">
        <f t="shared" si="0"/>
        <v>0.13027440308733743</v>
      </c>
      <c r="H13" s="5">
        <v>146781.6</v>
      </c>
      <c r="I13" s="5">
        <v>134947.20000000001</v>
      </c>
      <c r="J13" s="17">
        <f t="shared" si="1"/>
        <v>-8.0625909514544014E-2</v>
      </c>
    </row>
    <row r="14" spans="1:14">
      <c r="B14" t="s">
        <v>123</v>
      </c>
      <c r="C14" t="s">
        <v>152</v>
      </c>
      <c r="D14" s="5">
        <v>107.85760000000001</v>
      </c>
      <c r="E14" s="5">
        <v>112.22499999999999</v>
      </c>
      <c r="F14" s="17">
        <f t="shared" si="0"/>
        <v>4.0492278708222591E-2</v>
      </c>
      <c r="H14" s="5">
        <v>102255</v>
      </c>
      <c r="I14" s="5">
        <v>102947</v>
      </c>
      <c r="J14" s="17">
        <f t="shared" si="1"/>
        <v>6.7673952373967046E-3</v>
      </c>
    </row>
    <row r="15" spans="1:14">
      <c r="B15" t="s">
        <v>124</v>
      </c>
      <c r="C15" t="s">
        <v>153</v>
      </c>
      <c r="D15" s="5">
        <v>120.3524</v>
      </c>
      <c r="E15" s="5">
        <v>108.71259999999999</v>
      </c>
      <c r="F15" s="17">
        <f t="shared" si="0"/>
        <v>-9.6714315626443739E-2</v>
      </c>
      <c r="H15" s="5">
        <v>1081996.8999999999</v>
      </c>
      <c r="I15" s="5">
        <v>1109629.8999999999</v>
      </c>
      <c r="J15" s="17">
        <f>(I15-H15)/H15</f>
        <v>2.5538890176117882E-2</v>
      </c>
    </row>
    <row r="16" spans="1:14">
      <c r="B16" t="s">
        <v>125</v>
      </c>
      <c r="C16" t="s">
        <v>154</v>
      </c>
      <c r="D16" s="5">
        <v>107.04510000000001</v>
      </c>
      <c r="E16" s="5">
        <v>109.4173</v>
      </c>
      <c r="F16" s="17">
        <f t="shared" si="0"/>
        <v>2.2160752804191806E-2</v>
      </c>
      <c r="H16" s="5">
        <v>1646087.8</v>
      </c>
      <c r="I16" s="5">
        <v>1726215.6</v>
      </c>
      <c r="J16" s="17">
        <f t="shared" si="1"/>
        <v>4.8677719378030775E-2</v>
      </c>
    </row>
    <row r="17" spans="2:10">
      <c r="B17" t="s">
        <v>126</v>
      </c>
      <c r="C17" t="s">
        <v>155</v>
      </c>
      <c r="D17" s="5">
        <v>109.8586</v>
      </c>
      <c r="E17" s="5">
        <v>94.710899999999995</v>
      </c>
      <c r="F17" s="17">
        <f t="shared" si="0"/>
        <v>-0.13788360674539818</v>
      </c>
      <c r="H17" s="5">
        <v>659294.19999999995</v>
      </c>
      <c r="I17" s="5">
        <v>643616.30000000005</v>
      </c>
      <c r="J17" s="17">
        <f t="shared" si="1"/>
        <v>-2.3779823938994017E-2</v>
      </c>
    </row>
    <row r="20" spans="2:10">
      <c r="E20" s="5"/>
      <c r="F20" s="5"/>
    </row>
    <row r="21" spans="2:10">
      <c r="E21" s="5"/>
      <c r="F21" s="5"/>
    </row>
    <row r="22" spans="2:10">
      <c r="E22" s="5"/>
      <c r="F22" s="5"/>
    </row>
    <row r="23" spans="2:10">
      <c r="E23" s="5"/>
      <c r="F23" s="5"/>
    </row>
    <row r="24" spans="2:10">
      <c r="E24" s="5"/>
      <c r="F24" s="5"/>
    </row>
    <row r="25" spans="2:10">
      <c r="E25" s="5"/>
      <c r="F25" s="5"/>
    </row>
    <row r="26" spans="2:10">
      <c r="E26" s="5"/>
      <c r="F26" s="5"/>
    </row>
    <row r="27" spans="2:10">
      <c r="E27" s="5"/>
      <c r="F27" s="5"/>
    </row>
    <row r="28" spans="2:10">
      <c r="E28" s="5"/>
      <c r="F28" s="5"/>
    </row>
    <row r="29" spans="2:10">
      <c r="E29" s="5"/>
      <c r="F29" s="5"/>
    </row>
    <row r="30" spans="2:10">
      <c r="E30" s="5"/>
      <c r="F30" s="5"/>
    </row>
    <row r="31" spans="2:10">
      <c r="E31" s="5"/>
      <c r="F31" s="5"/>
    </row>
    <row r="32" spans="2:10">
      <c r="E32" s="5"/>
      <c r="F32" s="5"/>
    </row>
    <row r="36" spans="13:13">
      <c r="M36" t="s">
        <v>165</v>
      </c>
    </row>
  </sheetData>
  <mergeCells count="3">
    <mergeCell ref="D3:F3"/>
    <mergeCell ref="K3:L3"/>
    <mergeCell ref="M3:N3"/>
  </mergeCells>
  <hyperlinks>
    <hyperlink ref="A1" location="Indice!A1" display="Volver índice" xr:uid="{00000000-0004-0000-07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5" tint="0.39997558519241921"/>
  </sheetPr>
  <dimension ref="A1:I35"/>
  <sheetViews>
    <sheetView workbookViewId="0"/>
  </sheetViews>
  <sheetFormatPr baseColWidth="10" defaultRowHeight="15.6"/>
  <cols>
    <col min="3" max="4" width="22.19921875" customWidth="1"/>
    <col min="5" max="6" width="17.69921875" customWidth="1"/>
  </cols>
  <sheetData>
    <row r="1" spans="1:9">
      <c r="A1" s="3" t="s">
        <v>833</v>
      </c>
    </row>
    <row r="2" spans="1:9">
      <c r="C2" t="s">
        <v>557</v>
      </c>
    </row>
    <row r="3" spans="1:9" ht="57" customHeight="1">
      <c r="C3" s="8" t="s">
        <v>555</v>
      </c>
      <c r="D3" s="8" t="s">
        <v>556</v>
      </c>
      <c r="E3" s="8" t="s">
        <v>558</v>
      </c>
      <c r="F3" s="8" t="s">
        <v>559</v>
      </c>
    </row>
    <row r="4" spans="1:9">
      <c r="B4">
        <v>2006</v>
      </c>
      <c r="C4" s="12">
        <v>100</v>
      </c>
      <c r="D4" s="12">
        <v>100</v>
      </c>
      <c r="E4" s="12">
        <v>100</v>
      </c>
      <c r="F4" s="12">
        <v>100</v>
      </c>
      <c r="I4" s="2" t="s">
        <v>877</v>
      </c>
    </row>
    <row r="5" spans="1:9">
      <c r="B5">
        <v>2007</v>
      </c>
      <c r="C5" s="12">
        <v>111.01127405272526</v>
      </c>
      <c r="D5" s="12">
        <v>113.29272419627749</v>
      </c>
      <c r="E5" s="12">
        <v>101.98135717385964</v>
      </c>
      <c r="F5" s="12">
        <v>100.31925694241797</v>
      </c>
    </row>
    <row r="6" spans="1:9">
      <c r="B6">
        <v>2008</v>
      </c>
      <c r="C6" s="12">
        <v>88.420784945325082</v>
      </c>
      <c r="D6" s="12">
        <v>103.73604060913706</v>
      </c>
      <c r="E6" s="12">
        <v>87.385893640816732</v>
      </c>
      <c r="F6" s="12">
        <v>89.902490757072044</v>
      </c>
    </row>
    <row r="7" spans="1:9">
      <c r="B7">
        <v>2009</v>
      </c>
      <c r="C7" s="12">
        <v>67.525642112401457</v>
      </c>
      <c r="D7" s="12">
        <v>88.900169204737736</v>
      </c>
      <c r="E7" s="12">
        <v>60.278654905626148</v>
      </c>
      <c r="F7" s="12">
        <v>77.735722874429342</v>
      </c>
    </row>
    <row r="8" spans="1:9">
      <c r="B8">
        <v>2010</v>
      </c>
      <c r="C8" s="12">
        <v>69.382046282953297</v>
      </c>
      <c r="D8" s="12">
        <v>98.037225042301174</v>
      </c>
      <c r="E8" s="12">
        <v>56.411382274388046</v>
      </c>
      <c r="F8" s="12">
        <v>80.668608945078347</v>
      </c>
    </row>
    <row r="9" spans="1:9">
      <c r="B9">
        <v>2011</v>
      </c>
      <c r="C9" s="12">
        <v>60.744257014495204</v>
      </c>
      <c r="D9" s="12">
        <v>104.33840947546531</v>
      </c>
      <c r="E9" s="12">
        <v>50.989346628422616</v>
      </c>
      <c r="F9" s="12">
        <v>81.489018000337254</v>
      </c>
    </row>
    <row r="10" spans="1:9">
      <c r="B10">
        <v>2012</v>
      </c>
      <c r="C10" s="12">
        <v>54.83597524794439</v>
      </c>
      <c r="D10" s="12">
        <v>99.214890016920478</v>
      </c>
      <c r="E10" s="12">
        <v>49.862877168164353</v>
      </c>
      <c r="F10" s="12">
        <v>77.576287069344573</v>
      </c>
    </row>
    <row r="11" spans="1:9">
      <c r="B11">
        <v>2013</v>
      </c>
      <c r="C11" s="12">
        <v>51.385945579384583</v>
      </c>
      <c r="D11" s="12">
        <v>110.17935702199662</v>
      </c>
      <c r="E11" s="12">
        <v>52.127757785641947</v>
      </c>
      <c r="F11" s="12">
        <v>83.535535921008602</v>
      </c>
    </row>
    <row r="12" spans="1:9">
      <c r="B12">
        <v>2014</v>
      </c>
      <c r="C12" s="12">
        <v>60.676443163516147</v>
      </c>
      <c r="D12" s="12">
        <v>124.29103214890016</v>
      </c>
      <c r="E12" s="12">
        <v>62.020167688983094</v>
      </c>
      <c r="F12" s="12">
        <v>94.050170381075858</v>
      </c>
    </row>
    <row r="13" spans="1:9">
      <c r="B13">
        <v>2015</v>
      </c>
      <c r="C13" s="12">
        <v>68.831058743748414</v>
      </c>
      <c r="D13" s="12">
        <v>140.14213197969542</v>
      </c>
      <c r="E13" s="12">
        <v>78.689444688126514</v>
      </c>
      <c r="F13" s="12">
        <v>111.72000266429727</v>
      </c>
    </row>
    <row r="14" spans="1:9">
      <c r="B14">
        <v>2016</v>
      </c>
      <c r="C14" s="12">
        <v>83.800966347376445</v>
      </c>
      <c r="D14" s="12">
        <v>153.34686971235195</v>
      </c>
      <c r="E14" s="12">
        <v>78.689444688126514</v>
      </c>
      <c r="F14" s="12">
        <v>111.72000266429727</v>
      </c>
    </row>
    <row r="15" spans="1:9">
      <c r="B15">
        <v>2017</v>
      </c>
      <c r="C15" s="12">
        <v>90.514537594303633</v>
      </c>
      <c r="D15" s="12">
        <v>171.2351945854484</v>
      </c>
      <c r="E15" s="12">
        <v>88.60968793130769</v>
      </c>
      <c r="F15" s="12">
        <v>119.71020935345713</v>
      </c>
    </row>
    <row r="16" spans="1:9">
      <c r="B16">
        <v>2018</v>
      </c>
      <c r="C16" s="12">
        <v>98.491141815715849</v>
      </c>
      <c r="D16" s="12">
        <v>171.29610829103214</v>
      </c>
      <c r="E16" s="12">
        <v>104.94565379642621</v>
      </c>
      <c r="F16" s="12">
        <v>122.36902633330004</v>
      </c>
    </row>
    <row r="17" spans="2:6">
      <c r="B17">
        <v>2019</v>
      </c>
      <c r="C17" s="12">
        <v>93.939137068746291</v>
      </c>
      <c r="D17" s="12">
        <v>175.248730964467</v>
      </c>
      <c r="E17" s="12">
        <v>99.181947828563167</v>
      </c>
      <c r="F17" s="12">
        <v>124.48547899887257</v>
      </c>
    </row>
    <row r="18" spans="2:6">
      <c r="B18">
        <v>2020</v>
      </c>
      <c r="C18" s="12">
        <v>54.819021785199631</v>
      </c>
      <c r="D18" s="12">
        <v>109.88155668358715</v>
      </c>
      <c r="E18" s="12">
        <v>70.989254769215222</v>
      </c>
      <c r="F18" s="12">
        <v>88.060351837701475</v>
      </c>
    </row>
    <row r="19" spans="2:6">
      <c r="B19">
        <v>2021</v>
      </c>
      <c r="C19" s="12">
        <v>74.08663219462575</v>
      </c>
      <c r="D19" s="12">
        <v>150.34179357021998</v>
      </c>
      <c r="E19" s="12">
        <v>97.064914605384317</v>
      </c>
      <c r="F19" s="12">
        <v>105.63619363422563</v>
      </c>
    </row>
    <row r="35" spans="9:9">
      <c r="I35" t="s">
        <v>629</v>
      </c>
    </row>
  </sheetData>
  <hyperlinks>
    <hyperlink ref="A1" location="Indice!A1" display="Volver índice" xr:uid="{00000000-0004-0000-4D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4" tint="0.39997558519241921"/>
  </sheetPr>
  <dimension ref="B3:BP32"/>
  <sheetViews>
    <sheetView topLeftCell="A8" workbookViewId="0">
      <selection activeCell="F20" sqref="F20:H27"/>
    </sheetView>
  </sheetViews>
  <sheetFormatPr baseColWidth="10" defaultRowHeight="15.6"/>
  <cols>
    <col min="2" max="2" width="21.69921875" customWidth="1"/>
    <col min="3" max="8" width="14.5" customWidth="1"/>
  </cols>
  <sheetData>
    <row r="3" spans="2:68" ht="21">
      <c r="B3" s="11" t="s">
        <v>947</v>
      </c>
    </row>
    <row r="5" spans="2:68">
      <c r="B5" s="2" t="s">
        <v>1301</v>
      </c>
    </row>
    <row r="6" spans="2:68">
      <c r="B6" t="s">
        <v>648</v>
      </c>
    </row>
    <row r="7" spans="2:68">
      <c r="C7" s="22" t="s">
        <v>173</v>
      </c>
      <c r="D7" s="22" t="s">
        <v>174</v>
      </c>
      <c r="E7" s="22" t="s">
        <v>175</v>
      </c>
      <c r="F7" s="22" t="s">
        <v>176</v>
      </c>
      <c r="G7" s="22" t="s">
        <v>177</v>
      </c>
      <c r="H7" s="22" t="s">
        <v>178</v>
      </c>
      <c r="I7" s="22" t="s">
        <v>179</v>
      </c>
      <c r="J7" s="22" t="s">
        <v>180</v>
      </c>
      <c r="K7" s="22" t="s">
        <v>13</v>
      </c>
      <c r="L7" s="22" t="s">
        <v>14</v>
      </c>
      <c r="M7" s="22" t="s">
        <v>15</v>
      </c>
      <c r="N7" s="22" t="s">
        <v>16</v>
      </c>
      <c r="O7" s="22" t="s">
        <v>17</v>
      </c>
      <c r="P7" s="22" t="s">
        <v>18</v>
      </c>
      <c r="Q7" s="22" t="s">
        <v>19</v>
      </c>
      <c r="R7" s="22" t="s">
        <v>20</v>
      </c>
      <c r="S7" s="22" t="s">
        <v>21</v>
      </c>
      <c r="T7" s="22" t="s">
        <v>22</v>
      </c>
      <c r="U7" s="22" t="s">
        <v>23</v>
      </c>
      <c r="V7" s="22" t="s">
        <v>24</v>
      </c>
      <c r="W7" s="22" t="s">
        <v>25</v>
      </c>
      <c r="X7" s="22" t="s">
        <v>26</v>
      </c>
      <c r="Y7" s="22" t="s">
        <v>27</v>
      </c>
      <c r="Z7" s="22" t="s">
        <v>28</v>
      </c>
      <c r="AA7" s="22" t="s">
        <v>29</v>
      </c>
      <c r="AB7" s="22" t="s">
        <v>30</v>
      </c>
      <c r="AC7" s="22" t="s">
        <v>31</v>
      </c>
      <c r="AD7" s="22" t="s">
        <v>32</v>
      </c>
      <c r="AE7" s="22" t="s">
        <v>33</v>
      </c>
      <c r="AF7" s="22" t="s">
        <v>34</v>
      </c>
      <c r="AG7" s="22" t="s">
        <v>35</v>
      </c>
      <c r="AH7" s="22" t="s">
        <v>36</v>
      </c>
      <c r="AI7" s="22" t="s">
        <v>37</v>
      </c>
      <c r="AJ7" s="22" t="s">
        <v>38</v>
      </c>
      <c r="AK7" s="22" t="s">
        <v>39</v>
      </c>
      <c r="AL7" s="22" t="s">
        <v>40</v>
      </c>
      <c r="AM7" s="22" t="s">
        <v>41</v>
      </c>
      <c r="AN7" s="22" t="s">
        <v>42</v>
      </c>
      <c r="AO7" s="22" t="s">
        <v>43</v>
      </c>
      <c r="AP7" s="22" t="s">
        <v>44</v>
      </c>
      <c r="AQ7" s="22" t="s">
        <v>45</v>
      </c>
      <c r="AR7" s="22" t="s">
        <v>46</v>
      </c>
      <c r="AS7" s="22" t="s">
        <v>47</v>
      </c>
      <c r="AT7" s="22" t="s">
        <v>48</v>
      </c>
      <c r="AU7" s="22" t="s">
        <v>49</v>
      </c>
      <c r="AV7" s="22" t="s">
        <v>50</v>
      </c>
      <c r="AW7" s="22" t="s">
        <v>51</v>
      </c>
      <c r="AX7" s="22" t="s">
        <v>52</v>
      </c>
      <c r="AY7" s="22" t="s">
        <v>53</v>
      </c>
      <c r="AZ7" s="22" t="s">
        <v>54</v>
      </c>
      <c r="BA7" s="22" t="s">
        <v>55</v>
      </c>
      <c r="BB7" s="22" t="s">
        <v>56</v>
      </c>
      <c r="BC7" s="22" t="s">
        <v>57</v>
      </c>
      <c r="BD7" s="22" t="s">
        <v>58</v>
      </c>
      <c r="BE7" s="22" t="s">
        <v>59</v>
      </c>
      <c r="BF7" s="22" t="s">
        <v>60</v>
      </c>
      <c r="BG7" s="22" t="s">
        <v>61</v>
      </c>
      <c r="BH7" s="22" t="s">
        <v>62</v>
      </c>
      <c r="BI7" s="22" t="s">
        <v>63</v>
      </c>
      <c r="BJ7" s="22" t="s">
        <v>64</v>
      </c>
      <c r="BK7" s="22" t="s">
        <v>65</v>
      </c>
      <c r="BL7" s="22" t="s">
        <v>66</v>
      </c>
      <c r="BM7" s="22" t="s">
        <v>67</v>
      </c>
      <c r="BN7" s="22" t="s">
        <v>68</v>
      </c>
      <c r="BO7" s="22" t="s">
        <v>898</v>
      </c>
      <c r="BP7" s="22" t="s">
        <v>1239</v>
      </c>
    </row>
    <row r="8" spans="2:68">
      <c r="B8" t="s">
        <v>69</v>
      </c>
      <c r="C8" s="10">
        <v>10.856914997500001</v>
      </c>
      <c r="D8" s="10">
        <v>10.734074352499999</v>
      </c>
      <c r="E8" s="10">
        <v>10.81115662875</v>
      </c>
      <c r="F8" s="10">
        <v>10.750912068750001</v>
      </c>
      <c r="G8" s="10">
        <v>10.68543541375</v>
      </c>
      <c r="H8" s="10">
        <v>10.779336811250001</v>
      </c>
      <c r="I8" s="10">
        <v>10.783491970250001</v>
      </c>
      <c r="J8" s="10">
        <v>10.772232890249999</v>
      </c>
      <c r="K8" s="10">
        <v>10.708153605250001</v>
      </c>
      <c r="L8" s="10">
        <v>10.689094422749999</v>
      </c>
      <c r="M8" s="10">
        <v>10.686921594999999</v>
      </c>
      <c r="N8" s="10">
        <v>10.7397449025</v>
      </c>
      <c r="O8" s="10">
        <v>10.745439530000001</v>
      </c>
      <c r="P8" s="10">
        <v>10.723390102500002</v>
      </c>
      <c r="Q8" s="10">
        <v>10.724470258</v>
      </c>
      <c r="R8" s="10">
        <v>10.791833758000001</v>
      </c>
      <c r="S8" s="10">
        <v>10.884858250499999</v>
      </c>
      <c r="T8" s="10">
        <v>10.9060591455</v>
      </c>
      <c r="U8" s="10">
        <v>11.016008853500001</v>
      </c>
      <c r="V8" s="10">
        <v>11.158492326000001</v>
      </c>
      <c r="W8" s="10">
        <v>11.263964651</v>
      </c>
      <c r="X8" s="10">
        <v>11.2715363485</v>
      </c>
      <c r="Y8" s="10">
        <v>11.23107337775</v>
      </c>
      <c r="Z8" s="10">
        <v>11.17543625525</v>
      </c>
      <c r="AA8" s="10">
        <v>11.18093538025</v>
      </c>
      <c r="AB8" s="10">
        <v>11.29094028275</v>
      </c>
      <c r="AC8" s="10">
        <v>11.29452729025</v>
      </c>
      <c r="AD8" s="10">
        <v>11.17365431775</v>
      </c>
      <c r="AE8" s="10">
        <v>11.12305450525</v>
      </c>
      <c r="AF8" s="10">
        <v>11.220176935249999</v>
      </c>
      <c r="AG8" s="10">
        <v>11.28636527075</v>
      </c>
      <c r="AH8" s="10">
        <v>11.370622158249999</v>
      </c>
      <c r="AI8" s="10">
        <v>11.13362693825</v>
      </c>
      <c r="AJ8" s="10">
        <v>10.67369079825</v>
      </c>
      <c r="AK8" s="10">
        <v>10.391440155250001</v>
      </c>
      <c r="AL8" s="10">
        <v>10.11223340275</v>
      </c>
      <c r="AM8" s="10">
        <v>9.9483447102500016</v>
      </c>
      <c r="AN8" s="10">
        <v>9.9085245152500008</v>
      </c>
      <c r="AO8" s="10">
        <v>9.9476894162500002</v>
      </c>
      <c r="AP8" s="10">
        <v>9.9059170487500001</v>
      </c>
      <c r="AQ8" s="10">
        <v>9.7801088087500005</v>
      </c>
      <c r="AR8" s="10">
        <v>9.6055070162500016</v>
      </c>
      <c r="AS8" s="10">
        <v>9.5253133772500007</v>
      </c>
      <c r="AT8" s="10">
        <v>9.3894791597500014</v>
      </c>
      <c r="AU8" s="10">
        <v>9.5475294597499989</v>
      </c>
      <c r="AV8" s="10">
        <v>9.7274060247499996</v>
      </c>
      <c r="AW8" s="10">
        <v>9.7874683139999998</v>
      </c>
      <c r="AX8" s="10">
        <v>9.8619252465000002</v>
      </c>
      <c r="AY8" s="10">
        <v>9.940947414</v>
      </c>
      <c r="AZ8" s="10">
        <v>10.076479794000001</v>
      </c>
      <c r="BA8" s="10">
        <v>10.30106139325</v>
      </c>
      <c r="BB8" s="10">
        <v>10.480321168250001</v>
      </c>
      <c r="BC8" s="10">
        <v>10.501597643250001</v>
      </c>
      <c r="BD8" s="10">
        <v>10.510286330750001</v>
      </c>
      <c r="BE8" s="10">
        <v>10.505903482000001</v>
      </c>
      <c r="BF8" s="10">
        <v>10.645914077</v>
      </c>
      <c r="BG8" s="10">
        <v>10.556320426999999</v>
      </c>
      <c r="BH8" s="10">
        <v>10.3966770145</v>
      </c>
      <c r="BI8" s="10">
        <v>10.746574876</v>
      </c>
      <c r="BJ8" s="10">
        <v>10.960159301000001</v>
      </c>
      <c r="BK8" s="10">
        <v>11.940323353499998</v>
      </c>
      <c r="BL8" s="10">
        <v>13.050074578499999</v>
      </c>
      <c r="BM8" s="10">
        <v>13.646381379999999</v>
      </c>
      <c r="BN8" s="10">
        <v>14.360584022499999</v>
      </c>
      <c r="BO8" s="10">
        <v>15.94185448</v>
      </c>
      <c r="BP8" s="10">
        <v>16.05</v>
      </c>
    </row>
    <row r="9" spans="2:68">
      <c r="B9" t="s">
        <v>546</v>
      </c>
      <c r="C9" s="10">
        <v>10.98776149875</v>
      </c>
      <c r="D9" s="10">
        <v>10.98669386125</v>
      </c>
      <c r="E9" s="10">
        <v>10.753907921250001</v>
      </c>
      <c r="F9" s="10">
        <v>10.811125161500001</v>
      </c>
      <c r="G9" s="10">
        <v>10.738404394</v>
      </c>
      <c r="H9" s="10">
        <v>10.7229365115</v>
      </c>
      <c r="I9" s="10">
        <v>10.846862674</v>
      </c>
      <c r="J9" s="10">
        <v>10.8778361085</v>
      </c>
      <c r="K9" s="10">
        <v>10.858677746</v>
      </c>
      <c r="L9" s="10">
        <v>10.765151381000001</v>
      </c>
      <c r="M9" s="10">
        <v>10.8021601435</v>
      </c>
      <c r="N9" s="10">
        <v>10.861927747499999</v>
      </c>
      <c r="O9" s="10">
        <v>10.997968912500001</v>
      </c>
      <c r="P9" s="10">
        <v>11.004509449999999</v>
      </c>
      <c r="Q9" s="10">
        <v>10.972115280000001</v>
      </c>
      <c r="R9" s="10">
        <v>10.913020016499999</v>
      </c>
      <c r="S9" s="10">
        <v>10.910635114</v>
      </c>
      <c r="T9" s="10">
        <v>10.906499029000001</v>
      </c>
      <c r="U9" s="10">
        <v>10.843558191500001</v>
      </c>
      <c r="V9" s="10">
        <v>10.907105325750001</v>
      </c>
      <c r="W9" s="10">
        <v>10.99909174325</v>
      </c>
      <c r="X9" s="10">
        <v>11.14367210825</v>
      </c>
      <c r="Y9" s="10">
        <v>11.100838543250001</v>
      </c>
      <c r="Z9" s="10">
        <v>11.05278647075</v>
      </c>
      <c r="AA9" s="10">
        <v>10.98068797825</v>
      </c>
      <c r="AB9" s="10">
        <v>10.96199143075</v>
      </c>
      <c r="AC9" s="10">
        <v>11.13856256075</v>
      </c>
      <c r="AD9" s="10">
        <v>11.20984363625</v>
      </c>
      <c r="AE9" s="10">
        <v>11.152914763750001</v>
      </c>
      <c r="AF9" s="10">
        <v>11.121884108749999</v>
      </c>
      <c r="AG9" s="10">
        <v>11.26945304875</v>
      </c>
      <c r="AH9" s="10">
        <v>11.345127821</v>
      </c>
      <c r="AI9" s="10">
        <v>11.392815113499999</v>
      </c>
      <c r="AJ9" s="10">
        <v>11.174153806</v>
      </c>
      <c r="AK9" s="10">
        <v>10.700640203500001</v>
      </c>
      <c r="AL9" s="10">
        <v>10.372862221750001</v>
      </c>
      <c r="AM9" s="10">
        <v>10.184043289250001</v>
      </c>
      <c r="AN9" s="10">
        <v>10.033645749250001</v>
      </c>
      <c r="AO9" s="10">
        <v>9.9489592317500009</v>
      </c>
      <c r="AP9" s="10">
        <v>10.020082593250001</v>
      </c>
      <c r="AQ9" s="10">
        <v>9.9551783807500005</v>
      </c>
      <c r="AR9" s="10">
        <v>9.8263760807500002</v>
      </c>
      <c r="AS9" s="10">
        <v>9.6212209457500002</v>
      </c>
      <c r="AT9" s="10">
        <v>9.5203782315000005</v>
      </c>
      <c r="AU9" s="10">
        <v>9.3665553315000007</v>
      </c>
      <c r="AV9" s="10">
        <v>9.510349154</v>
      </c>
      <c r="AW9" s="10">
        <v>9.6997882139999998</v>
      </c>
      <c r="AX9" s="10">
        <v>9.7565511477499989</v>
      </c>
      <c r="AY9" s="10">
        <v>9.7805272352500001</v>
      </c>
      <c r="AZ9" s="10">
        <v>9.8339785352500009</v>
      </c>
      <c r="BA9" s="10">
        <v>9.9203184852500002</v>
      </c>
      <c r="BB9" s="10">
        <v>10.1182307015</v>
      </c>
      <c r="BC9" s="10">
        <v>10.324188114</v>
      </c>
      <c r="BD9" s="10">
        <v>10.305698036500001</v>
      </c>
      <c r="BE9" s="10">
        <v>10.315094111500001</v>
      </c>
      <c r="BF9" s="10">
        <v>10.276287077000001</v>
      </c>
      <c r="BG9" s="10">
        <v>10.341868877</v>
      </c>
      <c r="BH9" s="10">
        <v>10.224936724500001</v>
      </c>
      <c r="BI9" s="10">
        <v>10.203078987</v>
      </c>
      <c r="BJ9" s="10">
        <v>10.66123986425</v>
      </c>
      <c r="BK9" s="10">
        <v>11.03799462425</v>
      </c>
      <c r="BL9" s="10">
        <v>12.23864006925</v>
      </c>
      <c r="BM9" s="10">
        <v>13.440044164250001</v>
      </c>
      <c r="BN9" s="10">
        <v>14.084854365000002</v>
      </c>
      <c r="BO9" s="10">
        <v>16.39750862</v>
      </c>
      <c r="BP9" s="10">
        <v>16.600000000000001</v>
      </c>
    </row>
    <row r="10" spans="2:68">
      <c r="B10" t="s">
        <v>547</v>
      </c>
      <c r="C10" s="10">
        <v>15.281883480000001</v>
      </c>
      <c r="D10" s="10">
        <v>15.5348093525</v>
      </c>
      <c r="E10" s="10">
        <v>15.6887576575</v>
      </c>
      <c r="F10" s="10">
        <v>15.737971782499999</v>
      </c>
      <c r="G10" s="10">
        <v>15.486612557499999</v>
      </c>
      <c r="H10" s="10">
        <v>15.152546645000001</v>
      </c>
      <c r="I10" s="10">
        <v>15.113837482500001</v>
      </c>
      <c r="J10" s="10">
        <v>14.724562169999999</v>
      </c>
      <c r="K10" s="10">
        <v>14.6401712925</v>
      </c>
      <c r="L10" s="10">
        <v>14.303388119999999</v>
      </c>
      <c r="M10" s="10">
        <v>13.49830699</v>
      </c>
      <c r="N10" s="10">
        <v>13.2451689225</v>
      </c>
      <c r="O10" s="10">
        <v>12.6510615325</v>
      </c>
      <c r="P10" s="10">
        <v>12.315650937500001</v>
      </c>
      <c r="Q10" s="10">
        <v>12.189838645</v>
      </c>
      <c r="R10" s="10">
        <v>12.054311273749999</v>
      </c>
      <c r="S10" s="10">
        <v>12.35204171875</v>
      </c>
      <c r="T10" s="10">
        <v>12.697496411249999</v>
      </c>
      <c r="U10" s="10">
        <v>12.912558316250001</v>
      </c>
      <c r="V10" s="10">
        <v>13.154950617499999</v>
      </c>
      <c r="W10" s="10">
        <v>13.47060132</v>
      </c>
      <c r="X10" s="10">
        <v>13.557410954999998</v>
      </c>
      <c r="Y10" s="10">
        <v>13.838943480000001</v>
      </c>
      <c r="Z10" s="10">
        <v>13.7940206525</v>
      </c>
      <c r="AA10" s="10">
        <v>13.631696699999999</v>
      </c>
      <c r="AB10" s="10">
        <v>13.64815259</v>
      </c>
      <c r="AC10" s="10">
        <v>13.5804471975</v>
      </c>
      <c r="AD10" s="10">
        <v>13.402847051249999</v>
      </c>
      <c r="AE10" s="10">
        <v>13.16541433375</v>
      </c>
      <c r="AF10" s="10">
        <v>13.12486243375</v>
      </c>
      <c r="AG10" s="10">
        <v>13.18930935875</v>
      </c>
      <c r="AH10" s="10">
        <v>13.3409471525</v>
      </c>
      <c r="AI10" s="10">
        <v>13.579174757499999</v>
      </c>
      <c r="AJ10" s="10">
        <v>13.361592770000001</v>
      </c>
      <c r="AK10" s="10">
        <v>12.84917164</v>
      </c>
      <c r="AL10" s="10">
        <v>12.544158220749999</v>
      </c>
      <c r="AM10" s="10">
        <v>11.92835664825</v>
      </c>
      <c r="AN10" s="10">
        <v>11.557835340750001</v>
      </c>
      <c r="AO10" s="10">
        <v>11.459213255750001</v>
      </c>
      <c r="AP10" s="10">
        <v>11.303487776500003</v>
      </c>
      <c r="AQ10" s="10">
        <v>11.182231664</v>
      </c>
      <c r="AR10" s="10">
        <v>10.985954521500002</v>
      </c>
      <c r="AS10" s="10">
        <v>10.899211644000001</v>
      </c>
      <c r="AT10" s="10">
        <v>10.91646313575</v>
      </c>
      <c r="AU10" s="10">
        <v>10.929814575750001</v>
      </c>
      <c r="AV10" s="10">
        <v>11.151579855750001</v>
      </c>
      <c r="AW10" s="10">
        <v>11.30723810075</v>
      </c>
      <c r="AX10" s="10">
        <v>11.273826359499999</v>
      </c>
      <c r="AY10" s="10">
        <v>11.366032599499999</v>
      </c>
      <c r="AZ10" s="10">
        <v>11.454984426999999</v>
      </c>
      <c r="BA10" s="10">
        <v>11.936674357000001</v>
      </c>
      <c r="BB10" s="10">
        <v>12.5176146025</v>
      </c>
      <c r="BC10" s="10">
        <v>12.754953860000001</v>
      </c>
      <c r="BD10" s="10">
        <v>12.9213724125</v>
      </c>
      <c r="BE10" s="10">
        <v>12.75076413</v>
      </c>
      <c r="BF10" s="10">
        <v>12.570043802500001</v>
      </c>
      <c r="BG10" s="10">
        <v>12.790608407500001</v>
      </c>
      <c r="BH10" s="10">
        <v>12.7959363475</v>
      </c>
      <c r="BI10" s="10">
        <v>12.4176447425</v>
      </c>
      <c r="BJ10" s="10">
        <v>12.9268276725</v>
      </c>
      <c r="BK10" s="10">
        <v>13.06095958</v>
      </c>
      <c r="BL10" s="10">
        <v>14.029746772500001</v>
      </c>
      <c r="BM10" s="10">
        <v>15.374011995</v>
      </c>
      <c r="BN10" s="10">
        <v>15.9104936125</v>
      </c>
      <c r="BO10" s="10">
        <v>17.42930222</v>
      </c>
      <c r="BP10" s="10">
        <v>17.149999999999999</v>
      </c>
    </row>
    <row r="11" spans="2:68">
      <c r="B11" t="s">
        <v>548</v>
      </c>
      <c r="C11" s="10">
        <v>9.1025310762499991</v>
      </c>
      <c r="D11" s="10">
        <v>9.4375156162499998</v>
      </c>
      <c r="E11" s="10">
        <v>9.5566071262500003</v>
      </c>
      <c r="F11" s="10">
        <v>9.6931046237499991</v>
      </c>
      <c r="G11" s="10">
        <v>9.7077296962500004</v>
      </c>
      <c r="H11" s="10">
        <v>9.5641435387500007</v>
      </c>
      <c r="I11" s="10">
        <v>9.600747943750001</v>
      </c>
      <c r="J11" s="10">
        <v>9.6142048842500003</v>
      </c>
      <c r="K11" s="10">
        <v>9.62360548925</v>
      </c>
      <c r="L11" s="10">
        <v>9.6776783467499996</v>
      </c>
      <c r="M11" s="10">
        <v>9.6212160592500009</v>
      </c>
      <c r="N11" s="10">
        <v>9.4150124794999996</v>
      </c>
      <c r="O11" s="10">
        <v>9.3090473424999995</v>
      </c>
      <c r="P11" s="10">
        <v>9.3172420275000007</v>
      </c>
      <c r="Q11" s="10">
        <v>9.3163415199999999</v>
      </c>
      <c r="R11" s="10">
        <v>9.4334963564999992</v>
      </c>
      <c r="S11" s="10">
        <v>9.5271312010000013</v>
      </c>
      <c r="T11" s="10">
        <v>9.7134028685000011</v>
      </c>
      <c r="U11" s="10">
        <v>9.8395141385000002</v>
      </c>
      <c r="V11" s="10">
        <v>9.9523209357500004</v>
      </c>
      <c r="W11" s="10">
        <v>10.08291876575</v>
      </c>
      <c r="X11" s="10">
        <v>10.044532658249999</v>
      </c>
      <c r="Y11" s="10">
        <v>9.9908634432499994</v>
      </c>
      <c r="Z11" s="10">
        <v>9.9293183094999993</v>
      </c>
      <c r="AA11" s="10">
        <v>9.9288393245000002</v>
      </c>
      <c r="AB11" s="10">
        <v>9.9131935819999999</v>
      </c>
      <c r="AC11" s="10">
        <v>9.8545600170000007</v>
      </c>
      <c r="AD11" s="10">
        <v>9.7011322970000009</v>
      </c>
      <c r="AE11" s="10">
        <v>9.3976063735000004</v>
      </c>
      <c r="AF11" s="10">
        <v>9.1995041385</v>
      </c>
      <c r="AG11" s="10">
        <v>9.1377539634999998</v>
      </c>
      <c r="AH11" s="10">
        <v>9.0743161439999991</v>
      </c>
      <c r="AI11" s="10">
        <v>9.1188136340000003</v>
      </c>
      <c r="AJ11" s="10">
        <v>8.8289712662499991</v>
      </c>
      <c r="AK11" s="10">
        <v>8.4664627315000018</v>
      </c>
      <c r="AL11" s="10">
        <v>8.3911343815000006</v>
      </c>
      <c r="AM11" s="10">
        <v>8.1546188595000011</v>
      </c>
      <c r="AN11" s="10">
        <v>8.1720994712500001</v>
      </c>
      <c r="AO11" s="10">
        <v>8.3456867935000005</v>
      </c>
      <c r="AP11" s="10">
        <v>8.4835788012500011</v>
      </c>
      <c r="AQ11" s="10">
        <v>8.6130543947499998</v>
      </c>
      <c r="AR11" s="10">
        <v>8.5940440892499996</v>
      </c>
      <c r="AS11" s="10">
        <v>8.4895011187499989</v>
      </c>
      <c r="AT11" s="10">
        <v>8.4347311259999991</v>
      </c>
      <c r="AU11" s="10">
        <v>8.2698720694999999</v>
      </c>
      <c r="AV11" s="10">
        <v>8.4649318457499998</v>
      </c>
      <c r="AW11" s="10">
        <v>8.6811038254999993</v>
      </c>
      <c r="AX11" s="10">
        <v>8.8611762522500008</v>
      </c>
      <c r="AY11" s="10">
        <v>9.1394746302499996</v>
      </c>
      <c r="AZ11" s="10">
        <v>9.337211847999999</v>
      </c>
      <c r="BA11" s="10">
        <v>9.4752595437500009</v>
      </c>
      <c r="BB11" s="10">
        <v>9.6267761005000008</v>
      </c>
      <c r="BC11" s="10">
        <v>9.7099589110000011</v>
      </c>
      <c r="BD11" s="10">
        <v>9.8348964434999999</v>
      </c>
      <c r="BE11" s="10">
        <v>9.9798084485</v>
      </c>
      <c r="BF11" s="10">
        <v>10.213336227999999</v>
      </c>
      <c r="BG11" s="10">
        <v>10.593357800500002</v>
      </c>
      <c r="BH11" s="10">
        <v>10.555150033</v>
      </c>
      <c r="BI11" s="10">
        <v>10.095429182</v>
      </c>
      <c r="BJ11" s="10">
        <v>9.9234689475</v>
      </c>
      <c r="BK11" s="10">
        <v>9.5373946449999991</v>
      </c>
      <c r="BL11" s="10">
        <v>9.6979638349999995</v>
      </c>
      <c r="BM11" s="10">
        <v>10.199850918499999</v>
      </c>
      <c r="BN11" s="10">
        <v>10.63213563125</v>
      </c>
      <c r="BO11" s="10">
        <v>13.31301689</v>
      </c>
      <c r="BP11" s="10">
        <v>13.29</v>
      </c>
    </row>
    <row r="13" spans="2:68">
      <c r="B13" t="s">
        <v>626</v>
      </c>
    </row>
    <row r="16" spans="2:68">
      <c r="B16" s="2" t="s">
        <v>1302</v>
      </c>
    </row>
    <row r="17" spans="2:14">
      <c r="B17" t="s">
        <v>648</v>
      </c>
    </row>
    <row r="18" spans="2:14">
      <c r="C18" s="417" t="s">
        <v>58</v>
      </c>
      <c r="D18" s="417"/>
      <c r="E18" s="417"/>
      <c r="F18" s="417" t="s">
        <v>1239</v>
      </c>
      <c r="G18" s="417"/>
      <c r="H18" s="417"/>
      <c r="I18" s="417"/>
      <c r="J18" s="417"/>
      <c r="K18" s="417"/>
      <c r="L18" s="417"/>
      <c r="M18" s="417"/>
      <c r="N18" s="417"/>
    </row>
    <row r="19" spans="2:14" ht="51" customHeight="1">
      <c r="C19" s="85" t="s">
        <v>707</v>
      </c>
      <c r="D19" s="85" t="s">
        <v>708</v>
      </c>
      <c r="E19" s="85" t="s">
        <v>709</v>
      </c>
      <c r="F19" s="85" t="s">
        <v>707</v>
      </c>
      <c r="G19" s="85" t="s">
        <v>708</v>
      </c>
      <c r="H19" s="85" t="s">
        <v>709</v>
      </c>
      <c r="I19" s="85"/>
      <c r="J19" s="85"/>
      <c r="K19" s="85"/>
      <c r="L19" s="85"/>
      <c r="M19" s="85"/>
      <c r="N19" s="85"/>
    </row>
    <row r="20" spans="2:14">
      <c r="B20" t="s">
        <v>549</v>
      </c>
      <c r="C20" s="93">
        <v>8.8037099839999993</v>
      </c>
      <c r="D20" s="93">
        <v>28.34878922</v>
      </c>
      <c r="E20" s="93">
        <v>36.363632199999998</v>
      </c>
      <c r="F20" s="93">
        <v>10.886026380000001</v>
      </c>
      <c r="G20" s="93">
        <v>32.317092899999999</v>
      </c>
      <c r="H20" s="93">
        <v>39.761589049999998</v>
      </c>
    </row>
    <row r="21" spans="2:14">
      <c r="B21" t="s">
        <v>550</v>
      </c>
      <c r="C21" s="93">
        <v>6.6804928779999999</v>
      </c>
      <c r="D21" s="93">
        <v>16.65040398</v>
      </c>
      <c r="E21" s="93">
        <v>23.311828609999999</v>
      </c>
      <c r="F21" s="93">
        <v>9.6705808639999997</v>
      </c>
      <c r="G21" s="93">
        <v>19.114784239999999</v>
      </c>
      <c r="H21" s="93">
        <v>26.36766815</v>
      </c>
    </row>
    <row r="22" spans="2:14">
      <c r="B22" t="s">
        <v>551</v>
      </c>
      <c r="C22" s="93">
        <v>6.0321974750000003</v>
      </c>
      <c r="D22" s="93">
        <v>9.8301458359999998</v>
      </c>
      <c r="E22" s="93">
        <v>18.29447746</v>
      </c>
      <c r="F22" s="93">
        <v>8.4171333310000005</v>
      </c>
      <c r="G22" s="93">
        <v>17.92086029</v>
      </c>
      <c r="H22" s="93">
        <v>28.14325333</v>
      </c>
    </row>
    <row r="23" spans="2:14">
      <c r="B23" t="s">
        <v>552</v>
      </c>
      <c r="C23" s="93">
        <v>4.0435557370000001</v>
      </c>
      <c r="D23" s="93">
        <v>9.1778392790000005</v>
      </c>
      <c r="E23" s="93">
        <v>19.370239260000002</v>
      </c>
      <c r="F23" s="93">
        <v>7.8769574169999999</v>
      </c>
      <c r="G23" s="93">
        <v>15.90791512</v>
      </c>
      <c r="H23" s="93">
        <v>24.14337158</v>
      </c>
    </row>
    <row r="24" spans="2:14">
      <c r="B24" t="s">
        <v>553</v>
      </c>
      <c r="C24" s="93">
        <v>4.1750054360000002</v>
      </c>
      <c r="D24" s="93">
        <v>9.1832008359999993</v>
      </c>
      <c r="E24" s="93">
        <v>16.641725539999999</v>
      </c>
      <c r="F24" s="93">
        <v>6.2860755920000004</v>
      </c>
      <c r="G24" s="93">
        <v>12.593311310000001</v>
      </c>
      <c r="H24" s="93">
        <v>24.374322889999998</v>
      </c>
    </row>
    <row r="25" spans="2:14">
      <c r="B25" t="s">
        <v>532</v>
      </c>
      <c r="C25" s="93">
        <v>3.0342991349999999</v>
      </c>
      <c r="D25" s="93">
        <v>8.7619390490000004</v>
      </c>
      <c r="E25" s="93">
        <v>14.89122581</v>
      </c>
      <c r="F25" s="93">
        <v>5.5592303279999999</v>
      </c>
      <c r="G25" s="93">
        <v>12.978967669999999</v>
      </c>
      <c r="H25" s="93">
        <v>22.07502174</v>
      </c>
    </row>
    <row r="26" spans="2:14">
      <c r="B26" t="s">
        <v>554</v>
      </c>
      <c r="C26" s="93">
        <v>2.1138482089999999</v>
      </c>
      <c r="D26" s="93">
        <v>6.6938395499999999</v>
      </c>
      <c r="E26" s="93">
        <v>12.269969939999999</v>
      </c>
      <c r="F26" s="93">
        <v>3.4521219730000001</v>
      </c>
      <c r="G26" s="93">
        <v>10.00643444</v>
      </c>
      <c r="H26" s="93">
        <v>19.718734739999999</v>
      </c>
    </row>
    <row r="27" spans="2:14">
      <c r="B27" t="s">
        <v>540</v>
      </c>
      <c r="C27" s="93">
        <v>1.7597359420000001</v>
      </c>
      <c r="D27" s="93">
        <v>5.1619305610000001</v>
      </c>
      <c r="E27" s="93">
        <v>9.6296052929999991</v>
      </c>
      <c r="F27" s="93">
        <v>2.648734331</v>
      </c>
      <c r="G27" s="93">
        <v>6.4017348289999996</v>
      </c>
      <c r="H27" s="93">
        <v>13.61249447</v>
      </c>
    </row>
    <row r="29" spans="2:14">
      <c r="B29" t="s">
        <v>626</v>
      </c>
    </row>
    <row r="32" spans="2:14">
      <c r="H32" t="s">
        <v>1303</v>
      </c>
    </row>
  </sheetData>
  <mergeCells count="4">
    <mergeCell ref="C18:E18"/>
    <mergeCell ref="F18:H18"/>
    <mergeCell ref="I18:K18"/>
    <mergeCell ref="L18:N18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5" tint="0.39997558519241921"/>
  </sheetPr>
  <dimension ref="A1:W78"/>
  <sheetViews>
    <sheetView workbookViewId="0"/>
  </sheetViews>
  <sheetFormatPr baseColWidth="10" defaultRowHeight="15.6"/>
  <cols>
    <col min="5" max="5" width="10.796875" style="10"/>
  </cols>
  <sheetData>
    <row r="1" spans="1:23">
      <c r="A1" s="3" t="s">
        <v>833</v>
      </c>
      <c r="B1" s="10"/>
    </row>
    <row r="3" spans="1:23">
      <c r="B3" s="10"/>
      <c r="E3"/>
    </row>
    <row r="4" spans="1:23">
      <c r="B4" s="10"/>
      <c r="E4"/>
      <c r="H4" s="2" t="s">
        <v>880</v>
      </c>
    </row>
    <row r="5" spans="1:23">
      <c r="B5" s="10"/>
      <c r="E5"/>
    </row>
    <row r="6" spans="1:23">
      <c r="B6" s="10" t="s">
        <v>69</v>
      </c>
      <c r="C6" t="s">
        <v>546</v>
      </c>
      <c r="D6" t="s">
        <v>547</v>
      </c>
      <c r="E6" t="s">
        <v>548</v>
      </c>
    </row>
    <row r="7" spans="1:23">
      <c r="A7" s="12">
        <v>2006</v>
      </c>
      <c r="B7" s="10">
        <v>10.856914997500001</v>
      </c>
      <c r="C7" s="10">
        <v>10.98776149875</v>
      </c>
      <c r="D7" s="10">
        <v>15.281883480000001</v>
      </c>
      <c r="E7" s="10">
        <v>9.1025310762499991</v>
      </c>
    </row>
    <row r="8" spans="1:23">
      <c r="A8" s="12"/>
      <c r="B8" s="10">
        <v>10.734074352499999</v>
      </c>
      <c r="C8" s="10">
        <v>10.98669386125</v>
      </c>
      <c r="D8" s="10">
        <v>15.5348093525</v>
      </c>
      <c r="E8" s="10">
        <v>9.4375156162499998</v>
      </c>
    </row>
    <row r="9" spans="1:23">
      <c r="A9" s="12"/>
      <c r="B9" s="10">
        <v>10.81115662875</v>
      </c>
      <c r="C9" s="10">
        <v>10.753907921250001</v>
      </c>
      <c r="D9" s="10">
        <v>15.6887576575</v>
      </c>
      <c r="E9" s="10">
        <v>9.5566071262500003</v>
      </c>
      <c r="T9" s="10"/>
      <c r="U9" s="10"/>
      <c r="V9" s="10"/>
      <c r="W9" s="10"/>
    </row>
    <row r="10" spans="1:23">
      <c r="A10" s="12"/>
      <c r="B10" s="10">
        <v>10.750912068750001</v>
      </c>
      <c r="C10" s="10">
        <v>10.811125161500001</v>
      </c>
      <c r="D10" s="10">
        <v>15.737971782499999</v>
      </c>
      <c r="E10" s="10">
        <v>9.6931046237499991</v>
      </c>
      <c r="T10" s="10"/>
      <c r="U10" s="10"/>
      <c r="V10" s="10"/>
      <c r="W10" s="10"/>
    </row>
    <row r="11" spans="1:23">
      <c r="A11" s="12">
        <v>2007</v>
      </c>
      <c r="B11" s="10">
        <v>10.68543541375</v>
      </c>
      <c r="C11" s="10">
        <v>10.738404394</v>
      </c>
      <c r="D11" s="10">
        <v>15.486612557499999</v>
      </c>
      <c r="E11" s="10">
        <v>9.7077296962500004</v>
      </c>
      <c r="T11" s="10"/>
      <c r="U11" s="10"/>
      <c r="V11" s="10"/>
      <c r="W11" s="10"/>
    </row>
    <row r="12" spans="1:23">
      <c r="A12" s="12"/>
      <c r="B12" s="10">
        <v>10.779336811250001</v>
      </c>
      <c r="C12" s="10">
        <v>10.7229365115</v>
      </c>
      <c r="D12" s="10">
        <v>15.152546645000001</v>
      </c>
      <c r="E12" s="10">
        <v>9.5641435387500007</v>
      </c>
      <c r="T12" s="10"/>
      <c r="U12" s="10"/>
      <c r="V12" s="10"/>
      <c r="W12" s="10"/>
    </row>
    <row r="13" spans="1:23">
      <c r="A13" s="12"/>
      <c r="B13" s="10">
        <v>10.783491970250001</v>
      </c>
      <c r="C13" s="10">
        <v>10.846862674</v>
      </c>
      <c r="D13" s="10">
        <v>15.113837482500001</v>
      </c>
      <c r="E13" s="10">
        <v>9.600747943750001</v>
      </c>
      <c r="T13" s="10"/>
      <c r="U13" s="10"/>
      <c r="V13" s="10"/>
      <c r="W13" s="10"/>
    </row>
    <row r="14" spans="1:23">
      <c r="A14" s="12"/>
      <c r="B14" s="10">
        <v>10.772232890249999</v>
      </c>
      <c r="C14" s="10">
        <v>10.8778361085</v>
      </c>
      <c r="D14" s="10">
        <v>14.724562169999999</v>
      </c>
      <c r="E14" s="10">
        <v>9.6142048842500003</v>
      </c>
      <c r="T14" s="10"/>
      <c r="U14" s="10"/>
      <c r="V14" s="10"/>
      <c r="W14" s="10"/>
    </row>
    <row r="15" spans="1:23">
      <c r="A15" s="12">
        <v>2008</v>
      </c>
      <c r="B15" s="10">
        <v>10.708153605250001</v>
      </c>
      <c r="C15" s="10">
        <v>10.858677746</v>
      </c>
      <c r="D15" s="10">
        <v>14.6401712925</v>
      </c>
      <c r="E15" s="10">
        <v>9.62360548925</v>
      </c>
      <c r="T15" s="10"/>
      <c r="U15" s="10"/>
      <c r="V15" s="10"/>
      <c r="W15" s="10"/>
    </row>
    <row r="16" spans="1:23">
      <c r="A16" s="12"/>
      <c r="B16" s="10">
        <v>10.689094422749999</v>
      </c>
      <c r="C16" s="10">
        <v>10.765151381000001</v>
      </c>
      <c r="D16" s="10">
        <v>14.303388119999999</v>
      </c>
      <c r="E16" s="10">
        <v>9.6776783467499996</v>
      </c>
      <c r="T16" s="10"/>
      <c r="U16" s="10"/>
      <c r="V16" s="10"/>
      <c r="W16" s="10"/>
    </row>
    <row r="17" spans="1:23">
      <c r="A17" s="12"/>
      <c r="B17" s="10">
        <v>10.686921594999999</v>
      </c>
      <c r="C17" s="10">
        <v>10.8021601435</v>
      </c>
      <c r="D17" s="10">
        <v>13.49830699</v>
      </c>
      <c r="E17" s="10">
        <v>9.6212160592500009</v>
      </c>
      <c r="T17" s="10"/>
      <c r="U17" s="10"/>
      <c r="V17" s="10"/>
      <c r="W17" s="10"/>
    </row>
    <row r="18" spans="1:23">
      <c r="A18" s="12"/>
      <c r="B18" s="10">
        <v>10.7397449025</v>
      </c>
      <c r="C18" s="10">
        <v>10.861927747499999</v>
      </c>
      <c r="D18" s="10">
        <v>13.2451689225</v>
      </c>
      <c r="E18" s="10">
        <v>9.4150124794999996</v>
      </c>
      <c r="T18" s="10"/>
      <c r="U18" s="10"/>
      <c r="V18" s="10"/>
      <c r="W18" s="10"/>
    </row>
    <row r="19" spans="1:23">
      <c r="A19" s="12">
        <v>2009</v>
      </c>
      <c r="B19" s="10">
        <v>10.745439530000001</v>
      </c>
      <c r="C19" s="10">
        <v>10.997968912500001</v>
      </c>
      <c r="D19" s="10">
        <v>12.6510615325</v>
      </c>
      <c r="E19" s="10">
        <v>9.3090473424999995</v>
      </c>
      <c r="T19" s="10"/>
      <c r="U19" s="10"/>
      <c r="V19" s="10"/>
      <c r="W19" s="10"/>
    </row>
    <row r="20" spans="1:23">
      <c r="A20" s="12"/>
      <c r="B20" s="10">
        <v>10.723390102500002</v>
      </c>
      <c r="C20" s="10">
        <v>11.004509449999999</v>
      </c>
      <c r="D20" s="10">
        <v>12.315650937500001</v>
      </c>
      <c r="E20" s="10">
        <v>9.3172420275000007</v>
      </c>
      <c r="T20" s="10"/>
      <c r="U20" s="10"/>
      <c r="V20" s="10"/>
      <c r="W20" s="10"/>
    </row>
    <row r="21" spans="1:23">
      <c r="A21" s="12"/>
      <c r="B21" s="10">
        <v>10.724470258</v>
      </c>
      <c r="C21" s="10">
        <v>10.972115280000001</v>
      </c>
      <c r="D21" s="10">
        <v>12.189838645</v>
      </c>
      <c r="E21" s="10">
        <v>9.3163415199999999</v>
      </c>
      <c r="T21" s="10"/>
      <c r="U21" s="10"/>
      <c r="V21" s="10"/>
      <c r="W21" s="10"/>
    </row>
    <row r="22" spans="1:23">
      <c r="A22" s="12"/>
      <c r="B22" s="10">
        <v>10.791833758000001</v>
      </c>
      <c r="C22" s="10">
        <v>10.913020016499999</v>
      </c>
      <c r="D22" s="10">
        <v>12.054311273749999</v>
      </c>
      <c r="E22" s="10">
        <v>9.4334963564999992</v>
      </c>
      <c r="T22" s="10"/>
      <c r="U22" s="10"/>
      <c r="V22" s="10"/>
      <c r="W22" s="10"/>
    </row>
    <row r="23" spans="1:23">
      <c r="A23" s="12">
        <v>2010</v>
      </c>
      <c r="B23" s="10">
        <v>10.884858250499999</v>
      </c>
      <c r="C23" s="10">
        <v>10.910635114</v>
      </c>
      <c r="D23" s="10">
        <v>12.35204171875</v>
      </c>
      <c r="E23" s="10">
        <v>9.5271312010000013</v>
      </c>
      <c r="T23" s="10"/>
      <c r="U23" s="10"/>
      <c r="V23" s="10"/>
      <c r="W23" s="10"/>
    </row>
    <row r="24" spans="1:23">
      <c r="A24" s="12"/>
      <c r="B24" s="10">
        <v>10.9060591455</v>
      </c>
      <c r="C24" s="10">
        <v>10.906499029000001</v>
      </c>
      <c r="D24" s="10">
        <v>12.697496411249999</v>
      </c>
      <c r="E24" s="10">
        <v>9.7134028685000011</v>
      </c>
      <c r="T24" s="10"/>
      <c r="U24" s="10"/>
      <c r="V24" s="10"/>
      <c r="W24" s="10"/>
    </row>
    <row r="25" spans="1:23">
      <c r="A25" s="12"/>
      <c r="B25" s="10">
        <v>11.016008853500001</v>
      </c>
      <c r="C25" s="10">
        <v>10.843558191500001</v>
      </c>
      <c r="D25" s="10">
        <v>12.912558316250001</v>
      </c>
      <c r="E25" s="10">
        <v>9.8395141385000002</v>
      </c>
      <c r="T25" s="10"/>
      <c r="U25" s="10"/>
      <c r="V25" s="10"/>
      <c r="W25" s="10"/>
    </row>
    <row r="26" spans="1:23">
      <c r="A26" s="12"/>
      <c r="B26" s="10">
        <v>11.158492326000001</v>
      </c>
      <c r="C26" s="10">
        <v>10.907105325750001</v>
      </c>
      <c r="D26" s="10">
        <v>13.154950617499999</v>
      </c>
      <c r="E26" s="10">
        <v>9.9523209357500004</v>
      </c>
      <c r="T26" s="10"/>
      <c r="U26" s="10"/>
      <c r="V26" s="10"/>
      <c r="W26" s="10"/>
    </row>
    <row r="27" spans="1:23">
      <c r="A27" s="12">
        <v>2011</v>
      </c>
      <c r="B27" s="10">
        <v>11.263964651</v>
      </c>
      <c r="C27" s="10">
        <v>10.99909174325</v>
      </c>
      <c r="D27" s="10">
        <v>13.47060132</v>
      </c>
      <c r="E27" s="10">
        <v>10.08291876575</v>
      </c>
      <c r="T27" s="10"/>
      <c r="U27" s="10"/>
      <c r="V27" s="10"/>
      <c r="W27" s="10"/>
    </row>
    <row r="28" spans="1:23">
      <c r="A28" s="12"/>
      <c r="B28" s="10">
        <v>11.2715363485</v>
      </c>
      <c r="C28" s="10">
        <v>11.14367210825</v>
      </c>
      <c r="D28" s="10">
        <v>13.557410954999998</v>
      </c>
      <c r="E28" s="10">
        <v>10.044532658249999</v>
      </c>
      <c r="T28" s="10"/>
      <c r="U28" s="10"/>
      <c r="V28" s="10"/>
      <c r="W28" s="10"/>
    </row>
    <row r="29" spans="1:23">
      <c r="A29" s="12"/>
      <c r="B29" s="10">
        <v>11.23107337775</v>
      </c>
      <c r="C29" s="10">
        <v>11.100838543250001</v>
      </c>
      <c r="D29" s="10">
        <v>13.838943480000001</v>
      </c>
      <c r="E29" s="10">
        <v>9.9908634432499994</v>
      </c>
      <c r="T29" s="10"/>
      <c r="U29" s="10"/>
      <c r="V29" s="10"/>
      <c r="W29" s="10"/>
    </row>
    <row r="30" spans="1:23">
      <c r="A30" s="12"/>
      <c r="B30" s="10">
        <v>11.17543625525</v>
      </c>
      <c r="C30" s="10">
        <v>11.05278647075</v>
      </c>
      <c r="D30" s="10">
        <v>13.7940206525</v>
      </c>
      <c r="E30" s="10">
        <v>9.9293183094999993</v>
      </c>
      <c r="T30" s="10"/>
      <c r="U30" s="10"/>
      <c r="V30" s="10"/>
      <c r="W30" s="10"/>
    </row>
    <row r="31" spans="1:23">
      <c r="A31" s="12">
        <v>2012</v>
      </c>
      <c r="B31" s="10">
        <v>11.18093538025</v>
      </c>
      <c r="C31" s="10">
        <v>10.98068797825</v>
      </c>
      <c r="D31" s="10">
        <v>13.631696699999999</v>
      </c>
      <c r="E31" s="10">
        <v>9.9288393245000002</v>
      </c>
      <c r="H31" t="s">
        <v>626</v>
      </c>
      <c r="T31" s="10"/>
      <c r="U31" s="10"/>
      <c r="V31" s="10"/>
      <c r="W31" s="10"/>
    </row>
    <row r="32" spans="1:23">
      <c r="A32" s="12"/>
      <c r="B32" s="10">
        <v>11.29094028275</v>
      </c>
      <c r="C32" s="10">
        <v>10.96199143075</v>
      </c>
      <c r="D32" s="10">
        <v>13.64815259</v>
      </c>
      <c r="E32" s="10">
        <v>9.9131935819999999</v>
      </c>
      <c r="T32" s="10"/>
      <c r="U32" s="10"/>
      <c r="V32" s="10"/>
      <c r="W32" s="10"/>
    </row>
    <row r="33" spans="1:23">
      <c r="A33" s="12"/>
      <c r="B33" s="10">
        <v>11.29452729025</v>
      </c>
      <c r="C33" s="10">
        <v>11.13856256075</v>
      </c>
      <c r="D33" s="10">
        <v>13.5804471975</v>
      </c>
      <c r="E33" s="10">
        <v>9.8545600170000007</v>
      </c>
      <c r="T33" s="10"/>
      <c r="U33" s="10"/>
      <c r="V33" s="10"/>
      <c r="W33" s="10"/>
    </row>
    <row r="34" spans="1:23">
      <c r="A34" s="12"/>
      <c r="B34" s="10">
        <v>11.17365431775</v>
      </c>
      <c r="C34" s="10">
        <v>11.20984363625</v>
      </c>
      <c r="D34" s="10">
        <v>13.402847051249999</v>
      </c>
      <c r="E34" s="10">
        <v>9.7011322970000009</v>
      </c>
      <c r="T34" s="10"/>
      <c r="U34" s="10"/>
      <c r="V34" s="10"/>
      <c r="W34" s="10"/>
    </row>
    <row r="35" spans="1:23">
      <c r="A35" s="12">
        <v>2013</v>
      </c>
      <c r="B35" s="10">
        <v>11.12305450525</v>
      </c>
      <c r="C35" s="10">
        <v>11.152914763750001</v>
      </c>
      <c r="D35" s="10">
        <v>13.16541433375</v>
      </c>
      <c r="E35" s="10">
        <v>9.3976063735000004</v>
      </c>
      <c r="T35" s="10"/>
      <c r="U35" s="10"/>
      <c r="V35" s="10"/>
      <c r="W35" s="10"/>
    </row>
    <row r="36" spans="1:23">
      <c r="A36" s="12"/>
      <c r="B36" s="10">
        <v>11.220176935249999</v>
      </c>
      <c r="C36" s="10">
        <v>11.121884108749999</v>
      </c>
      <c r="D36" s="10">
        <v>13.12486243375</v>
      </c>
      <c r="E36" s="10">
        <v>9.1995041385</v>
      </c>
      <c r="T36" s="10"/>
      <c r="U36" s="10"/>
      <c r="V36" s="10"/>
      <c r="W36" s="10"/>
    </row>
    <row r="37" spans="1:23">
      <c r="A37" s="12"/>
      <c r="B37" s="10">
        <v>11.28636527075</v>
      </c>
      <c r="C37" s="10">
        <v>11.26945304875</v>
      </c>
      <c r="D37" s="10">
        <v>13.18930935875</v>
      </c>
      <c r="E37" s="10">
        <v>9.1377539634999998</v>
      </c>
      <c r="T37" s="10"/>
      <c r="U37" s="10"/>
      <c r="V37" s="10"/>
      <c r="W37" s="10"/>
    </row>
    <row r="38" spans="1:23">
      <c r="A38" s="12"/>
      <c r="B38" s="10">
        <v>11.370622158249999</v>
      </c>
      <c r="C38" s="10">
        <v>11.345127821</v>
      </c>
      <c r="D38" s="10">
        <v>13.3409471525</v>
      </c>
      <c r="E38" s="10">
        <v>9.0743161439999991</v>
      </c>
      <c r="T38" s="10"/>
      <c r="U38" s="10"/>
      <c r="V38" s="10"/>
      <c r="W38" s="10"/>
    </row>
    <row r="39" spans="1:23">
      <c r="A39" s="12">
        <v>2014</v>
      </c>
      <c r="B39" s="10">
        <v>11.13362693825</v>
      </c>
      <c r="C39" s="10">
        <v>11.392815113499999</v>
      </c>
      <c r="D39" s="10">
        <v>13.579174757499999</v>
      </c>
      <c r="E39" s="10">
        <v>9.1188136340000003</v>
      </c>
      <c r="T39" s="10"/>
      <c r="U39" s="10"/>
      <c r="V39" s="10"/>
      <c r="W39" s="10"/>
    </row>
    <row r="40" spans="1:23">
      <c r="A40" s="12"/>
      <c r="B40" s="10">
        <v>10.67369079825</v>
      </c>
      <c r="C40" s="10">
        <v>11.174153806</v>
      </c>
      <c r="D40" s="10">
        <v>13.361592770000001</v>
      </c>
      <c r="E40" s="10">
        <v>8.8289712662499991</v>
      </c>
      <c r="T40" s="10"/>
      <c r="U40" s="10"/>
      <c r="V40" s="10"/>
      <c r="W40" s="10"/>
    </row>
    <row r="41" spans="1:23">
      <c r="A41" s="12"/>
      <c r="B41" s="10">
        <v>10.391440155250001</v>
      </c>
      <c r="C41" s="10">
        <v>10.700640203500001</v>
      </c>
      <c r="D41" s="10">
        <v>12.84917164</v>
      </c>
      <c r="E41" s="10">
        <v>8.4664627315000018</v>
      </c>
      <c r="T41" s="10"/>
      <c r="U41" s="10"/>
      <c r="V41" s="10"/>
      <c r="W41" s="10"/>
    </row>
    <row r="42" spans="1:23">
      <c r="A42" s="12"/>
      <c r="B42" s="10">
        <v>10.11223340275</v>
      </c>
      <c r="C42" s="10">
        <v>10.372862221750001</v>
      </c>
      <c r="D42" s="10">
        <v>12.544158220749999</v>
      </c>
      <c r="E42" s="10">
        <v>8.3911343815000006</v>
      </c>
      <c r="T42" s="10"/>
      <c r="U42" s="10"/>
      <c r="V42" s="10"/>
      <c r="W42" s="10"/>
    </row>
    <row r="43" spans="1:23">
      <c r="A43" s="12">
        <v>2015</v>
      </c>
      <c r="B43" s="10">
        <v>9.9483447102500016</v>
      </c>
      <c r="C43" s="10">
        <v>10.184043289250001</v>
      </c>
      <c r="D43" s="10">
        <v>11.92835664825</v>
      </c>
      <c r="E43" s="10">
        <v>8.1546188595000011</v>
      </c>
      <c r="T43" s="10"/>
      <c r="U43" s="10"/>
      <c r="V43" s="10"/>
      <c r="W43" s="10"/>
    </row>
    <row r="44" spans="1:23">
      <c r="A44" s="12"/>
      <c r="B44" s="10">
        <v>9.9085245152500008</v>
      </c>
      <c r="C44" s="10">
        <v>10.033645749250001</v>
      </c>
      <c r="D44" s="10">
        <v>11.557835340750001</v>
      </c>
      <c r="E44" s="10">
        <v>8.1720994712500001</v>
      </c>
      <c r="T44" s="10"/>
      <c r="U44" s="10"/>
      <c r="V44" s="10"/>
      <c r="W44" s="10"/>
    </row>
    <row r="45" spans="1:23">
      <c r="A45" s="12"/>
      <c r="B45" s="10">
        <v>9.9476894162500002</v>
      </c>
      <c r="C45" s="10">
        <v>9.9489592317500009</v>
      </c>
      <c r="D45" s="10">
        <v>11.459213255750001</v>
      </c>
      <c r="E45" s="10">
        <v>8.3456867935000005</v>
      </c>
      <c r="T45" s="10"/>
      <c r="U45" s="10"/>
      <c r="V45" s="10"/>
      <c r="W45" s="10"/>
    </row>
    <row r="46" spans="1:23">
      <c r="A46" s="12"/>
      <c r="B46" s="10">
        <v>9.9059170487500001</v>
      </c>
      <c r="C46" s="10">
        <v>10.020082593250001</v>
      </c>
      <c r="D46" s="10">
        <v>11.303487776500003</v>
      </c>
      <c r="E46" s="10">
        <v>8.4835788012500011</v>
      </c>
      <c r="T46" s="10"/>
      <c r="U46" s="10"/>
      <c r="V46" s="10"/>
      <c r="W46" s="10"/>
    </row>
    <row r="47" spans="1:23">
      <c r="A47" s="12">
        <v>2016</v>
      </c>
      <c r="B47" s="10">
        <v>9.7801088087500005</v>
      </c>
      <c r="C47" s="10">
        <v>9.9551783807500005</v>
      </c>
      <c r="D47" s="10">
        <v>11.182231664</v>
      </c>
      <c r="E47" s="10">
        <v>8.6130543947499998</v>
      </c>
      <c r="T47" s="10"/>
      <c r="U47" s="10"/>
      <c r="V47" s="10"/>
      <c r="W47" s="10"/>
    </row>
    <row r="48" spans="1:23">
      <c r="A48" s="12"/>
      <c r="B48" s="10">
        <v>9.6055070162500016</v>
      </c>
      <c r="C48" s="10">
        <v>9.8263760807500002</v>
      </c>
      <c r="D48" s="10">
        <v>10.985954521500002</v>
      </c>
      <c r="E48" s="10">
        <v>8.5940440892499996</v>
      </c>
      <c r="T48" s="10"/>
      <c r="U48" s="10"/>
      <c r="V48" s="10"/>
      <c r="W48" s="10"/>
    </row>
    <row r="49" spans="1:23">
      <c r="A49" s="12"/>
      <c r="B49" s="10">
        <v>9.5253133772500007</v>
      </c>
      <c r="C49" s="10">
        <v>9.6212209457500002</v>
      </c>
      <c r="D49" s="10">
        <v>10.899211644000001</v>
      </c>
      <c r="E49" s="10">
        <v>8.4895011187499989</v>
      </c>
      <c r="T49" s="10"/>
      <c r="U49" s="10"/>
      <c r="V49" s="10"/>
      <c r="W49" s="10"/>
    </row>
    <row r="50" spans="1:23">
      <c r="A50" s="12"/>
      <c r="B50" s="10">
        <v>9.3894791597500014</v>
      </c>
      <c r="C50" s="10">
        <v>9.5203782315000005</v>
      </c>
      <c r="D50" s="10">
        <v>10.91646313575</v>
      </c>
      <c r="E50" s="10">
        <v>8.4347311259999991</v>
      </c>
      <c r="T50" s="10"/>
      <c r="U50" s="10"/>
      <c r="V50" s="10"/>
      <c r="W50" s="10"/>
    </row>
    <row r="51" spans="1:23">
      <c r="A51" s="12">
        <v>2017</v>
      </c>
      <c r="B51" s="10">
        <v>9.5475294597499989</v>
      </c>
      <c r="C51" s="10">
        <v>9.3665553315000007</v>
      </c>
      <c r="D51" s="10">
        <v>10.929814575750001</v>
      </c>
      <c r="E51" s="10">
        <v>8.2698720694999999</v>
      </c>
      <c r="T51" s="10"/>
      <c r="U51" s="10"/>
      <c r="V51" s="10"/>
      <c r="W51" s="10"/>
    </row>
    <row r="52" spans="1:23">
      <c r="A52" s="12"/>
      <c r="B52" s="10">
        <v>9.7274060247499996</v>
      </c>
      <c r="C52" s="10">
        <v>9.510349154</v>
      </c>
      <c r="D52" s="10">
        <v>11.151579855750001</v>
      </c>
      <c r="E52" s="10">
        <v>8.4649318457499998</v>
      </c>
      <c r="T52" s="10"/>
      <c r="U52" s="10"/>
      <c r="V52" s="10"/>
      <c r="W52" s="10"/>
    </row>
    <row r="53" spans="1:23">
      <c r="A53" s="12"/>
      <c r="B53" s="10">
        <v>9.7874683139999998</v>
      </c>
      <c r="C53" s="10">
        <v>9.6997882139999998</v>
      </c>
      <c r="D53" s="10">
        <v>11.30723810075</v>
      </c>
      <c r="E53" s="10">
        <v>8.6811038254999993</v>
      </c>
      <c r="T53" s="10"/>
      <c r="U53" s="10"/>
      <c r="V53" s="10"/>
      <c r="W53" s="10"/>
    </row>
    <row r="54" spans="1:23">
      <c r="A54" s="12"/>
      <c r="B54" s="10">
        <v>9.8619252465000002</v>
      </c>
      <c r="C54" s="10">
        <v>9.7565511477499989</v>
      </c>
      <c r="D54" s="10">
        <v>11.273826359499999</v>
      </c>
      <c r="E54" s="10">
        <v>8.8611762522500008</v>
      </c>
      <c r="T54" s="10"/>
      <c r="U54" s="10"/>
      <c r="V54" s="10"/>
      <c r="W54" s="10"/>
    </row>
    <row r="55" spans="1:23">
      <c r="A55" s="12">
        <v>2018</v>
      </c>
      <c r="B55" s="10">
        <v>9.940947414</v>
      </c>
      <c r="C55" s="10">
        <v>9.7805272352500001</v>
      </c>
      <c r="D55" s="10">
        <v>11.366032599499999</v>
      </c>
      <c r="E55" s="10">
        <v>9.1394746302499996</v>
      </c>
      <c r="T55" s="10"/>
      <c r="U55" s="10"/>
      <c r="V55" s="10"/>
      <c r="W55" s="10"/>
    </row>
    <row r="56" spans="1:23">
      <c r="A56" s="12"/>
      <c r="B56" s="10">
        <v>10.076479794000001</v>
      </c>
      <c r="C56" s="10">
        <v>9.8339785352500009</v>
      </c>
      <c r="D56" s="10">
        <v>11.454984426999999</v>
      </c>
      <c r="E56" s="10">
        <v>9.337211847999999</v>
      </c>
      <c r="T56" s="10"/>
      <c r="U56" s="10"/>
      <c r="V56" s="10"/>
      <c r="W56" s="10"/>
    </row>
    <row r="57" spans="1:23">
      <c r="A57" s="12"/>
      <c r="B57" s="10">
        <v>10.30106139325</v>
      </c>
      <c r="C57" s="10">
        <v>9.9203184852500002</v>
      </c>
      <c r="D57" s="10">
        <v>11.936674357000001</v>
      </c>
      <c r="E57" s="10">
        <v>9.4752595437500009</v>
      </c>
      <c r="T57" s="10"/>
      <c r="U57" s="10"/>
      <c r="V57" s="10"/>
      <c r="W57" s="10"/>
    </row>
    <row r="58" spans="1:23">
      <c r="A58" s="12"/>
      <c r="B58" s="10">
        <v>10.480321168250001</v>
      </c>
      <c r="C58" s="10">
        <v>10.1182307015</v>
      </c>
      <c r="D58" s="10">
        <v>12.5176146025</v>
      </c>
      <c r="E58" s="10">
        <v>9.6267761005000008</v>
      </c>
      <c r="T58" s="10"/>
      <c r="U58" s="10"/>
      <c r="V58" s="10"/>
      <c r="W58" s="10"/>
    </row>
    <row r="59" spans="1:23">
      <c r="A59" s="12">
        <v>2019</v>
      </c>
      <c r="B59" s="10">
        <v>10.501597643250001</v>
      </c>
      <c r="C59" s="10">
        <v>10.324188114</v>
      </c>
      <c r="D59" s="10">
        <v>12.754953860000001</v>
      </c>
      <c r="E59" s="10">
        <v>9.7099589110000011</v>
      </c>
      <c r="T59" s="10"/>
      <c r="U59" s="10"/>
      <c r="V59" s="10"/>
      <c r="W59" s="10"/>
    </row>
    <row r="60" spans="1:23">
      <c r="A60" s="12"/>
      <c r="B60" s="10">
        <v>10.510286330750001</v>
      </c>
      <c r="C60" s="10">
        <v>10.305698036500001</v>
      </c>
      <c r="D60" s="10">
        <v>12.9213724125</v>
      </c>
      <c r="E60" s="10">
        <v>9.8348964434999999</v>
      </c>
      <c r="T60" s="10"/>
      <c r="U60" s="10"/>
      <c r="V60" s="10"/>
      <c r="W60" s="10"/>
    </row>
    <row r="61" spans="1:23">
      <c r="A61" s="12"/>
      <c r="B61" s="10">
        <v>10.505903482000001</v>
      </c>
      <c r="C61" s="10">
        <v>10.315094111500001</v>
      </c>
      <c r="D61" s="10">
        <v>12.75076413</v>
      </c>
      <c r="E61" s="10">
        <v>9.9798084485</v>
      </c>
      <c r="T61" s="10"/>
      <c r="U61" s="10"/>
      <c r="V61" s="10"/>
      <c r="W61" s="10"/>
    </row>
    <row r="62" spans="1:23">
      <c r="A62" s="12"/>
      <c r="B62" s="10">
        <v>10.645914077</v>
      </c>
      <c r="C62" s="10">
        <v>10.276287077000001</v>
      </c>
      <c r="D62" s="10">
        <v>12.570043802500001</v>
      </c>
      <c r="E62" s="10">
        <v>10.213336227999999</v>
      </c>
      <c r="T62" s="10"/>
      <c r="U62" s="10"/>
      <c r="V62" s="10"/>
      <c r="W62" s="10"/>
    </row>
    <row r="63" spans="1:23">
      <c r="A63" s="12">
        <v>2020</v>
      </c>
      <c r="B63" s="10">
        <v>10.556320426999999</v>
      </c>
      <c r="C63" s="10">
        <v>10.341868877</v>
      </c>
      <c r="D63" s="10">
        <v>12.790608407500001</v>
      </c>
      <c r="E63" s="10">
        <v>10.593357800500002</v>
      </c>
      <c r="T63" s="10"/>
      <c r="U63" s="10"/>
      <c r="V63" s="10"/>
      <c r="W63" s="10"/>
    </row>
    <row r="64" spans="1:23">
      <c r="A64" s="12"/>
      <c r="B64" s="10">
        <v>10.3966770145</v>
      </c>
      <c r="C64" s="10">
        <v>10.224936724500001</v>
      </c>
      <c r="D64" s="10">
        <v>12.7959363475</v>
      </c>
      <c r="E64" s="10">
        <v>10.555150033</v>
      </c>
      <c r="T64" s="10"/>
      <c r="U64" s="10"/>
      <c r="V64" s="10"/>
      <c r="W64" s="10"/>
    </row>
    <row r="65" spans="1:23">
      <c r="A65" s="12"/>
      <c r="B65" s="10">
        <v>10.746574876</v>
      </c>
      <c r="C65" s="10">
        <v>10.203078987</v>
      </c>
      <c r="D65" s="10">
        <v>12.4176447425</v>
      </c>
      <c r="E65" s="10">
        <v>10.095429182</v>
      </c>
      <c r="T65" s="10"/>
      <c r="U65" s="10"/>
      <c r="V65" s="10"/>
      <c r="W65" s="10"/>
    </row>
    <row r="66" spans="1:23">
      <c r="A66" s="12"/>
      <c r="B66" s="10">
        <v>10.960159301000001</v>
      </c>
      <c r="C66" s="10">
        <v>10.66123986425</v>
      </c>
      <c r="D66" s="10">
        <v>12.9268276725</v>
      </c>
      <c r="E66" s="10">
        <v>9.9234689475</v>
      </c>
      <c r="T66" s="10"/>
      <c r="U66" s="10"/>
      <c r="V66" s="10"/>
      <c r="W66" s="10"/>
    </row>
    <row r="67" spans="1:23">
      <c r="A67" s="12">
        <v>2021</v>
      </c>
      <c r="B67" s="10">
        <v>11.940323353499998</v>
      </c>
      <c r="C67" s="10">
        <v>11.03799462425</v>
      </c>
      <c r="D67" s="10">
        <v>13.06095958</v>
      </c>
      <c r="E67" s="10">
        <v>9.5373946449999991</v>
      </c>
      <c r="T67" s="10"/>
      <c r="U67" s="10"/>
      <c r="V67" s="10"/>
      <c r="W67" s="10"/>
    </row>
    <row r="68" spans="1:23">
      <c r="A68" s="12"/>
      <c r="B68" s="10">
        <v>13.050074578499999</v>
      </c>
      <c r="C68" s="10">
        <v>12.23864006925</v>
      </c>
      <c r="D68" s="10">
        <v>14.029746772500001</v>
      </c>
      <c r="E68" s="10">
        <v>9.6979638349999995</v>
      </c>
      <c r="T68" s="10"/>
      <c r="U68" s="10"/>
      <c r="V68" s="10"/>
      <c r="W68" s="10"/>
    </row>
    <row r="69" spans="1:23">
      <c r="A69" s="12"/>
      <c r="B69" s="10">
        <v>13.646381379999999</v>
      </c>
      <c r="C69" s="10">
        <v>13.440044164250001</v>
      </c>
      <c r="D69" s="10">
        <v>15.374011995</v>
      </c>
      <c r="E69" s="10">
        <v>10.199850918499999</v>
      </c>
      <c r="T69" s="10"/>
      <c r="U69" s="10"/>
      <c r="V69" s="10"/>
      <c r="W69" s="10"/>
    </row>
    <row r="70" spans="1:23">
      <c r="A70" s="12"/>
      <c r="B70" s="10">
        <v>14.360584022499999</v>
      </c>
      <c r="C70" s="10">
        <v>14.084854365000002</v>
      </c>
      <c r="D70" s="10">
        <v>15.9104936125</v>
      </c>
      <c r="E70" s="10">
        <v>10.63213563125</v>
      </c>
      <c r="T70" s="10"/>
      <c r="U70" s="10"/>
      <c r="V70" s="10"/>
      <c r="W70" s="10"/>
    </row>
    <row r="71" spans="1:23">
      <c r="A71">
        <v>2022</v>
      </c>
      <c r="B71" s="10">
        <v>15.94185448</v>
      </c>
      <c r="C71" s="10">
        <v>16.39750862</v>
      </c>
      <c r="D71" s="10">
        <v>17.42930222</v>
      </c>
      <c r="E71" s="10">
        <v>13.31301689</v>
      </c>
      <c r="T71" s="10"/>
      <c r="U71" s="10"/>
      <c r="V71" s="10"/>
      <c r="W71" s="10"/>
    </row>
    <row r="72" spans="1:23">
      <c r="B72" s="10">
        <v>16.05</v>
      </c>
      <c r="C72" s="10">
        <v>16.600000000000001</v>
      </c>
      <c r="D72" s="10">
        <v>17.149999999999999</v>
      </c>
      <c r="E72" s="10">
        <v>13.29</v>
      </c>
      <c r="T72" s="10"/>
      <c r="U72" s="10"/>
      <c r="V72" s="10"/>
      <c r="W72" s="10"/>
    </row>
    <row r="73" spans="1:23">
      <c r="B73" s="10"/>
      <c r="C73" s="10"/>
      <c r="D73" s="10"/>
      <c r="T73" s="10"/>
      <c r="U73" s="10"/>
      <c r="V73" s="10"/>
      <c r="W73" s="10"/>
    </row>
    <row r="74" spans="1:23">
      <c r="B74" s="10"/>
      <c r="C74" s="10"/>
      <c r="D74" s="10"/>
      <c r="T74" s="10"/>
      <c r="U74" s="10"/>
      <c r="V74" s="10"/>
      <c r="W74" s="10"/>
    </row>
    <row r="75" spans="1:23">
      <c r="T75" s="10"/>
      <c r="U75" s="10"/>
      <c r="V75" s="10"/>
      <c r="W75" s="10"/>
    </row>
    <row r="76" spans="1:23">
      <c r="T76" s="10"/>
      <c r="U76" s="10"/>
      <c r="V76" s="10"/>
      <c r="W76" s="10"/>
    </row>
    <row r="77" spans="1:23">
      <c r="T77" s="10"/>
      <c r="U77" s="10"/>
      <c r="V77" s="10"/>
      <c r="W77" s="10"/>
    </row>
    <row r="78" spans="1:23">
      <c r="W78" s="10"/>
    </row>
  </sheetData>
  <sortState ref="Q9:W77">
    <sortCondition ref="R9:R77"/>
  </sortState>
  <hyperlinks>
    <hyperlink ref="A1" location="Indice!A1" display="Volver índice" xr:uid="{00000000-0004-0000-4F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5" tint="0.39997558519241921"/>
  </sheetPr>
  <dimension ref="A1:L35"/>
  <sheetViews>
    <sheetView topLeftCell="A5" workbookViewId="0">
      <selection activeCell="L5" sqref="L5"/>
    </sheetView>
  </sheetViews>
  <sheetFormatPr baseColWidth="10" defaultRowHeight="15.6"/>
  <cols>
    <col min="3" max="8" width="14.19921875" customWidth="1"/>
  </cols>
  <sheetData>
    <row r="1" spans="1:12">
      <c r="A1" s="3" t="s">
        <v>833</v>
      </c>
    </row>
    <row r="4" spans="1:12">
      <c r="L4" s="2" t="s">
        <v>1310</v>
      </c>
    </row>
    <row r="7" spans="1:12" ht="46.8">
      <c r="C7" s="18" t="s">
        <v>1304</v>
      </c>
      <c r="D7" s="18" t="s">
        <v>1305</v>
      </c>
      <c r="E7" s="18" t="s">
        <v>1306</v>
      </c>
      <c r="F7" s="18" t="s">
        <v>1307</v>
      </c>
      <c r="G7" s="18" t="s">
        <v>1308</v>
      </c>
      <c r="H7" s="18" t="s">
        <v>1309</v>
      </c>
    </row>
    <row r="8" spans="1:12">
      <c r="B8" t="s">
        <v>549</v>
      </c>
      <c r="C8" s="10">
        <v>8.8037099839999993</v>
      </c>
      <c r="D8" s="10">
        <v>28.34878922</v>
      </c>
      <c r="E8" s="10">
        <v>36.363632199999998</v>
      </c>
      <c r="F8" s="10">
        <v>10.886026380000001</v>
      </c>
      <c r="G8" s="10">
        <v>32.317092899999999</v>
      </c>
      <c r="H8" s="10">
        <v>39.761589049999998</v>
      </c>
    </row>
    <row r="9" spans="1:12">
      <c r="B9" t="s">
        <v>550</v>
      </c>
      <c r="C9" s="10">
        <v>6.6804928779999999</v>
      </c>
      <c r="D9" s="10">
        <v>16.65040398</v>
      </c>
      <c r="E9" s="10">
        <v>23.311828609999999</v>
      </c>
      <c r="F9" s="10">
        <v>9.6705808639999997</v>
      </c>
      <c r="G9" s="10">
        <v>19.114784239999999</v>
      </c>
      <c r="H9" s="10">
        <v>26.36766815</v>
      </c>
    </row>
    <row r="10" spans="1:12">
      <c r="B10" t="s">
        <v>551</v>
      </c>
      <c r="C10" s="10">
        <v>6.0321974750000003</v>
      </c>
      <c r="D10" s="10">
        <v>9.8301458359999998</v>
      </c>
      <c r="E10" s="10">
        <v>18.29447746</v>
      </c>
      <c r="F10" s="10">
        <v>8.4171333310000005</v>
      </c>
      <c r="G10" s="10">
        <v>17.92086029</v>
      </c>
      <c r="H10" s="10">
        <v>28.14325333</v>
      </c>
    </row>
    <row r="11" spans="1:12">
      <c r="B11" t="s">
        <v>552</v>
      </c>
      <c r="C11" s="10">
        <v>4.0435557370000001</v>
      </c>
      <c r="D11" s="10">
        <v>9.1778392790000005</v>
      </c>
      <c r="E11" s="10">
        <v>19.370239260000002</v>
      </c>
      <c r="F11" s="10">
        <v>7.8769574169999999</v>
      </c>
      <c r="G11" s="10">
        <v>15.90791512</v>
      </c>
      <c r="H11" s="10">
        <v>24.14337158</v>
      </c>
    </row>
    <row r="12" spans="1:12">
      <c r="B12" t="s">
        <v>553</v>
      </c>
      <c r="C12" s="10">
        <v>4.1750054360000002</v>
      </c>
      <c r="D12" s="10">
        <v>9.1832008359999993</v>
      </c>
      <c r="E12" s="10">
        <v>16.641725539999999</v>
      </c>
      <c r="F12" s="10">
        <v>6.2860755920000004</v>
      </c>
      <c r="G12" s="10">
        <v>12.593311310000001</v>
      </c>
      <c r="H12" s="10">
        <v>24.374322889999998</v>
      </c>
    </row>
    <row r="13" spans="1:12">
      <c r="B13" t="s">
        <v>532</v>
      </c>
      <c r="C13" s="10">
        <v>3.0342991349999999</v>
      </c>
      <c r="D13" s="10">
        <v>8.7619390490000004</v>
      </c>
      <c r="E13" s="10">
        <v>14.89122581</v>
      </c>
      <c r="F13" s="10">
        <v>5.5592303279999999</v>
      </c>
      <c r="G13" s="10">
        <v>12.978967669999999</v>
      </c>
      <c r="H13" s="10">
        <v>22.07502174</v>
      </c>
    </row>
    <row r="14" spans="1:12">
      <c r="B14" t="s">
        <v>554</v>
      </c>
      <c r="C14" s="10">
        <v>2.1138482089999999</v>
      </c>
      <c r="D14" s="10">
        <v>6.6938395499999999</v>
      </c>
      <c r="E14" s="10">
        <v>12.269969939999999</v>
      </c>
      <c r="F14" s="10">
        <v>3.4521219730000001</v>
      </c>
      <c r="G14" s="10">
        <v>10.00643444</v>
      </c>
      <c r="H14" s="10">
        <v>19.718734739999999</v>
      </c>
    </row>
    <row r="15" spans="1:12">
      <c r="B15" t="s">
        <v>540</v>
      </c>
      <c r="C15" s="10">
        <v>1.7597359420000001</v>
      </c>
      <c r="D15" s="10">
        <v>5.1619305610000001</v>
      </c>
      <c r="E15" s="10">
        <v>9.6296052929999991</v>
      </c>
      <c r="F15" s="10">
        <v>2.648734331</v>
      </c>
      <c r="G15" s="10">
        <v>6.4017348289999996</v>
      </c>
      <c r="H15" s="10">
        <v>13.61249447</v>
      </c>
    </row>
    <row r="28" spans="3:12">
      <c r="C28" s="10"/>
      <c r="D28" s="10"/>
      <c r="E28" s="10"/>
      <c r="F28" s="10"/>
    </row>
    <row r="29" spans="3:12">
      <c r="C29" s="10"/>
      <c r="D29" s="10"/>
      <c r="E29" s="10"/>
      <c r="F29" s="10"/>
    </row>
    <row r="30" spans="3:12">
      <c r="C30" s="10"/>
      <c r="D30" s="10"/>
      <c r="E30" s="10"/>
      <c r="F30" s="10"/>
      <c r="L30" t="s">
        <v>626</v>
      </c>
    </row>
    <row r="31" spans="3:12">
      <c r="C31" s="10"/>
      <c r="D31" s="10"/>
      <c r="E31" s="10"/>
      <c r="F31" s="10"/>
    </row>
    <row r="32" spans="3:12">
      <c r="C32" s="10"/>
      <c r="D32" s="10"/>
      <c r="E32" s="10"/>
      <c r="F32" s="10"/>
    </row>
    <row r="33" spans="3:6">
      <c r="C33" s="10"/>
      <c r="D33" s="10"/>
      <c r="E33" s="10"/>
      <c r="F33" s="10"/>
    </row>
    <row r="34" spans="3:6">
      <c r="C34" s="10"/>
      <c r="D34" s="10"/>
      <c r="E34" s="10"/>
      <c r="F34" s="10"/>
    </row>
    <row r="35" spans="3:6">
      <c r="C35" s="10"/>
      <c r="D35" s="10"/>
      <c r="E35" s="10"/>
      <c r="F35" s="10"/>
    </row>
  </sheetData>
  <hyperlinks>
    <hyperlink ref="A1" location="Indice!A1" display="Volver índice" xr:uid="{00000000-0004-0000-50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EEC7C-E618-4B9A-B831-4678BED1F104}">
  <dimension ref="A1:AP114"/>
  <sheetViews>
    <sheetView zoomScaleNormal="100" workbookViewId="0">
      <pane xSplit="1" ySplit="4" topLeftCell="D98" activePane="bottomRight" state="frozen"/>
      <selection pane="topRight" activeCell="B1" sqref="B1"/>
      <selection pane="bottomLeft" activeCell="A2" sqref="A2"/>
      <selection pane="bottomRight" activeCell="J16" sqref="J16"/>
    </sheetView>
  </sheetViews>
  <sheetFormatPr baseColWidth="10" defaultRowHeight="14.4"/>
  <cols>
    <col min="1" max="1" width="11.19921875" style="270"/>
    <col min="2" max="10" width="11.19921875" style="228"/>
    <col min="11" max="11" width="4.09765625" style="228" customWidth="1"/>
    <col min="12" max="26" width="11.19921875" style="228"/>
    <col min="27" max="29" width="11.19921875" style="274"/>
    <col min="30" max="35" width="11.19921875" style="228"/>
    <col min="36" max="38" width="11.19921875" style="274"/>
    <col min="39" max="16384" width="11.19921875" style="228"/>
  </cols>
  <sheetData>
    <row r="1" spans="1:42" ht="15.6">
      <c r="A1" s="3" t="s">
        <v>833</v>
      </c>
    </row>
    <row r="4" spans="1:42" ht="57.6">
      <c r="A4" s="270" t="s">
        <v>1458</v>
      </c>
      <c r="B4" s="271" t="s">
        <v>1459</v>
      </c>
      <c r="C4" s="271" t="s">
        <v>1460</v>
      </c>
      <c r="D4" s="271" t="s">
        <v>1461</v>
      </c>
      <c r="E4" s="271"/>
      <c r="F4" s="271" t="s">
        <v>1377</v>
      </c>
      <c r="G4" s="271" t="s">
        <v>1459</v>
      </c>
      <c r="H4" s="271" t="s">
        <v>1460</v>
      </c>
      <c r="I4" s="271" t="s">
        <v>1461</v>
      </c>
      <c r="J4" s="271"/>
      <c r="K4" s="271" t="s">
        <v>1462</v>
      </c>
      <c r="L4" s="271" t="s">
        <v>1459</v>
      </c>
      <c r="M4" s="271" t="s">
        <v>1460</v>
      </c>
      <c r="N4" s="271" t="s">
        <v>1461</v>
      </c>
      <c r="P4" s="271" t="s">
        <v>1463</v>
      </c>
      <c r="Q4" s="271" t="s">
        <v>1459</v>
      </c>
      <c r="R4" s="271" t="s">
        <v>1460</v>
      </c>
      <c r="S4" s="271" t="s">
        <v>1461</v>
      </c>
      <c r="U4" s="271" t="s">
        <v>1464</v>
      </c>
      <c r="V4" s="271" t="s">
        <v>1459</v>
      </c>
      <c r="W4" s="271" t="s">
        <v>1460</v>
      </c>
      <c r="X4" s="271" t="s">
        <v>1461</v>
      </c>
      <c r="Z4" s="271" t="s">
        <v>1465</v>
      </c>
      <c r="AA4" s="272" t="s">
        <v>1460</v>
      </c>
      <c r="AB4" s="272" t="s">
        <v>1461</v>
      </c>
      <c r="AC4" s="272" t="s">
        <v>1459</v>
      </c>
      <c r="AE4" s="271" t="s">
        <v>1460</v>
      </c>
      <c r="AF4" s="271" t="s">
        <v>1461</v>
      </c>
      <c r="AG4" s="271" t="s">
        <v>1459</v>
      </c>
      <c r="AI4" s="271" t="s">
        <v>1466</v>
      </c>
      <c r="AJ4" s="272" t="s">
        <v>1460</v>
      </c>
      <c r="AK4" s="272" t="s">
        <v>1461</v>
      </c>
      <c r="AL4" s="272" t="s">
        <v>1459</v>
      </c>
      <c r="AN4" s="271" t="s">
        <v>1460</v>
      </c>
      <c r="AO4" s="271" t="s">
        <v>1461</v>
      </c>
      <c r="AP4" s="271" t="s">
        <v>1459</v>
      </c>
    </row>
    <row r="5" spans="1:42">
      <c r="A5" s="273">
        <v>36586</v>
      </c>
    </row>
    <row r="6" spans="1:42">
      <c r="A6" s="273">
        <v>36678</v>
      </c>
    </row>
    <row r="7" spans="1:42">
      <c r="A7" s="273">
        <v>36770</v>
      </c>
    </row>
    <row r="8" spans="1:42">
      <c r="A8" s="273">
        <v>36861</v>
      </c>
    </row>
    <row r="9" spans="1:42">
      <c r="A9" s="273">
        <v>36951</v>
      </c>
    </row>
    <row r="10" spans="1:42">
      <c r="A10" s="273">
        <v>37043</v>
      </c>
    </row>
    <row r="11" spans="1:42">
      <c r="A11" s="273">
        <v>37135</v>
      </c>
    </row>
    <row r="12" spans="1:42">
      <c r="A12" s="273">
        <v>37226</v>
      </c>
    </row>
    <row r="13" spans="1:42">
      <c r="A13" s="273">
        <v>37316</v>
      </c>
    </row>
    <row r="14" spans="1:42">
      <c r="A14" s="273">
        <v>37408</v>
      </c>
    </row>
    <row r="15" spans="1:42">
      <c r="A15" s="273">
        <v>37500</v>
      </c>
    </row>
    <row r="16" spans="1:42">
      <c r="A16" s="273">
        <v>37591</v>
      </c>
    </row>
    <row r="17" spans="1:1">
      <c r="A17" s="273">
        <v>37681</v>
      </c>
    </row>
    <row r="18" spans="1:1">
      <c r="A18" s="273">
        <v>37773</v>
      </c>
    </row>
    <row r="19" spans="1:1">
      <c r="A19" s="273">
        <v>37865</v>
      </c>
    </row>
    <row r="20" spans="1:1">
      <c r="A20" s="273">
        <v>37956</v>
      </c>
    </row>
    <row r="21" spans="1:1">
      <c r="A21" s="273">
        <v>38047</v>
      </c>
    </row>
    <row r="22" spans="1:1">
      <c r="A22" s="273">
        <v>38139</v>
      </c>
    </row>
    <row r="23" spans="1:1">
      <c r="A23" s="273">
        <v>38231</v>
      </c>
    </row>
    <row r="24" spans="1:1">
      <c r="A24" s="273">
        <v>38322</v>
      </c>
    </row>
    <row r="25" spans="1:1">
      <c r="A25" s="273">
        <v>38412</v>
      </c>
    </row>
    <row r="26" spans="1:1">
      <c r="A26" s="273">
        <v>38504</v>
      </c>
    </row>
    <row r="27" spans="1:1">
      <c r="A27" s="273">
        <v>38596</v>
      </c>
    </row>
    <row r="28" spans="1:1">
      <c r="A28" s="273">
        <v>38687</v>
      </c>
    </row>
    <row r="29" spans="1:1">
      <c r="A29" s="273">
        <v>38777</v>
      </c>
    </row>
    <row r="30" spans="1:1">
      <c r="A30" s="273">
        <v>38869</v>
      </c>
    </row>
    <row r="31" spans="1:1">
      <c r="A31" s="273">
        <v>38961</v>
      </c>
    </row>
    <row r="32" spans="1:1">
      <c r="A32" s="273">
        <v>39052</v>
      </c>
    </row>
    <row r="33" spans="1:42">
      <c r="A33" s="273">
        <v>39142</v>
      </c>
      <c r="B33" s="228">
        <v>13048.875724993097</v>
      </c>
      <c r="C33" s="228">
        <v>30.675709207230799</v>
      </c>
      <c r="D33" s="228">
        <v>425.38138684393482</v>
      </c>
      <c r="L33" s="228">
        <f t="shared" ref="L33:N64" si="0">LN(B33)</f>
        <v>9.4764572576980743</v>
      </c>
      <c r="M33" s="228">
        <f t="shared" si="0"/>
        <v>3.4234711103698348</v>
      </c>
      <c r="N33" s="228">
        <f t="shared" si="0"/>
        <v>6.0529861473282391</v>
      </c>
      <c r="AA33" s="275"/>
      <c r="AB33" s="275"/>
      <c r="AC33" s="276"/>
      <c r="AJ33" s="275"/>
      <c r="AK33" s="275"/>
      <c r="AL33" s="276"/>
    </row>
    <row r="34" spans="1:42" ht="15.6">
      <c r="A34" s="273">
        <v>39234</v>
      </c>
      <c r="B34" s="228">
        <v>13098.33999734703</v>
      </c>
      <c r="C34" s="228">
        <v>30.781122201661891</v>
      </c>
      <c r="D34" s="228">
        <v>425.53159405734215</v>
      </c>
      <c r="L34" s="228">
        <f t="shared" si="0"/>
        <v>9.4802407834001006</v>
      </c>
      <c r="M34" s="228">
        <f t="shared" si="0"/>
        <v>3.4269015865395613</v>
      </c>
      <c r="N34" s="228">
        <f t="shared" si="0"/>
        <v>6.0533391968605397</v>
      </c>
      <c r="V34" s="241">
        <f t="shared" ref="V34:X65" si="1">B34/B33-1</f>
        <v>3.7906922708437207E-3</v>
      </c>
      <c r="W34" s="241">
        <f t="shared" si="1"/>
        <v>3.4363669872787828E-3</v>
      </c>
      <c r="X34" s="241">
        <f t="shared" si="1"/>
        <v>3.531118616209028E-4</v>
      </c>
      <c r="AA34" s="275"/>
      <c r="AB34" s="275"/>
      <c r="AC34" s="276"/>
      <c r="AJ34" s="275">
        <f t="shared" ref="AJ34:AK65" si="2">C34/C33</f>
        <v>1.0034363669872788</v>
      </c>
      <c r="AK34" s="275">
        <f t="shared" si="2"/>
        <v>1.0003531118616209</v>
      </c>
      <c r="AL34" s="276">
        <f t="shared" ref="AL34:AL94" si="3">AJ34*AK34-1</f>
        <v>3.7906922708437207E-3</v>
      </c>
      <c r="AN34" s="228">
        <f t="shared" ref="AN34:AO65" si="4">M34-M33</f>
        <v>3.4304761697265818E-3</v>
      </c>
      <c r="AO34" s="228">
        <f t="shared" si="4"/>
        <v>3.5304953230053115E-4</v>
      </c>
      <c r="AP34" s="277">
        <f t="shared" ref="AP34:AP94" si="5">L34-L33</f>
        <v>3.7835257020262247E-3</v>
      </c>
    </row>
    <row r="35" spans="1:42" ht="15.6">
      <c r="A35" s="273">
        <v>39326</v>
      </c>
      <c r="B35" s="228">
        <v>13116.502203306844</v>
      </c>
      <c r="C35" s="228">
        <v>30.771185517506552</v>
      </c>
      <c r="D35" s="228">
        <v>426.25924164814887</v>
      </c>
      <c r="L35" s="228">
        <f t="shared" si="0"/>
        <v>9.4816264265961774</v>
      </c>
      <c r="M35" s="228">
        <f t="shared" si="0"/>
        <v>3.4265787169475064</v>
      </c>
      <c r="N35" s="228">
        <f t="shared" si="0"/>
        <v>6.0550477096486706</v>
      </c>
      <c r="V35" s="241">
        <f t="shared" si="1"/>
        <v>1.3866036431711137E-3</v>
      </c>
      <c r="W35" s="241">
        <f t="shared" si="1"/>
        <v>-3.2281747527718174E-4</v>
      </c>
      <c r="X35" s="241">
        <f t="shared" si="1"/>
        <v>1.7099731276561947E-3</v>
      </c>
      <c r="AA35" s="275"/>
      <c r="AB35" s="275"/>
      <c r="AC35" s="276"/>
      <c r="AJ35" s="275">
        <f t="shared" si="2"/>
        <v>0.99967718252472282</v>
      </c>
      <c r="AK35" s="275">
        <f t="shared" si="2"/>
        <v>1.0017099731276562</v>
      </c>
      <c r="AL35" s="276">
        <f t="shared" si="3"/>
        <v>1.3866036431711137E-3</v>
      </c>
      <c r="AN35" s="228">
        <f t="shared" si="4"/>
        <v>-3.2286959205496402E-4</v>
      </c>
      <c r="AO35" s="228">
        <f t="shared" si="4"/>
        <v>1.7085127881308892E-3</v>
      </c>
      <c r="AP35" s="277">
        <f t="shared" si="5"/>
        <v>1.3856431960768134E-3</v>
      </c>
    </row>
    <row r="36" spans="1:42" ht="15.6">
      <c r="A36" s="273">
        <v>39417</v>
      </c>
      <c r="B36" s="228">
        <v>13137.855743911241</v>
      </c>
      <c r="C36" s="228">
        <v>30.975052785104051</v>
      </c>
      <c r="D36" s="228">
        <v>424.14312689175642</v>
      </c>
      <c r="L36" s="228">
        <f t="shared" si="0"/>
        <v>9.4832530933275336</v>
      </c>
      <c r="M36" s="228">
        <f t="shared" si="0"/>
        <v>3.4331821316333362</v>
      </c>
      <c r="N36" s="228">
        <f t="shared" si="0"/>
        <v>6.050070961694197</v>
      </c>
      <c r="V36" s="241">
        <f t="shared" si="1"/>
        <v>1.6279904713478732E-3</v>
      </c>
      <c r="W36" s="241">
        <f t="shared" si="1"/>
        <v>6.6252652983262994E-3</v>
      </c>
      <c r="X36" s="241">
        <f t="shared" si="1"/>
        <v>-4.9643844628691758E-3</v>
      </c>
      <c r="AA36" s="275"/>
      <c r="AB36" s="275"/>
      <c r="AC36" s="276"/>
      <c r="AJ36" s="275">
        <f t="shared" si="2"/>
        <v>1.0066252652983263</v>
      </c>
      <c r="AK36" s="275">
        <f t="shared" si="2"/>
        <v>0.99503561553713082</v>
      </c>
      <c r="AL36" s="276">
        <f t="shared" si="3"/>
        <v>1.6279904713476512E-3</v>
      </c>
      <c r="AN36" s="228">
        <f t="shared" si="4"/>
        <v>6.6034146858298115E-3</v>
      </c>
      <c r="AO36" s="228">
        <f t="shared" si="4"/>
        <v>-4.9767479544735593E-3</v>
      </c>
      <c r="AP36" s="277">
        <f t="shared" si="5"/>
        <v>1.6266667313562522E-3</v>
      </c>
    </row>
    <row r="37" spans="1:42" ht="15.6">
      <c r="A37" s="273">
        <v>39508</v>
      </c>
      <c r="B37" s="228">
        <v>13042.939431775458</v>
      </c>
      <c r="C37" s="228">
        <v>30.818466574415588</v>
      </c>
      <c r="D37" s="228">
        <v>423.21831296445004</v>
      </c>
      <c r="J37" s="278">
        <v>100</v>
      </c>
      <c r="L37" s="228">
        <f t="shared" si="0"/>
        <v>9.476002226625349</v>
      </c>
      <c r="M37" s="228">
        <f t="shared" si="0"/>
        <v>3.4281140744171843</v>
      </c>
      <c r="N37" s="228">
        <f t="shared" si="0"/>
        <v>6.0478881522081647</v>
      </c>
      <c r="Q37" s="246">
        <f t="shared" ref="Q37:S68" si="6">B37/B33-1</f>
        <v>-4.5492756178744376E-4</v>
      </c>
      <c r="R37" s="246">
        <f t="shared" si="6"/>
        <v>4.653759305787819E-3</v>
      </c>
      <c r="S37" s="246">
        <f t="shared" si="6"/>
        <v>-5.0850223972738195E-3</v>
      </c>
      <c r="V37" s="241">
        <f t="shared" si="1"/>
        <v>-7.2246425890140076E-3</v>
      </c>
      <c r="W37" s="241">
        <f t="shared" si="1"/>
        <v>-5.0552362823983454E-3</v>
      </c>
      <c r="X37" s="241">
        <f t="shared" si="1"/>
        <v>-2.1804288898507052E-3</v>
      </c>
      <c r="AA37" s="275">
        <f t="shared" ref="AA37:AB68" si="7">C37/C33</f>
        <v>1.0046537593057878</v>
      </c>
      <c r="AB37" s="275">
        <f t="shared" si="7"/>
        <v>0.99491497760272618</v>
      </c>
      <c r="AC37" s="276">
        <f t="shared" ref="AC37:AC92" si="8">AA37*AB37-1</f>
        <v>-4.5492756178744376E-4</v>
      </c>
      <c r="AE37" s="228">
        <f t="shared" ref="AE37:AF68" si="9">M37-M33</f>
        <v>4.6429640473495404E-3</v>
      </c>
      <c r="AF37" s="228">
        <f t="shared" si="9"/>
        <v>-5.0979951200744722E-3</v>
      </c>
      <c r="AG37" s="277">
        <f t="shared" ref="AG37:AG94" si="10">L37-L33</f>
        <v>-4.5503107272537591E-4</v>
      </c>
      <c r="AJ37" s="275">
        <f t="shared" si="2"/>
        <v>0.99494476371760165</v>
      </c>
      <c r="AK37" s="275">
        <f t="shared" si="2"/>
        <v>0.99781957111014929</v>
      </c>
      <c r="AL37" s="276">
        <f t="shared" si="3"/>
        <v>-7.2246425890138966E-3</v>
      </c>
      <c r="AN37" s="228">
        <f t="shared" si="4"/>
        <v>-5.0680572161518889E-3</v>
      </c>
      <c r="AO37" s="228">
        <f t="shared" si="4"/>
        <v>-2.1828094860323333E-3</v>
      </c>
      <c r="AP37" s="277">
        <f t="shared" si="5"/>
        <v>-7.2508667021846662E-3</v>
      </c>
    </row>
    <row r="38" spans="1:42" ht="15.6">
      <c r="A38" s="273">
        <v>39600</v>
      </c>
      <c r="B38" s="228">
        <v>13181.143020471658</v>
      </c>
      <c r="C38" s="228">
        <v>30.787157175929842</v>
      </c>
      <c r="D38" s="228">
        <v>428.13771161622549</v>
      </c>
      <c r="J38" s="278">
        <v>100</v>
      </c>
      <c r="L38" s="228">
        <f t="shared" si="0"/>
        <v>9.4865425281559634</v>
      </c>
      <c r="M38" s="228">
        <f t="shared" si="0"/>
        <v>3.4270976282138874</v>
      </c>
      <c r="N38" s="228">
        <f t="shared" si="0"/>
        <v>6.0594448999420756</v>
      </c>
      <c r="Q38" s="246">
        <f t="shared" si="6"/>
        <v>6.3216425242740293E-3</v>
      </c>
      <c r="R38" s="246">
        <f t="shared" si="6"/>
        <v>1.9606089175083774E-4</v>
      </c>
      <c r="S38" s="246">
        <f t="shared" si="6"/>
        <v>6.1243808809461342E-3</v>
      </c>
      <c r="V38" s="241">
        <f t="shared" si="1"/>
        <v>1.0596046191819752E-2</v>
      </c>
      <c r="W38" s="241">
        <f t="shared" si="1"/>
        <v>-1.0159297968360681E-3</v>
      </c>
      <c r="X38" s="241">
        <f t="shared" si="1"/>
        <v>1.1623784938126436E-2</v>
      </c>
      <c r="AA38" s="275">
        <f t="shared" si="7"/>
        <v>1.0001960608917508</v>
      </c>
      <c r="AB38" s="275">
        <f t="shared" si="7"/>
        <v>1.0061243808809461</v>
      </c>
      <c r="AC38" s="276">
        <f t="shared" si="8"/>
        <v>6.3216425242738072E-3</v>
      </c>
      <c r="AE38" s="228">
        <f t="shared" si="9"/>
        <v>1.9604167432607511E-4</v>
      </c>
      <c r="AF38" s="228">
        <f t="shared" si="9"/>
        <v>6.105703081535907E-3</v>
      </c>
      <c r="AG38" s="277">
        <f t="shared" si="10"/>
        <v>6.3017447558628703E-3</v>
      </c>
      <c r="AJ38" s="275">
        <f t="shared" si="2"/>
        <v>0.99898407020316393</v>
      </c>
      <c r="AK38" s="275">
        <f t="shared" si="2"/>
        <v>1.0116237849381264</v>
      </c>
      <c r="AL38" s="276">
        <f t="shared" si="3"/>
        <v>1.0596046191819752E-2</v>
      </c>
      <c r="AN38" s="228">
        <f t="shared" si="4"/>
        <v>-1.0164462032968835E-3</v>
      </c>
      <c r="AO38" s="228">
        <f t="shared" si="4"/>
        <v>1.155674773391091E-2</v>
      </c>
      <c r="AP38" s="277">
        <f t="shared" si="5"/>
        <v>1.0540301530614471E-2</v>
      </c>
    </row>
    <row r="39" spans="1:42" ht="15.6">
      <c r="A39" s="273">
        <v>39692</v>
      </c>
      <c r="B39" s="228">
        <v>13287.682901436712</v>
      </c>
      <c r="C39" s="228">
        <v>31.145842328429854</v>
      </c>
      <c r="D39" s="228">
        <v>426.62782278672699</v>
      </c>
      <c r="J39" s="278">
        <v>100</v>
      </c>
      <c r="L39" s="228">
        <f t="shared" si="0"/>
        <v>9.4945927874801495</v>
      </c>
      <c r="M39" s="228">
        <f t="shared" si="0"/>
        <v>3.4386807637226289</v>
      </c>
      <c r="N39" s="228">
        <f t="shared" si="0"/>
        <v>6.0559120237575206</v>
      </c>
      <c r="Q39" s="246">
        <f t="shared" si="6"/>
        <v>1.305078865360243E-2</v>
      </c>
      <c r="R39" s="246">
        <f t="shared" si="6"/>
        <v>1.2175572849156158E-2</v>
      </c>
      <c r="S39" s="246">
        <f t="shared" si="6"/>
        <v>8.6468773592573989E-4</v>
      </c>
      <c r="V39" s="241">
        <f t="shared" si="1"/>
        <v>8.0827497888147359E-3</v>
      </c>
      <c r="W39" s="241">
        <f t="shared" si="1"/>
        <v>1.165047979098377E-2</v>
      </c>
      <c r="X39" s="241">
        <f t="shared" si="1"/>
        <v>-3.5266429200984106E-3</v>
      </c>
      <c r="AA39" s="275">
        <f t="shared" si="7"/>
        <v>1.0121755728491562</v>
      </c>
      <c r="AB39" s="275">
        <f t="shared" si="7"/>
        <v>1.0008646877359257</v>
      </c>
      <c r="AC39" s="276">
        <f t="shared" si="8"/>
        <v>1.305078865360243E-2</v>
      </c>
      <c r="AE39" s="228">
        <f t="shared" si="9"/>
        <v>1.2102046775122499E-2</v>
      </c>
      <c r="AF39" s="228">
        <f t="shared" si="9"/>
        <v>8.6431410885001725E-4</v>
      </c>
      <c r="AG39" s="277">
        <f t="shared" si="10"/>
        <v>1.2966360883972072E-2</v>
      </c>
      <c r="AJ39" s="275">
        <f t="shared" si="2"/>
        <v>1.0116504797909838</v>
      </c>
      <c r="AK39" s="275">
        <f t="shared" si="2"/>
        <v>0.99647335707990159</v>
      </c>
      <c r="AL39" s="276">
        <f t="shared" si="3"/>
        <v>8.0827497888147359E-3</v>
      </c>
      <c r="AN39" s="228">
        <f t="shared" si="4"/>
        <v>1.158313550874146E-2</v>
      </c>
      <c r="AO39" s="228">
        <f t="shared" si="4"/>
        <v>-3.5328761845550005E-3</v>
      </c>
      <c r="AP39" s="277">
        <f t="shared" si="5"/>
        <v>8.0502593241860154E-3</v>
      </c>
    </row>
    <row r="40" spans="1:42" ht="15.6">
      <c r="A40" s="273">
        <v>39783</v>
      </c>
      <c r="B40" s="228">
        <v>13302.868039370533</v>
      </c>
      <c r="C40" s="228">
        <v>30.772097750293412</v>
      </c>
      <c r="D40" s="228">
        <v>432.30293063928957</v>
      </c>
      <c r="J40" s="278">
        <v>100</v>
      </c>
      <c r="L40" s="228">
        <f t="shared" si="0"/>
        <v>9.4957349330203726</v>
      </c>
      <c r="M40" s="228">
        <f t="shared" si="0"/>
        <v>3.4266083621902848</v>
      </c>
      <c r="N40" s="228">
        <f t="shared" si="0"/>
        <v>6.0691265708300888</v>
      </c>
      <c r="Q40" s="246">
        <f t="shared" si="6"/>
        <v>1.2560062971902264E-2</v>
      </c>
      <c r="R40" s="246">
        <f t="shared" si="6"/>
        <v>-6.5522094899621575E-3</v>
      </c>
      <c r="S40" s="246">
        <f t="shared" si="6"/>
        <v>1.9238326004079154E-2</v>
      </c>
      <c r="V40" s="241">
        <f t="shared" si="1"/>
        <v>1.142798036833037E-3</v>
      </c>
      <c r="W40" s="241">
        <f t="shared" si="1"/>
        <v>-1.1999822454481834E-2</v>
      </c>
      <c r="X40" s="241">
        <f t="shared" si="1"/>
        <v>1.330224507040545E-2</v>
      </c>
      <c r="AA40" s="275">
        <f t="shared" si="7"/>
        <v>0.99344779051003784</v>
      </c>
      <c r="AB40" s="275">
        <f t="shared" si="7"/>
        <v>1.0192383260040792</v>
      </c>
      <c r="AC40" s="276">
        <f t="shared" si="8"/>
        <v>1.2560062971902042E-2</v>
      </c>
      <c r="AE40" s="228">
        <f t="shared" si="9"/>
        <v>-6.573769443051436E-3</v>
      </c>
      <c r="AF40" s="228">
        <f t="shared" si="9"/>
        <v>1.9055609135891771E-2</v>
      </c>
      <c r="AG40" s="277">
        <f t="shared" si="10"/>
        <v>1.2481839692839003E-2</v>
      </c>
      <c r="AJ40" s="275">
        <f t="shared" si="2"/>
        <v>0.98800017754551817</v>
      </c>
      <c r="AK40" s="275">
        <f t="shared" si="2"/>
        <v>1.0133022450704054</v>
      </c>
      <c r="AL40" s="276">
        <f t="shared" si="3"/>
        <v>1.142798036832815E-3</v>
      </c>
      <c r="AN40" s="228">
        <f t="shared" si="4"/>
        <v>-1.2072401532344124E-2</v>
      </c>
      <c r="AO40" s="228">
        <f t="shared" si="4"/>
        <v>1.3214547072568195E-2</v>
      </c>
      <c r="AP40" s="277">
        <f t="shared" si="5"/>
        <v>1.1421455402231828E-3</v>
      </c>
    </row>
    <row r="41" spans="1:42" ht="15.6">
      <c r="A41" s="273">
        <v>39873</v>
      </c>
      <c r="B41" s="228">
        <v>13322.901863304833</v>
      </c>
      <c r="C41" s="228">
        <v>31.085630224355164</v>
      </c>
      <c r="D41" s="228">
        <v>428.58715641758238</v>
      </c>
      <c r="J41" s="278">
        <v>100</v>
      </c>
      <c r="L41" s="228">
        <f t="shared" si="0"/>
        <v>9.4972397779723252</v>
      </c>
      <c r="M41" s="228">
        <f t="shared" si="0"/>
        <v>3.4367456617430667</v>
      </c>
      <c r="N41" s="228">
        <f t="shared" si="0"/>
        <v>6.0604941162292594</v>
      </c>
      <c r="Q41" s="246">
        <f t="shared" si="6"/>
        <v>2.1464673127847611E-2</v>
      </c>
      <c r="R41" s="246">
        <f t="shared" si="6"/>
        <v>8.6689468891798516E-3</v>
      </c>
      <c r="S41" s="246">
        <f t="shared" si="6"/>
        <v>1.2685754110038472E-2</v>
      </c>
      <c r="V41" s="241">
        <f t="shared" si="1"/>
        <v>1.5059777992991741E-3</v>
      </c>
      <c r="W41" s="241">
        <f t="shared" si="1"/>
        <v>1.0188856041144057E-2</v>
      </c>
      <c r="X41" s="241">
        <f t="shared" si="1"/>
        <v>-8.5953019476696646E-3</v>
      </c>
      <c r="AA41" s="275">
        <f t="shared" si="7"/>
        <v>1.0086689468891799</v>
      </c>
      <c r="AB41" s="275">
        <f t="shared" si="7"/>
        <v>1.0126857541100385</v>
      </c>
      <c r="AC41" s="276">
        <f t="shared" si="8"/>
        <v>2.1464673127847389E-2</v>
      </c>
      <c r="AE41" s="228">
        <f t="shared" si="9"/>
        <v>8.6315873258824283E-3</v>
      </c>
      <c r="AF41" s="228">
        <f t="shared" si="9"/>
        <v>1.2605964021094707E-2</v>
      </c>
      <c r="AG41" s="277">
        <f t="shared" si="10"/>
        <v>2.1237551346976247E-2</v>
      </c>
      <c r="AJ41" s="275">
        <f t="shared" si="2"/>
        <v>1.0101888560411441</v>
      </c>
      <c r="AK41" s="275">
        <f t="shared" si="2"/>
        <v>0.99140469805233034</v>
      </c>
      <c r="AL41" s="276">
        <f t="shared" si="3"/>
        <v>1.5059777992993961E-3</v>
      </c>
      <c r="AN41" s="228">
        <f t="shared" si="4"/>
        <v>1.0137299552781975E-2</v>
      </c>
      <c r="AO41" s="228">
        <f t="shared" si="4"/>
        <v>-8.6324546008293979E-3</v>
      </c>
      <c r="AP41" s="277">
        <f t="shared" si="5"/>
        <v>1.5048449519525775E-3</v>
      </c>
    </row>
    <row r="42" spans="1:42" ht="15.6">
      <c r="A42" s="273">
        <v>39965</v>
      </c>
      <c r="B42" s="228">
        <v>13525.874681374149</v>
      </c>
      <c r="C42" s="228">
        <v>31.569817695453654</v>
      </c>
      <c r="D42" s="228">
        <v>428.44323055188249</v>
      </c>
      <c r="J42" s="278">
        <v>100</v>
      </c>
      <c r="L42" s="228">
        <f t="shared" si="0"/>
        <v>9.5123597730745271</v>
      </c>
      <c r="M42" s="228">
        <f t="shared" si="0"/>
        <v>3.4522015279397857</v>
      </c>
      <c r="N42" s="228">
        <f t="shared" si="0"/>
        <v>6.0601582451347422</v>
      </c>
      <c r="Q42" s="246">
        <f t="shared" si="6"/>
        <v>2.6153396588375344E-2</v>
      </c>
      <c r="R42" s="246">
        <f t="shared" si="6"/>
        <v>2.5421656018819183E-2</v>
      </c>
      <c r="S42" s="246">
        <f t="shared" si="6"/>
        <v>7.1359968385786843E-4</v>
      </c>
      <c r="V42" s="241">
        <f t="shared" si="1"/>
        <v>1.5234880520163863E-2</v>
      </c>
      <c r="W42" s="241">
        <f t="shared" si="1"/>
        <v>1.5575925841102567E-2</v>
      </c>
      <c r="X42" s="241">
        <f t="shared" si="1"/>
        <v>-3.358146961353059E-4</v>
      </c>
      <c r="AA42" s="275">
        <f t="shared" si="7"/>
        <v>1.0254216560188192</v>
      </c>
      <c r="AB42" s="275">
        <f t="shared" si="7"/>
        <v>1.0007135996838579</v>
      </c>
      <c r="AC42" s="276">
        <f t="shared" si="8"/>
        <v>2.6153396588375122E-2</v>
      </c>
      <c r="AE42" s="228">
        <f t="shared" si="9"/>
        <v>2.5103899725898327E-2</v>
      </c>
      <c r="AF42" s="228">
        <f t="shared" si="9"/>
        <v>7.1334519266663676E-4</v>
      </c>
      <c r="AG42" s="277">
        <f t="shared" si="10"/>
        <v>2.5817244918563631E-2</v>
      </c>
      <c r="AJ42" s="275">
        <f t="shared" si="2"/>
        <v>1.0155759258411026</v>
      </c>
      <c r="AK42" s="275">
        <f t="shared" si="2"/>
        <v>0.99966418530386469</v>
      </c>
      <c r="AL42" s="276">
        <f t="shared" si="3"/>
        <v>1.5234880520163863E-2</v>
      </c>
      <c r="AN42" s="228">
        <f t="shared" si="4"/>
        <v>1.5455866196719015E-2</v>
      </c>
      <c r="AO42" s="228">
        <f t="shared" si="4"/>
        <v>-3.3587109451715946E-4</v>
      </c>
      <c r="AP42" s="277">
        <f t="shared" si="5"/>
        <v>1.5119995102201855E-2</v>
      </c>
    </row>
    <row r="43" spans="1:42" ht="15.6">
      <c r="A43" s="273">
        <v>40057</v>
      </c>
      <c r="B43" s="228">
        <v>13679.464996980969</v>
      </c>
      <c r="C43" s="228">
        <v>31.876039204410358</v>
      </c>
      <c r="D43" s="228">
        <v>429.14569496100637</v>
      </c>
      <c r="J43" s="278">
        <v>100</v>
      </c>
      <c r="L43" s="228">
        <f t="shared" si="0"/>
        <v>9.5236510820039637</v>
      </c>
      <c r="M43" s="228">
        <f t="shared" si="0"/>
        <v>3.4618546054384458</v>
      </c>
      <c r="N43" s="228">
        <f t="shared" si="0"/>
        <v>6.0617964765655179</v>
      </c>
      <c r="Q43" s="246">
        <f t="shared" si="6"/>
        <v>2.9484606040824257E-2</v>
      </c>
      <c r="R43" s="246">
        <f t="shared" si="6"/>
        <v>2.3444441421126117E-2</v>
      </c>
      <c r="S43" s="246">
        <f t="shared" si="6"/>
        <v>5.9018002103863321E-3</v>
      </c>
      <c r="V43" s="241">
        <f t="shared" si="1"/>
        <v>1.1355296365293199E-2</v>
      </c>
      <c r="W43" s="241">
        <f t="shared" si="1"/>
        <v>9.6998187291021942E-3</v>
      </c>
      <c r="X43" s="241">
        <f t="shared" si="1"/>
        <v>1.6395740649677304E-3</v>
      </c>
      <c r="AA43" s="275">
        <f t="shared" si="7"/>
        <v>1.0234444414211261</v>
      </c>
      <c r="AB43" s="275">
        <f t="shared" si="7"/>
        <v>1.0059018002103863</v>
      </c>
      <c r="AC43" s="276">
        <f t="shared" si="8"/>
        <v>2.9484606040824035E-2</v>
      </c>
      <c r="AE43" s="228">
        <f t="shared" si="9"/>
        <v>2.3173841715816934E-2</v>
      </c>
      <c r="AF43" s="228">
        <f t="shared" si="9"/>
        <v>5.8844528079973202E-3</v>
      </c>
      <c r="AG43" s="277">
        <f t="shared" si="10"/>
        <v>2.9058294523814254E-2</v>
      </c>
      <c r="AJ43" s="275">
        <f t="shared" si="2"/>
        <v>1.0096998187291022</v>
      </c>
      <c r="AK43" s="275">
        <f t="shared" si="2"/>
        <v>1.0016395740649677</v>
      </c>
      <c r="AL43" s="276">
        <f t="shared" si="3"/>
        <v>1.1355296365292977E-2</v>
      </c>
      <c r="AN43" s="228">
        <f t="shared" si="4"/>
        <v>9.6530774986600676E-3</v>
      </c>
      <c r="AO43" s="228">
        <f t="shared" si="4"/>
        <v>1.6382314307756829E-3</v>
      </c>
      <c r="AP43" s="277">
        <f t="shared" si="5"/>
        <v>1.1291308929436639E-2</v>
      </c>
    </row>
    <row r="44" spans="1:42" ht="15.6">
      <c r="A44" s="273">
        <v>40148</v>
      </c>
      <c r="B44" s="228">
        <v>13740.817585375427</v>
      </c>
      <c r="C44" s="228">
        <v>31.981763000736635</v>
      </c>
      <c r="D44" s="228">
        <v>429.64540713590225</v>
      </c>
      <c r="J44" s="278">
        <v>100</v>
      </c>
      <c r="L44" s="228">
        <f t="shared" si="0"/>
        <v>9.5281260680362809</v>
      </c>
      <c r="M44" s="228">
        <f t="shared" si="0"/>
        <v>3.4651658341144658</v>
      </c>
      <c r="N44" s="228">
        <f t="shared" si="0"/>
        <v>6.0629602339218147</v>
      </c>
      <c r="Q44" s="246">
        <f t="shared" si="6"/>
        <v>3.2921438046950469E-2</v>
      </c>
      <c r="R44" s="246">
        <f t="shared" si="6"/>
        <v>3.9310457813416022E-2</v>
      </c>
      <c r="S44" s="246">
        <f t="shared" si="6"/>
        <v>-6.1473640705080879E-3</v>
      </c>
      <c r="V44" s="241">
        <f t="shared" si="1"/>
        <v>4.4850137346745811E-3</v>
      </c>
      <c r="W44" s="241">
        <f t="shared" si="1"/>
        <v>3.3167168495529253E-3</v>
      </c>
      <c r="X44" s="241">
        <f t="shared" si="1"/>
        <v>1.1644347846511138E-3</v>
      </c>
      <c r="AA44" s="275">
        <f t="shared" si="7"/>
        <v>1.039310457813416</v>
      </c>
      <c r="AB44" s="275">
        <f t="shared" si="7"/>
        <v>0.99385263592949191</v>
      </c>
      <c r="AC44" s="276">
        <f t="shared" si="8"/>
        <v>3.2921438046950469E-2</v>
      </c>
      <c r="AE44" s="228">
        <f t="shared" si="9"/>
        <v>3.8557471924181019E-2</v>
      </c>
      <c r="AF44" s="228">
        <f t="shared" si="9"/>
        <v>-6.1663369082740616E-3</v>
      </c>
      <c r="AG44" s="277">
        <f t="shared" si="10"/>
        <v>3.239113501590829E-2</v>
      </c>
      <c r="AJ44" s="275">
        <f t="shared" si="2"/>
        <v>1.0033167168495529</v>
      </c>
      <c r="AK44" s="275">
        <f t="shared" si="2"/>
        <v>1.0011644347846511</v>
      </c>
      <c r="AL44" s="276">
        <f t="shared" si="3"/>
        <v>4.4850137346745811E-3</v>
      </c>
      <c r="AN44" s="228">
        <f t="shared" si="4"/>
        <v>3.3112286760199616E-3</v>
      </c>
      <c r="AO44" s="228">
        <f t="shared" si="4"/>
        <v>1.1637573562968129E-3</v>
      </c>
      <c r="AP44" s="277">
        <f t="shared" si="5"/>
        <v>4.4749860323172186E-3</v>
      </c>
    </row>
    <row r="45" spans="1:42" ht="15.6">
      <c r="A45" s="273">
        <v>40238</v>
      </c>
      <c r="B45" s="228">
        <v>13743.388874438342</v>
      </c>
      <c r="C45" s="228">
        <v>32.343760007351491</v>
      </c>
      <c r="D45" s="228">
        <v>424.91623952547803</v>
      </c>
      <c r="J45" s="278">
        <v>100</v>
      </c>
      <c r="L45" s="228">
        <f t="shared" si="0"/>
        <v>9.5283131783371857</v>
      </c>
      <c r="M45" s="228">
        <f t="shared" si="0"/>
        <v>3.4764211123057316</v>
      </c>
      <c r="N45" s="228">
        <f t="shared" si="0"/>
        <v>6.0518920660314546</v>
      </c>
      <c r="Q45" s="246">
        <f t="shared" si="6"/>
        <v>3.1561218077546194E-2</v>
      </c>
      <c r="R45" s="246">
        <f t="shared" si="6"/>
        <v>4.0473034450837719E-2</v>
      </c>
      <c r="S45" s="246">
        <f t="shared" si="6"/>
        <v>-8.565158421424246E-3</v>
      </c>
      <c r="V45" s="241">
        <f t="shared" si="1"/>
        <v>1.8712780712926147E-4</v>
      </c>
      <c r="W45" s="241">
        <f t="shared" si="1"/>
        <v>1.1318857143882921E-2</v>
      </c>
      <c r="X45" s="241">
        <f t="shared" si="1"/>
        <v>-1.1007141079314109E-2</v>
      </c>
      <c r="AA45" s="275">
        <f t="shared" si="7"/>
        <v>1.0404730344508377</v>
      </c>
      <c r="AB45" s="275">
        <f t="shared" si="7"/>
        <v>0.99143484157857575</v>
      </c>
      <c r="AC45" s="276">
        <f t="shared" si="8"/>
        <v>3.1561218077546194E-2</v>
      </c>
      <c r="AE45" s="228">
        <f t="shared" si="9"/>
        <v>3.967545056266486E-2</v>
      </c>
      <c r="AF45" s="228">
        <f t="shared" si="9"/>
        <v>-8.6020501978048003E-3</v>
      </c>
      <c r="AG45" s="277">
        <f t="shared" si="10"/>
        <v>3.1073400364860504E-2</v>
      </c>
      <c r="AJ45" s="275">
        <f t="shared" si="2"/>
        <v>1.0113188571438829</v>
      </c>
      <c r="AK45" s="275">
        <f t="shared" si="2"/>
        <v>0.98899285892068589</v>
      </c>
      <c r="AL45" s="276">
        <f t="shared" si="3"/>
        <v>1.8712780712948351E-4</v>
      </c>
      <c r="AN45" s="228">
        <f t="shared" si="4"/>
        <v>1.1255278191265816E-2</v>
      </c>
      <c r="AO45" s="228">
        <f t="shared" si="4"/>
        <v>-1.1068167890360137E-2</v>
      </c>
      <c r="AP45" s="277">
        <f t="shared" si="5"/>
        <v>1.8711030090479142E-4</v>
      </c>
    </row>
    <row r="46" spans="1:42" ht="15.6">
      <c r="A46" s="273">
        <v>40330</v>
      </c>
      <c r="B46" s="228">
        <v>13830.440375341439</v>
      </c>
      <c r="C46" s="228">
        <v>32.057689777040402</v>
      </c>
      <c r="D46" s="228">
        <v>431.42348907645703</v>
      </c>
      <c r="J46" s="278">
        <v>100</v>
      </c>
      <c r="L46" s="228">
        <f t="shared" si="0"/>
        <v>9.5346272661866678</v>
      </c>
      <c r="M46" s="228">
        <f t="shared" si="0"/>
        <v>3.4675370852288121</v>
      </c>
      <c r="N46" s="228">
        <f t="shared" si="0"/>
        <v>6.0670901809578561</v>
      </c>
      <c r="Q46" s="246">
        <f t="shared" si="6"/>
        <v>2.251726421705591E-2</v>
      </c>
      <c r="R46" s="246">
        <f t="shared" si="6"/>
        <v>1.5453750360332474E-2</v>
      </c>
      <c r="S46" s="246">
        <f t="shared" si="6"/>
        <v>6.9560173018385907E-3</v>
      </c>
      <c r="V46" s="241">
        <f t="shared" si="1"/>
        <v>6.3340637231772412E-3</v>
      </c>
      <c r="W46" s="241">
        <f t="shared" si="1"/>
        <v>-8.844680712634112E-3</v>
      </c>
      <c r="X46" s="241">
        <f t="shared" si="1"/>
        <v>1.5314193588472635E-2</v>
      </c>
      <c r="AA46" s="275">
        <f t="shared" si="7"/>
        <v>1.0154537503603325</v>
      </c>
      <c r="AB46" s="275">
        <f t="shared" si="7"/>
        <v>1.0069560173018386</v>
      </c>
      <c r="AC46" s="276">
        <f t="shared" si="8"/>
        <v>2.251726421705591E-2</v>
      </c>
      <c r="AE46" s="228">
        <f t="shared" si="9"/>
        <v>1.5335557289026358E-2</v>
      </c>
      <c r="AF46" s="228">
        <f t="shared" si="9"/>
        <v>6.9319358231139105E-3</v>
      </c>
      <c r="AG46" s="277">
        <f t="shared" si="10"/>
        <v>2.2267493112140713E-2</v>
      </c>
      <c r="AJ46" s="275">
        <f t="shared" si="2"/>
        <v>0.99115531928736589</v>
      </c>
      <c r="AK46" s="275">
        <f t="shared" si="2"/>
        <v>1.0153141935884726</v>
      </c>
      <c r="AL46" s="276">
        <f t="shared" si="3"/>
        <v>6.3340637231770192E-3</v>
      </c>
      <c r="AN46" s="228">
        <f t="shared" si="4"/>
        <v>-8.8840270769194873E-3</v>
      </c>
      <c r="AO46" s="228">
        <f t="shared" si="4"/>
        <v>1.5198114926401551E-2</v>
      </c>
      <c r="AP46" s="277">
        <f t="shared" si="5"/>
        <v>6.314087849482064E-3</v>
      </c>
    </row>
    <row r="47" spans="1:42" ht="15.6">
      <c r="A47" s="273">
        <v>40422</v>
      </c>
      <c r="B47" s="228">
        <v>13848.989567074676</v>
      </c>
      <c r="C47" s="228">
        <v>32.443982307280095</v>
      </c>
      <c r="D47" s="228">
        <v>426.85849831594516</v>
      </c>
      <c r="J47" s="278">
        <v>100</v>
      </c>
      <c r="L47" s="228">
        <f t="shared" si="0"/>
        <v>9.5359675535082342</v>
      </c>
      <c r="M47" s="228">
        <f t="shared" si="0"/>
        <v>3.4795149808769206</v>
      </c>
      <c r="N47" s="228">
        <f t="shared" si="0"/>
        <v>6.0564525726313141</v>
      </c>
      <c r="Q47" s="246">
        <f t="shared" si="6"/>
        <v>1.2392631592764713E-2</v>
      </c>
      <c r="R47" s="246">
        <f t="shared" si="6"/>
        <v>1.7817241948653306E-2</v>
      </c>
      <c r="S47" s="246">
        <f t="shared" si="6"/>
        <v>-5.3296506802171795E-3</v>
      </c>
      <c r="V47" s="241">
        <f t="shared" si="1"/>
        <v>1.3411859080285637E-3</v>
      </c>
      <c r="W47" s="241">
        <f t="shared" si="1"/>
        <v>1.2049917911313601E-2</v>
      </c>
      <c r="X47" s="241">
        <f t="shared" si="1"/>
        <v>-1.05812290616909E-2</v>
      </c>
      <c r="AA47" s="275">
        <f t="shared" si="7"/>
        <v>1.0178172419486533</v>
      </c>
      <c r="AB47" s="275">
        <f t="shared" si="7"/>
        <v>0.99467034931978282</v>
      </c>
      <c r="AC47" s="276">
        <f t="shared" si="8"/>
        <v>1.2392631592764936E-2</v>
      </c>
      <c r="AE47" s="228">
        <f t="shared" si="9"/>
        <v>1.7660375438474762E-2</v>
      </c>
      <c r="AF47" s="228">
        <f t="shared" si="9"/>
        <v>-5.3439039342038086E-3</v>
      </c>
      <c r="AG47" s="277">
        <f t="shared" si="10"/>
        <v>1.231647150427051E-2</v>
      </c>
      <c r="AJ47" s="275">
        <f t="shared" si="2"/>
        <v>1.0120499179113136</v>
      </c>
      <c r="AK47" s="275">
        <f t="shared" si="2"/>
        <v>0.9894187709383091</v>
      </c>
      <c r="AL47" s="276">
        <f t="shared" si="3"/>
        <v>1.3411859080285637E-3</v>
      </c>
      <c r="AN47" s="228">
        <f t="shared" si="4"/>
        <v>1.1977895648108472E-2</v>
      </c>
      <c r="AO47" s="228">
        <f t="shared" si="4"/>
        <v>-1.0637608326542036E-2</v>
      </c>
      <c r="AP47" s="277">
        <f t="shared" si="5"/>
        <v>1.3402873215664357E-3</v>
      </c>
    </row>
    <row r="48" spans="1:42" ht="15.6">
      <c r="A48" s="273">
        <v>40513</v>
      </c>
      <c r="B48" s="228">
        <v>13893.950624909916</v>
      </c>
      <c r="C48" s="228">
        <v>32.879771193873061</v>
      </c>
      <c r="D48" s="228">
        <v>422.56834887886833</v>
      </c>
      <c r="J48" s="278">
        <v>100</v>
      </c>
      <c r="L48" s="228">
        <f t="shared" si="0"/>
        <v>9.5392088175477863</v>
      </c>
      <c r="M48" s="228">
        <f t="shared" si="0"/>
        <v>3.4928576113399545</v>
      </c>
      <c r="N48" s="228">
        <f t="shared" si="0"/>
        <v>6.0463512062078326</v>
      </c>
      <c r="Q48" s="246">
        <f t="shared" si="6"/>
        <v>1.1144390687310324E-2</v>
      </c>
      <c r="R48" s="246">
        <f t="shared" si="6"/>
        <v>2.8078758294711292E-2</v>
      </c>
      <c r="S48" s="246">
        <f t="shared" si="6"/>
        <v>-1.6471858280089458E-2</v>
      </c>
      <c r="V48" s="241">
        <f t="shared" si="1"/>
        <v>3.246522615782288E-3</v>
      </c>
      <c r="W48" s="241">
        <f t="shared" si="1"/>
        <v>1.3432040569667736E-2</v>
      </c>
      <c r="X48" s="241">
        <f t="shared" si="1"/>
        <v>-1.0050518975263323E-2</v>
      </c>
      <c r="AA48" s="275">
        <f t="shared" si="7"/>
        <v>1.0280787582947113</v>
      </c>
      <c r="AB48" s="275">
        <f t="shared" si="7"/>
        <v>0.98352814171991054</v>
      </c>
      <c r="AC48" s="276">
        <f t="shared" si="8"/>
        <v>1.1144390687310546E-2</v>
      </c>
      <c r="AE48" s="228">
        <f t="shared" si="9"/>
        <v>2.7691777225488767E-2</v>
      </c>
      <c r="AF48" s="228">
        <f t="shared" si="9"/>
        <v>-1.6609027713982094E-2</v>
      </c>
      <c r="AG48" s="277">
        <f t="shared" si="10"/>
        <v>1.1082749511505341E-2</v>
      </c>
      <c r="AJ48" s="275">
        <f t="shared" si="2"/>
        <v>1.0134320405696677</v>
      </c>
      <c r="AK48" s="275">
        <f t="shared" si="2"/>
        <v>0.98994948102473668</v>
      </c>
      <c r="AL48" s="276">
        <f t="shared" si="3"/>
        <v>3.24652261578251E-3</v>
      </c>
      <c r="AN48" s="228">
        <f t="shared" si="4"/>
        <v>1.3342630463033966E-2</v>
      </c>
      <c r="AO48" s="228">
        <f t="shared" si="4"/>
        <v>-1.0101366423481473E-2</v>
      </c>
      <c r="AP48" s="277">
        <f t="shared" si="5"/>
        <v>3.2412640395520498E-3</v>
      </c>
    </row>
    <row r="49" spans="1:42" ht="15.6">
      <c r="A49" s="273">
        <v>40603</v>
      </c>
      <c r="B49" s="228">
        <v>14016.435221303374</v>
      </c>
      <c r="C49" s="228">
        <v>32.544177228594272</v>
      </c>
      <c r="D49" s="228">
        <v>430.68949394081238</v>
      </c>
      <c r="J49" s="278">
        <v>100</v>
      </c>
      <c r="L49" s="228">
        <f t="shared" si="0"/>
        <v>9.547985864442321</v>
      </c>
      <c r="M49" s="228">
        <f t="shared" si="0"/>
        <v>3.4825984656660416</v>
      </c>
      <c r="N49" s="228">
        <f t="shared" si="0"/>
        <v>6.065387398776279</v>
      </c>
      <c r="Q49" s="246">
        <f t="shared" si="6"/>
        <v>1.9867468595964555E-2</v>
      </c>
      <c r="R49" s="246">
        <f t="shared" si="6"/>
        <v>6.1964725559806588E-3</v>
      </c>
      <c r="S49" s="246">
        <f t="shared" si="6"/>
        <v>1.3586805770900989E-2</v>
      </c>
      <c r="V49" s="241">
        <f t="shared" si="1"/>
        <v>8.815678110577263E-3</v>
      </c>
      <c r="W49" s="241">
        <f t="shared" si="1"/>
        <v>-1.0206700140946379E-2</v>
      </c>
      <c r="X49" s="241">
        <f t="shared" si="1"/>
        <v>1.9218536086506699E-2</v>
      </c>
      <c r="AA49" s="275">
        <f t="shared" si="7"/>
        <v>1.0061964725559807</v>
      </c>
      <c r="AB49" s="275">
        <f t="shared" si="7"/>
        <v>1.013586805770901</v>
      </c>
      <c r="AC49" s="276">
        <f t="shared" si="8"/>
        <v>1.9867468595964555E-2</v>
      </c>
      <c r="AE49" s="228">
        <f t="shared" si="9"/>
        <v>6.1773533603100006E-3</v>
      </c>
      <c r="AF49" s="228">
        <f t="shared" si="9"/>
        <v>1.3495332744824395E-2</v>
      </c>
      <c r="AG49" s="277">
        <f t="shared" si="10"/>
        <v>1.9672686105135284E-2</v>
      </c>
      <c r="AJ49" s="275">
        <f t="shared" si="2"/>
        <v>0.98979329985905362</v>
      </c>
      <c r="AK49" s="275">
        <f t="shared" si="2"/>
        <v>1.0192185360865067</v>
      </c>
      <c r="AL49" s="276">
        <f t="shared" si="3"/>
        <v>8.8156781105774851E-3</v>
      </c>
      <c r="AN49" s="228">
        <f t="shared" si="4"/>
        <v>-1.0259145673912951E-2</v>
      </c>
      <c r="AO49" s="228">
        <f t="shared" si="4"/>
        <v>1.9036192568446353E-2</v>
      </c>
      <c r="AP49" s="277">
        <f t="shared" si="5"/>
        <v>8.7770468945347346E-3</v>
      </c>
    </row>
    <row r="50" spans="1:42" ht="15.6">
      <c r="A50" s="273">
        <v>40695</v>
      </c>
      <c r="B50" s="228">
        <v>14033.181495256798</v>
      </c>
      <c r="C50" s="228">
        <v>32.976326302221793</v>
      </c>
      <c r="D50" s="228">
        <v>425.55320949475527</v>
      </c>
      <c r="J50" s="278">
        <v>100</v>
      </c>
      <c r="L50" s="228">
        <f t="shared" si="0"/>
        <v>9.5491799111283981</v>
      </c>
      <c r="M50" s="228">
        <f t="shared" si="0"/>
        <v>3.4957899192417288</v>
      </c>
      <c r="N50" s="228">
        <f t="shared" si="0"/>
        <v>6.0533899918866698</v>
      </c>
      <c r="Q50" s="246">
        <f t="shared" si="6"/>
        <v>1.4659050211939029E-2</v>
      </c>
      <c r="R50" s="246">
        <f t="shared" si="6"/>
        <v>2.8655730702070503E-2</v>
      </c>
      <c r="S50" s="246">
        <f t="shared" si="6"/>
        <v>-1.3606768593588225E-2</v>
      </c>
      <c r="V50" s="241">
        <f t="shared" si="1"/>
        <v>1.1947598436421458E-3</v>
      </c>
      <c r="W50" s="241">
        <f t="shared" si="1"/>
        <v>1.3278844648369814E-2</v>
      </c>
      <c r="X50" s="241">
        <f t="shared" si="1"/>
        <v>-1.192572495572175E-2</v>
      </c>
      <c r="AA50" s="275">
        <f t="shared" si="7"/>
        <v>1.0286557307020705</v>
      </c>
      <c r="AB50" s="275">
        <f t="shared" si="7"/>
        <v>0.98639323140641177</v>
      </c>
      <c r="AC50" s="276">
        <f t="shared" si="8"/>
        <v>1.4659050211939029E-2</v>
      </c>
      <c r="AE50" s="228">
        <f t="shared" si="9"/>
        <v>2.8252834012916672E-2</v>
      </c>
      <c r="AF50" s="228">
        <f t="shared" si="9"/>
        <v>-1.3700189071186308E-2</v>
      </c>
      <c r="AG50" s="277">
        <f t="shared" si="10"/>
        <v>1.4552644941730364E-2</v>
      </c>
      <c r="AJ50" s="275">
        <f t="shared" si="2"/>
        <v>1.0132788446483698</v>
      </c>
      <c r="AK50" s="275">
        <f t="shared" si="2"/>
        <v>0.98807427504427825</v>
      </c>
      <c r="AL50" s="276">
        <f t="shared" si="3"/>
        <v>1.1947598436419238E-3</v>
      </c>
      <c r="AN50" s="228">
        <f t="shared" si="4"/>
        <v>1.3191453575687184E-2</v>
      </c>
      <c r="AO50" s="228">
        <f t="shared" si="4"/>
        <v>-1.1997406889609152E-2</v>
      </c>
      <c r="AP50" s="277">
        <f t="shared" si="5"/>
        <v>1.1940466860771437E-3</v>
      </c>
    </row>
    <row r="51" spans="1:42" ht="15.6">
      <c r="A51" s="273">
        <v>40787</v>
      </c>
      <c r="B51" s="228">
        <v>14112.605157544642</v>
      </c>
      <c r="C51" s="228">
        <v>32.970561094592142</v>
      </c>
      <c r="D51" s="228">
        <v>428.03654803009715</v>
      </c>
      <c r="J51" s="278">
        <v>100</v>
      </c>
      <c r="L51" s="228">
        <f t="shared" si="0"/>
        <v>9.5548236598062157</v>
      </c>
      <c r="M51" s="228">
        <f t="shared" si="0"/>
        <v>3.4956150752764739</v>
      </c>
      <c r="N51" s="228">
        <f t="shared" si="0"/>
        <v>6.0592085845297419</v>
      </c>
      <c r="Q51" s="246">
        <f t="shared" si="6"/>
        <v>1.9035005347733058E-2</v>
      </c>
      <c r="R51" s="246">
        <f t="shared" si="6"/>
        <v>1.6230399287139541E-2</v>
      </c>
      <c r="S51" s="246">
        <f t="shared" si="6"/>
        <v>2.7598131905530732E-3</v>
      </c>
      <c r="V51" s="241">
        <f t="shared" si="1"/>
        <v>5.6597046303925591E-3</v>
      </c>
      <c r="W51" s="241">
        <f t="shared" si="1"/>
        <v>-1.7482868093954274E-4</v>
      </c>
      <c r="X51" s="241">
        <f t="shared" si="1"/>
        <v>5.8355535334588815E-3</v>
      </c>
      <c r="AA51" s="275">
        <f t="shared" si="7"/>
        <v>1.0162303992871395</v>
      </c>
      <c r="AB51" s="275">
        <f t="shared" si="7"/>
        <v>1.0027598131905531</v>
      </c>
      <c r="AC51" s="276">
        <f t="shared" si="8"/>
        <v>1.903500534773328E-2</v>
      </c>
      <c r="AE51" s="228">
        <f t="shared" si="9"/>
        <v>1.6100094399553289E-2</v>
      </c>
      <c r="AF51" s="228">
        <f t="shared" si="9"/>
        <v>2.7560118984277793E-3</v>
      </c>
      <c r="AG51" s="277">
        <f t="shared" si="10"/>
        <v>1.8856106297981512E-2</v>
      </c>
      <c r="AJ51" s="275">
        <f t="shared" si="2"/>
        <v>0.99982517131906046</v>
      </c>
      <c r="AK51" s="275">
        <f t="shared" si="2"/>
        <v>1.0058355535334589</v>
      </c>
      <c r="AL51" s="276">
        <f t="shared" si="3"/>
        <v>5.6597046303925591E-3</v>
      </c>
      <c r="AN51" s="228">
        <f t="shared" si="4"/>
        <v>-1.7484396525491164E-4</v>
      </c>
      <c r="AO51" s="228">
        <f t="shared" si="4"/>
        <v>5.8185926430720514E-3</v>
      </c>
      <c r="AP51" s="277">
        <f t="shared" si="5"/>
        <v>5.6437486778175838E-3</v>
      </c>
    </row>
    <row r="52" spans="1:42" ht="15.6">
      <c r="A52" s="273">
        <v>40878</v>
      </c>
      <c r="B52" s="228">
        <v>14134.07672339813</v>
      </c>
      <c r="C52" s="228">
        <v>33.149190609596175</v>
      </c>
      <c r="D52" s="228">
        <v>426.37773241155804</v>
      </c>
      <c r="J52" s="278">
        <v>100</v>
      </c>
      <c r="L52" s="228">
        <f t="shared" si="0"/>
        <v>9.5563439495223363</v>
      </c>
      <c r="M52" s="228">
        <f t="shared" si="0"/>
        <v>3.5010183003336808</v>
      </c>
      <c r="N52" s="228">
        <f t="shared" si="0"/>
        <v>6.0553256491886547</v>
      </c>
      <c r="Q52" s="246">
        <f t="shared" si="6"/>
        <v>1.7282780468335757E-2</v>
      </c>
      <c r="R52" s="246">
        <f t="shared" si="6"/>
        <v>8.1940781806084662E-3</v>
      </c>
      <c r="S52" s="246">
        <f t="shared" si="6"/>
        <v>9.0148340328766174E-3</v>
      </c>
      <c r="V52" s="241">
        <f t="shared" si="1"/>
        <v>1.5214459423893434E-3</v>
      </c>
      <c r="W52" s="241">
        <f t="shared" si="1"/>
        <v>5.4178488043181705E-3</v>
      </c>
      <c r="X52" s="241">
        <f t="shared" si="1"/>
        <v>-3.8754064954810152E-3</v>
      </c>
      <c r="AA52" s="275">
        <f t="shared" si="7"/>
        <v>1.0081940781806085</v>
      </c>
      <c r="AB52" s="275">
        <f t="shared" si="7"/>
        <v>1.0090148340328766</v>
      </c>
      <c r="AC52" s="276">
        <f t="shared" si="8"/>
        <v>1.7282780468335757E-2</v>
      </c>
      <c r="AE52" s="228">
        <f t="shared" si="9"/>
        <v>8.1606889937262395E-3</v>
      </c>
      <c r="AF52" s="228">
        <f t="shared" si="9"/>
        <v>8.9744429808220616E-3</v>
      </c>
      <c r="AG52" s="277">
        <f t="shared" si="10"/>
        <v>1.7135131974550077E-2</v>
      </c>
      <c r="AJ52" s="275">
        <f t="shared" si="2"/>
        <v>1.0054178488043182</v>
      </c>
      <c r="AK52" s="275">
        <f t="shared" si="2"/>
        <v>0.99612459350451898</v>
      </c>
      <c r="AL52" s="276">
        <f t="shared" si="3"/>
        <v>1.5214459423893434E-3</v>
      </c>
      <c r="AN52" s="228">
        <f t="shared" si="4"/>
        <v>5.4032250572069174E-3</v>
      </c>
      <c r="AO52" s="228">
        <f t="shared" si="4"/>
        <v>-3.8829353410871903E-3</v>
      </c>
      <c r="AP52" s="277">
        <f t="shared" si="5"/>
        <v>1.5202897161206153E-3</v>
      </c>
    </row>
    <row r="53" spans="1:42" ht="15.6">
      <c r="A53" s="273">
        <v>40969</v>
      </c>
      <c r="B53" s="228">
        <v>14184.053651266768</v>
      </c>
      <c r="C53" s="228">
        <v>33.292782879340109</v>
      </c>
      <c r="D53" s="228">
        <v>426.03989287025644</v>
      </c>
      <c r="J53" s="278">
        <v>100</v>
      </c>
      <c r="L53" s="228">
        <f t="shared" si="0"/>
        <v>9.5598736302671075</v>
      </c>
      <c r="M53" s="228">
        <f t="shared" si="0"/>
        <v>3.5053406431468348</v>
      </c>
      <c r="N53" s="228">
        <f t="shared" si="0"/>
        <v>6.0545329871202727</v>
      </c>
      <c r="Q53" s="246">
        <f t="shared" si="6"/>
        <v>1.1958706141532494E-2</v>
      </c>
      <c r="R53" s="246">
        <f t="shared" si="6"/>
        <v>2.3002752396766413E-2</v>
      </c>
      <c r="S53" s="246">
        <f t="shared" si="6"/>
        <v>-1.079571509398114E-2</v>
      </c>
      <c r="V53" s="241">
        <f t="shared" si="1"/>
        <v>3.5359174034979013E-3</v>
      </c>
      <c r="W53" s="241">
        <f t="shared" si="1"/>
        <v>4.3316976102085736E-3</v>
      </c>
      <c r="X53" s="241">
        <f t="shared" si="1"/>
        <v>-7.923479947951062E-4</v>
      </c>
      <c r="AA53" s="275">
        <f t="shared" si="7"/>
        <v>1.0230027523967664</v>
      </c>
      <c r="AB53" s="275">
        <f t="shared" si="7"/>
        <v>0.98920428490601886</v>
      </c>
      <c r="AC53" s="276">
        <f t="shared" si="8"/>
        <v>1.1958706141532494E-2</v>
      </c>
      <c r="AE53" s="228">
        <f t="shared" si="9"/>
        <v>2.2742177480793213E-2</v>
      </c>
      <c r="AF53" s="228">
        <f t="shared" si="9"/>
        <v>-1.0854411656006313E-2</v>
      </c>
      <c r="AG53" s="277">
        <f t="shared" si="10"/>
        <v>1.1887765824786456E-2</v>
      </c>
      <c r="AJ53" s="275">
        <f t="shared" si="2"/>
        <v>1.0043316976102086</v>
      </c>
      <c r="AK53" s="275">
        <f t="shared" si="2"/>
        <v>0.99920765200520489</v>
      </c>
      <c r="AL53" s="276">
        <f t="shared" si="3"/>
        <v>3.5359174034979013E-3</v>
      </c>
      <c r="AN53" s="228">
        <f t="shared" si="4"/>
        <v>4.3223428131540231E-3</v>
      </c>
      <c r="AO53" s="228">
        <f t="shared" si="4"/>
        <v>-7.926620683820218E-4</v>
      </c>
      <c r="AP53" s="277">
        <f t="shared" si="5"/>
        <v>3.5296807447711132E-3</v>
      </c>
    </row>
    <row r="54" spans="1:42" ht="15.6">
      <c r="A54" s="273">
        <v>41061</v>
      </c>
      <c r="B54" s="228">
        <v>14177.084128039411</v>
      </c>
      <c r="C54" s="228">
        <v>33.502274124704186</v>
      </c>
      <c r="D54" s="228">
        <v>423.16781467635946</v>
      </c>
      <c r="J54" s="278">
        <v>100</v>
      </c>
      <c r="L54" s="228">
        <f t="shared" si="0"/>
        <v>9.5593821462214468</v>
      </c>
      <c r="M54" s="228">
        <f t="shared" si="0"/>
        <v>3.5116133208465126</v>
      </c>
      <c r="N54" s="228">
        <f t="shared" si="0"/>
        <v>6.0477688253749351</v>
      </c>
      <c r="Q54" s="246">
        <f t="shared" si="6"/>
        <v>1.0254455330122481E-2</v>
      </c>
      <c r="R54" s="246">
        <f t="shared" si="6"/>
        <v>1.5949254554985304E-2</v>
      </c>
      <c r="S54" s="246">
        <f t="shared" si="6"/>
        <v>-5.6053973161850346E-3</v>
      </c>
      <c r="V54" s="241">
        <f t="shared" si="1"/>
        <v>-4.9136328716115063E-4</v>
      </c>
      <c r="W54" s="241">
        <f t="shared" si="1"/>
        <v>6.2923921416637718E-3</v>
      </c>
      <c r="X54" s="241">
        <f t="shared" si="1"/>
        <v>-6.7413362972833513E-3</v>
      </c>
      <c r="AA54" s="275">
        <f t="shared" si="7"/>
        <v>1.0159492545549853</v>
      </c>
      <c r="AB54" s="275">
        <f t="shared" si="7"/>
        <v>0.99439460268381497</v>
      </c>
      <c r="AC54" s="276">
        <f t="shared" si="8"/>
        <v>1.0254455330122703E-2</v>
      </c>
      <c r="AE54" s="228">
        <f t="shared" si="9"/>
        <v>1.5823401604783793E-2</v>
      </c>
      <c r="AF54" s="228">
        <f t="shared" si="9"/>
        <v>-5.6211665117347209E-3</v>
      </c>
      <c r="AG54" s="277">
        <f t="shared" si="10"/>
        <v>1.0202235093048628E-2</v>
      </c>
      <c r="AJ54" s="275">
        <f t="shared" si="2"/>
        <v>1.0062923921416638</v>
      </c>
      <c r="AK54" s="275">
        <f t="shared" si="2"/>
        <v>0.99325866370271665</v>
      </c>
      <c r="AL54" s="276">
        <f t="shared" si="3"/>
        <v>-4.9136328716092859E-4</v>
      </c>
      <c r="AN54" s="228">
        <f t="shared" si="4"/>
        <v>6.2726776996777645E-3</v>
      </c>
      <c r="AO54" s="228">
        <f t="shared" si="4"/>
        <v>-6.7641617453375602E-3</v>
      </c>
      <c r="AP54" s="277">
        <f t="shared" si="5"/>
        <v>-4.9148404566068393E-4</v>
      </c>
    </row>
    <row r="55" spans="1:42" ht="15.6">
      <c r="A55" s="273">
        <v>41153</v>
      </c>
      <c r="B55" s="228">
        <v>14260.323407068676</v>
      </c>
      <c r="C55" s="228">
        <v>33.537232985994656</v>
      </c>
      <c r="D55" s="228">
        <v>425.20870499435273</v>
      </c>
      <c r="J55" s="278">
        <v>100</v>
      </c>
      <c r="L55" s="228">
        <f t="shared" si="0"/>
        <v>9.5652363730286947</v>
      </c>
      <c r="M55" s="228">
        <f t="shared" si="0"/>
        <v>3.5126562540650252</v>
      </c>
      <c r="N55" s="228">
        <f t="shared" si="0"/>
        <v>6.052580118963669</v>
      </c>
      <c r="Q55" s="246">
        <f t="shared" si="6"/>
        <v>1.0467114177361125E-2</v>
      </c>
      <c r="R55" s="246">
        <f t="shared" si="6"/>
        <v>1.7187207999789234E-2</v>
      </c>
      <c r="S55" s="246">
        <f t="shared" si="6"/>
        <v>-6.6065457465225297E-3</v>
      </c>
      <c r="V55" s="241">
        <f t="shared" si="1"/>
        <v>5.8713962813152776E-3</v>
      </c>
      <c r="W55" s="241">
        <f t="shared" si="1"/>
        <v>1.0434772624789979E-3</v>
      </c>
      <c r="X55" s="241">
        <f t="shared" si="1"/>
        <v>4.8228864464896493E-3</v>
      </c>
      <c r="AA55" s="275">
        <f t="shared" si="7"/>
        <v>1.0171872079997892</v>
      </c>
      <c r="AB55" s="275">
        <f t="shared" si="7"/>
        <v>0.99339345425347747</v>
      </c>
      <c r="AC55" s="276">
        <f t="shared" si="8"/>
        <v>1.0467114177361125E-2</v>
      </c>
      <c r="AE55" s="228">
        <f t="shared" si="9"/>
        <v>1.7041178788551381E-2</v>
      </c>
      <c r="AF55" s="228">
        <f t="shared" si="9"/>
        <v>-6.6284655660728831E-3</v>
      </c>
      <c r="AG55" s="277">
        <f t="shared" si="10"/>
        <v>1.0412713222478942E-2</v>
      </c>
      <c r="AJ55" s="275">
        <f t="shared" si="2"/>
        <v>1.001043477262479</v>
      </c>
      <c r="AK55" s="275">
        <f t="shared" si="2"/>
        <v>1.0048228864464896</v>
      </c>
      <c r="AL55" s="276">
        <f t="shared" si="3"/>
        <v>5.8713962813150555E-3</v>
      </c>
      <c r="AN55" s="228">
        <f t="shared" si="4"/>
        <v>1.0429332185126761E-3</v>
      </c>
      <c r="AO55" s="228">
        <f t="shared" si="4"/>
        <v>4.8112935887338892E-3</v>
      </c>
      <c r="AP55" s="277">
        <f t="shared" si="5"/>
        <v>5.8542268072478976E-3</v>
      </c>
    </row>
    <row r="56" spans="1:42" ht="15.6">
      <c r="A56" s="273">
        <v>41244</v>
      </c>
      <c r="B56" s="228">
        <v>14292.359654345442</v>
      </c>
      <c r="C56" s="228">
        <v>33.84691991289391</v>
      </c>
      <c r="D56" s="228">
        <v>422.26470506407293</v>
      </c>
      <c r="J56" s="278">
        <v>100</v>
      </c>
      <c r="L56" s="228">
        <f t="shared" si="0"/>
        <v>9.5674803835583724</v>
      </c>
      <c r="M56" s="228">
        <f t="shared" si="0"/>
        <v>3.5218480029846773</v>
      </c>
      <c r="N56" s="228">
        <f t="shared" si="0"/>
        <v>6.0456323805736956</v>
      </c>
      <c r="Q56" s="246">
        <f t="shared" si="6"/>
        <v>1.1198674950255727E-2</v>
      </c>
      <c r="R56" s="246">
        <f t="shared" si="6"/>
        <v>2.104815503687596E-2</v>
      </c>
      <c r="S56" s="246">
        <f t="shared" si="6"/>
        <v>-9.6464403153095901E-3</v>
      </c>
      <c r="V56" s="241">
        <f t="shared" si="1"/>
        <v>2.2465302056815517E-3</v>
      </c>
      <c r="W56" s="241">
        <f t="shared" si="1"/>
        <v>9.234122774189002E-3</v>
      </c>
      <c r="X56" s="241">
        <f t="shared" si="1"/>
        <v>-6.9236586544456635E-3</v>
      </c>
      <c r="AA56" s="275">
        <f t="shared" si="7"/>
        <v>1.021048155036876</v>
      </c>
      <c r="AB56" s="275">
        <f t="shared" si="7"/>
        <v>0.99035355968469041</v>
      </c>
      <c r="AC56" s="276">
        <f t="shared" si="8"/>
        <v>1.1198674950255727E-2</v>
      </c>
      <c r="AE56" s="228">
        <f t="shared" si="9"/>
        <v>2.0829702650996484E-2</v>
      </c>
      <c r="AF56" s="228">
        <f t="shared" si="9"/>
        <v>-9.6932686149591163E-3</v>
      </c>
      <c r="AG56" s="277">
        <f t="shared" si="10"/>
        <v>1.1136434036036036E-2</v>
      </c>
      <c r="AJ56" s="275">
        <f t="shared" si="2"/>
        <v>1.009234122774189</v>
      </c>
      <c r="AK56" s="275">
        <f t="shared" si="2"/>
        <v>0.99307634134555434</v>
      </c>
      <c r="AL56" s="276">
        <f t="shared" si="3"/>
        <v>2.2465302056815517E-3</v>
      </c>
      <c r="AN56" s="228">
        <f t="shared" si="4"/>
        <v>9.1917489196520208E-3</v>
      </c>
      <c r="AO56" s="228">
        <f t="shared" si="4"/>
        <v>-6.9477383899734235E-3</v>
      </c>
      <c r="AP56" s="277">
        <f t="shared" si="5"/>
        <v>2.2440105296777091E-3</v>
      </c>
    </row>
    <row r="57" spans="1:42" ht="15.6">
      <c r="A57" s="273">
        <v>41334</v>
      </c>
      <c r="B57" s="228">
        <v>14333.049699385334</v>
      </c>
      <c r="C57" s="228">
        <v>33.948060661827348</v>
      </c>
      <c r="D57" s="228">
        <v>422.20525767770971</v>
      </c>
      <c r="J57" s="278">
        <v>100</v>
      </c>
      <c r="L57" s="228">
        <f t="shared" si="0"/>
        <v>9.5703233173968201</v>
      </c>
      <c r="M57" s="228">
        <f t="shared" si="0"/>
        <v>3.5248317290101392</v>
      </c>
      <c r="N57" s="228">
        <f t="shared" si="0"/>
        <v>6.0454915883866809</v>
      </c>
      <c r="Q57" s="246">
        <f t="shared" si="6"/>
        <v>1.0504475785401368E-2</v>
      </c>
      <c r="R57" s="246">
        <f t="shared" si="6"/>
        <v>1.9682277232939693E-2</v>
      </c>
      <c r="S57" s="246">
        <f t="shared" si="6"/>
        <v>-9.0006481944978622E-3</v>
      </c>
      <c r="V57" s="241">
        <f t="shared" si="1"/>
        <v>2.8469788071363578E-3</v>
      </c>
      <c r="W57" s="241">
        <f t="shared" si="1"/>
        <v>2.9881817664274557E-3</v>
      </c>
      <c r="X57" s="241">
        <f t="shared" si="1"/>
        <v>-1.4078227626013184E-4</v>
      </c>
      <c r="AA57" s="275">
        <f t="shared" si="7"/>
        <v>1.0196822772329397</v>
      </c>
      <c r="AB57" s="275">
        <f t="shared" si="7"/>
        <v>0.99099935180550214</v>
      </c>
      <c r="AC57" s="276">
        <f t="shared" si="8"/>
        <v>1.050447578540159E-2</v>
      </c>
      <c r="AE57" s="228">
        <f t="shared" si="9"/>
        <v>1.9491085863304392E-2</v>
      </c>
      <c r="AF57" s="228">
        <f t="shared" si="9"/>
        <v>-9.0413987335917767E-3</v>
      </c>
      <c r="AG57" s="277">
        <f t="shared" si="10"/>
        <v>1.0449687129712615E-2</v>
      </c>
      <c r="AJ57" s="275">
        <f t="shared" si="2"/>
        <v>1.0029881817664275</v>
      </c>
      <c r="AK57" s="275">
        <f t="shared" si="2"/>
        <v>0.99985921772373987</v>
      </c>
      <c r="AL57" s="276">
        <f t="shared" si="3"/>
        <v>2.8469788071363578E-3</v>
      </c>
      <c r="AN57" s="228">
        <f t="shared" si="4"/>
        <v>2.9837260254619302E-3</v>
      </c>
      <c r="AO57" s="228">
        <f t="shared" si="4"/>
        <v>-1.4079218701468221E-4</v>
      </c>
      <c r="AP57" s="277">
        <f t="shared" si="5"/>
        <v>2.8429338384476921E-3</v>
      </c>
    </row>
    <row r="58" spans="1:42" ht="15.6">
      <c r="A58" s="273">
        <v>41426</v>
      </c>
      <c r="B58" s="228">
        <v>14378.787027148557</v>
      </c>
      <c r="C58" s="228">
        <v>34.07086344832171</v>
      </c>
      <c r="D58" s="228">
        <v>422.02590635714688</v>
      </c>
      <c r="J58" s="278">
        <v>100</v>
      </c>
      <c r="L58" s="228">
        <f t="shared" si="0"/>
        <v>9.57350927633677</v>
      </c>
      <c r="M58" s="228">
        <f t="shared" si="0"/>
        <v>3.528442574713103</v>
      </c>
      <c r="N58" s="228">
        <f t="shared" si="0"/>
        <v>6.045066701623667</v>
      </c>
      <c r="Q58" s="246">
        <f t="shared" si="6"/>
        <v>1.4227389587836203E-2</v>
      </c>
      <c r="R58" s="246">
        <f t="shared" si="6"/>
        <v>1.6971663520544578E-2</v>
      </c>
      <c r="S58" s="246">
        <f t="shared" si="6"/>
        <v>-2.6984763009112456E-3</v>
      </c>
      <c r="V58" s="241">
        <f t="shared" si="1"/>
        <v>3.191039501187598E-3</v>
      </c>
      <c r="W58" s="241">
        <f t="shared" si="1"/>
        <v>3.617372659889373E-3</v>
      </c>
      <c r="X58" s="241">
        <f t="shared" si="1"/>
        <v>-4.2479651141558161E-4</v>
      </c>
      <c r="AA58" s="275">
        <f t="shared" si="7"/>
        <v>1.0169716635205446</v>
      </c>
      <c r="AB58" s="275">
        <f t="shared" si="7"/>
        <v>0.99730152369908875</v>
      </c>
      <c r="AC58" s="276">
        <f t="shared" si="8"/>
        <v>1.4227389587836203E-2</v>
      </c>
      <c r="AE58" s="228">
        <f t="shared" si="9"/>
        <v>1.6829253866590399E-2</v>
      </c>
      <c r="AF58" s="228">
        <f t="shared" si="9"/>
        <v>-2.702123751268104E-3</v>
      </c>
      <c r="AG58" s="277">
        <f t="shared" si="10"/>
        <v>1.4127130115323183E-2</v>
      </c>
      <c r="AJ58" s="275">
        <f t="shared" si="2"/>
        <v>1.0036173726598894</v>
      </c>
      <c r="AK58" s="275">
        <f t="shared" si="2"/>
        <v>0.99957520348858442</v>
      </c>
      <c r="AL58" s="276">
        <f t="shared" si="3"/>
        <v>3.191039501187376E-3</v>
      </c>
      <c r="AN58" s="228">
        <f t="shared" si="4"/>
        <v>3.6108457029637719E-3</v>
      </c>
      <c r="AO58" s="228">
        <f t="shared" si="4"/>
        <v>-4.248867630138875E-4</v>
      </c>
      <c r="AP58" s="277">
        <f t="shared" si="5"/>
        <v>3.1859589399498844E-3</v>
      </c>
    </row>
    <row r="59" spans="1:42" ht="15.6">
      <c r="A59" s="273">
        <v>41518</v>
      </c>
      <c r="B59" s="228">
        <v>14377.463743258973</v>
      </c>
      <c r="C59" s="228">
        <v>34.109312533518406</v>
      </c>
      <c r="D59" s="228">
        <v>421.51139015571135</v>
      </c>
      <c r="J59" s="278">
        <v>100</v>
      </c>
      <c r="L59" s="228">
        <f t="shared" si="0"/>
        <v>9.5734172418152266</v>
      </c>
      <c r="M59" s="228">
        <f t="shared" si="0"/>
        <v>3.5295704418304541</v>
      </c>
      <c r="N59" s="228">
        <f t="shared" si="0"/>
        <v>6.0438467999847729</v>
      </c>
      <c r="Q59" s="246">
        <f t="shared" si="6"/>
        <v>8.214423533496662E-3</v>
      </c>
      <c r="R59" s="246">
        <f t="shared" si="6"/>
        <v>1.7058042557138053E-2</v>
      </c>
      <c r="S59" s="246">
        <f t="shared" si="6"/>
        <v>-8.6952943230323987E-3</v>
      </c>
      <c r="V59" s="241">
        <f t="shared" si="1"/>
        <v>-9.2030286496735947E-5</v>
      </c>
      <c r="W59" s="241">
        <f t="shared" si="1"/>
        <v>1.1285033986594417E-3</v>
      </c>
      <c r="X59" s="241">
        <f t="shared" si="1"/>
        <v>-1.2191578613662823E-3</v>
      </c>
      <c r="AA59" s="275">
        <f t="shared" si="7"/>
        <v>1.0170580425571381</v>
      </c>
      <c r="AB59" s="275">
        <f t="shared" si="7"/>
        <v>0.9913047056769676</v>
      </c>
      <c r="AC59" s="276">
        <f t="shared" si="8"/>
        <v>8.2144235334964399E-3</v>
      </c>
      <c r="AE59" s="228">
        <f t="shared" si="9"/>
        <v>1.6914187765428856E-2</v>
      </c>
      <c r="AF59" s="228">
        <f t="shared" si="9"/>
        <v>-8.7333189788960652E-3</v>
      </c>
      <c r="AG59" s="277">
        <f t="shared" si="10"/>
        <v>8.180868786531903E-3</v>
      </c>
      <c r="AJ59" s="275">
        <f t="shared" si="2"/>
        <v>1.0011285033986594</v>
      </c>
      <c r="AK59" s="275">
        <f t="shared" si="2"/>
        <v>0.99878084213863372</v>
      </c>
      <c r="AL59" s="276">
        <f t="shared" si="3"/>
        <v>-9.2030286496846969E-5</v>
      </c>
      <c r="AN59" s="228">
        <f t="shared" si="4"/>
        <v>1.1278671173511334E-3</v>
      </c>
      <c r="AO59" s="228">
        <f t="shared" si="4"/>
        <v>-1.219901638894072E-3</v>
      </c>
      <c r="AP59" s="277">
        <f t="shared" si="5"/>
        <v>-9.2034521543382652E-5</v>
      </c>
    </row>
    <row r="60" spans="1:42" ht="15.6">
      <c r="A60" s="273">
        <v>41609</v>
      </c>
      <c r="B60" s="228">
        <v>14408.711650228704</v>
      </c>
      <c r="C60" s="228">
        <v>33.976077166247727</v>
      </c>
      <c r="D60" s="228">
        <v>424.08402770354274</v>
      </c>
      <c r="J60" s="278">
        <v>100</v>
      </c>
      <c r="L60" s="228">
        <f t="shared" si="0"/>
        <v>9.5755882783503861</v>
      </c>
      <c r="M60" s="228">
        <f t="shared" si="0"/>
        <v>3.5256566642071112</v>
      </c>
      <c r="N60" s="228">
        <f t="shared" si="0"/>
        <v>6.0499316141432748</v>
      </c>
      <c r="Q60" s="246">
        <f t="shared" si="6"/>
        <v>8.1408527840878264E-3</v>
      </c>
      <c r="R60" s="246">
        <f t="shared" si="6"/>
        <v>3.8159233893722E-3</v>
      </c>
      <c r="S60" s="246">
        <f t="shared" si="6"/>
        <v>4.3084885325515021E-3</v>
      </c>
      <c r="V60" s="241">
        <f t="shared" si="1"/>
        <v>2.1733949413980103E-3</v>
      </c>
      <c r="W60" s="241">
        <f t="shared" si="1"/>
        <v>-3.9061287775808973E-3</v>
      </c>
      <c r="X60" s="241">
        <f t="shared" si="1"/>
        <v>6.1033642456993498E-3</v>
      </c>
      <c r="AA60" s="275">
        <f t="shared" si="7"/>
        <v>1.0038159233893722</v>
      </c>
      <c r="AB60" s="275">
        <f t="shared" si="7"/>
        <v>1.0043084885325515</v>
      </c>
      <c r="AC60" s="276">
        <f t="shared" si="8"/>
        <v>8.1408527840878264E-3</v>
      </c>
      <c r="AE60" s="228">
        <f t="shared" si="9"/>
        <v>3.8086612224339511E-3</v>
      </c>
      <c r="AF60" s="228">
        <f t="shared" si="9"/>
        <v>4.299233569579286E-3</v>
      </c>
      <c r="AG60" s="277">
        <f t="shared" si="10"/>
        <v>8.1078947920136812E-3</v>
      </c>
      <c r="AJ60" s="275">
        <f t="shared" si="2"/>
        <v>0.9960938712224191</v>
      </c>
      <c r="AK60" s="275">
        <f t="shared" si="2"/>
        <v>1.0061033642456993</v>
      </c>
      <c r="AL60" s="276">
        <f t="shared" si="3"/>
        <v>2.1733949413982323E-3</v>
      </c>
      <c r="AN60" s="228">
        <f t="shared" si="4"/>
        <v>-3.9137776233428845E-3</v>
      </c>
      <c r="AO60" s="228">
        <f t="shared" si="4"/>
        <v>6.0848141585019277E-3</v>
      </c>
      <c r="AP60" s="277">
        <f t="shared" si="5"/>
        <v>2.1710365351594874E-3</v>
      </c>
    </row>
    <row r="61" spans="1:42" ht="15.6">
      <c r="A61" s="273">
        <v>41699</v>
      </c>
      <c r="B61" s="228">
        <v>14455.635977122034</v>
      </c>
      <c r="C61" s="228">
        <v>34.150995282820709</v>
      </c>
      <c r="D61" s="228">
        <v>423.28593522408369</v>
      </c>
      <c r="J61" s="278">
        <v>100</v>
      </c>
      <c r="L61" s="228">
        <f t="shared" si="0"/>
        <v>9.5788396505162989</v>
      </c>
      <c r="M61" s="228">
        <f t="shared" si="0"/>
        <v>3.5307917300378096</v>
      </c>
      <c r="N61" s="228">
        <f t="shared" si="0"/>
        <v>6.0480479204784885</v>
      </c>
      <c r="Q61" s="246">
        <f t="shared" si="6"/>
        <v>8.5527002492677973E-3</v>
      </c>
      <c r="R61" s="246">
        <f t="shared" si="6"/>
        <v>5.9777971712402511E-3</v>
      </c>
      <c r="S61" s="246">
        <f t="shared" si="6"/>
        <v>2.5596022946707819E-3</v>
      </c>
      <c r="V61" s="241">
        <f t="shared" si="1"/>
        <v>3.2566636096562629E-3</v>
      </c>
      <c r="W61" s="241">
        <f t="shared" si="1"/>
        <v>5.1482728779161935E-3</v>
      </c>
      <c r="X61" s="241">
        <f t="shared" si="1"/>
        <v>-1.8819206273360534E-3</v>
      </c>
      <c r="AA61" s="275">
        <f t="shared" si="7"/>
        <v>1.0059777971712403</v>
      </c>
      <c r="AB61" s="275">
        <f t="shared" si="7"/>
        <v>1.0025596022946708</v>
      </c>
      <c r="AC61" s="276">
        <f t="shared" si="8"/>
        <v>8.5527002492675752E-3</v>
      </c>
      <c r="AE61" s="228">
        <f t="shared" si="9"/>
        <v>5.9600010276703586E-3</v>
      </c>
      <c r="AF61" s="228">
        <f t="shared" si="9"/>
        <v>2.5563320918076116E-3</v>
      </c>
      <c r="AG61" s="277">
        <f t="shared" si="10"/>
        <v>8.5163331194788583E-3</v>
      </c>
      <c r="AJ61" s="275">
        <f t="shared" si="2"/>
        <v>1.0051482728779162</v>
      </c>
      <c r="AK61" s="275">
        <f t="shared" si="2"/>
        <v>0.99811807937266395</v>
      </c>
      <c r="AL61" s="276">
        <f t="shared" si="3"/>
        <v>3.2566636096560408E-3</v>
      </c>
      <c r="AN61" s="228">
        <f t="shared" si="4"/>
        <v>5.1350658306983377E-3</v>
      </c>
      <c r="AO61" s="228">
        <f t="shared" si="4"/>
        <v>-1.8836936647863567E-3</v>
      </c>
      <c r="AP61" s="277">
        <f t="shared" si="5"/>
        <v>3.2513721659128691E-3</v>
      </c>
    </row>
    <row r="62" spans="1:42" ht="15.6">
      <c r="A62" s="273">
        <v>41791</v>
      </c>
      <c r="B62" s="228">
        <v>14387.410576987366</v>
      </c>
      <c r="C62" s="228">
        <v>34.048015862624759</v>
      </c>
      <c r="D62" s="228">
        <v>422.56237881928195</v>
      </c>
      <c r="J62" s="278">
        <v>100</v>
      </c>
      <c r="L62" s="228">
        <f t="shared" si="0"/>
        <v>9.5741088376841414</v>
      </c>
      <c r="M62" s="228">
        <f t="shared" si="0"/>
        <v>3.5277717596091307</v>
      </c>
      <c r="N62" s="228">
        <f t="shared" si="0"/>
        <v>6.0463370780750108</v>
      </c>
      <c r="Q62" s="246">
        <f t="shared" si="6"/>
        <v>5.9974112020211301E-4</v>
      </c>
      <c r="R62" s="246">
        <f t="shared" si="6"/>
        <v>-6.705901578222262E-4</v>
      </c>
      <c r="S62" s="246">
        <f t="shared" si="6"/>
        <v>1.2711837213166266E-3</v>
      </c>
      <c r="V62" s="241">
        <f t="shared" si="1"/>
        <v>-4.719640162677341E-3</v>
      </c>
      <c r="W62" s="241">
        <f t="shared" si="1"/>
        <v>-3.0154149049868018E-3</v>
      </c>
      <c r="X62" s="241">
        <f t="shared" si="1"/>
        <v>-1.7093797468575866E-3</v>
      </c>
      <c r="AA62" s="275">
        <f t="shared" si="7"/>
        <v>0.99932940984217777</v>
      </c>
      <c r="AB62" s="275">
        <f t="shared" si="7"/>
        <v>1.0012711837213166</v>
      </c>
      <c r="AC62" s="276">
        <f t="shared" si="8"/>
        <v>5.9974112020211301E-4</v>
      </c>
      <c r="AE62" s="228">
        <f t="shared" si="9"/>
        <v>-6.7081510397226651E-4</v>
      </c>
      <c r="AF62" s="228">
        <f t="shared" si="9"/>
        <v>1.2703764513437577E-3</v>
      </c>
      <c r="AG62" s="277">
        <f t="shared" si="10"/>
        <v>5.9956134737149114E-4</v>
      </c>
      <c r="AJ62" s="275">
        <f t="shared" si="2"/>
        <v>0.9969845850950132</v>
      </c>
      <c r="AK62" s="275">
        <f t="shared" si="2"/>
        <v>0.99829062025314241</v>
      </c>
      <c r="AL62" s="276">
        <f t="shared" si="3"/>
        <v>-4.719640162677452E-3</v>
      </c>
      <c r="AN62" s="228">
        <f t="shared" si="4"/>
        <v>-3.0199704286788531E-3</v>
      </c>
      <c r="AO62" s="228">
        <f t="shared" si="4"/>
        <v>-1.7108424034777414E-3</v>
      </c>
      <c r="AP62" s="277">
        <f t="shared" si="5"/>
        <v>-4.7308128321574827E-3</v>
      </c>
    </row>
    <row r="63" spans="1:42" ht="15.6">
      <c r="A63" s="273">
        <v>41883</v>
      </c>
      <c r="B63" s="228">
        <v>14419.808653814172</v>
      </c>
      <c r="C63" s="228">
        <v>34.205238505019828</v>
      </c>
      <c r="D63" s="228">
        <v>421.56725940378919</v>
      </c>
      <c r="J63" s="278">
        <v>100</v>
      </c>
      <c r="L63" s="228">
        <f t="shared" si="0"/>
        <v>9.5763581412511893</v>
      </c>
      <c r="M63" s="228">
        <f t="shared" si="0"/>
        <v>3.5323788050002238</v>
      </c>
      <c r="N63" s="228">
        <f t="shared" si="0"/>
        <v>6.0439793362509651</v>
      </c>
      <c r="Q63" s="246">
        <f t="shared" si="6"/>
        <v>2.9452281230792909E-3</v>
      </c>
      <c r="R63" s="246">
        <f t="shared" si="6"/>
        <v>2.8123103157577933E-3</v>
      </c>
      <c r="S63" s="246">
        <f t="shared" si="6"/>
        <v>1.3254504951154544E-4</v>
      </c>
      <c r="V63" s="241">
        <f t="shared" si="1"/>
        <v>2.2518351480582677E-3</v>
      </c>
      <c r="W63" s="241">
        <f t="shared" si="1"/>
        <v>4.6176741408199273E-3</v>
      </c>
      <c r="X63" s="241">
        <f t="shared" si="1"/>
        <v>-2.3549645339305814E-3</v>
      </c>
      <c r="AA63" s="275">
        <f t="shared" si="7"/>
        <v>1.0028123103157578</v>
      </c>
      <c r="AB63" s="275">
        <f t="shared" si="7"/>
        <v>1.0001325450495115</v>
      </c>
      <c r="AC63" s="276">
        <f t="shared" si="8"/>
        <v>2.9452281230792909E-3</v>
      </c>
      <c r="AE63" s="228">
        <f t="shared" si="9"/>
        <v>2.8083631697697342E-3</v>
      </c>
      <c r="AF63" s="228">
        <f t="shared" si="9"/>
        <v>1.3253626619214032E-4</v>
      </c>
      <c r="AG63" s="277">
        <f t="shared" si="10"/>
        <v>2.9408994359627627E-3</v>
      </c>
      <c r="AJ63" s="275">
        <f t="shared" si="2"/>
        <v>1.0046176741408199</v>
      </c>
      <c r="AK63" s="275">
        <f t="shared" si="2"/>
        <v>0.99764503546606942</v>
      </c>
      <c r="AL63" s="276">
        <f t="shared" si="3"/>
        <v>2.2518351480584897E-3</v>
      </c>
      <c r="AN63" s="228">
        <f t="shared" si="4"/>
        <v>4.6070453910931342E-3</v>
      </c>
      <c r="AO63" s="228">
        <f t="shared" si="4"/>
        <v>-2.3577418240456893E-3</v>
      </c>
      <c r="AP63" s="277">
        <f t="shared" si="5"/>
        <v>2.2493035670478889E-3</v>
      </c>
    </row>
    <row r="64" spans="1:42" ht="15.6">
      <c r="A64" s="273">
        <v>41974</v>
      </c>
      <c r="B64" s="228">
        <v>14431.671296168972</v>
      </c>
      <c r="C64" s="228">
        <v>34.105065595658637</v>
      </c>
      <c r="D64" s="228">
        <v>423.15330711476582</v>
      </c>
      <c r="J64" s="278">
        <v>100</v>
      </c>
      <c r="L64" s="228">
        <f t="shared" si="0"/>
        <v>9.5771804660015203</v>
      </c>
      <c r="M64" s="228">
        <f t="shared" si="0"/>
        <v>3.5294459244491709</v>
      </c>
      <c r="N64" s="228">
        <f t="shared" si="0"/>
        <v>6.0477345415523489</v>
      </c>
      <c r="Q64" s="246">
        <f t="shared" si="6"/>
        <v>1.5934558548753586E-3</v>
      </c>
      <c r="R64" s="246">
        <f t="shared" si="6"/>
        <v>3.7964485652584035E-3</v>
      </c>
      <c r="S64" s="246">
        <f t="shared" si="6"/>
        <v>-2.1946607935622309E-3</v>
      </c>
      <c r="V64" s="241">
        <f t="shared" si="1"/>
        <v>8.2266295202626516E-4</v>
      </c>
      <c r="W64" s="241">
        <f t="shared" si="1"/>
        <v>-2.928583858478051E-3</v>
      </c>
      <c r="X64" s="241">
        <f t="shared" si="1"/>
        <v>3.7622649188169266E-3</v>
      </c>
      <c r="AA64" s="275">
        <f t="shared" si="7"/>
        <v>1.0037964485652584</v>
      </c>
      <c r="AB64" s="275">
        <f t="shared" si="7"/>
        <v>0.99780533920643777</v>
      </c>
      <c r="AC64" s="276">
        <f t="shared" si="8"/>
        <v>1.5934558548751365E-3</v>
      </c>
      <c r="AE64" s="228">
        <f t="shared" si="9"/>
        <v>3.7892602420597221E-3</v>
      </c>
      <c r="AF64" s="228">
        <f t="shared" si="9"/>
        <v>-2.1970725909259414E-3</v>
      </c>
      <c r="AG64" s="277">
        <f t="shared" si="10"/>
        <v>1.5921876511342248E-3</v>
      </c>
      <c r="AJ64" s="275">
        <f t="shared" si="2"/>
        <v>0.99707141614152195</v>
      </c>
      <c r="AK64" s="275">
        <f t="shared" si="2"/>
        <v>1.0037622649188169</v>
      </c>
      <c r="AL64" s="276">
        <f t="shared" si="3"/>
        <v>8.2266295202626516E-4</v>
      </c>
      <c r="AN64" s="228">
        <f t="shared" si="4"/>
        <v>-2.9328805510528966E-3</v>
      </c>
      <c r="AO64" s="228">
        <f t="shared" si="4"/>
        <v>3.755205301383846E-3</v>
      </c>
      <c r="AP64" s="277">
        <f t="shared" si="5"/>
        <v>8.2232475033094943E-4</v>
      </c>
    </row>
    <row r="65" spans="1:42" ht="15.6">
      <c r="A65" s="273">
        <v>42064</v>
      </c>
      <c r="B65" s="228">
        <v>14512.673283569846</v>
      </c>
      <c r="C65" s="228">
        <v>34.429118368545566</v>
      </c>
      <c r="D65" s="228">
        <v>421.52323298608263</v>
      </c>
      <c r="J65" s="278">
        <v>100</v>
      </c>
      <c r="L65" s="228">
        <f t="shared" ref="L65:N94" si="11">LN(B65)</f>
        <v>9.5827775662325259</v>
      </c>
      <c r="M65" s="228">
        <f t="shared" si="11"/>
        <v>3.538902670532472</v>
      </c>
      <c r="N65" s="228">
        <f t="shared" si="11"/>
        <v>6.0438748957000543</v>
      </c>
      <c r="Q65" s="246">
        <f t="shared" si="6"/>
        <v>3.9456794940104789E-3</v>
      </c>
      <c r="R65" s="246">
        <f t="shared" si="6"/>
        <v>8.1439232860298638E-3</v>
      </c>
      <c r="S65" s="246">
        <f t="shared" si="6"/>
        <v>-4.1643298095125347E-3</v>
      </c>
      <c r="V65" s="241">
        <f t="shared" si="1"/>
        <v>5.6127932613305731E-3</v>
      </c>
      <c r="W65" s="241">
        <f t="shared" si="1"/>
        <v>9.501602393287234E-3</v>
      </c>
      <c r="X65" s="241">
        <f t="shared" si="1"/>
        <v>-3.8522069927745539E-3</v>
      </c>
      <c r="AA65" s="275">
        <f t="shared" si="7"/>
        <v>1.0081439232860299</v>
      </c>
      <c r="AB65" s="275">
        <f t="shared" si="7"/>
        <v>0.99583567019048747</v>
      </c>
      <c r="AC65" s="276">
        <f t="shared" si="8"/>
        <v>3.945679494010923E-3</v>
      </c>
      <c r="AE65" s="228">
        <f t="shared" si="9"/>
        <v>8.1109404946624331E-3</v>
      </c>
      <c r="AF65" s="228">
        <f t="shared" si="9"/>
        <v>-4.1730247784341756E-3</v>
      </c>
      <c r="AG65" s="277">
        <f t="shared" si="10"/>
        <v>3.9379157162269252E-3</v>
      </c>
      <c r="AJ65" s="275">
        <f t="shared" si="2"/>
        <v>1.0095016023932872</v>
      </c>
      <c r="AK65" s="275">
        <f t="shared" si="2"/>
        <v>0.99614779300722545</v>
      </c>
      <c r="AL65" s="276">
        <f t="shared" si="3"/>
        <v>5.6127932613307951E-3</v>
      </c>
      <c r="AN65" s="228">
        <f t="shared" si="4"/>
        <v>9.4567460833010486E-3</v>
      </c>
      <c r="AO65" s="228">
        <f t="shared" si="4"/>
        <v>-3.8596458522945909E-3</v>
      </c>
      <c r="AP65" s="277">
        <f t="shared" si="5"/>
        <v>5.5971002310055695E-3</v>
      </c>
    </row>
    <row r="66" spans="1:42" ht="15.6">
      <c r="A66" s="273">
        <v>42156</v>
      </c>
      <c r="B66" s="228">
        <v>14535.065188412396</v>
      </c>
      <c r="C66" s="228">
        <v>34.341609709967145</v>
      </c>
      <c r="D66" s="228">
        <v>423.24938496385653</v>
      </c>
      <c r="J66" s="278">
        <v>100</v>
      </c>
      <c r="L66" s="228">
        <f t="shared" si="11"/>
        <v>9.5843192979098131</v>
      </c>
      <c r="M66" s="228">
        <f t="shared" si="11"/>
        <v>3.5363577300249562</v>
      </c>
      <c r="N66" s="228">
        <f t="shared" si="11"/>
        <v>6.0479615678848564</v>
      </c>
      <c r="Q66" s="246">
        <f t="shared" si="6"/>
        <v>1.0262764841173277E-2</v>
      </c>
      <c r="R66" s="246">
        <f t="shared" si="6"/>
        <v>8.6229355780074179E-3</v>
      </c>
      <c r="S66" s="246">
        <f t="shared" si="6"/>
        <v>1.6258100082033877E-3</v>
      </c>
      <c r="V66" s="241">
        <f t="shared" ref="V66:X94" si="12">B66/B65-1</f>
        <v>1.5429207565706982E-3</v>
      </c>
      <c r="W66" s="241">
        <f t="shared" si="12"/>
        <v>-2.5417048918211504E-3</v>
      </c>
      <c r="X66" s="241">
        <f t="shared" si="12"/>
        <v>4.0950340163834476E-3</v>
      </c>
      <c r="AA66" s="275">
        <f t="shared" si="7"/>
        <v>1.0086229355780074</v>
      </c>
      <c r="AB66" s="275">
        <f t="shared" si="7"/>
        <v>1.0016258100082034</v>
      </c>
      <c r="AC66" s="276">
        <f t="shared" si="8"/>
        <v>1.0262764841173722E-2</v>
      </c>
      <c r="AE66" s="228">
        <f t="shared" si="9"/>
        <v>8.585970415825539E-3</v>
      </c>
      <c r="AF66" s="228">
        <f t="shared" si="9"/>
        <v>1.6244898098456417E-3</v>
      </c>
      <c r="AG66" s="277">
        <f t="shared" si="10"/>
        <v>1.0210460225671625E-2</v>
      </c>
      <c r="AJ66" s="275">
        <f t="shared" ref="AJ66:AK94" si="13">C66/C65</f>
        <v>0.99745829510817885</v>
      </c>
      <c r="AK66" s="275">
        <f t="shared" si="13"/>
        <v>1.0040950340163834</v>
      </c>
      <c r="AL66" s="276">
        <f t="shared" si="3"/>
        <v>1.5429207565706982E-3</v>
      </c>
      <c r="AN66" s="228">
        <f t="shared" ref="AN66:AO94" si="14">M66-M65</f>
        <v>-2.5449405075157472E-3</v>
      </c>
      <c r="AO66" s="228">
        <f t="shared" si="14"/>
        <v>4.0866721848020759E-3</v>
      </c>
      <c r="AP66" s="277">
        <f t="shared" si="5"/>
        <v>1.5417316772872169E-3</v>
      </c>
    </row>
    <row r="67" spans="1:42" ht="15.6">
      <c r="A67" s="273">
        <v>42248</v>
      </c>
      <c r="B67" s="228">
        <v>14582.549901678205</v>
      </c>
      <c r="C67" s="228">
        <v>34.404910925620278</v>
      </c>
      <c r="D67" s="228">
        <v>423.85082563370418</v>
      </c>
      <c r="J67" s="278">
        <v>100</v>
      </c>
      <c r="L67" s="228">
        <f t="shared" si="11"/>
        <v>9.5875808806468452</v>
      </c>
      <c r="M67" s="228">
        <f t="shared" si="11"/>
        <v>3.5381993136558956</v>
      </c>
      <c r="N67" s="228">
        <f t="shared" si="11"/>
        <v>6.0493815669909488</v>
      </c>
      <c r="Q67" s="246">
        <f t="shared" si="6"/>
        <v>1.1285950581666482E-2</v>
      </c>
      <c r="R67" s="246">
        <f t="shared" si="6"/>
        <v>5.8374807288990027E-3</v>
      </c>
      <c r="S67" s="246">
        <f t="shared" si="6"/>
        <v>5.4168491005315289E-3</v>
      </c>
      <c r="V67" s="241">
        <f t="shared" si="12"/>
        <v>3.266907485469206E-3</v>
      </c>
      <c r="W67" s="241">
        <f t="shared" si="12"/>
        <v>1.8432803874874892E-3</v>
      </c>
      <c r="X67" s="241">
        <f t="shared" si="12"/>
        <v>1.4210077822063294E-3</v>
      </c>
      <c r="AA67" s="275">
        <f t="shared" si="7"/>
        <v>1.005837480728899</v>
      </c>
      <c r="AB67" s="275">
        <f t="shared" si="7"/>
        <v>1.0054168491005315</v>
      </c>
      <c r="AC67" s="276">
        <f t="shared" si="8"/>
        <v>1.128595058166626E-2</v>
      </c>
      <c r="AE67" s="228">
        <f t="shared" si="9"/>
        <v>5.8205086556717411E-3</v>
      </c>
      <c r="AF67" s="228">
        <f t="shared" si="9"/>
        <v>5.4022307399836933E-3</v>
      </c>
      <c r="AG67" s="277">
        <f t="shared" si="10"/>
        <v>1.1222739395655879E-2</v>
      </c>
      <c r="AJ67" s="275">
        <f t="shared" si="13"/>
        <v>1.0018432803874875</v>
      </c>
      <c r="AK67" s="275">
        <f t="shared" si="13"/>
        <v>1.0014210077822063</v>
      </c>
      <c r="AL67" s="276">
        <f t="shared" si="3"/>
        <v>3.266907485469206E-3</v>
      </c>
      <c r="AN67" s="228">
        <f t="shared" si="14"/>
        <v>1.8415836309393363E-3</v>
      </c>
      <c r="AO67" s="228">
        <f t="shared" si="14"/>
        <v>1.4199991060923622E-3</v>
      </c>
      <c r="AP67" s="277">
        <f t="shared" si="5"/>
        <v>3.2615827370321426E-3</v>
      </c>
    </row>
    <row r="68" spans="1:42" ht="15.6">
      <c r="A68" s="273">
        <v>42339</v>
      </c>
      <c r="B68" s="228">
        <v>14645.356626118642</v>
      </c>
      <c r="C68" s="228">
        <v>34.413427765755891</v>
      </c>
      <c r="D68" s="228">
        <v>425.57099298001179</v>
      </c>
      <c r="J68" s="278">
        <v>100</v>
      </c>
      <c r="L68" s="228">
        <f t="shared" si="11"/>
        <v>9.5918786103561686</v>
      </c>
      <c r="M68" s="228">
        <f t="shared" si="11"/>
        <v>3.5384468302435099</v>
      </c>
      <c r="N68" s="228">
        <f t="shared" si="11"/>
        <v>6.0534317801126596</v>
      </c>
      <c r="Q68" s="246">
        <f t="shared" si="6"/>
        <v>1.4806693248785141E-2</v>
      </c>
      <c r="R68" s="246">
        <f t="shared" si="6"/>
        <v>9.0415357575652777E-3</v>
      </c>
      <c r="S68" s="246">
        <f t="shared" si="6"/>
        <v>5.7134986885267747E-3</v>
      </c>
      <c r="V68" s="241">
        <f t="shared" si="12"/>
        <v>4.3069781940681118E-3</v>
      </c>
      <c r="W68" s="241">
        <f t="shared" si="12"/>
        <v>2.4754722237263493E-4</v>
      </c>
      <c r="X68" s="241">
        <f t="shared" si="12"/>
        <v>4.058426319532904E-3</v>
      </c>
      <c r="AA68" s="275">
        <f t="shared" si="7"/>
        <v>1.0090415357575653</v>
      </c>
      <c r="AB68" s="275">
        <f t="shared" si="7"/>
        <v>1.0057134986885268</v>
      </c>
      <c r="AC68" s="276">
        <f t="shared" si="8"/>
        <v>1.4806693248785141E-2</v>
      </c>
      <c r="AE68" s="228">
        <f t="shared" si="9"/>
        <v>9.000905794338987E-3</v>
      </c>
      <c r="AF68" s="228">
        <f t="shared" si="9"/>
        <v>5.6972385603106801E-3</v>
      </c>
      <c r="AG68" s="277">
        <f t="shared" si="10"/>
        <v>1.4698144354648335E-2</v>
      </c>
      <c r="AJ68" s="275">
        <f t="shared" si="13"/>
        <v>1.0002475472223726</v>
      </c>
      <c r="AK68" s="275">
        <f t="shared" si="13"/>
        <v>1.0040584263195329</v>
      </c>
      <c r="AL68" s="276">
        <f t="shared" si="3"/>
        <v>4.3069781940681118E-3</v>
      </c>
      <c r="AN68" s="279">
        <f t="shared" si="14"/>
        <v>2.4751658761434925E-4</v>
      </c>
      <c r="AO68" s="279">
        <f t="shared" si="14"/>
        <v>4.0502131217108328E-3</v>
      </c>
      <c r="AP68" s="280">
        <f t="shared" si="5"/>
        <v>4.2977297093234057E-3</v>
      </c>
    </row>
    <row r="69" spans="1:42" ht="15.6">
      <c r="A69" s="273">
        <v>42430</v>
      </c>
      <c r="B69" s="228">
        <v>14680.56385521598</v>
      </c>
      <c r="C69" s="228">
        <v>34.41340797774361</v>
      </c>
      <c r="D69" s="228">
        <v>426.59430489158268</v>
      </c>
      <c r="J69" s="278">
        <v>100</v>
      </c>
      <c r="L69" s="228">
        <f t="shared" si="11"/>
        <v>9.5942797111867275</v>
      </c>
      <c r="M69" s="228">
        <f t="shared" si="11"/>
        <v>3.5384462552348794</v>
      </c>
      <c r="N69" s="228">
        <f t="shared" si="11"/>
        <v>6.0558334559518485</v>
      </c>
      <c r="Q69" s="246">
        <f t="shared" ref="Q69:S94" si="15">B69/B65-1</f>
        <v>1.1568548975481097E-2</v>
      </c>
      <c r="R69" s="246">
        <f t="shared" si="15"/>
        <v>-4.5631115597510874E-4</v>
      </c>
      <c r="S69" s="246">
        <f t="shared" si="15"/>
        <v>1.2030349714240884E-2</v>
      </c>
      <c r="V69" s="241">
        <f t="shared" si="12"/>
        <v>2.4039857817150789E-3</v>
      </c>
      <c r="W69" s="241">
        <f t="shared" si="12"/>
        <v>-5.7500846517566373E-7</v>
      </c>
      <c r="X69" s="241">
        <f t="shared" si="12"/>
        <v>2.4045621728239208E-3</v>
      </c>
      <c r="AA69" s="275">
        <f t="shared" ref="AA69:AB94" si="16">C69/C65</f>
        <v>0.99954368884402489</v>
      </c>
      <c r="AB69" s="275">
        <f t="shared" si="16"/>
        <v>1.0120303497142409</v>
      </c>
      <c r="AC69" s="276">
        <f t="shared" si="8"/>
        <v>1.1568548975480875E-2</v>
      </c>
      <c r="AE69" s="228">
        <f t="shared" ref="AE69:AF94" si="17">M69-M65</f>
        <v>-4.5641529759254951E-4</v>
      </c>
      <c r="AF69" s="228">
        <f t="shared" si="17"/>
        <v>1.1958560251794204E-2</v>
      </c>
      <c r="AG69" s="277">
        <f t="shared" si="10"/>
        <v>1.1502144954201654E-2</v>
      </c>
      <c r="AJ69" s="275">
        <f t="shared" si="13"/>
        <v>0.99999942499153482</v>
      </c>
      <c r="AK69" s="275">
        <f t="shared" si="13"/>
        <v>1.0024045621728239</v>
      </c>
      <c r="AL69" s="276">
        <f t="shared" si="3"/>
        <v>2.4039857817150789E-3</v>
      </c>
      <c r="AN69" s="228">
        <f t="shared" si="14"/>
        <v>-5.750086304878721E-7</v>
      </c>
      <c r="AO69" s="228">
        <f t="shared" si="14"/>
        <v>2.4016758391889326E-3</v>
      </c>
      <c r="AP69" s="277">
        <f t="shared" si="5"/>
        <v>2.4011008305588888E-3</v>
      </c>
    </row>
    <row r="70" spans="1:42" ht="15.6">
      <c r="A70" s="273">
        <v>42522</v>
      </c>
      <c r="B70" s="228">
        <v>14677.060370242491</v>
      </c>
      <c r="C70" s="228">
        <v>34.495999874552282</v>
      </c>
      <c r="D70" s="228">
        <v>425.47137127831928</v>
      </c>
      <c r="J70" s="278">
        <v>100</v>
      </c>
      <c r="L70" s="228">
        <f t="shared" si="11"/>
        <v>9.5940410348576606</v>
      </c>
      <c r="M70" s="228">
        <f t="shared" si="11"/>
        <v>3.5408433716499448</v>
      </c>
      <c r="N70" s="228">
        <f t="shared" si="11"/>
        <v>6.0531976632077171</v>
      </c>
      <c r="Q70" s="246">
        <f t="shared" si="15"/>
        <v>9.7691465424796231E-3</v>
      </c>
      <c r="R70" s="246">
        <f t="shared" si="15"/>
        <v>4.4957171748511993E-3</v>
      </c>
      <c r="S70" s="246">
        <f t="shared" si="15"/>
        <v>5.2498276273986733E-3</v>
      </c>
      <c r="V70" s="241">
        <f t="shared" si="12"/>
        <v>-2.3864784813731887E-4</v>
      </c>
      <c r="W70" s="241">
        <f t="shared" si="12"/>
        <v>2.3999917957002737E-3</v>
      </c>
      <c r="X70" s="241">
        <f t="shared" si="12"/>
        <v>-2.6323220924123758E-3</v>
      </c>
      <c r="AA70" s="275">
        <f t="shared" si="16"/>
        <v>1.0044957171748512</v>
      </c>
      <c r="AB70" s="275">
        <f t="shared" si="16"/>
        <v>1.0052498276273987</v>
      </c>
      <c r="AC70" s="276">
        <f t="shared" si="8"/>
        <v>9.7691465424794011E-3</v>
      </c>
      <c r="AE70" s="228">
        <f t="shared" si="17"/>
        <v>4.4856416249885456E-3</v>
      </c>
      <c r="AF70" s="228">
        <f t="shared" si="17"/>
        <v>5.2360953228607343E-3</v>
      </c>
      <c r="AG70" s="277">
        <f t="shared" si="10"/>
        <v>9.7217369478475035E-3</v>
      </c>
      <c r="AJ70" s="275">
        <f t="shared" si="13"/>
        <v>1.0023999917957003</v>
      </c>
      <c r="AK70" s="275">
        <f t="shared" si="13"/>
        <v>0.99736767790758762</v>
      </c>
      <c r="AL70" s="276">
        <f t="shared" si="3"/>
        <v>-2.3864784813754092E-4</v>
      </c>
      <c r="AN70" s="228">
        <f t="shared" si="14"/>
        <v>2.3971164150653479E-3</v>
      </c>
      <c r="AO70" s="228">
        <f t="shared" si="14"/>
        <v>-2.6357927441313933E-3</v>
      </c>
      <c r="AP70" s="277">
        <f t="shared" si="5"/>
        <v>-2.3867632906693359E-4</v>
      </c>
    </row>
    <row r="71" spans="1:42" ht="15.6">
      <c r="A71" s="273">
        <v>42614</v>
      </c>
      <c r="B71" s="228">
        <v>14715.331703892183</v>
      </c>
      <c r="C71" s="228">
        <v>34.609351142393905</v>
      </c>
      <c r="D71" s="228">
        <v>425.18369221510733</v>
      </c>
      <c r="J71" s="278">
        <v>100</v>
      </c>
      <c r="L71" s="228">
        <f t="shared" si="11"/>
        <v>9.5966452023022057</v>
      </c>
      <c r="M71" s="228">
        <f t="shared" si="11"/>
        <v>3.544123909779918</v>
      </c>
      <c r="N71" s="228">
        <f t="shared" si="11"/>
        <v>6.0525212925222878</v>
      </c>
      <c r="Q71" s="246">
        <f t="shared" si="15"/>
        <v>9.105527024371618E-3</v>
      </c>
      <c r="R71" s="246">
        <f t="shared" si="15"/>
        <v>5.9421812547517661E-3</v>
      </c>
      <c r="S71" s="246">
        <f t="shared" si="15"/>
        <v>3.1446596321014209E-3</v>
      </c>
      <c r="V71" s="241">
        <f t="shared" si="12"/>
        <v>2.6075612339435672E-3</v>
      </c>
      <c r="W71" s="241">
        <f t="shared" si="12"/>
        <v>3.2859249841672433E-3</v>
      </c>
      <c r="X71" s="241">
        <f t="shared" si="12"/>
        <v>-6.7614199833854194E-4</v>
      </c>
      <c r="AA71" s="275">
        <f t="shared" si="16"/>
        <v>1.0059421812547518</v>
      </c>
      <c r="AB71" s="275">
        <f t="shared" si="16"/>
        <v>1.0031446596321014</v>
      </c>
      <c r="AC71" s="276">
        <f t="shared" si="8"/>
        <v>9.105527024371618E-3</v>
      </c>
      <c r="AE71" s="228">
        <f t="shared" si="17"/>
        <v>5.9245961240224077E-3</v>
      </c>
      <c r="AF71" s="228">
        <f t="shared" si="17"/>
        <v>3.1397255313390104E-3</v>
      </c>
      <c r="AG71" s="277">
        <f t="shared" si="10"/>
        <v>9.0643216553605299E-3</v>
      </c>
      <c r="AJ71" s="275">
        <f t="shared" si="13"/>
        <v>1.0032859249841672</v>
      </c>
      <c r="AK71" s="275">
        <f t="shared" si="13"/>
        <v>0.99932385800166146</v>
      </c>
      <c r="AL71" s="276">
        <f t="shared" si="3"/>
        <v>2.6075612339435672E-3</v>
      </c>
      <c r="AN71" s="228">
        <f t="shared" si="14"/>
        <v>3.2805381299731984E-3</v>
      </c>
      <c r="AO71" s="228">
        <f t="shared" si="14"/>
        <v>-6.7637068542936163E-4</v>
      </c>
      <c r="AP71" s="277">
        <f t="shared" si="5"/>
        <v>2.604167444545169E-3</v>
      </c>
    </row>
    <row r="72" spans="1:42" ht="15.6">
      <c r="A72" s="273">
        <v>42705</v>
      </c>
      <c r="B72" s="228">
        <v>14715.720996710563</v>
      </c>
      <c r="C72" s="228">
        <v>34.688916109143001</v>
      </c>
      <c r="D72" s="228">
        <v>424.21968303679341</v>
      </c>
      <c r="J72" s="278">
        <v>100</v>
      </c>
      <c r="L72" s="228">
        <f t="shared" si="11"/>
        <v>9.5966716568651709</v>
      </c>
      <c r="M72" s="228">
        <f t="shared" si="11"/>
        <v>3.5464202154414317</v>
      </c>
      <c r="N72" s="228">
        <f t="shared" si="11"/>
        <v>6.0502514414237396</v>
      </c>
      <c r="Q72" s="246">
        <f t="shared" si="15"/>
        <v>4.8045515304442343E-3</v>
      </c>
      <c r="R72" s="246">
        <f t="shared" si="15"/>
        <v>8.0052572868443139E-3</v>
      </c>
      <c r="S72" s="246">
        <f t="shared" si="15"/>
        <v>-3.1752867688561448E-3</v>
      </c>
      <c r="V72" s="241">
        <f t="shared" si="12"/>
        <v>2.6454912890327975E-5</v>
      </c>
      <c r="W72" s="241">
        <f t="shared" si="12"/>
        <v>2.2989441905958419E-3</v>
      </c>
      <c r="X72" s="241">
        <f t="shared" si="12"/>
        <v>-2.2672769345682964E-3</v>
      </c>
      <c r="AA72" s="275">
        <f t="shared" si="16"/>
        <v>1.0080052572868443</v>
      </c>
      <c r="AB72" s="275">
        <f t="shared" si="16"/>
        <v>0.99682471323114386</v>
      </c>
      <c r="AC72" s="276">
        <f t="shared" si="8"/>
        <v>4.8045515304440123E-3</v>
      </c>
      <c r="AE72" s="228">
        <f t="shared" si="17"/>
        <v>7.9733851979217896E-3</v>
      </c>
      <c r="AF72" s="228">
        <f t="shared" si="17"/>
        <v>-3.1803386889199814E-3</v>
      </c>
      <c r="AG72" s="277">
        <f t="shared" si="10"/>
        <v>4.7930465090022523E-3</v>
      </c>
      <c r="AJ72" s="275">
        <f t="shared" si="13"/>
        <v>1.0022989441905958</v>
      </c>
      <c r="AK72" s="275">
        <f t="shared" si="13"/>
        <v>0.9977327230654317</v>
      </c>
      <c r="AL72" s="276">
        <f t="shared" si="3"/>
        <v>2.6454912890327975E-5</v>
      </c>
      <c r="AN72" s="228">
        <f t="shared" si="14"/>
        <v>2.2963056615137312E-3</v>
      </c>
      <c r="AO72" s="228">
        <f t="shared" si="14"/>
        <v>-2.269851098548159E-3</v>
      </c>
      <c r="AP72" s="277">
        <f t="shared" si="5"/>
        <v>2.6454562965128048E-5</v>
      </c>
    </row>
    <row r="73" spans="1:42" ht="15.6">
      <c r="A73" s="273">
        <v>42795</v>
      </c>
      <c r="B73" s="228">
        <v>14714.848718643787</v>
      </c>
      <c r="C73" s="228">
        <v>34.678972866399207</v>
      </c>
      <c r="D73" s="228">
        <v>424.31616343807997</v>
      </c>
      <c r="J73" s="278">
        <v>100</v>
      </c>
      <c r="L73" s="228">
        <f t="shared" si="11"/>
        <v>9.5966123798565732</v>
      </c>
      <c r="M73" s="228">
        <f t="shared" si="11"/>
        <v>3.5461335340111981</v>
      </c>
      <c r="N73" s="228">
        <f t="shared" si="11"/>
        <v>6.0504788458453751</v>
      </c>
      <c r="Q73" s="246">
        <f t="shared" si="15"/>
        <v>2.3353914581165647E-3</v>
      </c>
      <c r="R73" s="246">
        <f t="shared" si="15"/>
        <v>7.7169017618756719E-3</v>
      </c>
      <c r="S73" s="246">
        <f t="shared" si="15"/>
        <v>-5.3402997353227954E-3</v>
      </c>
      <c r="V73" s="241">
        <f t="shared" si="12"/>
        <v>-5.9275251750867675E-5</v>
      </c>
      <c r="W73" s="241">
        <f t="shared" si="12"/>
        <v>-2.8664034103886848E-4</v>
      </c>
      <c r="X73" s="241">
        <f t="shared" si="12"/>
        <v>2.2743027998117782E-4</v>
      </c>
      <c r="AA73" s="275">
        <f t="shared" si="16"/>
        <v>1.0077169017618757</v>
      </c>
      <c r="AB73" s="275">
        <f t="shared" si="16"/>
        <v>0.9946597002646772</v>
      </c>
      <c r="AC73" s="276">
        <f t="shared" si="8"/>
        <v>2.3353914581163426E-3</v>
      </c>
      <c r="AE73" s="228">
        <f t="shared" si="17"/>
        <v>7.6872787763186956E-3</v>
      </c>
      <c r="AF73" s="228">
        <f t="shared" si="17"/>
        <v>-5.3546101064734231E-3</v>
      </c>
      <c r="AG73" s="277">
        <f t="shared" si="10"/>
        <v>2.3326686698457166E-3</v>
      </c>
      <c r="AJ73" s="275">
        <f t="shared" si="13"/>
        <v>0.99971335965896113</v>
      </c>
      <c r="AK73" s="275">
        <f t="shared" si="13"/>
        <v>1.0002274302799812</v>
      </c>
      <c r="AL73" s="276">
        <f t="shared" si="3"/>
        <v>-5.9275251750756652E-5</v>
      </c>
      <c r="AN73" s="228">
        <f t="shared" si="14"/>
        <v>-2.8668143023358184E-4</v>
      </c>
      <c r="AO73" s="228">
        <f t="shared" si="14"/>
        <v>2.2740442163549091E-4</v>
      </c>
      <c r="AP73" s="277">
        <f t="shared" si="5"/>
        <v>-5.9277008597646841E-5</v>
      </c>
    </row>
    <row r="74" spans="1:42" ht="15.6">
      <c r="A74" s="273">
        <v>42887</v>
      </c>
      <c r="B74" s="228">
        <v>14759.06201017035</v>
      </c>
      <c r="C74" s="228">
        <v>34.910997287800114</v>
      </c>
      <c r="D74" s="228">
        <v>422.76254351885854</v>
      </c>
      <c r="J74" s="278">
        <v>100</v>
      </c>
      <c r="L74" s="228">
        <f t="shared" si="11"/>
        <v>9.5996125466886593</v>
      </c>
      <c r="M74" s="228">
        <f t="shared" si="11"/>
        <v>3.5528018881050691</v>
      </c>
      <c r="N74" s="228">
        <f t="shared" si="11"/>
        <v>6.0468106585835892</v>
      </c>
      <c r="Q74" s="246">
        <f t="shared" si="15"/>
        <v>5.5870615681403724E-3</v>
      </c>
      <c r="R74" s="246">
        <f t="shared" si="15"/>
        <v>1.2030305390683171E-2</v>
      </c>
      <c r="S74" s="246">
        <f t="shared" si="15"/>
        <v>-6.3666510659039499E-3</v>
      </c>
      <c r="V74" s="241">
        <f t="shared" si="12"/>
        <v>3.0046718367240377E-3</v>
      </c>
      <c r="W74" s="241">
        <f t="shared" si="12"/>
        <v>6.69063706975348E-3</v>
      </c>
      <c r="X74" s="241">
        <f t="shared" si="12"/>
        <v>-3.6614676816292269E-3</v>
      </c>
      <c r="AA74" s="275">
        <f t="shared" si="16"/>
        <v>1.0120303053906832</v>
      </c>
      <c r="AB74" s="275">
        <f t="shared" si="16"/>
        <v>0.99363334893409605</v>
      </c>
      <c r="AC74" s="276">
        <f t="shared" si="8"/>
        <v>5.5870615681403724E-3</v>
      </c>
      <c r="AE74" s="228">
        <f t="shared" si="17"/>
        <v>1.1958516455124357E-2</v>
      </c>
      <c r="AF74" s="228">
        <f t="shared" si="17"/>
        <v>-6.3870046241278899E-3</v>
      </c>
      <c r="AG74" s="277">
        <f t="shared" si="10"/>
        <v>5.5715118309986877E-3</v>
      </c>
      <c r="AJ74" s="275">
        <f t="shared" si="13"/>
        <v>1.0066906370697535</v>
      </c>
      <c r="AK74" s="275">
        <f t="shared" si="13"/>
        <v>0.99633853231837077</v>
      </c>
      <c r="AL74" s="276">
        <f t="shared" si="3"/>
        <v>3.0046718367238157E-3</v>
      </c>
      <c r="AN74" s="228">
        <f t="shared" si="14"/>
        <v>6.6683540938710095E-3</v>
      </c>
      <c r="AO74" s="228">
        <f t="shared" si="14"/>
        <v>-3.6681872617858602E-3</v>
      </c>
      <c r="AP74" s="277">
        <f t="shared" si="5"/>
        <v>3.0001668320860375E-3</v>
      </c>
    </row>
    <row r="75" spans="1:42" ht="15.6">
      <c r="A75" s="273">
        <v>42979</v>
      </c>
      <c r="B75" s="228">
        <v>14737.755772865476</v>
      </c>
      <c r="C75" s="228">
        <v>34.865198409466537</v>
      </c>
      <c r="D75" s="228">
        <v>422.7067805489358</v>
      </c>
      <c r="J75" s="278">
        <v>100</v>
      </c>
      <c r="L75" s="228">
        <f t="shared" si="11"/>
        <v>9.5981678999361097</v>
      </c>
      <c r="M75" s="228">
        <f t="shared" si="11"/>
        <v>3.5514891514488807</v>
      </c>
      <c r="N75" s="228">
        <f t="shared" si="11"/>
        <v>6.0466787484872295</v>
      </c>
      <c r="Q75" s="246">
        <f t="shared" si="15"/>
        <v>1.5238575265932308E-3</v>
      </c>
      <c r="R75" s="246">
        <f t="shared" si="15"/>
        <v>7.3924317742910528E-3</v>
      </c>
      <c r="S75" s="246">
        <f t="shared" si="15"/>
        <v>-5.8255095656830624E-3</v>
      </c>
      <c r="V75" s="241">
        <f t="shared" si="12"/>
        <v>-1.4436037527447709E-3</v>
      </c>
      <c r="W75" s="241">
        <f t="shared" si="12"/>
        <v>-1.3118753943355266E-3</v>
      </c>
      <c r="X75" s="241">
        <f t="shared" si="12"/>
        <v>-1.3190139660579359E-4</v>
      </c>
      <c r="AA75" s="275">
        <f t="shared" si="16"/>
        <v>1.0073924317742911</v>
      </c>
      <c r="AB75" s="275">
        <f t="shared" si="16"/>
        <v>0.99417449043431694</v>
      </c>
      <c r="AC75" s="276">
        <f t="shared" si="8"/>
        <v>1.5238575265932308E-3</v>
      </c>
      <c r="AE75" s="228">
        <f t="shared" si="17"/>
        <v>7.3652416689626854E-3</v>
      </c>
      <c r="AF75" s="228">
        <f t="shared" si="17"/>
        <v>-5.8425440350582392E-3</v>
      </c>
      <c r="AG75" s="277">
        <f t="shared" si="10"/>
        <v>1.5226976339040021E-3</v>
      </c>
      <c r="AJ75" s="275">
        <f t="shared" si="13"/>
        <v>0.99868812460566447</v>
      </c>
      <c r="AK75" s="275">
        <f t="shared" si="13"/>
        <v>0.99986809860339421</v>
      </c>
      <c r="AL75" s="276">
        <f t="shared" si="3"/>
        <v>-1.4436037527446599E-3</v>
      </c>
      <c r="AN75" s="228">
        <f t="shared" si="14"/>
        <v>-1.3127366561884735E-3</v>
      </c>
      <c r="AO75" s="228">
        <f t="shared" si="14"/>
        <v>-1.3191009635971085E-4</v>
      </c>
      <c r="AP75" s="277">
        <f t="shared" si="5"/>
        <v>-1.4446467525495166E-3</v>
      </c>
    </row>
    <row r="76" spans="1:42" ht="15.6">
      <c r="A76" s="273">
        <v>43070</v>
      </c>
      <c r="B76" s="228">
        <v>14773.721507329428</v>
      </c>
      <c r="C76" s="228">
        <v>34.956959157022332</v>
      </c>
      <c r="D76" s="228">
        <v>422.62604824886796</v>
      </c>
      <c r="J76" s="278">
        <v>100</v>
      </c>
      <c r="L76" s="228">
        <f t="shared" si="11"/>
        <v>9.6006053077234856</v>
      </c>
      <c r="M76" s="228">
        <f t="shared" si="11"/>
        <v>3.5541175663699272</v>
      </c>
      <c r="N76" s="228">
        <f t="shared" si="11"/>
        <v>6.046487741353558</v>
      </c>
      <c r="Q76" s="246">
        <f t="shared" si="15"/>
        <v>3.9413978174653863E-3</v>
      </c>
      <c r="R76" s="246">
        <f t="shared" si="15"/>
        <v>7.7270516909775377E-3</v>
      </c>
      <c r="S76" s="246">
        <f t="shared" si="15"/>
        <v>-3.7566262284610685E-3</v>
      </c>
      <c r="V76" s="241">
        <f t="shared" si="12"/>
        <v>2.4403806806305717E-3</v>
      </c>
      <c r="W76" s="241">
        <f t="shared" si="12"/>
        <v>2.6318722319642607E-3</v>
      </c>
      <c r="X76" s="241">
        <f t="shared" si="12"/>
        <v>-1.9098889296975674E-4</v>
      </c>
      <c r="AA76" s="275">
        <f t="shared" si="16"/>
        <v>1.0077270516909775</v>
      </c>
      <c r="AB76" s="275">
        <f t="shared" si="16"/>
        <v>0.99624337377153893</v>
      </c>
      <c r="AC76" s="276">
        <f t="shared" si="8"/>
        <v>3.9413978174653863E-3</v>
      </c>
      <c r="AE76" s="228">
        <f t="shared" si="17"/>
        <v>7.6973509284954389E-3</v>
      </c>
      <c r="AF76" s="228">
        <f t="shared" si="17"/>
        <v>-3.7637000701815637E-3</v>
      </c>
      <c r="AG76" s="277">
        <f t="shared" si="10"/>
        <v>3.9336508583147634E-3</v>
      </c>
      <c r="AJ76" s="275">
        <f t="shared" si="13"/>
        <v>1.0026318722319643</v>
      </c>
      <c r="AK76" s="275">
        <f t="shared" si="13"/>
        <v>0.99980901110703024</v>
      </c>
      <c r="AL76" s="276">
        <f t="shared" si="3"/>
        <v>2.4403806806305717E-3</v>
      </c>
      <c r="AN76" s="228">
        <f t="shared" si="14"/>
        <v>2.6284149210464847E-3</v>
      </c>
      <c r="AO76" s="228">
        <f t="shared" si="14"/>
        <v>-1.9100713367148359E-4</v>
      </c>
      <c r="AP76" s="277">
        <f t="shared" si="5"/>
        <v>2.4374077873758893E-3</v>
      </c>
    </row>
    <row r="77" spans="1:42" ht="15.6">
      <c r="A77" s="273">
        <v>43160</v>
      </c>
      <c r="B77" s="228">
        <v>14788.154618555862</v>
      </c>
      <c r="C77" s="228">
        <v>34.88427052143016</v>
      </c>
      <c r="D77" s="228">
        <v>423.92042022123354</v>
      </c>
      <c r="J77" s="278">
        <v>100</v>
      </c>
      <c r="L77" s="228">
        <f t="shared" si="11"/>
        <v>9.6015817756791595</v>
      </c>
      <c r="M77" s="228">
        <f t="shared" si="11"/>
        <v>3.5520360262202959</v>
      </c>
      <c r="N77" s="228">
        <f t="shared" si="11"/>
        <v>6.0495457494588631</v>
      </c>
      <c r="Q77" s="246">
        <f t="shared" si="15"/>
        <v>4.9817637485594091E-3</v>
      </c>
      <c r="R77" s="246">
        <f t="shared" si="15"/>
        <v>5.9199462400996161E-3</v>
      </c>
      <c r="S77" s="246">
        <f t="shared" si="15"/>
        <v>-9.3266118745005677E-4</v>
      </c>
      <c r="V77" s="241">
        <f t="shared" si="12"/>
        <v>9.769448557206406E-4</v>
      </c>
      <c r="W77" s="241">
        <f t="shared" si="12"/>
        <v>-2.0793752473052818E-3</v>
      </c>
      <c r="X77" s="241">
        <f t="shared" si="12"/>
        <v>3.0626885818532124E-3</v>
      </c>
      <c r="AA77" s="275">
        <f t="shared" si="16"/>
        <v>1.0059199462400996</v>
      </c>
      <c r="AB77" s="275">
        <f t="shared" si="16"/>
        <v>0.99906733881254994</v>
      </c>
      <c r="AC77" s="276">
        <f t="shared" si="8"/>
        <v>4.9817637485596311E-3</v>
      </c>
      <c r="AE77" s="228">
        <f t="shared" si="17"/>
        <v>5.9024922090977761E-3</v>
      </c>
      <c r="AF77" s="228">
        <f t="shared" si="17"/>
        <v>-9.330963865119557E-4</v>
      </c>
      <c r="AG77" s="277">
        <f t="shared" si="10"/>
        <v>4.9693958225862644E-3</v>
      </c>
      <c r="AJ77" s="275">
        <f t="shared" si="13"/>
        <v>0.99792062475269472</v>
      </c>
      <c r="AK77" s="275">
        <f t="shared" si="13"/>
        <v>1.0030626885818532</v>
      </c>
      <c r="AL77" s="276">
        <f t="shared" si="3"/>
        <v>9.769448557206406E-4</v>
      </c>
      <c r="AN77" s="228">
        <f t="shared" si="14"/>
        <v>-2.0815401496312447E-3</v>
      </c>
      <c r="AO77" s="228">
        <f t="shared" si="14"/>
        <v>3.0580081053050989E-3</v>
      </c>
      <c r="AP77" s="277">
        <f t="shared" si="5"/>
        <v>9.7646795567385425E-4</v>
      </c>
    </row>
    <row r="78" spans="1:42" ht="15.6">
      <c r="A78" s="273">
        <v>43252</v>
      </c>
      <c r="B78" s="228">
        <v>14769.791170599739</v>
      </c>
      <c r="C78" s="228">
        <v>34.682281582700256</v>
      </c>
      <c r="D78" s="228">
        <v>425.85984821618553</v>
      </c>
      <c r="J78" s="278">
        <v>100</v>
      </c>
      <c r="L78" s="228">
        <f t="shared" si="11"/>
        <v>9.600339236671223</v>
      </c>
      <c r="M78" s="228">
        <f t="shared" si="11"/>
        <v>3.5462289393302004</v>
      </c>
      <c r="N78" s="228">
        <f t="shared" si="11"/>
        <v>6.0541102973410226</v>
      </c>
      <c r="Q78" s="246">
        <f t="shared" si="15"/>
        <v>7.2695408569978248E-4</v>
      </c>
      <c r="R78" s="246">
        <f t="shared" si="15"/>
        <v>-6.551394198635041E-3</v>
      </c>
      <c r="S78" s="246">
        <f t="shared" si="15"/>
        <v>7.3263460654451329E-3</v>
      </c>
      <c r="V78" s="241">
        <f t="shared" si="12"/>
        <v>-1.2417673759699266E-3</v>
      </c>
      <c r="W78" s="241">
        <f t="shared" si="12"/>
        <v>-5.7902583517066564E-3</v>
      </c>
      <c r="X78" s="241">
        <f t="shared" si="12"/>
        <v>4.5749812994142491E-3</v>
      </c>
      <c r="AA78" s="275">
        <f t="shared" si="16"/>
        <v>0.99344860580136496</v>
      </c>
      <c r="AB78" s="275">
        <f t="shared" si="16"/>
        <v>1.0073263460654451</v>
      </c>
      <c r="AC78" s="276">
        <f t="shared" si="8"/>
        <v>7.2695408569978248E-4</v>
      </c>
      <c r="AE78" s="228">
        <f t="shared" si="17"/>
        <v>-6.5729487748686921E-3</v>
      </c>
      <c r="AF78" s="228">
        <f t="shared" si="17"/>
        <v>7.2996387574333355E-3</v>
      </c>
      <c r="AG78" s="277">
        <f t="shared" si="10"/>
        <v>7.2668998256375517E-4</v>
      </c>
      <c r="AJ78" s="275">
        <f t="shared" si="13"/>
        <v>0.99420974164829334</v>
      </c>
      <c r="AK78" s="275">
        <f t="shared" si="13"/>
        <v>1.0045749812994142</v>
      </c>
      <c r="AL78" s="276">
        <f t="shared" si="3"/>
        <v>-1.2417673759702597E-3</v>
      </c>
      <c r="AN78" s="228">
        <f t="shared" si="14"/>
        <v>-5.8070868900954586E-3</v>
      </c>
      <c r="AO78" s="228">
        <f t="shared" si="14"/>
        <v>4.564547882159431E-3</v>
      </c>
      <c r="AP78" s="277">
        <f t="shared" si="5"/>
        <v>-1.2425390079364718E-3</v>
      </c>
    </row>
    <row r="79" spans="1:42" ht="15.6">
      <c r="A79" s="273">
        <v>43344</v>
      </c>
      <c r="B79" s="228">
        <v>14735.825811480148</v>
      </c>
      <c r="C79" s="228">
        <v>34.611708093770851</v>
      </c>
      <c r="D79" s="228">
        <v>425.74685339300527</v>
      </c>
      <c r="J79" s="278">
        <v>100</v>
      </c>
      <c r="L79" s="228">
        <f t="shared" si="11"/>
        <v>9.5980369378144843</v>
      </c>
      <c r="M79" s="228">
        <f t="shared" si="11"/>
        <v>3.5441920090376833</v>
      </c>
      <c r="N79" s="228">
        <f t="shared" si="11"/>
        <v>6.0538449287768019</v>
      </c>
      <c r="Q79" s="246">
        <f t="shared" si="15"/>
        <v>-1.3095354646064372E-4</v>
      </c>
      <c r="R79" s="246">
        <f t="shared" si="15"/>
        <v>-7.2705829096001429E-3</v>
      </c>
      <c r="S79" s="246">
        <f t="shared" si="15"/>
        <v>7.1919188050912908E-3</v>
      </c>
      <c r="V79" s="241">
        <f t="shared" si="12"/>
        <v>-2.2996505994750116E-3</v>
      </c>
      <c r="W79" s="241">
        <f t="shared" si="12"/>
        <v>-2.0348571578580055E-3</v>
      </c>
      <c r="X79" s="241">
        <f t="shared" si="12"/>
        <v>-2.6533335709755246E-4</v>
      </c>
      <c r="AA79" s="275">
        <f t="shared" si="16"/>
        <v>0.99272941709039986</v>
      </c>
      <c r="AB79" s="275">
        <f t="shared" si="16"/>
        <v>1.0071919188050913</v>
      </c>
      <c r="AC79" s="276">
        <f t="shared" si="8"/>
        <v>-1.3095354646042168E-4</v>
      </c>
      <c r="AE79" s="228">
        <f t="shared" si="17"/>
        <v>-7.2971424111973882E-3</v>
      </c>
      <c r="AF79" s="228">
        <f t="shared" si="17"/>
        <v>7.1661802895723881E-3</v>
      </c>
      <c r="AG79" s="277">
        <f t="shared" si="10"/>
        <v>-1.3096212162544418E-4</v>
      </c>
      <c r="AJ79" s="275">
        <f t="shared" si="13"/>
        <v>0.99796514284214199</v>
      </c>
      <c r="AK79" s="275">
        <f t="shared" si="13"/>
        <v>0.99973466664290245</v>
      </c>
      <c r="AL79" s="276">
        <f t="shared" si="3"/>
        <v>-2.2996505994746785E-3</v>
      </c>
      <c r="AN79" s="228">
        <f t="shared" si="14"/>
        <v>-2.0369302925171695E-3</v>
      </c>
      <c r="AO79" s="228">
        <f t="shared" si="14"/>
        <v>-2.6536856422065824E-4</v>
      </c>
      <c r="AP79" s="277">
        <f t="shared" si="5"/>
        <v>-2.3022988567387159E-3</v>
      </c>
    </row>
    <row r="80" spans="1:42" ht="15.6">
      <c r="A80" s="273">
        <v>43435</v>
      </c>
      <c r="B80" s="228">
        <v>14742.180980506795</v>
      </c>
      <c r="C80" s="228">
        <v>34.924716626887623</v>
      </c>
      <c r="D80" s="228">
        <v>422.11311656447856</v>
      </c>
      <c r="J80" s="278">
        <v>100</v>
      </c>
      <c r="L80" s="228">
        <f t="shared" si="11"/>
        <v>9.5984681181971983</v>
      </c>
      <c r="M80" s="228">
        <f t="shared" si="11"/>
        <v>3.553194791348838</v>
      </c>
      <c r="N80" s="228">
        <f t="shared" si="11"/>
        <v>6.0452733268483607</v>
      </c>
      <c r="Q80" s="246">
        <f t="shared" si="15"/>
        <v>-2.1349073628459392E-3</v>
      </c>
      <c r="R80" s="246">
        <f t="shared" si="15"/>
        <v>-9.2234939514845848E-4</v>
      </c>
      <c r="S80" s="246">
        <f t="shared" si="15"/>
        <v>-1.2136774023151498E-3</v>
      </c>
      <c r="V80" s="241">
        <f t="shared" si="12"/>
        <v>4.3127335433723601E-4</v>
      </c>
      <c r="W80" s="241">
        <f t="shared" si="12"/>
        <v>9.0434292427510332E-3</v>
      </c>
      <c r="X80" s="241">
        <f t="shared" si="12"/>
        <v>-8.5349704867282439E-3</v>
      </c>
      <c r="AA80" s="275">
        <f t="shared" si="16"/>
        <v>0.99907765060485154</v>
      </c>
      <c r="AB80" s="275">
        <f t="shared" si="16"/>
        <v>0.99878632259768485</v>
      </c>
      <c r="AC80" s="276">
        <f t="shared" si="8"/>
        <v>-2.1349073628457171E-3</v>
      </c>
      <c r="AE80" s="228">
        <f t="shared" si="17"/>
        <v>-9.2277502108917275E-4</v>
      </c>
      <c r="AF80" s="228">
        <f t="shared" si="17"/>
        <v>-1.2144145051973254E-3</v>
      </c>
      <c r="AG80" s="277">
        <f t="shared" si="10"/>
        <v>-2.1371895262873863E-3</v>
      </c>
      <c r="AJ80" s="275">
        <f t="shared" si="13"/>
        <v>1.009043429242751</v>
      </c>
      <c r="AK80" s="275">
        <f t="shared" si="13"/>
        <v>0.99146502951327176</v>
      </c>
      <c r="AL80" s="276">
        <f t="shared" si="3"/>
        <v>4.3127335433701397E-4</v>
      </c>
      <c r="AN80" s="228">
        <f t="shared" si="14"/>
        <v>9.0027823111547001E-3</v>
      </c>
      <c r="AO80" s="228">
        <f t="shared" si="14"/>
        <v>-8.5716019284411971E-3</v>
      </c>
      <c r="AP80" s="277">
        <f t="shared" si="5"/>
        <v>4.311803827139471E-4</v>
      </c>
    </row>
    <row r="81" spans="1:42" ht="15.6">
      <c r="A81" s="273">
        <v>43525</v>
      </c>
      <c r="B81" s="228">
        <v>14672.750732905866</v>
      </c>
      <c r="C81" s="228">
        <v>34.629615807587236</v>
      </c>
      <c r="D81" s="228">
        <v>423.70527049540971</v>
      </c>
      <c r="J81" s="278">
        <v>100</v>
      </c>
      <c r="L81" s="228">
        <f t="shared" si="11"/>
        <v>9.5937473609152661</v>
      </c>
      <c r="M81" s="228">
        <f t="shared" si="11"/>
        <v>3.5447092641450864</v>
      </c>
      <c r="N81" s="228">
        <f t="shared" si="11"/>
        <v>6.0490380967701807</v>
      </c>
      <c r="Q81" s="246">
        <f t="shared" si="15"/>
        <v>-7.8038057233449365E-3</v>
      </c>
      <c r="R81" s="246">
        <f t="shared" si="15"/>
        <v>-7.2999867859206979E-3</v>
      </c>
      <c r="S81" s="246">
        <f t="shared" si="15"/>
        <v>-5.0752385485830498E-4</v>
      </c>
      <c r="V81" s="241">
        <f t="shared" si="12"/>
        <v>-4.7096320207121734E-3</v>
      </c>
      <c r="W81" s="241">
        <f t="shared" si="12"/>
        <v>-8.4496267343568965E-3</v>
      </c>
      <c r="X81" s="241">
        <f t="shared" si="12"/>
        <v>3.7718655698013581E-3</v>
      </c>
      <c r="AA81" s="275">
        <f t="shared" si="16"/>
        <v>0.9927000132140793</v>
      </c>
      <c r="AB81" s="275">
        <f t="shared" si="16"/>
        <v>0.9994924761451417</v>
      </c>
      <c r="AC81" s="276">
        <f t="shared" si="8"/>
        <v>-7.8038057233450475E-3</v>
      </c>
      <c r="AE81" s="228">
        <f t="shared" si="17"/>
        <v>-7.3267620752095475E-3</v>
      </c>
      <c r="AF81" s="228">
        <f t="shared" si="17"/>
        <v>-5.0765268868246949E-4</v>
      </c>
      <c r="AG81" s="277">
        <f t="shared" si="10"/>
        <v>-7.8344147638933492E-3</v>
      </c>
      <c r="AJ81" s="275">
        <f t="shared" si="13"/>
        <v>0.9915503732656431</v>
      </c>
      <c r="AK81" s="275">
        <f t="shared" si="13"/>
        <v>1.0037718655698014</v>
      </c>
      <c r="AL81" s="276">
        <f t="shared" si="3"/>
        <v>-4.7096320207125064E-3</v>
      </c>
      <c r="AN81" s="228">
        <f t="shared" si="14"/>
        <v>-8.4855272037516194E-3</v>
      </c>
      <c r="AO81" s="228">
        <f t="shared" si="14"/>
        <v>3.7647699218199548E-3</v>
      </c>
      <c r="AP81" s="277">
        <f t="shared" si="5"/>
        <v>-4.7207572819321086E-3</v>
      </c>
    </row>
    <row r="82" spans="1:42" ht="15.6">
      <c r="A82" s="273">
        <v>43617</v>
      </c>
      <c r="B82" s="228">
        <v>14655.891758917589</v>
      </c>
      <c r="C82" s="228">
        <v>34.866684306736929</v>
      </c>
      <c r="D82" s="228">
        <v>420.34085116851162</v>
      </c>
      <c r="J82" s="278">
        <v>100</v>
      </c>
      <c r="L82" s="228">
        <f t="shared" si="11"/>
        <v>9.5925977014416048</v>
      </c>
      <c r="M82" s="228">
        <f t="shared" si="11"/>
        <v>3.5515317688919423</v>
      </c>
      <c r="N82" s="228">
        <f t="shared" si="11"/>
        <v>6.041065932549663</v>
      </c>
      <c r="Q82" s="246">
        <f t="shared" si="15"/>
        <v>-7.7116467231354013E-3</v>
      </c>
      <c r="R82" s="246">
        <f t="shared" si="15"/>
        <v>5.3169144480003094E-3</v>
      </c>
      <c r="S82" s="246">
        <f t="shared" si="15"/>
        <v>-1.2959655790024671E-2</v>
      </c>
      <c r="V82" s="241">
        <f t="shared" si="12"/>
        <v>-1.1489988683900387E-3</v>
      </c>
      <c r="W82" s="241">
        <f t="shared" si="12"/>
        <v>6.8458310501311459E-3</v>
      </c>
      <c r="X82" s="241">
        <f t="shared" si="12"/>
        <v>-7.9404707969865651E-3</v>
      </c>
      <c r="AA82" s="275">
        <f t="shared" si="16"/>
        <v>1.0053169144480003</v>
      </c>
      <c r="AB82" s="275">
        <f t="shared" si="16"/>
        <v>0.98704034420997533</v>
      </c>
      <c r="AC82" s="276">
        <f t="shared" si="8"/>
        <v>-7.7116467231354013E-3</v>
      </c>
      <c r="AE82" s="228">
        <f t="shared" si="17"/>
        <v>5.3028295617418841E-3</v>
      </c>
      <c r="AF82" s="228">
        <f t="shared" si="17"/>
        <v>-1.3044364791359619E-2</v>
      </c>
      <c r="AG82" s="277">
        <f t="shared" si="10"/>
        <v>-7.7415352296181794E-3</v>
      </c>
      <c r="AJ82" s="275">
        <f t="shared" si="13"/>
        <v>1.0068458310501311</v>
      </c>
      <c r="AK82" s="275">
        <f t="shared" si="13"/>
        <v>0.99205952920301343</v>
      </c>
      <c r="AL82" s="276">
        <f t="shared" si="3"/>
        <v>-1.1489988683900387E-3</v>
      </c>
      <c r="AN82" s="228">
        <f t="shared" si="14"/>
        <v>6.822504746855973E-3</v>
      </c>
      <c r="AO82" s="228">
        <f t="shared" si="14"/>
        <v>-7.972164220517719E-3</v>
      </c>
      <c r="AP82" s="277">
        <f t="shared" si="5"/>
        <v>-1.1496594736613019E-3</v>
      </c>
    </row>
    <row r="83" spans="1:42" ht="15.6">
      <c r="A83" s="273">
        <v>43709</v>
      </c>
      <c r="B83" s="228">
        <v>14670.153369116191</v>
      </c>
      <c r="C83" s="228">
        <v>34.911266700921374</v>
      </c>
      <c r="D83" s="228">
        <v>420.21257764127535</v>
      </c>
      <c r="J83" s="278">
        <v>100</v>
      </c>
      <c r="L83" s="228">
        <f t="shared" si="11"/>
        <v>9.593570325691525</v>
      </c>
      <c r="M83" s="228">
        <f t="shared" si="11"/>
        <v>3.55280960521723</v>
      </c>
      <c r="N83" s="228">
        <f t="shared" si="11"/>
        <v>6.0407607204742959</v>
      </c>
      <c r="Q83" s="246">
        <f t="shared" si="15"/>
        <v>-4.4566516464108474E-3</v>
      </c>
      <c r="R83" s="246">
        <f t="shared" si="15"/>
        <v>8.6548345530637061E-3</v>
      </c>
      <c r="S83" s="246">
        <f t="shared" si="15"/>
        <v>-1.2998982159525774E-2</v>
      </c>
      <c r="V83" s="241">
        <f t="shared" si="12"/>
        <v>9.7309740227347064E-4</v>
      </c>
      <c r="W83" s="241">
        <f t="shared" si="12"/>
        <v>1.2786531059918449E-3</v>
      </c>
      <c r="X83" s="241">
        <f t="shared" si="12"/>
        <v>-3.0516550290005107E-4</v>
      </c>
      <c r="AA83" s="275">
        <f t="shared" si="16"/>
        <v>1.0086548345530637</v>
      </c>
      <c r="AB83" s="275">
        <f t="shared" si="16"/>
        <v>0.98700101784047423</v>
      </c>
      <c r="AC83" s="276">
        <f t="shared" si="8"/>
        <v>-4.4566516464109585E-3</v>
      </c>
      <c r="AE83" s="228">
        <f t="shared" si="17"/>
        <v>8.617596179546716E-3</v>
      </c>
      <c r="AF83" s="228">
        <f t="shared" si="17"/>
        <v>-1.3084208302506006E-2</v>
      </c>
      <c r="AG83" s="277">
        <f t="shared" si="10"/>
        <v>-4.4666121229592903E-3</v>
      </c>
      <c r="AJ83" s="275">
        <f t="shared" si="13"/>
        <v>1.0012786531059918</v>
      </c>
      <c r="AK83" s="275">
        <f t="shared" si="13"/>
        <v>0.99969483449709995</v>
      </c>
      <c r="AL83" s="276">
        <f t="shared" si="3"/>
        <v>9.7309740227369268E-4</v>
      </c>
      <c r="AN83" s="228">
        <f t="shared" si="14"/>
        <v>1.2778363252876623E-3</v>
      </c>
      <c r="AO83" s="228">
        <f t="shared" si="14"/>
        <v>-3.0521207536704509E-4</v>
      </c>
      <c r="AP83" s="277">
        <f t="shared" si="5"/>
        <v>9.7262424992017316E-4</v>
      </c>
    </row>
    <row r="84" spans="1:42" ht="15.6">
      <c r="A84" s="273">
        <v>43800</v>
      </c>
      <c r="B84" s="228">
        <v>14624.0163714766</v>
      </c>
      <c r="C84" s="228">
        <v>34.926096992718712</v>
      </c>
      <c r="D84" s="228">
        <v>418.71315808707089</v>
      </c>
      <c r="G84" s="228">
        <f t="shared" ref="G84:I94" si="18">B84/B$84*100</f>
        <v>100</v>
      </c>
      <c r="H84" s="228">
        <f t="shared" si="18"/>
        <v>100</v>
      </c>
      <c r="I84" s="228">
        <f t="shared" si="18"/>
        <v>100</v>
      </c>
      <c r="J84" s="278">
        <v>100</v>
      </c>
      <c r="L84" s="228">
        <f t="shared" si="11"/>
        <v>9.5904204131870543</v>
      </c>
      <c r="M84" s="228">
        <f t="shared" si="11"/>
        <v>3.553234314605898</v>
      </c>
      <c r="N84" s="228">
        <f t="shared" si="11"/>
        <v>6.0371860985811567</v>
      </c>
      <c r="Q84" s="246">
        <f t="shared" si="15"/>
        <v>-8.0154089267009399E-3</v>
      </c>
      <c r="R84" s="246">
        <f t="shared" si="15"/>
        <v>3.9524038114135962E-5</v>
      </c>
      <c r="S84" s="246">
        <f t="shared" si="15"/>
        <v>-8.0546146139202079E-3</v>
      </c>
      <c r="V84" s="241">
        <f t="shared" si="12"/>
        <v>-3.1449567348572627E-3</v>
      </c>
      <c r="W84" s="241">
        <f t="shared" si="12"/>
        <v>4.2479959047003746E-4</v>
      </c>
      <c r="X84" s="241">
        <f t="shared" si="12"/>
        <v>-3.568240538207923E-3</v>
      </c>
      <c r="AA84" s="275">
        <f t="shared" si="16"/>
        <v>1.0000395240381141</v>
      </c>
      <c r="AB84" s="275">
        <f t="shared" si="16"/>
        <v>0.99194538538607979</v>
      </c>
      <c r="AC84" s="276">
        <f t="shared" si="8"/>
        <v>-8.0154089267010509E-3</v>
      </c>
      <c r="AE84" s="228">
        <f t="shared" si="17"/>
        <v>3.9523257060025685E-5</v>
      </c>
      <c r="AF84" s="228">
        <f t="shared" si="17"/>
        <v>-8.087228267203983E-3</v>
      </c>
      <c r="AG84" s="277">
        <f t="shared" si="10"/>
        <v>-8.0477050101439573E-3</v>
      </c>
      <c r="AJ84" s="275">
        <f t="shared" si="13"/>
        <v>1.00042479959047</v>
      </c>
      <c r="AK84" s="275">
        <f t="shared" si="13"/>
        <v>0.99643175946179208</v>
      </c>
      <c r="AL84" s="276">
        <f t="shared" si="3"/>
        <v>-3.1449567348572627E-3</v>
      </c>
      <c r="AN84" s="228">
        <f t="shared" si="14"/>
        <v>4.2470938866800978E-4</v>
      </c>
      <c r="AO84" s="228">
        <f t="shared" si="14"/>
        <v>-3.5746218931391738E-3</v>
      </c>
      <c r="AP84" s="277">
        <f t="shared" si="5"/>
        <v>-3.1499125044707199E-3</v>
      </c>
    </row>
    <row r="85" spans="1:42" ht="15.6">
      <c r="A85" s="273">
        <v>43891</v>
      </c>
      <c r="B85" s="228">
        <v>13983.729027238121</v>
      </c>
      <c r="C85" s="228">
        <v>34.737386131550451</v>
      </c>
      <c r="D85" s="228">
        <v>402.55559166949837</v>
      </c>
      <c r="G85" s="228">
        <f t="shared" si="18"/>
        <v>95.621672405350097</v>
      </c>
      <c r="H85" s="228">
        <f t="shared" si="18"/>
        <v>99.459685228476573</v>
      </c>
      <c r="I85" s="228">
        <f t="shared" si="18"/>
        <v>96.141137170995577</v>
      </c>
      <c r="J85" s="278">
        <v>100</v>
      </c>
      <c r="L85" s="228">
        <f t="shared" si="11"/>
        <v>9.5456497203647626</v>
      </c>
      <c r="M85" s="228">
        <f t="shared" si="11"/>
        <v>3.5478165170942089</v>
      </c>
      <c r="N85" s="228">
        <f t="shared" si="11"/>
        <v>5.9978332032705524</v>
      </c>
      <c r="Q85" s="246">
        <f t="shared" si="15"/>
        <v>-4.6959272886883396E-2</v>
      </c>
      <c r="R85" s="246">
        <f t="shared" si="15"/>
        <v>3.1120854635529049E-3</v>
      </c>
      <c r="S85" s="246">
        <f t="shared" si="15"/>
        <v>-4.9916015444373518E-2</v>
      </c>
      <c r="V85" s="241">
        <f t="shared" si="12"/>
        <v>-4.3783275946499001E-2</v>
      </c>
      <c r="W85" s="241">
        <f t="shared" si="12"/>
        <v>-5.4031477152343133E-3</v>
      </c>
      <c r="X85" s="241">
        <f t="shared" si="12"/>
        <v>-3.858862829004428E-2</v>
      </c>
      <c r="AA85" s="275">
        <f t="shared" si="16"/>
        <v>1.0031120854635529</v>
      </c>
      <c r="AB85" s="275">
        <f t="shared" si="16"/>
        <v>0.95008398455562648</v>
      </c>
      <c r="AC85" s="276">
        <f t="shared" si="8"/>
        <v>-4.6959272886883507E-2</v>
      </c>
      <c r="AE85" s="228">
        <f t="shared" si="17"/>
        <v>3.1072529491225076E-3</v>
      </c>
      <c r="AF85" s="228">
        <f t="shared" si="17"/>
        <v>-5.1204893499628312E-2</v>
      </c>
      <c r="AG85" s="277">
        <f t="shared" si="10"/>
        <v>-4.8097640550503584E-2</v>
      </c>
      <c r="AJ85" s="275">
        <f t="shared" si="13"/>
        <v>0.99459685228476569</v>
      </c>
      <c r="AK85" s="275">
        <f t="shared" si="13"/>
        <v>0.96141137170995572</v>
      </c>
      <c r="AL85" s="276">
        <f t="shared" si="3"/>
        <v>-4.3783275946499223E-2</v>
      </c>
      <c r="AN85" s="228">
        <f t="shared" si="14"/>
        <v>-5.4177975116891375E-3</v>
      </c>
      <c r="AO85" s="228">
        <f t="shared" si="14"/>
        <v>-3.9352895310604374E-2</v>
      </c>
      <c r="AP85" s="277">
        <f t="shared" si="5"/>
        <v>-4.4770692822291736E-2</v>
      </c>
    </row>
    <row r="86" spans="1:42" ht="15.6">
      <c r="A86" s="273">
        <v>43983</v>
      </c>
      <c r="B86" s="228">
        <v>12432.660917278999</v>
      </c>
      <c r="C86" s="228">
        <v>36.651410541128186</v>
      </c>
      <c r="D86" s="228">
        <v>339.21370920575498</v>
      </c>
      <c r="G86" s="228">
        <f t="shared" si="18"/>
        <v>85.015365146392156</v>
      </c>
      <c r="H86" s="228">
        <f t="shared" si="18"/>
        <v>104.93989794728327</v>
      </c>
      <c r="I86" s="228">
        <f t="shared" si="18"/>
        <v>81.013386528258067</v>
      </c>
      <c r="J86" s="278">
        <v>100</v>
      </c>
      <c r="L86" s="228">
        <f t="shared" si="11"/>
        <v>9.4280822337811401</v>
      </c>
      <c r="M86" s="228">
        <f t="shared" si="11"/>
        <v>3.6014519143895574</v>
      </c>
      <c r="N86" s="228">
        <f t="shared" si="11"/>
        <v>5.8266303193915832</v>
      </c>
      <c r="Q86" s="246">
        <f t="shared" si="15"/>
        <v>-0.15169536444521248</v>
      </c>
      <c r="R86" s="246">
        <f t="shared" si="15"/>
        <v>5.1187150997504371E-2</v>
      </c>
      <c r="S86" s="246">
        <f t="shared" si="15"/>
        <v>-0.19300322996737085</v>
      </c>
      <c r="V86" s="241">
        <f t="shared" si="12"/>
        <v>-0.11091949128432643</v>
      </c>
      <c r="W86" s="241">
        <f t="shared" si="12"/>
        <v>5.5099839761383551E-2</v>
      </c>
      <c r="X86" s="241">
        <f t="shared" si="12"/>
        <v>-0.1573494040936031</v>
      </c>
      <c r="AA86" s="275">
        <f t="shared" si="16"/>
        <v>1.0511871509975044</v>
      </c>
      <c r="AB86" s="275">
        <f t="shared" si="16"/>
        <v>0.80699677003262915</v>
      </c>
      <c r="AC86" s="276">
        <f t="shared" si="8"/>
        <v>-0.15169536444521237</v>
      </c>
      <c r="AE86" s="228">
        <f t="shared" si="17"/>
        <v>4.9920145497615032E-2</v>
      </c>
      <c r="AF86" s="228">
        <f t="shared" si="17"/>
        <v>-0.2144356131580798</v>
      </c>
      <c r="AG86" s="277">
        <f t="shared" si="10"/>
        <v>-0.16451546766046476</v>
      </c>
      <c r="AJ86" s="275">
        <f t="shared" si="13"/>
        <v>1.0550998397613836</v>
      </c>
      <c r="AK86" s="275">
        <f t="shared" si="13"/>
        <v>0.8426505959063969</v>
      </c>
      <c r="AL86" s="276">
        <f t="shared" si="3"/>
        <v>-0.11091949128432621</v>
      </c>
      <c r="AN86" s="228">
        <f t="shared" si="14"/>
        <v>5.3635397295348497E-2</v>
      </c>
      <c r="AO86" s="228">
        <f t="shared" si="14"/>
        <v>-0.1712028838789692</v>
      </c>
      <c r="AP86" s="277">
        <f t="shared" si="5"/>
        <v>-0.11756748658362248</v>
      </c>
    </row>
    <row r="87" spans="1:42" ht="15.6">
      <c r="A87" s="273">
        <v>44075</v>
      </c>
      <c r="B87" s="228">
        <v>14093.651145869349</v>
      </c>
      <c r="C87" s="228">
        <v>34.021557612346413</v>
      </c>
      <c r="D87" s="228">
        <v>414.25649308762894</v>
      </c>
      <c r="G87" s="228">
        <f t="shared" si="18"/>
        <v>96.373327189090801</v>
      </c>
      <c r="H87" s="228">
        <f t="shared" si="18"/>
        <v>97.410133229141309</v>
      </c>
      <c r="I87" s="228">
        <f t="shared" si="18"/>
        <v>98.935628147010561</v>
      </c>
      <c r="J87" s="278">
        <v>100</v>
      </c>
      <c r="L87" s="228">
        <f t="shared" si="11"/>
        <v>9.5534797016201782</v>
      </c>
      <c r="M87" s="228">
        <f t="shared" si="11"/>
        <v>3.5269943711149736</v>
      </c>
      <c r="N87" s="228">
        <f t="shared" si="11"/>
        <v>6.0264853305052046</v>
      </c>
      <c r="Q87" s="246">
        <f t="shared" si="15"/>
        <v>-3.9297627553131265E-2</v>
      </c>
      <c r="R87" s="246">
        <f t="shared" si="15"/>
        <v>-2.5484869861553294E-2</v>
      </c>
      <c r="S87" s="246">
        <f t="shared" si="15"/>
        <v>-1.4173979720166652E-2</v>
      </c>
      <c r="V87" s="241">
        <f t="shared" si="12"/>
        <v>0.13359893265341882</v>
      </c>
      <c r="W87" s="241">
        <f t="shared" si="12"/>
        <v>-7.1753116454568611E-2</v>
      </c>
      <c r="X87" s="241">
        <f t="shared" si="12"/>
        <v>0.22122568117185293</v>
      </c>
      <c r="AA87" s="275">
        <f t="shared" si="16"/>
        <v>0.97451513013844671</v>
      </c>
      <c r="AB87" s="275">
        <f t="shared" si="16"/>
        <v>0.98582602027983335</v>
      </c>
      <c r="AC87" s="276">
        <f t="shared" si="8"/>
        <v>-3.9297627553131154E-2</v>
      </c>
      <c r="AE87" s="228">
        <f t="shared" si="17"/>
        <v>-2.581523410225639E-2</v>
      </c>
      <c r="AF87" s="228">
        <f t="shared" si="17"/>
        <v>-1.4275389969091279E-2</v>
      </c>
      <c r="AG87" s="277">
        <f t="shared" si="10"/>
        <v>-4.0090624071346781E-2</v>
      </c>
      <c r="AJ87" s="275">
        <f t="shared" si="13"/>
        <v>0.92824688354543139</v>
      </c>
      <c r="AK87" s="275">
        <f t="shared" si="13"/>
        <v>1.2212256811718529</v>
      </c>
      <c r="AL87" s="276">
        <f t="shared" si="3"/>
        <v>0.13359893265341904</v>
      </c>
      <c r="AN87" s="228">
        <f t="shared" si="14"/>
        <v>-7.445754327458376E-2</v>
      </c>
      <c r="AO87" s="228">
        <f t="shared" si="14"/>
        <v>0.19985501111362147</v>
      </c>
      <c r="AP87" s="277">
        <f t="shared" si="5"/>
        <v>0.12539746783903816</v>
      </c>
    </row>
    <row r="88" spans="1:42" ht="15.6">
      <c r="A88" s="273">
        <v>44166</v>
      </c>
      <c r="B88" s="228">
        <v>13955.998572375465</v>
      </c>
      <c r="C88" s="228">
        <v>33.926055282096762</v>
      </c>
      <c r="D88" s="228">
        <v>411.36520165196561</v>
      </c>
      <c r="G88" s="228">
        <f t="shared" si="18"/>
        <v>95.432049704183385</v>
      </c>
      <c r="H88" s="228">
        <f t="shared" si="18"/>
        <v>97.136692053422308</v>
      </c>
      <c r="I88" s="228">
        <f t="shared" si="18"/>
        <v>98.245109738448363</v>
      </c>
      <c r="J88" s="278">
        <v>100</v>
      </c>
      <c r="L88" s="228">
        <f t="shared" si="11"/>
        <v>9.5436647000119805</v>
      </c>
      <c r="M88" s="228">
        <f t="shared" si="11"/>
        <v>3.5241833115627643</v>
      </c>
      <c r="N88" s="228">
        <f t="shared" si="11"/>
        <v>6.0194813884492167</v>
      </c>
      <c r="Q88" s="246">
        <f t="shared" si="15"/>
        <v>-4.567950295816614E-2</v>
      </c>
      <c r="R88" s="246">
        <f t="shared" si="15"/>
        <v>-2.8633079465776978E-2</v>
      </c>
      <c r="S88" s="246">
        <f t="shared" si="15"/>
        <v>-1.7548902615516337E-2</v>
      </c>
      <c r="V88" s="241">
        <f t="shared" si="12"/>
        <v>-9.7669916808057478E-3</v>
      </c>
      <c r="W88" s="241">
        <f t="shared" si="12"/>
        <v>-2.8071122238975121E-3</v>
      </c>
      <c r="X88" s="241">
        <f t="shared" si="12"/>
        <v>-6.9794716170006321E-3</v>
      </c>
      <c r="AA88" s="275">
        <f t="shared" si="16"/>
        <v>0.97136692053422302</v>
      </c>
      <c r="AB88" s="275">
        <f t="shared" si="16"/>
        <v>0.98245109738448366</v>
      </c>
      <c r="AC88" s="276">
        <f t="shared" si="8"/>
        <v>-4.5679502958166029E-2</v>
      </c>
      <c r="AE88" s="228">
        <f t="shared" si="17"/>
        <v>-2.9051003043133683E-2</v>
      </c>
      <c r="AF88" s="228">
        <f t="shared" si="17"/>
        <v>-1.7704710131940082E-2</v>
      </c>
      <c r="AG88" s="277">
        <f t="shared" si="10"/>
        <v>-4.6755713175073765E-2</v>
      </c>
      <c r="AJ88" s="275">
        <f t="shared" si="13"/>
        <v>0.99719288777610249</v>
      </c>
      <c r="AK88" s="275">
        <f t="shared" si="13"/>
        <v>0.99302052838299937</v>
      </c>
      <c r="AL88" s="276">
        <f t="shared" si="3"/>
        <v>-9.7669916808057478E-3</v>
      </c>
      <c r="AN88" s="228">
        <f t="shared" si="14"/>
        <v>-2.8110595522092829E-3</v>
      </c>
      <c r="AO88" s="228">
        <f t="shared" si="14"/>
        <v>-7.0039420559879773E-3</v>
      </c>
      <c r="AP88" s="277">
        <f t="shared" si="5"/>
        <v>-9.8150016081977043E-3</v>
      </c>
    </row>
    <row r="89" spans="1:42" ht="15.6">
      <c r="A89" s="273">
        <v>44256</v>
      </c>
      <c r="B89" s="228">
        <v>13733.126251191312</v>
      </c>
      <c r="C89" s="228">
        <v>34.251521568788434</v>
      </c>
      <c r="D89" s="228">
        <v>400.94937749292779</v>
      </c>
      <c r="G89" s="228">
        <f t="shared" si="18"/>
        <v>93.90803389674177</v>
      </c>
      <c r="H89" s="228">
        <f t="shared" si="18"/>
        <v>98.068563389516697</v>
      </c>
      <c r="I89" s="228">
        <f t="shared" si="18"/>
        <v>95.757529886259476</v>
      </c>
      <c r="J89" s="278">
        <v>100</v>
      </c>
      <c r="L89" s="228">
        <f t="shared" si="11"/>
        <v>9.5275661677590726</v>
      </c>
      <c r="M89" s="228">
        <f t="shared" si="11"/>
        <v>3.5337309890875428</v>
      </c>
      <c r="N89" s="228">
        <f t="shared" si="11"/>
        <v>5.9938351786715298</v>
      </c>
      <c r="Q89" s="246">
        <f t="shared" si="15"/>
        <v>-1.7921026327002987E-2</v>
      </c>
      <c r="R89" s="246">
        <f t="shared" si="15"/>
        <v>-1.398679108790879E-2</v>
      </c>
      <c r="S89" s="246">
        <f t="shared" si="15"/>
        <v>-3.9900431389096047E-3</v>
      </c>
      <c r="V89" s="241">
        <f t="shared" si="12"/>
        <v>-1.5969643449613713E-2</v>
      </c>
      <c r="W89" s="241">
        <f t="shared" si="12"/>
        <v>9.5934020028383138E-3</v>
      </c>
      <c r="X89" s="241">
        <f t="shared" si="12"/>
        <v>-2.5320139178544587E-2</v>
      </c>
      <c r="AA89" s="275">
        <f t="shared" si="16"/>
        <v>0.98601320891209121</v>
      </c>
      <c r="AB89" s="275">
        <f t="shared" si="16"/>
        <v>0.9960099568610904</v>
      </c>
      <c r="AC89" s="276">
        <f t="shared" si="8"/>
        <v>-1.7921026327002765E-2</v>
      </c>
      <c r="AE89" s="228">
        <f t="shared" si="17"/>
        <v>-1.408552800666607E-2</v>
      </c>
      <c r="AF89" s="228">
        <f t="shared" si="17"/>
        <v>-3.9980245990225427E-3</v>
      </c>
      <c r="AG89" s="277">
        <f t="shared" si="10"/>
        <v>-1.8083552605689945E-2</v>
      </c>
      <c r="AJ89" s="275">
        <f t="shared" si="13"/>
        <v>1.0095934020028383</v>
      </c>
      <c r="AK89" s="275">
        <f t="shared" si="13"/>
        <v>0.97467986082145541</v>
      </c>
      <c r="AL89" s="276">
        <f t="shared" si="3"/>
        <v>-1.5969643449613824E-2</v>
      </c>
      <c r="AN89" s="228">
        <f t="shared" si="14"/>
        <v>9.5476775247784751E-3</v>
      </c>
      <c r="AO89" s="228">
        <f t="shared" si="14"/>
        <v>-2.5646209777686835E-2</v>
      </c>
      <c r="AP89" s="277">
        <f t="shared" si="5"/>
        <v>-1.6098532252907916E-2</v>
      </c>
    </row>
    <row r="90" spans="1:42" ht="15.6">
      <c r="A90" s="273">
        <v>44348</v>
      </c>
      <c r="B90" s="228">
        <v>14013.371459972119</v>
      </c>
      <c r="C90" s="228">
        <v>33.282410819408256</v>
      </c>
      <c r="D90" s="228">
        <v>421.04436292218298</v>
      </c>
      <c r="G90" s="228">
        <f t="shared" si="18"/>
        <v>95.824369338812332</v>
      </c>
      <c r="H90" s="228">
        <f t="shared" si="18"/>
        <v>95.293816616116231</v>
      </c>
      <c r="I90" s="228">
        <f t="shared" si="18"/>
        <v>100.5567546159195</v>
      </c>
      <c r="J90" s="278">
        <v>100</v>
      </c>
      <c r="L90" s="228">
        <f t="shared" si="11"/>
        <v>9.5477672570592365</v>
      </c>
      <c r="M90" s="228">
        <f t="shared" si="11"/>
        <v>3.5050290538163495</v>
      </c>
      <c r="N90" s="228">
        <f t="shared" si="11"/>
        <v>6.0427382032428882</v>
      </c>
      <c r="Q90" s="246">
        <f t="shared" si="15"/>
        <v>0.12714177224090761</v>
      </c>
      <c r="R90" s="246">
        <f t="shared" si="15"/>
        <v>-9.1920056335606071E-2</v>
      </c>
      <c r="S90" s="246">
        <f t="shared" si="15"/>
        <v>0.24123628112799067</v>
      </c>
      <c r="V90" s="241">
        <f t="shared" si="12"/>
        <v>2.0406512228524631E-2</v>
      </c>
      <c r="W90" s="241">
        <f t="shared" si="12"/>
        <v>-2.8293947392494134E-2</v>
      </c>
      <c r="X90" s="241">
        <f t="shared" si="12"/>
        <v>5.0118510109445458E-2</v>
      </c>
      <c r="AA90" s="275">
        <f t="shared" si="16"/>
        <v>0.90807994366439393</v>
      </c>
      <c r="AB90" s="275">
        <f t="shared" si="16"/>
        <v>1.2412362811279907</v>
      </c>
      <c r="AC90" s="276">
        <f t="shared" si="8"/>
        <v>0.12714177224090761</v>
      </c>
      <c r="AE90" s="228">
        <f t="shared" si="17"/>
        <v>-9.6422860573207814E-2</v>
      </c>
      <c r="AF90" s="228">
        <f t="shared" si="17"/>
        <v>0.21610788385130508</v>
      </c>
      <c r="AG90" s="277">
        <f t="shared" si="10"/>
        <v>0.11968502327809638</v>
      </c>
      <c r="AJ90" s="275">
        <f t="shared" si="13"/>
        <v>0.97170605260750587</v>
      </c>
      <c r="AK90" s="275">
        <f t="shared" si="13"/>
        <v>1.0501185101094455</v>
      </c>
      <c r="AL90" s="276">
        <f t="shared" si="3"/>
        <v>2.0406512228524409E-2</v>
      </c>
      <c r="AN90" s="228">
        <f t="shared" si="14"/>
        <v>-2.8701935271193246E-2</v>
      </c>
      <c r="AO90" s="228">
        <f t="shared" si="14"/>
        <v>4.8903024571358422E-2</v>
      </c>
      <c r="AP90" s="277">
        <f t="shared" si="5"/>
        <v>2.0201089300163844E-2</v>
      </c>
    </row>
    <row r="91" spans="1:42" ht="15.6">
      <c r="A91" s="273">
        <v>44440</v>
      </c>
      <c r="B91" s="228">
        <v>14013.061329736591</v>
      </c>
      <c r="C91" s="228">
        <v>34.089620115815656</v>
      </c>
      <c r="D91" s="228">
        <v>411.06534135988568</v>
      </c>
      <c r="G91" s="228">
        <f t="shared" si="18"/>
        <v>95.822248647562745</v>
      </c>
      <c r="H91" s="228">
        <f t="shared" si="18"/>
        <v>97.605009007798841</v>
      </c>
      <c r="I91" s="228">
        <f t="shared" si="18"/>
        <v>98.17349500977592</v>
      </c>
      <c r="J91" s="278">
        <v>100</v>
      </c>
      <c r="L91" s="228">
        <f t="shared" si="11"/>
        <v>9.5477451257920958</v>
      </c>
      <c r="M91" s="228">
        <f t="shared" si="11"/>
        <v>3.5289929425211524</v>
      </c>
      <c r="N91" s="228">
        <f t="shared" si="11"/>
        <v>6.0187521832709434</v>
      </c>
      <c r="Q91" s="246">
        <f t="shared" si="15"/>
        <v>-5.7181645337076592E-3</v>
      </c>
      <c r="R91" s="246">
        <f t="shared" si="15"/>
        <v>2.0005698811551564E-3</v>
      </c>
      <c r="S91" s="246">
        <f t="shared" si="15"/>
        <v>-7.7033233781280686E-3</v>
      </c>
      <c r="V91" s="241">
        <f t="shared" si="12"/>
        <v>-2.2131022246463239E-5</v>
      </c>
      <c r="W91" s="241">
        <f t="shared" si="12"/>
        <v>2.425333010842734E-2</v>
      </c>
      <c r="X91" s="241">
        <f t="shared" si="12"/>
        <v>-2.370064164507435E-2</v>
      </c>
      <c r="AA91" s="275">
        <f t="shared" si="16"/>
        <v>1.0020005698811552</v>
      </c>
      <c r="AB91" s="275">
        <f t="shared" si="16"/>
        <v>0.99229667662187193</v>
      </c>
      <c r="AC91" s="276">
        <f t="shared" si="8"/>
        <v>-5.7181645337079923E-3</v>
      </c>
      <c r="AE91" s="228">
        <f t="shared" si="17"/>
        <v>1.9985714061787618E-3</v>
      </c>
      <c r="AF91" s="228">
        <f t="shared" si="17"/>
        <v>-7.7331472342612173E-3</v>
      </c>
      <c r="AG91" s="277">
        <f t="shared" si="10"/>
        <v>-5.7345758280824555E-3</v>
      </c>
      <c r="AJ91" s="275">
        <f t="shared" si="13"/>
        <v>1.0242533301084273</v>
      </c>
      <c r="AK91" s="275">
        <f t="shared" si="13"/>
        <v>0.97629935835492565</v>
      </c>
      <c r="AL91" s="276">
        <f t="shared" si="3"/>
        <v>-2.2131022246574261E-5</v>
      </c>
      <c r="AN91" s="228">
        <f t="shared" si="14"/>
        <v>2.3963888704802816E-2</v>
      </c>
      <c r="AO91" s="228">
        <f t="shared" si="14"/>
        <v>-2.3986019971944827E-2</v>
      </c>
      <c r="AP91" s="277">
        <f t="shared" si="5"/>
        <v>-2.2131267140679256E-5</v>
      </c>
    </row>
    <row r="92" spans="1:42" ht="15.6">
      <c r="A92" s="273">
        <v>44531</v>
      </c>
      <c r="B92" s="228">
        <v>14228.865278619243</v>
      </c>
      <c r="C92" s="228">
        <v>34.873228252693039</v>
      </c>
      <c r="D92" s="228">
        <v>408.01686541653737</v>
      </c>
      <c r="G92" s="228">
        <f t="shared" si="18"/>
        <v>97.297930453441779</v>
      </c>
      <c r="H92" s="228">
        <f t="shared" si="18"/>
        <v>99.848626830427989</v>
      </c>
      <c r="I92" s="228">
        <f t="shared" si="18"/>
        <v>97.445436699577229</v>
      </c>
      <c r="J92" s="278">
        <v>100</v>
      </c>
      <c r="L92" s="228">
        <f t="shared" si="11"/>
        <v>9.563027946415918</v>
      </c>
      <c r="M92" s="228">
        <f t="shared" si="11"/>
        <v>3.5517194360608606</v>
      </c>
      <c r="N92" s="228">
        <f t="shared" si="11"/>
        <v>6.0113085103550583</v>
      </c>
      <c r="Q92" s="246">
        <f t="shared" si="15"/>
        <v>1.9551929933834478E-2</v>
      </c>
      <c r="R92" s="246">
        <f t="shared" si="15"/>
        <v>2.7918747485391027E-2</v>
      </c>
      <c r="S92" s="246">
        <f t="shared" si="15"/>
        <v>-8.1395709262279681E-3</v>
      </c>
      <c r="V92" s="241">
        <f t="shared" si="12"/>
        <v>1.5400200127912322E-2</v>
      </c>
      <c r="W92" s="241">
        <f t="shared" si="12"/>
        <v>2.2986707807689299E-2</v>
      </c>
      <c r="X92" s="241">
        <f t="shared" si="12"/>
        <v>-7.4160373950850067E-3</v>
      </c>
      <c r="AA92" s="275">
        <f t="shared" si="16"/>
        <v>1.027918747485391</v>
      </c>
      <c r="AB92" s="275">
        <f t="shared" si="16"/>
        <v>0.99186042907377203</v>
      </c>
      <c r="AC92" s="276">
        <f t="shared" si="8"/>
        <v>1.9551929933834256E-2</v>
      </c>
      <c r="AE92" s="228">
        <f t="shared" si="17"/>
        <v>2.7536124498096282E-2</v>
      </c>
      <c r="AF92" s="228">
        <f t="shared" si="17"/>
        <v>-8.1728780941583423E-3</v>
      </c>
      <c r="AG92" s="277">
        <f t="shared" si="10"/>
        <v>1.9363246403937495E-2</v>
      </c>
      <c r="AJ92" s="275">
        <f t="shared" si="13"/>
        <v>1.0229867078076893</v>
      </c>
      <c r="AK92" s="275">
        <f t="shared" si="13"/>
        <v>0.99258396260491499</v>
      </c>
      <c r="AL92" s="276">
        <f t="shared" si="3"/>
        <v>1.5400200127912544E-2</v>
      </c>
      <c r="AN92" s="228">
        <f t="shared" si="14"/>
        <v>2.2726493539708237E-2</v>
      </c>
      <c r="AO92" s="228">
        <f t="shared" si="14"/>
        <v>-7.4436729158851023E-3</v>
      </c>
      <c r="AP92" s="277">
        <f t="shared" si="5"/>
        <v>1.5282820623822246E-2</v>
      </c>
    </row>
    <row r="93" spans="1:42" ht="15.6">
      <c r="A93" s="273">
        <v>44621</v>
      </c>
      <c r="B93" s="228">
        <v>14039.852348407314</v>
      </c>
      <c r="C93" s="228">
        <v>33.8671183483711</v>
      </c>
      <c r="D93" s="228">
        <v>414.5570403713603</v>
      </c>
      <c r="G93" s="228">
        <f t="shared" si="18"/>
        <v>96.005447421348151</v>
      </c>
      <c r="H93" s="228">
        <f t="shared" si="18"/>
        <v>96.967944501304032</v>
      </c>
      <c r="I93" s="228">
        <f t="shared" si="18"/>
        <v>99.007406947825999</v>
      </c>
      <c r="J93" s="278">
        <v>100</v>
      </c>
      <c r="L93" s="228">
        <f t="shared" si="11"/>
        <v>9.5496551610292979</v>
      </c>
      <c r="M93" s="228">
        <f t="shared" si="11"/>
        <v>3.522444583445536</v>
      </c>
      <c r="N93" s="228">
        <f t="shared" si="11"/>
        <v>6.0272105775837623</v>
      </c>
      <c r="Q93" s="246">
        <f t="shared" si="15"/>
        <v>2.2334761335889963E-2</v>
      </c>
      <c r="R93" s="246">
        <f t="shared" si="15"/>
        <v>-1.122295310721666E-2</v>
      </c>
      <c r="S93" s="246">
        <f t="shared" si="15"/>
        <v>3.3938605824802792E-2</v>
      </c>
      <c r="V93" s="241">
        <f t="shared" si="12"/>
        <v>-1.3283766942114972E-2</v>
      </c>
      <c r="W93" s="241">
        <f t="shared" si="12"/>
        <v>-2.8850495200261284E-2</v>
      </c>
      <c r="X93" s="241">
        <f t="shared" si="12"/>
        <v>1.6029177980538156E-2</v>
      </c>
      <c r="AA93" s="275">
        <f t="shared" si="16"/>
        <v>0.98877704689278334</v>
      </c>
      <c r="AB93" s="275">
        <f t="shared" si="16"/>
        <v>1.0339386058248028</v>
      </c>
      <c r="AC93" s="276">
        <f>AA93*AB93-1</f>
        <v>2.2334761335889963E-2</v>
      </c>
      <c r="AE93" s="228">
        <f t="shared" si="17"/>
        <v>-1.128640564200678E-2</v>
      </c>
      <c r="AF93" s="228">
        <f t="shared" si="17"/>
        <v>3.3375398912232512E-2</v>
      </c>
      <c r="AG93" s="277">
        <f t="shared" si="10"/>
        <v>2.2088993270225288E-2</v>
      </c>
      <c r="AJ93" s="275">
        <f t="shared" si="13"/>
        <v>0.97114950479973872</v>
      </c>
      <c r="AK93" s="275">
        <f t="shared" si="13"/>
        <v>1.0160291779805382</v>
      </c>
      <c r="AL93" s="276">
        <f t="shared" si="3"/>
        <v>-1.328376694211475E-2</v>
      </c>
      <c r="AN93" s="228">
        <f t="shared" si="14"/>
        <v>-2.9274852615324587E-2</v>
      </c>
      <c r="AO93" s="228">
        <f t="shared" si="14"/>
        <v>1.590206722870402E-2</v>
      </c>
      <c r="AP93" s="277">
        <f t="shared" si="5"/>
        <v>-1.3372785386620123E-2</v>
      </c>
    </row>
    <row r="94" spans="1:42" ht="15.6">
      <c r="A94" s="273">
        <v>44713</v>
      </c>
      <c r="B94" s="228">
        <v>14352.458373374651</v>
      </c>
      <c r="C94" s="228">
        <v>34.122465645419247</v>
      </c>
      <c r="D94" s="228">
        <v>420.61609857027986</v>
      </c>
      <c r="G94" s="228">
        <f t="shared" si="18"/>
        <v>98.143068284362627</v>
      </c>
      <c r="H94" s="228">
        <f t="shared" si="18"/>
        <v>97.699051951132688</v>
      </c>
      <c r="I94" s="228">
        <f t="shared" si="18"/>
        <v>100.45447353312294</v>
      </c>
      <c r="J94" s="278">
        <v>100</v>
      </c>
      <c r="L94" s="228">
        <f t="shared" si="11"/>
        <v>9.5716765217327371</v>
      </c>
      <c r="M94" s="228">
        <f t="shared" si="11"/>
        <v>3.5299559839463073</v>
      </c>
      <c r="N94" s="228">
        <f t="shared" si="11"/>
        <v>6.0417205377864294</v>
      </c>
      <c r="Q94" s="246">
        <f t="shared" si="15"/>
        <v>2.4197382790508426E-2</v>
      </c>
      <c r="R94" s="246">
        <f t="shared" si="15"/>
        <v>2.5240203618937418E-2</v>
      </c>
      <c r="S94" s="246">
        <f t="shared" si="15"/>
        <v>-1.0171478105794884E-3</v>
      </c>
      <c r="V94" s="241">
        <f t="shared" si="12"/>
        <v>2.2265620549976717E-2</v>
      </c>
      <c r="W94" s="241">
        <f t="shared" si="12"/>
        <v>7.5396818359785289E-3</v>
      </c>
      <c r="X94" s="241">
        <f t="shared" si="12"/>
        <v>1.4615740679477573E-2</v>
      </c>
      <c r="AA94" s="275">
        <f t="shared" si="16"/>
        <v>1.0252402036189374</v>
      </c>
      <c r="AB94" s="275">
        <f t="shared" si="16"/>
        <v>0.99898285218942051</v>
      </c>
      <c r="AC94" s="276">
        <f>AA94*AB94-1</f>
        <v>2.4197382790508426E-2</v>
      </c>
      <c r="AE94" s="228">
        <f t="shared" si="17"/>
        <v>2.4926930129957725E-2</v>
      </c>
      <c r="AF94" s="228">
        <f t="shared" si="17"/>
        <v>-1.0176654564588716E-3</v>
      </c>
      <c r="AG94" s="277">
        <f t="shared" si="10"/>
        <v>2.390926467350063E-2</v>
      </c>
      <c r="AJ94" s="275">
        <f t="shared" si="13"/>
        <v>1.0075396818359785</v>
      </c>
      <c r="AK94" s="275">
        <f t="shared" si="13"/>
        <v>1.0146157406794776</v>
      </c>
      <c r="AL94" s="276">
        <f t="shared" si="3"/>
        <v>2.2265620549976495E-2</v>
      </c>
      <c r="AN94" s="228">
        <f t="shared" si="14"/>
        <v>7.5114005007712592E-3</v>
      </c>
      <c r="AO94" s="228">
        <f t="shared" si="14"/>
        <v>1.4509960202667038E-2</v>
      </c>
      <c r="AP94" s="277">
        <f t="shared" si="5"/>
        <v>2.2021360703439186E-2</v>
      </c>
    </row>
    <row r="97" spans="6:21"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</row>
    <row r="98" spans="6:21">
      <c r="F98" s="254"/>
      <c r="G98" s="283" t="s">
        <v>1469</v>
      </c>
      <c r="H98" s="281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</row>
    <row r="99" spans="6:21">
      <c r="F99" s="254"/>
      <c r="G99" s="281" t="s">
        <v>1467</v>
      </c>
      <c r="H99" s="281"/>
      <c r="I99" s="254"/>
      <c r="J99" s="282"/>
      <c r="K99" s="282"/>
      <c r="L99" s="254"/>
      <c r="M99" s="254"/>
      <c r="N99" s="254"/>
      <c r="O99" s="283" t="s">
        <v>1468</v>
      </c>
      <c r="P99" s="254"/>
      <c r="Q99" s="254"/>
      <c r="R99" s="254"/>
      <c r="S99" s="254"/>
      <c r="T99" s="254"/>
      <c r="U99" s="254"/>
    </row>
    <row r="100" spans="6:21">
      <c r="F100" s="254"/>
      <c r="G100" s="254"/>
      <c r="H100" s="254"/>
      <c r="I100" s="254"/>
      <c r="J100" s="282"/>
      <c r="K100" s="282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</row>
    <row r="101" spans="6:21">
      <c r="F101" s="254"/>
      <c r="G101" s="254"/>
      <c r="H101" s="254"/>
      <c r="I101" s="254"/>
      <c r="J101" s="282"/>
      <c r="K101" s="282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</row>
    <row r="102" spans="6:21">
      <c r="F102" s="254"/>
      <c r="G102" s="254"/>
      <c r="H102" s="254"/>
      <c r="I102" s="254"/>
      <c r="J102" s="282"/>
      <c r="K102" s="282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</row>
    <row r="103" spans="6:21">
      <c r="F103" s="254"/>
      <c r="G103" s="254"/>
      <c r="H103" s="254"/>
      <c r="I103" s="254"/>
      <c r="J103" s="282"/>
      <c r="K103" s="282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</row>
    <row r="104" spans="6:21">
      <c r="F104" s="254"/>
      <c r="G104" s="254"/>
      <c r="H104" s="254"/>
      <c r="I104" s="254"/>
      <c r="J104" s="282"/>
      <c r="K104" s="282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</row>
    <row r="105" spans="6:21">
      <c r="F105" s="254"/>
      <c r="G105" s="254"/>
      <c r="H105" s="254"/>
      <c r="I105" s="254"/>
      <c r="J105" s="282"/>
      <c r="K105" s="282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</row>
    <row r="106" spans="6:21">
      <c r="F106" s="254"/>
      <c r="G106" s="254"/>
      <c r="H106" s="254"/>
      <c r="I106" s="254"/>
      <c r="J106" s="282"/>
      <c r="K106" s="282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</row>
    <row r="107" spans="6:21">
      <c r="F107" s="254"/>
      <c r="G107" s="254"/>
      <c r="H107" s="254"/>
      <c r="I107" s="254"/>
      <c r="J107" s="282"/>
      <c r="K107" s="282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</row>
    <row r="108" spans="6:21">
      <c r="F108" s="254"/>
      <c r="G108" s="254"/>
      <c r="H108" s="254"/>
      <c r="I108" s="254"/>
      <c r="J108" s="282"/>
      <c r="K108" s="282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</row>
    <row r="109" spans="6:21">
      <c r="F109" s="254"/>
      <c r="G109" s="254"/>
      <c r="H109" s="254"/>
      <c r="I109" s="254"/>
      <c r="J109" s="282"/>
      <c r="K109" s="282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</row>
    <row r="110" spans="6:21">
      <c r="F110" s="254"/>
      <c r="G110" s="254"/>
      <c r="H110" s="254"/>
      <c r="I110" s="254"/>
      <c r="J110" s="282"/>
      <c r="K110" s="282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</row>
    <row r="111" spans="6:21">
      <c r="F111" s="254"/>
      <c r="G111" s="254"/>
      <c r="H111" s="254"/>
      <c r="I111" s="254"/>
      <c r="J111" s="282"/>
      <c r="K111" s="282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</row>
    <row r="112" spans="6:21">
      <c r="F112" s="254"/>
      <c r="G112" s="254"/>
      <c r="H112" s="254"/>
      <c r="I112" s="254"/>
      <c r="J112" s="282"/>
      <c r="K112" s="282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</row>
    <row r="113" spans="6:21">
      <c r="F113" s="254"/>
      <c r="G113" s="254"/>
      <c r="H113" s="254"/>
      <c r="I113" s="254"/>
      <c r="J113" s="282"/>
      <c r="K113" s="282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</row>
    <row r="114" spans="6:21">
      <c r="F114" s="254"/>
      <c r="G114" s="254"/>
      <c r="H114" s="254"/>
      <c r="I114" s="254"/>
      <c r="J114" s="282"/>
      <c r="K114" s="282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</row>
  </sheetData>
  <hyperlinks>
    <hyperlink ref="A1" location="Indice!A1" display="Volver índice" xr:uid="{17E83823-83F0-427A-8214-81B7448760B8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87"/>
  <sheetViews>
    <sheetView workbookViewId="0"/>
  </sheetViews>
  <sheetFormatPr baseColWidth="10" defaultRowHeight="15.6"/>
  <cols>
    <col min="2" max="2" width="44.19921875" customWidth="1"/>
    <col min="3" max="3" width="11.796875" customWidth="1"/>
    <col min="4" max="4" width="11.69921875" customWidth="1"/>
  </cols>
  <sheetData>
    <row r="1" spans="1:6">
      <c r="A1" s="3" t="s">
        <v>833</v>
      </c>
    </row>
    <row r="3" spans="1:6">
      <c r="A3" s="2" t="s">
        <v>961</v>
      </c>
    </row>
    <row r="4" spans="1:6">
      <c r="F4" t="s">
        <v>962</v>
      </c>
    </row>
    <row r="5" spans="1:6">
      <c r="F5" s="2" t="s">
        <v>1393</v>
      </c>
    </row>
    <row r="6" spans="1:6" ht="62.4">
      <c r="C6" s="136" t="s">
        <v>963</v>
      </c>
      <c r="D6" s="136" t="s">
        <v>964</v>
      </c>
    </row>
    <row r="7" spans="1:6">
      <c r="A7">
        <v>1</v>
      </c>
      <c r="B7" t="s">
        <v>965</v>
      </c>
      <c r="C7" s="31">
        <v>7.858695288728397E-2</v>
      </c>
      <c r="D7" s="31">
        <v>8.1404414334484976E-4</v>
      </c>
    </row>
    <row r="8" spans="1:6">
      <c r="A8">
        <v>2</v>
      </c>
      <c r="B8" t="s">
        <v>966</v>
      </c>
      <c r="C8" s="31">
        <v>2.8972783143107989E-2</v>
      </c>
      <c r="D8" s="31">
        <v>9.1894928376909712E-2</v>
      </c>
    </row>
    <row r="9" spans="1:6">
      <c r="A9">
        <v>3</v>
      </c>
      <c r="B9" t="s">
        <v>724</v>
      </c>
      <c r="C9" s="31">
        <v>0.12567631703844329</v>
      </c>
      <c r="D9" s="31">
        <v>-9.6413293846660086E-2</v>
      </c>
    </row>
    <row r="10" spans="1:6">
      <c r="A10">
        <v>4</v>
      </c>
      <c r="B10" t="s">
        <v>967</v>
      </c>
      <c r="C10" s="31">
        <v>9.120302942033208E-2</v>
      </c>
      <c r="D10" s="31">
        <v>6.8263720213999068E-3</v>
      </c>
    </row>
    <row r="11" spans="1:6">
      <c r="A11">
        <v>5</v>
      </c>
      <c r="B11" t="s">
        <v>968</v>
      </c>
      <c r="C11" s="31">
        <v>1.6901691374392354E-2</v>
      </c>
      <c r="D11" s="31">
        <v>5.4582505582706053E-2</v>
      </c>
    </row>
    <row r="12" spans="1:6">
      <c r="A12">
        <v>6</v>
      </c>
      <c r="B12" t="s">
        <v>969</v>
      </c>
      <c r="C12" s="31">
        <v>1.4477055672024225E-2</v>
      </c>
      <c r="D12" s="31">
        <v>5.4582505582706053E-2</v>
      </c>
    </row>
    <row r="13" spans="1:6">
      <c r="A13">
        <v>7</v>
      </c>
      <c r="B13" t="s">
        <v>970</v>
      </c>
      <c r="C13" s="31">
        <v>1.6801916555598675E-2</v>
      </c>
      <c r="D13" s="31">
        <v>5.4582505582706053E-2</v>
      </c>
    </row>
    <row r="14" spans="1:6">
      <c r="A14">
        <v>8</v>
      </c>
      <c r="B14" t="s">
        <v>731</v>
      </c>
      <c r="C14" s="31">
        <v>1.7190710416536956E-2</v>
      </c>
      <c r="D14" s="31">
        <v>-1.6924018774232996E-2</v>
      </c>
    </row>
    <row r="15" spans="1:6">
      <c r="A15">
        <v>9</v>
      </c>
      <c r="B15" t="s">
        <v>732</v>
      </c>
      <c r="C15" s="31">
        <v>9.5798319327731092E-3</v>
      </c>
      <c r="D15" s="31">
        <v>1.9678714859437729E-2</v>
      </c>
    </row>
    <row r="16" spans="1:6">
      <c r="A16">
        <v>10</v>
      </c>
      <c r="B16" t="s">
        <v>733</v>
      </c>
      <c r="C16" s="31">
        <v>3.0998185117967324E-2</v>
      </c>
      <c r="D16" s="31">
        <v>-1.4899168304642885E-3</v>
      </c>
    </row>
    <row r="17" spans="1:6">
      <c r="A17">
        <v>11</v>
      </c>
      <c r="B17" t="s">
        <v>734</v>
      </c>
      <c r="C17" s="31">
        <v>1.1082230623818527E-2</v>
      </c>
      <c r="D17" s="31">
        <v>-7.1908247189315655E-2</v>
      </c>
    </row>
    <row r="18" spans="1:6">
      <c r="A18">
        <v>12</v>
      </c>
      <c r="B18" t="s">
        <v>735</v>
      </c>
      <c r="C18" s="31">
        <v>1.2488061127029606E-2</v>
      </c>
      <c r="D18" s="31">
        <v>-4.2225195947237615E-2</v>
      </c>
    </row>
    <row r="19" spans="1:6">
      <c r="A19">
        <v>13</v>
      </c>
      <c r="B19" t="s">
        <v>971</v>
      </c>
      <c r="C19" s="31">
        <v>5.5143487858719621E-2</v>
      </c>
      <c r="D19" s="31">
        <v>1.3666385421089222E-2</v>
      </c>
    </row>
    <row r="20" spans="1:6">
      <c r="A20">
        <v>14</v>
      </c>
      <c r="B20" t="s">
        <v>737</v>
      </c>
      <c r="C20" s="31">
        <v>5.9581142954044417E-2</v>
      </c>
      <c r="D20" s="31">
        <v>4.8472922999180712E-2</v>
      </c>
    </row>
    <row r="21" spans="1:6">
      <c r="A21">
        <v>15</v>
      </c>
      <c r="B21" t="s">
        <v>738</v>
      </c>
      <c r="C21" s="31">
        <v>2.4401645474943903E-2</v>
      </c>
      <c r="D21" s="31">
        <v>-2.7056819773299212E-2</v>
      </c>
    </row>
    <row r="22" spans="1:6">
      <c r="A22">
        <v>16</v>
      </c>
      <c r="B22" t="s">
        <v>739</v>
      </c>
      <c r="C22" s="31"/>
      <c r="D22" s="31"/>
    </row>
    <row r="23" spans="1:6">
      <c r="A23">
        <v>17</v>
      </c>
      <c r="B23" t="s">
        <v>740</v>
      </c>
      <c r="C23" s="31">
        <v>5.9618894850378891E-2</v>
      </c>
      <c r="D23" s="31">
        <v>6.2218943581555664E-2</v>
      </c>
    </row>
    <row r="24" spans="1:6">
      <c r="A24">
        <v>18</v>
      </c>
      <c r="B24" t="s">
        <v>741</v>
      </c>
      <c r="C24" s="31">
        <v>2.2751079665533407E-2</v>
      </c>
      <c r="D24" s="31">
        <v>0.10106362724814999</v>
      </c>
    </row>
    <row r="25" spans="1:6">
      <c r="A25">
        <v>19</v>
      </c>
      <c r="B25" t="s">
        <v>742</v>
      </c>
      <c r="C25" s="31">
        <v>4.2884395268981322E-2</v>
      </c>
      <c r="D25" s="31">
        <v>2.5500186404871394E-2</v>
      </c>
    </row>
    <row r="26" spans="1:6">
      <c r="A26">
        <v>20</v>
      </c>
      <c r="B26" t="s">
        <v>743</v>
      </c>
      <c r="C26" s="31">
        <v>0.112491174393975</v>
      </c>
      <c r="D26" s="31">
        <v>4.176966491611922E-2</v>
      </c>
    </row>
    <row r="27" spans="1:6">
      <c r="A27">
        <v>21</v>
      </c>
      <c r="B27" t="s">
        <v>744</v>
      </c>
      <c r="C27" s="31">
        <v>8.2451799154552044E-2</v>
      </c>
      <c r="D27" s="31">
        <v>-3.5269398168992994E-2</v>
      </c>
      <c r="F27" t="s">
        <v>972</v>
      </c>
    </row>
    <row r="28" spans="1:6">
      <c r="A28">
        <v>22</v>
      </c>
      <c r="B28" t="s">
        <v>745</v>
      </c>
      <c r="C28" s="31">
        <v>1.9918412866114926E-2</v>
      </c>
      <c r="D28" s="31">
        <v>9.2077386615920798E-3</v>
      </c>
    </row>
    <row r="29" spans="1:6">
      <c r="A29">
        <v>23</v>
      </c>
      <c r="B29" t="s">
        <v>746</v>
      </c>
      <c r="C29" s="31">
        <v>1.1455186304128898E-2</v>
      </c>
      <c r="D29" s="31">
        <v>9.9778681591174978E-2</v>
      </c>
      <c r="F29" t="s">
        <v>973</v>
      </c>
    </row>
    <row r="30" spans="1:6">
      <c r="A30">
        <v>24</v>
      </c>
      <c r="B30" t="s">
        <v>747</v>
      </c>
      <c r="C30" s="31">
        <v>2.4012628451157602E-2</v>
      </c>
      <c r="D30" s="31">
        <v>3.4997928908921061E-2</v>
      </c>
      <c r="F30" t="s">
        <v>974</v>
      </c>
    </row>
    <row r="31" spans="1:6">
      <c r="A31">
        <v>25</v>
      </c>
      <c r="B31" t="s">
        <v>748</v>
      </c>
      <c r="C31" s="31">
        <v>8.3783925665389235E-3</v>
      </c>
      <c r="D31" s="31">
        <v>-1.9905313864607699E-3</v>
      </c>
    </row>
    <row r="32" spans="1:6">
      <c r="A32">
        <v>26</v>
      </c>
      <c r="B32" t="s">
        <v>749</v>
      </c>
      <c r="C32" s="31">
        <v>9.9941819122115142E-3</v>
      </c>
      <c r="D32" s="31">
        <v>-8.2640587805753452E-2</v>
      </c>
    </row>
    <row r="33" spans="1:6">
      <c r="A33">
        <v>27</v>
      </c>
      <c r="B33" t="s">
        <v>750</v>
      </c>
      <c r="C33" s="31">
        <v>7.4056539970242131E-3</v>
      </c>
      <c r="D33" s="31">
        <v>-3.342875448939886E-2</v>
      </c>
    </row>
    <row r="34" spans="1:6">
      <c r="A34">
        <v>28</v>
      </c>
      <c r="B34" t="s">
        <v>751</v>
      </c>
      <c r="C34" s="31">
        <v>2.2775119617224879E-2</v>
      </c>
      <c r="D34" s="31">
        <v>4.2661128675634874E-2</v>
      </c>
    </row>
    <row r="35" spans="1:6">
      <c r="A35">
        <v>29</v>
      </c>
      <c r="B35" t="s">
        <v>752</v>
      </c>
      <c r="C35" s="31">
        <v>3.5939643347050756E-2</v>
      </c>
      <c r="D35" s="31">
        <v>5.3235392673850468E-2</v>
      </c>
    </row>
    <row r="36" spans="1:6">
      <c r="A36">
        <v>30</v>
      </c>
      <c r="B36" t="s">
        <v>753</v>
      </c>
      <c r="C36" s="31">
        <v>1.494661921708185E-2</v>
      </c>
      <c r="D36" s="31">
        <v>5.9061964942260126E-2</v>
      </c>
    </row>
    <row r="37" spans="1:6">
      <c r="A37">
        <v>31</v>
      </c>
      <c r="B37" t="s">
        <v>754</v>
      </c>
      <c r="C37" s="31"/>
      <c r="D37" s="31"/>
    </row>
    <row r="38" spans="1:6">
      <c r="A38">
        <v>32</v>
      </c>
      <c r="B38" t="s">
        <v>755</v>
      </c>
      <c r="C38" s="31">
        <v>5.2763478732050943E-2</v>
      </c>
      <c r="D38" s="31">
        <v>3.3615932844033969E-2</v>
      </c>
    </row>
    <row r="39" spans="1:6">
      <c r="A39">
        <v>33</v>
      </c>
      <c r="B39" t="s">
        <v>975</v>
      </c>
      <c r="C39" s="31">
        <v>4.8599344854851463E-2</v>
      </c>
      <c r="D39" s="31">
        <v>7.9453610751826886E-2</v>
      </c>
    </row>
    <row r="40" spans="1:6">
      <c r="A40">
        <v>34</v>
      </c>
      <c r="B40" t="s">
        <v>759</v>
      </c>
      <c r="C40" s="31">
        <v>1.3636445129712967E-2</v>
      </c>
      <c r="D40" s="31">
        <v>6.7062163124064655E-2</v>
      </c>
    </row>
    <row r="41" spans="1:6">
      <c r="A41">
        <v>35</v>
      </c>
      <c r="B41" t="s">
        <v>760</v>
      </c>
      <c r="C41" s="31">
        <v>9.9791051228474651E-3</v>
      </c>
      <c r="D41" s="31">
        <v>6.0212441590957066E-2</v>
      </c>
    </row>
    <row r="42" spans="1:6">
      <c r="A42">
        <v>36</v>
      </c>
      <c r="B42" t="s">
        <v>761</v>
      </c>
      <c r="C42" s="31">
        <v>1.6481027388720332E-2</v>
      </c>
      <c r="D42" s="31">
        <v>5.0066588080733609E-2</v>
      </c>
    </row>
    <row r="43" spans="1:6">
      <c r="A43">
        <v>37</v>
      </c>
      <c r="B43" t="s">
        <v>762</v>
      </c>
      <c r="C43" s="31">
        <v>3.854479590033575E-2</v>
      </c>
      <c r="D43" s="31">
        <v>-1.6605066699302395E-2</v>
      </c>
    </row>
    <row r="44" spans="1:6">
      <c r="A44">
        <v>38</v>
      </c>
      <c r="B44" t="s">
        <v>976</v>
      </c>
      <c r="C44" s="31">
        <v>2.1159739565724759E-2</v>
      </c>
      <c r="D44" s="31">
        <v>2.8291539180790748E-2</v>
      </c>
    </row>
    <row r="45" spans="1:6">
      <c r="A45">
        <v>39</v>
      </c>
      <c r="B45" t="s">
        <v>977</v>
      </c>
      <c r="C45" s="31">
        <v>4.1088600346923992E-2</v>
      </c>
      <c r="D45" s="31">
        <v>-4.1476135632113609E-3</v>
      </c>
    </row>
    <row r="46" spans="1:6">
      <c r="A46">
        <v>40</v>
      </c>
      <c r="B46" t="s">
        <v>978</v>
      </c>
      <c r="C46" s="31">
        <v>0.15448581210722931</v>
      </c>
      <c r="D46" s="31">
        <v>2.6110414417020555E-2</v>
      </c>
      <c r="E46" s="31">
        <f>+AVERAGE(C46:C48)</f>
        <v>0.15448581210722931</v>
      </c>
      <c r="F46" s="137">
        <v>0.1943</v>
      </c>
    </row>
    <row r="47" spans="1:6">
      <c r="A47">
        <v>41</v>
      </c>
      <c r="B47" t="s">
        <v>979</v>
      </c>
      <c r="C47" s="31"/>
      <c r="D47" s="31">
        <v>2.6110414417020555E-2</v>
      </c>
      <c r="F47" s="137">
        <v>9.3100000000000002E-2</v>
      </c>
    </row>
    <row r="48" spans="1:6">
      <c r="A48">
        <v>42</v>
      </c>
      <c r="B48" t="s">
        <v>980</v>
      </c>
      <c r="C48" s="31"/>
      <c r="D48" s="31">
        <v>2.6110414417020555E-2</v>
      </c>
      <c r="F48" s="137">
        <v>0.17610000000000001</v>
      </c>
    </row>
    <row r="49" spans="1:4">
      <c r="A49">
        <v>43</v>
      </c>
      <c r="B49" t="s">
        <v>766</v>
      </c>
      <c r="C49" s="31">
        <v>0.17045092838196285</v>
      </c>
      <c r="D49" s="31">
        <v>-5.5137844611529152E-3</v>
      </c>
    </row>
    <row r="50" spans="1:4">
      <c r="A50">
        <v>44</v>
      </c>
      <c r="B50" t="s">
        <v>767</v>
      </c>
      <c r="C50" s="31">
        <v>0.1578844543678482</v>
      </c>
      <c r="D50" s="31">
        <v>-7.3208266158581226E-2</v>
      </c>
    </row>
    <row r="51" spans="1:4">
      <c r="A51">
        <v>45</v>
      </c>
      <c r="B51" t="s">
        <v>768</v>
      </c>
      <c r="C51" s="31">
        <v>3.2530053889733318E-2</v>
      </c>
      <c r="D51" s="31">
        <v>0.13586331173125243</v>
      </c>
    </row>
    <row r="52" spans="1:4">
      <c r="A52">
        <v>46</v>
      </c>
      <c r="B52" t="s">
        <v>769</v>
      </c>
      <c r="C52" s="31">
        <v>2.5161412837067982E-2</v>
      </c>
      <c r="D52" s="31">
        <v>0.13230816679978807</v>
      </c>
    </row>
    <row r="53" spans="1:4">
      <c r="A53">
        <v>47</v>
      </c>
      <c r="B53" t="s">
        <v>770</v>
      </c>
      <c r="C53" s="31">
        <v>4.069708315998706E-2</v>
      </c>
      <c r="D53" s="31">
        <v>3.1879475595680828E-2</v>
      </c>
    </row>
    <row r="54" spans="1:4">
      <c r="A54">
        <v>48</v>
      </c>
      <c r="B54" t="s">
        <v>771</v>
      </c>
      <c r="C54" s="31">
        <v>3.016823279781752E-2</v>
      </c>
      <c r="D54" s="31">
        <v>-6.1849469209942498E-3</v>
      </c>
    </row>
    <row r="55" spans="1:4">
      <c r="A55">
        <v>49</v>
      </c>
      <c r="B55" t="s">
        <v>772</v>
      </c>
      <c r="C55" s="31">
        <v>7.8574166347259479E-3</v>
      </c>
      <c r="D55" s="31">
        <v>-1.7664278458001337E-2</v>
      </c>
    </row>
    <row r="56" spans="1:4">
      <c r="A56">
        <v>50</v>
      </c>
      <c r="B56" t="s">
        <v>981</v>
      </c>
      <c r="C56" s="31">
        <v>1.031903815204014E-2</v>
      </c>
      <c r="D56" s="31">
        <v>0.10035203859801678</v>
      </c>
    </row>
    <row r="57" spans="1:4">
      <c r="A57">
        <v>51</v>
      </c>
      <c r="B57" t="s">
        <v>775</v>
      </c>
      <c r="C57" s="31">
        <v>6.1571582346609255E-2</v>
      </c>
      <c r="D57" s="31">
        <v>1.627467358332968E-2</v>
      </c>
    </row>
    <row r="58" spans="1:4">
      <c r="A58">
        <v>52</v>
      </c>
      <c r="B58" t="s">
        <v>982</v>
      </c>
      <c r="C58" s="31">
        <v>1.0082141770611501E-2</v>
      </c>
      <c r="D58" s="31">
        <v>0.25419972281737135</v>
      </c>
    </row>
    <row r="59" spans="1:4">
      <c r="A59">
        <v>53</v>
      </c>
      <c r="B59" t="s">
        <v>778</v>
      </c>
      <c r="C59" s="31">
        <v>4.834939643303128E-4</v>
      </c>
      <c r="D59" s="31">
        <v>-8.7032862698495084E-2</v>
      </c>
    </row>
    <row r="60" spans="1:4">
      <c r="A60">
        <v>54</v>
      </c>
      <c r="B60" t="s">
        <v>983</v>
      </c>
      <c r="C60" s="31">
        <v>1.1828195460929993E-4</v>
      </c>
      <c r="D60" s="31">
        <v>-4.4979102876427923E-3</v>
      </c>
    </row>
    <row r="61" spans="1:4">
      <c r="A61">
        <v>55</v>
      </c>
      <c r="B61" t="s">
        <v>780</v>
      </c>
      <c r="C61" s="31">
        <v>6.1074411068178967E-4</v>
      </c>
      <c r="D61" s="31">
        <v>3.1374169458842083E-2</v>
      </c>
    </row>
    <row r="62" spans="1:4">
      <c r="A62">
        <v>56</v>
      </c>
      <c r="B62" t="s">
        <v>984</v>
      </c>
      <c r="C62" s="31">
        <v>3.6559724487946345E-2</v>
      </c>
      <c r="D62" s="31">
        <v>5.8460508061043859E-2</v>
      </c>
    </row>
    <row r="63" spans="1:4">
      <c r="A63">
        <v>57</v>
      </c>
      <c r="B63" t="s">
        <v>985</v>
      </c>
      <c r="C63" s="31">
        <v>0</v>
      </c>
      <c r="D63" s="31">
        <v>5.8460508061043859E-2</v>
      </c>
    </row>
    <row r="64" spans="1:4">
      <c r="A64">
        <v>58</v>
      </c>
      <c r="B64" t="s">
        <v>782</v>
      </c>
      <c r="C64" s="31">
        <v>1.8309157691589369E-2</v>
      </c>
      <c r="D64" s="31">
        <v>3.5068837507139072E-2</v>
      </c>
    </row>
    <row r="65" spans="1:4">
      <c r="A65">
        <v>59</v>
      </c>
      <c r="B65" t="s">
        <v>783</v>
      </c>
      <c r="C65" s="31">
        <v>1.2934277495021022E-2</v>
      </c>
      <c r="D65" s="31">
        <v>0.20861845541994128</v>
      </c>
    </row>
    <row r="66" spans="1:4">
      <c r="A66">
        <v>60</v>
      </c>
      <c r="B66" t="s">
        <v>986</v>
      </c>
      <c r="C66" s="31">
        <v>8.7810383747178328E-3</v>
      </c>
      <c r="D66" s="31">
        <v>0.11409119888679897</v>
      </c>
    </row>
    <row r="67" spans="1:4">
      <c r="A67">
        <v>61</v>
      </c>
      <c r="B67" t="s">
        <v>785</v>
      </c>
      <c r="C67" s="31">
        <v>1.4147286821705426E-2</v>
      </c>
      <c r="D67" s="31">
        <v>0.17099587068109767</v>
      </c>
    </row>
    <row r="68" spans="1:4">
      <c r="A68">
        <v>62</v>
      </c>
      <c r="B68" t="s">
        <v>786</v>
      </c>
      <c r="C68" s="31">
        <v>9.3231289136268755E-3</v>
      </c>
      <c r="D68" s="31">
        <v>8.7916721570694412E-2</v>
      </c>
    </row>
    <row r="69" spans="1:4">
      <c r="A69">
        <v>63</v>
      </c>
      <c r="B69" t="s">
        <v>787</v>
      </c>
      <c r="C69" s="31">
        <v>1.7152585656522664E-2</v>
      </c>
      <c r="D69" s="31">
        <v>0.12802785799218608</v>
      </c>
    </row>
    <row r="70" spans="1:4">
      <c r="A70">
        <v>64</v>
      </c>
      <c r="B70" t="s">
        <v>788</v>
      </c>
      <c r="C70" s="31">
        <v>3.1752873563218383E-2</v>
      </c>
      <c r="D70" s="31">
        <v>0.12136456134585494</v>
      </c>
    </row>
    <row r="71" spans="1:4">
      <c r="A71">
        <v>65</v>
      </c>
      <c r="B71" t="s">
        <v>789</v>
      </c>
      <c r="C71" s="31">
        <v>1.3910469848316688E-2</v>
      </c>
      <c r="D71" s="31">
        <v>-7.9174095359515584E-2</v>
      </c>
    </row>
    <row r="72" spans="1:4">
      <c r="A72">
        <v>66</v>
      </c>
      <c r="B72" t="s">
        <v>790</v>
      </c>
      <c r="C72" s="31">
        <v>2.6633244555851481E-3</v>
      </c>
      <c r="D72" s="31">
        <v>5.251667677380234E-2</v>
      </c>
    </row>
    <row r="73" spans="1:4">
      <c r="A73">
        <v>67</v>
      </c>
      <c r="B73" t="s">
        <v>791</v>
      </c>
      <c r="C73" s="31">
        <v>2.6690167443031601E-3</v>
      </c>
      <c r="D73" s="31">
        <v>-0.1163809136491909</v>
      </c>
    </row>
    <row r="74" spans="1:4">
      <c r="A74">
        <v>68</v>
      </c>
      <c r="B74" t="s">
        <v>792</v>
      </c>
      <c r="C74" s="31">
        <v>8.1875993640699533E-3</v>
      </c>
      <c r="D74" s="31">
        <v>9.4086014800551787E-2</v>
      </c>
    </row>
    <row r="75" spans="1:4">
      <c r="A75">
        <v>69</v>
      </c>
      <c r="B75" t="s">
        <v>793</v>
      </c>
      <c r="C75" s="31">
        <v>1.0073623106328757E-2</v>
      </c>
      <c r="D75" s="31">
        <v>5.2904196063254361E-2</v>
      </c>
    </row>
    <row r="76" spans="1:4">
      <c r="A76">
        <v>70</v>
      </c>
      <c r="B76" t="s">
        <v>794</v>
      </c>
      <c r="C76" s="31">
        <v>1.6031636863823934E-2</v>
      </c>
      <c r="D76" s="31">
        <v>9.9185388187465806E-2</v>
      </c>
    </row>
    <row r="77" spans="1:4">
      <c r="A77">
        <v>71</v>
      </c>
      <c r="B77" t="s">
        <v>987</v>
      </c>
      <c r="C77" s="31">
        <v>2.6255872786411276E-2</v>
      </c>
      <c r="D77" s="31">
        <v>8.4458155296002424E-2</v>
      </c>
    </row>
    <row r="78" spans="1:4">
      <c r="A78">
        <v>72</v>
      </c>
      <c r="B78" t="s">
        <v>796</v>
      </c>
      <c r="C78" s="31">
        <v>1.5450571336945331E-2</v>
      </c>
      <c r="D78" s="31">
        <v>0.10382420535833869</v>
      </c>
    </row>
    <row r="79" spans="1:4">
      <c r="A79">
        <v>73</v>
      </c>
      <c r="B79" t="s">
        <v>797</v>
      </c>
      <c r="C79" s="31">
        <v>1.1567345465650551E-2</v>
      </c>
      <c r="D79" s="31">
        <v>0.10952312238837214</v>
      </c>
    </row>
    <row r="80" spans="1:4">
      <c r="A80">
        <v>74</v>
      </c>
      <c r="B80" t="s">
        <v>988</v>
      </c>
      <c r="C80" s="31">
        <v>2.2054728756601059E-2</v>
      </c>
      <c r="D80" s="31">
        <v>0.16472820960553247</v>
      </c>
    </row>
    <row r="81" spans="1:4">
      <c r="A81">
        <v>75</v>
      </c>
      <c r="B81" t="s">
        <v>989</v>
      </c>
      <c r="C81" s="31">
        <v>2.0778106970216752E-2</v>
      </c>
      <c r="D81" s="31">
        <v>2.806166353868722E-2</v>
      </c>
    </row>
    <row r="82" spans="1:4">
      <c r="A82">
        <v>76</v>
      </c>
      <c r="B82" t="s">
        <v>803</v>
      </c>
      <c r="C82" s="31">
        <v>3.192238591448078E-2</v>
      </c>
      <c r="D82" s="31">
        <v>6.4471384834395629E-2</v>
      </c>
    </row>
    <row r="83" spans="1:4">
      <c r="A83">
        <v>77</v>
      </c>
      <c r="B83" t="s">
        <v>804</v>
      </c>
      <c r="C83" s="31">
        <v>9.5052759038228678E-3</v>
      </c>
      <c r="D83" s="31">
        <v>8.9898792283209517E-3</v>
      </c>
    </row>
    <row r="84" spans="1:4">
      <c r="A84">
        <v>78</v>
      </c>
      <c r="B84" t="s">
        <v>805</v>
      </c>
      <c r="C84" s="31">
        <v>2.1887436043206369E-2</v>
      </c>
      <c r="D84" s="31">
        <v>-0.13236517146289384</v>
      </c>
    </row>
    <row r="85" spans="1:4">
      <c r="A85">
        <v>79</v>
      </c>
      <c r="B85" t="s">
        <v>806</v>
      </c>
      <c r="C85" s="31">
        <v>3.6119198492892621E-2</v>
      </c>
      <c r="D85" s="31">
        <v>2.7136694150231122E-2</v>
      </c>
    </row>
    <row r="86" spans="1:4">
      <c r="A86">
        <v>80</v>
      </c>
      <c r="B86" t="s">
        <v>990</v>
      </c>
      <c r="C86" s="31"/>
      <c r="D86" s="31"/>
    </row>
    <row r="87" spans="1:4">
      <c r="A87">
        <v>81</v>
      </c>
      <c r="B87" t="s">
        <v>808</v>
      </c>
      <c r="C87" s="31"/>
      <c r="D87" s="31"/>
    </row>
  </sheetData>
  <hyperlinks>
    <hyperlink ref="A1" location="Indice!A1" display="Volver índice" xr:uid="{00000000-0004-0000-09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39997558519241921"/>
  </sheetPr>
  <dimension ref="B3:BT45"/>
  <sheetViews>
    <sheetView workbookViewId="0">
      <selection activeCell="BX21" sqref="BX21"/>
    </sheetView>
  </sheetViews>
  <sheetFormatPr baseColWidth="10" defaultRowHeight="15.6"/>
  <cols>
    <col min="2" max="2" width="54" customWidth="1"/>
    <col min="72" max="72" width="12.69921875" bestFit="1" customWidth="1"/>
  </cols>
  <sheetData>
    <row r="3" spans="2:72" ht="21">
      <c r="B3" s="11" t="s">
        <v>932</v>
      </c>
    </row>
    <row r="5" spans="2:72">
      <c r="B5" s="2" t="s">
        <v>896</v>
      </c>
    </row>
    <row r="6" spans="2:72">
      <c r="B6" t="s">
        <v>184</v>
      </c>
    </row>
    <row r="7" spans="2:72">
      <c r="B7" t="s">
        <v>12</v>
      </c>
      <c r="C7" s="4" t="s">
        <v>169</v>
      </c>
      <c r="D7" s="4" t="s">
        <v>170</v>
      </c>
      <c r="E7" s="4" t="s">
        <v>171</v>
      </c>
      <c r="F7" s="4" t="s">
        <v>172</v>
      </c>
      <c r="G7" s="4" t="s">
        <v>173</v>
      </c>
      <c r="H7" s="4" t="s">
        <v>174</v>
      </c>
      <c r="I7" s="4" t="s">
        <v>175</v>
      </c>
      <c r="J7" s="4" t="s">
        <v>176</v>
      </c>
      <c r="K7" s="4" t="s">
        <v>177</v>
      </c>
      <c r="L7" s="4" t="s">
        <v>178</v>
      </c>
      <c r="M7" s="4" t="s">
        <v>179</v>
      </c>
      <c r="N7" s="4" t="s">
        <v>180</v>
      </c>
      <c r="O7" s="4" t="s">
        <v>13</v>
      </c>
      <c r="P7" s="4" t="s">
        <v>14</v>
      </c>
      <c r="Q7" s="4" t="s">
        <v>15</v>
      </c>
      <c r="R7" s="4" t="s">
        <v>16</v>
      </c>
      <c r="S7" s="4" t="s">
        <v>17</v>
      </c>
      <c r="T7" s="4" t="s">
        <v>18</v>
      </c>
      <c r="U7" s="4" t="s">
        <v>19</v>
      </c>
      <c r="V7" s="4" t="s">
        <v>20</v>
      </c>
      <c r="W7" s="4" t="s">
        <v>21</v>
      </c>
      <c r="X7" s="4" t="s">
        <v>22</v>
      </c>
      <c r="Y7" s="4" t="s">
        <v>23</v>
      </c>
      <c r="Z7" s="4" t="s">
        <v>24</v>
      </c>
      <c r="AA7" s="4" t="s">
        <v>25</v>
      </c>
      <c r="AB7" s="4" t="s">
        <v>26</v>
      </c>
      <c r="AC7" s="4" t="s">
        <v>27</v>
      </c>
      <c r="AD7" s="4" t="s">
        <v>28</v>
      </c>
      <c r="AE7" s="4" t="s">
        <v>29</v>
      </c>
      <c r="AF7" s="4" t="s">
        <v>30</v>
      </c>
      <c r="AG7" s="4" t="s">
        <v>31</v>
      </c>
      <c r="AH7" s="4" t="s">
        <v>32</v>
      </c>
      <c r="AI7" s="4" t="s">
        <v>33</v>
      </c>
      <c r="AJ7" s="4" t="s">
        <v>34</v>
      </c>
      <c r="AK7" s="4" t="s">
        <v>35</v>
      </c>
      <c r="AL7" s="4" t="s">
        <v>36</v>
      </c>
      <c r="AM7" s="4" t="s">
        <v>37</v>
      </c>
      <c r="AN7" s="4" t="s">
        <v>38</v>
      </c>
      <c r="AO7" s="4" t="s">
        <v>39</v>
      </c>
      <c r="AP7" s="4" t="s">
        <v>40</v>
      </c>
      <c r="AQ7" s="4" t="s">
        <v>41</v>
      </c>
      <c r="AR7" s="4" t="s">
        <v>42</v>
      </c>
      <c r="AS7" s="4" t="s">
        <v>43</v>
      </c>
      <c r="AT7" s="4" t="s">
        <v>44</v>
      </c>
      <c r="AU7" s="4" t="s">
        <v>45</v>
      </c>
      <c r="AV7" s="4" t="s">
        <v>46</v>
      </c>
      <c r="AW7" s="4" t="s">
        <v>47</v>
      </c>
      <c r="AX7" s="4" t="s">
        <v>48</v>
      </c>
      <c r="AY7" s="4" t="s">
        <v>49</v>
      </c>
      <c r="AZ7" s="4" t="s">
        <v>50</v>
      </c>
      <c r="BA7" s="4" t="s">
        <v>51</v>
      </c>
      <c r="BB7" s="4" t="s">
        <v>52</v>
      </c>
      <c r="BC7" s="4" t="s">
        <v>53</v>
      </c>
      <c r="BD7" s="4" t="s">
        <v>54</v>
      </c>
      <c r="BE7" s="4" t="s">
        <v>55</v>
      </c>
      <c r="BF7" s="4" t="s">
        <v>56</v>
      </c>
      <c r="BG7" s="4" t="s">
        <v>57</v>
      </c>
      <c r="BH7" s="4" t="s">
        <v>58</v>
      </c>
      <c r="BI7" s="4" t="s">
        <v>59</v>
      </c>
      <c r="BJ7" s="4" t="s">
        <v>60</v>
      </c>
      <c r="BK7" s="4" t="s">
        <v>61</v>
      </c>
      <c r="BL7" s="4" t="s">
        <v>62</v>
      </c>
      <c r="BM7" s="4" t="s">
        <v>63</v>
      </c>
      <c r="BN7" s="4" t="s">
        <v>64</v>
      </c>
      <c r="BO7" s="4" t="s">
        <v>65</v>
      </c>
      <c r="BP7" s="4" t="s">
        <v>66</v>
      </c>
      <c r="BQ7" s="4" t="s">
        <v>67</v>
      </c>
      <c r="BR7" s="4" t="s">
        <v>68</v>
      </c>
      <c r="BS7" s="4" t="s">
        <v>898</v>
      </c>
      <c r="BT7" s="4" t="s">
        <v>1239</v>
      </c>
    </row>
    <row r="8" spans="2:72">
      <c r="B8" t="s">
        <v>181</v>
      </c>
      <c r="C8" s="5">
        <v>29371237.140000001</v>
      </c>
      <c r="D8" s="5">
        <v>29507206.609999999</v>
      </c>
      <c r="E8" s="5">
        <v>29593068.18</v>
      </c>
      <c r="F8" s="5">
        <v>29691873.309999999</v>
      </c>
      <c r="G8" s="5">
        <v>29791439.399999999</v>
      </c>
      <c r="H8" s="5">
        <v>29913551.489999998</v>
      </c>
      <c r="I8" s="5">
        <v>30046722.84</v>
      </c>
      <c r="J8" s="5">
        <v>30202834.359999999</v>
      </c>
      <c r="K8" s="5">
        <v>30374369.66</v>
      </c>
      <c r="L8" s="5">
        <v>30527677.809999999</v>
      </c>
      <c r="M8" s="5">
        <v>30672536.440000001</v>
      </c>
      <c r="N8" s="5">
        <v>30829510.989999998</v>
      </c>
      <c r="O8" s="5">
        <v>30934868.23</v>
      </c>
      <c r="P8" s="5">
        <v>31019451.440000001</v>
      </c>
      <c r="Q8" s="5">
        <v>31085409.329999998</v>
      </c>
      <c r="R8" s="5">
        <v>31143284.59</v>
      </c>
      <c r="S8" s="5">
        <v>31164984.690000001</v>
      </c>
      <c r="T8" s="5">
        <v>31173514</v>
      </c>
      <c r="U8" s="5">
        <v>31172443.890000001</v>
      </c>
      <c r="V8" s="5">
        <v>31174451.120000001</v>
      </c>
      <c r="W8" s="5">
        <v>31157173.43</v>
      </c>
      <c r="X8" s="5">
        <v>31139757.710000001</v>
      </c>
      <c r="Y8" s="5">
        <v>31120668.48</v>
      </c>
      <c r="Z8" s="5">
        <v>31109582.390000001</v>
      </c>
      <c r="AA8" s="5">
        <v>31089223.440000001</v>
      </c>
      <c r="AB8" s="5">
        <v>31076733.75</v>
      </c>
      <c r="AC8" s="5">
        <v>31063717.559999999</v>
      </c>
      <c r="AD8" s="5">
        <v>31057159.719999999</v>
      </c>
      <c r="AE8" s="5">
        <v>31011624.030000001</v>
      </c>
      <c r="AF8" s="5">
        <v>30957725.98</v>
      </c>
      <c r="AG8" s="5">
        <v>30893007.09</v>
      </c>
      <c r="AH8" s="5">
        <v>30835620.859999999</v>
      </c>
      <c r="AI8" s="5">
        <v>30753239.670000002</v>
      </c>
      <c r="AJ8" s="5">
        <v>30661339.73</v>
      </c>
      <c r="AK8" s="5">
        <v>30537106.899999999</v>
      </c>
      <c r="AL8" s="5">
        <v>30438237.23</v>
      </c>
      <c r="AM8" s="5">
        <v>30341265.25</v>
      </c>
      <c r="AN8" s="5">
        <v>30339783.579999998</v>
      </c>
      <c r="AO8" s="5">
        <v>30296697.09</v>
      </c>
      <c r="AP8" s="5">
        <v>30267722.309999999</v>
      </c>
      <c r="AQ8" s="5">
        <v>30234452.670000002</v>
      </c>
      <c r="AR8" s="5">
        <v>30190373.969999999</v>
      </c>
      <c r="AS8" s="5">
        <v>30152502.760000002</v>
      </c>
      <c r="AT8" s="5">
        <v>30120530.300000001</v>
      </c>
      <c r="AU8" s="5">
        <v>30094278.239999998</v>
      </c>
      <c r="AV8" s="5">
        <v>30068118.039999999</v>
      </c>
      <c r="AW8" s="5">
        <v>30050000.780000001</v>
      </c>
      <c r="AX8" s="5">
        <v>30045041.190000001</v>
      </c>
      <c r="AY8" s="5">
        <v>30040165.059999999</v>
      </c>
      <c r="AZ8" s="5">
        <v>30036014.199999999</v>
      </c>
      <c r="BA8" s="5">
        <v>30047160.039999999</v>
      </c>
      <c r="BB8" s="5">
        <v>30078379.629999999</v>
      </c>
      <c r="BC8" s="5">
        <v>30114679.109999999</v>
      </c>
      <c r="BD8" s="5">
        <v>30151207.289999999</v>
      </c>
      <c r="BE8" s="5">
        <v>30197391.239999998</v>
      </c>
      <c r="BF8" s="5">
        <v>30259084.559999999</v>
      </c>
      <c r="BG8" s="5">
        <v>30319847.559999999</v>
      </c>
      <c r="BH8" s="5">
        <v>30383840.25</v>
      </c>
      <c r="BI8" s="5">
        <v>30453491.059999999</v>
      </c>
      <c r="BJ8" s="5">
        <v>30519992.5</v>
      </c>
      <c r="BK8" s="5">
        <v>30579269.870000001</v>
      </c>
      <c r="BL8" s="5">
        <v>30603482.07</v>
      </c>
      <c r="BM8" s="5">
        <v>30608498.789999999</v>
      </c>
      <c r="BN8" s="5">
        <v>30614344.93</v>
      </c>
      <c r="BO8" s="5">
        <v>30582633.030000001</v>
      </c>
      <c r="BP8" s="5">
        <v>30559566.420000002</v>
      </c>
      <c r="BQ8" s="5">
        <v>30534662.350000001</v>
      </c>
      <c r="BR8" s="5">
        <v>30546203.27</v>
      </c>
      <c r="BS8" s="5">
        <v>30556626.050000001</v>
      </c>
      <c r="BT8" s="5">
        <v>30590572.739999998</v>
      </c>
    </row>
    <row r="9" spans="2:72">
      <c r="B9" t="s">
        <v>182</v>
      </c>
      <c r="C9" s="5">
        <v>20715986.719999999</v>
      </c>
      <c r="D9" s="5">
        <v>20992622.390000001</v>
      </c>
      <c r="E9" s="5">
        <v>21063893.199999999</v>
      </c>
      <c r="F9" s="5">
        <v>21220675.640000001</v>
      </c>
      <c r="G9" s="5">
        <v>21377645.370000001</v>
      </c>
      <c r="H9" s="5">
        <v>21566475.559999999</v>
      </c>
      <c r="I9" s="5">
        <v>21704834.43</v>
      </c>
      <c r="J9" s="5">
        <v>21873628.09</v>
      </c>
      <c r="K9" s="5">
        <v>21983425.489999998</v>
      </c>
      <c r="L9" s="5">
        <v>22219068.18</v>
      </c>
      <c r="M9" s="5">
        <v>22410835.039999999</v>
      </c>
      <c r="N9" s="5">
        <v>22510388.539999999</v>
      </c>
      <c r="O9" s="5">
        <v>22661041.780000001</v>
      </c>
      <c r="P9" s="5">
        <v>22874572.52</v>
      </c>
      <c r="Q9" s="5">
        <v>22996235.82</v>
      </c>
      <c r="R9" s="5">
        <v>23102106.469999999</v>
      </c>
      <c r="S9" s="5">
        <v>23149946.050000001</v>
      </c>
      <c r="T9" s="5">
        <v>23146530.449999999</v>
      </c>
      <c r="U9" s="5">
        <v>23070938.870000001</v>
      </c>
      <c r="V9" s="5">
        <v>23059503.93</v>
      </c>
      <c r="W9" s="5">
        <v>23120906.41</v>
      </c>
      <c r="X9" s="5">
        <v>23248358.620000001</v>
      </c>
      <c r="Y9" s="5">
        <v>23250820.440000001</v>
      </c>
      <c r="Z9" s="5">
        <v>23219788.789999999</v>
      </c>
      <c r="AA9" s="5">
        <v>23194484.280000001</v>
      </c>
      <c r="AB9" s="5">
        <v>23317325.23</v>
      </c>
      <c r="AC9" s="5">
        <v>23334285.350000001</v>
      </c>
      <c r="AD9" s="5">
        <v>23275690.920000002</v>
      </c>
      <c r="AE9" s="5">
        <v>23277900.170000002</v>
      </c>
      <c r="AF9" s="5">
        <v>23325975.460000001</v>
      </c>
      <c r="AG9" s="5">
        <v>23324105.800000001</v>
      </c>
      <c r="AH9" s="5">
        <v>23197564.949999999</v>
      </c>
      <c r="AI9" s="5">
        <v>23157939.48</v>
      </c>
      <c r="AJ9" s="5">
        <v>23058780.039999999</v>
      </c>
      <c r="AK9" s="5">
        <v>23028964.73</v>
      </c>
      <c r="AL9" s="5">
        <v>22927828.489999998</v>
      </c>
      <c r="AM9" s="5">
        <v>22748948.91</v>
      </c>
      <c r="AN9" s="5">
        <v>22839043.280000001</v>
      </c>
      <c r="AO9" s="5">
        <v>22782623.41</v>
      </c>
      <c r="AP9" s="5">
        <v>22883816.129999999</v>
      </c>
      <c r="AQ9" s="5">
        <v>22755199.25</v>
      </c>
      <c r="AR9" s="5">
        <v>22866436.710000001</v>
      </c>
      <c r="AS9" s="5">
        <v>22742345.050000001</v>
      </c>
      <c r="AT9" s="5">
        <v>22704560.420000002</v>
      </c>
      <c r="AU9" s="5">
        <v>22663213.420000002</v>
      </c>
      <c r="AV9" s="5">
        <v>22707037.620000001</v>
      </c>
      <c r="AW9" s="5">
        <v>22680660.16</v>
      </c>
      <c r="AX9" s="5">
        <v>22575094.129999999</v>
      </c>
      <c r="AY9" s="5">
        <v>22517979.920000002</v>
      </c>
      <c r="AZ9" s="5">
        <v>22544547.5</v>
      </c>
      <c r="BA9" s="5">
        <v>22590889.440000001</v>
      </c>
      <c r="BB9" s="5">
        <v>22578609.809999999</v>
      </c>
      <c r="BC9" s="5">
        <v>22480801.109999999</v>
      </c>
      <c r="BD9" s="5">
        <v>22637400.789999999</v>
      </c>
      <c r="BE9" s="5">
        <v>22647477.370000001</v>
      </c>
      <c r="BF9" s="5">
        <v>22660408.789999999</v>
      </c>
      <c r="BG9" s="5">
        <v>22619359.809999999</v>
      </c>
      <c r="BH9" s="5">
        <v>22807489.210000001</v>
      </c>
      <c r="BI9" s="5">
        <v>22857208.949999999</v>
      </c>
      <c r="BJ9" s="5">
        <v>22929787.75</v>
      </c>
      <c r="BK9" s="5">
        <v>22749649.050000001</v>
      </c>
      <c r="BL9" s="5">
        <v>21731526.120000001</v>
      </c>
      <c r="BM9" s="5">
        <v>22634407.27</v>
      </c>
      <c r="BN9" s="5">
        <v>22783134.170000002</v>
      </c>
      <c r="BO9" s="5">
        <v>22580955.260000002</v>
      </c>
      <c r="BP9" s="5">
        <v>22920127.969999999</v>
      </c>
      <c r="BQ9" s="5">
        <v>23152139.719999999</v>
      </c>
      <c r="BR9" s="5">
        <v>22971426.649999999</v>
      </c>
      <c r="BS9" s="5">
        <v>22934085.399999999</v>
      </c>
      <c r="BT9" s="5">
        <v>23070579.800000001</v>
      </c>
    </row>
    <row r="10" spans="2:72">
      <c r="B10" t="s">
        <v>183</v>
      </c>
      <c r="C10" s="5">
        <v>21871091.509999998</v>
      </c>
      <c r="D10" s="5">
        <v>21992965.061000001</v>
      </c>
      <c r="E10" s="5">
        <v>22130235.530000001</v>
      </c>
      <c r="F10" s="5">
        <v>22220289.849800002</v>
      </c>
      <c r="G10" s="5">
        <v>22358085.4397</v>
      </c>
      <c r="H10" s="5">
        <v>22459678.9694</v>
      </c>
      <c r="I10" s="5">
        <v>22616289.329700001</v>
      </c>
      <c r="J10" s="5">
        <v>22709871.910300002</v>
      </c>
      <c r="K10" s="5">
        <v>22797229.859999999</v>
      </c>
      <c r="L10" s="5">
        <v>22884266.870099999</v>
      </c>
      <c r="M10" s="5">
        <v>23128337.4296</v>
      </c>
      <c r="N10" s="5">
        <v>23273301.25</v>
      </c>
      <c r="O10" s="5">
        <v>23396227.670000002</v>
      </c>
      <c r="P10" s="5">
        <v>23609409.430500001</v>
      </c>
      <c r="Q10" s="5">
        <v>23795109.52</v>
      </c>
      <c r="R10" s="5">
        <v>23912315.560799997</v>
      </c>
      <c r="S10" s="5">
        <v>24010536.6798</v>
      </c>
      <c r="T10" s="5">
        <v>24012119.050699998</v>
      </c>
      <c r="U10" s="5">
        <v>24064345.191300001</v>
      </c>
      <c r="V10" s="5">
        <v>24035111.169799998</v>
      </c>
      <c r="W10" s="5">
        <v>24108573.970199998</v>
      </c>
      <c r="X10" s="5">
        <v>24210032.6598</v>
      </c>
      <c r="Y10" s="5">
        <v>24247625.8598</v>
      </c>
      <c r="Z10" s="5">
        <v>24168882.740199998</v>
      </c>
      <c r="AA10" s="5">
        <v>24174482.851100001</v>
      </c>
      <c r="AB10" s="5">
        <v>24244039.41</v>
      </c>
      <c r="AC10" s="5">
        <v>24287970.190000001</v>
      </c>
      <c r="AD10" s="5">
        <v>24263317.470500004</v>
      </c>
      <c r="AE10" s="5">
        <v>24290678.381000001</v>
      </c>
      <c r="AF10" s="5">
        <v>24336269.710000001</v>
      </c>
      <c r="AG10" s="5">
        <v>24459758.300999999</v>
      </c>
      <c r="AH10" s="5">
        <v>24342279.59</v>
      </c>
      <c r="AI10" s="5">
        <v>24312334.440000001</v>
      </c>
      <c r="AJ10" s="5">
        <v>24223437.16</v>
      </c>
      <c r="AK10" s="5">
        <v>24201082.030000001</v>
      </c>
      <c r="AL10" s="5">
        <v>24029670.309999999</v>
      </c>
      <c r="AM10" s="5">
        <v>23876589.410999998</v>
      </c>
      <c r="AN10" s="5">
        <v>23894324.470000003</v>
      </c>
      <c r="AO10" s="5">
        <v>23917827.568999998</v>
      </c>
      <c r="AP10" s="5">
        <v>23902413.099999998</v>
      </c>
      <c r="AQ10" s="5">
        <v>23720604.189800002</v>
      </c>
      <c r="AR10" s="5">
        <v>23774149.539799999</v>
      </c>
      <c r="AS10" s="5">
        <v>23749063.060000002</v>
      </c>
      <c r="AT10" s="5">
        <v>23621661.0799</v>
      </c>
      <c r="AU10" s="5">
        <v>23555362.0306</v>
      </c>
      <c r="AV10" s="5">
        <v>23565934.7806</v>
      </c>
      <c r="AW10" s="5">
        <v>23593412.369199999</v>
      </c>
      <c r="AX10" s="5">
        <v>23451664.348899998</v>
      </c>
      <c r="AY10" s="5">
        <v>23386569.190000001</v>
      </c>
      <c r="AZ10" s="5">
        <v>23347808.850000001</v>
      </c>
      <c r="BA10" s="5">
        <v>23467590.160600003</v>
      </c>
      <c r="BB10" s="5">
        <v>23357086.5101</v>
      </c>
      <c r="BC10" s="5">
        <v>23265671.4593</v>
      </c>
      <c r="BD10" s="5">
        <v>23386537.130199999</v>
      </c>
      <c r="BE10" s="5">
        <v>23450463.590300001</v>
      </c>
      <c r="BF10" s="5">
        <v>23422825.450199999</v>
      </c>
      <c r="BG10" s="5">
        <v>23371156.339199997</v>
      </c>
      <c r="BH10" s="5">
        <v>23479076.239600003</v>
      </c>
      <c r="BI10" s="5">
        <v>23622171.679200001</v>
      </c>
      <c r="BJ10" s="5">
        <v>23641505.048999999</v>
      </c>
      <c r="BK10" s="5">
        <v>23535140.6393</v>
      </c>
      <c r="BL10" s="5">
        <v>23360065.27</v>
      </c>
      <c r="BM10" s="5">
        <v>23777108.228999998</v>
      </c>
      <c r="BN10" s="5">
        <v>23716772.500800002</v>
      </c>
      <c r="BO10" s="5">
        <v>23677128.350000001</v>
      </c>
      <c r="BP10" s="5">
        <v>23833984.100499999</v>
      </c>
      <c r="BQ10" s="5">
        <v>24054530.350899998</v>
      </c>
      <c r="BR10" s="5">
        <v>23753775.870399997</v>
      </c>
      <c r="BS10" s="5">
        <v>23708846.77</v>
      </c>
      <c r="BT10" s="5">
        <v>23794845.799200002</v>
      </c>
    </row>
    <row r="11" spans="2:72">
      <c r="B11" t="s">
        <v>185</v>
      </c>
      <c r="C11" s="10">
        <v>70.53153992</v>
      </c>
      <c r="D11" s="10">
        <v>71.1440506</v>
      </c>
      <c r="E11" s="10">
        <v>71.178466799999995</v>
      </c>
      <c r="F11" s="10">
        <v>71.469642640000004</v>
      </c>
      <c r="G11" s="10">
        <v>71.757675169999999</v>
      </c>
      <c r="H11" s="10">
        <v>72.096008299999994</v>
      </c>
      <c r="I11" s="10">
        <v>72.236946110000005</v>
      </c>
      <c r="J11" s="10">
        <v>72.422431950000004</v>
      </c>
      <c r="K11" s="10">
        <v>72.374916080000006</v>
      </c>
      <c r="L11" s="10">
        <v>72.783355709999995</v>
      </c>
      <c r="M11" s="10">
        <v>73.064826969999999</v>
      </c>
      <c r="N11" s="10">
        <v>73.015716549999993</v>
      </c>
      <c r="O11" s="10">
        <v>73.254043580000001</v>
      </c>
      <c r="P11" s="10">
        <v>73.742675779999999</v>
      </c>
      <c r="Q11" s="10">
        <v>73.977584840000006</v>
      </c>
      <c r="R11" s="10">
        <v>74.180061339999995</v>
      </c>
      <c r="S11" s="10">
        <v>74.281913759999995</v>
      </c>
      <c r="T11" s="10">
        <v>74.250633239999999</v>
      </c>
      <c r="U11" s="10">
        <v>74.010681149999996</v>
      </c>
      <c r="V11" s="10">
        <v>73.969238279999999</v>
      </c>
      <c r="W11" s="10">
        <v>74.207328799999999</v>
      </c>
      <c r="X11" s="10">
        <v>74.65812683</v>
      </c>
      <c r="Y11" s="10">
        <v>74.711830140000004</v>
      </c>
      <c r="Z11" s="10">
        <v>74.638702390000006</v>
      </c>
      <c r="AA11" s="10">
        <v>74.606185909999994</v>
      </c>
      <c r="AB11" s="10">
        <v>75.031455989999998</v>
      </c>
      <c r="AC11" s="10">
        <v>75.117492679999998</v>
      </c>
      <c r="AD11" s="10">
        <v>74.94468689</v>
      </c>
      <c r="AE11" s="10">
        <v>75.061851500000003</v>
      </c>
      <c r="AF11" s="10">
        <v>75.347831729999996</v>
      </c>
      <c r="AG11" s="10">
        <v>75.499626160000005</v>
      </c>
      <c r="AH11" s="10">
        <v>75.229766850000004</v>
      </c>
      <c r="AI11" s="10">
        <v>75.302436830000005</v>
      </c>
      <c r="AJ11" s="10">
        <v>75.204734799999997</v>
      </c>
      <c r="AK11" s="10">
        <v>75.413055420000006</v>
      </c>
      <c r="AL11" s="10">
        <v>75.325744630000003</v>
      </c>
      <c r="AM11" s="10">
        <v>74.976928709999996</v>
      </c>
      <c r="AN11" s="10">
        <v>75.277542109999999</v>
      </c>
      <c r="AO11" s="10">
        <v>75.198371890000004</v>
      </c>
      <c r="AP11" s="10">
        <v>75.604682920000002</v>
      </c>
      <c r="AQ11" s="10">
        <v>75.262481690000001</v>
      </c>
      <c r="AR11" s="10">
        <v>75.740821839999995</v>
      </c>
      <c r="AS11" s="10">
        <v>75.424400329999997</v>
      </c>
      <c r="AT11" s="10">
        <v>75.379020690000004</v>
      </c>
      <c r="AU11" s="10">
        <v>75.307380679999994</v>
      </c>
      <c r="AV11" s="10">
        <v>75.518653869999994</v>
      </c>
      <c r="AW11" s="10">
        <v>75.476402280000002</v>
      </c>
      <c r="AX11" s="10">
        <v>75.137504579999998</v>
      </c>
      <c r="AY11" s="10">
        <v>74.959571839999995</v>
      </c>
      <c r="AZ11" s="10">
        <v>75.058387760000002</v>
      </c>
      <c r="BA11" s="10">
        <v>75.184776310000004</v>
      </c>
      <c r="BB11" s="10">
        <v>75.065910340000002</v>
      </c>
      <c r="BC11" s="10">
        <v>74.650642399999995</v>
      </c>
      <c r="BD11" s="10">
        <v>75.079582209999998</v>
      </c>
      <c r="BE11" s="10">
        <v>74.99812317</v>
      </c>
      <c r="BF11" s="10">
        <v>74.887954710000002</v>
      </c>
      <c r="BG11" s="10">
        <v>74.602485659999999</v>
      </c>
      <c r="BH11" s="10">
        <v>75.064537049999998</v>
      </c>
      <c r="BI11" s="10">
        <v>75.056121829999995</v>
      </c>
      <c r="BJ11" s="10">
        <v>75.130386349999995</v>
      </c>
      <c r="BK11" s="10">
        <v>74.395660399999997</v>
      </c>
      <c r="BL11" s="10">
        <v>71.009979250000001</v>
      </c>
      <c r="BM11" s="10">
        <v>73.94811249</v>
      </c>
      <c r="BN11" s="10">
        <v>74.419799800000007</v>
      </c>
      <c r="BO11" s="10">
        <v>73.835876459999994</v>
      </c>
      <c r="BP11" s="10">
        <v>75.001480099999995</v>
      </c>
      <c r="BQ11" s="10">
        <v>75.82248688</v>
      </c>
      <c r="BR11" s="10">
        <v>75.202232359999996</v>
      </c>
      <c r="BS11" s="10">
        <f>BS9/BS8*100</f>
        <v>75.054377281290186</v>
      </c>
      <c r="BT11" s="10">
        <f>BT9/BT8*100</f>
        <v>75.417286221101349</v>
      </c>
    </row>
    <row r="12" spans="2:72">
      <c r="B12" t="s">
        <v>186</v>
      </c>
      <c r="C12" s="10">
        <v>74.464318291224686</v>
      </c>
      <c r="D12" s="10">
        <v>74.534215833045266</v>
      </c>
      <c r="E12" s="10">
        <v>74.781821862446719</v>
      </c>
      <c r="F12" s="10">
        <v>74.836267883159721</v>
      </c>
      <c r="G12" s="10">
        <v>75.048691469738117</v>
      </c>
      <c r="H12" s="10">
        <v>75.081953999705448</v>
      </c>
      <c r="I12" s="10">
        <v>75.270402866005199</v>
      </c>
      <c r="J12" s="10">
        <v>75.19119444093127</v>
      </c>
      <c r="K12" s="10">
        <v>75.054166111705896</v>
      </c>
      <c r="L12" s="10">
        <v>74.962357151855699</v>
      </c>
      <c r="M12" s="10">
        <v>75.404058855199125</v>
      </c>
      <c r="N12" s="10">
        <v>75.490335404765375</v>
      </c>
      <c r="O12" s="10">
        <v>75.630603938732222</v>
      </c>
      <c r="P12" s="10">
        <v>76.111627815749657</v>
      </c>
      <c r="Q12" s="10">
        <v>76.547518700471954</v>
      </c>
      <c r="R12" s="10">
        <v>76.781610788985816</v>
      </c>
      <c r="S12" s="10">
        <v>77.043312931593803</v>
      </c>
      <c r="T12" s="10">
        <v>77.027309307189412</v>
      </c>
      <c r="U12" s="10">
        <v>77.19749300445369</v>
      </c>
      <c r="V12" s="10">
        <v>77.098746910672148</v>
      </c>
      <c r="W12" s="10">
        <v>77.377282070737564</v>
      </c>
      <c r="X12" s="10">
        <v>77.74637453914859</v>
      </c>
      <c r="Y12" s="10">
        <v>77.914861871887396</v>
      </c>
      <c r="Z12" s="10">
        <v>77.6895119876921</v>
      </c>
      <c r="AA12" s="10">
        <v>77.758400423719294</v>
      </c>
      <c r="AB12" s="10">
        <v>78.013473375399371</v>
      </c>
      <c r="AC12" s="10">
        <v>78.187583772249582</v>
      </c>
      <c r="AD12" s="10">
        <v>78.124714845946002</v>
      </c>
      <c r="AE12" s="10">
        <v>78.327656615150829</v>
      </c>
      <c r="AF12" s="10">
        <v>78.611296339150556</v>
      </c>
      <c r="AG12" s="10">
        <v>79.175711932936338</v>
      </c>
      <c r="AH12" s="10">
        <v>78.942077088439078</v>
      </c>
      <c r="AI12" s="10">
        <v>79.056173271126468</v>
      </c>
      <c r="AJ12" s="10">
        <v>79.003192206565714</v>
      </c>
      <c r="AK12" s="10">
        <v>79.251391132930152</v>
      </c>
      <c r="AL12" s="10">
        <v>78.945669975645956</v>
      </c>
      <c r="AM12" s="10">
        <v>78.69345333579983</v>
      </c>
      <c r="AN12" s="10">
        <v>78.755751197088813</v>
      </c>
      <c r="AO12" s="10">
        <v>78.945330238306838</v>
      </c>
      <c r="AP12" s="10">
        <v>78.969976185168719</v>
      </c>
      <c r="AQ12" s="10">
        <v>78.455543577068497</v>
      </c>
      <c r="AR12" s="10">
        <v>78.747449645453997</v>
      </c>
      <c r="AS12" s="10">
        <v>78.763156906183141</v>
      </c>
      <c r="AT12" s="10">
        <v>78.423788839800068</v>
      </c>
      <c r="AU12" s="10">
        <v>78.271895550202103</v>
      </c>
      <c r="AV12" s="10">
        <v>78.375157198897298</v>
      </c>
      <c r="AW12" s="10">
        <v>78.513849440239497</v>
      </c>
      <c r="AX12" s="10">
        <v>78.055024789599898</v>
      </c>
      <c r="AY12" s="10">
        <v>77.85100096250936</v>
      </c>
      <c r="AZ12" s="10">
        <v>77.732713450375186</v>
      </c>
      <c r="BA12" s="10">
        <v>78.102523264624651</v>
      </c>
      <c r="BB12" s="10">
        <v>77.65407178651266</v>
      </c>
      <c r="BC12" s="10">
        <v>77.256913063285168</v>
      </c>
      <c r="BD12" s="10">
        <v>77.564181444755675</v>
      </c>
      <c r="BE12" s="10">
        <v>77.657249938985146</v>
      </c>
      <c r="BF12" s="10">
        <v>77.407581196831813</v>
      </c>
      <c r="BG12" s="10">
        <v>77.08203774095756</v>
      </c>
      <c r="BH12" s="10">
        <v>77.274880483878277</v>
      </c>
      <c r="BI12" s="10">
        <v>77.5680253953781</v>
      </c>
      <c r="BJ12" s="10">
        <v>77.462355369189552</v>
      </c>
      <c r="BK12" s="10">
        <v>76.96436422240842</v>
      </c>
      <c r="BL12" s="10">
        <v>76.33139659261002</v>
      </c>
      <c r="BM12" s="10">
        <v>77.681392975627205</v>
      </c>
      <c r="BN12" s="10">
        <v>77.469475682163491</v>
      </c>
      <c r="BO12" s="10">
        <v>77.420176107053791</v>
      </c>
      <c r="BP12" s="10">
        <v>77.991892204666939</v>
      </c>
      <c r="BQ12" s="10">
        <v>78.777783998977142</v>
      </c>
      <c r="BR12" s="10">
        <v>77.763431548067473</v>
      </c>
      <c r="BS12" s="10">
        <f>BS10/BS8*100</f>
        <v>77.589871117331683</v>
      </c>
      <c r="BT12" s="10">
        <f>BT10/BT8*100</f>
        <v>77.784897986189208</v>
      </c>
    </row>
    <row r="14" spans="2:72">
      <c r="B14" t="s">
        <v>73</v>
      </c>
    </row>
    <row r="15" spans="2:72">
      <c r="B15" s="3" t="s">
        <v>93</v>
      </c>
      <c r="BM15" s="5"/>
      <c r="BN15" s="5"/>
      <c r="BO15" s="5"/>
      <c r="BP15" s="5"/>
      <c r="BQ15" s="5"/>
      <c r="BR15" s="5"/>
      <c r="BS15" s="5"/>
    </row>
    <row r="17" spans="2:71">
      <c r="B17" t="s">
        <v>897</v>
      </c>
    </row>
    <row r="20" spans="2:71">
      <c r="B20" s="2"/>
    </row>
    <row r="22" spans="2:71"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4"/>
    </row>
    <row r="23" spans="2:71"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29" spans="2:71"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</row>
    <row r="30" spans="2:71"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</row>
    <row r="31" spans="2:71"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</row>
    <row r="32" spans="2:71"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</row>
    <row r="33" spans="2:71"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</row>
    <row r="34" spans="2:71"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</row>
    <row r="35" spans="2:71"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</row>
    <row r="36" spans="2:71"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</row>
    <row r="37" spans="2:71"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</row>
    <row r="38" spans="2:71"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</row>
    <row r="39" spans="2:71"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</row>
    <row r="40" spans="2:71"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</row>
    <row r="41" spans="2:71"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</row>
    <row r="42" spans="2:71"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</row>
    <row r="45" spans="2:71">
      <c r="B45" s="3"/>
    </row>
  </sheetData>
  <phoneticPr fontId="10" type="noConversion"/>
  <hyperlinks>
    <hyperlink ref="B15" r:id="rId1" location="!tabs-1254736030639; " xr:uid="{00000000-0004-0000-0A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306BB-12AB-0148-AE5A-1CEA0C5E7D1A}">
  <sheetPr>
    <tabColor theme="4" tint="0.39997558519241921"/>
  </sheetPr>
  <dimension ref="B3:BS161"/>
  <sheetViews>
    <sheetView workbookViewId="0">
      <selection activeCell="AF143" sqref="AF143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42" ht="21">
      <c r="B3" s="11" t="s">
        <v>1136</v>
      </c>
    </row>
    <row r="5" spans="2:42">
      <c r="B5" s="2" t="s">
        <v>896</v>
      </c>
    </row>
    <row r="6" spans="2:42">
      <c r="B6" t="s">
        <v>184</v>
      </c>
    </row>
    <row r="8" spans="2:42">
      <c r="B8" t="s">
        <v>73</v>
      </c>
    </row>
    <row r="9" spans="2:42">
      <c r="B9" s="3" t="s">
        <v>93</v>
      </c>
    </row>
    <row r="11" spans="2:42">
      <c r="B11" t="s">
        <v>897</v>
      </c>
    </row>
    <row r="14" spans="2:42">
      <c r="B14" s="2" t="s">
        <v>1133</v>
      </c>
    </row>
    <row r="16" spans="2:42">
      <c r="C16" s="22" t="s">
        <v>41</v>
      </c>
      <c r="D16" s="22" t="s">
        <v>42</v>
      </c>
      <c r="E16" s="22" t="s">
        <v>43</v>
      </c>
      <c r="F16" s="22" t="s">
        <v>44</v>
      </c>
      <c r="G16" s="22" t="s">
        <v>45</v>
      </c>
      <c r="H16" s="22" t="s">
        <v>46</v>
      </c>
      <c r="I16" s="22" t="s">
        <v>47</v>
      </c>
      <c r="J16" s="22" t="s">
        <v>48</v>
      </c>
      <c r="K16" s="22" t="s">
        <v>49</v>
      </c>
      <c r="L16" s="22" t="s">
        <v>50</v>
      </c>
      <c r="M16" s="22" t="s">
        <v>51</v>
      </c>
      <c r="N16" s="22" t="s">
        <v>52</v>
      </c>
      <c r="O16" s="22" t="s">
        <v>53</v>
      </c>
      <c r="P16" s="22" t="s">
        <v>54</v>
      </c>
      <c r="Q16" s="22" t="s">
        <v>55</v>
      </c>
      <c r="R16" s="22" t="s">
        <v>56</v>
      </c>
      <c r="S16" s="22" t="s">
        <v>57</v>
      </c>
      <c r="T16" s="22" t="s">
        <v>58</v>
      </c>
      <c r="U16" s="22" t="s">
        <v>59</v>
      </c>
      <c r="V16" s="22" t="s">
        <v>60</v>
      </c>
      <c r="W16" s="22" t="s">
        <v>61</v>
      </c>
      <c r="X16" s="22" t="s">
        <v>62</v>
      </c>
      <c r="Y16" s="22" t="s">
        <v>63</v>
      </c>
      <c r="Z16" s="22" t="s">
        <v>64</v>
      </c>
      <c r="AA16" s="22" t="s">
        <v>65</v>
      </c>
      <c r="AB16" s="22" t="s">
        <v>66</v>
      </c>
      <c r="AC16" s="22" t="s">
        <v>67</v>
      </c>
      <c r="AD16" s="22" t="s">
        <v>68</v>
      </c>
      <c r="AE16" s="4" t="s">
        <v>898</v>
      </c>
      <c r="AF16" s="22" t="s">
        <v>1239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</row>
    <row r="17" spans="2:71">
      <c r="B17" t="s">
        <v>203</v>
      </c>
      <c r="C17">
        <v>5541963.6279999996</v>
      </c>
      <c r="D17" s="10">
        <v>5544299.398</v>
      </c>
      <c r="E17" s="10">
        <v>5543418.9100000001</v>
      </c>
      <c r="F17" s="10">
        <v>5533866.3609999996</v>
      </c>
      <c r="G17" s="10">
        <v>5530567.5599999996</v>
      </c>
      <c r="H17" s="10">
        <v>5527464.2620000001</v>
      </c>
      <c r="I17" s="10">
        <v>5525869.9639999997</v>
      </c>
      <c r="J17" s="10">
        <v>5523479.2230000002</v>
      </c>
      <c r="K17" s="10">
        <v>5518990.2989999996</v>
      </c>
      <c r="L17" s="10">
        <v>5514796.7319999998</v>
      </c>
      <c r="M17" s="10">
        <v>5514010.7000000002</v>
      </c>
      <c r="N17" s="10">
        <v>5515588.5099999998</v>
      </c>
      <c r="O17" s="10">
        <v>5514882.841</v>
      </c>
      <c r="P17" s="10">
        <v>5514222.9100000001</v>
      </c>
      <c r="Q17" s="10">
        <v>5517644.4939999999</v>
      </c>
      <c r="R17" s="10">
        <v>5522990.5789999999</v>
      </c>
      <c r="S17" s="10">
        <v>5529367.8770000003</v>
      </c>
      <c r="T17" s="10">
        <v>5537764.818</v>
      </c>
      <c r="U17" s="10">
        <v>5546142.3930000002</v>
      </c>
      <c r="V17" s="10">
        <v>5554251.4950000001</v>
      </c>
      <c r="W17" s="10">
        <v>5560750.8289999999</v>
      </c>
      <c r="X17" s="10">
        <v>5563527.5729999999</v>
      </c>
      <c r="Y17" s="10">
        <v>5567393.8899999997</v>
      </c>
      <c r="Z17" s="10">
        <v>5574073.9029999999</v>
      </c>
      <c r="AA17" s="10">
        <v>5561470.6509999996</v>
      </c>
      <c r="AB17" s="10">
        <v>5568887.5700000003</v>
      </c>
      <c r="AC17" s="10">
        <v>5577907.7070000004</v>
      </c>
      <c r="AD17">
        <v>5580742.4979999997</v>
      </c>
      <c r="AE17">
        <v>5579639.0889999997</v>
      </c>
      <c r="AF17" s="10">
        <v>5588269.3200000003</v>
      </c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204</v>
      </c>
      <c r="C18">
        <v>840141.58920000005</v>
      </c>
      <c r="D18" s="10">
        <v>839309.49170000001</v>
      </c>
      <c r="E18" s="10">
        <v>837708.10069999995</v>
      </c>
      <c r="F18" s="10">
        <v>832829.1004</v>
      </c>
      <c r="G18" s="10">
        <v>831263.76899999997</v>
      </c>
      <c r="H18" s="10">
        <v>830025.2487</v>
      </c>
      <c r="I18" s="10">
        <v>829062.97919999994</v>
      </c>
      <c r="J18" s="10">
        <v>828196.86049999995</v>
      </c>
      <c r="K18" s="10">
        <v>827048.10970000003</v>
      </c>
      <c r="L18" s="10">
        <v>826168.74049999996</v>
      </c>
      <c r="M18" s="10">
        <v>825430.04949999996</v>
      </c>
      <c r="N18" s="10">
        <v>824193.52020000003</v>
      </c>
      <c r="O18" s="10">
        <v>823829.1986</v>
      </c>
      <c r="P18" s="10">
        <v>824544.6102</v>
      </c>
      <c r="Q18" s="10">
        <v>825769.3088</v>
      </c>
      <c r="R18" s="10">
        <v>827828.2916</v>
      </c>
      <c r="S18" s="10">
        <v>829545.23970000003</v>
      </c>
      <c r="T18" s="10">
        <v>830872.87</v>
      </c>
      <c r="U18" s="10">
        <v>832586.97849999997</v>
      </c>
      <c r="V18" s="10">
        <v>834599.30980000005</v>
      </c>
      <c r="W18" s="10">
        <v>836531.38069999998</v>
      </c>
      <c r="X18" s="10">
        <v>837247.75069999998</v>
      </c>
      <c r="Y18" s="10">
        <v>837093.26980000001</v>
      </c>
      <c r="Z18" s="10">
        <v>836999.68059999996</v>
      </c>
      <c r="AA18" s="10">
        <v>833472.29119999998</v>
      </c>
      <c r="AB18" s="10">
        <v>826629.65859999997</v>
      </c>
      <c r="AC18" s="10">
        <v>821272.27029999997</v>
      </c>
      <c r="AD18">
        <v>824341.02</v>
      </c>
      <c r="AE18">
        <v>819607.98979999998</v>
      </c>
      <c r="AF18" s="10">
        <v>818437.51020000002</v>
      </c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205</v>
      </c>
      <c r="C19">
        <v>671920.78090000001</v>
      </c>
      <c r="D19" s="10">
        <v>669207.77919999999</v>
      </c>
      <c r="E19" s="10">
        <v>666721.85030000005</v>
      </c>
      <c r="F19" s="10">
        <v>664261.87040000001</v>
      </c>
      <c r="G19" s="10">
        <v>662144.70050000004</v>
      </c>
      <c r="H19" s="10">
        <v>660061.81980000006</v>
      </c>
      <c r="I19" s="10">
        <v>657961.7598</v>
      </c>
      <c r="J19" s="10">
        <v>656011.01</v>
      </c>
      <c r="K19" s="10">
        <v>653891.76040000003</v>
      </c>
      <c r="L19" s="10">
        <v>651545.97089999996</v>
      </c>
      <c r="M19" s="10">
        <v>649201.84979999997</v>
      </c>
      <c r="N19" s="10">
        <v>646985.06070000003</v>
      </c>
      <c r="O19" s="10">
        <v>644625.48919999995</v>
      </c>
      <c r="P19" s="10">
        <v>642334.04070000001</v>
      </c>
      <c r="Q19" s="10">
        <v>640373.38919999998</v>
      </c>
      <c r="R19" s="10">
        <v>638584.49970000004</v>
      </c>
      <c r="S19" s="10">
        <v>636906.90969999996</v>
      </c>
      <c r="T19" s="10">
        <v>635493.29969999997</v>
      </c>
      <c r="U19" s="10">
        <v>634022.33929999999</v>
      </c>
      <c r="V19" s="10">
        <v>632540.71</v>
      </c>
      <c r="W19" s="10">
        <v>631316.42090000003</v>
      </c>
      <c r="X19" s="10">
        <v>629954.78980000003</v>
      </c>
      <c r="Y19" s="10">
        <v>628320.7291</v>
      </c>
      <c r="Z19" s="10">
        <v>627172.26020000002</v>
      </c>
      <c r="AA19" s="10">
        <v>624662.29009999998</v>
      </c>
      <c r="AB19" s="10">
        <v>621126.26939999999</v>
      </c>
      <c r="AC19" s="10">
        <v>618543.72959999996</v>
      </c>
      <c r="AD19">
        <v>618831.71059999999</v>
      </c>
      <c r="AE19">
        <v>618410.58970000001</v>
      </c>
      <c r="AF19" s="10">
        <v>617350.09109999996</v>
      </c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206</v>
      </c>
      <c r="C20">
        <v>766385.98849999998</v>
      </c>
      <c r="D20" s="10">
        <v>767743.68949999998</v>
      </c>
      <c r="E20" s="10">
        <v>769548.84050000005</v>
      </c>
      <c r="F20" s="10">
        <v>769187.68030000001</v>
      </c>
      <c r="G20" s="10">
        <v>770157.19180000003</v>
      </c>
      <c r="H20" s="10">
        <v>770826.38930000004</v>
      </c>
      <c r="I20" s="10">
        <v>772539.89040000003</v>
      </c>
      <c r="J20" s="10">
        <v>774996.47990000003</v>
      </c>
      <c r="K20" s="10">
        <v>776255.19039999996</v>
      </c>
      <c r="L20" s="10">
        <v>777304.60990000004</v>
      </c>
      <c r="M20" s="10">
        <v>780972.09140000003</v>
      </c>
      <c r="N20" s="10">
        <v>788177.36060000001</v>
      </c>
      <c r="O20" s="10">
        <v>793720.06889999995</v>
      </c>
      <c r="P20" s="10">
        <v>797701.41090000002</v>
      </c>
      <c r="Q20" s="10">
        <v>803627.03139999998</v>
      </c>
      <c r="R20" s="10">
        <v>809245.71970000002</v>
      </c>
      <c r="S20" s="10">
        <v>812350.12919999997</v>
      </c>
      <c r="T20" s="10">
        <v>815028.11069999996</v>
      </c>
      <c r="U20" s="10">
        <v>820293.55</v>
      </c>
      <c r="V20" s="10">
        <v>825865.18929999997</v>
      </c>
      <c r="W20" s="10">
        <v>829308.91020000004</v>
      </c>
      <c r="X20" s="10">
        <v>830082.41839999997</v>
      </c>
      <c r="Y20" s="10">
        <v>831161.57949999999</v>
      </c>
      <c r="Z20" s="10">
        <v>832175.74060000002</v>
      </c>
      <c r="AA20" s="10">
        <v>833978.30079999997</v>
      </c>
      <c r="AB20" s="10">
        <v>828688.6398</v>
      </c>
      <c r="AC20" s="10">
        <v>827582.97050000005</v>
      </c>
      <c r="AD20">
        <v>829069.63210000005</v>
      </c>
      <c r="AE20">
        <v>829304.27119999996</v>
      </c>
      <c r="AF20" s="10">
        <v>831249.40020000003</v>
      </c>
      <c r="AG20" s="10"/>
      <c r="AH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207</v>
      </c>
      <c r="C21">
        <v>1479246.8689999999</v>
      </c>
      <c r="D21" s="10">
        <v>1480607.67</v>
      </c>
      <c r="E21" s="10">
        <v>1481690.9909999999</v>
      </c>
      <c r="F21" s="10">
        <v>1477409.99</v>
      </c>
      <c r="G21" s="10">
        <v>1476120.963</v>
      </c>
      <c r="H21" s="10">
        <v>1474730.2590000001</v>
      </c>
      <c r="I21" s="10">
        <v>1475734.1610000001</v>
      </c>
      <c r="J21" s="10">
        <v>1478161.2220000001</v>
      </c>
      <c r="K21" s="10">
        <v>1481329.6810000001</v>
      </c>
      <c r="L21" s="10">
        <v>1484399.2279999999</v>
      </c>
      <c r="M21" s="10">
        <v>1489580.17</v>
      </c>
      <c r="N21" s="10">
        <v>1498020.091</v>
      </c>
      <c r="O21" s="10">
        <v>1504675.6</v>
      </c>
      <c r="P21" s="10">
        <v>1510066.071</v>
      </c>
      <c r="Q21" s="10">
        <v>1516571.243</v>
      </c>
      <c r="R21" s="10">
        <v>1523891.3189999999</v>
      </c>
      <c r="S21" s="10">
        <v>1530951.58</v>
      </c>
      <c r="T21" s="10">
        <v>1536576.5190000001</v>
      </c>
      <c r="U21" s="10">
        <v>1541940.571</v>
      </c>
      <c r="V21" s="10">
        <v>1547456.388</v>
      </c>
      <c r="W21" s="10">
        <v>1552707.7180000001</v>
      </c>
      <c r="X21" s="10">
        <v>1555782.94</v>
      </c>
      <c r="Y21" s="10">
        <v>1556222.5290000001</v>
      </c>
      <c r="Z21" s="10">
        <v>1554765.621</v>
      </c>
      <c r="AA21" s="10">
        <v>1554172.0390000001</v>
      </c>
      <c r="AB21" s="10">
        <v>1554556.8810000001</v>
      </c>
      <c r="AC21" s="10">
        <v>1555302.209</v>
      </c>
      <c r="AD21">
        <v>1553991.55</v>
      </c>
      <c r="AE21">
        <v>1558024.399</v>
      </c>
      <c r="AF21" s="10">
        <v>1559887.892</v>
      </c>
      <c r="AG21" s="10"/>
      <c r="AH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208</v>
      </c>
      <c r="C22">
        <v>380287.96960000001</v>
      </c>
      <c r="D22" s="10">
        <v>379610.88059999997</v>
      </c>
      <c r="E22" s="10">
        <v>378374.98050000001</v>
      </c>
      <c r="F22" s="10">
        <v>376803.5306</v>
      </c>
      <c r="G22" s="10">
        <v>375898.13900000002</v>
      </c>
      <c r="H22" s="10">
        <v>375022.32040000003</v>
      </c>
      <c r="I22" s="10">
        <v>374218.0001</v>
      </c>
      <c r="J22" s="10">
        <v>373631.70039999997</v>
      </c>
      <c r="K22" s="10">
        <v>372982.36940000003</v>
      </c>
      <c r="L22" s="10">
        <v>372268.0503</v>
      </c>
      <c r="M22" s="10">
        <v>371767.8898</v>
      </c>
      <c r="N22" s="10">
        <v>371518.81020000001</v>
      </c>
      <c r="O22" s="10">
        <v>371223.06969999999</v>
      </c>
      <c r="P22" s="10">
        <v>370869.36009999999</v>
      </c>
      <c r="Q22" s="10">
        <v>370653.76040000003</v>
      </c>
      <c r="R22" s="10">
        <v>370464.2402</v>
      </c>
      <c r="S22" s="10">
        <v>370233.86009999999</v>
      </c>
      <c r="T22" s="10">
        <v>370224.40990000003</v>
      </c>
      <c r="U22" s="10">
        <v>370004.0098</v>
      </c>
      <c r="V22" s="10">
        <v>369610.03029999998</v>
      </c>
      <c r="W22" s="10">
        <v>369584.0197</v>
      </c>
      <c r="X22" s="10">
        <v>369571.9903</v>
      </c>
      <c r="Y22" s="10">
        <v>369692.2499</v>
      </c>
      <c r="Z22" s="10">
        <v>370195.83960000001</v>
      </c>
      <c r="AA22" s="10">
        <v>370851.45929999999</v>
      </c>
      <c r="AB22" s="10">
        <v>369570.54</v>
      </c>
      <c r="AC22" s="10">
        <v>368084.06939999998</v>
      </c>
      <c r="AD22">
        <v>368338.37099999998</v>
      </c>
      <c r="AE22">
        <v>369330.92920000001</v>
      </c>
      <c r="AF22" s="10">
        <v>369838.1004</v>
      </c>
      <c r="AG22" s="10"/>
      <c r="AH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209</v>
      </c>
      <c r="C23">
        <v>1542650.06</v>
      </c>
      <c r="D23" s="10">
        <v>1541988.2309999999</v>
      </c>
      <c r="E23" s="10">
        <v>1536826.9790000001</v>
      </c>
      <c r="F23" s="10">
        <v>1527819.8810000001</v>
      </c>
      <c r="G23" s="10">
        <v>1522922.929</v>
      </c>
      <c r="H23" s="10">
        <v>1518353.851</v>
      </c>
      <c r="I23" s="10">
        <v>1514020.77</v>
      </c>
      <c r="J23" s="10">
        <v>1509702.21</v>
      </c>
      <c r="K23" s="10">
        <v>1504741.781</v>
      </c>
      <c r="L23" s="10">
        <v>1499590.9709999999</v>
      </c>
      <c r="M23" s="10">
        <v>1494789.36</v>
      </c>
      <c r="N23" s="10">
        <v>1490798.7679999999</v>
      </c>
      <c r="O23" s="10">
        <v>1487314.861</v>
      </c>
      <c r="P23" s="10">
        <v>1483999.7109999999</v>
      </c>
      <c r="Q23" s="10">
        <v>1481364.041</v>
      </c>
      <c r="R23" s="10">
        <v>1479541.0689999999</v>
      </c>
      <c r="S23" s="10">
        <v>1477598.57</v>
      </c>
      <c r="T23" s="10">
        <v>1475280.48</v>
      </c>
      <c r="U23" s="10">
        <v>1473309.6810000001</v>
      </c>
      <c r="V23" s="10">
        <v>1471445.281</v>
      </c>
      <c r="W23" s="10">
        <v>1469490.51</v>
      </c>
      <c r="X23" s="10">
        <v>1466998.05</v>
      </c>
      <c r="Y23" s="10">
        <v>1464581.98</v>
      </c>
      <c r="Z23" s="10">
        <v>1463279.74</v>
      </c>
      <c r="AA23" s="10">
        <v>1461223.66</v>
      </c>
      <c r="AB23" s="10">
        <v>1460304.78</v>
      </c>
      <c r="AC23" s="10">
        <v>1452376.061</v>
      </c>
      <c r="AD23">
        <v>1450007.0190000001</v>
      </c>
      <c r="AE23">
        <v>1447210.0789999999</v>
      </c>
      <c r="AF23" s="10">
        <v>1445113.3</v>
      </c>
      <c r="AG23" s="10"/>
      <c r="AH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210</v>
      </c>
      <c r="C24">
        <v>1335182.52</v>
      </c>
      <c r="D24" s="10">
        <v>1336239.841</v>
      </c>
      <c r="E24" s="10">
        <v>1333633.6810000001</v>
      </c>
      <c r="F24" s="10">
        <v>1328833.719</v>
      </c>
      <c r="G24" s="10">
        <v>1326458.2990000001</v>
      </c>
      <c r="H24" s="10">
        <v>1324244.719</v>
      </c>
      <c r="I24" s="10">
        <v>1322600.04</v>
      </c>
      <c r="J24" s="10">
        <v>1321411.26</v>
      </c>
      <c r="K24" s="10">
        <v>1319682.949</v>
      </c>
      <c r="L24" s="10">
        <v>1317615.7009999999</v>
      </c>
      <c r="M24" s="10">
        <v>1315213.3600000001</v>
      </c>
      <c r="N24" s="10">
        <v>1313177.96</v>
      </c>
      <c r="O24" s="10">
        <v>1312258.3289999999</v>
      </c>
      <c r="P24" s="10">
        <v>1312105.652</v>
      </c>
      <c r="Q24" s="10">
        <v>1312889.9809999999</v>
      </c>
      <c r="R24" s="10">
        <v>1314630.76</v>
      </c>
      <c r="S24" s="10">
        <v>1316726.9099999999</v>
      </c>
      <c r="T24" s="10">
        <v>1318798.189</v>
      </c>
      <c r="U24" s="10">
        <v>1320958.0090000001</v>
      </c>
      <c r="V24" s="10">
        <v>1322662.399</v>
      </c>
      <c r="W24" s="10">
        <v>1324874.0390000001</v>
      </c>
      <c r="X24" s="10">
        <v>1326740.0209999999</v>
      </c>
      <c r="Y24" s="10">
        <v>1328698.9609999999</v>
      </c>
      <c r="Z24" s="10">
        <v>1331533.0889999999</v>
      </c>
      <c r="AA24" s="10">
        <v>1331987.1000000001</v>
      </c>
      <c r="AB24" s="10">
        <v>1327477.7490000001</v>
      </c>
      <c r="AC24" s="10">
        <v>1328239.3910000001</v>
      </c>
      <c r="AD24">
        <v>1327305.3910000001</v>
      </c>
      <c r="AE24">
        <v>1328150.25</v>
      </c>
      <c r="AF24" s="10">
        <v>1333158.7890000001</v>
      </c>
      <c r="AG24" s="10"/>
      <c r="AH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211</v>
      </c>
      <c r="C25">
        <v>4769615.51</v>
      </c>
      <c r="D25" s="10">
        <v>4751696.6529999999</v>
      </c>
      <c r="E25" s="10">
        <v>4746093.9790000003</v>
      </c>
      <c r="F25" s="10">
        <v>4757146.9129999997</v>
      </c>
      <c r="G25" s="10">
        <v>4758185.6189999999</v>
      </c>
      <c r="H25" s="10">
        <v>4758353.3310000002</v>
      </c>
      <c r="I25" s="10">
        <v>4756537.5640000002</v>
      </c>
      <c r="J25" s="10">
        <v>4758434.108</v>
      </c>
      <c r="K25" s="10">
        <v>4762956.8499999996</v>
      </c>
      <c r="L25" s="10">
        <v>4768258.1830000002</v>
      </c>
      <c r="M25" s="10">
        <v>4775744.2769999998</v>
      </c>
      <c r="N25" s="10">
        <v>4786187.7810000004</v>
      </c>
      <c r="O25" s="10">
        <v>4799811.7790000001</v>
      </c>
      <c r="P25" s="10">
        <v>4814822.9790000003</v>
      </c>
      <c r="Q25" s="10">
        <v>4829651.4040000001</v>
      </c>
      <c r="R25" s="10">
        <v>4845531.9610000001</v>
      </c>
      <c r="S25" s="10">
        <v>4861806.4910000004</v>
      </c>
      <c r="T25" s="10">
        <v>4878035.1409999998</v>
      </c>
      <c r="U25" s="10">
        <v>4890308.949</v>
      </c>
      <c r="V25" s="10">
        <v>4899372.1409999998</v>
      </c>
      <c r="W25" s="10">
        <v>4907126.591</v>
      </c>
      <c r="X25" s="10">
        <v>4911407.3679999998</v>
      </c>
      <c r="Y25" s="10">
        <v>4916516.1490000002</v>
      </c>
      <c r="Z25" s="10">
        <v>4924100.9910000004</v>
      </c>
      <c r="AA25" s="10">
        <v>4926687.3969999999</v>
      </c>
      <c r="AB25" s="10">
        <v>4931061.2889999999</v>
      </c>
      <c r="AC25" s="10">
        <v>4916151.5690000001</v>
      </c>
      <c r="AD25">
        <v>4916164.75</v>
      </c>
      <c r="AE25">
        <v>4914073.2010000004</v>
      </c>
      <c r="AF25" s="10">
        <v>4915782.8909999998</v>
      </c>
      <c r="AG25" s="10"/>
      <c r="AH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212</v>
      </c>
      <c r="C26">
        <v>3215780.4879999999</v>
      </c>
      <c r="D26" s="10">
        <v>3206688.6690000002</v>
      </c>
      <c r="E26" s="10">
        <v>3202036.861</v>
      </c>
      <c r="F26" s="10">
        <v>3194843.1690000002</v>
      </c>
      <c r="G26" s="10">
        <v>3190097.3319999999</v>
      </c>
      <c r="H26" s="10">
        <v>3184955.0430000001</v>
      </c>
      <c r="I26" s="10">
        <v>3181846.71</v>
      </c>
      <c r="J26" s="10">
        <v>3181146.733</v>
      </c>
      <c r="K26" s="10">
        <v>3180429.1609999998</v>
      </c>
      <c r="L26" s="10">
        <v>3180991.591</v>
      </c>
      <c r="M26" s="10">
        <v>3184164.9909999999</v>
      </c>
      <c r="N26" s="10">
        <v>3187534.8089999999</v>
      </c>
      <c r="O26" s="10">
        <v>3190525.31</v>
      </c>
      <c r="P26" s="10">
        <v>3191226.5219999999</v>
      </c>
      <c r="Q26" s="10">
        <v>3192447.6609999998</v>
      </c>
      <c r="R26" s="10">
        <v>3198487.98</v>
      </c>
      <c r="S26" s="10">
        <v>3205425.2030000002</v>
      </c>
      <c r="T26" s="10">
        <v>3214492.6060000001</v>
      </c>
      <c r="U26" s="10">
        <v>3223115.08</v>
      </c>
      <c r="V26" s="10">
        <v>3231172.199</v>
      </c>
      <c r="W26" s="10">
        <v>3239687.9389999998</v>
      </c>
      <c r="X26" s="10">
        <v>3243077.5010000002</v>
      </c>
      <c r="Y26" s="10">
        <v>3244668.2940000002</v>
      </c>
      <c r="Z26" s="10">
        <v>3247004.2609999999</v>
      </c>
      <c r="AA26" s="10">
        <v>3253358.648</v>
      </c>
      <c r="AB26" s="10">
        <v>3257871.102</v>
      </c>
      <c r="AC26" s="10">
        <v>3260781.9640000002</v>
      </c>
      <c r="AD26">
        <v>3255762.4330000002</v>
      </c>
      <c r="AE26">
        <v>3257737.8029999998</v>
      </c>
      <c r="AF26" s="10">
        <v>3271659.6409999998</v>
      </c>
      <c r="AG26" s="10"/>
      <c r="AH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213</v>
      </c>
      <c r="C27">
        <v>706213.8308</v>
      </c>
      <c r="D27" s="10">
        <v>706020.53989999997</v>
      </c>
      <c r="E27" s="10">
        <v>705104.23970000003</v>
      </c>
      <c r="F27" s="10">
        <v>704195.29029999999</v>
      </c>
      <c r="G27" s="10">
        <v>703364.46039999998</v>
      </c>
      <c r="H27" s="10">
        <v>702279.12100000004</v>
      </c>
      <c r="I27" s="10">
        <v>700906.18980000005</v>
      </c>
      <c r="J27" s="10">
        <v>699458.90009999997</v>
      </c>
      <c r="K27" s="10">
        <v>697862.86950000003</v>
      </c>
      <c r="L27" s="10">
        <v>696173.31019999995</v>
      </c>
      <c r="M27" s="10">
        <v>694178.11990000005</v>
      </c>
      <c r="N27" s="10">
        <v>691831.22959999996</v>
      </c>
      <c r="O27" s="10">
        <v>689991.49939999997</v>
      </c>
      <c r="P27" s="10">
        <v>688603.93969999999</v>
      </c>
      <c r="Q27" s="10">
        <v>687362.95970000001</v>
      </c>
      <c r="R27" s="10">
        <v>686451.01989999996</v>
      </c>
      <c r="S27" s="10">
        <v>685528.20050000004</v>
      </c>
      <c r="T27" s="10">
        <v>684642.15960000001</v>
      </c>
      <c r="U27" s="10">
        <v>683786.67989999999</v>
      </c>
      <c r="V27" s="10">
        <v>683078.94960000005</v>
      </c>
      <c r="W27" s="10">
        <v>682405.85069999995</v>
      </c>
      <c r="X27" s="10">
        <v>681637.20039999997</v>
      </c>
      <c r="Y27" s="10">
        <v>681228.01</v>
      </c>
      <c r="Z27" s="10">
        <v>681096.84039999999</v>
      </c>
      <c r="AA27" s="10">
        <v>680125.37029999995</v>
      </c>
      <c r="AB27" s="10">
        <v>680443.24040000001</v>
      </c>
      <c r="AC27" s="10">
        <v>678167.79</v>
      </c>
      <c r="AD27">
        <v>677190.13989999995</v>
      </c>
      <c r="AE27">
        <v>677379.52080000006</v>
      </c>
      <c r="AF27" s="10">
        <v>677300.42</v>
      </c>
      <c r="AG27" s="10"/>
      <c r="AH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214</v>
      </c>
      <c r="C28">
        <v>1722039.4990000001</v>
      </c>
      <c r="D28" s="10">
        <v>1719123.69</v>
      </c>
      <c r="E28" s="10">
        <v>1714683.24</v>
      </c>
      <c r="F28" s="10">
        <v>1709125.129</v>
      </c>
      <c r="G28" s="10">
        <v>1705194.4110000001</v>
      </c>
      <c r="H28" s="10">
        <v>1701406.4410000001</v>
      </c>
      <c r="I28" s="10">
        <v>1697901.9509999999</v>
      </c>
      <c r="J28" s="10">
        <v>1694931.871</v>
      </c>
      <c r="K28" s="10">
        <v>1691534.19</v>
      </c>
      <c r="L28" s="10">
        <v>1687649.9</v>
      </c>
      <c r="M28" s="10">
        <v>1683513.0220000001</v>
      </c>
      <c r="N28" s="10">
        <v>1679511.26</v>
      </c>
      <c r="O28" s="10">
        <v>1676552.9990000001</v>
      </c>
      <c r="P28" s="10">
        <v>1674495.1810000001</v>
      </c>
      <c r="Q28" s="10">
        <v>1672873.19</v>
      </c>
      <c r="R28" s="10">
        <v>1671491.8810000001</v>
      </c>
      <c r="S28" s="10">
        <v>1669768.27</v>
      </c>
      <c r="T28" s="10">
        <v>1668399.6510000001</v>
      </c>
      <c r="U28" s="10">
        <v>1667907.341</v>
      </c>
      <c r="V28" s="10">
        <v>1667712.17</v>
      </c>
      <c r="W28" s="10">
        <v>1667455.85</v>
      </c>
      <c r="X28" s="10">
        <v>1666135.689</v>
      </c>
      <c r="Y28" s="10">
        <v>1664511.9609999999</v>
      </c>
      <c r="Z28" s="10">
        <v>1663579.2120000001</v>
      </c>
      <c r="AA28" s="10">
        <v>1663703.67</v>
      </c>
      <c r="AB28" s="10">
        <v>1660576.149</v>
      </c>
      <c r="AC28" s="10">
        <v>1658693.6810000001</v>
      </c>
      <c r="AD28">
        <v>1656375.541</v>
      </c>
      <c r="AE28">
        <v>1653525.41</v>
      </c>
      <c r="AF28" s="10">
        <v>1654109.71</v>
      </c>
      <c r="AG28" s="10"/>
      <c r="AH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29" spans="2:71">
      <c r="B29" t="s">
        <v>215</v>
      </c>
      <c r="C29">
        <v>4213355.6119999997</v>
      </c>
      <c r="D29" s="10">
        <v>4201167.273</v>
      </c>
      <c r="E29" s="10">
        <v>4195260.4819999998</v>
      </c>
      <c r="F29" s="10">
        <v>4210178.5939999996</v>
      </c>
      <c r="G29" s="10">
        <v>4211639.2390000001</v>
      </c>
      <c r="H29" s="10">
        <v>4212267.5619999999</v>
      </c>
      <c r="I29" s="10">
        <v>4213527.6500000004</v>
      </c>
      <c r="J29" s="10">
        <v>4217446.4270000001</v>
      </c>
      <c r="K29" s="10">
        <v>4223920.3930000002</v>
      </c>
      <c r="L29" s="10">
        <v>4231245.0889999997</v>
      </c>
      <c r="M29" s="10">
        <v>4239508.2570000002</v>
      </c>
      <c r="N29" s="10">
        <v>4252493.6289999997</v>
      </c>
      <c r="O29" s="10">
        <v>4269488.8629999999</v>
      </c>
      <c r="P29" s="10">
        <v>4288164.3969999999</v>
      </c>
      <c r="Q29" s="10">
        <v>4303805.3420000002</v>
      </c>
      <c r="R29" s="10">
        <v>4320915.2249999996</v>
      </c>
      <c r="S29" s="10">
        <v>4338412.9110000003</v>
      </c>
      <c r="T29" s="10">
        <v>4357638.7589999996</v>
      </c>
      <c r="U29" s="10">
        <v>4382975.0080000004</v>
      </c>
      <c r="V29" s="10">
        <v>4407499.2609999999</v>
      </c>
      <c r="W29" s="10">
        <v>4428735.57</v>
      </c>
      <c r="X29" s="10">
        <v>4439377.4649999999</v>
      </c>
      <c r="Y29" s="10">
        <v>4437395.45</v>
      </c>
      <c r="Z29" s="10">
        <v>4429525.4979999997</v>
      </c>
      <c r="AA29" s="10">
        <v>4414438.0980000002</v>
      </c>
      <c r="AB29" s="10">
        <v>4407664.0329999998</v>
      </c>
      <c r="AC29" s="10">
        <v>4406014.909</v>
      </c>
      <c r="AD29">
        <v>4414367.3279999997</v>
      </c>
      <c r="AE29">
        <v>4432574.2110000001</v>
      </c>
      <c r="AF29" s="10">
        <v>4438847.1849999996</v>
      </c>
      <c r="AG29" s="10"/>
      <c r="AH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</row>
    <row r="30" spans="2:71">
      <c r="B30" t="s">
        <v>216</v>
      </c>
      <c r="C30">
        <v>964803.32140000002</v>
      </c>
      <c r="D30" s="10">
        <v>962771.38890000002</v>
      </c>
      <c r="E30" s="10">
        <v>962910.93980000005</v>
      </c>
      <c r="F30" s="10">
        <v>961829.78119999997</v>
      </c>
      <c r="G30" s="10">
        <v>961088.16949999996</v>
      </c>
      <c r="H30" s="10">
        <v>960985.17799999996</v>
      </c>
      <c r="I30" s="10">
        <v>961799.99959999998</v>
      </c>
      <c r="J30" s="10">
        <v>962789.57929999998</v>
      </c>
      <c r="K30" s="10">
        <v>963569.51040000003</v>
      </c>
      <c r="L30" s="10">
        <v>964039.90029999998</v>
      </c>
      <c r="M30" s="10">
        <v>964860.53029999998</v>
      </c>
      <c r="N30" s="10">
        <v>966255.11029999994</v>
      </c>
      <c r="O30" s="10">
        <v>967708.86230000004</v>
      </c>
      <c r="P30" s="10">
        <v>969189.91090000002</v>
      </c>
      <c r="Q30" s="10">
        <v>971958.83959999995</v>
      </c>
      <c r="R30" s="10">
        <v>975510.69019999995</v>
      </c>
      <c r="S30" s="10">
        <v>979165.76980000001</v>
      </c>
      <c r="T30" s="10">
        <v>982760.40839999996</v>
      </c>
      <c r="U30" s="10">
        <v>985622.4706</v>
      </c>
      <c r="V30" s="10">
        <v>988508.31</v>
      </c>
      <c r="W30" s="10">
        <v>991740</v>
      </c>
      <c r="X30" s="10">
        <v>993728.62970000005</v>
      </c>
      <c r="Y30" s="10">
        <v>994905.08730000001</v>
      </c>
      <c r="Z30" s="10">
        <v>996096.19070000004</v>
      </c>
      <c r="AA30" s="10">
        <v>996445.52859999996</v>
      </c>
      <c r="AB30" s="10">
        <v>995718.65139999997</v>
      </c>
      <c r="AC30" s="10">
        <v>998483.92070000002</v>
      </c>
      <c r="AD30">
        <v>1004334.499</v>
      </c>
      <c r="AE30">
        <v>1004326.77</v>
      </c>
      <c r="AF30" s="10">
        <v>1007168.269</v>
      </c>
      <c r="AG30" s="10"/>
      <c r="AH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</row>
    <row r="31" spans="2:71">
      <c r="B31" t="s">
        <v>217</v>
      </c>
      <c r="C31">
        <v>406798.31949999998</v>
      </c>
      <c r="D31" s="10">
        <v>406715.63020000001</v>
      </c>
      <c r="E31" s="10">
        <v>405756.7696</v>
      </c>
      <c r="F31" s="10">
        <v>404950.94030000002</v>
      </c>
      <c r="G31" s="10">
        <v>404666.18979999999</v>
      </c>
      <c r="H31" s="10">
        <v>404412.18910000002</v>
      </c>
      <c r="I31" s="10">
        <v>404236.15049999999</v>
      </c>
      <c r="J31" s="10">
        <v>404593.69010000001</v>
      </c>
      <c r="K31" s="10">
        <v>405130.00020000001</v>
      </c>
      <c r="L31" s="10">
        <v>405467.12</v>
      </c>
      <c r="M31" s="10">
        <v>405922.37</v>
      </c>
      <c r="N31" s="10">
        <v>406820.85969999997</v>
      </c>
      <c r="O31" s="10">
        <v>408051.80989999999</v>
      </c>
      <c r="P31" s="10">
        <v>409164.19959999999</v>
      </c>
      <c r="Q31" s="10">
        <v>410244.2304</v>
      </c>
      <c r="R31" s="10">
        <v>411590.79930000001</v>
      </c>
      <c r="S31" s="10">
        <v>412764.02059999999</v>
      </c>
      <c r="T31" s="10">
        <v>413607.81939999998</v>
      </c>
      <c r="U31" s="10">
        <v>414390.78039999999</v>
      </c>
      <c r="V31" s="10">
        <v>415509.08049999998</v>
      </c>
      <c r="W31" s="10">
        <v>416777.14</v>
      </c>
      <c r="X31" s="10">
        <v>417251.05</v>
      </c>
      <c r="Y31" s="10">
        <v>417238.1998</v>
      </c>
      <c r="Z31" s="10">
        <v>417255.16879999998</v>
      </c>
      <c r="AA31" s="10">
        <v>416005.82</v>
      </c>
      <c r="AB31" s="10">
        <v>414917.28970000002</v>
      </c>
      <c r="AC31" s="10">
        <v>414170.51049999997</v>
      </c>
      <c r="AD31">
        <v>415878.25079999998</v>
      </c>
      <c r="AE31">
        <v>416364.91029999999</v>
      </c>
      <c r="AF31" s="10">
        <v>417642.74060000002</v>
      </c>
      <c r="AG31" s="10"/>
      <c r="AH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</row>
    <row r="32" spans="2:71">
      <c r="B32" t="s">
        <v>218</v>
      </c>
      <c r="C32">
        <v>1368835.9909999999</v>
      </c>
      <c r="D32" s="10">
        <v>1367249.5090000001</v>
      </c>
      <c r="E32" s="10">
        <v>1363615.4709999999</v>
      </c>
      <c r="F32" s="10">
        <v>1359183.7609999999</v>
      </c>
      <c r="G32" s="10">
        <v>1356927.138</v>
      </c>
      <c r="H32" s="10">
        <v>1355503.4</v>
      </c>
      <c r="I32" s="10">
        <v>1354278.4990000001</v>
      </c>
      <c r="J32" s="10">
        <v>1353884.7690000001</v>
      </c>
      <c r="K32" s="10">
        <v>1353360.99</v>
      </c>
      <c r="L32" s="10">
        <v>1352316.5589999999</v>
      </c>
      <c r="M32" s="10">
        <v>1351946.088</v>
      </c>
      <c r="N32" s="10">
        <v>1352255.24</v>
      </c>
      <c r="O32" s="10">
        <v>1352488.77</v>
      </c>
      <c r="P32" s="10">
        <v>1352279.091</v>
      </c>
      <c r="Q32" s="10">
        <v>1352668.47</v>
      </c>
      <c r="R32" s="10">
        <v>1354006.57</v>
      </c>
      <c r="S32" s="10">
        <v>1355263.4280000001</v>
      </c>
      <c r="T32" s="10">
        <v>1356141.27</v>
      </c>
      <c r="U32" s="10">
        <v>1357406.0789999999</v>
      </c>
      <c r="V32" s="10">
        <v>1359343.9709999999</v>
      </c>
      <c r="W32" s="10">
        <v>1361141.95</v>
      </c>
      <c r="X32" s="10">
        <v>1361401.2209999999</v>
      </c>
      <c r="Y32" s="10">
        <v>1359572.7790000001</v>
      </c>
      <c r="Z32" s="10">
        <v>1356445.75</v>
      </c>
      <c r="AA32" s="10">
        <v>1351475.63</v>
      </c>
      <c r="AB32" s="10">
        <v>1346450.2590000001</v>
      </c>
      <c r="AC32" s="10">
        <v>1346237.139</v>
      </c>
      <c r="AD32">
        <v>1347125.48</v>
      </c>
      <c r="AE32">
        <v>1345741.588</v>
      </c>
      <c r="AF32" s="10">
        <v>1340299.8489999999</v>
      </c>
      <c r="AG32" s="10"/>
      <c r="AH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</row>
    <row r="33" spans="2:71">
      <c r="B33" t="s">
        <v>219</v>
      </c>
      <c r="C33">
        <v>199972.91949999999</v>
      </c>
      <c r="D33" s="10">
        <v>200014.89</v>
      </c>
      <c r="E33" s="10">
        <v>199366.61009999999</v>
      </c>
      <c r="F33" s="10">
        <v>198621.77</v>
      </c>
      <c r="G33" s="10">
        <v>198246.32019999999</v>
      </c>
      <c r="H33" s="10">
        <v>197999.3002</v>
      </c>
      <c r="I33" s="10">
        <v>197812.35010000001</v>
      </c>
      <c r="J33" s="10">
        <v>197583.25</v>
      </c>
      <c r="K33" s="10">
        <v>197238.02979999999</v>
      </c>
      <c r="L33" s="10">
        <v>196912.7101</v>
      </c>
      <c r="M33" s="10">
        <v>196856.09969999999</v>
      </c>
      <c r="N33" s="10">
        <v>197206.76980000001</v>
      </c>
      <c r="O33" s="10">
        <v>197585.6298</v>
      </c>
      <c r="P33" s="10">
        <v>197611.0099</v>
      </c>
      <c r="Q33" s="10">
        <v>197675.65030000001</v>
      </c>
      <c r="R33" s="10">
        <v>197950.8702</v>
      </c>
      <c r="S33" s="10">
        <v>198250.32010000001</v>
      </c>
      <c r="T33" s="10">
        <v>198626.8</v>
      </c>
      <c r="U33" s="10">
        <v>199176.90040000001</v>
      </c>
      <c r="V33" s="10">
        <v>199754.39060000001</v>
      </c>
      <c r="W33" s="10">
        <v>200221.16020000001</v>
      </c>
      <c r="X33" s="10">
        <v>200331.61960000001</v>
      </c>
      <c r="Y33" s="10">
        <v>200221.08009999999</v>
      </c>
      <c r="Z33" s="10">
        <v>200094.1801</v>
      </c>
      <c r="AA33" s="10">
        <v>200098.7501</v>
      </c>
      <c r="AB33" s="10">
        <v>199569.35029999999</v>
      </c>
      <c r="AC33" s="10">
        <v>198506.67019999999</v>
      </c>
      <c r="AD33">
        <v>198336.76</v>
      </c>
      <c r="AE33">
        <v>197887.73989999999</v>
      </c>
      <c r="AF33" s="10">
        <v>198072.7996</v>
      </c>
      <c r="AG33" s="10"/>
      <c r="AH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</row>
    <row r="34" spans="2:71">
      <c r="B34" t="s">
        <v>220</v>
      </c>
      <c r="C34">
        <v>56522.389880000002</v>
      </c>
      <c r="D34" s="10">
        <v>56745.380060000003</v>
      </c>
      <c r="E34" s="10">
        <v>56562.01008</v>
      </c>
      <c r="F34" s="10">
        <v>56075.780039999998</v>
      </c>
      <c r="G34" s="10">
        <v>56416.650090000003</v>
      </c>
      <c r="H34" s="10">
        <v>56114.019890000003</v>
      </c>
      <c r="I34" s="10">
        <v>55235.439919999997</v>
      </c>
      <c r="J34" s="10">
        <v>55014.839720000004</v>
      </c>
      <c r="K34" s="10">
        <v>55555.830139999998</v>
      </c>
      <c r="L34" s="10">
        <v>54562.720050000004</v>
      </c>
      <c r="M34" s="10">
        <v>53821.160020000003</v>
      </c>
      <c r="N34" s="10">
        <v>53800.949950000002</v>
      </c>
      <c r="O34" s="10">
        <v>54209.210019999999</v>
      </c>
      <c r="P34" s="10">
        <v>54072.879919999999</v>
      </c>
      <c r="Q34" s="10">
        <v>54261.5</v>
      </c>
      <c r="R34" s="10">
        <v>54592.920039999997</v>
      </c>
      <c r="S34" s="10">
        <v>54656.899960000002</v>
      </c>
      <c r="T34" s="10">
        <v>54540.969920000003</v>
      </c>
      <c r="U34" s="10">
        <v>55388.60987</v>
      </c>
      <c r="V34" s="10">
        <v>55427.619989999999</v>
      </c>
      <c r="W34" s="10">
        <v>54773.460120000003</v>
      </c>
      <c r="X34" s="10">
        <v>54653.490330000001</v>
      </c>
      <c r="Y34" s="10">
        <v>54407.41994</v>
      </c>
      <c r="Z34" s="10">
        <v>54125.000090000001</v>
      </c>
      <c r="AA34" s="10">
        <v>52069.619919999997</v>
      </c>
      <c r="AB34" s="10">
        <v>52715.520369999998</v>
      </c>
      <c r="AC34" s="10">
        <v>53288.640180000002</v>
      </c>
      <c r="AD34">
        <v>53656.239930000003</v>
      </c>
      <c r="AE34">
        <v>53836.54982</v>
      </c>
      <c r="AF34">
        <v>52931.459909999998</v>
      </c>
      <c r="AG34" s="10"/>
      <c r="AH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</row>
    <row r="35" spans="2:71">
      <c r="B35" t="s">
        <v>221</v>
      </c>
      <c r="C35">
        <v>52735.380060000003</v>
      </c>
      <c r="D35" s="10">
        <v>53173.369939999997</v>
      </c>
      <c r="E35" s="10">
        <v>53187.820099999997</v>
      </c>
      <c r="F35" s="10">
        <v>53367.040150000001</v>
      </c>
      <c r="G35" s="10">
        <v>52919.160020000003</v>
      </c>
      <c r="H35" s="10">
        <v>53113.590080000002</v>
      </c>
      <c r="I35" s="10">
        <v>53910.710030000002</v>
      </c>
      <c r="J35" s="10">
        <v>54167.059869999997</v>
      </c>
      <c r="K35" s="10">
        <v>53685.099770000001</v>
      </c>
      <c r="L35" s="10">
        <v>54707.109969999998</v>
      </c>
      <c r="M35" s="10">
        <v>55679.649879999997</v>
      </c>
      <c r="N35" s="10">
        <v>56021.909899999999</v>
      </c>
      <c r="O35" s="10">
        <v>55734.919889999997</v>
      </c>
      <c r="P35" s="10">
        <v>55733.410159999999</v>
      </c>
      <c r="Q35" s="10">
        <v>55548.73979</v>
      </c>
      <c r="R35" s="10">
        <v>55378.169860000002</v>
      </c>
      <c r="S35" s="10">
        <v>55124.970009999997</v>
      </c>
      <c r="T35" s="10">
        <v>54915.969879999997</v>
      </c>
      <c r="U35" s="10">
        <v>54155.630080000003</v>
      </c>
      <c r="V35" s="10">
        <v>54183.609799999998</v>
      </c>
      <c r="W35" s="10">
        <v>54640.530070000001</v>
      </c>
      <c r="X35" s="10">
        <v>54575.300130000003</v>
      </c>
      <c r="Y35" s="10">
        <v>54669.169820000003</v>
      </c>
      <c r="Z35" s="10">
        <v>54825.959629999998</v>
      </c>
      <c r="AA35" s="10">
        <v>56406.710180000002</v>
      </c>
      <c r="AB35" s="10">
        <v>55337.450089999998</v>
      </c>
      <c r="AC35" s="10">
        <v>54857.150220000003</v>
      </c>
      <c r="AD35">
        <v>54384.659979999997</v>
      </c>
      <c r="AE35">
        <v>53500.750010000003</v>
      </c>
      <c r="AF35">
        <v>53453.370130000003</v>
      </c>
      <c r="AG35" s="10"/>
      <c r="AH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</row>
    <row r="36" spans="2:71">
      <c r="B36" t="s">
        <v>222</v>
      </c>
      <c r="C36">
        <v>30234452.670000002</v>
      </c>
      <c r="D36" s="10">
        <v>30190373.969999999</v>
      </c>
      <c r="E36" s="10">
        <v>30152502.760000002</v>
      </c>
      <c r="F36" s="10">
        <v>30120530.300000001</v>
      </c>
      <c r="G36" s="10">
        <v>30094278.239999998</v>
      </c>
      <c r="H36" s="10">
        <v>30068118.039999999</v>
      </c>
      <c r="I36" s="10">
        <v>30050000.780000001</v>
      </c>
      <c r="J36" s="10">
        <v>30045041.190000001</v>
      </c>
      <c r="K36" s="10">
        <v>30040165.059999999</v>
      </c>
      <c r="L36" s="10">
        <v>30036014.199999999</v>
      </c>
      <c r="M36" s="10">
        <v>30047160.039999999</v>
      </c>
      <c r="N36" s="10">
        <v>30078379.629999999</v>
      </c>
      <c r="O36" s="10">
        <v>30114679.109999999</v>
      </c>
      <c r="P36" s="10">
        <v>30151207.289999999</v>
      </c>
      <c r="Q36" s="10">
        <v>30197391.239999998</v>
      </c>
      <c r="R36" s="10">
        <v>30259084.559999999</v>
      </c>
      <c r="S36" s="10">
        <v>30319847.559999999</v>
      </c>
      <c r="T36" s="10">
        <v>30383840.25</v>
      </c>
      <c r="U36" s="10">
        <v>30453491.059999999</v>
      </c>
      <c r="V36" s="10">
        <v>30519992.5</v>
      </c>
      <c r="W36" s="10">
        <v>30579269.870000001</v>
      </c>
      <c r="X36" s="10">
        <v>30603482.07</v>
      </c>
      <c r="Y36" s="10">
        <v>30608498.789999999</v>
      </c>
      <c r="Z36" s="10">
        <v>30614344.93</v>
      </c>
      <c r="AA36" s="10">
        <v>30582633.030000001</v>
      </c>
      <c r="AB36" s="10">
        <v>30559566.420000002</v>
      </c>
      <c r="AC36" s="10">
        <v>30534662.350000001</v>
      </c>
      <c r="AD36">
        <v>30546203.27</v>
      </c>
      <c r="AE36">
        <v>30556626.050000001</v>
      </c>
      <c r="AF36">
        <v>30590572.739999998</v>
      </c>
      <c r="AG36" s="10"/>
      <c r="AH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</row>
    <row r="39" spans="2:71">
      <c r="B39" s="2" t="s">
        <v>1132</v>
      </c>
    </row>
    <row r="41" spans="2:71">
      <c r="C41" s="22" t="s">
        <v>41</v>
      </c>
      <c r="D41" s="22" t="s">
        <v>42</v>
      </c>
      <c r="E41" s="22" t="s">
        <v>43</v>
      </c>
      <c r="F41" s="22" t="s">
        <v>44</v>
      </c>
      <c r="G41" s="22" t="s">
        <v>45</v>
      </c>
      <c r="H41" s="22" t="s">
        <v>46</v>
      </c>
      <c r="I41" s="22" t="s">
        <v>47</v>
      </c>
      <c r="J41" s="22" t="s">
        <v>48</v>
      </c>
      <c r="K41" s="22" t="s">
        <v>49</v>
      </c>
      <c r="L41" s="22" t="s">
        <v>50</v>
      </c>
      <c r="M41" s="22" t="s">
        <v>51</v>
      </c>
      <c r="N41" s="22" t="s">
        <v>52</v>
      </c>
      <c r="O41" s="22" t="s">
        <v>53</v>
      </c>
      <c r="P41" s="22" t="s">
        <v>54</v>
      </c>
      <c r="Q41" s="22" t="s">
        <v>55</v>
      </c>
      <c r="R41" s="22" t="s">
        <v>56</v>
      </c>
      <c r="S41" s="22" t="s">
        <v>57</v>
      </c>
      <c r="T41" s="22" t="s">
        <v>58</v>
      </c>
      <c r="U41" s="22" t="s">
        <v>59</v>
      </c>
      <c r="V41" s="22" t="s">
        <v>60</v>
      </c>
      <c r="W41" s="22" t="s">
        <v>61</v>
      </c>
      <c r="X41" s="22" t="s">
        <v>62</v>
      </c>
      <c r="Y41" s="22" t="s">
        <v>63</v>
      </c>
      <c r="Z41" s="22" t="s">
        <v>64</v>
      </c>
      <c r="AA41" s="22" t="s">
        <v>65</v>
      </c>
      <c r="AB41" s="22" t="s">
        <v>66</v>
      </c>
      <c r="AC41" s="22" t="s">
        <v>67</v>
      </c>
      <c r="AD41" s="22" t="s">
        <v>68</v>
      </c>
      <c r="AE41" s="4" t="s">
        <v>898</v>
      </c>
      <c r="AF41" s="22" t="s">
        <v>1239</v>
      </c>
    </row>
    <row r="42" spans="2:71">
      <c r="B42" t="s">
        <v>203</v>
      </c>
      <c r="C42">
        <v>4021220.8990000002</v>
      </c>
      <c r="D42" s="10">
        <v>4046306.54</v>
      </c>
      <c r="E42" s="10">
        <v>4018385.4389999998</v>
      </c>
      <c r="F42" s="10">
        <v>3994421.73</v>
      </c>
      <c r="G42" s="10">
        <v>3981388.91</v>
      </c>
      <c r="H42" s="10">
        <v>3970815.73</v>
      </c>
      <c r="I42" s="10">
        <v>3953632.392</v>
      </c>
      <c r="J42" s="10">
        <v>3943133.9029999999</v>
      </c>
      <c r="K42" s="10">
        <v>3956868.5180000002</v>
      </c>
      <c r="L42" s="10">
        <v>3933598.28</v>
      </c>
      <c r="M42" s="10">
        <v>3930780.199</v>
      </c>
      <c r="N42" s="10">
        <v>3908824.07</v>
      </c>
      <c r="O42" s="10">
        <v>3922739.1809999999</v>
      </c>
      <c r="P42" s="10">
        <v>3916550.25</v>
      </c>
      <c r="Q42" s="10">
        <v>3901343.8229999999</v>
      </c>
      <c r="R42" s="10">
        <v>3901007.5589999999</v>
      </c>
      <c r="S42" s="10">
        <v>3908977.358</v>
      </c>
      <c r="T42" s="10">
        <v>3937105.7480000001</v>
      </c>
      <c r="U42" s="10">
        <v>3936660.895</v>
      </c>
      <c r="V42" s="10">
        <v>3930250.4279999998</v>
      </c>
      <c r="W42" s="10">
        <v>3910526.32</v>
      </c>
      <c r="X42" s="10">
        <v>3664707.6329999999</v>
      </c>
      <c r="Y42" s="10">
        <v>3879038.3</v>
      </c>
      <c r="Z42" s="10">
        <v>3949878.3020000001</v>
      </c>
      <c r="AA42" s="10">
        <v>3902007.22</v>
      </c>
      <c r="AB42">
        <v>3975968.6889999998</v>
      </c>
      <c r="AC42">
        <v>4012640.148</v>
      </c>
      <c r="AD42">
        <v>4024985.8289999999</v>
      </c>
      <c r="AE42">
        <v>3946858.2889999999</v>
      </c>
      <c r="AF42">
        <v>3982751.85</v>
      </c>
    </row>
    <row r="43" spans="2:71">
      <c r="B43" t="s">
        <v>204</v>
      </c>
      <c r="C43">
        <v>640166.25910000002</v>
      </c>
      <c r="D43" s="10">
        <v>647250.55149999994</v>
      </c>
      <c r="E43" s="10">
        <v>644067.79040000006</v>
      </c>
      <c r="F43" s="10">
        <v>637546.63049999997</v>
      </c>
      <c r="G43" s="10">
        <v>642795.84939999995</v>
      </c>
      <c r="H43" s="10">
        <v>644212.049</v>
      </c>
      <c r="I43" s="10">
        <v>644165.36899999995</v>
      </c>
      <c r="J43" s="10">
        <v>641620.02060000005</v>
      </c>
      <c r="K43" s="10">
        <v>637892.15960000001</v>
      </c>
      <c r="L43" s="10">
        <v>637233.17050000001</v>
      </c>
      <c r="M43" s="10">
        <v>631724.75959999999</v>
      </c>
      <c r="N43" s="10">
        <v>633381.75029999996</v>
      </c>
      <c r="O43" s="10">
        <v>630302.19900000002</v>
      </c>
      <c r="P43" s="10">
        <v>637110.43039999995</v>
      </c>
      <c r="Q43" s="10">
        <v>638850.68909999996</v>
      </c>
      <c r="R43" s="10">
        <v>643225.90110000002</v>
      </c>
      <c r="S43" s="10">
        <v>638501.30989999999</v>
      </c>
      <c r="T43" s="10">
        <v>645480.72010000004</v>
      </c>
      <c r="U43" s="10">
        <v>653186.07860000001</v>
      </c>
      <c r="V43" s="10">
        <v>650341.36</v>
      </c>
      <c r="W43" s="10">
        <v>645044.75040000002</v>
      </c>
      <c r="X43" s="10">
        <v>630866.37060000002</v>
      </c>
      <c r="Y43" s="10">
        <v>636677.66009999998</v>
      </c>
      <c r="Z43" s="10">
        <v>642563.38060000003</v>
      </c>
      <c r="AA43" s="10">
        <v>635320.25089999998</v>
      </c>
      <c r="AB43">
        <v>635451.35900000005</v>
      </c>
      <c r="AC43">
        <v>637016.03009999997</v>
      </c>
      <c r="AD43">
        <v>641014.91020000004</v>
      </c>
      <c r="AE43">
        <v>640626.73970000003</v>
      </c>
      <c r="AF43">
        <v>637893.51020000002</v>
      </c>
    </row>
    <row r="44" spans="2:71">
      <c r="B44" t="s">
        <v>205</v>
      </c>
      <c r="C44">
        <v>456798.71059999999</v>
      </c>
      <c r="D44" s="10">
        <v>458731.87929999997</v>
      </c>
      <c r="E44" s="10">
        <v>464988.51030000002</v>
      </c>
      <c r="F44" s="10">
        <v>467405.27</v>
      </c>
      <c r="G44" s="10">
        <v>462604.83010000002</v>
      </c>
      <c r="H44" s="10">
        <v>467741.41009999998</v>
      </c>
      <c r="I44" s="10">
        <v>469961.0797</v>
      </c>
      <c r="J44" s="10">
        <v>457300.55989999999</v>
      </c>
      <c r="K44" s="10">
        <v>455111.35029999999</v>
      </c>
      <c r="L44" s="10">
        <v>455792.96029999998</v>
      </c>
      <c r="M44" s="10">
        <v>452269.27960000001</v>
      </c>
      <c r="N44" s="10">
        <v>449660.39069999999</v>
      </c>
      <c r="O44" s="10">
        <v>450874.77919999999</v>
      </c>
      <c r="P44" s="10">
        <v>447860.06020000001</v>
      </c>
      <c r="Q44" s="10">
        <v>448746.2794</v>
      </c>
      <c r="R44" s="10">
        <v>442152.3296</v>
      </c>
      <c r="S44" s="10">
        <v>447366.96970000002</v>
      </c>
      <c r="T44" s="10">
        <v>441872.5098</v>
      </c>
      <c r="U44" s="10">
        <v>445661.81959999999</v>
      </c>
      <c r="V44" s="10">
        <v>446149.1703</v>
      </c>
      <c r="W44" s="10">
        <v>447470.80060000002</v>
      </c>
      <c r="X44" s="10">
        <v>428050.72960000002</v>
      </c>
      <c r="Y44" s="10">
        <v>438913.43920000002</v>
      </c>
      <c r="Z44" s="10">
        <v>438915.5503</v>
      </c>
      <c r="AA44" s="10">
        <v>440739.7599</v>
      </c>
      <c r="AB44">
        <v>442368.85960000003</v>
      </c>
      <c r="AC44">
        <v>443408.17940000002</v>
      </c>
      <c r="AD44">
        <v>435673.92070000002</v>
      </c>
      <c r="AE44">
        <v>433480.78970000002</v>
      </c>
      <c r="AF44">
        <v>424842.37070000003</v>
      </c>
    </row>
    <row r="45" spans="2:71">
      <c r="B45" t="s">
        <v>206</v>
      </c>
      <c r="C45">
        <v>582484.78890000004</v>
      </c>
      <c r="D45" s="10">
        <v>621805.23959999997</v>
      </c>
      <c r="E45" s="10">
        <v>637379.58059999999</v>
      </c>
      <c r="F45" s="10">
        <v>598905.05050000001</v>
      </c>
      <c r="G45" s="10">
        <v>596979.65119999996</v>
      </c>
      <c r="H45" s="10">
        <v>624021.29940000002</v>
      </c>
      <c r="I45" s="10">
        <v>633795.52040000004</v>
      </c>
      <c r="J45" s="10">
        <v>589501.62970000005</v>
      </c>
      <c r="K45" s="10">
        <v>582149.39029999997</v>
      </c>
      <c r="L45" s="10">
        <v>618722.82990000001</v>
      </c>
      <c r="M45" s="10">
        <v>639454.56099999999</v>
      </c>
      <c r="N45" s="10">
        <v>590593.29040000006</v>
      </c>
      <c r="O45" s="10">
        <v>586150.68920000002</v>
      </c>
      <c r="P45" s="10">
        <v>641781.44079999998</v>
      </c>
      <c r="Q45" s="10">
        <v>663310.03110000002</v>
      </c>
      <c r="R45" s="10">
        <v>614467.51020000002</v>
      </c>
      <c r="S45" s="10">
        <v>613805.40919999999</v>
      </c>
      <c r="T45" s="10">
        <v>647593.3308</v>
      </c>
      <c r="U45" s="10">
        <v>664143.71010000003</v>
      </c>
      <c r="V45" s="10">
        <v>624454.20929999999</v>
      </c>
      <c r="W45" s="10">
        <v>606653.44990000001</v>
      </c>
      <c r="X45" s="10">
        <v>602472.58889999997</v>
      </c>
      <c r="Y45" s="10">
        <v>651776.19949999999</v>
      </c>
      <c r="Z45" s="10">
        <v>622989.00040000002</v>
      </c>
      <c r="AA45" s="10">
        <v>610759.2206</v>
      </c>
      <c r="AB45">
        <v>654573.74950000003</v>
      </c>
      <c r="AC45">
        <v>673133.50060000003</v>
      </c>
      <c r="AD45">
        <v>621132.34129999997</v>
      </c>
      <c r="AE45">
        <v>637655.29079999996</v>
      </c>
      <c r="AF45">
        <v>665003.51980000001</v>
      </c>
    </row>
    <row r="46" spans="2:71">
      <c r="B46" t="s">
        <v>207</v>
      </c>
      <c r="C46">
        <v>1109126.2890000001</v>
      </c>
      <c r="D46" s="10">
        <v>1103865.3500000001</v>
      </c>
      <c r="E46" s="10">
        <v>1100299.1710000001</v>
      </c>
      <c r="F46" s="10">
        <v>1099232.6200000001</v>
      </c>
      <c r="G46" s="10">
        <v>1087136.602</v>
      </c>
      <c r="H46" s="10">
        <v>1092643.8089999999</v>
      </c>
      <c r="I46" s="10">
        <v>1094482.121</v>
      </c>
      <c r="J46" s="10">
        <v>1089971.5120000001</v>
      </c>
      <c r="K46" s="10">
        <v>1078649.99</v>
      </c>
      <c r="L46" s="10">
        <v>1085218.618</v>
      </c>
      <c r="M46" s="10">
        <v>1083588.9110000001</v>
      </c>
      <c r="N46" s="10">
        <v>1102191.9310000001</v>
      </c>
      <c r="O46" s="10">
        <v>1093686.02</v>
      </c>
      <c r="P46" s="10">
        <v>1093958.2209999999</v>
      </c>
      <c r="Q46" s="10">
        <v>1115808.0319999999</v>
      </c>
      <c r="R46" s="10">
        <v>1125949.209</v>
      </c>
      <c r="S46" s="10">
        <v>1118263.6599999999</v>
      </c>
      <c r="T46" s="10">
        <v>1123185.149</v>
      </c>
      <c r="U46" s="10">
        <v>1115739.291</v>
      </c>
      <c r="V46" s="10">
        <v>1146654.348</v>
      </c>
      <c r="W46" s="10">
        <v>1133388.409</v>
      </c>
      <c r="X46" s="10">
        <v>1033364.09</v>
      </c>
      <c r="Y46" s="10">
        <v>1078354.959</v>
      </c>
      <c r="Z46" s="10">
        <v>1090744.0900000001</v>
      </c>
      <c r="AA46" s="10">
        <v>1060270.51</v>
      </c>
      <c r="AB46">
        <v>1082570.2009999999</v>
      </c>
      <c r="AC46">
        <v>1135459.9099999999</v>
      </c>
      <c r="AD46">
        <v>1142363.7709999999</v>
      </c>
      <c r="AE46">
        <v>1142863.6399999999</v>
      </c>
      <c r="AF46">
        <v>1142085.9010000001</v>
      </c>
    </row>
    <row r="47" spans="2:71">
      <c r="B47" t="s">
        <v>208</v>
      </c>
      <c r="C47">
        <v>276772.44959999999</v>
      </c>
      <c r="D47" s="10">
        <v>274710.57040000003</v>
      </c>
      <c r="E47" s="10">
        <v>277583.39039999997</v>
      </c>
      <c r="F47" s="10">
        <v>272036.02059999999</v>
      </c>
      <c r="G47" s="10">
        <v>271578.8394</v>
      </c>
      <c r="H47" s="10">
        <v>273676.76040000003</v>
      </c>
      <c r="I47" s="10">
        <v>275458.61989999999</v>
      </c>
      <c r="J47" s="10">
        <v>274898.06050000002</v>
      </c>
      <c r="K47" s="10">
        <v>272111.1298</v>
      </c>
      <c r="L47" s="10">
        <v>273349.81030000001</v>
      </c>
      <c r="M47" s="10">
        <v>272948.3198</v>
      </c>
      <c r="N47" s="10">
        <v>272555.63020000001</v>
      </c>
      <c r="O47" s="10">
        <v>266991.17989999999</v>
      </c>
      <c r="P47" s="10">
        <v>269276.90019999997</v>
      </c>
      <c r="Q47" s="10">
        <v>269694.96029999998</v>
      </c>
      <c r="R47" s="10">
        <v>265238.78029999998</v>
      </c>
      <c r="S47" s="10">
        <v>267699.24</v>
      </c>
      <c r="T47" s="10">
        <v>266290.26</v>
      </c>
      <c r="U47" s="10">
        <v>270165.55</v>
      </c>
      <c r="V47" s="10">
        <v>272729.59009999997</v>
      </c>
      <c r="W47" s="10">
        <v>266346.02980000002</v>
      </c>
      <c r="X47" s="10">
        <v>253340.98019999999</v>
      </c>
      <c r="Y47" s="10">
        <v>270986.2599</v>
      </c>
      <c r="Z47" s="10">
        <v>267106.90980000002</v>
      </c>
      <c r="AA47" s="10">
        <v>266584.03960000002</v>
      </c>
      <c r="AB47">
        <v>271966.01</v>
      </c>
      <c r="AC47">
        <v>279111.9694</v>
      </c>
      <c r="AD47">
        <v>268468.78090000001</v>
      </c>
      <c r="AE47">
        <v>266888.84940000001</v>
      </c>
      <c r="AF47">
        <v>269285.3602</v>
      </c>
    </row>
    <row r="48" spans="2:71">
      <c r="B48" t="s">
        <v>209</v>
      </c>
      <c r="C48">
        <v>1139447.07</v>
      </c>
      <c r="D48" s="10">
        <v>1144743.791</v>
      </c>
      <c r="E48" s="10">
        <v>1140763.1599999999</v>
      </c>
      <c r="F48" s="10">
        <v>1136369.831</v>
      </c>
      <c r="G48" s="10">
        <v>1131047.5889999999</v>
      </c>
      <c r="H48" s="10">
        <v>1135485.4609999999</v>
      </c>
      <c r="I48" s="10">
        <v>1138694.1000000001</v>
      </c>
      <c r="J48" s="10">
        <v>1126615.3899999999</v>
      </c>
      <c r="K48" s="10">
        <v>1116000.281</v>
      </c>
      <c r="L48" s="10">
        <v>1125872.2509999999</v>
      </c>
      <c r="M48" s="10">
        <v>1121908.78</v>
      </c>
      <c r="N48" s="10">
        <v>1108378.3689999999</v>
      </c>
      <c r="O48" s="10">
        <v>1102867.121</v>
      </c>
      <c r="P48" s="10">
        <v>1109481.7009999999</v>
      </c>
      <c r="Q48" s="10">
        <v>1113305.7109999999</v>
      </c>
      <c r="R48" s="10">
        <v>1103710.429</v>
      </c>
      <c r="S48" s="10">
        <v>1089696.351</v>
      </c>
      <c r="T48" s="10">
        <v>1109153.04</v>
      </c>
      <c r="U48" s="10">
        <v>1117761.5109999999</v>
      </c>
      <c r="V48" s="10">
        <v>1116087.92</v>
      </c>
      <c r="W48" s="10">
        <v>1102229.95</v>
      </c>
      <c r="X48" s="10">
        <v>1042743.56</v>
      </c>
      <c r="Y48" s="10">
        <v>1093071.32</v>
      </c>
      <c r="Z48" s="10">
        <v>1088199.1510000001</v>
      </c>
      <c r="AA48" s="10">
        <v>1076346.32</v>
      </c>
      <c r="AB48">
        <v>1085905.321</v>
      </c>
      <c r="AC48">
        <v>1092254.281</v>
      </c>
      <c r="AD48">
        <v>1083972.5490000001</v>
      </c>
      <c r="AE48">
        <v>1093441.5490000001</v>
      </c>
      <c r="AF48">
        <v>1104473.1100000001</v>
      </c>
    </row>
    <row r="49" spans="2:32">
      <c r="B49" t="s">
        <v>210</v>
      </c>
      <c r="C49">
        <v>987609.42969999998</v>
      </c>
      <c r="D49" s="10">
        <v>983260.13060000003</v>
      </c>
      <c r="E49" s="10">
        <v>985696.54070000001</v>
      </c>
      <c r="F49" s="10">
        <v>985005.38919999998</v>
      </c>
      <c r="G49" s="10">
        <v>978499.53940000001</v>
      </c>
      <c r="H49" s="10">
        <v>977766.18920000002</v>
      </c>
      <c r="I49" s="10">
        <v>973016.27</v>
      </c>
      <c r="J49" s="10">
        <v>982767.41029999999</v>
      </c>
      <c r="K49" s="10">
        <v>987572.73950000003</v>
      </c>
      <c r="L49" s="10">
        <v>980056.58059999999</v>
      </c>
      <c r="M49" s="10">
        <v>969103.7304</v>
      </c>
      <c r="N49" s="10">
        <v>990293.30020000006</v>
      </c>
      <c r="O49" s="10">
        <v>973713.15890000004</v>
      </c>
      <c r="P49" s="10">
        <v>976497.1311</v>
      </c>
      <c r="Q49" s="10">
        <v>973111.38069999998</v>
      </c>
      <c r="R49" s="10">
        <v>980371.63009999995</v>
      </c>
      <c r="S49" s="10">
        <v>976024.51020000002</v>
      </c>
      <c r="T49" s="10">
        <v>973443.70970000001</v>
      </c>
      <c r="U49" s="10">
        <v>977525.51980000001</v>
      </c>
      <c r="V49" s="10">
        <v>979302.77960000001</v>
      </c>
      <c r="W49" s="10">
        <v>969630.23979999998</v>
      </c>
      <c r="X49" s="10">
        <v>919263.68050000002</v>
      </c>
      <c r="Y49" s="10">
        <v>970285.75060000003</v>
      </c>
      <c r="Z49" s="10">
        <v>985025.87939999998</v>
      </c>
      <c r="AA49" s="10">
        <v>976322.17009999999</v>
      </c>
      <c r="AB49">
        <v>998051.56909999996</v>
      </c>
      <c r="AC49">
        <v>1010110.63</v>
      </c>
      <c r="AD49">
        <v>991984.38130000001</v>
      </c>
      <c r="AE49">
        <v>987415.80989999999</v>
      </c>
      <c r="AF49">
        <v>1001090.279</v>
      </c>
    </row>
    <row r="50" spans="2:32">
      <c r="B50" t="s">
        <v>211</v>
      </c>
      <c r="C50">
        <v>3754705.7310000001</v>
      </c>
      <c r="D50" s="10">
        <v>3772172.6039999998</v>
      </c>
      <c r="E50" s="10">
        <v>3742443.4</v>
      </c>
      <c r="F50" s="10">
        <v>3742250.9019999998</v>
      </c>
      <c r="G50" s="10">
        <v>3760336.5490000001</v>
      </c>
      <c r="H50" s="10">
        <v>3760202.7510000002</v>
      </c>
      <c r="I50" s="10">
        <v>3750463.7340000002</v>
      </c>
      <c r="J50" s="10">
        <v>3734360.5490000001</v>
      </c>
      <c r="K50" s="10">
        <v>3747061.01</v>
      </c>
      <c r="L50" s="10">
        <v>3736022.8330000001</v>
      </c>
      <c r="M50" s="10">
        <v>3758190.3659999999</v>
      </c>
      <c r="N50" s="10">
        <v>3762060.6310000001</v>
      </c>
      <c r="O50" s="10">
        <v>3727534.6869999999</v>
      </c>
      <c r="P50" s="10">
        <v>3757663.1189999999</v>
      </c>
      <c r="Q50" s="10">
        <v>3766125.6540000001</v>
      </c>
      <c r="R50" s="10">
        <v>3803445.9219999998</v>
      </c>
      <c r="S50" s="10">
        <v>3798073.2310000001</v>
      </c>
      <c r="T50" s="10">
        <v>3822476.3420000002</v>
      </c>
      <c r="U50" s="10">
        <v>3845411.53</v>
      </c>
      <c r="V50" s="10">
        <v>3845346.0219999999</v>
      </c>
      <c r="W50" s="10">
        <v>3821912.2310000001</v>
      </c>
      <c r="X50" s="10">
        <v>3662694.5980000002</v>
      </c>
      <c r="Y50" s="10">
        <v>3792798.5090000001</v>
      </c>
      <c r="Z50" s="10">
        <v>3835939.7119999998</v>
      </c>
      <c r="AA50" s="10">
        <v>3826575.6170000001</v>
      </c>
      <c r="AB50">
        <v>3846268.7289999998</v>
      </c>
      <c r="AC50">
        <v>3855785.1490000002</v>
      </c>
      <c r="AD50">
        <v>3844726.2779999999</v>
      </c>
      <c r="AE50">
        <v>3803528.53</v>
      </c>
      <c r="AF50">
        <v>3831724.662</v>
      </c>
    </row>
    <row r="51" spans="2:32">
      <c r="B51" t="s">
        <v>212</v>
      </c>
      <c r="C51">
        <v>2413394.1179999998</v>
      </c>
      <c r="D51" s="10">
        <v>2413192.628</v>
      </c>
      <c r="E51" s="10">
        <v>2410316.0299999998</v>
      </c>
      <c r="F51" s="10">
        <v>2410339.5890000002</v>
      </c>
      <c r="G51" s="10">
        <v>2406035.7609999999</v>
      </c>
      <c r="H51" s="10">
        <v>2416508.1719999998</v>
      </c>
      <c r="I51" s="10">
        <v>2411860.2799999998</v>
      </c>
      <c r="J51" s="10">
        <v>2419574.673</v>
      </c>
      <c r="K51" s="10">
        <v>2405016.2510000002</v>
      </c>
      <c r="L51" s="10">
        <v>2400501.3810000001</v>
      </c>
      <c r="M51" s="10">
        <v>2421659.4909999999</v>
      </c>
      <c r="N51" s="10">
        <v>2427970.0189999999</v>
      </c>
      <c r="O51" s="10">
        <v>2390495.69</v>
      </c>
      <c r="P51" s="10">
        <v>2410381.0809999998</v>
      </c>
      <c r="Q51" s="10">
        <v>2410983.7609999999</v>
      </c>
      <c r="R51" s="10">
        <v>2389328.199</v>
      </c>
      <c r="S51" s="10">
        <v>2373957.3930000002</v>
      </c>
      <c r="T51" s="10">
        <v>2413713.4550000001</v>
      </c>
      <c r="U51" s="10">
        <v>2415159.8689999999</v>
      </c>
      <c r="V51" s="10">
        <v>2429618.7390000001</v>
      </c>
      <c r="W51" s="10">
        <v>2396665.38</v>
      </c>
      <c r="X51" s="10">
        <v>2305902.19</v>
      </c>
      <c r="Y51" s="10">
        <v>2419399.0469999998</v>
      </c>
      <c r="Z51" s="10">
        <v>2400097.3309999998</v>
      </c>
      <c r="AA51" s="10">
        <v>2358608.8569999998</v>
      </c>
      <c r="AB51">
        <v>2428553.3119999999</v>
      </c>
      <c r="AC51">
        <v>2451487.4219999998</v>
      </c>
      <c r="AD51">
        <v>2441569.3029999998</v>
      </c>
      <c r="AE51">
        <v>2435114.5419999999</v>
      </c>
      <c r="AF51">
        <v>2453279.821</v>
      </c>
    </row>
    <row r="52" spans="2:32">
      <c r="B52" t="s">
        <v>213</v>
      </c>
      <c r="C52">
        <v>499607.64039999997</v>
      </c>
      <c r="D52" s="10">
        <v>501818.02010000002</v>
      </c>
      <c r="E52" s="10">
        <v>503009.70980000001</v>
      </c>
      <c r="F52" s="10">
        <v>497840.6605</v>
      </c>
      <c r="G52" s="10">
        <v>502436.3602</v>
      </c>
      <c r="H52" s="10">
        <v>499976.22090000001</v>
      </c>
      <c r="I52" s="10">
        <v>499252.11989999999</v>
      </c>
      <c r="J52" s="10">
        <v>497014.60009999998</v>
      </c>
      <c r="K52" s="10">
        <v>493348.29940000002</v>
      </c>
      <c r="L52" s="10">
        <v>497385.41009999998</v>
      </c>
      <c r="M52" s="10">
        <v>487428.32</v>
      </c>
      <c r="N52" s="10">
        <v>490251.95980000001</v>
      </c>
      <c r="O52" s="10">
        <v>492064.68949999998</v>
      </c>
      <c r="P52" s="10">
        <v>495067.3296</v>
      </c>
      <c r="Q52" s="10">
        <v>492724.67959999997</v>
      </c>
      <c r="R52" s="10">
        <v>491861.70010000002</v>
      </c>
      <c r="S52" s="10">
        <v>495073.89049999998</v>
      </c>
      <c r="T52" s="10">
        <v>492390.60989999998</v>
      </c>
      <c r="U52" s="10">
        <v>494814.05979999999</v>
      </c>
      <c r="V52" s="10">
        <v>494003.26980000001</v>
      </c>
      <c r="W52" s="10">
        <v>487753.60070000001</v>
      </c>
      <c r="X52" s="10">
        <v>467945.5503</v>
      </c>
      <c r="Y52" s="10">
        <v>483669.78989999997</v>
      </c>
      <c r="Z52" s="10">
        <v>486270.93050000002</v>
      </c>
      <c r="AA52" s="10">
        <v>475598.93030000001</v>
      </c>
      <c r="AB52">
        <v>491180.0503</v>
      </c>
      <c r="AC52">
        <v>500841.96980000002</v>
      </c>
      <c r="AD52">
        <v>485666.57020000002</v>
      </c>
      <c r="AE52">
        <v>486632.65059999999</v>
      </c>
      <c r="AF52">
        <v>493170.92</v>
      </c>
    </row>
    <row r="53" spans="2:32">
      <c r="B53" t="s">
        <v>214</v>
      </c>
      <c r="C53">
        <v>1253540.0190000001</v>
      </c>
      <c r="D53" s="10">
        <v>1252909.21</v>
      </c>
      <c r="E53" s="10">
        <v>1251299.25</v>
      </c>
      <c r="F53" s="10">
        <v>1243586.49</v>
      </c>
      <c r="G53" s="10">
        <v>1236795.041</v>
      </c>
      <c r="H53" s="10">
        <v>1245250.2209999999</v>
      </c>
      <c r="I53" s="10">
        <v>1252739.7409999999</v>
      </c>
      <c r="J53" s="10">
        <v>1241998.031</v>
      </c>
      <c r="K53" s="10">
        <v>1236904.9099999999</v>
      </c>
      <c r="L53" s="10">
        <v>1236736.67</v>
      </c>
      <c r="M53" s="10">
        <v>1238962.692</v>
      </c>
      <c r="N53" s="10">
        <v>1224073.8600000001</v>
      </c>
      <c r="O53" s="10">
        <v>1222955.169</v>
      </c>
      <c r="P53" s="10">
        <v>1236053.22</v>
      </c>
      <c r="Q53" s="10">
        <v>1234731.9890000001</v>
      </c>
      <c r="R53" s="10">
        <v>1223159.531</v>
      </c>
      <c r="S53" s="10">
        <v>1218271.9790000001</v>
      </c>
      <c r="T53" s="10">
        <v>1223983.591</v>
      </c>
      <c r="U53" s="10">
        <v>1234487.111</v>
      </c>
      <c r="V53" s="10">
        <v>1225292.48</v>
      </c>
      <c r="W53" s="10">
        <v>1224139.5</v>
      </c>
      <c r="X53" s="10">
        <v>1176511.659</v>
      </c>
      <c r="Y53" s="10">
        <v>1209036.541</v>
      </c>
      <c r="Z53" s="10">
        <v>1204319.341</v>
      </c>
      <c r="AA53" s="10">
        <v>1200027.79</v>
      </c>
      <c r="AB53">
        <v>1211808.5900000001</v>
      </c>
      <c r="AC53">
        <v>1221068.1810000001</v>
      </c>
      <c r="AD53">
        <v>1206420.6310000001</v>
      </c>
      <c r="AE53">
        <v>1212302.52</v>
      </c>
      <c r="AF53">
        <v>1225792.78</v>
      </c>
    </row>
    <row r="54" spans="2:32">
      <c r="B54" t="s">
        <v>215</v>
      </c>
      <c r="C54">
        <v>3357325.83</v>
      </c>
      <c r="D54" s="10">
        <v>3382198.6809999999</v>
      </c>
      <c r="E54" s="10">
        <v>3324291.3629999999</v>
      </c>
      <c r="F54" s="10">
        <v>3374685.9959999998</v>
      </c>
      <c r="G54" s="10">
        <v>3363561.8289999999</v>
      </c>
      <c r="H54" s="10">
        <v>3354518.5809999998</v>
      </c>
      <c r="I54" s="10">
        <v>3314874.4509999999</v>
      </c>
      <c r="J54" s="10">
        <v>3325066.8650000002</v>
      </c>
      <c r="K54" s="10">
        <v>3305036.3539999998</v>
      </c>
      <c r="L54" s="10">
        <v>3313951.1690000002</v>
      </c>
      <c r="M54" s="10">
        <v>3327111.1880000001</v>
      </c>
      <c r="N54" s="10">
        <v>3361237.61</v>
      </c>
      <c r="O54" s="10">
        <v>3372109.6129999999</v>
      </c>
      <c r="P54" s="10">
        <v>3366442.0180000002</v>
      </c>
      <c r="Q54" s="10">
        <v>3360666.0419999999</v>
      </c>
      <c r="R54" s="10">
        <v>3397936.2039999999</v>
      </c>
      <c r="S54" s="10">
        <v>3400296.7609999999</v>
      </c>
      <c r="T54" s="10">
        <v>3424041.8990000002</v>
      </c>
      <c r="U54" s="10">
        <v>3413216.389</v>
      </c>
      <c r="V54" s="10">
        <v>3484611.531</v>
      </c>
      <c r="W54" s="10">
        <v>3473505.9</v>
      </c>
      <c r="X54" s="10">
        <v>3352546.5559999999</v>
      </c>
      <c r="Y54" s="10">
        <v>3423256.0109999999</v>
      </c>
      <c r="Z54" s="10">
        <v>3503849.22</v>
      </c>
      <c r="AA54" s="10">
        <v>3489448.298</v>
      </c>
      <c r="AB54">
        <v>3508900.1919999998</v>
      </c>
      <c r="AC54">
        <v>3509376.307</v>
      </c>
      <c r="AD54">
        <v>3472761.3689999999</v>
      </c>
      <c r="AE54">
        <v>3533348.21</v>
      </c>
      <c r="AF54">
        <v>3536184.9939999999</v>
      </c>
    </row>
    <row r="55" spans="2:32">
      <c r="B55" t="s">
        <v>216</v>
      </c>
      <c r="C55">
        <v>697992.35140000004</v>
      </c>
      <c r="D55" s="10">
        <v>708338.96880000003</v>
      </c>
      <c r="E55" s="10">
        <v>697802.48950000003</v>
      </c>
      <c r="F55" s="10">
        <v>699350.75080000004</v>
      </c>
      <c r="G55" s="10">
        <v>693905.29929999996</v>
      </c>
      <c r="H55" s="10">
        <v>698248.82860000001</v>
      </c>
      <c r="I55" s="10">
        <v>700918.65980000002</v>
      </c>
      <c r="J55" s="10">
        <v>698942.02919999999</v>
      </c>
      <c r="K55" s="10">
        <v>704118.83070000005</v>
      </c>
      <c r="L55" s="10">
        <v>706173.16040000005</v>
      </c>
      <c r="M55" s="10">
        <v>706565.4399</v>
      </c>
      <c r="N55" s="10">
        <v>704422.6899</v>
      </c>
      <c r="O55" s="10">
        <v>699843.45160000003</v>
      </c>
      <c r="P55" s="10">
        <v>707301.29040000006</v>
      </c>
      <c r="Q55" s="10">
        <v>705959.65960000001</v>
      </c>
      <c r="R55" s="10">
        <v>714719.68</v>
      </c>
      <c r="S55" s="10">
        <v>706820.34970000002</v>
      </c>
      <c r="T55" s="10">
        <v>712931.42859999998</v>
      </c>
      <c r="U55" s="10">
        <v>714794.79040000006</v>
      </c>
      <c r="V55" s="10">
        <v>724021.63009999995</v>
      </c>
      <c r="W55" s="10">
        <v>717054.3504</v>
      </c>
      <c r="X55" s="10">
        <v>691761.3</v>
      </c>
      <c r="Y55" s="10">
        <v>737976.03830000001</v>
      </c>
      <c r="Z55" s="10">
        <v>713706.64040000003</v>
      </c>
      <c r="AA55" s="10">
        <v>721157.9889</v>
      </c>
      <c r="AB55">
        <v>735605.70109999995</v>
      </c>
      <c r="AC55">
        <v>752523.94050000003</v>
      </c>
      <c r="AD55">
        <v>736210.88899999997</v>
      </c>
      <c r="AE55">
        <v>730666.10959999997</v>
      </c>
      <c r="AF55">
        <v>740887.74950000003</v>
      </c>
    </row>
    <row r="56" spans="2:32">
      <c r="B56" t="s">
        <v>217</v>
      </c>
      <c r="C56">
        <v>304733.19959999999</v>
      </c>
      <c r="D56" s="10">
        <v>304299.8</v>
      </c>
      <c r="E56" s="10">
        <v>307736.86969999998</v>
      </c>
      <c r="F56" s="10">
        <v>303098.03039999999</v>
      </c>
      <c r="G56" s="10">
        <v>303400.71010000003</v>
      </c>
      <c r="H56" s="10">
        <v>295948.43930000003</v>
      </c>
      <c r="I56" s="10">
        <v>307152.86050000001</v>
      </c>
      <c r="J56" s="10">
        <v>305634.36009999999</v>
      </c>
      <c r="K56" s="10">
        <v>305379.19020000001</v>
      </c>
      <c r="L56" s="10">
        <v>310348.32990000001</v>
      </c>
      <c r="M56" s="10">
        <v>309562.84000000003</v>
      </c>
      <c r="N56" s="10">
        <v>308013.53960000002</v>
      </c>
      <c r="O56" s="10">
        <v>306898.12969999999</v>
      </c>
      <c r="P56" s="10">
        <v>312421.13939999999</v>
      </c>
      <c r="Q56" s="10">
        <v>311351.0404</v>
      </c>
      <c r="R56" s="10">
        <v>313811.6495</v>
      </c>
      <c r="S56" s="10">
        <v>306520.8003</v>
      </c>
      <c r="T56" s="10">
        <v>315051.34940000001</v>
      </c>
      <c r="U56" s="10">
        <v>313572.81</v>
      </c>
      <c r="V56" s="10">
        <v>312290.94059999997</v>
      </c>
      <c r="W56" s="10">
        <v>307789.3002</v>
      </c>
      <c r="X56" s="10">
        <v>298320.93</v>
      </c>
      <c r="Y56" s="10">
        <v>306296.90990000003</v>
      </c>
      <c r="Z56" s="10">
        <v>310801.6091</v>
      </c>
      <c r="AA56" s="10">
        <v>310798.73009999999</v>
      </c>
      <c r="AB56">
        <v>312983.29969999997</v>
      </c>
      <c r="AC56">
        <v>318145.52039999998</v>
      </c>
      <c r="AD56">
        <v>316138.00050000002</v>
      </c>
      <c r="AE56">
        <v>319522.72009999998</v>
      </c>
      <c r="AF56">
        <v>317905.41029999999</v>
      </c>
    </row>
    <row r="57" spans="2:32">
      <c r="B57" t="s">
        <v>218</v>
      </c>
      <c r="C57">
        <v>1035362.671</v>
      </c>
      <c r="D57" s="10">
        <v>1023788.409</v>
      </c>
      <c r="E57" s="10">
        <v>1009550.87</v>
      </c>
      <c r="F57" s="10">
        <v>1018874.121</v>
      </c>
      <c r="G57" s="10">
        <v>1020123.998</v>
      </c>
      <c r="H57" s="10">
        <v>1022029.071</v>
      </c>
      <c r="I57" s="10">
        <v>1034359.33</v>
      </c>
      <c r="J57" s="10">
        <v>1023024.1090000001</v>
      </c>
      <c r="K57" s="10">
        <v>1008926.59</v>
      </c>
      <c r="L57" s="10">
        <v>1011253.899</v>
      </c>
      <c r="M57" s="10">
        <v>1016770.469</v>
      </c>
      <c r="N57" s="10">
        <v>1018599.48</v>
      </c>
      <c r="O57" s="10">
        <v>1015457.91</v>
      </c>
      <c r="P57" s="10">
        <v>1026930.01</v>
      </c>
      <c r="Q57" s="10">
        <v>1008962.18</v>
      </c>
      <c r="R57" s="10">
        <v>1021603.37</v>
      </c>
      <c r="S57" s="10">
        <v>1029269.259</v>
      </c>
      <c r="T57" s="10">
        <v>1026654.52</v>
      </c>
      <c r="U57" s="10">
        <v>1016189.849</v>
      </c>
      <c r="V57" s="10">
        <v>1019551.3810000001</v>
      </c>
      <c r="W57" s="10">
        <v>1010849.189</v>
      </c>
      <c r="X57" s="10">
        <v>979922.15090000001</v>
      </c>
      <c r="Y57" s="10">
        <v>1015286.949</v>
      </c>
      <c r="Z57" s="10">
        <v>1010651.33</v>
      </c>
      <c r="AA57" s="10">
        <v>1002781.37</v>
      </c>
      <c r="AB57">
        <v>1005689.529</v>
      </c>
      <c r="AC57">
        <v>1027774.29</v>
      </c>
      <c r="AD57">
        <v>1027533.41</v>
      </c>
      <c r="AE57">
        <v>1030720.3689999999</v>
      </c>
      <c r="AF57">
        <v>1011447.429</v>
      </c>
    </row>
    <row r="58" spans="2:32">
      <c r="B58" t="s">
        <v>219</v>
      </c>
      <c r="C58">
        <v>152670.47949999999</v>
      </c>
      <c r="D58" s="10">
        <v>155559.39000000001</v>
      </c>
      <c r="E58" s="10">
        <v>151901.31</v>
      </c>
      <c r="F58" s="10">
        <v>153149.51999999999</v>
      </c>
      <c r="G58" s="10">
        <v>151827.16010000001</v>
      </c>
      <c r="H58" s="10">
        <v>154620.26019999999</v>
      </c>
      <c r="I58" s="10">
        <v>152384.10010000001</v>
      </c>
      <c r="J58" s="10">
        <v>151005.09</v>
      </c>
      <c r="K58" s="10">
        <v>152670.02979999999</v>
      </c>
      <c r="L58" s="10">
        <v>150524.9302</v>
      </c>
      <c r="M58" s="10">
        <v>150111.0797</v>
      </c>
      <c r="N58" s="10">
        <v>151504.98980000001</v>
      </c>
      <c r="O58" s="10">
        <v>150120.79990000001</v>
      </c>
      <c r="P58" s="10">
        <v>153131.1599</v>
      </c>
      <c r="Q58" s="10">
        <v>153771.3002</v>
      </c>
      <c r="R58" s="10">
        <v>153577.58009999999</v>
      </c>
      <c r="S58" s="10">
        <v>154200.6801</v>
      </c>
      <c r="T58" s="10">
        <v>156181.2499</v>
      </c>
      <c r="U58" s="10">
        <v>153840.38029999999</v>
      </c>
      <c r="V58" s="10">
        <v>154578.42050000001</v>
      </c>
      <c r="W58" s="10">
        <v>154399.6802</v>
      </c>
      <c r="X58" s="10">
        <v>148246.3297</v>
      </c>
      <c r="Y58" s="10">
        <v>152119.6501</v>
      </c>
      <c r="Z58" s="10">
        <v>155756.51999999999</v>
      </c>
      <c r="AA58" s="10">
        <v>153436.17000000001</v>
      </c>
      <c r="AB58">
        <v>157298.6102</v>
      </c>
      <c r="AC58">
        <v>156888.70019999999</v>
      </c>
      <c r="AD58">
        <v>155357.22</v>
      </c>
      <c r="AE58">
        <v>155297.40979999999</v>
      </c>
      <c r="AF58">
        <v>155770.6697</v>
      </c>
    </row>
    <row r="59" spans="2:32">
      <c r="B59" t="s">
        <v>220</v>
      </c>
      <c r="C59">
        <v>36681.139900000002</v>
      </c>
      <c r="D59" s="10">
        <v>35965.200040000003</v>
      </c>
      <c r="E59" s="10">
        <v>39061.430090000002</v>
      </c>
      <c r="F59" s="10">
        <v>36076.060039999997</v>
      </c>
      <c r="G59" s="10">
        <v>38000.640119999996</v>
      </c>
      <c r="H59" s="10">
        <v>38015.409919999998</v>
      </c>
      <c r="I59" s="10">
        <v>36623.319869999999</v>
      </c>
      <c r="J59" s="10">
        <v>35738.469819999998</v>
      </c>
      <c r="K59" s="10">
        <v>37398.420100000003</v>
      </c>
      <c r="L59" s="10">
        <v>34706.230000000003</v>
      </c>
      <c r="M59" s="10">
        <v>35746.15</v>
      </c>
      <c r="N59" s="10">
        <v>37087.979899999998</v>
      </c>
      <c r="O59" s="10">
        <v>38401.829969999999</v>
      </c>
      <c r="P59" s="10">
        <v>40040.329919999996</v>
      </c>
      <c r="Q59" s="10">
        <v>38105.449939999999</v>
      </c>
      <c r="R59" s="10">
        <v>36128.740059999996</v>
      </c>
      <c r="S59" s="10">
        <v>36993.149969999999</v>
      </c>
      <c r="T59" s="10">
        <v>37210.16994</v>
      </c>
      <c r="U59" s="10">
        <v>38268.999909999999</v>
      </c>
      <c r="V59" s="10">
        <v>38174.199959999998</v>
      </c>
      <c r="W59" s="10">
        <v>38099.690130000003</v>
      </c>
      <c r="X59" s="10">
        <v>35588.250200000002</v>
      </c>
      <c r="Y59" s="10">
        <v>36231.739939999999</v>
      </c>
      <c r="Z59" s="10">
        <v>36447.080049999997</v>
      </c>
      <c r="AA59" s="10">
        <v>34990.249969999997</v>
      </c>
      <c r="AB59">
        <v>36290.650240000003</v>
      </c>
      <c r="AC59">
        <v>35925.160100000001</v>
      </c>
      <c r="AD59">
        <v>36292.039960000002</v>
      </c>
      <c r="AE59">
        <v>39501.579859999998</v>
      </c>
      <c r="AF59">
        <v>38798.819869999999</v>
      </c>
    </row>
    <row r="60" spans="2:32">
      <c r="B60" t="s">
        <v>221</v>
      </c>
      <c r="C60">
        <v>35560.17</v>
      </c>
      <c r="D60" s="10">
        <v>35519.749949999998</v>
      </c>
      <c r="E60" s="10">
        <v>35768.740039999997</v>
      </c>
      <c r="F60" s="10">
        <v>34385.760060000001</v>
      </c>
      <c r="G60" s="10">
        <v>34758.260040000001</v>
      </c>
      <c r="H60" s="10">
        <v>35356.96011</v>
      </c>
      <c r="I60" s="10">
        <v>36826.08999</v>
      </c>
      <c r="J60" s="10">
        <v>36926.869870000002</v>
      </c>
      <c r="K60" s="10">
        <v>35764.46976</v>
      </c>
      <c r="L60" s="10">
        <v>37098.989959999999</v>
      </c>
      <c r="M60" s="10">
        <v>37002.859940000002</v>
      </c>
      <c r="N60" s="10">
        <v>37508.32</v>
      </c>
      <c r="O60" s="10">
        <v>37594.809939999999</v>
      </c>
      <c r="P60" s="10">
        <v>39453.96009</v>
      </c>
      <c r="Q60" s="10">
        <v>39924.70983</v>
      </c>
      <c r="R60" s="10">
        <v>38712.869859999999</v>
      </c>
      <c r="S60" s="10">
        <v>39547.509989999999</v>
      </c>
      <c r="T60" s="10">
        <v>38730.129849999998</v>
      </c>
      <c r="U60" s="10">
        <v>36608.790079999999</v>
      </c>
      <c r="V60" s="10">
        <v>36329.329879999998</v>
      </c>
      <c r="W60" s="10">
        <v>36190.280070000001</v>
      </c>
      <c r="X60" s="10">
        <v>37276.970090000003</v>
      </c>
      <c r="Y60" s="10">
        <v>39232.199849999997</v>
      </c>
      <c r="Z60" s="10">
        <v>39872.189729999998</v>
      </c>
      <c r="AA60" s="10">
        <v>39181.770149999997</v>
      </c>
      <c r="AB60">
        <v>38693.550060000001</v>
      </c>
      <c r="AC60">
        <v>39188.430160000004</v>
      </c>
      <c r="AD60">
        <v>39154.460019999999</v>
      </c>
      <c r="AE60">
        <v>38219.800049999998</v>
      </c>
      <c r="AF60">
        <v>38190.640149999999</v>
      </c>
    </row>
    <row r="61" spans="2:32">
      <c r="B61" t="s">
        <v>222</v>
      </c>
      <c r="C61">
        <v>22755199.25</v>
      </c>
      <c r="D61" s="10">
        <v>22866436.710000001</v>
      </c>
      <c r="E61" s="10">
        <v>22742345.050000001</v>
      </c>
      <c r="F61" s="10">
        <v>22704560.420000002</v>
      </c>
      <c r="G61" s="10">
        <v>22663213.420000002</v>
      </c>
      <c r="H61" s="10">
        <v>22707037.620000001</v>
      </c>
      <c r="I61" s="10">
        <v>22680660.16</v>
      </c>
      <c r="J61" s="10">
        <v>22575094.129999999</v>
      </c>
      <c r="K61" s="10">
        <v>22517979.920000002</v>
      </c>
      <c r="L61" s="10">
        <v>22544547.5</v>
      </c>
      <c r="M61" s="10">
        <v>22590889.440000001</v>
      </c>
      <c r="N61" s="10">
        <v>22578609.809999999</v>
      </c>
      <c r="O61" s="10">
        <v>22480801.109999999</v>
      </c>
      <c r="P61" s="10">
        <v>22637400.789999999</v>
      </c>
      <c r="Q61" s="10">
        <v>22647477.370000001</v>
      </c>
      <c r="R61" s="10">
        <v>22660408.789999999</v>
      </c>
      <c r="S61" s="10">
        <v>22619359.809999999</v>
      </c>
      <c r="T61" s="10">
        <v>22807489.210000001</v>
      </c>
      <c r="U61" s="10">
        <v>22857208.949999999</v>
      </c>
      <c r="V61" s="10">
        <v>22929787.75</v>
      </c>
      <c r="W61" s="10">
        <v>22749649.050000001</v>
      </c>
      <c r="X61" s="10">
        <v>21731526.120000001</v>
      </c>
      <c r="Y61" s="10">
        <v>22634407.27</v>
      </c>
      <c r="Z61" s="10">
        <v>22783134.170000002</v>
      </c>
      <c r="AA61" s="10">
        <v>22580955.260000002</v>
      </c>
      <c r="AB61" s="10">
        <v>22920127.969999999</v>
      </c>
      <c r="AC61" s="10">
        <v>23152139.719999999</v>
      </c>
      <c r="AD61">
        <v>22971426.649999999</v>
      </c>
      <c r="AE61">
        <v>22934085.399999999</v>
      </c>
      <c r="AF61">
        <v>23070579.800000001</v>
      </c>
    </row>
    <row r="64" spans="2:32">
      <c r="B64" s="2" t="s">
        <v>1134</v>
      </c>
    </row>
    <row r="66" spans="2:32">
      <c r="C66" s="22" t="s">
        <v>41</v>
      </c>
      <c r="D66" s="22" t="s">
        <v>42</v>
      </c>
      <c r="E66" s="22" t="s">
        <v>43</v>
      </c>
      <c r="F66" s="22" t="s">
        <v>44</v>
      </c>
      <c r="G66" s="22" t="s">
        <v>45</v>
      </c>
      <c r="H66" s="22" t="s">
        <v>46</v>
      </c>
      <c r="I66" s="22" t="s">
        <v>47</v>
      </c>
      <c r="J66" s="22" t="s">
        <v>48</v>
      </c>
      <c r="K66" s="22" t="s">
        <v>49</v>
      </c>
      <c r="L66" s="22" t="s">
        <v>50</v>
      </c>
      <c r="M66" s="22" t="s">
        <v>51</v>
      </c>
      <c r="N66" s="22" t="s">
        <v>52</v>
      </c>
      <c r="O66" s="22" t="s">
        <v>53</v>
      </c>
      <c r="P66" s="22" t="s">
        <v>54</v>
      </c>
      <c r="Q66" s="22" t="s">
        <v>55</v>
      </c>
      <c r="R66" s="22" t="s">
        <v>56</v>
      </c>
      <c r="S66" s="22" t="s">
        <v>57</v>
      </c>
      <c r="T66" s="22" t="s">
        <v>58</v>
      </c>
      <c r="U66" s="22" t="s">
        <v>59</v>
      </c>
      <c r="V66" s="22" t="s">
        <v>60</v>
      </c>
      <c r="W66" s="22" t="s">
        <v>61</v>
      </c>
      <c r="X66" s="22" t="s">
        <v>62</v>
      </c>
      <c r="Y66" s="22" t="s">
        <v>63</v>
      </c>
      <c r="Z66" s="22" t="s">
        <v>64</v>
      </c>
      <c r="AA66" s="22" t="s">
        <v>65</v>
      </c>
      <c r="AB66" s="22" t="s">
        <v>66</v>
      </c>
      <c r="AC66" s="22" t="s">
        <v>67</v>
      </c>
      <c r="AD66" s="22" t="s">
        <v>68</v>
      </c>
      <c r="AE66" s="4" t="s">
        <v>898</v>
      </c>
      <c r="AF66" s="22" t="s">
        <v>1239</v>
      </c>
    </row>
    <row r="67" spans="2:32">
      <c r="B67" t="s">
        <v>203</v>
      </c>
      <c r="C67" s="10">
        <f>C42+C142</f>
        <v>4268901.9989</v>
      </c>
      <c r="D67" s="10">
        <f t="shared" ref="D67:AE76" si="0">D42+D142</f>
        <v>4268555.04</v>
      </c>
      <c r="E67" s="10">
        <f t="shared" si="0"/>
        <v>4273403.2588999998</v>
      </c>
      <c r="F67" s="10">
        <f t="shared" si="0"/>
        <v>4243626.4901000001</v>
      </c>
      <c r="G67" s="10">
        <f t="shared" si="0"/>
        <v>4218658.1002000002</v>
      </c>
      <c r="H67" s="10">
        <f t="shared" si="0"/>
        <v>4201482.3002000004</v>
      </c>
      <c r="I67" s="10">
        <f t="shared" si="0"/>
        <v>4191282.9717999999</v>
      </c>
      <c r="J67" s="10">
        <f t="shared" si="0"/>
        <v>4176837.0726000001</v>
      </c>
      <c r="K67" s="10">
        <f t="shared" si="0"/>
        <v>4185918.2881</v>
      </c>
      <c r="L67" s="10">
        <f t="shared" si="0"/>
        <v>4152112.8298999998</v>
      </c>
      <c r="M67" s="10">
        <f t="shared" si="0"/>
        <v>4158655.4594000001</v>
      </c>
      <c r="N67" s="10">
        <f t="shared" si="0"/>
        <v>4116771.6198999998</v>
      </c>
      <c r="O67" s="10">
        <f t="shared" si="0"/>
        <v>4112356.0609999998</v>
      </c>
      <c r="P67" s="10">
        <f t="shared" si="0"/>
        <v>4116852.4698999999</v>
      </c>
      <c r="Q67" s="10">
        <f t="shared" si="0"/>
        <v>4101835.8229999999</v>
      </c>
      <c r="R67" s="10">
        <f t="shared" si="0"/>
        <v>4102307.2988999998</v>
      </c>
      <c r="S67" s="10">
        <f t="shared" si="0"/>
        <v>4099494.1579999998</v>
      </c>
      <c r="T67" s="10">
        <f t="shared" si="0"/>
        <v>4116923.3381000003</v>
      </c>
      <c r="U67" s="10">
        <f t="shared" si="0"/>
        <v>4154777.3544000001</v>
      </c>
      <c r="V67" s="10">
        <f t="shared" si="0"/>
        <v>4130245.7273999997</v>
      </c>
      <c r="W67" s="10">
        <f t="shared" si="0"/>
        <v>4099708.4301999998</v>
      </c>
      <c r="X67" s="10">
        <f t="shared" si="0"/>
        <v>4081083.6426999997</v>
      </c>
      <c r="Y67" s="10">
        <f t="shared" si="0"/>
        <v>4169196.3295999998</v>
      </c>
      <c r="Z67" s="10">
        <f t="shared" si="0"/>
        <v>4187140.2825000002</v>
      </c>
      <c r="AA67" s="10">
        <f t="shared" si="0"/>
        <v>4170163.0702</v>
      </c>
      <c r="AB67" s="10">
        <f t="shared" si="0"/>
        <v>4199862.0090999994</v>
      </c>
      <c r="AC67" s="10">
        <f t="shared" si="0"/>
        <v>4277081.4478000002</v>
      </c>
      <c r="AD67" s="10">
        <f t="shared" si="0"/>
        <v>4217551.4188000001</v>
      </c>
      <c r="AE67" s="10">
        <f>AE42+AE142</f>
        <v>4169344.0691999998</v>
      </c>
      <c r="AF67" s="10">
        <f>AF42+AF142</f>
        <v>4186401.6798999999</v>
      </c>
    </row>
    <row r="68" spans="2:32">
      <c r="B68" t="s">
        <v>204</v>
      </c>
      <c r="C68" s="10">
        <f t="shared" ref="C68:R86" si="1">C43+C143</f>
        <v>659995.66907000006</v>
      </c>
      <c r="D68" s="10">
        <f t="shared" si="1"/>
        <v>664416.15153999999</v>
      </c>
      <c r="E68" s="10">
        <f t="shared" si="1"/>
        <v>668741.13043000002</v>
      </c>
      <c r="F68" s="10">
        <f t="shared" si="1"/>
        <v>661590.64049999998</v>
      </c>
      <c r="G68" s="10">
        <f t="shared" si="1"/>
        <v>662599.21932999999</v>
      </c>
      <c r="H68" s="10">
        <f t="shared" si="1"/>
        <v>660317.24899999995</v>
      </c>
      <c r="I68" s="10">
        <f t="shared" si="1"/>
        <v>663154.26893999998</v>
      </c>
      <c r="J68" s="10">
        <f t="shared" si="1"/>
        <v>659682.76061</v>
      </c>
      <c r="K68" s="10">
        <f t="shared" si="1"/>
        <v>653774.48965</v>
      </c>
      <c r="L68" s="10">
        <f t="shared" si="1"/>
        <v>654829.18044999999</v>
      </c>
      <c r="M68" s="10">
        <f t="shared" si="1"/>
        <v>647091.36948999995</v>
      </c>
      <c r="N68" s="10">
        <f t="shared" si="1"/>
        <v>645187.71029999992</v>
      </c>
      <c r="O68" s="10">
        <f t="shared" si="1"/>
        <v>648075.52890999999</v>
      </c>
      <c r="P68" s="10">
        <f t="shared" si="1"/>
        <v>650488.45045999996</v>
      </c>
      <c r="Q68" s="10">
        <f t="shared" si="1"/>
        <v>654634.14908</v>
      </c>
      <c r="R68" s="10">
        <f t="shared" si="1"/>
        <v>657712.40112000005</v>
      </c>
      <c r="S68" s="10">
        <f t="shared" si="0"/>
        <v>655459.25994000002</v>
      </c>
      <c r="T68" s="10">
        <f t="shared" si="0"/>
        <v>659817.72006000008</v>
      </c>
      <c r="U68" s="10">
        <f t="shared" si="0"/>
        <v>666731.84863000002</v>
      </c>
      <c r="V68" s="10">
        <f t="shared" si="0"/>
        <v>665777.48997999995</v>
      </c>
      <c r="W68" s="10">
        <f t="shared" si="0"/>
        <v>663505.10034</v>
      </c>
      <c r="X68" s="10">
        <f t="shared" si="0"/>
        <v>657818.28063000005</v>
      </c>
      <c r="Y68" s="10">
        <f t="shared" si="0"/>
        <v>662552.32001999998</v>
      </c>
      <c r="Z68" s="10">
        <f t="shared" si="0"/>
        <v>664280.29069000005</v>
      </c>
      <c r="AA68" s="10">
        <f t="shared" si="0"/>
        <v>655627.62095999997</v>
      </c>
      <c r="AB68" s="10">
        <f t="shared" si="0"/>
        <v>652481.80905000004</v>
      </c>
      <c r="AC68" s="10">
        <f t="shared" si="0"/>
        <v>656983.44016999996</v>
      </c>
      <c r="AD68" s="10">
        <f t="shared" si="0"/>
        <v>658260.02016000007</v>
      </c>
      <c r="AE68" s="10">
        <f t="shared" si="0"/>
        <v>656833.66967000009</v>
      </c>
      <c r="AF68" s="10">
        <f t="shared" ref="AF68" si="2">AF43+AF143</f>
        <v>653366.68012999999</v>
      </c>
    </row>
    <row r="69" spans="2:32">
      <c r="B69" t="s">
        <v>205</v>
      </c>
      <c r="C69" s="10">
        <f t="shared" si="1"/>
        <v>477525.86063000001</v>
      </c>
      <c r="D69" s="10">
        <f t="shared" si="0"/>
        <v>475642.64934999996</v>
      </c>
      <c r="E69" s="10">
        <f t="shared" si="0"/>
        <v>482059.22026000003</v>
      </c>
      <c r="F69" s="10">
        <f t="shared" si="0"/>
        <v>481081.30999000004</v>
      </c>
      <c r="G69" s="10">
        <f t="shared" si="0"/>
        <v>478824.52017999999</v>
      </c>
      <c r="H69" s="10">
        <f t="shared" si="0"/>
        <v>484888.75011999998</v>
      </c>
      <c r="I69" s="10">
        <f t="shared" si="0"/>
        <v>486257.8297</v>
      </c>
      <c r="J69" s="10">
        <f t="shared" si="0"/>
        <v>477622.92982999998</v>
      </c>
      <c r="K69" s="10">
        <f t="shared" si="0"/>
        <v>475933.8003</v>
      </c>
      <c r="L69" s="10">
        <f t="shared" si="0"/>
        <v>470771.91034</v>
      </c>
      <c r="M69" s="10">
        <f t="shared" si="0"/>
        <v>473772.84948999999</v>
      </c>
      <c r="N69" s="10">
        <f t="shared" si="0"/>
        <v>468167.22070000001</v>
      </c>
      <c r="O69" s="10">
        <f t="shared" si="0"/>
        <v>466240.83918000001</v>
      </c>
      <c r="P69" s="10">
        <f t="shared" si="0"/>
        <v>470693.96016000002</v>
      </c>
      <c r="Q69" s="10">
        <f t="shared" si="0"/>
        <v>467421.60941999999</v>
      </c>
      <c r="R69" s="10">
        <f t="shared" si="0"/>
        <v>461308.58968999999</v>
      </c>
      <c r="S69" s="10">
        <f t="shared" si="0"/>
        <v>466521.93964</v>
      </c>
      <c r="T69" s="10">
        <f t="shared" si="0"/>
        <v>458565.26977000001</v>
      </c>
      <c r="U69" s="10">
        <f t="shared" si="0"/>
        <v>463829.80963999999</v>
      </c>
      <c r="V69" s="10">
        <f t="shared" si="0"/>
        <v>464397.77015</v>
      </c>
      <c r="W69" s="10">
        <f t="shared" si="0"/>
        <v>460327.36064000003</v>
      </c>
      <c r="X69" s="10">
        <f t="shared" si="0"/>
        <v>463623.95967000001</v>
      </c>
      <c r="Y69" s="10">
        <f t="shared" si="0"/>
        <v>462364.23920000001</v>
      </c>
      <c r="Z69" s="10">
        <f t="shared" si="0"/>
        <v>462745.16031000001</v>
      </c>
      <c r="AA69" s="10">
        <f t="shared" si="0"/>
        <v>464857.39993000001</v>
      </c>
      <c r="AB69" s="10">
        <f t="shared" si="0"/>
        <v>458430.05957000004</v>
      </c>
      <c r="AC69" s="10">
        <f t="shared" si="0"/>
        <v>463550.68944000005</v>
      </c>
      <c r="AD69" s="10">
        <f t="shared" si="0"/>
        <v>455269.3407</v>
      </c>
      <c r="AE69" s="10">
        <f t="shared" si="0"/>
        <v>449079.12972000003</v>
      </c>
      <c r="AF69" s="10">
        <f t="shared" ref="AF69" si="3">AF44+AF144</f>
        <v>444362.66069000005</v>
      </c>
    </row>
    <row r="70" spans="2:32">
      <c r="B70" t="s">
        <v>206</v>
      </c>
      <c r="C70" s="10">
        <f t="shared" si="1"/>
        <v>598063.12877000007</v>
      </c>
      <c r="D70" s="10">
        <f t="shared" si="0"/>
        <v>629854.93958200002</v>
      </c>
      <c r="E70" s="10">
        <f t="shared" si="0"/>
        <v>645154.96059699997</v>
      </c>
      <c r="F70" s="10">
        <f t="shared" si="0"/>
        <v>611934.98051999998</v>
      </c>
      <c r="G70" s="10">
        <f t="shared" si="0"/>
        <v>614693.62142999994</v>
      </c>
      <c r="H70" s="10">
        <f t="shared" si="0"/>
        <v>632897.41939499998</v>
      </c>
      <c r="I70" s="10">
        <f t="shared" si="0"/>
        <v>641917.10038299998</v>
      </c>
      <c r="J70" s="10">
        <f t="shared" si="0"/>
        <v>602602.30969000002</v>
      </c>
      <c r="K70" s="10">
        <f t="shared" si="0"/>
        <v>599078.10022000002</v>
      </c>
      <c r="L70" s="10">
        <f t="shared" si="0"/>
        <v>629364.12990000006</v>
      </c>
      <c r="M70" s="10">
        <f t="shared" si="0"/>
        <v>645482.99097699998</v>
      </c>
      <c r="N70" s="10">
        <f t="shared" si="0"/>
        <v>608794.3404300001</v>
      </c>
      <c r="O70" s="10">
        <f t="shared" si="0"/>
        <v>611038.14908999996</v>
      </c>
      <c r="P70" s="10">
        <f t="shared" si="0"/>
        <v>651234.65088700003</v>
      </c>
      <c r="Q70" s="10">
        <f t="shared" si="0"/>
        <v>670843.83111799997</v>
      </c>
      <c r="R70" s="10">
        <f t="shared" si="0"/>
        <v>625390.61021000007</v>
      </c>
      <c r="S70" s="10">
        <f t="shared" si="0"/>
        <v>632042.25916000002</v>
      </c>
      <c r="T70" s="10">
        <f t="shared" si="0"/>
        <v>659375.58074</v>
      </c>
      <c r="U70" s="10">
        <f t="shared" si="0"/>
        <v>676271.69010000001</v>
      </c>
      <c r="V70" s="10">
        <f t="shared" si="0"/>
        <v>644755.64929999993</v>
      </c>
      <c r="W70" s="10">
        <f t="shared" si="0"/>
        <v>635497.85979999998</v>
      </c>
      <c r="X70" s="10">
        <f t="shared" si="0"/>
        <v>658732.53868999996</v>
      </c>
      <c r="Y70" s="10">
        <f t="shared" si="0"/>
        <v>675810.26937999995</v>
      </c>
      <c r="Z70" s="10">
        <f t="shared" si="0"/>
        <v>666818.44047000003</v>
      </c>
      <c r="AA70" s="10">
        <f t="shared" si="0"/>
        <v>657637.97057999996</v>
      </c>
      <c r="AB70" s="10">
        <f t="shared" si="0"/>
        <v>673621.95943000005</v>
      </c>
      <c r="AC70" s="10">
        <f t="shared" si="0"/>
        <v>685605.12066000002</v>
      </c>
      <c r="AD70" s="10">
        <f t="shared" si="0"/>
        <v>642228.37133999995</v>
      </c>
      <c r="AE70" s="10">
        <f t="shared" si="0"/>
        <v>651537.59087999992</v>
      </c>
      <c r="AF70" s="10">
        <f t="shared" ref="AF70" si="4">AF45+AF145</f>
        <v>683289.21984000003</v>
      </c>
    </row>
    <row r="71" spans="2:32">
      <c r="B71" t="s">
        <v>207</v>
      </c>
      <c r="C71" s="10">
        <f t="shared" si="1"/>
        <v>1145273.179</v>
      </c>
      <c r="D71" s="10">
        <f t="shared" si="0"/>
        <v>1144079.01972</v>
      </c>
      <c r="E71" s="10">
        <f t="shared" si="0"/>
        <v>1149942.66133</v>
      </c>
      <c r="F71" s="10">
        <f t="shared" si="0"/>
        <v>1146559.2502000001</v>
      </c>
      <c r="G71" s="10">
        <f t="shared" si="0"/>
        <v>1132072.6721899998</v>
      </c>
      <c r="H71" s="10">
        <f t="shared" si="0"/>
        <v>1126535.3489699999</v>
      </c>
      <c r="I71" s="10">
        <f t="shared" si="0"/>
        <v>1131642.4311900001</v>
      </c>
      <c r="J71" s="10">
        <f t="shared" si="0"/>
        <v>1125667.6620500002</v>
      </c>
      <c r="K71" s="10">
        <f t="shared" si="0"/>
        <v>1124528.84002</v>
      </c>
      <c r="L71" s="10">
        <f t="shared" si="0"/>
        <v>1121721.0981700001</v>
      </c>
      <c r="M71" s="10">
        <f t="shared" si="0"/>
        <v>1124301.0110200001</v>
      </c>
      <c r="N71" s="10">
        <f t="shared" si="0"/>
        <v>1138379.0210900002</v>
      </c>
      <c r="O71" s="10">
        <f t="shared" si="0"/>
        <v>1126285.4500200001</v>
      </c>
      <c r="P71" s="10">
        <f t="shared" si="0"/>
        <v>1127473.27119</v>
      </c>
      <c r="Q71" s="10">
        <f t="shared" si="0"/>
        <v>1146761.2320299998</v>
      </c>
      <c r="R71" s="10">
        <f t="shared" si="0"/>
        <v>1155259.5089799999</v>
      </c>
      <c r="S71" s="10">
        <f t="shared" si="0"/>
        <v>1146263.04987</v>
      </c>
      <c r="T71" s="10">
        <f t="shared" si="0"/>
        <v>1152837.22893</v>
      </c>
      <c r="U71" s="10">
        <f t="shared" si="0"/>
        <v>1146258.1410099999</v>
      </c>
      <c r="V71" s="10">
        <f t="shared" si="0"/>
        <v>1175314.4579799999</v>
      </c>
      <c r="W71" s="10">
        <f t="shared" si="0"/>
        <v>1171869.20888</v>
      </c>
      <c r="X71" s="10">
        <f t="shared" si="0"/>
        <v>1120932.3899900001</v>
      </c>
      <c r="Y71" s="10">
        <f t="shared" si="0"/>
        <v>1149416.4587900001</v>
      </c>
      <c r="Z71" s="10">
        <f t="shared" si="0"/>
        <v>1139631.0699500002</v>
      </c>
      <c r="AA71" s="10">
        <f t="shared" si="0"/>
        <v>1152676.6397200001</v>
      </c>
      <c r="AB71" s="10">
        <f t="shared" si="0"/>
        <v>1155700.051</v>
      </c>
      <c r="AC71" s="10">
        <f t="shared" si="0"/>
        <v>1194589.3700899999</v>
      </c>
      <c r="AD71" s="10">
        <f t="shared" si="0"/>
        <v>1190493.6712100001</v>
      </c>
      <c r="AE71" s="10">
        <f t="shared" si="0"/>
        <v>1171762.2899999998</v>
      </c>
      <c r="AF71" s="10">
        <f t="shared" ref="AF71" si="5">AF46+AF146</f>
        <v>1170862.60093</v>
      </c>
    </row>
    <row r="72" spans="2:32">
      <c r="B72" t="s">
        <v>208</v>
      </c>
      <c r="C72" s="10">
        <f t="shared" si="1"/>
        <v>292148.40967999998</v>
      </c>
      <c r="D72" s="10">
        <f t="shared" si="0"/>
        <v>290249.02041</v>
      </c>
      <c r="E72" s="10">
        <f t="shared" si="0"/>
        <v>291718.39046999998</v>
      </c>
      <c r="F72" s="10">
        <f t="shared" si="0"/>
        <v>286234.09057</v>
      </c>
      <c r="G72" s="10">
        <f t="shared" si="0"/>
        <v>283603.52932999999</v>
      </c>
      <c r="H72" s="10">
        <f t="shared" si="0"/>
        <v>285571.20036000002</v>
      </c>
      <c r="I72" s="10">
        <f t="shared" si="0"/>
        <v>287363.23998000001</v>
      </c>
      <c r="J72" s="10">
        <f t="shared" si="0"/>
        <v>284925.61048000003</v>
      </c>
      <c r="K72" s="10">
        <f t="shared" si="0"/>
        <v>282626.24985000002</v>
      </c>
      <c r="L72" s="10">
        <f t="shared" si="0"/>
        <v>281859.57034000003</v>
      </c>
      <c r="M72" s="10">
        <f t="shared" si="0"/>
        <v>283006.35983999999</v>
      </c>
      <c r="N72" s="10">
        <f t="shared" si="0"/>
        <v>278736.93018800003</v>
      </c>
      <c r="O72" s="10">
        <f t="shared" si="0"/>
        <v>278456.44988999999</v>
      </c>
      <c r="P72" s="10">
        <f t="shared" si="0"/>
        <v>279441.00021999999</v>
      </c>
      <c r="Q72" s="10">
        <f t="shared" si="0"/>
        <v>278485.05029599997</v>
      </c>
      <c r="R72" s="10">
        <f t="shared" si="0"/>
        <v>278338.70025999995</v>
      </c>
      <c r="S72" s="10">
        <f t="shared" si="0"/>
        <v>276755.630038</v>
      </c>
      <c r="T72" s="10">
        <f t="shared" si="0"/>
        <v>276864.80998000002</v>
      </c>
      <c r="U72" s="10">
        <f t="shared" si="0"/>
        <v>281250.30001000001</v>
      </c>
      <c r="V72" s="10">
        <f t="shared" si="0"/>
        <v>280840.38014699996</v>
      </c>
      <c r="W72" s="10">
        <f t="shared" si="0"/>
        <v>278597.46981000004</v>
      </c>
      <c r="X72" s="10">
        <f t="shared" si="0"/>
        <v>278368.97024</v>
      </c>
      <c r="Y72" s="10">
        <f t="shared" si="0"/>
        <v>282633.31985999999</v>
      </c>
      <c r="Z72" s="10">
        <f t="shared" si="0"/>
        <v>278097.82977000001</v>
      </c>
      <c r="AA72" s="10">
        <f t="shared" si="0"/>
        <v>280530.52974000003</v>
      </c>
      <c r="AB72" s="10">
        <f t="shared" si="0"/>
        <v>284175.55004</v>
      </c>
      <c r="AC72" s="10">
        <f t="shared" si="0"/>
        <v>288872.18942000001</v>
      </c>
      <c r="AD72" s="10">
        <f t="shared" si="0"/>
        <v>276065.88085300004</v>
      </c>
      <c r="AE72" s="10">
        <f t="shared" si="0"/>
        <v>272893.709439</v>
      </c>
      <c r="AF72" s="10">
        <f t="shared" ref="AF72" si="6">AF47+AF147</f>
        <v>278078.72029199998</v>
      </c>
    </row>
    <row r="73" spans="2:32">
      <c r="B73" t="s">
        <v>209</v>
      </c>
      <c r="C73" s="10">
        <f t="shared" si="1"/>
        <v>1193693.44016</v>
      </c>
      <c r="D73" s="10">
        <f t="shared" si="0"/>
        <v>1201225.58094</v>
      </c>
      <c r="E73" s="10">
        <f t="shared" si="0"/>
        <v>1208105.6798099999</v>
      </c>
      <c r="F73" s="10">
        <f t="shared" si="0"/>
        <v>1191895.42093</v>
      </c>
      <c r="G73" s="10">
        <f t="shared" si="0"/>
        <v>1186389.0190299999</v>
      </c>
      <c r="H73" s="10">
        <f t="shared" si="0"/>
        <v>1191662.7210899999</v>
      </c>
      <c r="I73" s="10">
        <f t="shared" si="0"/>
        <v>1188357.7199200001</v>
      </c>
      <c r="J73" s="10">
        <f t="shared" si="0"/>
        <v>1176155.6600799998</v>
      </c>
      <c r="K73" s="10">
        <f t="shared" si="0"/>
        <v>1170059.69092</v>
      </c>
      <c r="L73" s="10">
        <f t="shared" si="0"/>
        <v>1172073.04098</v>
      </c>
      <c r="M73" s="10">
        <f t="shared" si="0"/>
        <v>1168100.89005</v>
      </c>
      <c r="N73" s="10">
        <f t="shared" si="0"/>
        <v>1153212.0689599998</v>
      </c>
      <c r="O73" s="10">
        <f t="shared" si="0"/>
        <v>1147875.2110000001</v>
      </c>
      <c r="P73" s="10">
        <f t="shared" si="0"/>
        <v>1149711.9810499998</v>
      </c>
      <c r="Q73" s="10">
        <f t="shared" si="0"/>
        <v>1154726.39099</v>
      </c>
      <c r="R73" s="10">
        <f t="shared" si="0"/>
        <v>1149154.08901</v>
      </c>
      <c r="S73" s="10">
        <f t="shared" si="0"/>
        <v>1129231.2808700001</v>
      </c>
      <c r="T73" s="10">
        <f t="shared" si="0"/>
        <v>1137023.4400299999</v>
      </c>
      <c r="U73" s="10">
        <f t="shared" si="0"/>
        <v>1152720.43092</v>
      </c>
      <c r="V73" s="10">
        <f t="shared" si="0"/>
        <v>1153142.8300599998</v>
      </c>
      <c r="W73" s="10">
        <f t="shared" si="0"/>
        <v>1143968.7799</v>
      </c>
      <c r="X73" s="10">
        <f t="shared" si="0"/>
        <v>1119621.18022</v>
      </c>
      <c r="Y73" s="10">
        <f t="shared" si="0"/>
        <v>1144718.0299</v>
      </c>
      <c r="Z73" s="10">
        <f t="shared" si="0"/>
        <v>1138699.61106</v>
      </c>
      <c r="AA73" s="10">
        <f t="shared" si="0"/>
        <v>1128351.0899700001</v>
      </c>
      <c r="AB73" s="10">
        <f t="shared" si="0"/>
        <v>1133142.8309500001</v>
      </c>
      <c r="AC73" s="10">
        <f t="shared" si="0"/>
        <v>1134728.4011899999</v>
      </c>
      <c r="AD73" s="10">
        <f t="shared" si="0"/>
        <v>1121620.2590600001</v>
      </c>
      <c r="AE73" s="10">
        <f t="shared" si="0"/>
        <v>1129321.9990500002</v>
      </c>
      <c r="AF73" s="10">
        <f t="shared" ref="AF73" si="7">AF48+AF148</f>
        <v>1134599.1100600001</v>
      </c>
    </row>
    <row r="74" spans="2:32">
      <c r="B74" t="s">
        <v>210</v>
      </c>
      <c r="C74" s="10">
        <f t="shared" si="1"/>
        <v>1041802.35965</v>
      </c>
      <c r="D74" s="10">
        <f t="shared" si="0"/>
        <v>1035467.6604800001</v>
      </c>
      <c r="E74" s="10">
        <f t="shared" si="0"/>
        <v>1045919.65079</v>
      </c>
      <c r="F74" s="10">
        <f t="shared" si="0"/>
        <v>1035091.73927</v>
      </c>
      <c r="G74" s="10">
        <f t="shared" si="0"/>
        <v>1029288.06936</v>
      </c>
      <c r="H74" s="10">
        <f t="shared" si="0"/>
        <v>1029551.64923</v>
      </c>
      <c r="I74" s="10">
        <f t="shared" si="0"/>
        <v>1033564.9801</v>
      </c>
      <c r="J74" s="10">
        <f t="shared" si="0"/>
        <v>1033293.20024</v>
      </c>
      <c r="K74" s="10">
        <f t="shared" si="0"/>
        <v>1034979.9093300001</v>
      </c>
      <c r="L74" s="10">
        <f t="shared" si="0"/>
        <v>1028278.66069</v>
      </c>
      <c r="M74" s="10">
        <f t="shared" si="0"/>
        <v>1016427.25034</v>
      </c>
      <c r="N74" s="10">
        <f t="shared" si="0"/>
        <v>1028955.0802300001</v>
      </c>
      <c r="O74" s="10">
        <f t="shared" si="0"/>
        <v>1017460.2989800001</v>
      </c>
      <c r="P74" s="10">
        <f t="shared" si="0"/>
        <v>1021062.2512300001</v>
      </c>
      <c r="Q74" s="10">
        <f t="shared" si="0"/>
        <v>1019976.26076</v>
      </c>
      <c r="R74" s="10">
        <f t="shared" si="0"/>
        <v>1018674.04016</v>
      </c>
      <c r="S74" s="10">
        <f t="shared" si="0"/>
        <v>1011104.29024</v>
      </c>
      <c r="T74" s="10">
        <f t="shared" si="0"/>
        <v>1005690.5996900001</v>
      </c>
      <c r="U74" s="10">
        <f t="shared" si="0"/>
        <v>1015371.71977</v>
      </c>
      <c r="V74" s="10">
        <f t="shared" si="0"/>
        <v>1018672.05961</v>
      </c>
      <c r="W74" s="10">
        <f t="shared" si="0"/>
        <v>1012675.97965</v>
      </c>
      <c r="X74" s="10">
        <f t="shared" si="0"/>
        <v>1002267.06051</v>
      </c>
      <c r="Y74" s="10">
        <f t="shared" si="0"/>
        <v>1020448.85068</v>
      </c>
      <c r="Z74" s="10">
        <f t="shared" si="0"/>
        <v>1026538.5991999999</v>
      </c>
      <c r="AA74" s="10">
        <f t="shared" si="0"/>
        <v>1028987.43994</v>
      </c>
      <c r="AB74" s="10">
        <f t="shared" si="0"/>
        <v>1041048.1390399999</v>
      </c>
      <c r="AC74" s="10">
        <f t="shared" si="0"/>
        <v>1048742.54006</v>
      </c>
      <c r="AD74" s="10">
        <f t="shared" si="0"/>
        <v>1027403.5512400001</v>
      </c>
      <c r="AE74" s="10">
        <f t="shared" si="0"/>
        <v>1020650.66976</v>
      </c>
      <c r="AF74" s="10">
        <f t="shared" ref="AF74" si="8">AF49+AF149</f>
        <v>1041157.84896</v>
      </c>
    </row>
    <row r="75" spans="2:32">
      <c r="B75" t="s">
        <v>211</v>
      </c>
      <c r="C75" s="10">
        <f t="shared" si="1"/>
        <v>3815699.4610300004</v>
      </c>
      <c r="D75" s="10">
        <f t="shared" si="0"/>
        <v>3826371.0337199997</v>
      </c>
      <c r="E75" s="10">
        <f t="shared" si="0"/>
        <v>3799999.4298100001</v>
      </c>
      <c r="F75" s="10">
        <f t="shared" si="0"/>
        <v>3797817.5919299996</v>
      </c>
      <c r="G75" s="10">
        <f t="shared" si="0"/>
        <v>3812252.4390100003</v>
      </c>
      <c r="H75" s="10">
        <f t="shared" si="0"/>
        <v>3811549.9509800002</v>
      </c>
      <c r="I75" s="10">
        <f t="shared" si="0"/>
        <v>3813174.82381</v>
      </c>
      <c r="J75" s="10">
        <f t="shared" si="0"/>
        <v>3781929.0890700002</v>
      </c>
      <c r="K75" s="10">
        <f t="shared" si="0"/>
        <v>3795771.2499299999</v>
      </c>
      <c r="L75" s="10">
        <f t="shared" si="0"/>
        <v>3786850.7329600002</v>
      </c>
      <c r="M75" s="10">
        <f t="shared" si="0"/>
        <v>3826069.9159900001</v>
      </c>
      <c r="N75" s="10">
        <f t="shared" si="0"/>
        <v>3812366.00092</v>
      </c>
      <c r="O75" s="10">
        <f t="shared" si="0"/>
        <v>3798420.8569999998</v>
      </c>
      <c r="P75" s="10">
        <f t="shared" si="0"/>
        <v>3822677.5587900002</v>
      </c>
      <c r="Q75" s="10">
        <f t="shared" si="0"/>
        <v>3849652.5342600001</v>
      </c>
      <c r="R75" s="10">
        <f t="shared" si="0"/>
        <v>3873557.0122599998</v>
      </c>
      <c r="S75" s="10">
        <f t="shared" si="0"/>
        <v>3864702.6307700002</v>
      </c>
      <c r="T75" s="10">
        <f t="shared" si="0"/>
        <v>3869506.2819100004</v>
      </c>
      <c r="U75" s="10">
        <f t="shared" si="0"/>
        <v>3905468.16989</v>
      </c>
      <c r="V75" s="10">
        <f t="shared" si="0"/>
        <v>3901688.1617099997</v>
      </c>
      <c r="W75" s="10">
        <f t="shared" si="0"/>
        <v>3885543.1808800003</v>
      </c>
      <c r="X75" s="10">
        <f t="shared" si="0"/>
        <v>3848823.7979000001</v>
      </c>
      <c r="Y75" s="10">
        <f t="shared" si="0"/>
        <v>3932454.4091000003</v>
      </c>
      <c r="Z75" s="10">
        <f t="shared" si="0"/>
        <v>3925277.36198</v>
      </c>
      <c r="AA75" s="10">
        <f t="shared" si="0"/>
        <v>3927104.3470999999</v>
      </c>
      <c r="AB75" s="10">
        <f t="shared" si="0"/>
        <v>3944076.7987799998</v>
      </c>
      <c r="AC75" s="10">
        <f t="shared" si="0"/>
        <v>3937697.59889</v>
      </c>
      <c r="AD75" s="10">
        <f t="shared" si="0"/>
        <v>3915072.0383799998</v>
      </c>
      <c r="AE75" s="10">
        <f t="shared" si="0"/>
        <v>3885077.2297999999</v>
      </c>
      <c r="AF75" s="10">
        <f t="shared" ref="AF75:AF84" si="9">AF50+AF150</f>
        <v>3903565.6318600001</v>
      </c>
    </row>
    <row r="76" spans="2:32">
      <c r="B76" t="s">
        <v>212</v>
      </c>
      <c r="C76" s="10">
        <f t="shared" si="1"/>
        <v>2550315.0082999999</v>
      </c>
      <c r="D76" s="10">
        <f t="shared" si="0"/>
        <v>2548668.4383</v>
      </c>
      <c r="E76" s="10">
        <f t="shared" si="0"/>
        <v>2547188.4002999999</v>
      </c>
      <c r="F76" s="10">
        <f t="shared" si="0"/>
        <v>2531686.679</v>
      </c>
      <c r="G76" s="10">
        <f t="shared" si="0"/>
        <v>2518186.7914</v>
      </c>
      <c r="H76" s="10">
        <f t="shared" si="0"/>
        <v>2525700.0922999997</v>
      </c>
      <c r="I76" s="10">
        <f t="shared" si="0"/>
        <v>2535804.2396999998</v>
      </c>
      <c r="J76" s="10">
        <f t="shared" si="0"/>
        <v>2534271.9027</v>
      </c>
      <c r="K76" s="10">
        <f t="shared" si="0"/>
        <v>2514634.0011</v>
      </c>
      <c r="L76" s="10">
        <f t="shared" si="0"/>
        <v>2498178.5511600003</v>
      </c>
      <c r="M76" s="10">
        <f t="shared" si="0"/>
        <v>2532562.4912</v>
      </c>
      <c r="N76" s="10">
        <f t="shared" si="0"/>
        <v>2527260.2388599999</v>
      </c>
      <c r="O76" s="10">
        <f t="shared" si="0"/>
        <v>2491186.6897999998</v>
      </c>
      <c r="P76" s="10">
        <f t="shared" si="0"/>
        <v>2503587.0710299998</v>
      </c>
      <c r="Q76" s="10">
        <f t="shared" si="0"/>
        <v>2508557.3007299998</v>
      </c>
      <c r="R76" s="10">
        <f t="shared" si="0"/>
        <v>2480084.7092900001</v>
      </c>
      <c r="S76" s="10">
        <f t="shared" si="0"/>
        <v>2473480.83299</v>
      </c>
      <c r="T76" s="10">
        <f t="shared" si="0"/>
        <v>2494903.66494</v>
      </c>
      <c r="U76" s="10">
        <f t="shared" si="0"/>
        <v>2497572.1891600001</v>
      </c>
      <c r="V76" s="10">
        <f t="shared" ref="D76:AE85" si="10">V51+V151</f>
        <v>2510997.15888</v>
      </c>
      <c r="W76" s="10">
        <f t="shared" si="10"/>
        <v>2490662.7899799999</v>
      </c>
      <c r="X76" s="10">
        <f t="shared" si="10"/>
        <v>2496883.1903999997</v>
      </c>
      <c r="Y76" s="10">
        <f t="shared" si="10"/>
        <v>2539292.3871999998</v>
      </c>
      <c r="Z76" s="10">
        <f t="shared" si="10"/>
        <v>2494394.5208899998</v>
      </c>
      <c r="AA76" s="10">
        <f t="shared" si="10"/>
        <v>2490832.6369999996</v>
      </c>
      <c r="AB76" s="10">
        <f t="shared" si="10"/>
        <v>2529712.3821999999</v>
      </c>
      <c r="AC76" s="10">
        <f t="shared" si="10"/>
        <v>2553723.0925999996</v>
      </c>
      <c r="AD76" s="10">
        <f t="shared" si="10"/>
        <v>2527764.72291</v>
      </c>
      <c r="AE76" s="10">
        <f t="shared" si="10"/>
        <v>2525788.23208</v>
      </c>
      <c r="AF76" s="10">
        <f t="shared" si="9"/>
        <v>2537339.6808500001</v>
      </c>
    </row>
    <row r="77" spans="2:32">
      <c r="B77" t="s">
        <v>213</v>
      </c>
      <c r="C77" s="10">
        <f t="shared" si="1"/>
        <v>540718.38040000002</v>
      </c>
      <c r="D77" s="10">
        <f t="shared" si="10"/>
        <v>537202.63011999999</v>
      </c>
      <c r="E77" s="10">
        <f t="shared" si="10"/>
        <v>542223.79981</v>
      </c>
      <c r="F77" s="10">
        <f t="shared" si="10"/>
        <v>536046.25066000002</v>
      </c>
      <c r="G77" s="10">
        <f t="shared" si="10"/>
        <v>539554.12019000005</v>
      </c>
      <c r="H77" s="10">
        <f t="shared" si="10"/>
        <v>537098.87095999997</v>
      </c>
      <c r="I77" s="10">
        <f t="shared" si="10"/>
        <v>536673.36991000001</v>
      </c>
      <c r="J77" s="10">
        <f t="shared" si="10"/>
        <v>535941.29010999994</v>
      </c>
      <c r="K77" s="10">
        <f t="shared" si="10"/>
        <v>531995.84944999998</v>
      </c>
      <c r="L77" s="10">
        <f t="shared" si="10"/>
        <v>534387.74</v>
      </c>
      <c r="M77" s="10">
        <f t="shared" si="10"/>
        <v>526966.14992999996</v>
      </c>
      <c r="N77" s="10">
        <f t="shared" si="10"/>
        <v>522237.53976000001</v>
      </c>
      <c r="O77" s="10">
        <f t="shared" si="10"/>
        <v>524016.89941999997</v>
      </c>
      <c r="P77" s="10">
        <f t="shared" si="10"/>
        <v>520266.53947999998</v>
      </c>
      <c r="Q77" s="10">
        <f t="shared" si="10"/>
        <v>519727.32958999998</v>
      </c>
      <c r="R77" s="10">
        <f t="shared" si="10"/>
        <v>520319.98998000001</v>
      </c>
      <c r="S77" s="10">
        <f t="shared" si="10"/>
        <v>521548.85047999996</v>
      </c>
      <c r="T77" s="10">
        <f t="shared" si="10"/>
        <v>521760.03985</v>
      </c>
      <c r="U77" s="10">
        <f t="shared" si="10"/>
        <v>524162.86975999997</v>
      </c>
      <c r="V77" s="10">
        <f t="shared" si="10"/>
        <v>522042.01980000001</v>
      </c>
      <c r="W77" s="10">
        <f t="shared" si="10"/>
        <v>519056.73064000002</v>
      </c>
      <c r="X77" s="10">
        <f t="shared" si="10"/>
        <v>511859.23025000002</v>
      </c>
      <c r="Y77" s="10">
        <f t="shared" si="10"/>
        <v>521883.65992999997</v>
      </c>
      <c r="Z77" s="10">
        <f t="shared" si="10"/>
        <v>513136.97057</v>
      </c>
      <c r="AA77" s="10">
        <f t="shared" si="10"/>
        <v>515742.68031000003</v>
      </c>
      <c r="AB77" s="10">
        <f t="shared" si="10"/>
        <v>518979.43033</v>
      </c>
      <c r="AC77" s="10">
        <f t="shared" si="10"/>
        <v>531575.76980000001</v>
      </c>
      <c r="AD77" s="10">
        <f t="shared" si="10"/>
        <v>520813.08003000001</v>
      </c>
      <c r="AE77" s="10">
        <f t="shared" si="10"/>
        <v>516511.63058</v>
      </c>
      <c r="AF77" s="10">
        <f t="shared" si="9"/>
        <v>518475.10005999997</v>
      </c>
    </row>
    <row r="78" spans="2:32">
      <c r="B78" t="s">
        <v>214</v>
      </c>
      <c r="C78" s="10">
        <f t="shared" si="1"/>
        <v>1312569.0489100001</v>
      </c>
      <c r="D78" s="10">
        <f t="shared" si="10"/>
        <v>1307482.2500400001</v>
      </c>
      <c r="E78" s="10">
        <f t="shared" si="10"/>
        <v>1310107.93007</v>
      </c>
      <c r="F78" s="10">
        <f t="shared" si="10"/>
        <v>1296324.0698599999</v>
      </c>
      <c r="G78" s="10">
        <f t="shared" si="10"/>
        <v>1286685.79116</v>
      </c>
      <c r="H78" s="10">
        <f t="shared" si="10"/>
        <v>1291162.64087</v>
      </c>
      <c r="I78" s="10">
        <f t="shared" si="10"/>
        <v>1302106.7310599999</v>
      </c>
      <c r="J78" s="10">
        <f t="shared" si="10"/>
        <v>1291787.93089</v>
      </c>
      <c r="K78" s="10">
        <f t="shared" si="10"/>
        <v>1281934.8300599998</v>
      </c>
      <c r="L78" s="10">
        <f t="shared" si="10"/>
        <v>1277936.98</v>
      </c>
      <c r="M78" s="10">
        <f t="shared" si="10"/>
        <v>1283421.01211</v>
      </c>
      <c r="N78" s="10">
        <f t="shared" si="10"/>
        <v>1264278.4900400001</v>
      </c>
      <c r="O78" s="10">
        <f t="shared" si="10"/>
        <v>1268938.03898</v>
      </c>
      <c r="P78" s="10">
        <f t="shared" si="10"/>
        <v>1279224.16001</v>
      </c>
      <c r="Q78" s="10">
        <f t="shared" si="10"/>
        <v>1281222.2290000001</v>
      </c>
      <c r="R78" s="10">
        <f t="shared" si="10"/>
        <v>1266665.27092</v>
      </c>
      <c r="S78" s="10">
        <f t="shared" si="10"/>
        <v>1258928.31901</v>
      </c>
      <c r="T78" s="10">
        <f t="shared" si="10"/>
        <v>1261506.58103</v>
      </c>
      <c r="U78" s="10">
        <f t="shared" si="10"/>
        <v>1271294.36102</v>
      </c>
      <c r="V78" s="10">
        <f t="shared" si="10"/>
        <v>1264052.97004</v>
      </c>
      <c r="W78" s="10">
        <f t="shared" si="10"/>
        <v>1261199.9099699999</v>
      </c>
      <c r="X78" s="10">
        <f t="shared" si="10"/>
        <v>1252013.8490599999</v>
      </c>
      <c r="Y78" s="10">
        <f t="shared" si="10"/>
        <v>1258396.7409399999</v>
      </c>
      <c r="Z78" s="10">
        <f t="shared" si="10"/>
        <v>1251980.8212000001</v>
      </c>
      <c r="AA78" s="10">
        <f t="shared" si="10"/>
        <v>1252550.61008</v>
      </c>
      <c r="AB78" s="10">
        <f t="shared" si="10"/>
        <v>1255448.5400700001</v>
      </c>
      <c r="AC78" s="10">
        <f t="shared" si="10"/>
        <v>1263639.75095</v>
      </c>
      <c r="AD78" s="10">
        <f t="shared" si="10"/>
        <v>1247991.72083</v>
      </c>
      <c r="AE78" s="10">
        <f t="shared" si="10"/>
        <v>1249954.3199700001</v>
      </c>
      <c r="AF78" s="10">
        <f t="shared" si="9"/>
        <v>1258890.8499499999</v>
      </c>
    </row>
    <row r="79" spans="2:32">
      <c r="B79" t="s">
        <v>215</v>
      </c>
      <c r="C79" s="10">
        <f t="shared" si="1"/>
        <v>3459664.4997999999</v>
      </c>
      <c r="D79" s="10">
        <f t="shared" si="10"/>
        <v>3484291.5110999998</v>
      </c>
      <c r="E79" s="10">
        <f t="shared" si="10"/>
        <v>3440627.9926999998</v>
      </c>
      <c r="F79" s="10">
        <f t="shared" si="10"/>
        <v>3464526.60568</v>
      </c>
      <c r="G79" s="10">
        <f t="shared" si="10"/>
        <v>3463043.67882</v>
      </c>
      <c r="H79" s="10">
        <f t="shared" si="10"/>
        <v>3459676.7812999999</v>
      </c>
      <c r="I79" s="10">
        <f t="shared" si="10"/>
        <v>3420888.0806999998</v>
      </c>
      <c r="J79" s="10">
        <f t="shared" si="10"/>
        <v>3433966.0648000003</v>
      </c>
      <c r="K79" s="10">
        <f t="shared" si="10"/>
        <v>3407587.1539999996</v>
      </c>
      <c r="L79" s="10">
        <f t="shared" si="10"/>
        <v>3412735.3387100003</v>
      </c>
      <c r="M79" s="10">
        <f t="shared" si="10"/>
        <v>3426920.7979899999</v>
      </c>
      <c r="N79" s="10">
        <f t="shared" si="10"/>
        <v>3463022.3303999999</v>
      </c>
      <c r="O79" s="10">
        <f t="shared" si="10"/>
        <v>3452722.1026900001</v>
      </c>
      <c r="P79" s="10">
        <f t="shared" si="10"/>
        <v>3446227.8580900002</v>
      </c>
      <c r="Q79" s="10">
        <f t="shared" si="10"/>
        <v>3457417.7823000001</v>
      </c>
      <c r="R79" s="10">
        <f t="shared" si="10"/>
        <v>3482707.0637099999</v>
      </c>
      <c r="S79" s="10">
        <f t="shared" si="10"/>
        <v>3492200.1408799998</v>
      </c>
      <c r="T79" s="10">
        <f t="shared" si="10"/>
        <v>3510985.23881</v>
      </c>
      <c r="U79" s="10">
        <f t="shared" si="10"/>
        <v>3509561.5988099999</v>
      </c>
      <c r="V79" s="10">
        <f t="shared" si="10"/>
        <v>3564324.7711999998</v>
      </c>
      <c r="W79" s="10">
        <f t="shared" si="10"/>
        <v>3579564.6699000001</v>
      </c>
      <c r="X79" s="10">
        <f t="shared" si="10"/>
        <v>3538902.4660999998</v>
      </c>
      <c r="Y79" s="10">
        <f t="shared" si="10"/>
        <v>3568461.781</v>
      </c>
      <c r="Z79" s="10">
        <f t="shared" si="10"/>
        <v>3613105.3998000002</v>
      </c>
      <c r="AA79" s="10">
        <f t="shared" si="10"/>
        <v>3599194.1278999997</v>
      </c>
      <c r="AB79" s="10">
        <f t="shared" si="10"/>
        <v>3609427.5321999998</v>
      </c>
      <c r="AC79" s="10">
        <f t="shared" si="10"/>
        <v>3601951.6771499999</v>
      </c>
      <c r="AD79" s="10">
        <f t="shared" si="10"/>
        <v>3570459.7096099998</v>
      </c>
      <c r="AE79" s="10">
        <f t="shared" si="10"/>
        <v>3625456.2000699998</v>
      </c>
      <c r="AF79" s="10">
        <f t="shared" si="9"/>
        <v>3614544.0635600002</v>
      </c>
    </row>
    <row r="80" spans="2:32">
      <c r="B80" t="s">
        <v>216</v>
      </c>
      <c r="C80" s="10">
        <f t="shared" si="1"/>
        <v>734182.63128000009</v>
      </c>
      <c r="D80" s="10">
        <f t="shared" si="10"/>
        <v>741716.50901000004</v>
      </c>
      <c r="E80" s="10">
        <f t="shared" si="10"/>
        <v>735217.34961999999</v>
      </c>
      <c r="F80" s="10">
        <f t="shared" si="10"/>
        <v>735282.35083000001</v>
      </c>
      <c r="G80" s="10">
        <f t="shared" si="10"/>
        <v>728629.78905999998</v>
      </c>
      <c r="H80" s="10">
        <f t="shared" si="10"/>
        <v>727016.47861999995</v>
      </c>
      <c r="I80" s="10">
        <f t="shared" si="10"/>
        <v>736905.78962000005</v>
      </c>
      <c r="J80" s="10">
        <f t="shared" si="10"/>
        <v>730321.59921999997</v>
      </c>
      <c r="K80" s="10">
        <f t="shared" si="10"/>
        <v>733194.42073000001</v>
      </c>
      <c r="L80" s="10">
        <f t="shared" si="10"/>
        <v>730086.13042000006</v>
      </c>
      <c r="M80" s="10">
        <f t="shared" si="10"/>
        <v>742768.96996999998</v>
      </c>
      <c r="N80" s="10">
        <f t="shared" si="10"/>
        <v>731810.51989999996</v>
      </c>
      <c r="O80" s="10">
        <f t="shared" si="10"/>
        <v>727785.80165000004</v>
      </c>
      <c r="P80" s="10">
        <f t="shared" si="10"/>
        <v>731670.16047</v>
      </c>
      <c r="Q80" s="10">
        <f t="shared" si="10"/>
        <v>735689.62956999999</v>
      </c>
      <c r="R80" s="10">
        <f t="shared" si="10"/>
        <v>741719.19001000002</v>
      </c>
      <c r="S80" s="10">
        <f t="shared" si="10"/>
        <v>732444.45961000002</v>
      </c>
      <c r="T80" s="10">
        <f t="shared" si="10"/>
        <v>738115.42863999994</v>
      </c>
      <c r="U80" s="10">
        <f t="shared" si="10"/>
        <v>743331.09035000007</v>
      </c>
      <c r="V80" s="10">
        <f t="shared" si="10"/>
        <v>743633.01991999999</v>
      </c>
      <c r="W80" s="10">
        <f t="shared" si="10"/>
        <v>743228.48045999999</v>
      </c>
      <c r="X80" s="10">
        <f t="shared" si="10"/>
        <v>740353.17001</v>
      </c>
      <c r="Y80" s="10">
        <f t="shared" si="10"/>
        <v>766742.01814000006</v>
      </c>
      <c r="Z80" s="10">
        <f t="shared" si="10"/>
        <v>745759.90071000007</v>
      </c>
      <c r="AA80" s="10">
        <f t="shared" si="10"/>
        <v>753720.27888</v>
      </c>
      <c r="AB80" s="10">
        <f t="shared" si="10"/>
        <v>767667.38122999994</v>
      </c>
      <c r="AC80" s="10">
        <f t="shared" si="10"/>
        <v>781700.55052000005</v>
      </c>
      <c r="AD80" s="10">
        <f t="shared" si="10"/>
        <v>768779.30903</v>
      </c>
      <c r="AE80" s="10">
        <f t="shared" si="10"/>
        <v>759691.98937999993</v>
      </c>
      <c r="AF80" s="10">
        <f t="shared" si="9"/>
        <v>766059.31951000006</v>
      </c>
    </row>
    <row r="81" spans="2:32">
      <c r="B81" t="s">
        <v>217</v>
      </c>
      <c r="C81" s="10">
        <f t="shared" si="1"/>
        <v>318142.44957</v>
      </c>
      <c r="D81" s="10">
        <f t="shared" si="10"/>
        <v>316902.97000999999</v>
      </c>
      <c r="E81" s="10">
        <f t="shared" si="10"/>
        <v>316619.04973799997</v>
      </c>
      <c r="F81" s="10">
        <f t="shared" si="10"/>
        <v>310392.22038000001</v>
      </c>
      <c r="G81" s="10">
        <f t="shared" si="10"/>
        <v>311653.93007100001</v>
      </c>
      <c r="H81" s="10">
        <f t="shared" si="10"/>
        <v>307217.46931000001</v>
      </c>
      <c r="I81" s="10">
        <f t="shared" si="10"/>
        <v>318311.63060000003</v>
      </c>
      <c r="J81" s="10">
        <f t="shared" si="10"/>
        <v>316936.71009999997</v>
      </c>
      <c r="K81" s="10">
        <f t="shared" si="10"/>
        <v>315711.50017000001</v>
      </c>
      <c r="L81" s="10">
        <f t="shared" si="10"/>
        <v>319091.76988000004</v>
      </c>
      <c r="M81" s="10">
        <f t="shared" si="10"/>
        <v>320376.40998</v>
      </c>
      <c r="N81" s="10">
        <f t="shared" si="10"/>
        <v>317811.55960400001</v>
      </c>
      <c r="O81" s="10">
        <f t="shared" si="10"/>
        <v>316306.59972</v>
      </c>
      <c r="P81" s="10">
        <f t="shared" si="10"/>
        <v>320523.78938599996</v>
      </c>
      <c r="Q81" s="10">
        <f t="shared" si="10"/>
        <v>318955.44038599997</v>
      </c>
      <c r="R81" s="10">
        <f t="shared" si="10"/>
        <v>322156.54951899999</v>
      </c>
      <c r="S81" s="10">
        <f t="shared" si="10"/>
        <v>315201.42031800002</v>
      </c>
      <c r="T81" s="10">
        <f t="shared" si="10"/>
        <v>321312.51939800003</v>
      </c>
      <c r="U81" s="10">
        <f t="shared" si="10"/>
        <v>321288.28000899998</v>
      </c>
      <c r="V81" s="10">
        <f t="shared" si="10"/>
        <v>318261.84065299999</v>
      </c>
      <c r="W81" s="10">
        <f t="shared" si="10"/>
        <v>316184.29016899999</v>
      </c>
      <c r="X81" s="10">
        <f t="shared" si="10"/>
        <v>313582.11</v>
      </c>
      <c r="Y81" s="10">
        <f t="shared" si="10"/>
        <v>318781.14985000005</v>
      </c>
      <c r="Z81" s="10">
        <f t="shared" si="10"/>
        <v>317861.88905699999</v>
      </c>
      <c r="AA81" s="10">
        <f t="shared" si="10"/>
        <v>319993.850103</v>
      </c>
      <c r="AB81" s="10">
        <f t="shared" si="10"/>
        <v>323218.46970999998</v>
      </c>
      <c r="AC81" s="10">
        <f t="shared" si="10"/>
        <v>327301.88035499997</v>
      </c>
      <c r="AD81" s="10">
        <f t="shared" si="10"/>
        <v>322659.64048400003</v>
      </c>
      <c r="AE81" s="10">
        <f t="shared" si="10"/>
        <v>324971.000038</v>
      </c>
      <c r="AF81" s="10">
        <f t="shared" si="9"/>
        <v>323261.10029500001</v>
      </c>
    </row>
    <row r="82" spans="2:32">
      <c r="B82" t="s">
        <v>218</v>
      </c>
      <c r="C82" s="10">
        <f t="shared" si="1"/>
        <v>1076009.02101</v>
      </c>
      <c r="D82" s="10">
        <f t="shared" si="10"/>
        <v>1067202.6288099999</v>
      </c>
      <c r="E82" s="10">
        <f t="shared" si="10"/>
        <v>1056898.96013</v>
      </c>
      <c r="F82" s="10">
        <f t="shared" si="10"/>
        <v>1058962.47095</v>
      </c>
      <c r="G82" s="10">
        <f t="shared" si="10"/>
        <v>1056495.4479199999</v>
      </c>
      <c r="H82" s="10">
        <f t="shared" si="10"/>
        <v>1059268.02098</v>
      </c>
      <c r="I82" s="10">
        <f t="shared" si="10"/>
        <v>1070162.52003</v>
      </c>
      <c r="J82" s="10">
        <f t="shared" si="10"/>
        <v>1056601.1989500001</v>
      </c>
      <c r="K82" s="10">
        <f t="shared" si="10"/>
        <v>1042809.1998899999</v>
      </c>
      <c r="L82" s="10">
        <f t="shared" si="10"/>
        <v>1046004.0290699999</v>
      </c>
      <c r="M82" s="10">
        <f t="shared" si="10"/>
        <v>1059811.23914</v>
      </c>
      <c r="N82" s="10">
        <f t="shared" si="10"/>
        <v>1047113.58994</v>
      </c>
      <c r="O82" s="10">
        <f t="shared" si="10"/>
        <v>1044897.1100100001</v>
      </c>
      <c r="P82" s="10">
        <f t="shared" si="10"/>
        <v>1056510.33999</v>
      </c>
      <c r="Q82" s="10">
        <f t="shared" si="10"/>
        <v>1046113.6298700001</v>
      </c>
      <c r="R82" s="10">
        <f t="shared" si="10"/>
        <v>1052131.29009</v>
      </c>
      <c r="S82" s="10">
        <f t="shared" si="10"/>
        <v>1057072.73884</v>
      </c>
      <c r="T82" s="10">
        <f t="shared" si="10"/>
        <v>1055170.6500200001</v>
      </c>
      <c r="U82" s="10">
        <f t="shared" si="10"/>
        <v>1055004.6390200001</v>
      </c>
      <c r="V82" s="10">
        <f t="shared" si="10"/>
        <v>1046368.02098</v>
      </c>
      <c r="W82" s="10">
        <f t="shared" si="10"/>
        <v>1037198.75895</v>
      </c>
      <c r="X82" s="10">
        <f t="shared" si="10"/>
        <v>1037423.65099</v>
      </c>
      <c r="Y82" s="10">
        <f t="shared" si="10"/>
        <v>1064766.6489800001</v>
      </c>
      <c r="Z82" s="10">
        <f t="shared" si="10"/>
        <v>1052730.05012</v>
      </c>
      <c r="AA82" s="10">
        <f t="shared" si="10"/>
        <v>1041050.85013</v>
      </c>
      <c r="AB82" s="10">
        <f t="shared" si="10"/>
        <v>1048496.54911</v>
      </c>
      <c r="AC82" s="10">
        <f t="shared" si="10"/>
        <v>1064303.7500500001</v>
      </c>
      <c r="AD82" s="10">
        <f t="shared" si="10"/>
        <v>1052443.63989</v>
      </c>
      <c r="AE82" s="10">
        <f t="shared" si="10"/>
        <v>1059839.8992099999</v>
      </c>
      <c r="AF82" s="10">
        <f t="shared" si="9"/>
        <v>1040926.17903</v>
      </c>
    </row>
    <row r="83" spans="2:32">
      <c r="B83" t="s">
        <v>219</v>
      </c>
      <c r="C83" s="10">
        <f t="shared" si="1"/>
        <v>160334.56949599998</v>
      </c>
      <c r="D83" s="10">
        <f t="shared" si="10"/>
        <v>159437.760014</v>
      </c>
      <c r="E83" s="10">
        <f t="shared" si="10"/>
        <v>158037.85001600001</v>
      </c>
      <c r="F83" s="10">
        <f t="shared" si="10"/>
        <v>158171.84003799999</v>
      </c>
      <c r="G83" s="10">
        <f t="shared" si="10"/>
        <v>156961.38011600001</v>
      </c>
      <c r="H83" s="10">
        <f t="shared" si="10"/>
        <v>158631.900177</v>
      </c>
      <c r="I83" s="10">
        <f t="shared" si="10"/>
        <v>158692.91006700002</v>
      </c>
      <c r="J83" s="10">
        <f t="shared" si="10"/>
        <v>156102.27997199999</v>
      </c>
      <c r="K83" s="10">
        <f t="shared" si="10"/>
        <v>158443.36983099999</v>
      </c>
      <c r="L83" s="10">
        <f t="shared" si="10"/>
        <v>156245.850168</v>
      </c>
      <c r="M83" s="10">
        <f t="shared" si="10"/>
        <v>154939.599697</v>
      </c>
      <c r="N83" s="10">
        <f t="shared" si="10"/>
        <v>155845.37979900002</v>
      </c>
      <c r="O83" s="10">
        <f t="shared" si="10"/>
        <v>153862.54988500001</v>
      </c>
      <c r="P83" s="10">
        <f t="shared" si="10"/>
        <v>156814.27987999999</v>
      </c>
      <c r="Q83" s="10">
        <f t="shared" si="10"/>
        <v>157772.34024299998</v>
      </c>
      <c r="R83" s="10">
        <f t="shared" si="10"/>
        <v>156736.96010899998</v>
      </c>
      <c r="S83" s="10">
        <f t="shared" si="10"/>
        <v>158452.61009599999</v>
      </c>
      <c r="T83" s="10">
        <f t="shared" si="10"/>
        <v>159173.74991499999</v>
      </c>
      <c r="U83" s="10">
        <f t="shared" si="10"/>
        <v>158390.90031199998</v>
      </c>
      <c r="V83" s="10">
        <f t="shared" si="10"/>
        <v>158794.22052600002</v>
      </c>
      <c r="W83" s="10">
        <f t="shared" si="10"/>
        <v>158913.230209</v>
      </c>
      <c r="X83" s="10">
        <f t="shared" si="10"/>
        <v>157601.95968</v>
      </c>
      <c r="Y83" s="10">
        <f t="shared" si="10"/>
        <v>159198.350095</v>
      </c>
      <c r="Z83" s="10">
        <f t="shared" si="10"/>
        <v>158813.11000799999</v>
      </c>
      <c r="AA83" s="10">
        <f t="shared" si="10"/>
        <v>159953.860002</v>
      </c>
      <c r="AB83" s="10">
        <f t="shared" si="10"/>
        <v>161505.110227</v>
      </c>
      <c r="AC83" s="10">
        <f t="shared" si="10"/>
        <v>162463.95017699999</v>
      </c>
      <c r="AD83" s="10">
        <f t="shared" si="10"/>
        <v>160295.02999800001</v>
      </c>
      <c r="AE83" s="10">
        <f t="shared" si="10"/>
        <v>158222.879805</v>
      </c>
      <c r="AF83" s="10">
        <f t="shared" si="9"/>
        <v>159143.329685</v>
      </c>
    </row>
    <row r="84" spans="2:32">
      <c r="B84" t="s">
        <v>220</v>
      </c>
      <c r="C84" s="10">
        <f t="shared" si="1"/>
        <v>38457.289879000004</v>
      </c>
      <c r="D84" s="10">
        <f t="shared" si="10"/>
        <v>38019.330053000005</v>
      </c>
      <c r="E84" s="10">
        <f t="shared" si="10"/>
        <v>39883.150091200005</v>
      </c>
      <c r="F84" s="10">
        <f t="shared" si="10"/>
        <v>38200.330051999998</v>
      </c>
      <c r="G84" s="10">
        <f t="shared" si="10"/>
        <v>39011.370115999998</v>
      </c>
      <c r="H84" s="10">
        <f t="shared" si="10"/>
        <v>39256.779906999996</v>
      </c>
      <c r="I84" s="10">
        <f t="shared" si="10"/>
        <v>37728.589877999999</v>
      </c>
      <c r="J84" s="10">
        <f t="shared" si="10"/>
        <v>37862.209821999997</v>
      </c>
      <c r="K84" s="10">
        <f t="shared" si="10"/>
        <v>39188.100116000001</v>
      </c>
      <c r="L84" s="10">
        <f t="shared" si="10"/>
        <v>35452.730000000003</v>
      </c>
      <c r="M84" s="10">
        <f t="shared" si="10"/>
        <v>37218.949980000005</v>
      </c>
      <c r="N84" s="10">
        <f t="shared" si="10"/>
        <v>37589.109897299997</v>
      </c>
      <c r="O84" s="10">
        <f t="shared" si="10"/>
        <v>39816.859968999997</v>
      </c>
      <c r="P84" s="10">
        <f t="shared" si="10"/>
        <v>41309.529927999996</v>
      </c>
      <c r="Q84" s="10">
        <f t="shared" si="10"/>
        <v>39416.819949999997</v>
      </c>
      <c r="R84" s="10">
        <f t="shared" si="10"/>
        <v>38302.230034999993</v>
      </c>
      <c r="S84" s="10">
        <f t="shared" si="10"/>
        <v>39322.609961000002</v>
      </c>
      <c r="T84" s="10">
        <f t="shared" si="10"/>
        <v>39750.809954999997</v>
      </c>
      <c r="U84" s="10">
        <f t="shared" si="10"/>
        <v>40514.509919999997</v>
      </c>
      <c r="V84" s="10">
        <f t="shared" si="10"/>
        <v>40300.159951000001</v>
      </c>
      <c r="W84" s="10">
        <f t="shared" si="10"/>
        <v>40336.200135999999</v>
      </c>
      <c r="X84" s="10">
        <f t="shared" si="10"/>
        <v>40189.240244000001</v>
      </c>
      <c r="Y84" s="10">
        <f t="shared" si="10"/>
        <v>38668.239954999997</v>
      </c>
      <c r="Z84" s="10">
        <f t="shared" si="10"/>
        <v>38176.710027999994</v>
      </c>
      <c r="AA84" s="10">
        <f t="shared" si="10"/>
        <v>37319.239962</v>
      </c>
      <c r="AB84" s="10">
        <f t="shared" si="10"/>
        <v>37430.770235000004</v>
      </c>
      <c r="AC84" s="10">
        <f t="shared" si="10"/>
        <v>39581.320119000004</v>
      </c>
      <c r="AD84" s="10">
        <f t="shared" si="10"/>
        <v>37920.429948000005</v>
      </c>
      <c r="AE84" s="10">
        <f t="shared" si="10"/>
        <v>42014.809828999998</v>
      </c>
      <c r="AF84" s="10">
        <f t="shared" si="9"/>
        <v>41290.839861</v>
      </c>
    </row>
    <row r="85" spans="2:32">
      <c r="B85" t="s">
        <v>221</v>
      </c>
      <c r="C85" s="10">
        <f t="shared" si="1"/>
        <v>37107.779996999998</v>
      </c>
      <c r="D85" s="10">
        <f t="shared" si="10"/>
        <v>37364.419932999997</v>
      </c>
      <c r="E85" s="10">
        <f t="shared" si="10"/>
        <v>37214.190021999995</v>
      </c>
      <c r="F85" s="10">
        <f t="shared" si="10"/>
        <v>36236.750057999998</v>
      </c>
      <c r="G85" s="10">
        <f t="shared" si="10"/>
        <v>36758.540039</v>
      </c>
      <c r="H85" s="10">
        <f t="shared" si="10"/>
        <v>36449.160091999998</v>
      </c>
      <c r="I85" s="10">
        <f t="shared" si="10"/>
        <v>39423.139992999997</v>
      </c>
      <c r="J85" s="10">
        <f t="shared" si="10"/>
        <v>39156.869862</v>
      </c>
      <c r="K85" s="10">
        <f t="shared" si="10"/>
        <v>38400.139766</v>
      </c>
      <c r="L85" s="10">
        <f t="shared" si="10"/>
        <v>39828.579975000001</v>
      </c>
      <c r="M85" s="10">
        <f t="shared" si="10"/>
        <v>39696.439919000004</v>
      </c>
      <c r="N85" s="10">
        <f t="shared" si="10"/>
        <v>39547.760009999998</v>
      </c>
      <c r="O85" s="10">
        <f t="shared" si="10"/>
        <v>39929.959938</v>
      </c>
      <c r="P85" s="10">
        <f t="shared" si="10"/>
        <v>40767.810081000003</v>
      </c>
      <c r="Q85" s="10">
        <f t="shared" si="10"/>
        <v>41254.20983</v>
      </c>
      <c r="R85" s="10">
        <f t="shared" si="10"/>
        <v>40299.949846999996</v>
      </c>
      <c r="S85" s="10">
        <f t="shared" si="10"/>
        <v>40929.859984999996</v>
      </c>
      <c r="T85" s="10">
        <f t="shared" si="10"/>
        <v>39793.289860999997</v>
      </c>
      <c r="U85" s="10">
        <f t="shared" si="10"/>
        <v>38371.780062999998</v>
      </c>
      <c r="V85" s="10">
        <f t="shared" si="10"/>
        <v>37896.339859</v>
      </c>
      <c r="W85" s="10">
        <f t="shared" si="10"/>
        <v>37102.210070300003</v>
      </c>
      <c r="X85" s="10">
        <f t="shared" si="10"/>
        <v>39984.580085000001</v>
      </c>
      <c r="Y85" s="10">
        <f t="shared" ref="D85:AE86" si="11">Y60+Y160</f>
        <v>41323.029858999995</v>
      </c>
      <c r="Z85" s="10">
        <f t="shared" si="11"/>
        <v>41584.479716000002</v>
      </c>
      <c r="AA85" s="10">
        <f t="shared" si="11"/>
        <v>40834.110165999999</v>
      </c>
      <c r="AB85" s="10">
        <f t="shared" si="11"/>
        <v>39558.730081300004</v>
      </c>
      <c r="AC85" s="10">
        <f t="shared" si="11"/>
        <v>40437.810162000002</v>
      </c>
      <c r="AD85" s="10">
        <f t="shared" si="11"/>
        <v>40684.040013999998</v>
      </c>
      <c r="AE85" s="10">
        <f t="shared" si="11"/>
        <v>39895.450055000001</v>
      </c>
      <c r="AF85" s="10">
        <f t="shared" ref="AF85" si="12">AF60+AF160</f>
        <v>39231.180151</v>
      </c>
    </row>
    <row r="86" spans="2:32">
      <c r="B86" t="s">
        <v>222</v>
      </c>
      <c r="C86" s="10">
        <f t="shared" si="1"/>
        <v>23720604.189800002</v>
      </c>
      <c r="D86" s="10">
        <f t="shared" si="11"/>
        <v>23774149.539842002</v>
      </c>
      <c r="E86" s="10">
        <f t="shared" si="11"/>
        <v>23749063.060364202</v>
      </c>
      <c r="F86" s="10">
        <f t="shared" si="11"/>
        <v>23621661.079918001</v>
      </c>
      <c r="G86" s="10">
        <f t="shared" si="11"/>
        <v>23555362.030592002</v>
      </c>
      <c r="H86" s="10">
        <f t="shared" si="11"/>
        <v>23565934.780731</v>
      </c>
      <c r="I86" s="10">
        <f t="shared" si="11"/>
        <v>23593412.369221002</v>
      </c>
      <c r="J86" s="10">
        <f t="shared" si="11"/>
        <v>23451664.348986</v>
      </c>
      <c r="K86" s="10">
        <f t="shared" si="11"/>
        <v>23386569.189973</v>
      </c>
      <c r="L86" s="10">
        <f t="shared" si="11"/>
        <v>23347808.849953</v>
      </c>
      <c r="M86" s="10">
        <f t="shared" si="11"/>
        <v>23467590.160573002</v>
      </c>
      <c r="N86" s="10">
        <f t="shared" si="11"/>
        <v>23357086.510128297</v>
      </c>
      <c r="O86" s="10">
        <f t="shared" si="11"/>
        <v>23265671.459321998</v>
      </c>
      <c r="P86" s="10">
        <f t="shared" si="11"/>
        <v>23386537.130222</v>
      </c>
      <c r="Q86" s="10">
        <f t="shared" si="11"/>
        <v>23450463.590252999</v>
      </c>
      <c r="R86" s="10">
        <f t="shared" si="11"/>
        <v>23422825.450179998</v>
      </c>
      <c r="S86" s="10">
        <f t="shared" si="11"/>
        <v>23371156.339137997</v>
      </c>
      <c r="T86" s="10">
        <f t="shared" si="11"/>
        <v>23479076.239638999</v>
      </c>
      <c r="U86" s="10">
        <f t="shared" si="11"/>
        <v>23622171.679203998</v>
      </c>
      <c r="V86" s="10">
        <f t="shared" si="11"/>
        <v>23641505.049006</v>
      </c>
      <c r="W86" s="10">
        <f t="shared" si="11"/>
        <v>23535140.6393843</v>
      </c>
      <c r="X86" s="10">
        <f t="shared" si="11"/>
        <v>23360065.270378999</v>
      </c>
      <c r="Y86" s="10">
        <f t="shared" si="11"/>
        <v>23777108.229189001</v>
      </c>
      <c r="Z86" s="10">
        <f t="shared" si="11"/>
        <v>23716772.500749003</v>
      </c>
      <c r="AA86" s="10">
        <f t="shared" si="11"/>
        <v>23677128.350153003</v>
      </c>
      <c r="AB86" s="10">
        <f t="shared" si="11"/>
        <v>23833984.100499999</v>
      </c>
      <c r="AC86" s="10">
        <f t="shared" si="11"/>
        <v>24054530.350942999</v>
      </c>
      <c r="AD86" s="10">
        <f t="shared" si="11"/>
        <v>23753775.870399997</v>
      </c>
      <c r="AE86" s="10">
        <f t="shared" si="11"/>
        <v>23708846.770025998</v>
      </c>
      <c r="AF86" s="10">
        <f t="shared" ref="AF86" si="13">AF61+AF161</f>
        <v>23794845.799200002</v>
      </c>
    </row>
    <row r="89" spans="2:32">
      <c r="B89" s="2" t="s">
        <v>1135</v>
      </c>
    </row>
    <row r="91" spans="2:32">
      <c r="C91" s="22" t="s">
        <v>41</v>
      </c>
      <c r="D91" s="22" t="s">
        <v>42</v>
      </c>
      <c r="E91" s="22" t="s">
        <v>43</v>
      </c>
      <c r="F91" s="22" t="s">
        <v>44</v>
      </c>
      <c r="G91" s="22" t="s">
        <v>45</v>
      </c>
      <c r="H91" s="22" t="s">
        <v>46</v>
      </c>
      <c r="I91" s="22" t="s">
        <v>47</v>
      </c>
      <c r="J91" s="22" t="s">
        <v>48</v>
      </c>
      <c r="K91" s="22" t="s">
        <v>49</v>
      </c>
      <c r="L91" s="22" t="s">
        <v>50</v>
      </c>
      <c r="M91" s="22" t="s">
        <v>51</v>
      </c>
      <c r="N91" s="22" t="s">
        <v>52</v>
      </c>
      <c r="O91" s="22" t="s">
        <v>53</v>
      </c>
      <c r="P91" s="22" t="s">
        <v>54</v>
      </c>
      <c r="Q91" s="22" t="s">
        <v>55</v>
      </c>
      <c r="R91" s="22" t="s">
        <v>56</v>
      </c>
      <c r="S91" s="22" t="s">
        <v>57</v>
      </c>
      <c r="T91" s="22" t="s">
        <v>58</v>
      </c>
      <c r="U91" s="22" t="s">
        <v>59</v>
      </c>
      <c r="V91" s="22" t="s">
        <v>60</v>
      </c>
      <c r="W91" s="22" t="s">
        <v>61</v>
      </c>
      <c r="X91" s="22" t="s">
        <v>62</v>
      </c>
      <c r="Y91" s="22" t="s">
        <v>63</v>
      </c>
      <c r="Z91" s="22" t="s">
        <v>64</v>
      </c>
      <c r="AA91" s="22" t="s">
        <v>65</v>
      </c>
      <c r="AB91" s="22" t="s">
        <v>66</v>
      </c>
      <c r="AC91" s="22" t="s">
        <v>67</v>
      </c>
      <c r="AD91" s="22" t="s">
        <v>68</v>
      </c>
      <c r="AE91" s="4" t="s">
        <v>898</v>
      </c>
      <c r="AF91" s="22" t="s">
        <v>1239</v>
      </c>
    </row>
    <row r="92" spans="2:32">
      <c r="B92" t="s">
        <v>203</v>
      </c>
      <c r="C92" s="10">
        <f>C42/C17*100</f>
        <v>72.559496397330022</v>
      </c>
      <c r="D92" s="10">
        <f>D42/D17*100</f>
        <v>72.981385916129057</v>
      </c>
      <c r="E92" s="10">
        <f t="shared" ref="E92:AE101" si="14">E42/E17*100</f>
        <v>72.48929774639744</v>
      </c>
      <c r="F92" s="10">
        <f t="shared" si="14"/>
        <v>72.181391262910552</v>
      </c>
      <c r="G92" s="10">
        <f t="shared" si="14"/>
        <v>71.988794401419455</v>
      </c>
      <c r="H92" s="10">
        <f t="shared" si="14"/>
        <v>71.837926792189549</v>
      </c>
      <c r="I92" s="10">
        <f t="shared" si="14"/>
        <v>71.547691454145124</v>
      </c>
      <c r="J92" s="10">
        <f t="shared" si="14"/>
        <v>71.388589398157308</v>
      </c>
      <c r="K92" s="10">
        <f t="shared" si="14"/>
        <v>71.695515006013977</v>
      </c>
      <c r="L92" s="10">
        <f t="shared" si="14"/>
        <v>71.328073747034352</v>
      </c>
      <c r="M92" s="10">
        <f t="shared" si="14"/>
        <v>71.287134045641224</v>
      </c>
      <c r="N92" s="10">
        <f t="shared" si="14"/>
        <v>70.868667285696404</v>
      </c>
      <c r="O92" s="10">
        <f t="shared" si="14"/>
        <v>71.130054691945176</v>
      </c>
      <c r="P92" s="10">
        <f t="shared" si="14"/>
        <v>71.026331614149413</v>
      </c>
      <c r="Q92" s="10">
        <f t="shared" si="14"/>
        <v>70.706690640225219</v>
      </c>
      <c r="R92" s="10">
        <f t="shared" si="14"/>
        <v>70.63216029795079</v>
      </c>
      <c r="S92" s="10">
        <f t="shared" si="14"/>
        <v>70.694832482747458</v>
      </c>
      <c r="T92" s="10">
        <f t="shared" si="14"/>
        <v>71.095575153404795</v>
      </c>
      <c r="U92" s="10">
        <f t="shared" si="14"/>
        <v>70.980162715775407</v>
      </c>
      <c r="V92" s="10">
        <f t="shared" si="14"/>
        <v>70.761117524801591</v>
      </c>
      <c r="W92" s="10">
        <f t="shared" si="14"/>
        <v>70.323710596887807</v>
      </c>
      <c r="X92" s="10">
        <f t="shared" si="14"/>
        <v>65.870216061927295</v>
      </c>
      <c r="Y92" s="10">
        <f t="shared" si="14"/>
        <v>69.674220589411178</v>
      </c>
      <c r="Z92" s="10">
        <f t="shared" si="14"/>
        <v>70.861606263852224</v>
      </c>
      <c r="AA92" s="10">
        <f t="shared" si="14"/>
        <v>70.161427882360329</v>
      </c>
      <c r="AB92" s="10">
        <f t="shared" si="14"/>
        <v>71.396102704942905</v>
      </c>
      <c r="AC92" s="10">
        <f t="shared" si="14"/>
        <v>71.938087877724001</v>
      </c>
      <c r="AD92" s="10">
        <f t="shared" si="14"/>
        <v>72.122765571829476</v>
      </c>
      <c r="AE92" s="10">
        <f t="shared" si="14"/>
        <v>70.736802614725534</v>
      </c>
      <c r="AF92" s="10">
        <f t="shared" ref="AF92:AF110" si="15">AF42/AF17*100</f>
        <v>71.269862312219416</v>
      </c>
    </row>
    <row r="93" spans="2:32">
      <c r="B93" t="s">
        <v>204</v>
      </c>
      <c r="C93" s="10">
        <f t="shared" ref="C93" si="16">C43/C18*100</f>
        <v>76.197425211336039</v>
      </c>
      <c r="D93" s="10">
        <f t="shared" ref="D93:S111" si="17">D43/D18*100</f>
        <v>77.117029880004154</v>
      </c>
      <c r="E93" s="10">
        <f t="shared" si="17"/>
        <v>76.884512619826467</v>
      </c>
      <c r="F93" s="10">
        <f t="shared" si="17"/>
        <v>76.551915656380444</v>
      </c>
      <c r="G93" s="10">
        <f t="shared" si="17"/>
        <v>77.327543118266235</v>
      </c>
      <c r="H93" s="10">
        <f t="shared" si="17"/>
        <v>77.613548504575746</v>
      </c>
      <c r="I93" s="10">
        <f t="shared" si="17"/>
        <v>77.698001860073887</v>
      </c>
      <c r="J93" s="10">
        <f t="shared" si="17"/>
        <v>77.471921375389002</v>
      </c>
      <c r="K93" s="10">
        <f t="shared" si="17"/>
        <v>77.128785147865983</v>
      </c>
      <c r="L93" s="10">
        <f t="shared" si="17"/>
        <v>77.131116110050897</v>
      </c>
      <c r="M93" s="10">
        <f t="shared" si="17"/>
        <v>76.53280371639778</v>
      </c>
      <c r="N93" s="10">
        <f t="shared" si="17"/>
        <v>76.848669005102423</v>
      </c>
      <c r="O93" s="10">
        <f t="shared" si="17"/>
        <v>76.508844317623584</v>
      </c>
      <c r="P93" s="10">
        <f t="shared" si="17"/>
        <v>77.268157782932278</v>
      </c>
      <c r="Q93" s="10">
        <f t="shared" si="17"/>
        <v>77.364305295915102</v>
      </c>
      <c r="R93" s="10">
        <f t="shared" si="17"/>
        <v>77.700400871392489</v>
      </c>
      <c r="S93" s="10">
        <f t="shared" si="17"/>
        <v>76.970040854060002</v>
      </c>
      <c r="T93" s="10">
        <f t="shared" si="14"/>
        <v>77.687061812476799</v>
      </c>
      <c r="U93" s="10">
        <f t="shared" si="14"/>
        <v>78.452593598904102</v>
      </c>
      <c r="V93" s="10">
        <f t="shared" si="14"/>
        <v>77.92258540878079</v>
      </c>
      <c r="W93" s="10">
        <f t="shared" si="14"/>
        <v>77.109450438097596</v>
      </c>
      <c r="X93" s="10">
        <f t="shared" si="14"/>
        <v>75.350022746857164</v>
      </c>
      <c r="Y93" s="10">
        <f t="shared" si="14"/>
        <v>76.058150635008246</v>
      </c>
      <c r="Z93" s="10">
        <f t="shared" si="14"/>
        <v>76.769847766176085</v>
      </c>
      <c r="AA93" s="10">
        <f t="shared" si="14"/>
        <v>76.225719511957777</v>
      </c>
      <c r="AB93" s="10">
        <f t="shared" si="14"/>
        <v>76.87255742507665</v>
      </c>
      <c r="AC93" s="10">
        <f t="shared" si="14"/>
        <v>77.564536529074132</v>
      </c>
      <c r="AD93" s="10">
        <f t="shared" si="14"/>
        <v>77.760889564855091</v>
      </c>
      <c r="AE93" s="10">
        <f t="shared" si="14"/>
        <v>78.162578656209192</v>
      </c>
      <c r="AF93" s="10">
        <f t="shared" si="15"/>
        <v>77.940405009555249</v>
      </c>
    </row>
    <row r="94" spans="2:32">
      <c r="B94" t="s">
        <v>205</v>
      </c>
      <c r="C94" s="10">
        <f t="shared" ref="C94" si="18">C44/C19*100</f>
        <v>67.98401293499866</v>
      </c>
      <c r="D94" s="10">
        <f t="shared" si="17"/>
        <v>68.54849772493499</v>
      </c>
      <c r="E94" s="10">
        <f t="shared" si="14"/>
        <v>69.742503577882204</v>
      </c>
      <c r="F94" s="10">
        <f t="shared" si="14"/>
        <v>70.364609324714294</v>
      </c>
      <c r="G94" s="10">
        <f t="shared" si="14"/>
        <v>69.864612636886918</v>
      </c>
      <c r="H94" s="10">
        <f t="shared" si="14"/>
        <v>70.863273116103954</v>
      </c>
      <c r="I94" s="10">
        <f t="shared" si="14"/>
        <v>71.426807515812712</v>
      </c>
      <c r="J94" s="10">
        <f t="shared" si="14"/>
        <v>69.709281235996329</v>
      </c>
      <c r="K94" s="10">
        <f t="shared" si="14"/>
        <v>69.600410627838215</v>
      </c>
      <c r="L94" s="10">
        <f t="shared" si="14"/>
        <v>69.955610295678682</v>
      </c>
      <c r="M94" s="10">
        <f t="shared" si="14"/>
        <v>69.665432983490561</v>
      </c>
      <c r="N94" s="10">
        <f t="shared" si="14"/>
        <v>69.500892371995988</v>
      </c>
      <c r="O94" s="10">
        <f t="shared" si="14"/>
        <v>69.943678423195692</v>
      </c>
      <c r="P94" s="10">
        <f t="shared" si="14"/>
        <v>69.723855785680144</v>
      </c>
      <c r="Q94" s="10">
        <f t="shared" si="14"/>
        <v>70.075722534411639</v>
      </c>
      <c r="R94" s="10">
        <f t="shared" si="14"/>
        <v>69.239439699478808</v>
      </c>
      <c r="S94" s="10">
        <f t="shared" si="14"/>
        <v>70.240558374648771</v>
      </c>
      <c r="T94" s="10">
        <f t="shared" si="14"/>
        <v>69.532205927048579</v>
      </c>
      <c r="U94" s="10">
        <f t="shared" si="14"/>
        <v>70.291185653180349</v>
      </c>
      <c r="V94" s="10">
        <f t="shared" si="14"/>
        <v>70.532878476707054</v>
      </c>
      <c r="W94" s="10">
        <f t="shared" si="14"/>
        <v>70.879005485409195</v>
      </c>
      <c r="X94" s="10">
        <f t="shared" si="14"/>
        <v>67.949436456527124</v>
      </c>
      <c r="Y94" s="10">
        <f t="shared" si="14"/>
        <v>69.854999027120286</v>
      </c>
      <c r="Z94" s="10">
        <f t="shared" si="14"/>
        <v>69.98325311135946</v>
      </c>
      <c r="AA94" s="10">
        <f t="shared" si="14"/>
        <v>70.556485782012473</v>
      </c>
      <c r="AB94" s="10">
        <f t="shared" si="14"/>
        <v>71.220439610020463</v>
      </c>
      <c r="AC94" s="10">
        <f t="shared" si="14"/>
        <v>71.685825622505845</v>
      </c>
      <c r="AD94" s="10">
        <f t="shared" si="14"/>
        <v>70.40264957941217</v>
      </c>
      <c r="AE94" s="10">
        <f t="shared" si="14"/>
        <v>70.095951932240979</v>
      </c>
      <c r="AF94" s="10">
        <f t="shared" si="15"/>
        <v>68.817090468556032</v>
      </c>
    </row>
    <row r="95" spans="2:32">
      <c r="B95" t="s">
        <v>206</v>
      </c>
      <c r="C95" s="10">
        <f t="shared" ref="C95" si="19">C45/C20*100</f>
        <v>76.004102063512619</v>
      </c>
      <c r="D95" s="10">
        <f t="shared" si="17"/>
        <v>80.991253735339228</v>
      </c>
      <c r="E95" s="10">
        <f t="shared" si="14"/>
        <v>82.825097908779171</v>
      </c>
      <c r="F95" s="10">
        <f t="shared" si="14"/>
        <v>77.862018053437097</v>
      </c>
      <c r="G95" s="10">
        <f t="shared" si="14"/>
        <v>77.514000720391635</v>
      </c>
      <c r="H95" s="10">
        <f t="shared" si="14"/>
        <v>80.954843796497926</v>
      </c>
      <c r="I95" s="10">
        <f t="shared" si="14"/>
        <v>82.040491148209583</v>
      </c>
      <c r="J95" s="10">
        <f t="shared" si="14"/>
        <v>76.065071905367247</v>
      </c>
      <c r="K95" s="10">
        <f t="shared" si="14"/>
        <v>74.994589086099595</v>
      </c>
      <c r="L95" s="10">
        <f t="shared" si="14"/>
        <v>79.598502571546376</v>
      </c>
      <c r="M95" s="10">
        <f t="shared" si="14"/>
        <v>81.87931016250397</v>
      </c>
      <c r="N95" s="10">
        <f t="shared" si="14"/>
        <v>74.93152175170458</v>
      </c>
      <c r="O95" s="10">
        <f t="shared" si="14"/>
        <v>73.84854083535194</v>
      </c>
      <c r="P95" s="10">
        <f t="shared" si="14"/>
        <v>80.453843008239815</v>
      </c>
      <c r="Q95" s="10">
        <f t="shared" si="14"/>
        <v>82.539537021850364</v>
      </c>
      <c r="R95" s="10">
        <f t="shared" si="14"/>
        <v>75.930894071060735</v>
      </c>
      <c r="S95" s="10">
        <f t="shared" si="14"/>
        <v>75.559218511416219</v>
      </c>
      <c r="T95" s="10">
        <f t="shared" si="14"/>
        <v>79.456563804137275</v>
      </c>
      <c r="U95" s="10">
        <f t="shared" si="14"/>
        <v>80.96415119928713</v>
      </c>
      <c r="V95" s="10">
        <f t="shared" si="14"/>
        <v>75.612123793386289</v>
      </c>
      <c r="W95" s="10">
        <f t="shared" si="14"/>
        <v>73.151685992822209</v>
      </c>
      <c r="X95" s="10">
        <f t="shared" si="14"/>
        <v>72.579851776800382</v>
      </c>
      <c r="Y95" s="10">
        <f t="shared" si="14"/>
        <v>78.417508168759142</v>
      </c>
      <c r="Z95" s="10">
        <f t="shared" si="14"/>
        <v>74.862672631002667</v>
      </c>
      <c r="AA95" s="10">
        <f t="shared" si="14"/>
        <v>73.234425885436664</v>
      </c>
      <c r="AB95" s="10">
        <f t="shared" si="14"/>
        <v>78.989106168750936</v>
      </c>
      <c r="AC95" s="10">
        <f t="shared" si="14"/>
        <v>81.337282737139162</v>
      </c>
      <c r="AD95" s="10">
        <f t="shared" si="14"/>
        <v>74.919200661915056</v>
      </c>
      <c r="AE95" s="10">
        <f t="shared" si="14"/>
        <v>76.890390287911487</v>
      </c>
      <c r="AF95" s="10">
        <f t="shared" si="15"/>
        <v>80.000481160046434</v>
      </c>
    </row>
    <row r="96" spans="2:32">
      <c r="B96" t="s">
        <v>207</v>
      </c>
      <c r="C96" s="10">
        <f t="shared" ref="C96" si="20">C46/C21*100</f>
        <v>74.979120270154183</v>
      </c>
      <c r="D96" s="10">
        <f t="shared" si="17"/>
        <v>74.554885292469152</v>
      </c>
      <c r="E96" s="10">
        <f t="shared" si="14"/>
        <v>74.259692316641761</v>
      </c>
      <c r="F96" s="10">
        <f t="shared" si="14"/>
        <v>74.402679516198489</v>
      </c>
      <c r="G96" s="10">
        <f t="shared" si="14"/>
        <v>73.648205617956535</v>
      </c>
      <c r="H96" s="10">
        <f t="shared" si="14"/>
        <v>74.091095800862647</v>
      </c>
      <c r="I96" s="10">
        <f t="shared" si="14"/>
        <v>74.165262953481232</v>
      </c>
      <c r="J96" s="10">
        <f t="shared" si="14"/>
        <v>73.738337589808594</v>
      </c>
      <c r="K96" s="10">
        <f t="shared" si="14"/>
        <v>72.8163354744797</v>
      </c>
      <c r="L96" s="10">
        <f t="shared" si="14"/>
        <v>73.108271516832133</v>
      </c>
      <c r="M96" s="10">
        <f t="shared" si="14"/>
        <v>72.744584871856887</v>
      </c>
      <c r="N96" s="10">
        <f t="shared" si="14"/>
        <v>73.576578686887601</v>
      </c>
      <c r="O96" s="10">
        <f t="shared" si="14"/>
        <v>72.685834740724175</v>
      </c>
      <c r="P96" s="10">
        <f t="shared" si="14"/>
        <v>72.444394454578799</v>
      </c>
      <c r="Q96" s="10">
        <f t="shared" si="14"/>
        <v>73.574389409677067</v>
      </c>
      <c r="R96" s="10">
        <f t="shared" si="14"/>
        <v>73.886450756794432</v>
      </c>
      <c r="S96" s="10">
        <f t="shared" si="14"/>
        <v>73.043698743235225</v>
      </c>
      <c r="T96" s="10">
        <f t="shared" si="14"/>
        <v>73.096597215410128</v>
      </c>
      <c r="U96" s="10">
        <f t="shared" si="14"/>
        <v>72.359422404743242</v>
      </c>
      <c r="V96" s="10">
        <f t="shared" si="14"/>
        <v>74.099299785888377</v>
      </c>
      <c r="W96" s="10">
        <f t="shared" si="14"/>
        <v>72.994317981486319</v>
      </c>
      <c r="X96" s="10">
        <f t="shared" si="14"/>
        <v>66.420839529195504</v>
      </c>
      <c r="Y96" s="10">
        <f t="shared" si="14"/>
        <v>69.293108080945913</v>
      </c>
      <c r="Z96" s="10">
        <f t="shared" si="14"/>
        <v>70.154888638356383</v>
      </c>
      <c r="AA96" s="10">
        <f t="shared" si="14"/>
        <v>68.220922999117221</v>
      </c>
      <c r="AB96" s="10">
        <f t="shared" si="14"/>
        <v>69.638506910317403</v>
      </c>
      <c r="AC96" s="10">
        <f t="shared" si="14"/>
        <v>73.005741484161931</v>
      </c>
      <c r="AD96" s="10">
        <f t="shared" si="14"/>
        <v>73.511581900171848</v>
      </c>
      <c r="AE96" s="10">
        <f t="shared" si="14"/>
        <v>73.353385270059562</v>
      </c>
      <c r="AF96" s="10">
        <f t="shared" si="15"/>
        <v>73.215896274166354</v>
      </c>
    </row>
    <row r="97" spans="2:32">
      <c r="B97" t="s">
        <v>208</v>
      </c>
      <c r="C97" s="10">
        <f t="shared" ref="C97" si="21">C47/C22*100</f>
        <v>72.779701627458465</v>
      </c>
      <c r="D97" s="10">
        <f t="shared" si="17"/>
        <v>72.366358405165286</v>
      </c>
      <c r="E97" s="10">
        <f t="shared" si="14"/>
        <v>73.361983404185466</v>
      </c>
      <c r="F97" s="10">
        <f t="shared" si="14"/>
        <v>72.195719654437866</v>
      </c>
      <c r="G97" s="10">
        <f t="shared" si="14"/>
        <v>72.247987213365789</v>
      </c>
      <c r="H97" s="10">
        <f t="shared" si="14"/>
        <v>72.9761258231498</v>
      </c>
      <c r="I97" s="10">
        <f t="shared" si="14"/>
        <v>73.609131529320038</v>
      </c>
      <c r="J97" s="10">
        <f t="shared" si="14"/>
        <v>73.574608419387758</v>
      </c>
      <c r="K97" s="10">
        <f t="shared" si="14"/>
        <v>72.955493911879259</v>
      </c>
      <c r="L97" s="10">
        <f t="shared" si="14"/>
        <v>73.428221970624492</v>
      </c>
      <c r="M97" s="10">
        <f t="shared" si="14"/>
        <v>73.419014199111714</v>
      </c>
      <c r="N97" s="10">
        <f t="shared" si="14"/>
        <v>73.362538508689497</v>
      </c>
      <c r="O97" s="10">
        <f t="shared" si="14"/>
        <v>71.922033325074892</v>
      </c>
      <c r="P97" s="10">
        <f t="shared" si="14"/>
        <v>72.606941734791206</v>
      </c>
      <c r="Q97" s="10">
        <f t="shared" si="14"/>
        <v>72.761965239190374</v>
      </c>
      <c r="R97" s="10">
        <f t="shared" si="14"/>
        <v>71.596324697036167</v>
      </c>
      <c r="S97" s="10">
        <f t="shared" si="14"/>
        <v>72.305444976776172</v>
      </c>
      <c r="T97" s="10">
        <f t="shared" si="14"/>
        <v>71.926716034722489</v>
      </c>
      <c r="U97" s="10">
        <f t="shared" si="14"/>
        <v>73.016924910093223</v>
      </c>
      <c r="V97" s="10">
        <f t="shared" si="14"/>
        <v>73.788471021372061</v>
      </c>
      <c r="W97" s="10">
        <f t="shared" si="14"/>
        <v>72.066435668998707</v>
      </c>
      <c r="X97" s="10">
        <f t="shared" si="14"/>
        <v>68.549832468188526</v>
      </c>
      <c r="Y97" s="10">
        <f t="shared" si="14"/>
        <v>73.300497906921365</v>
      </c>
      <c r="Z97" s="10">
        <f t="shared" si="14"/>
        <v>72.152866463494419</v>
      </c>
      <c r="AA97" s="10">
        <f t="shared" si="14"/>
        <v>71.88431726901932</v>
      </c>
      <c r="AB97" s="10">
        <f t="shared" si="14"/>
        <v>73.589742840433132</v>
      </c>
      <c r="AC97" s="10">
        <f t="shared" si="14"/>
        <v>75.828320919992535</v>
      </c>
      <c r="AD97" s="10">
        <f t="shared" si="14"/>
        <v>72.886454965616394</v>
      </c>
      <c r="AE97" s="10">
        <f t="shared" si="14"/>
        <v>72.262794231206783</v>
      </c>
      <c r="AF97" s="10">
        <f t="shared" si="15"/>
        <v>72.811687035152204</v>
      </c>
    </row>
    <row r="98" spans="2:32">
      <c r="B98" t="s">
        <v>209</v>
      </c>
      <c r="C98" s="10">
        <f t="shared" ref="C98" si="22">C48/C23*100</f>
        <v>73.862964747818438</v>
      </c>
      <c r="D98" s="10">
        <f t="shared" si="17"/>
        <v>74.238166542789912</v>
      </c>
      <c r="E98" s="10">
        <f t="shared" si="14"/>
        <v>74.228470451649969</v>
      </c>
      <c r="F98" s="10">
        <f t="shared" si="14"/>
        <v>74.378520997921214</v>
      </c>
      <c r="G98" s="10">
        <f t="shared" si="14"/>
        <v>74.268209340224587</v>
      </c>
      <c r="H98" s="10">
        <f t="shared" si="14"/>
        <v>74.783981365882539</v>
      </c>
      <c r="I98" s="10">
        <f t="shared" si="14"/>
        <v>75.209939160874256</v>
      </c>
      <c r="J98" s="10">
        <f t="shared" si="14"/>
        <v>74.625007669558883</v>
      </c>
      <c r="K98" s="10">
        <f t="shared" si="14"/>
        <v>74.165567480843407</v>
      </c>
      <c r="L98" s="10">
        <f t="shared" si="14"/>
        <v>75.078622956046061</v>
      </c>
      <c r="M98" s="10">
        <f t="shared" si="14"/>
        <v>75.05464047456158</v>
      </c>
      <c r="N98" s="10">
        <f t="shared" si="14"/>
        <v>74.34795311019468</v>
      </c>
      <c r="O98" s="10">
        <f t="shared" si="14"/>
        <v>74.151556601706005</v>
      </c>
      <c r="P98" s="10">
        <f t="shared" si="14"/>
        <v>74.762932416770539</v>
      </c>
      <c r="Q98" s="10">
        <f t="shared" si="14"/>
        <v>75.154093132195854</v>
      </c>
      <c r="R98" s="10">
        <f t="shared" si="14"/>
        <v>74.598161019347813</v>
      </c>
      <c r="S98" s="10">
        <f t="shared" si="14"/>
        <v>73.74779409809527</v>
      </c>
      <c r="T98" s="10">
        <f t="shared" si="14"/>
        <v>75.182519869035346</v>
      </c>
      <c r="U98" s="10">
        <f t="shared" si="14"/>
        <v>75.867383851121247</v>
      </c>
      <c r="V98" s="10">
        <f t="shared" si="14"/>
        <v>75.849773988299603</v>
      </c>
      <c r="W98" s="10">
        <f t="shared" si="14"/>
        <v>75.007626282663097</v>
      </c>
      <c r="X98" s="10">
        <f t="shared" si="14"/>
        <v>71.080091756086517</v>
      </c>
      <c r="Y98" s="10">
        <f t="shared" si="14"/>
        <v>74.633672606022373</v>
      </c>
      <c r="Z98" s="10">
        <f t="shared" si="14"/>
        <v>74.36713030688172</v>
      </c>
      <c r="AA98" s="10">
        <f t="shared" si="14"/>
        <v>73.660614008946453</v>
      </c>
      <c r="AB98" s="10">
        <f t="shared" si="14"/>
        <v>74.36155355185511</v>
      </c>
      <c r="AC98" s="10">
        <f t="shared" si="14"/>
        <v>75.204646394953215</v>
      </c>
      <c r="AD98" s="10">
        <f t="shared" si="14"/>
        <v>74.756365644875544</v>
      </c>
      <c r="AE98" s="10">
        <f t="shared" si="14"/>
        <v>75.555136387355148</v>
      </c>
      <c r="AF98" s="10">
        <f t="shared" si="15"/>
        <v>76.428132659217795</v>
      </c>
    </row>
    <row r="99" spans="2:32">
      <c r="B99" t="s">
        <v>210</v>
      </c>
      <c r="C99" s="10">
        <f t="shared" ref="C99" si="23">C49/C24*100</f>
        <v>73.968121579362801</v>
      </c>
      <c r="D99" s="10">
        <f t="shared" si="17"/>
        <v>73.58410522052381</v>
      </c>
      <c r="E99" s="10">
        <f t="shared" si="14"/>
        <v>73.910591397248908</v>
      </c>
      <c r="F99" s="10">
        <f t="shared" si="14"/>
        <v>74.125556502378316</v>
      </c>
      <c r="G99" s="10">
        <f t="shared" si="14"/>
        <v>73.767832742098122</v>
      </c>
      <c r="H99" s="10">
        <f t="shared" si="14"/>
        <v>73.835762768860249</v>
      </c>
      <c r="I99" s="10">
        <f t="shared" si="14"/>
        <v>73.568444017285827</v>
      </c>
      <c r="J99" s="10">
        <f t="shared" si="14"/>
        <v>74.37256212725174</v>
      </c>
      <c r="K99" s="10">
        <f t="shared" si="14"/>
        <v>74.834091040453387</v>
      </c>
      <c r="L99" s="10">
        <f t="shared" si="14"/>
        <v>74.381064209859488</v>
      </c>
      <c r="M99" s="10">
        <f t="shared" si="14"/>
        <v>73.684145848396781</v>
      </c>
      <c r="N99" s="10">
        <f t="shared" si="14"/>
        <v>75.411964742387255</v>
      </c>
      <c r="O99" s="10">
        <f t="shared" si="14"/>
        <v>74.201331961978354</v>
      </c>
      <c r="P99" s="10">
        <f t="shared" si="14"/>
        <v>74.422141967878659</v>
      </c>
      <c r="Q99" s="10">
        <f t="shared" si="14"/>
        <v>74.119796386807835</v>
      </c>
      <c r="R99" s="10">
        <f t="shared" si="14"/>
        <v>74.573915347911068</v>
      </c>
      <c r="S99" s="10">
        <f t="shared" si="14"/>
        <v>74.125052263115066</v>
      </c>
      <c r="T99" s="10">
        <f t="shared" si="14"/>
        <v>73.81293952474482</v>
      </c>
      <c r="U99" s="10">
        <f t="shared" si="14"/>
        <v>74.001256144395725</v>
      </c>
      <c r="V99" s="10">
        <f t="shared" si="14"/>
        <v>74.040267595147697</v>
      </c>
      <c r="W99" s="10">
        <f t="shared" si="14"/>
        <v>73.186598216677709</v>
      </c>
      <c r="X99" s="10">
        <f t="shared" si="14"/>
        <v>69.287401144884896</v>
      </c>
      <c r="Y99" s="10">
        <f t="shared" si="14"/>
        <v>73.025250946967518</v>
      </c>
      <c r="Z99" s="10">
        <f t="shared" si="14"/>
        <v>73.976823222603372</v>
      </c>
      <c r="AA99" s="10">
        <f t="shared" si="14"/>
        <v>73.298170087382971</v>
      </c>
      <c r="AB99" s="10">
        <f t="shared" si="14"/>
        <v>75.184052602903549</v>
      </c>
      <c r="AC99" s="10">
        <f t="shared" si="14"/>
        <v>76.048838548562514</v>
      </c>
      <c r="AD99" s="10">
        <f t="shared" si="14"/>
        <v>74.736710031188295</v>
      </c>
      <c r="AE99" s="10">
        <f t="shared" si="14"/>
        <v>74.345188723941433</v>
      </c>
      <c r="AF99" s="10">
        <f t="shared" si="15"/>
        <v>75.091601035081197</v>
      </c>
    </row>
    <row r="100" spans="2:32">
      <c r="B100" t="s">
        <v>211</v>
      </c>
      <c r="C100" s="10">
        <f t="shared" ref="C100" si="24">C50/C25*100</f>
        <v>78.721350245693074</v>
      </c>
      <c r="D100" s="10">
        <f t="shared" si="17"/>
        <v>79.385804260430334</v>
      </c>
      <c r="E100" s="10">
        <f t="shared" si="14"/>
        <v>78.853124623304055</v>
      </c>
      <c r="F100" s="10">
        <f t="shared" si="14"/>
        <v>78.665867807728134</v>
      </c>
      <c r="G100" s="10">
        <f t="shared" si="14"/>
        <v>79.028790595821448</v>
      </c>
      <c r="H100" s="10">
        <f t="shared" si="14"/>
        <v>79.023193307289944</v>
      </c>
      <c r="I100" s="10">
        <f t="shared" si="14"/>
        <v>78.84860959336261</v>
      </c>
      <c r="J100" s="10">
        <f t="shared" si="14"/>
        <v>78.478769785247181</v>
      </c>
      <c r="K100" s="10">
        <f t="shared" si="14"/>
        <v>78.670899779409083</v>
      </c>
      <c r="L100" s="10">
        <f t="shared" si="14"/>
        <v>78.351940889439049</v>
      </c>
      <c r="M100" s="10">
        <f t="shared" si="14"/>
        <v>78.693291516873231</v>
      </c>
      <c r="N100" s="10">
        <f t="shared" si="14"/>
        <v>78.602445268329518</v>
      </c>
      <c r="O100" s="10">
        <f t="shared" si="14"/>
        <v>77.660017905464613</v>
      </c>
      <c r="P100" s="10">
        <f t="shared" si="14"/>
        <v>78.043640137740553</v>
      </c>
      <c r="Q100" s="10">
        <f t="shared" si="14"/>
        <v>77.979244027443272</v>
      </c>
      <c r="R100" s="10">
        <f t="shared" si="14"/>
        <v>78.493877506383441</v>
      </c>
      <c r="S100" s="10">
        <f t="shared" si="14"/>
        <v>78.120617059334947</v>
      </c>
      <c r="T100" s="10">
        <f t="shared" si="14"/>
        <v>78.360984115755883</v>
      </c>
      <c r="U100" s="10">
        <f t="shared" si="14"/>
        <v>78.633304564251162</v>
      </c>
      <c r="V100" s="10">
        <f t="shared" si="14"/>
        <v>78.486506257006539</v>
      </c>
      <c r="W100" s="10">
        <f t="shared" si="14"/>
        <v>77.884932457410912</v>
      </c>
      <c r="X100" s="10">
        <f t="shared" si="14"/>
        <v>74.575255595047608</v>
      </c>
      <c r="Y100" s="10">
        <f t="shared" si="14"/>
        <v>77.144026258745029</v>
      </c>
      <c r="Z100" s="10">
        <f t="shared" si="14"/>
        <v>77.901320850468309</v>
      </c>
      <c r="AA100" s="10">
        <f t="shared" si="14"/>
        <v>77.670355527937716</v>
      </c>
      <c r="AB100" s="10">
        <f t="shared" si="14"/>
        <v>78.000829914243639</v>
      </c>
      <c r="AC100" s="10">
        <f t="shared" si="14"/>
        <v>78.430965662523505</v>
      </c>
      <c r="AD100" s="10">
        <f t="shared" si="14"/>
        <v>78.2058062232353</v>
      </c>
      <c r="AE100" s="10">
        <f t="shared" si="14"/>
        <v>77.400729993724809</v>
      </c>
      <c r="AF100" s="10">
        <f t="shared" si="15"/>
        <v>77.947394076643732</v>
      </c>
    </row>
    <row r="101" spans="2:32">
      <c r="B101" t="s">
        <v>212</v>
      </c>
      <c r="C101" s="10">
        <f t="shared" ref="C101" si="25">C51/C26*100</f>
        <v>75.048471965229481</v>
      </c>
      <c r="D101" s="10">
        <f t="shared" si="17"/>
        <v>75.254971002612166</v>
      </c>
      <c r="E101" s="10">
        <f t="shared" si="14"/>
        <v>75.27446230732194</v>
      </c>
      <c r="F101" s="10">
        <f t="shared" si="14"/>
        <v>75.44469200829181</v>
      </c>
      <c r="G101" s="10">
        <f t="shared" si="14"/>
        <v>75.422017280317888</v>
      </c>
      <c r="H101" s="10">
        <f t="shared" si="14"/>
        <v>75.87259912227276</v>
      </c>
      <c r="I101" s="10">
        <f t="shared" si="14"/>
        <v>75.800643457145043</v>
      </c>
      <c r="J101" s="10">
        <f t="shared" si="14"/>
        <v>76.059826096679458</v>
      </c>
      <c r="K101" s="10">
        <f t="shared" si="14"/>
        <v>75.619236563778955</v>
      </c>
      <c r="L101" s="10">
        <f t="shared" si="14"/>
        <v>75.463933566871219</v>
      </c>
      <c r="M101" s="10">
        <f t="shared" si="14"/>
        <v>76.053203833494436</v>
      </c>
      <c r="N101" s="10">
        <f t="shared" si="14"/>
        <v>76.170776618489938</v>
      </c>
      <c r="O101" s="10">
        <f t="shared" si="14"/>
        <v>74.924830795340085</v>
      </c>
      <c r="P101" s="10">
        <f t="shared" si="14"/>
        <v>75.531494376318037</v>
      </c>
      <c r="Q101" s="10">
        <f t="shared" si="14"/>
        <v>75.521481227503827</v>
      </c>
      <c r="R101" s="10">
        <f t="shared" si="14"/>
        <v>74.7018032876897</v>
      </c>
      <c r="S101" s="10">
        <f t="shared" si="14"/>
        <v>74.060607958600372</v>
      </c>
      <c r="T101" s="10">
        <f t="shared" si="14"/>
        <v>75.088474320789899</v>
      </c>
      <c r="U101" s="10">
        <f t="shared" si="14"/>
        <v>74.932473990348498</v>
      </c>
      <c r="V101" s="10">
        <f t="shared" si="14"/>
        <v>75.19310607314371</v>
      </c>
      <c r="W101" s="10">
        <f t="shared" si="14"/>
        <v>73.978278930772049</v>
      </c>
      <c r="X101" s="10">
        <f t="shared" si="14"/>
        <v>71.102284459405524</v>
      </c>
      <c r="Y101" s="10">
        <f t="shared" si="14"/>
        <v>74.565373954370685</v>
      </c>
      <c r="Z101" s="10">
        <f t="shared" si="14"/>
        <v>73.917283073131131</v>
      </c>
      <c r="AA101" s="10">
        <f t="shared" si="14"/>
        <v>72.497658948543929</v>
      </c>
      <c r="AB101" s="10">
        <f t="shared" si="14"/>
        <v>74.544180416134836</v>
      </c>
      <c r="AC101" s="10">
        <f t="shared" si="14"/>
        <v>75.180967297573034</v>
      </c>
      <c r="AD101" s="10">
        <f t="shared" si="14"/>
        <v>74.992243852086972</v>
      </c>
      <c r="AE101" s="10">
        <f t="shared" si="14"/>
        <v>74.74863507301113</v>
      </c>
      <c r="AF101" s="10">
        <f t="shared" si="15"/>
        <v>74.985789788638954</v>
      </c>
    </row>
    <row r="102" spans="2:32">
      <c r="B102" t="s">
        <v>213</v>
      </c>
      <c r="C102" s="10">
        <f t="shared" ref="C102" si="26">C52/C27*100</f>
        <v>70.744527876782556</v>
      </c>
      <c r="D102" s="10">
        <f t="shared" si="17"/>
        <v>71.076971807516671</v>
      </c>
      <c r="E102" s="10">
        <f t="shared" ref="E102:AE111" si="27">E52/E27*100</f>
        <v>71.338347080995433</v>
      </c>
      <c r="F102" s="10">
        <f t="shared" si="27"/>
        <v>70.696391662589903</v>
      </c>
      <c r="G102" s="10">
        <f t="shared" si="27"/>
        <v>71.433287930736057</v>
      </c>
      <c r="H102" s="10">
        <f t="shared" si="27"/>
        <v>71.19337681406023</v>
      </c>
      <c r="I102" s="10">
        <f t="shared" si="27"/>
        <v>71.229520749768099</v>
      </c>
      <c r="J102" s="10">
        <f t="shared" si="27"/>
        <v>71.057012789306555</v>
      </c>
      <c r="K102" s="10">
        <f t="shared" si="27"/>
        <v>70.694160839001341</v>
      </c>
      <c r="L102" s="10">
        <f t="shared" si="27"/>
        <v>71.4456303929705</v>
      </c>
      <c r="M102" s="10">
        <f t="shared" si="27"/>
        <v>70.21660666432652</v>
      </c>
      <c r="N102" s="10">
        <f t="shared" si="27"/>
        <v>70.862941541891914</v>
      </c>
      <c r="O102" s="10">
        <f t="shared" si="27"/>
        <v>71.314601691163972</v>
      </c>
      <c r="P102" s="10">
        <f t="shared" si="27"/>
        <v>71.894350447033901</v>
      </c>
      <c r="Q102" s="10">
        <f t="shared" si="27"/>
        <v>71.683333040676203</v>
      </c>
      <c r="R102" s="10">
        <f t="shared" si="27"/>
        <v>71.65284715749317</v>
      </c>
      <c r="S102" s="10">
        <f t="shared" si="27"/>
        <v>72.217873770752334</v>
      </c>
      <c r="T102" s="10">
        <f t="shared" si="27"/>
        <v>71.919411183745623</v>
      </c>
      <c r="U102" s="10">
        <f t="shared" si="27"/>
        <v>72.363805020648215</v>
      </c>
      <c r="V102" s="10">
        <f t="shared" si="27"/>
        <v>72.32008395065904</v>
      </c>
      <c r="W102" s="10">
        <f t="shared" si="27"/>
        <v>71.475588932842669</v>
      </c>
      <c r="X102" s="10">
        <f t="shared" si="27"/>
        <v>68.65023652250774</v>
      </c>
      <c r="Y102" s="10">
        <f t="shared" si="27"/>
        <v>70.999692144191187</v>
      </c>
      <c r="Z102" s="10">
        <f t="shared" si="27"/>
        <v>71.395270342822172</v>
      </c>
      <c r="AA102" s="10">
        <f t="shared" si="27"/>
        <v>69.928126646740978</v>
      </c>
      <c r="AB102" s="10">
        <f t="shared" si="27"/>
        <v>72.18530821340201</v>
      </c>
      <c r="AC102" s="10">
        <f t="shared" si="27"/>
        <v>73.852220230040714</v>
      </c>
      <c r="AD102" s="10">
        <f t="shared" si="27"/>
        <v>71.717903375220132</v>
      </c>
      <c r="AE102" s="10">
        <f t="shared" si="27"/>
        <v>71.840472830545011</v>
      </c>
      <c r="AF102" s="10">
        <f t="shared" si="15"/>
        <v>72.814205548551101</v>
      </c>
    </row>
    <row r="103" spans="2:32">
      <c r="B103" t="s">
        <v>214</v>
      </c>
      <c r="C103" s="10">
        <f t="shared" ref="C103" si="28">C53/C28*100</f>
        <v>72.793917893749779</v>
      </c>
      <c r="D103" s="10">
        <f t="shared" si="17"/>
        <v>72.880690161392636</v>
      </c>
      <c r="E103" s="10">
        <f t="shared" si="27"/>
        <v>72.975533953431537</v>
      </c>
      <c r="F103" s="10">
        <f t="shared" si="27"/>
        <v>72.761582455207119</v>
      </c>
      <c r="G103" s="10">
        <f t="shared" si="27"/>
        <v>72.531028311000014</v>
      </c>
      <c r="H103" s="10">
        <f t="shared" si="27"/>
        <v>73.189462023436633</v>
      </c>
      <c r="I103" s="10">
        <f t="shared" si="27"/>
        <v>73.781630338676734</v>
      </c>
      <c r="J103" s="10">
        <f t="shared" si="27"/>
        <v>73.277165427730623</v>
      </c>
      <c r="K103" s="10">
        <f t="shared" si="27"/>
        <v>73.123258005207674</v>
      </c>
      <c r="L103" s="10">
        <f t="shared" si="27"/>
        <v>73.281589386519087</v>
      </c>
      <c r="M103" s="10">
        <f t="shared" si="27"/>
        <v>73.593888244958279</v>
      </c>
      <c r="N103" s="10">
        <f t="shared" si="27"/>
        <v>72.882742090100678</v>
      </c>
      <c r="O103" s="10">
        <f t="shared" si="27"/>
        <v>72.944617302849721</v>
      </c>
      <c r="P103" s="10">
        <f t="shared" si="27"/>
        <v>73.816469227569542</v>
      </c>
      <c r="Q103" s="10">
        <f t="shared" si="27"/>
        <v>73.809060745363496</v>
      </c>
      <c r="R103" s="10">
        <f t="shared" si="27"/>
        <v>73.177712970297094</v>
      </c>
      <c r="S103" s="10">
        <f t="shared" si="27"/>
        <v>72.960541943942914</v>
      </c>
      <c r="T103" s="10">
        <f t="shared" si="27"/>
        <v>73.362733579234003</v>
      </c>
      <c r="U103" s="10">
        <f t="shared" si="27"/>
        <v>74.014130201013373</v>
      </c>
      <c r="V103" s="10">
        <f t="shared" si="27"/>
        <v>73.471460006195201</v>
      </c>
      <c r="W103" s="10">
        <f t="shared" si="27"/>
        <v>73.413607922512597</v>
      </c>
      <c r="X103" s="10">
        <f t="shared" si="27"/>
        <v>70.613195958015396</v>
      </c>
      <c r="Y103" s="10">
        <f t="shared" si="27"/>
        <v>72.636098107317835</v>
      </c>
      <c r="Z103" s="10">
        <f t="shared" si="27"/>
        <v>72.39326701805409</v>
      </c>
      <c r="AA103" s="10">
        <f t="shared" si="27"/>
        <v>72.129899791589693</v>
      </c>
      <c r="AB103" s="10">
        <f t="shared" si="27"/>
        <v>72.975189408191369</v>
      </c>
      <c r="AC103" s="10">
        <f t="shared" si="27"/>
        <v>73.616255670778074</v>
      </c>
      <c r="AD103" s="10">
        <f t="shared" si="27"/>
        <v>72.834970158497413</v>
      </c>
      <c r="AE103" s="10">
        <f t="shared" si="27"/>
        <v>73.316231650773361</v>
      </c>
      <c r="AF103" s="10">
        <f t="shared" si="15"/>
        <v>74.105893496024521</v>
      </c>
    </row>
    <row r="104" spans="2:32">
      <c r="B104" t="s">
        <v>215</v>
      </c>
      <c r="C104" s="10">
        <f t="shared" ref="C104" si="29">C54/C29*100</f>
        <v>79.682944882175306</v>
      </c>
      <c r="D104" s="10">
        <f t="shared" si="17"/>
        <v>80.506165577758935</v>
      </c>
      <c r="E104" s="10">
        <f t="shared" si="27"/>
        <v>79.2392123746084</v>
      </c>
      <c r="F104" s="10">
        <f t="shared" si="27"/>
        <v>80.155411953529125</v>
      </c>
      <c r="G104" s="10">
        <f t="shared" si="27"/>
        <v>79.863483981563306</v>
      </c>
      <c r="H104" s="10">
        <f t="shared" si="27"/>
        <v>79.63688278641213</v>
      </c>
      <c r="I104" s="10">
        <f t="shared" si="27"/>
        <v>78.672189347090196</v>
      </c>
      <c r="J104" s="10">
        <f t="shared" si="27"/>
        <v>78.840761170384866</v>
      </c>
      <c r="K104" s="10">
        <f t="shared" si="27"/>
        <v>78.245706511827237</v>
      </c>
      <c r="L104" s="10">
        <f t="shared" si="27"/>
        <v>78.320945709699131</v>
      </c>
      <c r="M104" s="10">
        <f t="shared" si="27"/>
        <v>78.478705224986655</v>
      </c>
      <c r="N104" s="10">
        <f t="shared" si="27"/>
        <v>79.041567213127507</v>
      </c>
      <c r="O104" s="10">
        <f t="shared" si="27"/>
        <v>78.981576511961023</v>
      </c>
      <c r="P104" s="10">
        <f t="shared" si="27"/>
        <v>78.505432775738797</v>
      </c>
      <c r="Q104" s="10">
        <f t="shared" si="27"/>
        <v>78.085921061622216</v>
      </c>
      <c r="R104" s="10">
        <f t="shared" si="27"/>
        <v>78.639270318014638</v>
      </c>
      <c r="S104" s="10">
        <f t="shared" si="27"/>
        <v>78.376513041867995</v>
      </c>
      <c r="T104" s="10">
        <f t="shared" si="27"/>
        <v>78.575625203631077</v>
      </c>
      <c r="U104" s="10">
        <f t="shared" si="27"/>
        <v>77.874420519625275</v>
      </c>
      <c r="V104" s="10">
        <f t="shared" si="27"/>
        <v>79.06096688055689</v>
      </c>
      <c r="W104" s="10">
        <f t="shared" si="27"/>
        <v>78.431097208181242</v>
      </c>
      <c r="X104" s="10">
        <f t="shared" si="27"/>
        <v>75.518393793531587</v>
      </c>
      <c r="Y104" s="10">
        <f t="shared" si="27"/>
        <v>77.145615025138227</v>
      </c>
      <c r="Z104" s="10">
        <f t="shared" si="27"/>
        <v>79.102134564572282</v>
      </c>
      <c r="AA104" s="10">
        <f t="shared" si="27"/>
        <v>79.046261846573969</v>
      </c>
      <c r="AB104" s="10">
        <f t="shared" si="27"/>
        <v>79.609066519793885</v>
      </c>
      <c r="AC104" s="10">
        <f t="shared" si="27"/>
        <v>79.649669360662628</v>
      </c>
      <c r="AD104" s="10">
        <f t="shared" si="27"/>
        <v>78.669515039506024</v>
      </c>
      <c r="AE104" s="10">
        <f t="shared" si="27"/>
        <v>79.713233029049903</v>
      </c>
      <c r="AF104" s="10">
        <f t="shared" si="15"/>
        <v>79.664490499913441</v>
      </c>
    </row>
    <row r="105" spans="2:32">
      <c r="B105" t="s">
        <v>216</v>
      </c>
      <c r="C105" s="10">
        <f t="shared" ref="C105" si="30">C55/C30*100</f>
        <v>72.345558511050953</v>
      </c>
      <c r="D105" s="10">
        <f t="shared" si="17"/>
        <v>73.572914293735096</v>
      </c>
      <c r="E105" s="10">
        <f t="shared" si="27"/>
        <v>72.468019695044291</v>
      </c>
      <c r="F105" s="10">
        <f t="shared" si="27"/>
        <v>72.71044882052567</v>
      </c>
      <c r="G105" s="10">
        <f t="shared" si="27"/>
        <v>72.199962638287374</v>
      </c>
      <c r="H105" s="10">
        <f t="shared" si="27"/>
        <v>72.659687639844122</v>
      </c>
      <c r="I105" s="10">
        <f t="shared" si="27"/>
        <v>72.875718454096798</v>
      </c>
      <c r="J105" s="10">
        <f t="shared" si="27"/>
        <v>72.595512480324999</v>
      </c>
      <c r="K105" s="10">
        <f t="shared" si="27"/>
        <v>73.074004843480779</v>
      </c>
      <c r="L105" s="10">
        <f t="shared" si="27"/>
        <v>73.251445316759785</v>
      </c>
      <c r="M105" s="10">
        <f t="shared" si="27"/>
        <v>73.229800340191204</v>
      </c>
      <c r="N105" s="10">
        <f t="shared" si="27"/>
        <v>72.902350775800087</v>
      </c>
      <c r="O105" s="10">
        <f t="shared" si="27"/>
        <v>72.319628233707462</v>
      </c>
      <c r="P105" s="10">
        <f t="shared" si="27"/>
        <v>72.978606405755158</v>
      </c>
      <c r="Q105" s="10">
        <f t="shared" si="27"/>
        <v>72.632670318686621</v>
      </c>
      <c r="R105" s="10">
        <f t="shared" si="27"/>
        <v>73.266206837104747</v>
      </c>
      <c r="S105" s="10">
        <f t="shared" si="27"/>
        <v>72.185974173134341</v>
      </c>
      <c r="T105" s="10">
        <f t="shared" si="27"/>
        <v>72.543767789821771</v>
      </c>
      <c r="U105" s="10">
        <f t="shared" si="27"/>
        <v>72.522168651945108</v>
      </c>
      <c r="V105" s="10">
        <f t="shared" si="27"/>
        <v>73.243858728916493</v>
      </c>
      <c r="W105" s="10">
        <f t="shared" si="27"/>
        <v>72.302654970052643</v>
      </c>
      <c r="X105" s="10">
        <f t="shared" si="27"/>
        <v>69.612697000471655</v>
      </c>
      <c r="Y105" s="10">
        <f t="shared" si="27"/>
        <v>74.175521637218594</v>
      </c>
      <c r="Z105" s="10">
        <f t="shared" si="27"/>
        <v>71.650373434160755</v>
      </c>
      <c r="AA105" s="10">
        <f t="shared" si="27"/>
        <v>72.373046815034897</v>
      </c>
      <c r="AB105" s="10">
        <f t="shared" si="27"/>
        <v>73.876862712747609</v>
      </c>
      <c r="AC105" s="10">
        <f t="shared" si="27"/>
        <v>75.366655876885176</v>
      </c>
      <c r="AD105" s="10">
        <f t="shared" si="27"/>
        <v>73.303355578548135</v>
      </c>
      <c r="AE105" s="10">
        <f t="shared" si="27"/>
        <v>72.75183052225124</v>
      </c>
      <c r="AF105" s="10">
        <f t="shared" si="15"/>
        <v>73.561466569594643</v>
      </c>
    </row>
    <row r="106" spans="2:32">
      <c r="B106" t="s">
        <v>217</v>
      </c>
      <c r="C106" s="10">
        <f t="shared" ref="C106" si="31">C56/C31*100</f>
        <v>74.910142198854388</v>
      </c>
      <c r="D106" s="10">
        <f t="shared" si="17"/>
        <v>74.818811327797349</v>
      </c>
      <c r="E106" s="10">
        <f t="shared" si="27"/>
        <v>75.842695120865329</v>
      </c>
      <c r="F106" s="10">
        <f t="shared" si="27"/>
        <v>74.848086579439894</v>
      </c>
      <c r="G106" s="10">
        <f t="shared" si="27"/>
        <v>74.975552133463665</v>
      </c>
      <c r="H106" s="10">
        <f t="shared" si="27"/>
        <v>73.17990092203182</v>
      </c>
      <c r="I106" s="10">
        <f t="shared" si="27"/>
        <v>75.983521048298726</v>
      </c>
      <c r="J106" s="10">
        <f t="shared" si="27"/>
        <v>75.541059482281824</v>
      </c>
      <c r="K106" s="10">
        <f t="shared" si="27"/>
        <v>75.378073716891819</v>
      </c>
      <c r="L106" s="10">
        <f t="shared" si="27"/>
        <v>76.540936266299468</v>
      </c>
      <c r="M106" s="10">
        <f t="shared" si="27"/>
        <v>76.26158666742117</v>
      </c>
      <c r="N106" s="10">
        <f t="shared" si="27"/>
        <v>75.712326999932358</v>
      </c>
      <c r="O106" s="10">
        <f t="shared" si="27"/>
        <v>75.210579209343678</v>
      </c>
      <c r="P106" s="10">
        <f t="shared" si="27"/>
        <v>76.355932338514393</v>
      </c>
      <c r="Q106" s="10">
        <f t="shared" si="27"/>
        <v>75.894069270986137</v>
      </c>
      <c r="R106" s="10">
        <f t="shared" si="27"/>
        <v>76.243601663036486</v>
      </c>
      <c r="S106" s="10">
        <f t="shared" si="27"/>
        <v>74.260542344373121</v>
      </c>
      <c r="T106" s="10">
        <f t="shared" si="27"/>
        <v>76.171516741881021</v>
      </c>
      <c r="U106" s="10">
        <f t="shared" si="27"/>
        <v>75.67079791141029</v>
      </c>
      <c r="V106" s="10">
        <f t="shared" si="27"/>
        <v>75.158631966407768</v>
      </c>
      <c r="W106" s="10">
        <f t="shared" si="27"/>
        <v>73.849851793694825</v>
      </c>
      <c r="X106" s="10">
        <f t="shared" si="27"/>
        <v>71.496747581581872</v>
      </c>
      <c r="Y106" s="10">
        <f t="shared" si="27"/>
        <v>73.410562610715218</v>
      </c>
      <c r="Z106" s="10">
        <f t="shared" si="27"/>
        <v>74.487180109439066</v>
      </c>
      <c r="AA106" s="10">
        <f t="shared" si="27"/>
        <v>74.710187972850946</v>
      </c>
      <c r="AB106" s="10">
        <f t="shared" si="27"/>
        <v>75.432696460130174</v>
      </c>
      <c r="AC106" s="10">
        <f t="shared" si="27"/>
        <v>76.815106902691952</v>
      </c>
      <c r="AD106" s="10">
        <f t="shared" si="27"/>
        <v>76.016959264367472</v>
      </c>
      <c r="AE106" s="10">
        <f t="shared" si="27"/>
        <v>76.741029850420603</v>
      </c>
      <c r="AF106" s="10">
        <f t="shared" si="15"/>
        <v>76.118983857659316</v>
      </c>
    </row>
    <row r="107" spans="2:32">
      <c r="B107" t="s">
        <v>218</v>
      </c>
      <c r="C107" s="10">
        <f t="shared" ref="C107" si="32">C57/C32*100</f>
        <v>75.638182938455472</v>
      </c>
      <c r="D107" s="10">
        <f t="shared" si="17"/>
        <v>74.879413176662553</v>
      </c>
      <c r="E107" s="10">
        <f t="shared" si="27"/>
        <v>74.034864774572512</v>
      </c>
      <c r="F107" s="10">
        <f t="shared" si="27"/>
        <v>74.962205276082614</v>
      </c>
      <c r="G107" s="10">
        <f t="shared" si="27"/>
        <v>75.178981201863166</v>
      </c>
      <c r="H107" s="10">
        <f t="shared" si="27"/>
        <v>75.398488192652266</v>
      </c>
      <c r="I107" s="10">
        <f t="shared" si="27"/>
        <v>76.377150694171945</v>
      </c>
      <c r="J107" s="10">
        <f t="shared" si="27"/>
        <v>75.562125553389691</v>
      </c>
      <c r="K107" s="10">
        <f t="shared" si="27"/>
        <v>74.549702367289299</v>
      </c>
      <c r="L107" s="10">
        <f t="shared" si="27"/>
        <v>74.779377082226503</v>
      </c>
      <c r="M107" s="10">
        <f t="shared" si="27"/>
        <v>75.207915317404286</v>
      </c>
      <c r="N107" s="10">
        <f t="shared" si="27"/>
        <v>75.325977660844558</v>
      </c>
      <c r="O107" s="10">
        <f t="shared" si="27"/>
        <v>75.080690688470568</v>
      </c>
      <c r="P107" s="10">
        <f t="shared" si="27"/>
        <v>75.940685383266043</v>
      </c>
      <c r="Q107" s="10">
        <f t="shared" si="27"/>
        <v>74.590500361112149</v>
      </c>
      <c r="R107" s="10">
        <f t="shared" si="27"/>
        <v>75.450399771693867</v>
      </c>
      <c r="S107" s="10">
        <f t="shared" si="27"/>
        <v>75.946066110477233</v>
      </c>
      <c r="T107" s="10">
        <f t="shared" si="27"/>
        <v>75.704098290585904</v>
      </c>
      <c r="U107" s="10">
        <f t="shared" si="27"/>
        <v>74.862626941278052</v>
      </c>
      <c r="V107" s="10">
        <f t="shared" si="27"/>
        <v>75.00319291885836</v>
      </c>
      <c r="W107" s="10">
        <f t="shared" si="27"/>
        <v>74.264788400651383</v>
      </c>
      <c r="X107" s="10">
        <f t="shared" si="27"/>
        <v>71.97893874226223</v>
      </c>
      <c r="Y107" s="10">
        <f t="shared" si="27"/>
        <v>74.676910620906156</v>
      </c>
      <c r="Z107" s="10">
        <f t="shared" si="27"/>
        <v>74.507316639828758</v>
      </c>
      <c r="AA107" s="10">
        <f t="shared" si="27"/>
        <v>74.198997580148756</v>
      </c>
      <c r="AB107" s="10">
        <f t="shared" si="27"/>
        <v>74.691918418651355</v>
      </c>
      <c r="AC107" s="10">
        <f t="shared" si="27"/>
        <v>76.344223482308792</v>
      </c>
      <c r="AD107" s="10">
        <f t="shared" si="27"/>
        <v>76.275998431860998</v>
      </c>
      <c r="AE107" s="10">
        <f t="shared" si="27"/>
        <v>76.591254828635044</v>
      </c>
      <c r="AF107" s="10">
        <f t="shared" si="15"/>
        <v>75.464264937032013</v>
      </c>
    </row>
    <row r="108" spans="2:32">
      <c r="B108" t="s">
        <v>219</v>
      </c>
      <c r="C108" s="10">
        <f t="shared" ref="C108" si="33">C58/C33*100</f>
        <v>76.34557713200762</v>
      </c>
      <c r="D108" s="10">
        <f t="shared" si="17"/>
        <v>77.773904732792644</v>
      </c>
      <c r="E108" s="10">
        <f t="shared" si="27"/>
        <v>76.191951061317667</v>
      </c>
      <c r="F108" s="10">
        <f t="shared" si="27"/>
        <v>77.106109768330029</v>
      </c>
      <c r="G108" s="10">
        <f t="shared" si="27"/>
        <v>76.585108841783196</v>
      </c>
      <c r="H108" s="10">
        <f t="shared" si="27"/>
        <v>78.091316506582274</v>
      </c>
      <c r="I108" s="10">
        <f t="shared" si="27"/>
        <v>77.034674540272803</v>
      </c>
      <c r="J108" s="10">
        <f t="shared" si="27"/>
        <v>76.426058382985389</v>
      </c>
      <c r="K108" s="10">
        <f t="shared" si="27"/>
        <v>77.403951943146012</v>
      </c>
      <c r="L108" s="10">
        <f t="shared" si="27"/>
        <v>76.442465356125339</v>
      </c>
      <c r="M108" s="10">
        <f t="shared" si="27"/>
        <v>76.254218146535806</v>
      </c>
      <c r="N108" s="10">
        <f t="shared" si="27"/>
        <v>76.825450745758332</v>
      </c>
      <c r="O108" s="10">
        <f t="shared" si="27"/>
        <v>75.977590096989942</v>
      </c>
      <c r="P108" s="10">
        <f t="shared" si="27"/>
        <v>77.491208600923201</v>
      </c>
      <c r="Q108" s="10">
        <f t="shared" si="27"/>
        <v>77.789702457855014</v>
      </c>
      <c r="R108" s="10">
        <f t="shared" si="27"/>
        <v>77.583685257272478</v>
      </c>
      <c r="S108" s="10">
        <f t="shared" si="27"/>
        <v>77.780797540311255</v>
      </c>
      <c r="T108" s="10">
        <f t="shared" si="27"/>
        <v>78.630501976571139</v>
      </c>
      <c r="U108" s="10">
        <f t="shared" si="27"/>
        <v>77.238063244807876</v>
      </c>
      <c r="V108" s="10">
        <f t="shared" si="27"/>
        <v>77.384241735911061</v>
      </c>
      <c r="W108" s="10">
        <f t="shared" si="27"/>
        <v>77.114566734989879</v>
      </c>
      <c r="X108" s="10">
        <f t="shared" si="27"/>
        <v>74.000464827270832</v>
      </c>
      <c r="Y108" s="10">
        <f t="shared" si="27"/>
        <v>75.97584131702024</v>
      </c>
      <c r="Z108" s="10">
        <f t="shared" si="27"/>
        <v>77.84160434959098</v>
      </c>
      <c r="AA108" s="10">
        <f t="shared" si="27"/>
        <v>76.680224101010026</v>
      </c>
      <c r="AB108" s="10">
        <f t="shared" si="27"/>
        <v>78.81902204098121</v>
      </c>
      <c r="AC108" s="10">
        <f t="shared" si="27"/>
        <v>79.034472767051639</v>
      </c>
      <c r="AD108" s="10">
        <f t="shared" si="27"/>
        <v>78.330018096494058</v>
      </c>
      <c r="AE108" s="10">
        <f t="shared" si="27"/>
        <v>78.477529673378228</v>
      </c>
      <c r="AF108" s="10">
        <f t="shared" si="15"/>
        <v>78.643140307287297</v>
      </c>
    </row>
    <row r="109" spans="2:32">
      <c r="B109" t="s">
        <v>220</v>
      </c>
      <c r="C109" s="10">
        <f t="shared" ref="C109" si="34">C59/C34*100</f>
        <v>64.896654189385799</v>
      </c>
      <c r="D109" s="10">
        <f t="shared" si="17"/>
        <v>63.379961508711411</v>
      </c>
      <c r="E109" s="10">
        <f t="shared" si="27"/>
        <v>69.059480090527941</v>
      </c>
      <c r="F109" s="10">
        <f t="shared" si="27"/>
        <v>64.334477405871496</v>
      </c>
      <c r="G109" s="10">
        <f t="shared" si="27"/>
        <v>67.357136695246126</v>
      </c>
      <c r="H109" s="10">
        <f t="shared" si="27"/>
        <v>67.746723536330833</v>
      </c>
      <c r="I109" s="10">
        <f t="shared" si="27"/>
        <v>66.30402495760552</v>
      </c>
      <c r="J109" s="10">
        <f t="shared" si="27"/>
        <v>64.961508570945981</v>
      </c>
      <c r="K109" s="10">
        <f t="shared" si="27"/>
        <v>67.316823465253691</v>
      </c>
      <c r="L109" s="10">
        <f t="shared" si="27"/>
        <v>63.607954237244812</v>
      </c>
      <c r="M109" s="10">
        <f t="shared" si="27"/>
        <v>66.416535776480274</v>
      </c>
      <c r="N109" s="10">
        <f t="shared" si="27"/>
        <v>68.935548414048029</v>
      </c>
      <c r="O109" s="10">
        <f t="shared" si="27"/>
        <v>70.840047209380089</v>
      </c>
      <c r="P109" s="10">
        <f t="shared" si="27"/>
        <v>74.048820738305508</v>
      </c>
      <c r="Q109" s="10">
        <f t="shared" si="27"/>
        <v>70.225574191646018</v>
      </c>
      <c r="R109" s="10">
        <f t="shared" si="27"/>
        <v>66.178434920734446</v>
      </c>
      <c r="S109" s="10">
        <f t="shared" si="27"/>
        <v>67.682488390437427</v>
      </c>
      <c r="T109" s="10">
        <f t="shared" si="27"/>
        <v>68.224254160825154</v>
      </c>
      <c r="U109" s="10">
        <f t="shared" si="27"/>
        <v>69.091822307545485</v>
      </c>
      <c r="V109" s="10">
        <f t="shared" si="27"/>
        <v>68.872161508805931</v>
      </c>
      <c r="W109" s="10">
        <f t="shared" si="27"/>
        <v>69.558669557354236</v>
      </c>
      <c r="X109" s="10">
        <f t="shared" si="27"/>
        <v>65.116152664938127</v>
      </c>
      <c r="Y109" s="10">
        <f t="shared" si="27"/>
        <v>66.593380057271659</v>
      </c>
      <c r="Z109" s="10">
        <f t="shared" si="27"/>
        <v>67.338715915741616</v>
      </c>
      <c r="AA109" s="10">
        <f t="shared" si="27"/>
        <v>67.198973266482795</v>
      </c>
      <c r="AB109" s="10">
        <f t="shared" si="27"/>
        <v>68.842439542060816</v>
      </c>
      <c r="AC109" s="10">
        <f t="shared" si="27"/>
        <v>67.416169710187575</v>
      </c>
      <c r="AD109" s="10">
        <f t="shared" si="27"/>
        <v>67.638060377221066</v>
      </c>
      <c r="AE109" s="10">
        <f t="shared" si="27"/>
        <v>73.373163755983057</v>
      </c>
      <c r="AF109" s="10">
        <f t="shared" si="15"/>
        <v>73.30011289310761</v>
      </c>
    </row>
    <row r="110" spans="2:32">
      <c r="B110" t="s">
        <v>221</v>
      </c>
      <c r="C110" s="10">
        <f t="shared" ref="C110" si="35">C60/C35*100</f>
        <v>67.431333498575711</v>
      </c>
      <c r="D110" s="10">
        <f t="shared" si="17"/>
        <v>66.799884961363048</v>
      </c>
      <c r="E110" s="10">
        <f t="shared" si="27"/>
        <v>67.249870313823962</v>
      </c>
      <c r="F110" s="10">
        <f t="shared" si="27"/>
        <v>64.432578541645057</v>
      </c>
      <c r="G110" s="10">
        <f t="shared" si="27"/>
        <v>65.681806035590213</v>
      </c>
      <c r="H110" s="10">
        <f t="shared" si="27"/>
        <v>66.568575117489033</v>
      </c>
      <c r="I110" s="10">
        <f t="shared" si="27"/>
        <v>68.309413787181015</v>
      </c>
      <c r="J110" s="10">
        <f t="shared" si="27"/>
        <v>68.172187965571425</v>
      </c>
      <c r="K110" s="10">
        <f t="shared" si="27"/>
        <v>66.618987229647828</v>
      </c>
      <c r="L110" s="10">
        <f t="shared" si="27"/>
        <v>67.813836227766643</v>
      </c>
      <c r="M110" s="10">
        <f t="shared" si="27"/>
        <v>66.456703696499616</v>
      </c>
      <c r="N110" s="10">
        <f t="shared" si="27"/>
        <v>66.952947635939125</v>
      </c>
      <c r="O110" s="10">
        <f t="shared" si="27"/>
        <v>67.452882347724142</v>
      </c>
      <c r="P110" s="10">
        <f t="shared" si="27"/>
        <v>70.790500665104105</v>
      </c>
      <c r="Q110" s="10">
        <f t="shared" si="27"/>
        <v>71.873295381558464</v>
      </c>
      <c r="R110" s="10">
        <f t="shared" si="27"/>
        <v>69.906372778062035</v>
      </c>
      <c r="S110" s="10">
        <f t="shared" si="27"/>
        <v>71.741553751096546</v>
      </c>
      <c r="T110" s="10">
        <f t="shared" si="27"/>
        <v>70.52616922660458</v>
      </c>
      <c r="U110" s="10">
        <f t="shared" si="27"/>
        <v>67.599232112931958</v>
      </c>
      <c r="V110" s="10">
        <f t="shared" si="27"/>
        <v>67.048559544292303</v>
      </c>
      <c r="W110" s="10">
        <f t="shared" si="27"/>
        <v>66.233398584597595</v>
      </c>
      <c r="X110" s="10">
        <f t="shared" si="27"/>
        <v>68.303738140157066</v>
      </c>
      <c r="Y110" s="10">
        <f t="shared" si="27"/>
        <v>71.762933256848925</v>
      </c>
      <c r="Z110" s="10">
        <f t="shared" si="27"/>
        <v>72.725019313993897</v>
      </c>
      <c r="AA110" s="10">
        <f t="shared" si="27"/>
        <v>69.462959326942965</v>
      </c>
      <c r="AB110" s="10">
        <f t="shared" si="27"/>
        <v>69.922900309048202</v>
      </c>
      <c r="AC110" s="10">
        <f t="shared" si="27"/>
        <v>71.437232890950568</v>
      </c>
      <c r="AD110" s="10">
        <f t="shared" si="27"/>
        <v>71.995412004780547</v>
      </c>
      <c r="AE110" s="10">
        <f t="shared" si="27"/>
        <v>71.437877119210867</v>
      </c>
      <c r="AF110" s="10">
        <f t="shared" si="15"/>
        <v>71.446646033953257</v>
      </c>
    </row>
    <row r="111" spans="2:32">
      <c r="B111" t="s">
        <v>222</v>
      </c>
      <c r="C111" s="10">
        <f t="shared" ref="C111" si="36">C61/C36*100</f>
        <v>75.26248117790054</v>
      </c>
      <c r="D111" s="10">
        <f t="shared" si="17"/>
        <v>75.740819682201504</v>
      </c>
      <c r="E111" s="10">
        <f t="shared" si="27"/>
        <v>75.42440251483788</v>
      </c>
      <c r="F111" s="10">
        <f t="shared" si="27"/>
        <v>75.379019538709784</v>
      </c>
      <c r="G111" s="10">
        <f t="shared" si="27"/>
        <v>75.307383148591512</v>
      </c>
      <c r="H111" s="10">
        <f t="shared" si="27"/>
        <v>75.51865264660907</v>
      </c>
      <c r="I111" s="10">
        <f t="shared" si="27"/>
        <v>75.476404563341248</v>
      </c>
      <c r="J111" s="10">
        <f t="shared" si="27"/>
        <v>75.137504346353651</v>
      </c>
      <c r="K111" s="10">
        <f t="shared" si="27"/>
        <v>74.959574539701293</v>
      </c>
      <c r="L111" s="10">
        <f t="shared" si="27"/>
        <v>75.058386075739705</v>
      </c>
      <c r="M111" s="10">
        <f t="shared" si="27"/>
        <v>75.184774234656757</v>
      </c>
      <c r="N111" s="10">
        <f t="shared" si="27"/>
        <v>75.06591142123969</v>
      </c>
      <c r="O111" s="10">
        <f t="shared" si="27"/>
        <v>74.650641396125437</v>
      </c>
      <c r="P111" s="10">
        <f t="shared" si="27"/>
        <v>75.079583289216941</v>
      </c>
      <c r="Q111" s="10">
        <f t="shared" ref="Q111:AE111" si="37">Q61/Q36*100</f>
        <v>74.998125467211736</v>
      </c>
      <c r="R111" s="10">
        <f t="shared" si="37"/>
        <v>74.887952228254719</v>
      </c>
      <c r="S111" s="10">
        <f t="shared" si="37"/>
        <v>74.602485270542701</v>
      </c>
      <c r="T111" s="10">
        <f t="shared" si="37"/>
        <v>75.064537669822698</v>
      </c>
      <c r="U111" s="10">
        <f t="shared" si="37"/>
        <v>75.056120511656047</v>
      </c>
      <c r="V111" s="10">
        <f t="shared" si="37"/>
        <v>75.130384615920207</v>
      </c>
      <c r="W111" s="10">
        <f t="shared" si="37"/>
        <v>74.395658060883591</v>
      </c>
      <c r="X111" s="10">
        <f t="shared" si="37"/>
        <v>71.009978767425935</v>
      </c>
      <c r="Y111" s="10">
        <f t="shared" si="37"/>
        <v>73.948112990744946</v>
      </c>
      <c r="Z111" s="10">
        <f t="shared" si="37"/>
        <v>74.419799679182617</v>
      </c>
      <c r="AA111" s="10">
        <f t="shared" si="37"/>
        <v>73.835876845035671</v>
      </c>
      <c r="AB111" s="10">
        <f t="shared" si="37"/>
        <v>75.001482858080408</v>
      </c>
      <c r="AC111" s="10">
        <f t="shared" si="37"/>
        <v>75.822484803078225</v>
      </c>
      <c r="AD111" s="10">
        <f t="shared" si="37"/>
        <v>75.202231999027745</v>
      </c>
      <c r="AE111" s="10">
        <f t="shared" si="37"/>
        <v>75.054377281290186</v>
      </c>
      <c r="AF111" s="10">
        <f t="shared" ref="AF111" si="38">AF61/AF36*100</f>
        <v>75.417286221101349</v>
      </c>
    </row>
    <row r="113" spans="2:32"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2:32">
      <c r="B114" s="2" t="s">
        <v>1137</v>
      </c>
    </row>
    <row r="116" spans="2:32">
      <c r="C116" s="22" t="s">
        <v>41</v>
      </c>
      <c r="D116" s="22" t="s">
        <v>42</v>
      </c>
      <c r="E116" s="22" t="s">
        <v>43</v>
      </c>
      <c r="F116" s="22" t="s">
        <v>44</v>
      </c>
      <c r="G116" s="22" t="s">
        <v>45</v>
      </c>
      <c r="H116" s="22" t="s">
        <v>46</v>
      </c>
      <c r="I116" s="22" t="s">
        <v>47</v>
      </c>
      <c r="J116" s="22" t="s">
        <v>48</v>
      </c>
      <c r="K116" s="22" t="s">
        <v>49</v>
      </c>
      <c r="L116" s="22" t="s">
        <v>50</v>
      </c>
      <c r="M116" s="22" t="s">
        <v>51</v>
      </c>
      <c r="N116" s="22" t="s">
        <v>52</v>
      </c>
      <c r="O116" s="22" t="s">
        <v>53</v>
      </c>
      <c r="P116" s="22" t="s">
        <v>54</v>
      </c>
      <c r="Q116" s="22" t="s">
        <v>55</v>
      </c>
      <c r="R116" s="22" t="s">
        <v>56</v>
      </c>
      <c r="S116" s="22" t="s">
        <v>57</v>
      </c>
      <c r="T116" s="22" t="s">
        <v>58</v>
      </c>
      <c r="U116" s="22" t="s">
        <v>59</v>
      </c>
      <c r="V116" s="22" t="s">
        <v>60</v>
      </c>
      <c r="W116" s="22" t="s">
        <v>61</v>
      </c>
      <c r="X116" s="22" t="s">
        <v>62</v>
      </c>
      <c r="Y116" s="22" t="s">
        <v>63</v>
      </c>
      <c r="Z116" s="22" t="s">
        <v>64</v>
      </c>
      <c r="AA116" s="22" t="s">
        <v>65</v>
      </c>
      <c r="AB116" s="22" t="s">
        <v>66</v>
      </c>
      <c r="AC116" s="22" t="s">
        <v>67</v>
      </c>
      <c r="AD116" s="22" t="s">
        <v>68</v>
      </c>
      <c r="AE116" s="4" t="s">
        <v>898</v>
      </c>
      <c r="AF116" s="22" t="s">
        <v>1239</v>
      </c>
    </row>
    <row r="117" spans="2:32">
      <c r="B117" t="s">
        <v>203</v>
      </c>
      <c r="C117" s="10">
        <f>C67/C17*100</f>
        <v>77.028690288257522</v>
      </c>
      <c r="D117" s="10">
        <f t="shared" ref="D117:AE126" si="39">D67/D17*100</f>
        <v>76.989980763661492</v>
      </c>
      <c r="E117" s="10">
        <f t="shared" si="39"/>
        <v>77.089668456970344</v>
      </c>
      <c r="F117" s="10">
        <f t="shared" si="39"/>
        <v>76.684657945609544</v>
      </c>
      <c r="G117" s="10">
        <f t="shared" si="39"/>
        <v>76.278936192942922</v>
      </c>
      <c r="H117" s="10">
        <f t="shared" si="39"/>
        <v>76.011026051931083</v>
      </c>
      <c r="I117" s="10">
        <f t="shared" si="39"/>
        <v>75.848382229502647</v>
      </c>
      <c r="J117" s="10">
        <f t="shared" si="39"/>
        <v>75.61967564225597</v>
      </c>
      <c r="K117" s="10">
        <f t="shared" si="39"/>
        <v>75.84572650650351</v>
      </c>
      <c r="L117" s="10">
        <f t="shared" si="39"/>
        <v>75.29040564282397</v>
      </c>
      <c r="M117" s="10">
        <f t="shared" si="39"/>
        <v>75.419793062788216</v>
      </c>
      <c r="N117" s="10">
        <f t="shared" si="39"/>
        <v>74.638846107466421</v>
      </c>
      <c r="O117" s="10">
        <f t="shared" si="39"/>
        <v>74.568330453495477</v>
      </c>
      <c r="P117" s="10">
        <f t="shared" si="39"/>
        <v>74.658796662610797</v>
      </c>
      <c r="Q117" s="10">
        <f t="shared" si="39"/>
        <v>74.340342649121752</v>
      </c>
      <c r="R117" s="10">
        <f t="shared" si="39"/>
        <v>74.276920089238487</v>
      </c>
      <c r="S117" s="10">
        <f t="shared" si="39"/>
        <v>74.140376426250924</v>
      </c>
      <c r="T117" s="10">
        <f t="shared" si="39"/>
        <v>74.34269011783087</v>
      </c>
      <c r="U117" s="10">
        <f t="shared" si="39"/>
        <v>74.91292253231552</v>
      </c>
      <c r="V117" s="10">
        <f t="shared" si="39"/>
        <v>74.361878123777686</v>
      </c>
      <c r="W117" s="10">
        <f t="shared" si="39"/>
        <v>73.725807112584789</v>
      </c>
      <c r="X117" s="10">
        <f t="shared" si="39"/>
        <v>73.354244930961528</v>
      </c>
      <c r="Y117" s="10">
        <f t="shared" si="39"/>
        <v>74.885959426880063</v>
      </c>
      <c r="Z117" s="10">
        <f t="shared" si="39"/>
        <v>75.118133619406379</v>
      </c>
      <c r="AA117" s="10">
        <f t="shared" si="39"/>
        <v>74.983099469385309</v>
      </c>
      <c r="AB117" s="10">
        <f t="shared" si="39"/>
        <v>75.416534385160858</v>
      </c>
      <c r="AC117" s="10">
        <f t="shared" si="39"/>
        <v>76.678956922009903</v>
      </c>
      <c r="AD117" s="10">
        <f t="shared" si="39"/>
        <v>75.573302661992841</v>
      </c>
      <c r="AE117" s="10">
        <f t="shared" si="39"/>
        <v>74.724260883103867</v>
      </c>
      <c r="AF117" s="10">
        <f t="shared" ref="AF117:AF134" si="40">AF67/AF17*100</f>
        <v>74.914100237030084</v>
      </c>
    </row>
    <row r="118" spans="2:32">
      <c r="B118" t="s">
        <v>204</v>
      </c>
      <c r="C118" s="10">
        <f t="shared" ref="C118:R136" si="41">C68/C18*100</f>
        <v>78.557671415655236</v>
      </c>
      <c r="D118" s="10">
        <f t="shared" si="41"/>
        <v>79.162234921738104</v>
      </c>
      <c r="E118" s="10">
        <f t="shared" si="41"/>
        <v>79.829851218006738</v>
      </c>
      <c r="F118" s="10">
        <f t="shared" si="41"/>
        <v>79.438943737946261</v>
      </c>
      <c r="G118" s="10">
        <f t="shared" si="41"/>
        <v>79.709863949333268</v>
      </c>
      <c r="H118" s="10">
        <f t="shared" si="41"/>
        <v>79.553875021777984</v>
      </c>
      <c r="I118" s="10">
        <f t="shared" si="41"/>
        <v>79.988406861431358</v>
      </c>
      <c r="J118" s="10">
        <f t="shared" si="41"/>
        <v>79.652893179495464</v>
      </c>
      <c r="K118" s="10">
        <f t="shared" si="41"/>
        <v>79.049148650753509</v>
      </c>
      <c r="L118" s="10">
        <f t="shared" si="41"/>
        <v>79.260948562843865</v>
      </c>
      <c r="M118" s="10">
        <f t="shared" si="41"/>
        <v>78.394452671304165</v>
      </c>
      <c r="N118" s="10">
        <f t="shared" si="41"/>
        <v>78.281094729237594</v>
      </c>
      <c r="O118" s="10">
        <f t="shared" si="41"/>
        <v>78.666249024837612</v>
      </c>
      <c r="P118" s="10">
        <f t="shared" si="41"/>
        <v>78.890631557487069</v>
      </c>
      <c r="Q118" s="10">
        <f t="shared" si="41"/>
        <v>79.275669621496121</v>
      </c>
      <c r="R118" s="10">
        <f t="shared" si="41"/>
        <v>79.450341066357439</v>
      </c>
      <c r="S118" s="10">
        <f t="shared" si="39"/>
        <v>79.014287415722237</v>
      </c>
      <c r="T118" s="10">
        <f t="shared" si="39"/>
        <v>79.41259654560632</v>
      </c>
      <c r="U118" s="10">
        <f t="shared" si="39"/>
        <v>80.079543140488838</v>
      </c>
      <c r="V118" s="10">
        <f t="shared" si="39"/>
        <v>79.77211125893983</v>
      </c>
      <c r="W118" s="10">
        <f t="shared" si="39"/>
        <v>79.316223592806097</v>
      </c>
      <c r="X118" s="10">
        <f t="shared" si="39"/>
        <v>78.569130831347849</v>
      </c>
      <c r="Y118" s="10">
        <f t="shared" si="39"/>
        <v>79.149163411419892</v>
      </c>
      <c r="Z118" s="10">
        <f t="shared" si="39"/>
        <v>79.364461670261733</v>
      </c>
      <c r="AA118" s="10">
        <f t="shared" si="39"/>
        <v>78.662197637794733</v>
      </c>
      <c r="AB118" s="10">
        <f t="shared" si="39"/>
        <v>78.932784743661273</v>
      </c>
      <c r="AC118" s="10">
        <f t="shared" si="39"/>
        <v>79.995814290675199</v>
      </c>
      <c r="AD118" s="10">
        <f t="shared" si="39"/>
        <v>79.852876927075641</v>
      </c>
      <c r="AE118" s="10">
        <f t="shared" si="39"/>
        <v>80.139978848947052</v>
      </c>
      <c r="AF118" s="10">
        <f t="shared" si="40"/>
        <v>79.830979395157243</v>
      </c>
    </row>
    <row r="119" spans="2:32">
      <c r="B119" t="s">
        <v>205</v>
      </c>
      <c r="C119" s="10">
        <f t="shared" si="41"/>
        <v>71.068773909683387</v>
      </c>
      <c r="D119" s="10">
        <f t="shared" si="39"/>
        <v>71.075481208333201</v>
      </c>
      <c r="E119" s="10">
        <f t="shared" si="39"/>
        <v>72.302898134070645</v>
      </c>
      <c r="F119" s="10">
        <f t="shared" si="39"/>
        <v>72.423441932668254</v>
      </c>
      <c r="G119" s="10">
        <f t="shared" si="39"/>
        <v>72.314181449829491</v>
      </c>
      <c r="H119" s="10">
        <f t="shared" si="39"/>
        <v>73.461111607231302</v>
      </c>
      <c r="I119" s="10">
        <f t="shared" si="39"/>
        <v>73.903661186602605</v>
      </c>
      <c r="J119" s="10">
        <f t="shared" si="39"/>
        <v>72.80715148820444</v>
      </c>
      <c r="K119" s="10">
        <f t="shared" si="39"/>
        <v>72.784798512961956</v>
      </c>
      <c r="L119" s="10">
        <f t="shared" si="39"/>
        <v>72.254596201356094</v>
      </c>
      <c r="M119" s="10">
        <f t="shared" si="39"/>
        <v>72.977741766440673</v>
      </c>
      <c r="N119" s="10">
        <f t="shared" si="39"/>
        <v>72.361364912115661</v>
      </c>
      <c r="O119" s="10">
        <f t="shared" si="39"/>
        <v>72.327397378998953</v>
      </c>
      <c r="P119" s="10">
        <f t="shared" si="39"/>
        <v>73.278688398181288</v>
      </c>
      <c r="Q119" s="10">
        <f t="shared" si="39"/>
        <v>72.992041409455865</v>
      </c>
      <c r="R119" s="10">
        <f t="shared" si="39"/>
        <v>72.239240054639225</v>
      </c>
      <c r="S119" s="10">
        <f t="shared" si="39"/>
        <v>73.24805753163271</v>
      </c>
      <c r="T119" s="10">
        <f t="shared" si="39"/>
        <v>72.158946441524535</v>
      </c>
      <c r="U119" s="10">
        <f t="shared" si="39"/>
        <v>73.156698256420569</v>
      </c>
      <c r="V119" s="10">
        <f t="shared" si="39"/>
        <v>73.417846916129719</v>
      </c>
      <c r="W119" s="10">
        <f t="shared" si="39"/>
        <v>72.915473984307383</v>
      </c>
      <c r="X119" s="10">
        <f t="shared" si="39"/>
        <v>73.596386149741434</v>
      </c>
      <c r="Y119" s="10">
        <f t="shared" si="39"/>
        <v>73.587296707890843</v>
      </c>
      <c r="Z119" s="10">
        <f t="shared" si="39"/>
        <v>73.782784997926157</v>
      </c>
      <c r="AA119" s="10">
        <f t="shared" si="39"/>
        <v>74.417394374099743</v>
      </c>
      <c r="AB119" s="10">
        <f t="shared" si="39"/>
        <v>73.806258430002899</v>
      </c>
      <c r="AC119" s="10">
        <f t="shared" si="39"/>
        <v>74.942266368098046</v>
      </c>
      <c r="AD119" s="10">
        <f t="shared" si="39"/>
        <v>73.569167982452782</v>
      </c>
      <c r="AE119" s="10">
        <f t="shared" si="39"/>
        <v>72.618279376143107</v>
      </c>
      <c r="AF119" s="10">
        <f t="shared" si="40"/>
        <v>71.979038651833775</v>
      </c>
    </row>
    <row r="120" spans="2:32">
      <c r="B120" t="s">
        <v>206</v>
      </c>
      <c r="C120" s="10">
        <f t="shared" si="41"/>
        <v>78.036803613875065</v>
      </c>
      <c r="D120" s="10">
        <f t="shared" si="39"/>
        <v>82.039741673708676</v>
      </c>
      <c r="E120" s="10">
        <f t="shared" si="39"/>
        <v>83.835479523017995</v>
      </c>
      <c r="F120" s="10">
        <f t="shared" si="39"/>
        <v>79.556003845684572</v>
      </c>
      <c r="G120" s="10">
        <f t="shared" si="39"/>
        <v>79.814046791324131</v>
      </c>
      <c r="H120" s="10">
        <f t="shared" si="39"/>
        <v>82.10635081782091</v>
      </c>
      <c r="I120" s="10">
        <f t="shared" si="39"/>
        <v>83.091774076628312</v>
      </c>
      <c r="J120" s="10">
        <f t="shared" si="39"/>
        <v>77.755489904645174</v>
      </c>
      <c r="K120" s="10">
        <f t="shared" si="39"/>
        <v>77.17540669986353</v>
      </c>
      <c r="L120" s="10">
        <f t="shared" si="39"/>
        <v>80.967502557455248</v>
      </c>
      <c r="M120" s="10">
        <f t="shared" si="39"/>
        <v>82.651223786996383</v>
      </c>
      <c r="N120" s="10">
        <f t="shared" si="39"/>
        <v>77.240779913616834</v>
      </c>
      <c r="O120" s="10">
        <f t="shared" si="39"/>
        <v>76.98408708964925</v>
      </c>
      <c r="P120" s="10">
        <f t="shared" si="39"/>
        <v>81.638899215716549</v>
      </c>
      <c r="Q120" s="10">
        <f t="shared" si="39"/>
        <v>83.477011711430592</v>
      </c>
      <c r="R120" s="10">
        <f t="shared" si="39"/>
        <v>77.280681872724898</v>
      </c>
      <c r="S120" s="10">
        <f t="shared" si="39"/>
        <v>77.804167986337788</v>
      </c>
      <c r="T120" s="10">
        <f t="shared" si="39"/>
        <v>80.902188781401023</v>
      </c>
      <c r="U120" s="10">
        <f t="shared" si="39"/>
        <v>82.442643868161582</v>
      </c>
      <c r="V120" s="10">
        <f t="shared" si="39"/>
        <v>78.070326447164135</v>
      </c>
      <c r="W120" s="10">
        <f t="shared" si="39"/>
        <v>76.629812122329696</v>
      </c>
      <c r="X120" s="10">
        <f t="shared" si="39"/>
        <v>79.357485966239324</v>
      </c>
      <c r="Y120" s="10">
        <f t="shared" si="39"/>
        <v>81.309132429646908</v>
      </c>
      <c r="Z120" s="10">
        <f t="shared" si="39"/>
        <v>80.129521678825071</v>
      </c>
      <c r="AA120" s="10">
        <f t="shared" si="39"/>
        <v>78.855525371482187</v>
      </c>
      <c r="AB120" s="10">
        <f t="shared" si="39"/>
        <v>81.287702893160869</v>
      </c>
      <c r="AC120" s="10">
        <f t="shared" si="39"/>
        <v>82.844276054372969</v>
      </c>
      <c r="AD120" s="10">
        <f t="shared" si="39"/>
        <v>77.463743270063006</v>
      </c>
      <c r="AE120" s="10">
        <f t="shared" si="39"/>
        <v>78.564359729780193</v>
      </c>
      <c r="AF120" s="10">
        <f t="shared" si="40"/>
        <v>82.200266210790588</v>
      </c>
    </row>
    <row r="121" spans="2:32">
      <c r="B121" t="s">
        <v>207</v>
      </c>
      <c r="C121" s="10">
        <f t="shared" si="41"/>
        <v>77.422721183397016</v>
      </c>
      <c r="D121" s="10">
        <f t="shared" si="39"/>
        <v>77.270909971714516</v>
      </c>
      <c r="E121" s="10">
        <f t="shared" si="39"/>
        <v>77.610154095213773</v>
      </c>
      <c r="F121" s="10">
        <f t="shared" si="39"/>
        <v>77.606030686173995</v>
      </c>
      <c r="G121" s="10">
        <f t="shared" si="39"/>
        <v>76.692405335754316</v>
      </c>
      <c r="H121" s="10">
        <f t="shared" si="39"/>
        <v>76.389247599346902</v>
      </c>
      <c r="I121" s="10">
        <f t="shared" si="39"/>
        <v>76.683352672622732</v>
      </c>
      <c r="J121" s="10">
        <f t="shared" si="39"/>
        <v>76.153239937314495</v>
      </c>
      <c r="K121" s="10">
        <f t="shared" si="39"/>
        <v>75.913475200258276</v>
      </c>
      <c r="L121" s="10">
        <f t="shared" si="39"/>
        <v>75.567345833327266</v>
      </c>
      <c r="M121" s="10">
        <f t="shared" si="39"/>
        <v>75.477710677364897</v>
      </c>
      <c r="N121" s="10">
        <f t="shared" si="39"/>
        <v>75.992239885786688</v>
      </c>
      <c r="O121" s="10">
        <f t="shared" si="39"/>
        <v>74.852376819295813</v>
      </c>
      <c r="P121" s="10">
        <f t="shared" si="39"/>
        <v>74.663837089152111</v>
      </c>
      <c r="Q121" s="10">
        <f t="shared" si="39"/>
        <v>75.615388154237863</v>
      </c>
      <c r="R121" s="10">
        <f t="shared" si="39"/>
        <v>75.809835949331244</v>
      </c>
      <c r="S121" s="10">
        <f t="shared" si="39"/>
        <v>74.87258675222111</v>
      </c>
      <c r="T121" s="10">
        <f t="shared" si="39"/>
        <v>75.026346861024749</v>
      </c>
      <c r="U121" s="10">
        <f t="shared" si="39"/>
        <v>74.338671837826624</v>
      </c>
      <c r="V121" s="10">
        <f t="shared" si="39"/>
        <v>75.951378474648152</v>
      </c>
      <c r="W121" s="10">
        <f t="shared" si="39"/>
        <v>75.472620847757</v>
      </c>
      <c r="X121" s="10">
        <f t="shared" si="39"/>
        <v>72.049407482897337</v>
      </c>
      <c r="Y121" s="10">
        <f t="shared" si="39"/>
        <v>73.859389474884026</v>
      </c>
      <c r="Z121" s="10">
        <f t="shared" si="39"/>
        <v>73.29921980246823</v>
      </c>
      <c r="AA121" s="10">
        <f t="shared" si="39"/>
        <v>74.16660516307229</v>
      </c>
      <c r="AB121" s="10">
        <f t="shared" si="39"/>
        <v>74.342731689339843</v>
      </c>
      <c r="AC121" s="10">
        <f t="shared" si="39"/>
        <v>76.807540243775208</v>
      </c>
      <c r="AD121" s="10">
        <f t="shared" si="39"/>
        <v>76.608760917007558</v>
      </c>
      <c r="AE121" s="10">
        <f t="shared" si="39"/>
        <v>75.208211806700959</v>
      </c>
      <c r="AF121" s="10">
        <f t="shared" si="40"/>
        <v>75.060689100470299</v>
      </c>
    </row>
    <row r="122" spans="2:32">
      <c r="B122" t="s">
        <v>208</v>
      </c>
      <c r="C122" s="10">
        <f t="shared" si="41"/>
        <v>76.822942883860293</v>
      </c>
      <c r="D122" s="10">
        <f t="shared" si="39"/>
        <v>76.459615686263348</v>
      </c>
      <c r="E122" s="10">
        <f t="shared" si="39"/>
        <v>77.097695541209276</v>
      </c>
      <c r="F122" s="10">
        <f t="shared" si="39"/>
        <v>75.96374962681945</v>
      </c>
      <c r="G122" s="10">
        <f t="shared" si="39"/>
        <v>75.446909656022527</v>
      </c>
      <c r="H122" s="10">
        <f t="shared" si="39"/>
        <v>76.147787698451879</v>
      </c>
      <c r="I122" s="10">
        <f t="shared" si="39"/>
        <v>76.790330743900526</v>
      </c>
      <c r="J122" s="10">
        <f t="shared" si="39"/>
        <v>76.258414415844911</v>
      </c>
      <c r="K122" s="10">
        <f t="shared" si="39"/>
        <v>75.774694204621028</v>
      </c>
      <c r="L122" s="10">
        <f t="shared" si="39"/>
        <v>75.714144717189029</v>
      </c>
      <c r="M122" s="10">
        <f t="shared" si="39"/>
        <v>76.124476482422651</v>
      </c>
      <c r="N122" s="10">
        <f t="shared" si="39"/>
        <v>75.026330440159242</v>
      </c>
      <c r="O122" s="10">
        <f t="shared" si="39"/>
        <v>75.010545577092401</v>
      </c>
      <c r="P122" s="10">
        <f t="shared" si="39"/>
        <v>75.347556386068788</v>
      </c>
      <c r="Q122" s="10">
        <f t="shared" si="39"/>
        <v>75.133474970135481</v>
      </c>
      <c r="R122" s="10">
        <f t="shared" si="39"/>
        <v>75.132406871371742</v>
      </c>
      <c r="S122" s="10">
        <f t="shared" si="39"/>
        <v>74.751571874935593</v>
      </c>
      <c r="T122" s="10">
        <f t="shared" si="39"/>
        <v>74.782970159850606</v>
      </c>
      <c r="U122" s="10">
        <f t="shared" si="39"/>
        <v>76.012770824301484</v>
      </c>
      <c r="V122" s="10">
        <f t="shared" si="39"/>
        <v>75.982889295252974</v>
      </c>
      <c r="W122" s="10">
        <f t="shared" si="39"/>
        <v>75.381362548127512</v>
      </c>
      <c r="X122" s="10">
        <f t="shared" si="39"/>
        <v>75.321988014847676</v>
      </c>
      <c r="Y122" s="10">
        <f t="shared" si="39"/>
        <v>76.450972379445588</v>
      </c>
      <c r="Z122" s="10">
        <f t="shared" si="39"/>
        <v>75.121813921649476</v>
      </c>
      <c r="AA122" s="10">
        <f t="shared" si="39"/>
        <v>75.64498472502035</v>
      </c>
      <c r="AB122" s="10">
        <f t="shared" si="39"/>
        <v>76.893453152407659</v>
      </c>
      <c r="AC122" s="10">
        <f t="shared" si="39"/>
        <v>78.479948858118121</v>
      </c>
      <c r="AD122" s="10">
        <f t="shared" si="39"/>
        <v>74.948987829725738</v>
      </c>
      <c r="AE122" s="10">
        <f t="shared" si="39"/>
        <v>73.888669446154793</v>
      </c>
      <c r="AF122" s="10">
        <f t="shared" si="40"/>
        <v>75.189311212458293</v>
      </c>
    </row>
    <row r="123" spans="2:32">
      <c r="B123" t="s">
        <v>209</v>
      </c>
      <c r="C123" s="10">
        <f t="shared" si="41"/>
        <v>77.379405162049522</v>
      </c>
      <c r="D123" s="10">
        <f t="shared" si="39"/>
        <v>77.901086194476932</v>
      </c>
      <c r="E123" s="10">
        <f t="shared" si="39"/>
        <v>78.61038986939856</v>
      </c>
      <c r="F123" s="10">
        <f t="shared" si="39"/>
        <v>78.012823092069709</v>
      </c>
      <c r="G123" s="10">
        <f t="shared" si="39"/>
        <v>77.902104987612262</v>
      </c>
      <c r="H123" s="10">
        <f t="shared" si="39"/>
        <v>78.483860682749366</v>
      </c>
      <c r="I123" s="10">
        <f t="shared" si="39"/>
        <v>78.490186096984658</v>
      </c>
      <c r="J123" s="10">
        <f t="shared" si="39"/>
        <v>77.906467400614048</v>
      </c>
      <c r="K123" s="10">
        <f t="shared" si="39"/>
        <v>77.75817124865226</v>
      </c>
      <c r="L123" s="10">
        <f t="shared" si="39"/>
        <v>78.15951573770846</v>
      </c>
      <c r="M123" s="10">
        <f t="shared" si="39"/>
        <v>78.144849121082842</v>
      </c>
      <c r="N123" s="10">
        <f t="shared" si="39"/>
        <v>77.355314058054006</v>
      </c>
      <c r="O123" s="10">
        <f t="shared" si="39"/>
        <v>77.177687193162541</v>
      </c>
      <c r="P123" s="10">
        <f t="shared" si="39"/>
        <v>77.473868258051155</v>
      </c>
      <c r="Q123" s="10">
        <f t="shared" si="39"/>
        <v>77.950210686260334</v>
      </c>
      <c r="R123" s="10">
        <f t="shared" si="39"/>
        <v>77.669631015156369</v>
      </c>
      <c r="S123" s="10">
        <f t="shared" si="39"/>
        <v>76.423414572606148</v>
      </c>
      <c r="T123" s="10">
        <f t="shared" si="39"/>
        <v>77.071679280268114</v>
      </c>
      <c r="U123" s="10">
        <f t="shared" si="39"/>
        <v>78.240199313534546</v>
      </c>
      <c r="V123" s="10">
        <f t="shared" si="39"/>
        <v>78.368040249265633</v>
      </c>
      <c r="W123" s="10">
        <f t="shared" si="39"/>
        <v>77.847986912144123</v>
      </c>
      <c r="X123" s="10">
        <f t="shared" si="39"/>
        <v>76.320563631287712</v>
      </c>
      <c r="Y123" s="10">
        <f t="shared" si="39"/>
        <v>78.160051504935211</v>
      </c>
      <c r="Z123" s="10">
        <f t="shared" si="39"/>
        <v>77.818313199634687</v>
      </c>
      <c r="AA123" s="10">
        <f t="shared" si="39"/>
        <v>77.219601684385552</v>
      </c>
      <c r="AB123" s="10">
        <f t="shared" si="39"/>
        <v>77.596324169397022</v>
      </c>
      <c r="AC123" s="10">
        <f t="shared" si="39"/>
        <v>78.129103863685884</v>
      </c>
      <c r="AD123" s="10">
        <f t="shared" si="39"/>
        <v>77.35274687384117</v>
      </c>
      <c r="AE123" s="10">
        <f t="shared" si="39"/>
        <v>78.034420533496046</v>
      </c>
      <c r="AF123" s="10">
        <f t="shared" si="40"/>
        <v>78.512813497737525</v>
      </c>
    </row>
    <row r="124" spans="2:32">
      <c r="B124" t="s">
        <v>210</v>
      </c>
      <c r="C124" s="10">
        <f t="shared" si="41"/>
        <v>78.026962160199645</v>
      </c>
      <c r="D124" s="10">
        <f t="shared" si="39"/>
        <v>77.491153063142363</v>
      </c>
      <c r="E124" s="10">
        <f t="shared" si="39"/>
        <v>78.426307440416238</v>
      </c>
      <c r="F124" s="10">
        <f t="shared" si="39"/>
        <v>77.894752704570706</v>
      </c>
      <c r="G124" s="10">
        <f t="shared" si="39"/>
        <v>77.596715263191243</v>
      </c>
      <c r="H124" s="10">
        <f t="shared" si="39"/>
        <v>77.746328488850864</v>
      </c>
      <c r="I124" s="10">
        <f t="shared" si="39"/>
        <v>78.146450086301229</v>
      </c>
      <c r="J124" s="10">
        <f t="shared" si="39"/>
        <v>78.196185511541657</v>
      </c>
      <c r="K124" s="10">
        <f t="shared" si="39"/>
        <v>78.426406139009686</v>
      </c>
      <c r="L124" s="10">
        <f t="shared" si="39"/>
        <v>78.04086274242114</v>
      </c>
      <c r="M124" s="10">
        <f t="shared" si="39"/>
        <v>77.28230880653463</v>
      </c>
      <c r="N124" s="10">
        <f t="shared" si="39"/>
        <v>78.356103405055634</v>
      </c>
      <c r="O124" s="10">
        <f t="shared" si="39"/>
        <v>77.535061237168961</v>
      </c>
      <c r="P124" s="10">
        <f t="shared" si="39"/>
        <v>77.818600177022944</v>
      </c>
      <c r="Q124" s="10">
        <f t="shared" si="39"/>
        <v>77.689393286641291</v>
      </c>
      <c r="R124" s="10">
        <f t="shared" si="39"/>
        <v>77.487464248896771</v>
      </c>
      <c r="S124" s="10">
        <f t="shared" si="39"/>
        <v>76.789217457399729</v>
      </c>
      <c r="T124" s="10">
        <f t="shared" si="39"/>
        <v>76.258111974856533</v>
      </c>
      <c r="U124" s="10">
        <f t="shared" si="39"/>
        <v>76.866313149398522</v>
      </c>
      <c r="V124" s="10">
        <f t="shared" si="39"/>
        <v>77.016785264340157</v>
      </c>
      <c r="W124" s="10">
        <f t="shared" si="39"/>
        <v>76.435642169753464</v>
      </c>
      <c r="X124" s="10">
        <f t="shared" si="39"/>
        <v>75.543591407950743</v>
      </c>
      <c r="Y124" s="10">
        <f t="shared" si="39"/>
        <v>76.800605752863234</v>
      </c>
      <c r="Z124" s="10">
        <f t="shared" si="39"/>
        <v>77.094486624507766</v>
      </c>
      <c r="AA124" s="10">
        <f t="shared" si="39"/>
        <v>77.252057466622603</v>
      </c>
      <c r="AB124" s="10">
        <f t="shared" si="39"/>
        <v>78.423019882949447</v>
      </c>
      <c r="AC124" s="10">
        <f t="shared" si="39"/>
        <v>78.957343620898541</v>
      </c>
      <c r="AD124" s="10">
        <f t="shared" si="39"/>
        <v>77.40521195848892</v>
      </c>
      <c r="AE124" s="10">
        <f t="shared" si="39"/>
        <v>76.847530598288856</v>
      </c>
      <c r="AF124" s="10">
        <f t="shared" si="40"/>
        <v>78.097062221745588</v>
      </c>
    </row>
    <row r="125" spans="2:32">
      <c r="B125" t="s">
        <v>211</v>
      </c>
      <c r="C125" s="10">
        <f t="shared" si="41"/>
        <v>80.000147874183696</v>
      </c>
      <c r="D125" s="10">
        <f t="shared" si="39"/>
        <v>80.526416418106308</v>
      </c>
      <c r="E125" s="10">
        <f t="shared" si="39"/>
        <v>80.065827744326683</v>
      </c>
      <c r="F125" s="10">
        <f t="shared" si="39"/>
        <v>79.833935368941169</v>
      </c>
      <c r="G125" s="10">
        <f t="shared" si="39"/>
        <v>80.119876445912993</v>
      </c>
      <c r="H125" s="10">
        <f t="shared" si="39"/>
        <v>80.102289297187966</v>
      </c>
      <c r="I125" s="10">
        <f t="shared" si="39"/>
        <v>80.167028484545781</v>
      </c>
      <c r="J125" s="10">
        <f t="shared" si="39"/>
        <v>79.478437722017105</v>
      </c>
      <c r="K125" s="10">
        <f t="shared" si="39"/>
        <v>79.693588866546222</v>
      </c>
      <c r="L125" s="10">
        <f t="shared" si="39"/>
        <v>79.417904560223775</v>
      </c>
      <c r="M125" s="10">
        <f t="shared" si="39"/>
        <v>80.114631229657036</v>
      </c>
      <c r="N125" s="10">
        <f t="shared" si="39"/>
        <v>79.653498261270997</v>
      </c>
      <c r="O125" s="10">
        <f t="shared" si="39"/>
        <v>79.136871025208592</v>
      </c>
      <c r="P125" s="10">
        <f t="shared" si="39"/>
        <v>79.393937751454772</v>
      </c>
      <c r="Q125" s="10">
        <f t="shared" si="39"/>
        <v>79.708703842924393</v>
      </c>
      <c r="R125" s="10">
        <f t="shared" si="39"/>
        <v>79.940799966585956</v>
      </c>
      <c r="S125" s="10">
        <f t="shared" si="39"/>
        <v>79.491082952894104</v>
      </c>
      <c r="T125" s="10">
        <f t="shared" si="39"/>
        <v>79.32510057967211</v>
      </c>
      <c r="U125" s="10">
        <f t="shared" si="39"/>
        <v>79.861379119791891</v>
      </c>
      <c r="V125" s="10">
        <f t="shared" si="39"/>
        <v>79.636493195914582</v>
      </c>
      <c r="W125" s="10">
        <f t="shared" si="39"/>
        <v>79.181637335510104</v>
      </c>
      <c r="X125" s="10">
        <f t="shared" si="39"/>
        <v>78.364988067917068</v>
      </c>
      <c r="Y125" s="10">
        <f t="shared" si="39"/>
        <v>79.984572203629313</v>
      </c>
      <c r="Z125" s="10">
        <f t="shared" si="39"/>
        <v>79.715614467583123</v>
      </c>
      <c r="AA125" s="10">
        <f t="shared" si="39"/>
        <v>79.710848906129613</v>
      </c>
      <c r="AB125" s="10">
        <f t="shared" si="39"/>
        <v>79.984339427665958</v>
      </c>
      <c r="AC125" s="10">
        <f t="shared" si="39"/>
        <v>80.097156151981125</v>
      </c>
      <c r="AD125" s="10">
        <f t="shared" si="39"/>
        <v>79.636713525111219</v>
      </c>
      <c r="AE125" s="10">
        <f t="shared" si="39"/>
        <v>79.060222973670747</v>
      </c>
      <c r="AF125" s="10">
        <f t="shared" si="40"/>
        <v>79.408829039353932</v>
      </c>
    </row>
    <row r="126" spans="2:32">
      <c r="B126" t="s">
        <v>212</v>
      </c>
      <c r="C126" s="10">
        <f t="shared" si="41"/>
        <v>79.306252955285672</v>
      </c>
      <c r="D126" s="10">
        <f t="shared" si="39"/>
        <v>79.479759383526229</v>
      </c>
      <c r="E126" s="10">
        <f t="shared" si="39"/>
        <v>79.549003052529187</v>
      </c>
      <c r="F126" s="10">
        <f t="shared" si="39"/>
        <v>79.24290943497013</v>
      </c>
      <c r="G126" s="10">
        <f t="shared" si="39"/>
        <v>78.937616295903041</v>
      </c>
      <c r="H126" s="10">
        <f t="shared" si="39"/>
        <v>79.300965263263834</v>
      </c>
      <c r="I126" s="10">
        <f t="shared" si="39"/>
        <v>79.695990122038268</v>
      </c>
      <c r="J126" s="10">
        <f t="shared" si="39"/>
        <v>79.665357036518685</v>
      </c>
      <c r="K126" s="10">
        <f t="shared" si="39"/>
        <v>79.065870478603628</v>
      </c>
      <c r="L126" s="10">
        <f t="shared" si="39"/>
        <v>78.534585197524976</v>
      </c>
      <c r="M126" s="10">
        <f t="shared" si="39"/>
        <v>79.536157779457227</v>
      </c>
      <c r="N126" s="10">
        <f t="shared" si="39"/>
        <v>79.285729891459837</v>
      </c>
      <c r="O126" s="10">
        <f t="shared" si="39"/>
        <v>78.080768768450852</v>
      </c>
      <c r="P126" s="10">
        <f t="shared" si="39"/>
        <v>78.452189268625034</v>
      </c>
      <c r="Q126" s="10">
        <f t="shared" si="39"/>
        <v>78.577867740021816</v>
      </c>
      <c r="R126" s="10">
        <f t="shared" si="39"/>
        <v>77.539284962077616</v>
      </c>
      <c r="S126" s="10">
        <f t="shared" si="39"/>
        <v>77.16545158112055</v>
      </c>
      <c r="T126" s="10">
        <f t="shared" si="39"/>
        <v>77.61422938983111</v>
      </c>
      <c r="U126" s="10">
        <f t="shared" si="39"/>
        <v>77.489389214113942</v>
      </c>
      <c r="V126" s="10">
        <f t="shared" ref="D126:AE135" si="42">V76/V26*100</f>
        <v>77.711647793240985</v>
      </c>
      <c r="W126" s="10">
        <f t="shared" si="42"/>
        <v>76.8797130117661</v>
      </c>
      <c r="X126" s="10">
        <f t="shared" si="42"/>
        <v>76.991166249652935</v>
      </c>
      <c r="Y126" s="10">
        <f t="shared" si="42"/>
        <v>78.260461690201964</v>
      </c>
      <c r="Z126" s="10">
        <f t="shared" si="42"/>
        <v>76.821411996601014</v>
      </c>
      <c r="AA126" s="10">
        <f t="shared" si="42"/>
        <v>76.561882857004932</v>
      </c>
      <c r="AB126" s="10">
        <f t="shared" si="42"/>
        <v>77.649247100261732</v>
      </c>
      <c r="AC126" s="10">
        <f t="shared" si="42"/>
        <v>78.316278757483943</v>
      </c>
      <c r="AD126" s="10">
        <f t="shared" si="42"/>
        <v>77.639716500469859</v>
      </c>
      <c r="AE126" s="10">
        <f t="shared" si="42"/>
        <v>77.53196803481363</v>
      </c>
      <c r="AF126" s="10">
        <f t="shared" si="40"/>
        <v>77.555123676448474</v>
      </c>
    </row>
    <row r="127" spans="2:32">
      <c r="B127" t="s">
        <v>213</v>
      </c>
      <c r="C127" s="10">
        <f t="shared" si="41"/>
        <v>76.565815737065563</v>
      </c>
      <c r="D127" s="10">
        <f t="shared" si="42"/>
        <v>76.088810418474338</v>
      </c>
      <c r="E127" s="10">
        <f t="shared" si="42"/>
        <v>76.899807047068578</v>
      </c>
      <c r="F127" s="10">
        <f t="shared" si="42"/>
        <v>76.121817064643324</v>
      </c>
      <c r="G127" s="10">
        <f t="shared" si="42"/>
        <v>76.71046101521226</v>
      </c>
      <c r="H127" s="10">
        <f t="shared" si="42"/>
        <v>76.479401836011576</v>
      </c>
      <c r="I127" s="10">
        <f t="shared" si="42"/>
        <v>76.568501993560218</v>
      </c>
      <c r="J127" s="10">
        <f t="shared" si="42"/>
        <v>76.622270448396279</v>
      </c>
      <c r="K127" s="10">
        <f t="shared" si="42"/>
        <v>76.23214713102027</v>
      </c>
      <c r="L127" s="10">
        <f t="shared" si="42"/>
        <v>76.760733594696205</v>
      </c>
      <c r="M127" s="10">
        <f t="shared" si="42"/>
        <v>75.912238490880725</v>
      </c>
      <c r="N127" s="10">
        <f t="shared" si="42"/>
        <v>75.486262749651402</v>
      </c>
      <c r="O127" s="10">
        <f t="shared" si="42"/>
        <v>75.945413802296486</v>
      </c>
      <c r="P127" s="10">
        <f t="shared" si="42"/>
        <v>75.553813953876215</v>
      </c>
      <c r="Q127" s="10">
        <f t="shared" si="42"/>
        <v>75.611774282518112</v>
      </c>
      <c r="R127" s="10">
        <f t="shared" si="42"/>
        <v>75.798560260832389</v>
      </c>
      <c r="S127" s="10">
        <f t="shared" si="42"/>
        <v>76.079853476428923</v>
      </c>
      <c r="T127" s="10">
        <f t="shared" si="42"/>
        <v>76.209160147957675</v>
      </c>
      <c r="U127" s="10">
        <f t="shared" si="42"/>
        <v>76.655905294419583</v>
      </c>
      <c r="V127" s="10">
        <f t="shared" si="42"/>
        <v>76.42484373229469</v>
      </c>
      <c r="W127" s="10">
        <f t="shared" si="42"/>
        <v>76.062760907978841</v>
      </c>
      <c r="X127" s="10">
        <f t="shared" si="42"/>
        <v>75.092619644237374</v>
      </c>
      <c r="Y127" s="10">
        <f t="shared" si="42"/>
        <v>76.609248631746652</v>
      </c>
      <c r="Z127" s="10">
        <f t="shared" si="42"/>
        <v>75.339796066098444</v>
      </c>
      <c r="AA127" s="10">
        <f t="shared" si="42"/>
        <v>75.830531080249003</v>
      </c>
      <c r="AB127" s="10">
        <f t="shared" si="42"/>
        <v>76.270789320343141</v>
      </c>
      <c r="AC127" s="10">
        <f t="shared" si="42"/>
        <v>78.38410753775257</v>
      </c>
      <c r="AD127" s="10">
        <f t="shared" si="42"/>
        <v>76.907953814405502</v>
      </c>
      <c r="AE127" s="10">
        <f t="shared" si="42"/>
        <v>76.251438775413291</v>
      </c>
      <c r="AF127" s="10">
        <f t="shared" si="40"/>
        <v>76.55024044721543</v>
      </c>
    </row>
    <row r="128" spans="2:32">
      <c r="B128" t="s">
        <v>214</v>
      </c>
      <c r="C128" s="10">
        <f t="shared" si="41"/>
        <v>76.2217736394675</v>
      </c>
      <c r="D128" s="10">
        <f t="shared" si="42"/>
        <v>76.055158662841777</v>
      </c>
      <c r="E128" s="10">
        <f t="shared" si="42"/>
        <v>76.405244975159377</v>
      </c>
      <c r="F128" s="10">
        <f t="shared" si="42"/>
        <v>75.847230133376627</v>
      </c>
      <c r="G128" s="10">
        <f t="shared" si="42"/>
        <v>75.456838402691659</v>
      </c>
      <c r="H128" s="10">
        <f t="shared" si="42"/>
        <v>75.887960087368683</v>
      </c>
      <c r="I128" s="10">
        <f t="shared" si="42"/>
        <v>76.689159246981745</v>
      </c>
      <c r="J128" s="10">
        <f t="shared" si="42"/>
        <v>76.214740721575581</v>
      </c>
      <c r="K128" s="10">
        <f t="shared" si="42"/>
        <v>75.785333671558831</v>
      </c>
      <c r="L128" s="10">
        <f t="shared" si="42"/>
        <v>75.722872380106793</v>
      </c>
      <c r="M128" s="10">
        <f t="shared" si="42"/>
        <v>76.234694673481414</v>
      </c>
      <c r="N128" s="10">
        <f t="shared" si="42"/>
        <v>75.276571235372373</v>
      </c>
      <c r="O128" s="10">
        <f t="shared" si="42"/>
        <v>75.687320337434798</v>
      </c>
      <c r="P128" s="10">
        <f t="shared" si="42"/>
        <v>76.394615793761417</v>
      </c>
      <c r="Q128" s="10">
        <f t="shared" si="42"/>
        <v>76.588126144815561</v>
      </c>
      <c r="R128" s="10">
        <f t="shared" si="42"/>
        <v>75.780521898927489</v>
      </c>
      <c r="S128" s="10">
        <f t="shared" si="42"/>
        <v>75.395391182633986</v>
      </c>
      <c r="T128" s="10">
        <f t="shared" si="42"/>
        <v>75.611774449478105</v>
      </c>
      <c r="U128" s="10">
        <f t="shared" si="42"/>
        <v>76.220922455907584</v>
      </c>
      <c r="V128" s="10">
        <f t="shared" si="42"/>
        <v>75.795631451199412</v>
      </c>
      <c r="W128" s="10">
        <f t="shared" si="42"/>
        <v>75.636180110555841</v>
      </c>
      <c r="X128" s="10">
        <f t="shared" si="42"/>
        <v>75.144771060720004</v>
      </c>
      <c r="Y128" s="10">
        <f t="shared" si="42"/>
        <v>75.601543901431896</v>
      </c>
      <c r="Z128" s="10">
        <f t="shared" si="42"/>
        <v>75.258263157474474</v>
      </c>
      <c r="AA128" s="10">
        <f t="shared" si="42"/>
        <v>75.286881472107353</v>
      </c>
      <c r="AB128" s="10">
        <f t="shared" si="42"/>
        <v>75.603189942601063</v>
      </c>
      <c r="AC128" s="10">
        <f t="shared" si="42"/>
        <v>76.182827813521996</v>
      </c>
      <c r="AD128" s="10">
        <f t="shared" si="42"/>
        <v>75.344732516187278</v>
      </c>
      <c r="AE128" s="10">
        <f t="shared" si="42"/>
        <v>75.593293723257631</v>
      </c>
      <c r="AF128" s="10">
        <f t="shared" si="40"/>
        <v>76.106853272144804</v>
      </c>
    </row>
    <row r="129" spans="2:32">
      <c r="B129" t="s">
        <v>215</v>
      </c>
      <c r="C129" s="10">
        <f t="shared" si="41"/>
        <v>82.111856163922582</v>
      </c>
      <c r="D129" s="10">
        <f t="shared" si="42"/>
        <v>82.936271866459435</v>
      </c>
      <c r="E129" s="10">
        <f t="shared" si="42"/>
        <v>82.012261395024382</v>
      </c>
      <c r="F129" s="10">
        <f t="shared" si="42"/>
        <v>82.289302658499068</v>
      </c>
      <c r="G129" s="10">
        <f t="shared" si="42"/>
        <v>82.225553574295589</v>
      </c>
      <c r="H129" s="10">
        <f t="shared" si="42"/>
        <v>82.133357636411233</v>
      </c>
      <c r="I129" s="10">
        <f t="shared" si="42"/>
        <v>81.188219583654558</v>
      </c>
      <c r="J129" s="10">
        <f t="shared" si="42"/>
        <v>81.422873395992042</v>
      </c>
      <c r="K129" s="10">
        <f t="shared" si="42"/>
        <v>80.673564768103802</v>
      </c>
      <c r="L129" s="10">
        <f t="shared" si="42"/>
        <v>80.655581676942205</v>
      </c>
      <c r="M129" s="10">
        <f t="shared" si="42"/>
        <v>80.832978502440483</v>
      </c>
      <c r="N129" s="10">
        <f t="shared" si="42"/>
        <v>81.435097439860272</v>
      </c>
      <c r="O129" s="10">
        <f t="shared" si="42"/>
        <v>80.869682846857444</v>
      </c>
      <c r="P129" s="10">
        <f t="shared" si="42"/>
        <v>80.366038683148005</v>
      </c>
      <c r="Q129" s="10">
        <f t="shared" si="42"/>
        <v>80.333972091156909</v>
      </c>
      <c r="R129" s="10">
        <f t="shared" si="42"/>
        <v>80.601143099492305</v>
      </c>
      <c r="S129" s="10">
        <f t="shared" si="42"/>
        <v>80.494877101844381</v>
      </c>
      <c r="T129" s="10">
        <f t="shared" si="42"/>
        <v>80.570819037228063</v>
      </c>
      <c r="U129" s="10">
        <f t="shared" si="42"/>
        <v>80.0725897912763</v>
      </c>
      <c r="V129" s="10">
        <f t="shared" si="42"/>
        <v>80.86954892401512</v>
      </c>
      <c r="W129" s="10">
        <f t="shared" si="42"/>
        <v>80.825883896698755</v>
      </c>
      <c r="X129" s="10">
        <f t="shared" si="42"/>
        <v>79.716187551084943</v>
      </c>
      <c r="Y129" s="10">
        <f t="shared" si="42"/>
        <v>80.417934827061671</v>
      </c>
      <c r="Z129" s="10">
        <f t="shared" si="42"/>
        <v>81.568678212403881</v>
      </c>
      <c r="AA129" s="10">
        <f t="shared" si="42"/>
        <v>81.532327512546757</v>
      </c>
      <c r="AB129" s="10">
        <f t="shared" si="42"/>
        <v>81.889806146211768</v>
      </c>
      <c r="AC129" s="10">
        <f t="shared" si="42"/>
        <v>81.750782771806556</v>
      </c>
      <c r="AD129" s="10">
        <f t="shared" si="42"/>
        <v>80.882705137899208</v>
      </c>
      <c r="AE129" s="10">
        <f t="shared" si="42"/>
        <v>81.791212678920672</v>
      </c>
      <c r="AF129" s="10">
        <f t="shared" si="40"/>
        <v>81.429792757328286</v>
      </c>
    </row>
    <row r="130" spans="2:32">
      <c r="B130" t="s">
        <v>216</v>
      </c>
      <c r="C130" s="10">
        <f t="shared" si="41"/>
        <v>76.096611091123478</v>
      </c>
      <c r="D130" s="10">
        <f t="shared" si="42"/>
        <v>77.039733166295804</v>
      </c>
      <c r="E130" s="10">
        <f t="shared" si="42"/>
        <v>76.353618931020478</v>
      </c>
      <c r="F130" s="10">
        <f t="shared" si="42"/>
        <v>76.446203392937733</v>
      </c>
      <c r="G130" s="10">
        <f t="shared" si="42"/>
        <v>75.813001572900959</v>
      </c>
      <c r="H130" s="10">
        <f t="shared" si="42"/>
        <v>75.653245779822015</v>
      </c>
      <c r="I130" s="10">
        <f t="shared" si="42"/>
        <v>76.617362229826313</v>
      </c>
      <c r="J130" s="10">
        <f t="shared" si="42"/>
        <v>75.854746968801138</v>
      </c>
      <c r="K130" s="10">
        <f t="shared" si="42"/>
        <v>76.091492395357548</v>
      </c>
      <c r="L130" s="10">
        <f t="shared" si="42"/>
        <v>75.731941197952935</v>
      </c>
      <c r="M130" s="10">
        <f t="shared" si="42"/>
        <v>76.982003786501039</v>
      </c>
      <c r="N130" s="10">
        <f t="shared" si="42"/>
        <v>75.736781321941947</v>
      </c>
      <c r="O130" s="10">
        <f t="shared" si="42"/>
        <v>75.207103086793765</v>
      </c>
      <c r="P130" s="10">
        <f t="shared" si="42"/>
        <v>75.492960898712141</v>
      </c>
      <c r="Q130" s="10">
        <f t="shared" si="42"/>
        <v>75.691438731373211</v>
      </c>
      <c r="R130" s="10">
        <f t="shared" si="42"/>
        <v>76.033937655560919</v>
      </c>
      <c r="S130" s="10">
        <f t="shared" si="42"/>
        <v>74.802906943898364</v>
      </c>
      <c r="T130" s="10">
        <f t="shared" si="42"/>
        <v>75.106345588514444</v>
      </c>
      <c r="U130" s="10">
        <f t="shared" si="42"/>
        <v>75.417425284297295</v>
      </c>
      <c r="V130" s="10">
        <f t="shared" si="42"/>
        <v>75.227796508862937</v>
      </c>
      <c r="W130" s="10">
        <f t="shared" si="42"/>
        <v>74.941867874644558</v>
      </c>
      <c r="X130" s="10">
        <f t="shared" si="42"/>
        <v>74.502550080851321</v>
      </c>
      <c r="Y130" s="10">
        <f t="shared" si="42"/>
        <v>77.066850690331179</v>
      </c>
      <c r="Z130" s="10">
        <f t="shared" si="42"/>
        <v>74.868261486465698</v>
      </c>
      <c r="AA130" s="10">
        <f t="shared" si="42"/>
        <v>75.640891272699321</v>
      </c>
      <c r="AB130" s="10">
        <f t="shared" si="42"/>
        <v>77.096816470259398</v>
      </c>
      <c r="AC130" s="10">
        <f t="shared" si="42"/>
        <v>78.288747000750774</v>
      </c>
      <c r="AD130" s="10">
        <f t="shared" si="42"/>
        <v>76.546141728225166</v>
      </c>
      <c r="AE130" s="10">
        <f t="shared" si="42"/>
        <v>75.641913774736864</v>
      </c>
      <c r="AF130" s="10">
        <f t="shared" si="40"/>
        <v>76.060708333336109</v>
      </c>
    </row>
    <row r="131" spans="2:32">
      <c r="B131" t="s">
        <v>217</v>
      </c>
      <c r="C131" s="10">
        <f t="shared" si="41"/>
        <v>78.206431619735341</v>
      </c>
      <c r="D131" s="10">
        <f t="shared" si="42"/>
        <v>77.917578396031857</v>
      </c>
      <c r="E131" s="10">
        <f t="shared" si="42"/>
        <v>78.031735625785586</v>
      </c>
      <c r="F131" s="10">
        <f t="shared" si="42"/>
        <v>76.649339337266881</v>
      </c>
      <c r="G131" s="10">
        <f t="shared" si="42"/>
        <v>77.015065238099126</v>
      </c>
      <c r="H131" s="10">
        <f t="shared" si="42"/>
        <v>75.966421782117351</v>
      </c>
      <c r="I131" s="10">
        <f t="shared" si="42"/>
        <v>78.743979281981623</v>
      </c>
      <c r="J131" s="10">
        <f t="shared" si="42"/>
        <v>78.334565727326449</v>
      </c>
      <c r="K131" s="10">
        <f t="shared" si="42"/>
        <v>77.928442725580211</v>
      </c>
      <c r="L131" s="10">
        <f t="shared" si="42"/>
        <v>78.697323196021429</v>
      </c>
      <c r="M131" s="10">
        <f t="shared" si="42"/>
        <v>78.92553691485395</v>
      </c>
      <c r="N131" s="10">
        <f t="shared" si="42"/>
        <v>78.120762990954375</v>
      </c>
      <c r="O131" s="10">
        <f t="shared" si="42"/>
        <v>77.516283973232774</v>
      </c>
      <c r="P131" s="10">
        <f t="shared" si="42"/>
        <v>78.336225334314406</v>
      </c>
      <c r="Q131" s="10">
        <f t="shared" si="42"/>
        <v>77.747696798809145</v>
      </c>
      <c r="R131" s="10">
        <f t="shared" si="42"/>
        <v>78.271076532055019</v>
      </c>
      <c r="S131" s="10">
        <f t="shared" si="42"/>
        <v>76.363589021111494</v>
      </c>
      <c r="T131" s="10">
        <f t="shared" si="42"/>
        <v>77.685310655903933</v>
      </c>
      <c r="U131" s="10">
        <f t="shared" si="42"/>
        <v>77.532680553092732</v>
      </c>
      <c r="V131" s="10">
        <f t="shared" si="42"/>
        <v>76.595640285411278</v>
      </c>
      <c r="W131" s="10">
        <f t="shared" si="42"/>
        <v>75.864115332477198</v>
      </c>
      <c r="X131" s="10">
        <f t="shared" si="42"/>
        <v>75.15430098977582</v>
      </c>
      <c r="Y131" s="10">
        <f t="shared" si="42"/>
        <v>76.402675978087672</v>
      </c>
      <c r="Z131" s="10">
        <f t="shared" si="42"/>
        <v>76.179257400489746</v>
      </c>
      <c r="AA131" s="10">
        <f t="shared" si="42"/>
        <v>76.92052243475824</v>
      </c>
      <c r="AB131" s="10">
        <f t="shared" si="42"/>
        <v>77.899494124165912</v>
      </c>
      <c r="AC131" s="10">
        <f t="shared" si="42"/>
        <v>79.025877520799497</v>
      </c>
      <c r="AD131" s="10">
        <f t="shared" si="42"/>
        <v>77.585120131509427</v>
      </c>
      <c r="AE131" s="10">
        <f t="shared" si="42"/>
        <v>78.049564696470526</v>
      </c>
      <c r="AF131" s="10">
        <f t="shared" si="40"/>
        <v>77.401345425181319</v>
      </c>
    </row>
    <row r="132" spans="2:32">
      <c r="B132" t="s">
        <v>218</v>
      </c>
      <c r="C132" s="10">
        <f t="shared" si="41"/>
        <v>78.607592734606882</v>
      </c>
      <c r="D132" s="10">
        <f t="shared" si="42"/>
        <v>78.054709238151204</v>
      </c>
      <c r="E132" s="10">
        <f t="shared" si="42"/>
        <v>77.507111249986693</v>
      </c>
      <c r="F132" s="10">
        <f t="shared" si="42"/>
        <v>77.911648250629739</v>
      </c>
      <c r="G132" s="10">
        <f t="shared" si="42"/>
        <v>77.859408831426862</v>
      </c>
      <c r="H132" s="10">
        <f t="shared" si="42"/>
        <v>78.14572954815165</v>
      </c>
      <c r="I132" s="10">
        <f t="shared" si="42"/>
        <v>79.020860245526208</v>
      </c>
      <c r="J132" s="10">
        <f t="shared" si="42"/>
        <v>78.042180778089545</v>
      </c>
      <c r="K132" s="10">
        <f t="shared" si="42"/>
        <v>77.053292328900355</v>
      </c>
      <c r="L132" s="10">
        <f t="shared" si="42"/>
        <v>77.349051308185608</v>
      </c>
      <c r="M132" s="10">
        <f t="shared" si="42"/>
        <v>78.391531182122108</v>
      </c>
      <c r="N132" s="10">
        <f t="shared" si="42"/>
        <v>77.434611378544176</v>
      </c>
      <c r="O132" s="10">
        <f t="shared" si="42"/>
        <v>77.257359409350229</v>
      </c>
      <c r="P132" s="10">
        <f t="shared" si="42"/>
        <v>78.128128063321512</v>
      </c>
      <c r="Q132" s="10">
        <f t="shared" si="42"/>
        <v>77.337030696812221</v>
      </c>
      <c r="R132" s="10">
        <f t="shared" si="42"/>
        <v>77.705035810129047</v>
      </c>
      <c r="S132" s="10">
        <f t="shared" si="42"/>
        <v>77.997584602423132</v>
      </c>
      <c r="T132" s="10">
        <f t="shared" si="42"/>
        <v>77.806838665119301</v>
      </c>
      <c r="U132" s="10">
        <f t="shared" si="42"/>
        <v>77.722109495577129</v>
      </c>
      <c r="V132" s="10">
        <f t="shared" si="42"/>
        <v>76.9759562923754</v>
      </c>
      <c r="W132" s="10">
        <f t="shared" si="42"/>
        <v>76.200631311818739</v>
      </c>
      <c r="X132" s="10">
        <f t="shared" si="42"/>
        <v>76.20263850123284</v>
      </c>
      <c r="Y132" s="10">
        <f t="shared" si="42"/>
        <v>78.316267097018709</v>
      </c>
      <c r="Z132" s="10">
        <f t="shared" si="42"/>
        <v>77.609447345756365</v>
      </c>
      <c r="AA132" s="10">
        <f t="shared" si="42"/>
        <v>77.030678690817382</v>
      </c>
      <c r="AB132" s="10">
        <f t="shared" si="42"/>
        <v>77.871168437273852</v>
      </c>
      <c r="AC132" s="10">
        <f t="shared" si="42"/>
        <v>79.057672620781872</v>
      </c>
      <c r="AD132" s="10">
        <f t="shared" si="42"/>
        <v>78.12513797081472</v>
      </c>
      <c r="AE132" s="10">
        <f t="shared" si="42"/>
        <v>78.755082599854958</v>
      </c>
      <c r="AF132" s="10">
        <f t="shared" si="40"/>
        <v>77.663679497288371</v>
      </c>
    </row>
    <row r="133" spans="2:32">
      <c r="B133" t="s">
        <v>219</v>
      </c>
      <c r="C133" s="10">
        <f t="shared" si="41"/>
        <v>80.178141068746058</v>
      </c>
      <c r="D133" s="10">
        <f t="shared" si="42"/>
        <v>79.712945378216588</v>
      </c>
      <c r="E133" s="10">
        <f t="shared" si="42"/>
        <v>79.269968996679054</v>
      </c>
      <c r="F133" s="10">
        <f t="shared" si="42"/>
        <v>79.634694645002909</v>
      </c>
      <c r="G133" s="10">
        <f t="shared" si="42"/>
        <v>79.174927412347515</v>
      </c>
      <c r="H133" s="10">
        <f t="shared" si="42"/>
        <v>80.117404463937604</v>
      </c>
      <c r="I133" s="10">
        <f t="shared" si="42"/>
        <v>80.223964776100203</v>
      </c>
      <c r="J133" s="10">
        <f t="shared" si="42"/>
        <v>79.005826643705873</v>
      </c>
      <c r="K133" s="10">
        <f t="shared" si="42"/>
        <v>80.33104467311</v>
      </c>
      <c r="L133" s="10">
        <f t="shared" si="42"/>
        <v>79.347772974457683</v>
      </c>
      <c r="M133" s="10">
        <f t="shared" si="42"/>
        <v>78.707035206488968</v>
      </c>
      <c r="N133" s="10">
        <f t="shared" si="42"/>
        <v>79.026384315839053</v>
      </c>
      <c r="O133" s="10">
        <f t="shared" si="42"/>
        <v>77.871325986987344</v>
      </c>
      <c r="P133" s="10">
        <f t="shared" si="42"/>
        <v>79.355031867584202</v>
      </c>
      <c r="Q133" s="10">
        <f t="shared" si="42"/>
        <v>79.813745397351028</v>
      </c>
      <c r="R133" s="10">
        <f t="shared" si="42"/>
        <v>79.179727752972511</v>
      </c>
      <c r="S133" s="10">
        <f t="shared" si="42"/>
        <v>79.925525475103626</v>
      </c>
      <c r="T133" s="10">
        <f t="shared" si="42"/>
        <v>80.137096260424073</v>
      </c>
      <c r="U133" s="10">
        <f t="shared" si="42"/>
        <v>79.522725774881053</v>
      </c>
      <c r="V133" s="10">
        <f t="shared" si="42"/>
        <v>79.494733532029812</v>
      </c>
      <c r="W133" s="10">
        <f t="shared" si="42"/>
        <v>79.368848951960075</v>
      </c>
      <c r="X133" s="10">
        <f t="shared" si="42"/>
        <v>78.670536380967789</v>
      </c>
      <c r="Y133" s="10">
        <f t="shared" si="42"/>
        <v>79.511283235256116</v>
      </c>
      <c r="Z133" s="10">
        <f t="shared" si="42"/>
        <v>79.369180017445188</v>
      </c>
      <c r="AA133" s="10">
        <f t="shared" si="42"/>
        <v>79.937460839741647</v>
      </c>
      <c r="AB133" s="10">
        <f t="shared" si="42"/>
        <v>80.926810647135724</v>
      </c>
      <c r="AC133" s="10">
        <f t="shared" si="42"/>
        <v>81.843068554479231</v>
      </c>
      <c r="AD133" s="10">
        <f t="shared" si="42"/>
        <v>80.819627182575744</v>
      </c>
      <c r="AE133" s="10">
        <f t="shared" si="42"/>
        <v>79.955877956338213</v>
      </c>
      <c r="AF133" s="10">
        <f t="shared" si="40"/>
        <v>80.345877882467207</v>
      </c>
    </row>
    <row r="134" spans="2:32">
      <c r="B134" t="s">
        <v>220</v>
      </c>
      <c r="C134" s="10">
        <f t="shared" si="41"/>
        <v>68.039037203923698</v>
      </c>
      <c r="D134" s="10">
        <f t="shared" si="42"/>
        <v>66.99986855811008</v>
      </c>
      <c r="E134" s="10">
        <f t="shared" si="42"/>
        <v>70.512257316863739</v>
      </c>
      <c r="F134" s="10">
        <f t="shared" si="42"/>
        <v>68.122690446304844</v>
      </c>
      <c r="G134" s="10">
        <f t="shared" si="42"/>
        <v>69.148682266256827</v>
      </c>
      <c r="H134" s="10">
        <f t="shared" si="42"/>
        <v>69.958951406359489</v>
      </c>
      <c r="I134" s="10">
        <f t="shared" si="42"/>
        <v>68.305040989343141</v>
      </c>
      <c r="J134" s="10">
        <f t="shared" si="42"/>
        <v>68.821812468601323</v>
      </c>
      <c r="K134" s="10">
        <f t="shared" si="42"/>
        <v>70.538231572179697</v>
      </c>
      <c r="L134" s="10">
        <f t="shared" si="42"/>
        <v>64.976104504159522</v>
      </c>
      <c r="M134" s="10">
        <f t="shared" si="42"/>
        <v>69.153005929581241</v>
      </c>
      <c r="N134" s="10">
        <f t="shared" si="42"/>
        <v>69.86700036381049</v>
      </c>
      <c r="O134" s="10">
        <f t="shared" si="42"/>
        <v>73.450360103587428</v>
      </c>
      <c r="P134" s="10">
        <f t="shared" si="42"/>
        <v>76.396023272880626</v>
      </c>
      <c r="Q134" s="10">
        <f t="shared" si="42"/>
        <v>72.642333790993604</v>
      </c>
      <c r="R134" s="10">
        <f t="shared" si="42"/>
        <v>70.159702040001008</v>
      </c>
      <c r="S134" s="10">
        <f t="shared" si="42"/>
        <v>71.944457131263903</v>
      </c>
      <c r="T134" s="10">
        <f t="shared" si="42"/>
        <v>72.882477178726333</v>
      </c>
      <c r="U134" s="10">
        <f t="shared" si="42"/>
        <v>73.145922988660843</v>
      </c>
      <c r="V134" s="10">
        <f t="shared" si="42"/>
        <v>72.707722175822767</v>
      </c>
      <c r="W134" s="10">
        <f t="shared" si="42"/>
        <v>73.641869707755831</v>
      </c>
      <c r="X134" s="10">
        <f t="shared" si="42"/>
        <v>73.534626976860451</v>
      </c>
      <c r="Y134" s="10">
        <f t="shared" si="42"/>
        <v>71.071629563840702</v>
      </c>
      <c r="Z134" s="10">
        <f t="shared" si="42"/>
        <v>70.534337116894392</v>
      </c>
      <c r="AA134" s="10">
        <f t="shared" si="42"/>
        <v>71.671811738471405</v>
      </c>
      <c r="AB134" s="10">
        <f t="shared" si="42"/>
        <v>71.005218145018205</v>
      </c>
      <c r="AC134" s="10">
        <f t="shared" si="42"/>
        <v>74.277219282197876</v>
      </c>
      <c r="AD134" s="10">
        <f t="shared" si="42"/>
        <v>70.672917068864777</v>
      </c>
      <c r="AE134" s="10">
        <f t="shared" si="42"/>
        <v>78.041423474339567</v>
      </c>
      <c r="AF134" s="10">
        <f t="shared" si="40"/>
        <v>78.008125850311544</v>
      </c>
    </row>
    <row r="135" spans="2:32">
      <c r="B135" t="s">
        <v>221</v>
      </c>
      <c r="C135" s="10">
        <f t="shared" si="41"/>
        <v>70.366004672347842</v>
      </c>
      <c r="D135" s="10">
        <f t="shared" si="42"/>
        <v>70.269046282305268</v>
      </c>
      <c r="E135" s="10">
        <f t="shared" si="42"/>
        <v>69.967503748099645</v>
      </c>
      <c r="F135" s="10">
        <f t="shared" si="42"/>
        <v>67.900992740366533</v>
      </c>
      <c r="G135" s="10">
        <f t="shared" si="42"/>
        <v>69.461684624449177</v>
      </c>
      <c r="H135" s="10">
        <f t="shared" si="42"/>
        <v>68.624922617921442</v>
      </c>
      <c r="I135" s="10">
        <f t="shared" si="42"/>
        <v>73.126731165406611</v>
      </c>
      <c r="J135" s="10">
        <f t="shared" si="42"/>
        <v>72.289081142627651</v>
      </c>
      <c r="K135" s="10">
        <f t="shared" si="42"/>
        <v>71.528487290729686</v>
      </c>
      <c r="L135" s="10">
        <f t="shared" si="42"/>
        <v>72.803297408400837</v>
      </c>
      <c r="M135" s="10">
        <f t="shared" si="42"/>
        <v>71.294341836834846</v>
      </c>
      <c r="N135" s="10">
        <f t="shared" si="42"/>
        <v>70.593380483802463</v>
      </c>
      <c r="O135" s="10">
        <f t="shared" si="42"/>
        <v>71.642625515218981</v>
      </c>
      <c r="P135" s="10">
        <f t="shared" si="42"/>
        <v>73.147883763012871</v>
      </c>
      <c r="Q135" s="10">
        <f t="shared" si="42"/>
        <v>74.266689012136084</v>
      </c>
      <c r="R135" s="10">
        <f t="shared" si="42"/>
        <v>72.772267391430901</v>
      </c>
      <c r="S135" s="10">
        <f t="shared" si="42"/>
        <v>74.249219505380367</v>
      </c>
      <c r="T135" s="10">
        <f t="shared" si="42"/>
        <v>72.462145252017891</v>
      </c>
      <c r="U135" s="10">
        <f t="shared" si="42"/>
        <v>70.854646149100802</v>
      </c>
      <c r="V135" s="10">
        <f t="shared" si="42"/>
        <v>69.940596425526451</v>
      </c>
      <c r="W135" s="10">
        <f t="shared" si="42"/>
        <v>67.902361164447626</v>
      </c>
      <c r="X135" s="10">
        <f t="shared" si="42"/>
        <v>73.264975162308829</v>
      </c>
      <c r="Y135" s="10">
        <f t="shared" ref="D135:AE136" si="43">Y85/Y35*100</f>
        <v>75.587447175542266</v>
      </c>
      <c r="Z135" s="10">
        <f t="shared" si="43"/>
        <v>75.848156597054</v>
      </c>
      <c r="AA135" s="10">
        <f t="shared" si="43"/>
        <v>72.392291689577121</v>
      </c>
      <c r="AB135" s="10">
        <f t="shared" si="43"/>
        <v>71.486362340444458</v>
      </c>
      <c r="AC135" s="10">
        <f t="shared" si="43"/>
        <v>73.714748213911136</v>
      </c>
      <c r="AD135" s="10">
        <f t="shared" si="43"/>
        <v>74.807933025528868</v>
      </c>
      <c r="AE135" s="10">
        <f t="shared" si="43"/>
        <v>74.56988929602484</v>
      </c>
      <c r="AF135" s="10">
        <f t="shared" ref="AF135" si="44">AF85/AF35*100</f>
        <v>73.393277272487651</v>
      </c>
    </row>
    <row r="136" spans="2:32">
      <c r="B136" t="s">
        <v>222</v>
      </c>
      <c r="C136" s="10">
        <f t="shared" si="41"/>
        <v>78.455543577068497</v>
      </c>
      <c r="D136" s="10">
        <f t="shared" si="43"/>
        <v>78.747449645593122</v>
      </c>
      <c r="E136" s="10">
        <f t="shared" si="43"/>
        <v>78.763156907390993</v>
      </c>
      <c r="F136" s="10">
        <f t="shared" si="43"/>
        <v>78.423788839859839</v>
      </c>
      <c r="G136" s="10">
        <f t="shared" si="43"/>
        <v>78.271895550175529</v>
      </c>
      <c r="H136" s="10">
        <f t="shared" si="43"/>
        <v>78.375157199332989</v>
      </c>
      <c r="I136" s="10">
        <f t="shared" si="43"/>
        <v>78.5138494403094</v>
      </c>
      <c r="J136" s="10">
        <f t="shared" si="43"/>
        <v>78.055024789886133</v>
      </c>
      <c r="K136" s="10">
        <f t="shared" si="43"/>
        <v>77.851000962419477</v>
      </c>
      <c r="L136" s="10">
        <f t="shared" si="43"/>
        <v>77.732713450218711</v>
      </c>
      <c r="M136" s="10">
        <f t="shared" si="43"/>
        <v>78.102523264534796</v>
      </c>
      <c r="N136" s="10">
        <f t="shared" si="43"/>
        <v>77.654071786606735</v>
      </c>
      <c r="O136" s="10">
        <f t="shared" si="43"/>
        <v>77.256913063358226</v>
      </c>
      <c r="P136" s="10">
        <f t="shared" si="43"/>
        <v>77.564181444828634</v>
      </c>
      <c r="Q136" s="10">
        <f t="shared" si="43"/>
        <v>77.65724993882948</v>
      </c>
      <c r="R136" s="10">
        <f t="shared" si="43"/>
        <v>77.407581196765719</v>
      </c>
      <c r="S136" s="10">
        <f t="shared" si="43"/>
        <v>77.08203774075308</v>
      </c>
      <c r="T136" s="10">
        <f t="shared" si="43"/>
        <v>77.27488048400663</v>
      </c>
      <c r="U136" s="10">
        <f t="shared" si="43"/>
        <v>77.568025395391231</v>
      </c>
      <c r="V136" s="10">
        <f t="shared" si="43"/>
        <v>77.462355369209206</v>
      </c>
      <c r="W136" s="10">
        <f t="shared" si="43"/>
        <v>76.964364222684097</v>
      </c>
      <c r="X136" s="10">
        <f t="shared" si="43"/>
        <v>76.331396593848439</v>
      </c>
      <c r="Y136" s="10">
        <f t="shared" si="43"/>
        <v>77.681392976244695</v>
      </c>
      <c r="Z136" s="10">
        <f t="shared" si="43"/>
        <v>77.469475681996911</v>
      </c>
      <c r="AA136" s="10">
        <f t="shared" si="43"/>
        <v>77.420176107554084</v>
      </c>
      <c r="AB136" s="10">
        <f t="shared" si="43"/>
        <v>77.991892204666939</v>
      </c>
      <c r="AC136" s="10">
        <f t="shared" si="43"/>
        <v>78.777783999117972</v>
      </c>
      <c r="AD136" s="10">
        <f t="shared" si="43"/>
        <v>77.763431548067473</v>
      </c>
      <c r="AE136" s="10">
        <f t="shared" si="43"/>
        <v>77.589871117416763</v>
      </c>
      <c r="AF136" s="10">
        <f t="shared" ref="AF136" si="45">AF86/AF36*100</f>
        <v>77.784897986189208</v>
      </c>
    </row>
    <row r="137" spans="2:3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2:3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2:32">
      <c r="B139" s="2" t="s">
        <v>1138</v>
      </c>
    </row>
    <row r="141" spans="2:32">
      <c r="C141" s="22" t="s">
        <v>41</v>
      </c>
      <c r="D141" s="22" t="s">
        <v>42</v>
      </c>
      <c r="E141" s="22" t="s">
        <v>43</v>
      </c>
      <c r="F141" s="22" t="s">
        <v>44</v>
      </c>
      <c r="G141" s="22" t="s">
        <v>45</v>
      </c>
      <c r="H141" s="22" t="s">
        <v>46</v>
      </c>
      <c r="I141" s="22" t="s">
        <v>47</v>
      </c>
      <c r="J141" s="22" t="s">
        <v>48</v>
      </c>
      <c r="K141" s="22" t="s">
        <v>49</v>
      </c>
      <c r="L141" s="22" t="s">
        <v>50</v>
      </c>
      <c r="M141" s="22" t="s">
        <v>51</v>
      </c>
      <c r="N141" s="22" t="s">
        <v>52</v>
      </c>
      <c r="O141" s="22" t="s">
        <v>53</v>
      </c>
      <c r="P141" s="22" t="s">
        <v>54</v>
      </c>
      <c r="Q141" s="22" t="s">
        <v>55</v>
      </c>
      <c r="R141" s="22" t="s">
        <v>56</v>
      </c>
      <c r="S141" s="22" t="s">
        <v>57</v>
      </c>
      <c r="T141" s="22" t="s">
        <v>58</v>
      </c>
      <c r="U141" s="22" t="s">
        <v>59</v>
      </c>
      <c r="V141" s="22" t="s">
        <v>60</v>
      </c>
      <c r="W141" s="22" t="s">
        <v>61</v>
      </c>
      <c r="X141" s="22" t="s">
        <v>62</v>
      </c>
      <c r="Y141" s="22" t="s">
        <v>63</v>
      </c>
      <c r="Z141" s="22" t="s">
        <v>64</v>
      </c>
      <c r="AA141" s="22" t="s">
        <v>65</v>
      </c>
      <c r="AB141" s="22" t="s">
        <v>66</v>
      </c>
      <c r="AC141" s="22" t="s">
        <v>67</v>
      </c>
      <c r="AD141" s="22" t="s">
        <v>68</v>
      </c>
      <c r="AE141" s="4" t="s">
        <v>898</v>
      </c>
      <c r="AF141" s="22" t="s">
        <v>1239</v>
      </c>
    </row>
    <row r="142" spans="2:32">
      <c r="B142" t="s">
        <v>203</v>
      </c>
      <c r="C142">
        <v>247681.0999</v>
      </c>
      <c r="D142">
        <v>222248.5</v>
      </c>
      <c r="E142">
        <v>255017.8199</v>
      </c>
      <c r="F142">
        <v>249204.76010000001</v>
      </c>
      <c r="G142">
        <v>237269.19020000001</v>
      </c>
      <c r="H142">
        <v>230666.57019999999</v>
      </c>
      <c r="I142">
        <v>237650.57980000001</v>
      </c>
      <c r="J142">
        <v>233703.16959999999</v>
      </c>
      <c r="K142">
        <v>229049.77009999999</v>
      </c>
      <c r="L142">
        <v>218514.54990000001</v>
      </c>
      <c r="M142">
        <v>227875.2604</v>
      </c>
      <c r="N142">
        <v>207947.54990000001</v>
      </c>
      <c r="O142">
        <v>189616.88</v>
      </c>
      <c r="P142">
        <v>200302.2199</v>
      </c>
      <c r="Q142">
        <v>200492</v>
      </c>
      <c r="R142">
        <v>201299.73989999999</v>
      </c>
      <c r="S142">
        <v>190516.8</v>
      </c>
      <c r="T142">
        <v>179817.5901</v>
      </c>
      <c r="U142">
        <v>218116.45939999999</v>
      </c>
      <c r="V142">
        <v>199995.29939999999</v>
      </c>
      <c r="W142">
        <v>189182.1102</v>
      </c>
      <c r="X142">
        <v>416376.0097</v>
      </c>
      <c r="Y142">
        <v>290158.02960000001</v>
      </c>
      <c r="Z142">
        <v>237261.98050000001</v>
      </c>
      <c r="AA142">
        <v>268155.85019999999</v>
      </c>
      <c r="AB142">
        <v>223893.32010000001</v>
      </c>
      <c r="AC142">
        <v>264441.29979999998</v>
      </c>
      <c r="AD142">
        <v>192565.58979999999</v>
      </c>
      <c r="AE142">
        <v>222485.78020000001</v>
      </c>
      <c r="AF142">
        <v>203649.82990000001</v>
      </c>
    </row>
    <row r="143" spans="2:32">
      <c r="B143" t="s">
        <v>204</v>
      </c>
      <c r="C143">
        <v>19829.409970000001</v>
      </c>
      <c r="D143">
        <v>17165.600040000001</v>
      </c>
      <c r="E143">
        <v>24673.340029999999</v>
      </c>
      <c r="F143">
        <v>24044.01</v>
      </c>
      <c r="G143">
        <v>19803.369930000001</v>
      </c>
      <c r="H143">
        <v>16105.2</v>
      </c>
      <c r="I143">
        <v>18988.899939999999</v>
      </c>
      <c r="J143">
        <v>18062.740010000001</v>
      </c>
      <c r="K143">
        <v>15882.33005</v>
      </c>
      <c r="L143">
        <v>17596.00995</v>
      </c>
      <c r="M143">
        <v>15366.60989</v>
      </c>
      <c r="N143">
        <v>11805.96</v>
      </c>
      <c r="O143">
        <v>17773.32991</v>
      </c>
      <c r="P143">
        <v>13378.020060000001</v>
      </c>
      <c r="Q143">
        <v>15783.45998</v>
      </c>
      <c r="R143">
        <v>14486.500019999999</v>
      </c>
      <c r="S143">
        <v>16957.95004</v>
      </c>
      <c r="T143">
        <v>14336.999959999999</v>
      </c>
      <c r="U143">
        <v>13545.77003</v>
      </c>
      <c r="V143">
        <v>15436.12998</v>
      </c>
      <c r="W143">
        <v>18460.34994</v>
      </c>
      <c r="X143">
        <v>26951.910029999999</v>
      </c>
      <c r="Y143">
        <v>25874.659919999998</v>
      </c>
      <c r="Z143">
        <v>21716.910090000001</v>
      </c>
      <c r="AA143">
        <v>20307.370060000001</v>
      </c>
      <c r="AB143">
        <v>17030.450049999999</v>
      </c>
      <c r="AC143">
        <v>19967.410070000002</v>
      </c>
      <c r="AD143">
        <v>17245.109960000002</v>
      </c>
      <c r="AE143">
        <v>16206.929969999999</v>
      </c>
      <c r="AF143">
        <v>15473.16993</v>
      </c>
    </row>
    <row r="144" spans="2:32">
      <c r="B144" t="s">
        <v>205</v>
      </c>
      <c r="C144">
        <v>20727.150030000001</v>
      </c>
      <c r="D144">
        <v>16910.770049999999</v>
      </c>
      <c r="E144">
        <v>17070.70996</v>
      </c>
      <c r="F144">
        <v>13676.039989999999</v>
      </c>
      <c r="G144">
        <v>16219.69008</v>
      </c>
      <c r="H144">
        <v>17147.34002</v>
      </c>
      <c r="I144">
        <v>16296.75</v>
      </c>
      <c r="J144">
        <v>20322.369930000001</v>
      </c>
      <c r="K144">
        <v>20822.45</v>
      </c>
      <c r="L144">
        <v>14978.95004</v>
      </c>
      <c r="M144">
        <v>21503.569889999999</v>
      </c>
      <c r="N144">
        <v>18506.830000000002</v>
      </c>
      <c r="O144">
        <v>15366.05998</v>
      </c>
      <c r="P144">
        <v>22833.899959999999</v>
      </c>
      <c r="Q144">
        <v>18675.330020000001</v>
      </c>
      <c r="R144">
        <v>19156.26009</v>
      </c>
      <c r="S144">
        <v>19154.969939999999</v>
      </c>
      <c r="T144">
        <v>16692.759969999999</v>
      </c>
      <c r="U144">
        <v>18167.990040000001</v>
      </c>
      <c r="V144">
        <v>18248.599849999999</v>
      </c>
      <c r="W144">
        <v>12856.56004</v>
      </c>
      <c r="X144">
        <v>35573.230069999998</v>
      </c>
      <c r="Y144">
        <v>23450.799999999999</v>
      </c>
      <c r="Z144">
        <v>23829.61001</v>
      </c>
      <c r="AA144">
        <v>24117.640029999999</v>
      </c>
      <c r="AB144">
        <v>16061.19997</v>
      </c>
      <c r="AC144">
        <v>20142.510040000001</v>
      </c>
      <c r="AD144">
        <v>19595.419999999998</v>
      </c>
      <c r="AE144">
        <v>15598.34002</v>
      </c>
      <c r="AF144">
        <v>19520.289990000001</v>
      </c>
    </row>
    <row r="145" spans="2:32">
      <c r="B145" t="s">
        <v>206</v>
      </c>
      <c r="C145">
        <v>15578.33987</v>
      </c>
      <c r="D145">
        <v>8049.6999820000001</v>
      </c>
      <c r="E145">
        <v>7775.379997</v>
      </c>
      <c r="F145">
        <v>13029.93002</v>
      </c>
      <c r="G145">
        <v>17713.970229999999</v>
      </c>
      <c r="H145">
        <v>8876.1199949999991</v>
      </c>
      <c r="I145">
        <v>8121.5799829999996</v>
      </c>
      <c r="J145">
        <v>13100.679990000001</v>
      </c>
      <c r="K145">
        <v>16928.709920000001</v>
      </c>
      <c r="L145">
        <v>10641.3</v>
      </c>
      <c r="M145">
        <v>6028.4299769999998</v>
      </c>
      <c r="N145">
        <v>18201.050029999999</v>
      </c>
      <c r="O145">
        <v>24887.459889999998</v>
      </c>
      <c r="P145">
        <v>9453.2100869999995</v>
      </c>
      <c r="Q145">
        <v>7533.8000179999999</v>
      </c>
      <c r="R145">
        <v>10923.10001</v>
      </c>
      <c r="S145">
        <v>18236.84996</v>
      </c>
      <c r="T145">
        <v>11782.24994</v>
      </c>
      <c r="U145">
        <v>12127.98</v>
      </c>
      <c r="V145">
        <v>20301.439999999999</v>
      </c>
      <c r="W145">
        <v>28844.409899999999</v>
      </c>
      <c r="X145">
        <v>56259.949789999999</v>
      </c>
      <c r="Y145">
        <v>24034.069879999999</v>
      </c>
      <c r="Z145">
        <v>43829.440069999997</v>
      </c>
      <c r="AA145">
        <v>46878.749980000001</v>
      </c>
      <c r="AB145">
        <v>19048.209930000001</v>
      </c>
      <c r="AC145">
        <v>12471.620059999999</v>
      </c>
      <c r="AD145">
        <v>21096.030040000001</v>
      </c>
      <c r="AE145">
        <v>13882.300080000001</v>
      </c>
      <c r="AF145">
        <v>18285.70004</v>
      </c>
    </row>
    <row r="146" spans="2:32">
      <c r="B146" t="s">
        <v>207</v>
      </c>
      <c r="C146">
        <v>36146.89</v>
      </c>
      <c r="D146">
        <v>40213.669719999998</v>
      </c>
      <c r="E146">
        <v>49643.490330000001</v>
      </c>
      <c r="F146">
        <v>47326.6302</v>
      </c>
      <c r="G146">
        <v>44936.070189999999</v>
      </c>
      <c r="H146">
        <v>33891.539969999998</v>
      </c>
      <c r="I146">
        <v>37160.310189999997</v>
      </c>
      <c r="J146">
        <v>35696.150049999997</v>
      </c>
      <c r="K146">
        <v>45878.850019999998</v>
      </c>
      <c r="L146">
        <v>36502.480170000003</v>
      </c>
      <c r="M146">
        <v>40712.100019999998</v>
      </c>
      <c r="N146">
        <v>36187.090089999998</v>
      </c>
      <c r="O146">
        <v>32599.43002</v>
      </c>
      <c r="P146">
        <v>33515.050190000002</v>
      </c>
      <c r="Q146">
        <v>30953.20003</v>
      </c>
      <c r="R146">
        <v>29310.29998</v>
      </c>
      <c r="S146">
        <v>27999.389869999999</v>
      </c>
      <c r="T146">
        <v>29652.07993</v>
      </c>
      <c r="U146">
        <v>30518.850009999998</v>
      </c>
      <c r="V146">
        <v>28660.109980000001</v>
      </c>
      <c r="W146">
        <v>38480.799879999999</v>
      </c>
      <c r="X146">
        <v>87568.29999</v>
      </c>
      <c r="Y146">
        <v>71061.499790000002</v>
      </c>
      <c r="Z146">
        <v>48886.979950000001</v>
      </c>
      <c r="AA146">
        <v>92406.129719999997</v>
      </c>
      <c r="AB146">
        <v>73129.850000000006</v>
      </c>
      <c r="AC146">
        <v>59129.46009</v>
      </c>
      <c r="AD146">
        <v>48129.90021</v>
      </c>
      <c r="AE146">
        <v>28898.65</v>
      </c>
      <c r="AF146">
        <v>28776.699929999999</v>
      </c>
    </row>
    <row r="147" spans="2:32">
      <c r="B147" t="s">
        <v>208</v>
      </c>
      <c r="C147">
        <v>15375.960080000001</v>
      </c>
      <c r="D147">
        <v>15538.45001</v>
      </c>
      <c r="E147">
        <v>14135.00007</v>
      </c>
      <c r="F147">
        <v>14198.06997</v>
      </c>
      <c r="G147">
        <v>12024.68993</v>
      </c>
      <c r="H147">
        <v>11894.43996</v>
      </c>
      <c r="I147">
        <v>11904.620080000001</v>
      </c>
      <c r="J147">
        <v>10027.54998</v>
      </c>
      <c r="K147">
        <v>10515.12005</v>
      </c>
      <c r="L147">
        <v>8509.7600399999992</v>
      </c>
      <c r="M147">
        <v>10058.04004</v>
      </c>
      <c r="N147">
        <v>6181.2999879999998</v>
      </c>
      <c r="O147">
        <v>11465.269990000001</v>
      </c>
      <c r="P147">
        <v>10164.10002</v>
      </c>
      <c r="Q147">
        <v>8790.0899960000006</v>
      </c>
      <c r="R147">
        <v>13099.919959999999</v>
      </c>
      <c r="S147">
        <v>9056.3900379999995</v>
      </c>
      <c r="T147">
        <v>10574.54998</v>
      </c>
      <c r="U147">
        <v>11084.75001</v>
      </c>
      <c r="V147">
        <v>8110.7900470000004</v>
      </c>
      <c r="W147">
        <v>12251.44001</v>
      </c>
      <c r="X147">
        <v>25027.990040000001</v>
      </c>
      <c r="Y147">
        <v>11647.059960000001</v>
      </c>
      <c r="Z147">
        <v>10990.919970000001</v>
      </c>
      <c r="AA147">
        <v>13946.49014</v>
      </c>
      <c r="AB147">
        <v>12209.54004</v>
      </c>
      <c r="AC147">
        <v>9760.2200200000007</v>
      </c>
      <c r="AD147">
        <v>7597.0999529999999</v>
      </c>
      <c r="AE147">
        <v>6004.8600390000001</v>
      </c>
      <c r="AF147">
        <v>8793.3600920000008</v>
      </c>
    </row>
    <row r="148" spans="2:32">
      <c r="B148" t="s">
        <v>209</v>
      </c>
      <c r="C148">
        <v>54246.370159999999</v>
      </c>
      <c r="D148">
        <v>56481.789940000002</v>
      </c>
      <c r="E148">
        <v>67342.519809999998</v>
      </c>
      <c r="F148">
        <v>55525.589930000002</v>
      </c>
      <c r="G148">
        <v>55341.430030000003</v>
      </c>
      <c r="H148">
        <v>56177.260090000003</v>
      </c>
      <c r="I148">
        <v>49663.619919999997</v>
      </c>
      <c r="J148">
        <v>49540.270080000002</v>
      </c>
      <c r="K148">
        <v>54059.409919999998</v>
      </c>
      <c r="L148">
        <v>46200.789980000001</v>
      </c>
      <c r="M148">
        <v>46192.110050000003</v>
      </c>
      <c r="N148">
        <v>44833.699959999998</v>
      </c>
      <c r="O148">
        <v>45008.09</v>
      </c>
      <c r="P148">
        <v>40230.280050000001</v>
      </c>
      <c r="Q148">
        <v>41420.679989999997</v>
      </c>
      <c r="R148">
        <v>45443.66001</v>
      </c>
      <c r="S148">
        <v>39534.92987</v>
      </c>
      <c r="T148">
        <v>27870.400030000001</v>
      </c>
      <c r="U148">
        <v>34958.91992</v>
      </c>
      <c r="V148">
        <v>37054.910060000002</v>
      </c>
      <c r="W148">
        <v>41738.829899999997</v>
      </c>
      <c r="X148">
        <v>76877.620219999997</v>
      </c>
      <c r="Y148">
        <v>51646.709900000002</v>
      </c>
      <c r="Z148">
        <v>50500.460059999998</v>
      </c>
      <c r="AA148">
        <v>52004.769970000001</v>
      </c>
      <c r="AB148">
        <v>47237.50995</v>
      </c>
      <c r="AC148">
        <v>42474.120190000001</v>
      </c>
      <c r="AD148">
        <v>37647.710059999998</v>
      </c>
      <c r="AE148">
        <v>35880.450049999999</v>
      </c>
      <c r="AF148">
        <v>30126.000059999998</v>
      </c>
    </row>
    <row r="149" spans="2:32">
      <c r="B149" t="s">
        <v>210</v>
      </c>
      <c r="C149">
        <v>54192.929949999998</v>
      </c>
      <c r="D149">
        <v>52207.529880000002</v>
      </c>
      <c r="E149">
        <v>60223.110090000002</v>
      </c>
      <c r="F149">
        <v>50086.35007</v>
      </c>
      <c r="G149">
        <v>50788.52996</v>
      </c>
      <c r="H149">
        <v>51785.460030000002</v>
      </c>
      <c r="I149">
        <v>60548.710099999997</v>
      </c>
      <c r="J149">
        <v>50525.789940000002</v>
      </c>
      <c r="K149">
        <v>47407.169829999999</v>
      </c>
      <c r="L149">
        <v>48222.080090000003</v>
      </c>
      <c r="M149">
        <v>47323.519939999998</v>
      </c>
      <c r="N149">
        <v>38661.780030000002</v>
      </c>
      <c r="O149">
        <v>43747.140079999997</v>
      </c>
      <c r="P149">
        <v>44565.120130000003</v>
      </c>
      <c r="Q149">
        <v>46864.880060000003</v>
      </c>
      <c r="R149">
        <v>38302.410060000002</v>
      </c>
      <c r="S149">
        <v>35079.780039999998</v>
      </c>
      <c r="T149">
        <v>32246.88999</v>
      </c>
      <c r="U149">
        <v>37846.199970000001</v>
      </c>
      <c r="V149">
        <v>39369.280010000002</v>
      </c>
      <c r="W149">
        <v>43045.739849999998</v>
      </c>
      <c r="X149">
        <v>83003.380009999993</v>
      </c>
      <c r="Y149">
        <v>50163.100079999997</v>
      </c>
      <c r="Z149">
        <v>41512.719799999999</v>
      </c>
      <c r="AA149">
        <v>52665.269840000001</v>
      </c>
      <c r="AB149">
        <v>42996.569940000001</v>
      </c>
      <c r="AC149">
        <v>38631.910060000002</v>
      </c>
      <c r="AD149">
        <v>35419.16994</v>
      </c>
      <c r="AE149">
        <v>33234.859859999997</v>
      </c>
      <c r="AF149">
        <v>40067.569960000001</v>
      </c>
    </row>
    <row r="150" spans="2:32">
      <c r="B150" t="s">
        <v>211</v>
      </c>
      <c r="C150">
        <v>60993.730029999999</v>
      </c>
      <c r="D150">
        <v>54198.42972</v>
      </c>
      <c r="E150">
        <v>57556.02981</v>
      </c>
      <c r="F150">
        <v>55566.68993</v>
      </c>
      <c r="G150">
        <v>51915.890010000003</v>
      </c>
      <c r="H150">
        <v>51347.199979999998</v>
      </c>
      <c r="I150">
        <v>62711.089809999998</v>
      </c>
      <c r="J150">
        <v>47568.540070000003</v>
      </c>
      <c r="K150">
        <v>48710.239930000003</v>
      </c>
      <c r="L150">
        <v>50827.899960000002</v>
      </c>
      <c r="M150">
        <v>67879.54999</v>
      </c>
      <c r="N150">
        <v>50305.369919999997</v>
      </c>
      <c r="O150">
        <v>70886.17</v>
      </c>
      <c r="P150">
        <v>65014.439789999997</v>
      </c>
      <c r="Q150">
        <v>83526.880260000005</v>
      </c>
      <c r="R150">
        <v>70111.090259999997</v>
      </c>
      <c r="S150">
        <v>66629.399770000004</v>
      </c>
      <c r="T150">
        <v>47029.939910000001</v>
      </c>
      <c r="U150">
        <v>60056.639889999999</v>
      </c>
      <c r="V150">
        <v>56342.139710000003</v>
      </c>
      <c r="W150">
        <v>63630.94988</v>
      </c>
      <c r="X150">
        <v>186129.19990000001</v>
      </c>
      <c r="Y150">
        <v>139655.9001</v>
      </c>
      <c r="Z150">
        <v>89337.649980000002</v>
      </c>
      <c r="AA150">
        <v>100528.7301</v>
      </c>
      <c r="AB150">
        <v>97808.069780000005</v>
      </c>
      <c r="AC150">
        <v>81912.449890000004</v>
      </c>
      <c r="AD150">
        <v>70345.760380000007</v>
      </c>
      <c r="AE150">
        <v>81548.699800000002</v>
      </c>
      <c r="AF150">
        <v>71840.969859999997</v>
      </c>
    </row>
    <row r="151" spans="2:32">
      <c r="B151" t="s">
        <v>212</v>
      </c>
      <c r="C151">
        <v>136920.8903</v>
      </c>
      <c r="D151">
        <v>135475.81030000001</v>
      </c>
      <c r="E151">
        <v>136872.37030000001</v>
      </c>
      <c r="F151">
        <v>121347.09</v>
      </c>
      <c r="G151">
        <v>112151.0304</v>
      </c>
      <c r="H151">
        <v>109191.9203</v>
      </c>
      <c r="I151">
        <v>123943.95970000001</v>
      </c>
      <c r="J151">
        <v>114697.2297</v>
      </c>
      <c r="K151">
        <v>109617.7501</v>
      </c>
      <c r="L151">
        <v>97677.170159999994</v>
      </c>
      <c r="M151">
        <v>110903.00019999999</v>
      </c>
      <c r="N151">
        <v>99290.219859999997</v>
      </c>
      <c r="O151">
        <v>100690.99980000001</v>
      </c>
      <c r="P151">
        <v>93205.990030000001</v>
      </c>
      <c r="Q151">
        <v>97573.539730000004</v>
      </c>
      <c r="R151">
        <v>90756.510290000006</v>
      </c>
      <c r="S151">
        <v>99523.439989999999</v>
      </c>
      <c r="T151">
        <v>81190.209940000001</v>
      </c>
      <c r="U151">
        <v>82412.320160000003</v>
      </c>
      <c r="V151">
        <v>81378.419880000001</v>
      </c>
      <c r="W151">
        <v>93997.409979999997</v>
      </c>
      <c r="X151">
        <v>190981.00039999999</v>
      </c>
      <c r="Y151">
        <v>119893.34020000001</v>
      </c>
      <c r="Z151">
        <v>94297.189889999994</v>
      </c>
      <c r="AA151">
        <v>132223.78</v>
      </c>
      <c r="AB151">
        <v>101159.0702</v>
      </c>
      <c r="AC151">
        <v>102235.6706</v>
      </c>
      <c r="AD151">
        <v>86195.419909999997</v>
      </c>
      <c r="AE151">
        <v>90673.69008</v>
      </c>
      <c r="AF151">
        <v>84059.859849999993</v>
      </c>
    </row>
    <row r="152" spans="2:32">
      <c r="B152" t="s">
        <v>213</v>
      </c>
      <c r="C152">
        <v>41110.74</v>
      </c>
      <c r="D152">
        <v>35384.61002</v>
      </c>
      <c r="E152">
        <v>39214.09001</v>
      </c>
      <c r="F152">
        <v>38205.59016</v>
      </c>
      <c r="G152">
        <v>37117.759989999999</v>
      </c>
      <c r="H152">
        <v>37122.65006</v>
      </c>
      <c r="I152">
        <v>37421.250010000003</v>
      </c>
      <c r="J152">
        <v>38926.690009999998</v>
      </c>
      <c r="K152">
        <v>38647.550049999998</v>
      </c>
      <c r="L152">
        <v>37002.329899999997</v>
      </c>
      <c r="M152">
        <v>39537.82993</v>
      </c>
      <c r="N152">
        <v>31985.579959999999</v>
      </c>
      <c r="O152">
        <v>31952.209920000001</v>
      </c>
      <c r="P152">
        <v>25199.209879999999</v>
      </c>
      <c r="Q152">
        <v>27002.649990000002</v>
      </c>
      <c r="R152">
        <v>28458.28988</v>
      </c>
      <c r="S152">
        <v>26474.95998</v>
      </c>
      <c r="T152">
        <v>29369.429950000002</v>
      </c>
      <c r="U152">
        <v>29348.809959999999</v>
      </c>
      <c r="V152">
        <v>28038.75</v>
      </c>
      <c r="W152">
        <v>31303.129939999999</v>
      </c>
      <c r="X152">
        <v>43913.679949999998</v>
      </c>
      <c r="Y152">
        <v>38213.870029999998</v>
      </c>
      <c r="Z152">
        <v>26866.040069999999</v>
      </c>
      <c r="AA152">
        <v>40143.750010000003</v>
      </c>
      <c r="AB152">
        <v>27799.38003</v>
      </c>
      <c r="AC152">
        <v>30733.8</v>
      </c>
      <c r="AD152">
        <v>35146.509830000003</v>
      </c>
      <c r="AE152">
        <v>29878.97998</v>
      </c>
      <c r="AF152">
        <v>25304.180059999999</v>
      </c>
    </row>
    <row r="153" spans="2:32">
      <c r="B153" t="s">
        <v>214</v>
      </c>
      <c r="C153">
        <v>59029.029909999997</v>
      </c>
      <c r="D153">
        <v>54573.04004</v>
      </c>
      <c r="E153">
        <v>58808.680070000002</v>
      </c>
      <c r="F153">
        <v>52737.579859999998</v>
      </c>
      <c r="G153">
        <v>49890.750160000003</v>
      </c>
      <c r="H153">
        <v>45912.419869999998</v>
      </c>
      <c r="I153">
        <v>49366.990059999996</v>
      </c>
      <c r="J153">
        <v>49789.899890000001</v>
      </c>
      <c r="K153">
        <v>45029.920059999997</v>
      </c>
      <c r="L153">
        <v>41200.31</v>
      </c>
      <c r="M153">
        <v>44458.320110000001</v>
      </c>
      <c r="N153">
        <v>40204.630039999996</v>
      </c>
      <c r="O153">
        <v>45982.869980000003</v>
      </c>
      <c r="P153">
        <v>43170.940009999998</v>
      </c>
      <c r="Q153">
        <v>46490.239999999998</v>
      </c>
      <c r="R153">
        <v>43505.73992</v>
      </c>
      <c r="S153">
        <v>40656.34001</v>
      </c>
      <c r="T153">
        <v>37522.990030000001</v>
      </c>
      <c r="U153">
        <v>36807.250019999999</v>
      </c>
      <c r="V153">
        <v>38760.490039999997</v>
      </c>
      <c r="W153">
        <v>37060.409970000001</v>
      </c>
      <c r="X153">
        <v>75502.190059999994</v>
      </c>
      <c r="Y153">
        <v>49360.199939999999</v>
      </c>
      <c r="Z153">
        <v>47661.480199999998</v>
      </c>
      <c r="AA153">
        <v>52522.820079999998</v>
      </c>
      <c r="AB153">
        <v>43639.950069999999</v>
      </c>
      <c r="AC153">
        <v>42571.569949999997</v>
      </c>
      <c r="AD153">
        <v>41571.089829999997</v>
      </c>
      <c r="AE153">
        <v>37651.79997</v>
      </c>
      <c r="AF153">
        <v>33098.069949999997</v>
      </c>
    </row>
    <row r="154" spans="2:32">
      <c r="B154" t="s">
        <v>215</v>
      </c>
      <c r="C154">
        <v>102338.6698</v>
      </c>
      <c r="D154">
        <v>102092.83010000001</v>
      </c>
      <c r="E154">
        <v>116336.6297</v>
      </c>
      <c r="F154">
        <v>89840.609679999994</v>
      </c>
      <c r="G154">
        <v>99481.849820000003</v>
      </c>
      <c r="H154">
        <v>105158.2003</v>
      </c>
      <c r="I154">
        <v>106013.6297</v>
      </c>
      <c r="J154">
        <v>108899.1998</v>
      </c>
      <c r="K154">
        <v>102550.8</v>
      </c>
      <c r="L154">
        <v>98784.169710000002</v>
      </c>
      <c r="M154">
        <v>99809.609989999997</v>
      </c>
      <c r="N154">
        <v>101784.72040000001</v>
      </c>
      <c r="O154">
        <v>80612.489690000002</v>
      </c>
      <c r="P154">
        <v>79785.840089999998</v>
      </c>
      <c r="Q154">
        <v>96751.740300000005</v>
      </c>
      <c r="R154">
        <v>84770.859710000004</v>
      </c>
      <c r="S154">
        <v>91903.379879999993</v>
      </c>
      <c r="T154">
        <v>86943.339810000005</v>
      </c>
      <c r="U154">
        <v>96345.20981</v>
      </c>
      <c r="V154">
        <v>79713.2402</v>
      </c>
      <c r="W154">
        <v>106058.7699</v>
      </c>
      <c r="X154">
        <v>186355.91010000001</v>
      </c>
      <c r="Y154">
        <v>145205.76999999999</v>
      </c>
      <c r="Z154">
        <v>109256.1798</v>
      </c>
      <c r="AA154">
        <v>109745.8299</v>
      </c>
      <c r="AB154">
        <v>100527.34020000001</v>
      </c>
      <c r="AC154">
        <v>92575.370150000002</v>
      </c>
      <c r="AD154">
        <v>97698.340609999999</v>
      </c>
      <c r="AE154">
        <v>92107.99007</v>
      </c>
      <c r="AF154">
        <v>78359.069560000004</v>
      </c>
    </row>
    <row r="155" spans="2:32">
      <c r="B155" t="s">
        <v>216</v>
      </c>
      <c r="C155">
        <v>36190.279880000002</v>
      </c>
      <c r="D155">
        <v>33377.540209999999</v>
      </c>
      <c r="E155">
        <v>37414.860119999998</v>
      </c>
      <c r="F155">
        <v>35931.600030000001</v>
      </c>
      <c r="G155">
        <v>34724.489759999997</v>
      </c>
      <c r="H155">
        <v>28767.650020000001</v>
      </c>
      <c r="I155">
        <v>35987.129820000002</v>
      </c>
      <c r="J155">
        <v>31379.570019999999</v>
      </c>
      <c r="K155">
        <v>29075.590029999999</v>
      </c>
      <c r="L155">
        <v>23912.970020000001</v>
      </c>
      <c r="M155">
        <v>36203.530070000001</v>
      </c>
      <c r="N155">
        <v>27387.83</v>
      </c>
      <c r="O155">
        <v>27942.350050000001</v>
      </c>
      <c r="P155">
        <v>24368.870070000001</v>
      </c>
      <c r="Q155">
        <v>29729.969969999998</v>
      </c>
      <c r="R155">
        <v>26999.510010000002</v>
      </c>
      <c r="S155">
        <v>25624.109909999999</v>
      </c>
      <c r="T155">
        <v>25184.000039999999</v>
      </c>
      <c r="U155">
        <v>28536.299950000001</v>
      </c>
      <c r="V155">
        <v>19611.38982</v>
      </c>
      <c r="W155">
        <v>26174.13006</v>
      </c>
      <c r="X155">
        <v>48591.870009999999</v>
      </c>
      <c r="Y155">
        <v>28765.97984</v>
      </c>
      <c r="Z155">
        <v>32053.260310000001</v>
      </c>
      <c r="AA155">
        <v>32562.289980000001</v>
      </c>
      <c r="AB155">
        <v>32061.680130000001</v>
      </c>
      <c r="AC155">
        <v>29176.61002</v>
      </c>
      <c r="AD155">
        <v>32568.420030000001</v>
      </c>
      <c r="AE155">
        <v>29025.879779999999</v>
      </c>
      <c r="AF155">
        <v>25171.570009999999</v>
      </c>
    </row>
    <row r="156" spans="2:32">
      <c r="B156" t="s">
        <v>217</v>
      </c>
      <c r="C156">
        <v>13409.249970000001</v>
      </c>
      <c r="D156">
        <v>12603.17001</v>
      </c>
      <c r="E156">
        <v>8882.1800380000004</v>
      </c>
      <c r="F156">
        <v>7294.1899800000001</v>
      </c>
      <c r="G156">
        <v>8253.2199710000004</v>
      </c>
      <c r="H156">
        <v>11269.03001</v>
      </c>
      <c r="I156">
        <v>11158.7701</v>
      </c>
      <c r="J156">
        <v>11302.35</v>
      </c>
      <c r="K156">
        <v>10332.30997</v>
      </c>
      <c r="L156">
        <v>8743.4399799999992</v>
      </c>
      <c r="M156">
        <v>10813.56998</v>
      </c>
      <c r="N156">
        <v>9798.020004</v>
      </c>
      <c r="O156">
        <v>9408.4700200000007</v>
      </c>
      <c r="P156">
        <v>8102.6499860000004</v>
      </c>
      <c r="Q156">
        <v>7604.3999860000004</v>
      </c>
      <c r="R156">
        <v>8344.9000190000006</v>
      </c>
      <c r="S156">
        <v>8680.6200179999996</v>
      </c>
      <c r="T156">
        <v>6261.1699980000003</v>
      </c>
      <c r="U156">
        <v>7715.4700089999997</v>
      </c>
      <c r="V156">
        <v>5970.9000530000003</v>
      </c>
      <c r="W156">
        <v>8394.9899690000002</v>
      </c>
      <c r="X156">
        <v>15261.18</v>
      </c>
      <c r="Y156">
        <v>12484.239949999999</v>
      </c>
      <c r="Z156">
        <v>7060.2799569999997</v>
      </c>
      <c r="AA156">
        <v>9195.120003</v>
      </c>
      <c r="AB156">
        <v>10235.17001</v>
      </c>
      <c r="AC156">
        <v>9156.3599549999999</v>
      </c>
      <c r="AD156">
        <v>6521.6399840000004</v>
      </c>
      <c r="AE156">
        <v>5448.2799379999997</v>
      </c>
      <c r="AF156">
        <v>5355.6899949999997</v>
      </c>
    </row>
    <row r="157" spans="2:32">
      <c r="B157" t="s">
        <v>218</v>
      </c>
      <c r="C157">
        <v>40646.350010000002</v>
      </c>
      <c r="D157">
        <v>43414.219810000002</v>
      </c>
      <c r="E157">
        <v>47348.090129999997</v>
      </c>
      <c r="F157">
        <v>40088.349950000003</v>
      </c>
      <c r="G157">
        <v>36371.449919999999</v>
      </c>
      <c r="H157">
        <v>37238.949979999998</v>
      </c>
      <c r="I157">
        <v>35803.190029999998</v>
      </c>
      <c r="J157">
        <v>33577.089950000001</v>
      </c>
      <c r="K157">
        <v>33882.60989</v>
      </c>
      <c r="L157">
        <v>34750.130069999999</v>
      </c>
      <c r="M157">
        <v>43040.770140000001</v>
      </c>
      <c r="N157">
        <v>28514.109939999998</v>
      </c>
      <c r="O157">
        <v>29439.20001</v>
      </c>
      <c r="P157">
        <v>29580.329989999998</v>
      </c>
      <c r="Q157">
        <v>37151.449869999997</v>
      </c>
      <c r="R157">
        <v>30527.92009</v>
      </c>
      <c r="S157">
        <v>27803.47984</v>
      </c>
      <c r="T157">
        <v>28516.130020000001</v>
      </c>
      <c r="U157">
        <v>38814.79002</v>
      </c>
      <c r="V157">
        <v>26816.63998</v>
      </c>
      <c r="W157">
        <v>26349.569950000001</v>
      </c>
      <c r="X157">
        <v>57501.500090000001</v>
      </c>
      <c r="Y157">
        <v>49479.699979999998</v>
      </c>
      <c r="Z157">
        <v>42078.720119999998</v>
      </c>
      <c r="AA157">
        <v>38269.480130000004</v>
      </c>
      <c r="AB157">
        <v>42807.020109999998</v>
      </c>
      <c r="AC157">
        <v>36529.460050000002</v>
      </c>
      <c r="AD157">
        <v>24910.229889999999</v>
      </c>
      <c r="AE157">
        <v>29119.530210000001</v>
      </c>
      <c r="AF157">
        <v>29478.750029999999</v>
      </c>
    </row>
    <row r="158" spans="2:32">
      <c r="B158" t="s">
        <v>219</v>
      </c>
      <c r="C158">
        <v>7664.0899959999997</v>
      </c>
      <c r="D158">
        <v>3878.3700140000001</v>
      </c>
      <c r="E158">
        <v>6136.5400159999999</v>
      </c>
      <c r="F158">
        <v>5022.3200379999998</v>
      </c>
      <c r="G158">
        <v>5134.2200160000002</v>
      </c>
      <c r="H158">
        <v>4011.6399769999998</v>
      </c>
      <c r="I158">
        <v>6308.8099670000001</v>
      </c>
      <c r="J158">
        <v>5097.1899720000001</v>
      </c>
      <c r="K158">
        <v>5773.3400309999997</v>
      </c>
      <c r="L158">
        <v>5720.9199680000002</v>
      </c>
      <c r="M158">
        <v>4828.5199970000003</v>
      </c>
      <c r="N158">
        <v>4340.389999</v>
      </c>
      <c r="O158">
        <v>3741.7499849999999</v>
      </c>
      <c r="P158">
        <v>3683.1199799999999</v>
      </c>
      <c r="Q158">
        <v>4001.040043</v>
      </c>
      <c r="R158">
        <v>3159.380009</v>
      </c>
      <c r="S158">
        <v>4251.9299959999998</v>
      </c>
      <c r="T158">
        <v>2992.5000150000001</v>
      </c>
      <c r="U158">
        <v>4550.520012</v>
      </c>
      <c r="V158">
        <v>4215.8000259999999</v>
      </c>
      <c r="W158">
        <v>4513.5500089999996</v>
      </c>
      <c r="X158">
        <v>9355.6299799999997</v>
      </c>
      <c r="Y158">
        <v>7078.6999949999999</v>
      </c>
      <c r="Z158">
        <v>3056.5900080000001</v>
      </c>
      <c r="AA158">
        <v>6517.6900020000003</v>
      </c>
      <c r="AB158">
        <v>4206.500027</v>
      </c>
      <c r="AC158">
        <v>5575.2499770000004</v>
      </c>
      <c r="AD158">
        <v>4937.8099979999997</v>
      </c>
      <c r="AE158">
        <v>2925.4700050000001</v>
      </c>
      <c r="AF158">
        <v>3372.6599849999998</v>
      </c>
    </row>
    <row r="159" spans="2:32">
      <c r="B159" t="s">
        <v>220</v>
      </c>
      <c r="C159">
        <v>1776.149979</v>
      </c>
      <c r="D159">
        <v>2054.130013</v>
      </c>
      <c r="E159">
        <v>821.72000119999996</v>
      </c>
      <c r="F159">
        <v>2124.270012</v>
      </c>
      <c r="G159">
        <v>1010.729996</v>
      </c>
      <c r="H159">
        <v>1241.369987</v>
      </c>
      <c r="I159">
        <v>1105.270008</v>
      </c>
      <c r="J159">
        <v>2123.740002</v>
      </c>
      <c r="K159">
        <v>1789.680016</v>
      </c>
      <c r="L159">
        <v>746.5</v>
      </c>
      <c r="M159">
        <v>1472.79998</v>
      </c>
      <c r="N159">
        <v>501.12999730000001</v>
      </c>
      <c r="O159">
        <v>1415.0299990000001</v>
      </c>
      <c r="P159">
        <v>1269.200008</v>
      </c>
      <c r="Q159">
        <v>1311.3700100000001</v>
      </c>
      <c r="R159">
        <v>2173.489975</v>
      </c>
      <c r="S159">
        <v>2329.4599910000002</v>
      </c>
      <c r="T159">
        <v>2540.6400149999999</v>
      </c>
      <c r="U159">
        <v>2245.51001</v>
      </c>
      <c r="V159">
        <v>2125.9599910000002</v>
      </c>
      <c r="W159">
        <v>2236.510006</v>
      </c>
      <c r="X159">
        <v>4600.9900440000001</v>
      </c>
      <c r="Y159">
        <v>2436.5000150000001</v>
      </c>
      <c r="Z159">
        <v>1729.6299779999999</v>
      </c>
      <c r="AA159">
        <v>2328.9899919999998</v>
      </c>
      <c r="AB159">
        <v>1140.119995</v>
      </c>
      <c r="AC159">
        <v>3656.1600189999999</v>
      </c>
      <c r="AD159">
        <v>1628.3899879999999</v>
      </c>
      <c r="AE159">
        <v>2513.229969</v>
      </c>
      <c r="AF159">
        <v>2492.0199910000001</v>
      </c>
    </row>
    <row r="160" spans="2:32">
      <c r="B160" t="s">
        <v>221</v>
      </c>
      <c r="C160">
        <v>1547.609997</v>
      </c>
      <c r="D160">
        <v>1844.669983</v>
      </c>
      <c r="E160">
        <v>1445.4499820000001</v>
      </c>
      <c r="F160">
        <v>1850.989998</v>
      </c>
      <c r="G160">
        <v>2000.2799990000001</v>
      </c>
      <c r="H160">
        <v>1092.1999820000001</v>
      </c>
      <c r="I160">
        <v>2597.0500029999998</v>
      </c>
      <c r="J160">
        <v>2229.999992</v>
      </c>
      <c r="K160">
        <v>2635.6700059999998</v>
      </c>
      <c r="L160">
        <v>2729.5900150000002</v>
      </c>
      <c r="M160">
        <v>2693.5799790000001</v>
      </c>
      <c r="N160">
        <v>2039.44001</v>
      </c>
      <c r="O160">
        <v>2335.1499979999999</v>
      </c>
      <c r="P160">
        <v>1313.849991</v>
      </c>
      <c r="Q160">
        <v>1329.5</v>
      </c>
      <c r="R160">
        <v>1587.0799870000001</v>
      </c>
      <c r="S160">
        <v>1382.349995</v>
      </c>
      <c r="T160">
        <v>1063.1600109999999</v>
      </c>
      <c r="U160">
        <v>1762.9899829999999</v>
      </c>
      <c r="V160">
        <v>1567.0099789999999</v>
      </c>
      <c r="W160">
        <v>911.93000029999996</v>
      </c>
      <c r="X160">
        <v>2707.6099949999998</v>
      </c>
      <c r="Y160">
        <v>2090.8300089999998</v>
      </c>
      <c r="Z160">
        <v>1712.289986</v>
      </c>
      <c r="AA160">
        <v>1652.3400160000001</v>
      </c>
      <c r="AB160">
        <v>865.18002130000002</v>
      </c>
      <c r="AC160">
        <v>1249.3800020000001</v>
      </c>
      <c r="AD160">
        <v>1529.5799939999999</v>
      </c>
      <c r="AE160">
        <v>1675.650005</v>
      </c>
      <c r="AF160">
        <v>1040.5400010000001</v>
      </c>
    </row>
    <row r="161" spans="2:32">
      <c r="B161" t="s">
        <v>222</v>
      </c>
      <c r="C161">
        <v>965404.93980000005</v>
      </c>
      <c r="D161">
        <f>SUM(D142:D160)</f>
        <v>907712.82984200004</v>
      </c>
      <c r="E161">
        <f t="shared" ref="E161:K161" si="46">SUM(E142:E160)</f>
        <v>1006718.0103642001</v>
      </c>
      <c r="F161">
        <f t="shared" si="46"/>
        <v>917100.65991799999</v>
      </c>
      <c r="G161">
        <f t="shared" si="46"/>
        <v>892148.61059200007</v>
      </c>
      <c r="H161">
        <f t="shared" si="46"/>
        <v>858897.16073100001</v>
      </c>
      <c r="I161">
        <f t="shared" si="46"/>
        <v>912752.20922099985</v>
      </c>
      <c r="J161">
        <f t="shared" si="46"/>
        <v>876570.21898600005</v>
      </c>
      <c r="K161">
        <f t="shared" si="46"/>
        <v>868589.26997299993</v>
      </c>
      <c r="L161">
        <f t="shared" ref="L161" si="47">SUM(L142:L160)</f>
        <v>803261.3499530002</v>
      </c>
      <c r="M161">
        <f t="shared" ref="M161" si="48">SUM(M142:M160)</f>
        <v>876700.72057300003</v>
      </c>
      <c r="N161">
        <f t="shared" ref="N161" si="49">SUM(N142:N160)</f>
        <v>778476.7001283</v>
      </c>
      <c r="O161">
        <f t="shared" ref="O161" si="50">SUM(O142:O160)</f>
        <v>784870.34932200005</v>
      </c>
      <c r="P161">
        <f t="shared" ref="P161" si="51">SUM(P142:P160)</f>
        <v>749136.34022199991</v>
      </c>
      <c r="Q161">
        <f t="shared" ref="Q161" si="52">SUM(Q142:Q160)</f>
        <v>802986.2202529998</v>
      </c>
      <c r="R161">
        <f t="shared" ref="R161" si="53">SUM(R142:R160)</f>
        <v>762416.66018000001</v>
      </c>
      <c r="S161">
        <f t="shared" ref="S161" si="54">SUM(S142:S160)</f>
        <v>751796.52913800022</v>
      </c>
      <c r="T161">
        <f t="shared" ref="T161" si="55">SUM(T142:T160)</f>
        <v>671587.02963900007</v>
      </c>
      <c r="U161">
        <f t="shared" ref="U161" si="56">SUM(U142:U160)</f>
        <v>764962.72920400009</v>
      </c>
      <c r="V161">
        <f t="shared" ref="V161" si="57">SUM(V142:V160)</f>
        <v>711717.29900599993</v>
      </c>
      <c r="W161">
        <f t="shared" ref="W161" si="58">SUM(W142:W160)</f>
        <v>785491.58938430017</v>
      </c>
      <c r="X161">
        <f t="shared" ref="X161" si="59">SUM(X142:X160)</f>
        <v>1628539.1503789998</v>
      </c>
      <c r="Y161">
        <f t="shared" ref="Y161" si="60">SUM(Y142:Y160)</f>
        <v>1142700.9591890001</v>
      </c>
      <c r="Z161">
        <f t="shared" ref="Z161" si="61">SUM(Z142:Z160)</f>
        <v>933638.33074900019</v>
      </c>
      <c r="AA161">
        <f t="shared" ref="AA161" si="62">SUM(AA142:AA160)</f>
        <v>1096173.0901529999</v>
      </c>
      <c r="AB161">
        <v>913856.13049999997</v>
      </c>
      <c r="AC161">
        <f>SUM(AC142:AC160)</f>
        <v>902390.63094300008</v>
      </c>
      <c r="AD161">
        <v>782349.22039999999</v>
      </c>
      <c r="AE161">
        <f>SUM(AE142:AE160)</f>
        <v>774761.37002599996</v>
      </c>
      <c r="AF161">
        <v>724265.99919999996</v>
      </c>
    </row>
  </sheetData>
  <hyperlinks>
    <hyperlink ref="B9" r:id="rId1" location="!tabs-1254736030639; " xr:uid="{AB40A913-4400-1F47-B920-C7E112912072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J74"/>
  <sheetViews>
    <sheetView zoomScale="91" workbookViewId="0"/>
  </sheetViews>
  <sheetFormatPr baseColWidth="10" defaultRowHeight="15.6"/>
  <cols>
    <col min="5" max="6" width="16.296875" customWidth="1"/>
  </cols>
  <sheetData>
    <row r="1" spans="1:10">
      <c r="A1" s="3" t="s">
        <v>833</v>
      </c>
    </row>
    <row r="3" spans="1:10">
      <c r="J3" s="2" t="s">
        <v>1240</v>
      </c>
    </row>
    <row r="4" spans="1:10" ht="46.8">
      <c r="E4" s="18" t="s">
        <v>166</v>
      </c>
      <c r="F4" s="18" t="s">
        <v>167</v>
      </c>
    </row>
    <row r="5" spans="1:10">
      <c r="D5">
        <v>2005.1</v>
      </c>
      <c r="E5" s="10">
        <v>70.53153992</v>
      </c>
      <c r="F5" s="10">
        <v>74.464318291224686</v>
      </c>
    </row>
    <row r="6" spans="1:10">
      <c r="D6">
        <v>2005.2</v>
      </c>
      <c r="E6" s="10">
        <v>71.1440506</v>
      </c>
      <c r="F6" s="10">
        <v>74.534215833045266</v>
      </c>
    </row>
    <row r="7" spans="1:10">
      <c r="D7">
        <v>2005.3</v>
      </c>
      <c r="E7" s="10">
        <v>71.178466799999995</v>
      </c>
      <c r="F7" s="10">
        <v>74.781821862446719</v>
      </c>
    </row>
    <row r="8" spans="1:10">
      <c r="D8">
        <v>2005.4</v>
      </c>
      <c r="E8" s="10">
        <v>71.469642640000004</v>
      </c>
      <c r="F8" s="10">
        <v>74.836267883159721</v>
      </c>
    </row>
    <row r="9" spans="1:10">
      <c r="D9">
        <v>2006.1</v>
      </c>
      <c r="E9" s="10">
        <v>71.757675169999999</v>
      </c>
      <c r="F9" s="10">
        <v>75.048691469738117</v>
      </c>
    </row>
    <row r="10" spans="1:10">
      <c r="D10">
        <v>2006.2</v>
      </c>
      <c r="E10" s="10">
        <v>72.096008299999994</v>
      </c>
      <c r="F10" s="10">
        <v>75.081953999705448</v>
      </c>
    </row>
    <row r="11" spans="1:10">
      <c r="D11">
        <v>2006.3</v>
      </c>
      <c r="E11" s="10">
        <v>72.236946110000005</v>
      </c>
      <c r="F11" s="10">
        <v>75.270402866005199</v>
      </c>
    </row>
    <row r="12" spans="1:10">
      <c r="D12">
        <v>2006.4</v>
      </c>
      <c r="E12" s="10">
        <v>72.422431950000004</v>
      </c>
      <c r="F12" s="10">
        <v>75.19119444093127</v>
      </c>
    </row>
    <row r="13" spans="1:10">
      <c r="D13">
        <v>2007.1</v>
      </c>
      <c r="E13" s="10">
        <v>72.374916080000006</v>
      </c>
      <c r="F13" s="10">
        <v>75.054166111705896</v>
      </c>
    </row>
    <row r="14" spans="1:10">
      <c r="D14">
        <v>2007.2</v>
      </c>
      <c r="E14" s="10">
        <v>72.783355709999995</v>
      </c>
      <c r="F14" s="10">
        <v>74.962357151855699</v>
      </c>
    </row>
    <row r="15" spans="1:10">
      <c r="D15">
        <v>2007.3</v>
      </c>
      <c r="E15" s="10">
        <v>73.064826969999999</v>
      </c>
      <c r="F15" s="10">
        <v>75.404058855199125</v>
      </c>
    </row>
    <row r="16" spans="1:10">
      <c r="D16">
        <v>2007.4</v>
      </c>
      <c r="E16" s="10">
        <v>73.015716549999993</v>
      </c>
      <c r="F16" s="10">
        <v>75.490335404765375</v>
      </c>
    </row>
    <row r="17" spans="4:10">
      <c r="D17">
        <v>2008.1</v>
      </c>
      <c r="E17" s="10">
        <v>73.254043580000001</v>
      </c>
      <c r="F17" s="10">
        <v>75.630603938732222</v>
      </c>
    </row>
    <row r="18" spans="4:10">
      <c r="D18">
        <v>2008.2</v>
      </c>
      <c r="E18" s="10">
        <v>73.742675779999999</v>
      </c>
      <c r="F18" s="10">
        <v>76.111627815749657</v>
      </c>
    </row>
    <row r="19" spans="4:10">
      <c r="D19">
        <v>2008.3</v>
      </c>
      <c r="E19" s="10">
        <v>73.977584840000006</v>
      </c>
      <c r="F19" s="10">
        <v>76.547518700471954</v>
      </c>
    </row>
    <row r="20" spans="4:10">
      <c r="D20">
        <v>2008.4</v>
      </c>
      <c r="E20" s="10">
        <v>74.180061339999995</v>
      </c>
      <c r="F20" s="10">
        <v>76.781610788985816</v>
      </c>
    </row>
    <row r="21" spans="4:10">
      <c r="D21">
        <v>2009.1</v>
      </c>
      <c r="E21" s="10">
        <v>74.281913759999995</v>
      </c>
      <c r="F21" s="10">
        <v>77.043312931593803</v>
      </c>
    </row>
    <row r="22" spans="4:10">
      <c r="D22">
        <v>2009.2</v>
      </c>
      <c r="E22" s="10">
        <v>74.250633239999999</v>
      </c>
      <c r="F22" s="10">
        <v>77.027309307189412</v>
      </c>
    </row>
    <row r="23" spans="4:10">
      <c r="D23">
        <v>2009.3</v>
      </c>
      <c r="E23" s="10">
        <v>74.010681149999996</v>
      </c>
      <c r="F23" s="10">
        <v>77.19749300445369</v>
      </c>
    </row>
    <row r="24" spans="4:10">
      <c r="D24">
        <v>2009.4</v>
      </c>
      <c r="E24" s="10">
        <v>73.969238279999999</v>
      </c>
      <c r="F24" s="10">
        <v>77.098746910672148</v>
      </c>
    </row>
    <row r="25" spans="4:10">
      <c r="D25">
        <v>2010.1</v>
      </c>
      <c r="E25" s="10">
        <v>74.207328799999999</v>
      </c>
      <c r="F25" s="10">
        <v>77.377282070737564</v>
      </c>
    </row>
    <row r="26" spans="4:10">
      <c r="D26">
        <v>2010.2</v>
      </c>
      <c r="E26" s="10">
        <v>74.65812683</v>
      </c>
      <c r="F26" s="10">
        <v>77.74637453914859</v>
      </c>
    </row>
    <row r="27" spans="4:10">
      <c r="D27">
        <v>2010.3</v>
      </c>
      <c r="E27" s="10">
        <v>74.711830140000004</v>
      </c>
      <c r="F27" s="10">
        <v>77.914861871887396</v>
      </c>
      <c r="J27" t="s">
        <v>73</v>
      </c>
    </row>
    <row r="28" spans="4:10">
      <c r="D28">
        <v>2010.4</v>
      </c>
      <c r="E28" s="10">
        <v>74.638702390000006</v>
      </c>
      <c r="F28" s="10">
        <v>77.6895119876921</v>
      </c>
    </row>
    <row r="29" spans="4:10">
      <c r="D29">
        <v>2011.1</v>
      </c>
      <c r="E29" s="10">
        <v>74.606185909999994</v>
      </c>
      <c r="F29" s="10">
        <v>77.758400423719294</v>
      </c>
    </row>
    <row r="30" spans="4:10">
      <c r="D30">
        <v>2011.2</v>
      </c>
      <c r="E30" s="10">
        <v>75.031455989999998</v>
      </c>
      <c r="F30" s="10">
        <v>78.013473375399371</v>
      </c>
    </row>
    <row r="31" spans="4:10">
      <c r="D31">
        <v>2011.3</v>
      </c>
      <c r="E31" s="10">
        <v>75.117492679999998</v>
      </c>
      <c r="F31" s="10">
        <v>78.187583772249582</v>
      </c>
    </row>
    <row r="32" spans="4:10">
      <c r="D32">
        <v>2011.4</v>
      </c>
      <c r="E32" s="10">
        <v>74.94468689</v>
      </c>
      <c r="F32" s="10">
        <v>78.124714845946002</v>
      </c>
    </row>
    <row r="33" spans="4:6">
      <c r="D33">
        <v>2012.1</v>
      </c>
      <c r="E33" s="10">
        <v>75.061851500000003</v>
      </c>
      <c r="F33" s="10">
        <v>78.327656615150829</v>
      </c>
    </row>
    <row r="34" spans="4:6">
      <c r="D34">
        <v>2012.2</v>
      </c>
      <c r="E34" s="10">
        <v>75.347831729999996</v>
      </c>
      <c r="F34" s="10">
        <v>78.611296339150556</v>
      </c>
    </row>
    <row r="35" spans="4:6">
      <c r="D35">
        <v>2012.3</v>
      </c>
      <c r="E35" s="10">
        <v>75.499626160000005</v>
      </c>
      <c r="F35" s="10">
        <v>79.175711932936338</v>
      </c>
    </row>
    <row r="36" spans="4:6">
      <c r="D36">
        <v>2012.4</v>
      </c>
      <c r="E36" s="10">
        <v>75.229766850000004</v>
      </c>
      <c r="F36" s="10">
        <v>78.942077088439078</v>
      </c>
    </row>
    <row r="37" spans="4:6">
      <c r="D37">
        <v>2013.1</v>
      </c>
      <c r="E37" s="10">
        <v>75.302436830000005</v>
      </c>
      <c r="F37" s="10">
        <v>79.056173271126468</v>
      </c>
    </row>
    <row r="38" spans="4:6">
      <c r="D38">
        <v>2013.2</v>
      </c>
      <c r="E38" s="10">
        <v>75.204734799999997</v>
      </c>
      <c r="F38" s="10">
        <v>79.003192206565714</v>
      </c>
    </row>
    <row r="39" spans="4:6">
      <c r="D39">
        <v>2013.3</v>
      </c>
      <c r="E39" s="10">
        <v>75.413055420000006</v>
      </c>
      <c r="F39" s="10">
        <v>79.251391132930152</v>
      </c>
    </row>
    <row r="40" spans="4:6">
      <c r="D40">
        <v>2013.4</v>
      </c>
      <c r="E40" s="10">
        <v>75.325744630000003</v>
      </c>
      <c r="F40" s="10">
        <v>78.945669975645956</v>
      </c>
    </row>
    <row r="41" spans="4:6">
      <c r="D41">
        <v>2014.1</v>
      </c>
      <c r="E41" s="10">
        <v>74.976928709999996</v>
      </c>
      <c r="F41" s="10">
        <v>78.69345333579983</v>
      </c>
    </row>
    <row r="42" spans="4:6">
      <c r="D42">
        <v>2014.2</v>
      </c>
      <c r="E42" s="10">
        <v>75.277542109999999</v>
      </c>
      <c r="F42" s="10">
        <v>78.755751197088813</v>
      </c>
    </row>
    <row r="43" spans="4:6">
      <c r="D43">
        <v>2014.3</v>
      </c>
      <c r="E43" s="10">
        <v>75.198371890000004</v>
      </c>
      <c r="F43" s="10">
        <v>78.945330238306838</v>
      </c>
    </row>
    <row r="44" spans="4:6">
      <c r="D44">
        <v>2014.4</v>
      </c>
      <c r="E44" s="10">
        <v>75.604682920000002</v>
      </c>
      <c r="F44" s="10">
        <v>78.969976185168719</v>
      </c>
    </row>
    <row r="45" spans="4:6">
      <c r="D45">
        <v>2015.1</v>
      </c>
      <c r="E45" s="10">
        <v>75.262481690000001</v>
      </c>
      <c r="F45" s="10">
        <v>78.455543577068497</v>
      </c>
    </row>
    <row r="46" spans="4:6">
      <c r="D46">
        <v>2015.2</v>
      </c>
      <c r="E46" s="10">
        <v>75.740821839999995</v>
      </c>
      <c r="F46" s="10">
        <v>78.747449645453997</v>
      </c>
    </row>
    <row r="47" spans="4:6">
      <c r="D47">
        <v>2015.3</v>
      </c>
      <c r="E47" s="10">
        <v>75.424400329999997</v>
      </c>
      <c r="F47" s="10">
        <v>78.763156906183141</v>
      </c>
    </row>
    <row r="48" spans="4:6">
      <c r="D48">
        <v>2015.4</v>
      </c>
      <c r="E48" s="10">
        <v>75.379020690000004</v>
      </c>
      <c r="F48" s="10">
        <v>78.423788839800068</v>
      </c>
    </row>
    <row r="49" spans="4:6">
      <c r="D49">
        <v>2016.1</v>
      </c>
      <c r="E49" s="10">
        <v>75.307380679999994</v>
      </c>
      <c r="F49" s="10">
        <v>78.271895550202103</v>
      </c>
    </row>
    <row r="50" spans="4:6">
      <c r="D50">
        <v>2016.2</v>
      </c>
      <c r="E50" s="10">
        <v>75.518653869999994</v>
      </c>
      <c r="F50" s="10">
        <v>78.375157198897298</v>
      </c>
    </row>
    <row r="51" spans="4:6">
      <c r="D51">
        <v>2016.3</v>
      </c>
      <c r="E51" s="10">
        <v>75.476402280000002</v>
      </c>
      <c r="F51" s="10">
        <v>78.513849440239497</v>
      </c>
    </row>
    <row r="52" spans="4:6">
      <c r="D52">
        <v>2016.4</v>
      </c>
      <c r="E52" s="10">
        <v>75.137504579999998</v>
      </c>
      <c r="F52" s="10">
        <v>78.055024789599898</v>
      </c>
    </row>
    <row r="53" spans="4:6">
      <c r="D53">
        <v>2017.1</v>
      </c>
      <c r="E53" s="10">
        <v>74.959571839999995</v>
      </c>
      <c r="F53" s="10">
        <v>77.85100096250936</v>
      </c>
    </row>
    <row r="54" spans="4:6">
      <c r="D54">
        <v>2017.2</v>
      </c>
      <c r="E54" s="10">
        <v>75.058387760000002</v>
      </c>
      <c r="F54" s="10">
        <v>77.732713450375186</v>
      </c>
    </row>
    <row r="55" spans="4:6">
      <c r="D55">
        <v>2017.3</v>
      </c>
      <c r="E55" s="10">
        <v>75.184776310000004</v>
      </c>
      <c r="F55" s="10">
        <v>78.102523264624651</v>
      </c>
    </row>
    <row r="56" spans="4:6">
      <c r="D56">
        <v>2017.4</v>
      </c>
      <c r="E56" s="10">
        <v>75.065910340000002</v>
      </c>
      <c r="F56" s="10">
        <v>77.65407178651266</v>
      </c>
    </row>
    <row r="57" spans="4:6">
      <c r="D57">
        <v>2018.1</v>
      </c>
      <c r="E57" s="10">
        <v>74.650642399999995</v>
      </c>
      <c r="F57" s="10">
        <v>77.256913063285168</v>
      </c>
    </row>
    <row r="58" spans="4:6">
      <c r="D58">
        <v>2018.2</v>
      </c>
      <c r="E58" s="10">
        <v>75.079582209999998</v>
      </c>
      <c r="F58" s="10">
        <v>77.564181444755675</v>
      </c>
    </row>
    <row r="59" spans="4:6">
      <c r="D59">
        <v>2018.3</v>
      </c>
      <c r="E59" s="10">
        <v>74.99812317</v>
      </c>
      <c r="F59" s="10">
        <v>77.657249938985146</v>
      </c>
    </row>
    <row r="60" spans="4:6">
      <c r="D60">
        <v>2018.4</v>
      </c>
      <c r="E60" s="10">
        <v>74.887954710000002</v>
      </c>
      <c r="F60" s="10">
        <v>77.407581196831813</v>
      </c>
    </row>
    <row r="61" spans="4:6">
      <c r="D61">
        <v>2019.1</v>
      </c>
      <c r="E61" s="10">
        <v>74.602485659999999</v>
      </c>
      <c r="F61" s="10">
        <v>77.08203774095756</v>
      </c>
    </row>
    <row r="62" spans="4:6">
      <c r="D62">
        <v>2019.2</v>
      </c>
      <c r="E62" s="10">
        <v>75.064537049999998</v>
      </c>
      <c r="F62" s="10">
        <v>77.274880483878277</v>
      </c>
    </row>
    <row r="63" spans="4:6">
      <c r="D63">
        <v>2019.3</v>
      </c>
      <c r="E63" s="10">
        <v>75.056121829999995</v>
      </c>
      <c r="F63" s="10">
        <v>77.5680253953781</v>
      </c>
    </row>
    <row r="64" spans="4:6">
      <c r="D64">
        <v>2019.4</v>
      </c>
      <c r="E64" s="10">
        <v>75.130386349999995</v>
      </c>
      <c r="F64" s="10">
        <v>77.462355369189552</v>
      </c>
    </row>
    <row r="65" spans="4:6">
      <c r="D65">
        <v>2020.1</v>
      </c>
      <c r="E65" s="10">
        <v>74.395660399999997</v>
      </c>
      <c r="F65" s="10">
        <v>76.96436422240842</v>
      </c>
    </row>
    <row r="66" spans="4:6">
      <c r="D66">
        <v>2020.2</v>
      </c>
      <c r="E66" s="10">
        <v>71.009979250000001</v>
      </c>
      <c r="F66" s="10">
        <v>76.33139659261002</v>
      </c>
    </row>
    <row r="67" spans="4:6">
      <c r="D67">
        <v>2020.3</v>
      </c>
      <c r="E67" s="10">
        <v>73.94811249</v>
      </c>
      <c r="F67" s="10">
        <v>77.681392975627205</v>
      </c>
    </row>
    <row r="68" spans="4:6">
      <c r="D68">
        <v>2020.4</v>
      </c>
      <c r="E68" s="10">
        <v>74.419799800000007</v>
      </c>
      <c r="F68" s="10">
        <v>77.469475682163491</v>
      </c>
    </row>
    <row r="69" spans="4:6">
      <c r="D69">
        <v>2021.1</v>
      </c>
      <c r="E69" s="10">
        <v>73.835876459999994</v>
      </c>
      <c r="F69" s="10">
        <v>77.420176107053791</v>
      </c>
    </row>
    <row r="70" spans="4:6">
      <c r="D70">
        <v>2021.2</v>
      </c>
      <c r="E70" s="10">
        <v>75.001480099999995</v>
      </c>
      <c r="F70" s="10">
        <v>77.991892204666939</v>
      </c>
    </row>
    <row r="71" spans="4:6">
      <c r="D71">
        <v>2021.3</v>
      </c>
      <c r="E71" s="10">
        <v>75.82248688</v>
      </c>
      <c r="F71" s="10">
        <v>78.777783998977142</v>
      </c>
    </row>
    <row r="72" spans="4:6">
      <c r="D72">
        <v>2021.4</v>
      </c>
      <c r="E72" s="10">
        <v>75.202232359999996</v>
      </c>
      <c r="F72" s="10">
        <v>77.763431548067473</v>
      </c>
    </row>
    <row r="73" spans="4:6">
      <c r="D73">
        <v>2022.1</v>
      </c>
      <c r="E73" s="10">
        <v>75.054377281290186</v>
      </c>
      <c r="F73" s="10">
        <v>77.589871117331683</v>
      </c>
    </row>
    <row r="74" spans="4:6">
      <c r="D74">
        <v>2022.2</v>
      </c>
      <c r="E74" s="10">
        <v>75.417286221101349</v>
      </c>
      <c r="F74" s="10">
        <v>77.784897986189208</v>
      </c>
    </row>
  </sheetData>
  <hyperlinks>
    <hyperlink ref="A1" location="Indice!A1" display="Volver índice" xr:uid="{00000000-0004-0000-0B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4682A-4823-254C-8522-C806523694E8}">
  <sheetPr>
    <tabColor theme="5" tint="0.39997558519241921"/>
  </sheetPr>
  <dimension ref="A1:J75"/>
  <sheetViews>
    <sheetView topLeftCell="A19" zoomScale="91" workbookViewId="0">
      <selection activeCell="H3" sqref="H3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833</v>
      </c>
    </row>
    <row r="3" spans="1:10">
      <c r="A3" s="2" t="s">
        <v>166</v>
      </c>
      <c r="J3" s="2" t="s">
        <v>1241</v>
      </c>
    </row>
    <row r="4" spans="1:10">
      <c r="A4" s="2"/>
      <c r="B4" s="164" t="s">
        <v>58</v>
      </c>
      <c r="C4" s="164" t="s">
        <v>1239</v>
      </c>
      <c r="F4" s="96" t="s">
        <v>58</v>
      </c>
      <c r="G4" s="96" t="s">
        <v>1239</v>
      </c>
      <c r="J4" s="2"/>
    </row>
    <row r="5" spans="1:10">
      <c r="A5" t="s">
        <v>1139</v>
      </c>
      <c r="B5" s="156">
        <f>'Base_II.1 regional'!T92</f>
        <v>71.095575153404795</v>
      </c>
      <c r="C5" s="156">
        <f>'Base_II.1 regional'!AF92</f>
        <v>71.269862312219416</v>
      </c>
      <c r="E5" s="93" t="s">
        <v>1142</v>
      </c>
      <c r="F5" s="156">
        <v>79.456563804137275</v>
      </c>
      <c r="G5" s="156">
        <v>80.000481160046434</v>
      </c>
    </row>
    <row r="6" spans="1:10">
      <c r="A6" t="s">
        <v>1140</v>
      </c>
      <c r="B6" s="156">
        <f>'Base_II.1 regional'!T93</f>
        <v>77.687061812476799</v>
      </c>
      <c r="C6" s="156">
        <f>'Base_II.1 regional'!AF93</f>
        <v>77.940405009555249</v>
      </c>
      <c r="E6" s="93" t="s">
        <v>1151</v>
      </c>
      <c r="F6" s="156">
        <v>78.575625203631077</v>
      </c>
      <c r="G6" s="156">
        <v>79.664490499913441</v>
      </c>
    </row>
    <row r="7" spans="1:10">
      <c r="A7" t="s">
        <v>1141</v>
      </c>
      <c r="B7" s="156">
        <f>'Base_II.1 regional'!T94</f>
        <v>69.532205927048579</v>
      </c>
      <c r="C7" s="156">
        <f>'Base_II.1 regional'!AF94</f>
        <v>68.817090468556032</v>
      </c>
      <c r="E7" s="93" t="s">
        <v>1155</v>
      </c>
      <c r="F7" s="156">
        <v>78.630501976571139</v>
      </c>
      <c r="G7" s="156">
        <v>78.643140307287297</v>
      </c>
    </row>
    <row r="8" spans="1:10">
      <c r="A8" t="s">
        <v>1142</v>
      </c>
      <c r="B8" s="156">
        <f>'Base_II.1 regional'!T95</f>
        <v>79.456563804137275</v>
      </c>
      <c r="C8" s="156">
        <f>'Base_II.1 regional'!AF95</f>
        <v>80.000481160046434</v>
      </c>
      <c r="E8" s="93" t="s">
        <v>1147</v>
      </c>
      <c r="F8" s="156">
        <v>78.360984115755883</v>
      </c>
      <c r="G8" s="156">
        <v>77.947394076643732</v>
      </c>
    </row>
    <row r="9" spans="1:10">
      <c r="A9" t="s">
        <v>1143</v>
      </c>
      <c r="B9" s="156">
        <f>'Base_II.1 regional'!T96</f>
        <v>73.096597215410128</v>
      </c>
      <c r="C9" s="156">
        <f>'Base_II.1 regional'!AF96</f>
        <v>73.215896274166354</v>
      </c>
      <c r="E9" s="93" t="s">
        <v>1140</v>
      </c>
      <c r="F9" s="156">
        <v>77.687061812476799</v>
      </c>
      <c r="G9" s="156">
        <v>77.940405009555249</v>
      </c>
    </row>
    <row r="10" spans="1:10">
      <c r="A10" t="s">
        <v>1144</v>
      </c>
      <c r="B10" s="156">
        <f>'Base_II.1 regional'!T97</f>
        <v>71.926716034722489</v>
      </c>
      <c r="C10" s="156">
        <f>'Base_II.1 regional'!AF97</f>
        <v>72.811687035152204</v>
      </c>
      <c r="E10" s="93" t="s">
        <v>1145</v>
      </c>
      <c r="F10" s="156">
        <v>75.182519869035346</v>
      </c>
      <c r="G10" s="156">
        <v>76.428132659217795</v>
      </c>
    </row>
    <row r="11" spans="1:10">
      <c r="A11" t="s">
        <v>1145</v>
      </c>
      <c r="B11" s="156">
        <f>'Base_II.1 regional'!T98</f>
        <v>75.182519869035346</v>
      </c>
      <c r="C11" s="156">
        <f>'Base_II.1 regional'!AF98</f>
        <v>76.428132659217795</v>
      </c>
      <c r="E11" s="93" t="s">
        <v>1153</v>
      </c>
      <c r="F11" s="156">
        <v>76.171516741881021</v>
      </c>
      <c r="G11" s="156">
        <v>76.118983857659316</v>
      </c>
    </row>
    <row r="12" spans="1:10">
      <c r="A12" t="s">
        <v>1146</v>
      </c>
      <c r="B12" s="156">
        <f>'Base_II.1 regional'!T99</f>
        <v>73.81293952474482</v>
      </c>
      <c r="C12" s="156">
        <f>'Base_II.1 regional'!AF99</f>
        <v>75.091601035081197</v>
      </c>
      <c r="E12" s="93" t="s">
        <v>1154</v>
      </c>
      <c r="F12" s="156">
        <v>75.704098290585904</v>
      </c>
      <c r="G12" s="156">
        <v>75.464264937032013</v>
      </c>
    </row>
    <row r="13" spans="1:10">
      <c r="A13" t="s">
        <v>1147</v>
      </c>
      <c r="B13" s="156">
        <f>'Base_II.1 regional'!T100</f>
        <v>78.360984115755883</v>
      </c>
      <c r="C13" s="156">
        <f>'Base_II.1 regional'!AF100</f>
        <v>77.947394076643732</v>
      </c>
      <c r="E13" s="93" t="s">
        <v>1158</v>
      </c>
      <c r="F13" s="156">
        <v>75.064537669822698</v>
      </c>
      <c r="G13" s="156">
        <v>75.417286221101349</v>
      </c>
    </row>
    <row r="14" spans="1:10">
      <c r="A14" t="s">
        <v>1148</v>
      </c>
      <c r="B14" s="156">
        <f>'Base_II.1 regional'!T101</f>
        <v>75.088474320789899</v>
      </c>
      <c r="C14" s="156">
        <f>'Base_II.1 regional'!AF101</f>
        <v>74.985789788638954</v>
      </c>
      <c r="E14" s="93" t="s">
        <v>1146</v>
      </c>
      <c r="F14" s="156">
        <v>73.81293952474482</v>
      </c>
      <c r="G14" s="156">
        <v>75.091601035081197</v>
      </c>
    </row>
    <row r="15" spans="1:10">
      <c r="A15" t="s">
        <v>1149</v>
      </c>
      <c r="B15" s="156">
        <f>'Base_II.1 regional'!T102</f>
        <v>71.919411183745623</v>
      </c>
      <c r="C15" s="156">
        <f>'Base_II.1 regional'!AF102</f>
        <v>72.814205548551101</v>
      </c>
      <c r="E15" s="93" t="s">
        <v>1148</v>
      </c>
      <c r="F15" s="156">
        <v>75.088474320789899</v>
      </c>
      <c r="G15" s="156">
        <v>74.985789788638954</v>
      </c>
    </row>
    <row r="16" spans="1:10">
      <c r="A16" t="s">
        <v>1150</v>
      </c>
      <c r="B16" s="156">
        <f>'Base_II.1 regional'!T103</f>
        <v>73.362733579234003</v>
      </c>
      <c r="C16" s="156">
        <f>'Base_II.1 regional'!AF103</f>
        <v>74.105893496024521</v>
      </c>
      <c r="E16" s="93" t="s">
        <v>1150</v>
      </c>
      <c r="F16" s="156">
        <v>73.362733579234003</v>
      </c>
      <c r="G16" s="156">
        <v>74.105893496024521</v>
      </c>
    </row>
    <row r="17" spans="1:10">
      <c r="A17" t="s">
        <v>1151</v>
      </c>
      <c r="B17" s="156">
        <f>'Base_II.1 regional'!T104</f>
        <v>78.575625203631077</v>
      </c>
      <c r="C17" s="156">
        <f>'Base_II.1 regional'!AF104</f>
        <v>79.664490499913441</v>
      </c>
      <c r="E17" s="93" t="s">
        <v>1152</v>
      </c>
      <c r="F17" s="156">
        <v>72.543767789821771</v>
      </c>
      <c r="G17" s="156">
        <v>73.561466569594643</v>
      </c>
    </row>
    <row r="18" spans="1:10">
      <c r="A18" t="s">
        <v>1152</v>
      </c>
      <c r="B18" s="156">
        <f>'Base_II.1 regional'!T105</f>
        <v>72.543767789821771</v>
      </c>
      <c r="C18" s="156">
        <f>'Base_II.1 regional'!AF105</f>
        <v>73.561466569594643</v>
      </c>
      <c r="E18" s="93" t="s">
        <v>1156</v>
      </c>
      <c r="F18" s="156">
        <v>68.224254160825154</v>
      </c>
      <c r="G18" s="156">
        <v>73.30011289310761</v>
      </c>
    </row>
    <row r="19" spans="1:10">
      <c r="A19" t="s">
        <v>1153</v>
      </c>
      <c r="B19" s="156">
        <f>'Base_II.1 regional'!T106</f>
        <v>76.171516741881021</v>
      </c>
      <c r="C19" s="156">
        <f>'Base_II.1 regional'!AF106</f>
        <v>76.118983857659316</v>
      </c>
      <c r="E19" s="93" t="s">
        <v>1143</v>
      </c>
      <c r="F19" s="156">
        <v>73.096597215410128</v>
      </c>
      <c r="G19" s="156">
        <v>73.215896274166354</v>
      </c>
    </row>
    <row r="20" spans="1:10">
      <c r="A20" t="s">
        <v>1154</v>
      </c>
      <c r="B20" s="156">
        <f>'Base_II.1 regional'!T107</f>
        <v>75.704098290585904</v>
      </c>
      <c r="C20" s="156">
        <f>'Base_II.1 regional'!AF107</f>
        <v>75.464264937032013</v>
      </c>
      <c r="E20" s="93" t="s">
        <v>1149</v>
      </c>
      <c r="F20" s="156">
        <v>71.919411183745623</v>
      </c>
      <c r="G20" s="156">
        <v>72.814205548551101</v>
      </c>
    </row>
    <row r="21" spans="1:10">
      <c r="A21" t="s">
        <v>1155</v>
      </c>
      <c r="B21" s="156">
        <f>'Base_II.1 regional'!T108</f>
        <v>78.630501976571139</v>
      </c>
      <c r="C21" s="156">
        <f>'Base_II.1 regional'!AF108</f>
        <v>78.643140307287297</v>
      </c>
      <c r="E21" s="93" t="s">
        <v>1144</v>
      </c>
      <c r="F21" s="156">
        <v>71.926716034722489</v>
      </c>
      <c r="G21" s="156">
        <v>72.811687035152204</v>
      </c>
    </row>
    <row r="22" spans="1:10">
      <c r="A22" t="s">
        <v>1156</v>
      </c>
      <c r="B22" s="156">
        <f>'Base_II.1 regional'!T109</f>
        <v>68.224254160825154</v>
      </c>
      <c r="C22" s="156">
        <f>'Base_II.1 regional'!AF109</f>
        <v>73.30011289310761</v>
      </c>
      <c r="E22" s="18" t="s">
        <v>1157</v>
      </c>
      <c r="F22" s="156">
        <v>70.52616922660458</v>
      </c>
      <c r="G22" s="156">
        <v>71.446646033953257</v>
      </c>
    </row>
    <row r="23" spans="1:10">
      <c r="A23" t="s">
        <v>1157</v>
      </c>
      <c r="B23" s="156">
        <f>'Base_II.1 regional'!T110</f>
        <v>70.52616922660458</v>
      </c>
      <c r="C23" s="156">
        <f>'Base_II.1 regional'!AF110</f>
        <v>71.446646033953257</v>
      </c>
      <c r="E23" s="93" t="s">
        <v>1139</v>
      </c>
      <c r="F23" s="156">
        <v>71.095575153404795</v>
      </c>
      <c r="G23" s="156">
        <v>71.269862312219416</v>
      </c>
    </row>
    <row r="24" spans="1:10">
      <c r="A24" t="s">
        <v>1158</v>
      </c>
      <c r="B24" s="156">
        <f>'Base_II.1 regional'!T111</f>
        <v>75.064537669822698</v>
      </c>
      <c r="C24" s="156">
        <f>'Base_II.1 regional'!AF111</f>
        <v>75.417286221101349</v>
      </c>
      <c r="E24" s="93" t="s">
        <v>1141</v>
      </c>
      <c r="F24" s="156">
        <v>69.532205927048579</v>
      </c>
      <c r="G24" s="156">
        <v>68.817090468556032</v>
      </c>
    </row>
    <row r="25" spans="1:10">
      <c r="E25" s="10"/>
      <c r="F25" s="10"/>
    </row>
    <row r="26" spans="1:10">
      <c r="E26" s="10"/>
      <c r="F26" s="10"/>
    </row>
    <row r="27" spans="1:10">
      <c r="A27" s="2" t="s">
        <v>183</v>
      </c>
      <c r="E27" s="10"/>
      <c r="F27" s="10"/>
    </row>
    <row r="28" spans="1:10">
      <c r="A28" s="2"/>
      <c r="E28" s="10"/>
      <c r="F28" s="10"/>
    </row>
    <row r="29" spans="1:10">
      <c r="B29" s="164" t="s">
        <v>57</v>
      </c>
      <c r="C29" s="164" t="s">
        <v>898</v>
      </c>
      <c r="E29" s="10"/>
      <c r="F29" s="96" t="s">
        <v>58</v>
      </c>
      <c r="G29" s="96" t="s">
        <v>1239</v>
      </c>
      <c r="J29" t="s">
        <v>73</v>
      </c>
    </row>
    <row r="30" spans="1:10">
      <c r="A30" t="s">
        <v>1139</v>
      </c>
      <c r="B30" s="156">
        <f>'Base_II.1 regional'!T117</f>
        <v>74.34269011783087</v>
      </c>
      <c r="C30" s="156">
        <f>'Base_II.1 regional'!AF117</f>
        <v>74.914100237030084</v>
      </c>
      <c r="E30" s="10" t="s">
        <v>1142</v>
      </c>
      <c r="F30" s="156">
        <v>80.902188781401023</v>
      </c>
      <c r="G30" s="156">
        <v>82.200266210790588</v>
      </c>
    </row>
    <row r="31" spans="1:10">
      <c r="A31" t="s">
        <v>1140</v>
      </c>
      <c r="B31" s="156">
        <f>'Base_II.1 regional'!T118</f>
        <v>79.41259654560632</v>
      </c>
      <c r="C31" s="156">
        <f>'Base_II.1 regional'!AF118</f>
        <v>79.830979395157243</v>
      </c>
      <c r="E31" s="10" t="s">
        <v>1151</v>
      </c>
      <c r="F31" s="156">
        <v>80.570819037228063</v>
      </c>
      <c r="G31" s="156">
        <v>81.429792757328286</v>
      </c>
    </row>
    <row r="32" spans="1:10">
      <c r="A32" t="s">
        <v>1141</v>
      </c>
      <c r="B32" s="156">
        <f>'Base_II.1 regional'!T119</f>
        <v>72.158946441524535</v>
      </c>
      <c r="C32" s="156">
        <f>'Base_II.1 regional'!AF119</f>
        <v>71.979038651833775</v>
      </c>
      <c r="E32" s="10" t="s">
        <v>1155</v>
      </c>
      <c r="F32" s="156">
        <v>80.137096260424073</v>
      </c>
      <c r="G32" s="156">
        <v>80.345877882467207</v>
      </c>
      <c r="J32" s="2" t="s">
        <v>1242</v>
      </c>
    </row>
    <row r="33" spans="1:7">
      <c r="A33" t="s">
        <v>1142</v>
      </c>
      <c r="B33" s="156">
        <f>'Base_II.1 regional'!T120</f>
        <v>80.902188781401023</v>
      </c>
      <c r="C33" s="156">
        <f>'Base_II.1 regional'!AF120</f>
        <v>82.200266210790588</v>
      </c>
      <c r="E33" s="10" t="s">
        <v>1140</v>
      </c>
      <c r="F33" s="156">
        <v>79.41259654560632</v>
      </c>
      <c r="G33" s="156">
        <v>79.830979395157243</v>
      </c>
    </row>
    <row r="34" spans="1:7">
      <c r="A34" t="s">
        <v>1143</v>
      </c>
      <c r="B34" s="156">
        <f>'Base_II.1 regional'!T121</f>
        <v>75.026346861024749</v>
      </c>
      <c r="C34" s="156">
        <f>'Base_II.1 regional'!AF121</f>
        <v>75.060689100470299</v>
      </c>
      <c r="E34" s="10" t="s">
        <v>1147</v>
      </c>
      <c r="F34" s="156">
        <v>79.32510057967211</v>
      </c>
      <c r="G34" s="156">
        <v>79.408829039353932</v>
      </c>
    </row>
    <row r="35" spans="1:7">
      <c r="A35" t="s">
        <v>1144</v>
      </c>
      <c r="B35" s="156">
        <f>'Base_II.1 regional'!T122</f>
        <v>74.782970159850606</v>
      </c>
      <c r="C35" s="156">
        <f>'Base_II.1 regional'!AF122</f>
        <v>75.189311212458293</v>
      </c>
      <c r="E35" s="10" t="s">
        <v>1145</v>
      </c>
      <c r="F35" s="156">
        <v>77.071679280268114</v>
      </c>
      <c r="G35" s="156">
        <v>78.512813497737525</v>
      </c>
    </row>
    <row r="36" spans="1:7">
      <c r="A36" t="s">
        <v>1145</v>
      </c>
      <c r="B36" s="156">
        <f>'Base_II.1 regional'!T123</f>
        <v>77.071679280268114</v>
      </c>
      <c r="C36" s="156">
        <f>'Base_II.1 regional'!AF123</f>
        <v>78.512813497737525</v>
      </c>
      <c r="E36" s="10" t="s">
        <v>1146</v>
      </c>
      <c r="F36" s="156">
        <v>76.258111974856533</v>
      </c>
      <c r="G36" s="156">
        <v>78.097062221745588</v>
      </c>
    </row>
    <row r="37" spans="1:7">
      <c r="A37" t="s">
        <v>1146</v>
      </c>
      <c r="B37" s="156">
        <f>'Base_II.1 regional'!T124</f>
        <v>76.258111974856533</v>
      </c>
      <c r="C37" s="156">
        <f>'Base_II.1 regional'!AF124</f>
        <v>78.097062221745588</v>
      </c>
      <c r="E37" s="10" t="s">
        <v>1156</v>
      </c>
      <c r="F37" s="156">
        <v>72.882477178726333</v>
      </c>
      <c r="G37" s="156">
        <v>78.008125850311544</v>
      </c>
    </row>
    <row r="38" spans="1:7">
      <c r="A38" t="s">
        <v>1147</v>
      </c>
      <c r="B38" s="156">
        <f>'Base_II.1 regional'!T125</f>
        <v>79.32510057967211</v>
      </c>
      <c r="C38" s="156">
        <f>'Base_II.1 regional'!AF125</f>
        <v>79.408829039353932</v>
      </c>
      <c r="E38" s="10" t="s">
        <v>1158</v>
      </c>
      <c r="F38" s="156">
        <v>77.27488048400663</v>
      </c>
      <c r="G38" s="156">
        <v>77.784897986189208</v>
      </c>
    </row>
    <row r="39" spans="1:7">
      <c r="A39" t="s">
        <v>1148</v>
      </c>
      <c r="B39" s="156">
        <f>'Base_II.1 regional'!T126</f>
        <v>77.61422938983111</v>
      </c>
      <c r="C39" s="156">
        <f>'Base_II.1 regional'!AF126</f>
        <v>77.555123676448474</v>
      </c>
      <c r="E39" s="10" t="s">
        <v>1154</v>
      </c>
      <c r="F39" s="156">
        <v>77.806838665119301</v>
      </c>
      <c r="G39" s="156">
        <v>77.663679497288371</v>
      </c>
    </row>
    <row r="40" spans="1:7">
      <c r="A40" t="s">
        <v>1149</v>
      </c>
      <c r="B40" s="156">
        <f>'Base_II.1 regional'!T127</f>
        <v>76.209160147957675</v>
      </c>
      <c r="C40" s="156">
        <f>'Base_II.1 regional'!AF127</f>
        <v>76.55024044721543</v>
      </c>
      <c r="E40" s="10" t="s">
        <v>1148</v>
      </c>
      <c r="F40" s="156">
        <v>77.61422938983111</v>
      </c>
      <c r="G40" s="156">
        <v>77.555123676448474</v>
      </c>
    </row>
    <row r="41" spans="1:7">
      <c r="A41" t="s">
        <v>1150</v>
      </c>
      <c r="B41" s="156">
        <f>'Base_II.1 regional'!T128</f>
        <v>75.611774449478105</v>
      </c>
      <c r="C41" s="156">
        <f>'Base_II.1 regional'!AF128</f>
        <v>76.106853272144804</v>
      </c>
      <c r="E41" s="10" t="s">
        <v>1153</v>
      </c>
      <c r="F41" s="156">
        <v>77.685310655903933</v>
      </c>
      <c r="G41" s="156">
        <v>77.401345425181319</v>
      </c>
    </row>
    <row r="42" spans="1:7">
      <c r="A42" t="s">
        <v>1151</v>
      </c>
      <c r="B42" s="156">
        <f>'Base_II.1 regional'!T129</f>
        <v>80.570819037228063</v>
      </c>
      <c r="C42" s="156">
        <f>'Base_II.1 regional'!AF129</f>
        <v>81.429792757328286</v>
      </c>
      <c r="E42" s="10" t="s">
        <v>1149</v>
      </c>
      <c r="F42" s="156">
        <v>76.209160147957675</v>
      </c>
      <c r="G42" s="156">
        <v>76.55024044721543</v>
      </c>
    </row>
    <row r="43" spans="1:7">
      <c r="A43" t="s">
        <v>1152</v>
      </c>
      <c r="B43" s="156">
        <f>'Base_II.1 regional'!T130</f>
        <v>75.106345588514444</v>
      </c>
      <c r="C43" s="156">
        <f>'Base_II.1 regional'!AF130</f>
        <v>76.060708333336109</v>
      </c>
      <c r="E43" s="10" t="s">
        <v>1150</v>
      </c>
      <c r="F43" s="156">
        <v>75.611774449478105</v>
      </c>
      <c r="G43" s="156">
        <v>76.106853272144804</v>
      </c>
    </row>
    <row r="44" spans="1:7">
      <c r="A44" t="s">
        <v>1153</v>
      </c>
      <c r="B44" s="156">
        <f>'Base_II.1 regional'!T131</f>
        <v>77.685310655903933</v>
      </c>
      <c r="C44" s="156">
        <f>'Base_II.1 regional'!AF131</f>
        <v>77.401345425181319</v>
      </c>
      <c r="E44" s="10" t="s">
        <v>1152</v>
      </c>
      <c r="F44" s="156">
        <v>75.106345588514444</v>
      </c>
      <c r="G44" s="156">
        <v>76.060708333336109</v>
      </c>
    </row>
    <row r="45" spans="1:7">
      <c r="A45" t="s">
        <v>1154</v>
      </c>
      <c r="B45" s="156">
        <f>'Base_II.1 regional'!T132</f>
        <v>77.806838665119301</v>
      </c>
      <c r="C45" s="156">
        <f>'Base_II.1 regional'!AF132</f>
        <v>77.663679497288371</v>
      </c>
      <c r="E45" s="10" t="s">
        <v>1144</v>
      </c>
      <c r="F45" s="156">
        <v>74.782970159850606</v>
      </c>
      <c r="G45" s="156">
        <v>75.189311212458293</v>
      </c>
    </row>
    <row r="46" spans="1:7">
      <c r="A46" t="s">
        <v>1155</v>
      </c>
      <c r="B46" s="156">
        <f>'Base_II.1 regional'!T133</f>
        <v>80.137096260424073</v>
      </c>
      <c r="C46" s="156">
        <f>'Base_II.1 regional'!AF133</f>
        <v>80.345877882467207</v>
      </c>
      <c r="E46" s="10" t="s">
        <v>1143</v>
      </c>
      <c r="F46" s="156">
        <v>75.026346861024749</v>
      </c>
      <c r="G46" s="156">
        <v>75.060689100470299</v>
      </c>
    </row>
    <row r="47" spans="1:7">
      <c r="A47" t="s">
        <v>1156</v>
      </c>
      <c r="B47" s="156">
        <f>'Base_II.1 regional'!T134</f>
        <v>72.882477178726333</v>
      </c>
      <c r="C47" s="156">
        <f>'Base_II.1 regional'!AF134</f>
        <v>78.008125850311544</v>
      </c>
      <c r="E47" s="10" t="s">
        <v>1139</v>
      </c>
      <c r="F47" s="156">
        <v>74.34269011783087</v>
      </c>
      <c r="G47" s="156">
        <v>74.914100237030084</v>
      </c>
    </row>
    <row r="48" spans="1:7">
      <c r="A48" t="s">
        <v>1157</v>
      </c>
      <c r="B48" s="156">
        <f>'Base_II.1 regional'!T135</f>
        <v>72.462145252017891</v>
      </c>
      <c r="C48" s="156">
        <f>'Base_II.1 regional'!AF135</f>
        <v>73.393277272487651</v>
      </c>
      <c r="E48" s="10" t="s">
        <v>1157</v>
      </c>
      <c r="F48" s="156">
        <v>72.462145252017891</v>
      </c>
      <c r="G48" s="156">
        <v>73.393277272487651</v>
      </c>
    </row>
    <row r="49" spans="1:10">
      <c r="A49" t="s">
        <v>1158</v>
      </c>
      <c r="B49" s="156">
        <f>'Base_II.1 regional'!T136</f>
        <v>77.27488048400663</v>
      </c>
      <c r="C49" s="156">
        <f>'Base_II.1 regional'!AF136</f>
        <v>77.784897986189208</v>
      </c>
      <c r="E49" s="10" t="s">
        <v>1141</v>
      </c>
      <c r="F49" s="156">
        <v>72.158946441524535</v>
      </c>
      <c r="G49" s="156">
        <v>71.979038651833775</v>
      </c>
    </row>
    <row r="50" spans="1:10">
      <c r="E50" s="10"/>
      <c r="F50" s="10"/>
    </row>
    <row r="51" spans="1:10">
      <c r="E51" s="10"/>
      <c r="F51" s="10"/>
    </row>
    <row r="52" spans="1:10">
      <c r="E52" s="10"/>
      <c r="F52" s="10"/>
    </row>
    <row r="53" spans="1:10">
      <c r="E53" s="10"/>
      <c r="F53" s="10"/>
    </row>
    <row r="54" spans="1:10">
      <c r="E54" s="10"/>
      <c r="F54" s="10"/>
    </row>
    <row r="55" spans="1:10">
      <c r="E55" s="10"/>
      <c r="F55" s="10"/>
    </row>
    <row r="56" spans="1:10">
      <c r="E56" s="10"/>
      <c r="F56" s="10"/>
    </row>
    <row r="57" spans="1:10">
      <c r="E57" s="10"/>
      <c r="F57" s="10"/>
    </row>
    <row r="58" spans="1:10">
      <c r="E58" s="10"/>
      <c r="F58" s="10"/>
    </row>
    <row r="59" spans="1:10">
      <c r="E59" s="10"/>
      <c r="F59" s="10"/>
      <c r="J59" t="s">
        <v>73</v>
      </c>
    </row>
    <row r="60" spans="1:10">
      <c r="E60" s="10"/>
      <c r="F60" s="10"/>
    </row>
    <row r="61" spans="1:10">
      <c r="E61" s="10"/>
      <c r="F61" s="10"/>
    </row>
    <row r="62" spans="1:10">
      <c r="E62" s="10"/>
      <c r="F62" s="10"/>
    </row>
    <row r="63" spans="1:10">
      <c r="E63" s="10"/>
      <c r="F63" s="10"/>
    </row>
    <row r="64" spans="1:10">
      <c r="E64" s="10"/>
      <c r="F64" s="10"/>
    </row>
    <row r="65" spans="5:6">
      <c r="E65" s="10"/>
      <c r="F65" s="10"/>
    </row>
    <row r="66" spans="5:6">
      <c r="E66" s="10"/>
      <c r="F66" s="10"/>
    </row>
    <row r="67" spans="5:6">
      <c r="E67" s="10"/>
      <c r="F67" s="10"/>
    </row>
    <row r="68" spans="5:6">
      <c r="E68" s="10"/>
      <c r="F68" s="10"/>
    </row>
    <row r="69" spans="5:6">
      <c r="E69" s="10"/>
      <c r="F69" s="10"/>
    </row>
    <row r="70" spans="5:6">
      <c r="E70" s="10"/>
      <c r="F70" s="10"/>
    </row>
    <row r="71" spans="5:6">
      <c r="E71" s="10"/>
      <c r="F71" s="10"/>
    </row>
    <row r="72" spans="5:6">
      <c r="E72" s="10"/>
      <c r="F72" s="10"/>
    </row>
    <row r="73" spans="5:6">
      <c r="E73" s="10"/>
      <c r="F73" s="10"/>
    </row>
    <row r="74" spans="5:6">
      <c r="E74" s="10"/>
      <c r="F74" s="10"/>
    </row>
    <row r="75" spans="5:6">
      <c r="E75" s="10"/>
      <c r="F75" s="10"/>
    </row>
  </sheetData>
  <sortState ref="E30:G49">
    <sortCondition descending="1" ref="G30:G49"/>
  </sortState>
  <hyperlinks>
    <hyperlink ref="A1" location="Indice!A1" display="Volver índice" xr:uid="{14EF656E-0D3E-7747-9294-01E4CB72094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0.39997558519241921"/>
  </sheetPr>
  <dimension ref="B3:BT12"/>
  <sheetViews>
    <sheetView workbookViewId="0">
      <selection activeCell="BT8" sqref="BT8:BT9"/>
    </sheetView>
  </sheetViews>
  <sheetFormatPr baseColWidth="10" defaultRowHeight="15.6"/>
  <cols>
    <col min="2" max="2" width="69.19921875" customWidth="1"/>
  </cols>
  <sheetData>
    <row r="3" spans="2:72" ht="21">
      <c r="B3" s="11" t="s">
        <v>933</v>
      </c>
    </row>
    <row r="5" spans="2:72">
      <c r="B5" s="2" t="s">
        <v>189</v>
      </c>
    </row>
    <row r="6" spans="2:72">
      <c r="B6" t="s">
        <v>190</v>
      </c>
    </row>
    <row r="7" spans="2:72">
      <c r="C7" s="4" t="s">
        <v>169</v>
      </c>
      <c r="D7" s="4" t="s">
        <v>170</v>
      </c>
      <c r="E7" s="4" t="s">
        <v>171</v>
      </c>
      <c r="F7" s="4" t="s">
        <v>172</v>
      </c>
      <c r="G7" s="4" t="s">
        <v>173</v>
      </c>
      <c r="H7" s="4" t="s">
        <v>174</v>
      </c>
      <c r="I7" s="4" t="s">
        <v>175</v>
      </c>
      <c r="J7" s="4" t="s">
        <v>176</v>
      </c>
      <c r="K7" s="4" t="s">
        <v>177</v>
      </c>
      <c r="L7" s="4" t="s">
        <v>178</v>
      </c>
      <c r="M7" s="4" t="s">
        <v>179</v>
      </c>
      <c r="N7" s="4" t="s">
        <v>180</v>
      </c>
      <c r="O7" s="4" t="s">
        <v>13</v>
      </c>
      <c r="P7" s="4" t="s">
        <v>14</v>
      </c>
      <c r="Q7" s="4" t="s">
        <v>15</v>
      </c>
      <c r="R7" s="4" t="s">
        <v>16</v>
      </c>
      <c r="S7" s="4" t="s">
        <v>17</v>
      </c>
      <c r="T7" s="4" t="s">
        <v>18</v>
      </c>
      <c r="U7" s="4" t="s">
        <v>19</v>
      </c>
      <c r="V7" s="4" t="s">
        <v>20</v>
      </c>
      <c r="W7" s="4" t="s">
        <v>21</v>
      </c>
      <c r="X7" s="4" t="s">
        <v>22</v>
      </c>
      <c r="Y7" s="4" t="s">
        <v>23</v>
      </c>
      <c r="Z7" s="4" t="s">
        <v>24</v>
      </c>
      <c r="AA7" s="4" t="s">
        <v>25</v>
      </c>
      <c r="AB7" s="4" t="s">
        <v>26</v>
      </c>
      <c r="AC7" s="4" t="s">
        <v>27</v>
      </c>
      <c r="AD7" s="4" t="s">
        <v>28</v>
      </c>
      <c r="AE7" s="4" t="s">
        <v>29</v>
      </c>
      <c r="AF7" s="4" t="s">
        <v>30</v>
      </c>
      <c r="AG7" s="4" t="s">
        <v>31</v>
      </c>
      <c r="AH7" s="4" t="s">
        <v>32</v>
      </c>
      <c r="AI7" s="4" t="s">
        <v>33</v>
      </c>
      <c r="AJ7" s="4" t="s">
        <v>34</v>
      </c>
      <c r="AK7" s="4" t="s">
        <v>35</v>
      </c>
      <c r="AL7" s="4" t="s">
        <v>36</v>
      </c>
      <c r="AM7" s="4" t="s">
        <v>37</v>
      </c>
      <c r="AN7" s="4" t="s">
        <v>38</v>
      </c>
      <c r="AO7" s="4" t="s">
        <v>39</v>
      </c>
      <c r="AP7" s="4" t="s">
        <v>40</v>
      </c>
      <c r="AQ7" s="4" t="s">
        <v>41</v>
      </c>
      <c r="AR7" s="4" t="s">
        <v>42</v>
      </c>
      <c r="AS7" s="4" t="s">
        <v>43</v>
      </c>
      <c r="AT7" s="4" t="s">
        <v>44</v>
      </c>
      <c r="AU7" s="4" t="s">
        <v>45</v>
      </c>
      <c r="AV7" s="4" t="s">
        <v>46</v>
      </c>
      <c r="AW7" s="4" t="s">
        <v>47</v>
      </c>
      <c r="AX7" s="4" t="s">
        <v>48</v>
      </c>
      <c r="AY7" s="4" t="s">
        <v>49</v>
      </c>
      <c r="AZ7" s="4" t="s">
        <v>50</v>
      </c>
      <c r="BA7" s="4" t="s">
        <v>51</v>
      </c>
      <c r="BB7" s="4" t="s">
        <v>52</v>
      </c>
      <c r="BC7" s="4" t="s">
        <v>53</v>
      </c>
      <c r="BD7" s="4" t="s">
        <v>54</v>
      </c>
      <c r="BE7" s="4" t="s">
        <v>55</v>
      </c>
      <c r="BF7" s="4" t="s">
        <v>56</v>
      </c>
      <c r="BG7" s="4" t="s">
        <v>57</v>
      </c>
      <c r="BH7" s="4" t="s">
        <v>58</v>
      </c>
      <c r="BI7" s="4" t="s">
        <v>59</v>
      </c>
      <c r="BJ7" s="4" t="s">
        <v>60</v>
      </c>
      <c r="BK7" s="4" t="s">
        <v>61</v>
      </c>
      <c r="BL7" s="4" t="s">
        <v>62</v>
      </c>
      <c r="BM7" s="4" t="s">
        <v>63</v>
      </c>
      <c r="BN7" s="4" t="s">
        <v>64</v>
      </c>
      <c r="BO7" s="4" t="s">
        <v>65</v>
      </c>
      <c r="BP7" s="4" t="s">
        <v>66</v>
      </c>
      <c r="BQ7" s="4" t="s">
        <v>67</v>
      </c>
      <c r="BR7" s="4" t="s">
        <v>68</v>
      </c>
      <c r="BS7" s="4" t="s">
        <v>898</v>
      </c>
      <c r="BT7" s="4" t="s">
        <v>1239</v>
      </c>
    </row>
    <row r="8" spans="2:72">
      <c r="B8" t="s">
        <v>187</v>
      </c>
      <c r="C8" s="10">
        <v>12.955667500000001</v>
      </c>
      <c r="D8" s="10">
        <v>12.61021805</v>
      </c>
      <c r="E8" s="10">
        <v>11.449045180000001</v>
      </c>
      <c r="F8" s="10">
        <v>11.82053471</v>
      </c>
      <c r="G8" s="10">
        <v>12.26269913</v>
      </c>
      <c r="H8" s="10">
        <v>12.04847908</v>
      </c>
      <c r="I8" s="10">
        <v>11.14734745</v>
      </c>
      <c r="J8" s="10">
        <v>11.696962360000001</v>
      </c>
      <c r="K8" s="10">
        <v>12.2516222</v>
      </c>
      <c r="L8" s="10">
        <v>11.762476919999999</v>
      </c>
      <c r="M8" s="10">
        <v>10.91558266</v>
      </c>
      <c r="N8" s="10">
        <v>11.434297559999999</v>
      </c>
      <c r="O8" s="10">
        <v>11.80497265</v>
      </c>
      <c r="P8" s="10">
        <v>11.77752304</v>
      </c>
      <c r="Q8" s="10">
        <v>11.18280792</v>
      </c>
      <c r="R8" s="10">
        <v>12.262800220000001</v>
      </c>
      <c r="S8" s="10">
        <v>12.463766100000001</v>
      </c>
      <c r="T8" s="10">
        <v>12.66197872</v>
      </c>
      <c r="U8" s="10">
        <v>12.045227049999999</v>
      </c>
      <c r="V8" s="10">
        <v>13.008554459999999</v>
      </c>
      <c r="W8" s="10">
        <v>13.09606361</v>
      </c>
      <c r="X8" s="10">
        <v>13.239447589999999</v>
      </c>
      <c r="Y8" s="10">
        <v>12.547328950000001</v>
      </c>
      <c r="Z8" s="10">
        <v>13.20487118</v>
      </c>
      <c r="AA8" s="10">
        <v>13.881665229999999</v>
      </c>
      <c r="AB8" s="10">
        <v>13.88961887</v>
      </c>
      <c r="AC8" s="10">
        <v>12.95869637</v>
      </c>
      <c r="AD8" s="10">
        <v>13.51066685</v>
      </c>
      <c r="AE8" s="10">
        <v>14.080311780000001</v>
      </c>
      <c r="AF8" s="10">
        <v>14.67463779</v>
      </c>
      <c r="AG8" s="10">
        <v>14.12432003</v>
      </c>
      <c r="AH8" s="10">
        <v>15.087103839999999</v>
      </c>
      <c r="AI8" s="10">
        <v>15.79753685</v>
      </c>
      <c r="AJ8" s="10">
        <v>16.148338320000001</v>
      </c>
      <c r="AK8" s="10">
        <v>15.16961384</v>
      </c>
      <c r="AL8" s="10">
        <v>16.071285249999999</v>
      </c>
      <c r="AM8" s="10">
        <v>16.200334550000001</v>
      </c>
      <c r="AN8" s="10">
        <v>16.389766689999998</v>
      </c>
      <c r="AO8" s="10">
        <v>14.993427280000001</v>
      </c>
      <c r="AP8" s="10">
        <v>16.052923199999999</v>
      </c>
      <c r="AQ8" s="10">
        <v>16.251176829999999</v>
      </c>
      <c r="AR8" s="10">
        <v>15.773321149999999</v>
      </c>
      <c r="AS8" s="10">
        <v>15.23852634</v>
      </c>
      <c r="AT8" s="10">
        <v>15.71611691</v>
      </c>
      <c r="AU8" s="10">
        <v>15.700994489999999</v>
      </c>
      <c r="AV8" s="10">
        <v>15.305511470000001</v>
      </c>
      <c r="AW8" s="10">
        <v>14.557248120000001</v>
      </c>
      <c r="AX8" s="10">
        <v>15.30675316</v>
      </c>
      <c r="AY8" s="10">
        <v>15.5885973</v>
      </c>
      <c r="AZ8" s="10">
        <v>15.255644800000001</v>
      </c>
      <c r="BA8" s="10">
        <v>14.309269909999999</v>
      </c>
      <c r="BB8" s="10">
        <v>14.766454700000001</v>
      </c>
      <c r="BC8" s="10">
        <v>14.91086769</v>
      </c>
      <c r="BD8" s="10">
        <v>14.990358349999999</v>
      </c>
      <c r="BE8" s="10">
        <v>13.897036549999999</v>
      </c>
      <c r="BF8" s="10">
        <v>14.79597092</v>
      </c>
      <c r="BG8" s="10">
        <v>14.89752483</v>
      </c>
      <c r="BH8" s="10">
        <v>14.902963639999999</v>
      </c>
      <c r="BI8" s="10">
        <v>14.03435898</v>
      </c>
      <c r="BJ8" s="10">
        <v>14.748576160000001</v>
      </c>
      <c r="BK8" s="10">
        <v>14.471912379999999</v>
      </c>
      <c r="BL8" s="10">
        <v>13.361022</v>
      </c>
      <c r="BM8" s="10">
        <v>13.84348679</v>
      </c>
      <c r="BN8" s="10">
        <v>14.47003365</v>
      </c>
      <c r="BO8" s="10">
        <v>14.037466999999999</v>
      </c>
      <c r="BP8" s="10">
        <v>14.413630489999999</v>
      </c>
      <c r="BQ8" s="10">
        <v>13.4646101</v>
      </c>
      <c r="BR8" s="10">
        <v>13.56431961</v>
      </c>
      <c r="BS8" s="10">
        <v>13.9871006</v>
      </c>
      <c r="BT8" s="10">
        <v>13.76911831</v>
      </c>
    </row>
    <row r="9" spans="2:72">
      <c r="B9" t="s">
        <v>191</v>
      </c>
      <c r="C9" s="10">
        <v>30.550485609999999</v>
      </c>
      <c r="D9" s="10">
        <v>32.297344209999999</v>
      </c>
      <c r="E9" s="10">
        <v>33.1436615</v>
      </c>
      <c r="F9" s="10">
        <v>31.959770200000001</v>
      </c>
      <c r="G9" s="10">
        <v>32.136749270000003</v>
      </c>
      <c r="H9" s="10">
        <v>32.68304062</v>
      </c>
      <c r="I9" s="10">
        <v>32.732067110000003</v>
      </c>
      <c r="J9" s="10">
        <v>33.239025120000001</v>
      </c>
      <c r="K9" s="10">
        <v>32.476619720000002</v>
      </c>
      <c r="L9" s="10">
        <v>32.328857419999999</v>
      </c>
      <c r="M9" s="10">
        <v>32.981399539999998</v>
      </c>
      <c r="N9" s="10">
        <v>31.412515639999999</v>
      </c>
      <c r="O9" s="10">
        <v>31.798095700000001</v>
      </c>
      <c r="P9" s="10">
        <v>33.630294800000001</v>
      </c>
      <c r="Q9" s="10">
        <v>35.56419373</v>
      </c>
      <c r="R9" s="10">
        <v>38.435520169999997</v>
      </c>
      <c r="S9" s="10">
        <v>41.080600740000001</v>
      </c>
      <c r="T9" s="10">
        <v>42.67469406</v>
      </c>
      <c r="U9" s="10">
        <v>45.80369949</v>
      </c>
      <c r="V9" s="10">
        <v>46.241333009999998</v>
      </c>
      <c r="W9" s="10">
        <v>47.533412929999997</v>
      </c>
      <c r="X9" s="10">
        <v>49.656944269999997</v>
      </c>
      <c r="Y9" s="10">
        <v>51.123615260000001</v>
      </c>
      <c r="Z9" s="10">
        <v>51.5807991</v>
      </c>
      <c r="AA9" s="10">
        <v>51.176692959999997</v>
      </c>
      <c r="AB9" s="10">
        <v>53.54663086</v>
      </c>
      <c r="AC9" s="10">
        <v>54.466888429999997</v>
      </c>
      <c r="AD9" s="10">
        <v>55.287551880000002</v>
      </c>
      <c r="AE9" s="10">
        <v>56.934265140000001</v>
      </c>
      <c r="AF9" s="10">
        <v>56.43125534</v>
      </c>
      <c r="AG9" s="10">
        <v>59.708629610000003</v>
      </c>
      <c r="AH9" s="10">
        <v>60.18048477</v>
      </c>
      <c r="AI9" s="10">
        <v>61.093685149999999</v>
      </c>
      <c r="AJ9" s="10">
        <v>62.31006241</v>
      </c>
      <c r="AK9" s="10">
        <v>61.448753359999998</v>
      </c>
      <c r="AL9" s="10">
        <v>63.065383910000001</v>
      </c>
      <c r="AM9" s="10">
        <v>62.379379270000001</v>
      </c>
      <c r="AN9" s="10">
        <v>63.367397310000001</v>
      </c>
      <c r="AO9" s="10">
        <v>63.170173650000002</v>
      </c>
      <c r="AP9" s="10">
        <v>62.724945069999997</v>
      </c>
      <c r="AQ9" s="10">
        <v>61.770259860000003</v>
      </c>
      <c r="AR9" s="10">
        <v>63.337234500000001</v>
      </c>
      <c r="AS9" s="10">
        <v>62.40130997</v>
      </c>
      <c r="AT9" s="10">
        <v>61.894790649999997</v>
      </c>
      <c r="AU9" s="10">
        <v>61.791442869999997</v>
      </c>
      <c r="AV9" s="10">
        <v>60.450286869999999</v>
      </c>
      <c r="AW9" s="10">
        <v>61.333927150000001</v>
      </c>
      <c r="AX9" s="10">
        <v>60.534946439999999</v>
      </c>
      <c r="AY9" s="10">
        <v>58.629547119999998</v>
      </c>
      <c r="AZ9" s="10">
        <v>57.810848239999999</v>
      </c>
      <c r="BA9" s="10">
        <v>58.087295529999999</v>
      </c>
      <c r="BB9" s="10">
        <v>57.295192720000003</v>
      </c>
      <c r="BC9" s="10">
        <v>54.73548126</v>
      </c>
      <c r="BD9" s="10">
        <v>54.191852570000002</v>
      </c>
      <c r="BE9" s="10">
        <v>54.382373809999997</v>
      </c>
      <c r="BF9" s="10">
        <v>52.753654480000002</v>
      </c>
      <c r="BG9" s="10">
        <v>51.987586980000003</v>
      </c>
      <c r="BH9" s="10">
        <v>52.912967680000001</v>
      </c>
      <c r="BI9" s="10">
        <v>52.484165189999999</v>
      </c>
      <c r="BJ9" s="10">
        <v>50.998302459999998</v>
      </c>
      <c r="BK9" s="10">
        <v>50.891788480000002</v>
      </c>
      <c r="BL9" s="10">
        <v>50.568576810000003</v>
      </c>
      <c r="BM9" s="10">
        <v>50.793846129999999</v>
      </c>
      <c r="BN9" s="10">
        <v>53.40118408</v>
      </c>
      <c r="BO9" s="10">
        <v>51.537540440000001</v>
      </c>
      <c r="BP9" s="10">
        <v>54.08480453</v>
      </c>
      <c r="BQ9" s="10">
        <v>52.705078129999997</v>
      </c>
      <c r="BR9" s="10">
        <v>51.103603360000001</v>
      </c>
      <c r="BS9" s="10">
        <v>49.279479979999998</v>
      </c>
      <c r="BT9" s="10">
        <v>49.164558409999998</v>
      </c>
    </row>
    <row r="11" spans="2:72">
      <c r="B11" t="s">
        <v>73</v>
      </c>
    </row>
    <row r="12" spans="2:72">
      <c r="B12" s="3" t="s">
        <v>93</v>
      </c>
    </row>
  </sheetData>
  <hyperlinks>
    <hyperlink ref="B12" r:id="rId1" location="!tabs-1254736030639; " xr:uid="{00000000-0004-0000-0C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99839-3831-46DF-BC6E-BFA44E8D7A9B}">
  <sheetPr>
    <tabColor theme="4" tint="0.39997558519241921"/>
  </sheetPr>
  <dimension ref="B3:BS57"/>
  <sheetViews>
    <sheetView workbookViewId="0">
      <selection activeCell="B4" sqref="B4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1248</v>
      </c>
    </row>
    <row r="6" spans="2:71">
      <c r="B6" s="2" t="s">
        <v>1163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898</v>
      </c>
      <c r="AF8" s="22" t="s">
        <v>1239</v>
      </c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203</v>
      </c>
      <c r="C9" s="10">
        <v>18.101062769999999</v>
      </c>
      <c r="D9" s="10">
        <v>18.618358610000001</v>
      </c>
      <c r="E9" s="10">
        <v>18.07639313</v>
      </c>
      <c r="F9" s="10">
        <v>17.9652195</v>
      </c>
      <c r="G9" s="10">
        <v>17.54489517</v>
      </c>
      <c r="H9" s="10">
        <v>16.707180019999999</v>
      </c>
      <c r="I9" s="10">
        <v>16.130628590000001</v>
      </c>
      <c r="J9" s="10">
        <v>17.006437300000002</v>
      </c>
      <c r="K9" s="10">
        <v>17.15868759</v>
      </c>
      <c r="L9" s="10">
        <v>16.704586030000002</v>
      </c>
      <c r="M9" s="10">
        <v>15.991992</v>
      </c>
      <c r="N9" s="10">
        <v>16.236322399999999</v>
      </c>
      <c r="O9" s="10">
        <v>15.768364910000001</v>
      </c>
      <c r="P9" s="10">
        <v>16.5318985</v>
      </c>
      <c r="Q9" s="10">
        <v>15.38698101</v>
      </c>
      <c r="R9" s="10">
        <v>15.92273426</v>
      </c>
      <c r="S9" s="10">
        <v>15.684184070000001</v>
      </c>
      <c r="T9" s="10">
        <v>15.644487379999999</v>
      </c>
      <c r="U9" s="10">
        <v>14.977282519999999</v>
      </c>
      <c r="V9" s="10">
        <v>15.274660109999999</v>
      </c>
      <c r="W9" s="10">
        <v>14.57958412</v>
      </c>
      <c r="X9" s="10">
        <v>13.272369380000001</v>
      </c>
      <c r="Y9" s="10">
        <v>14.53015518</v>
      </c>
      <c r="Z9" s="10">
        <v>16.275699620000001</v>
      </c>
      <c r="AA9" s="10">
        <v>14.323714259999999</v>
      </c>
      <c r="AB9" s="10">
        <v>15.062347409999999</v>
      </c>
      <c r="AC9" s="10">
        <v>14.97899818</v>
      </c>
      <c r="AD9" s="10">
        <v>14.174262049999999</v>
      </c>
      <c r="AE9" s="10">
        <v>14.50383854</v>
      </c>
      <c r="AF9" s="10">
        <v>14.26838875</v>
      </c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204</v>
      </c>
      <c r="C10" s="10">
        <v>14.47041512</v>
      </c>
      <c r="D10" s="10">
        <v>14.107452390000001</v>
      </c>
      <c r="E10" s="10">
        <v>14.53679848</v>
      </c>
      <c r="F10" s="10">
        <v>15.281669620000001</v>
      </c>
      <c r="G10" s="10">
        <v>14.663279530000001</v>
      </c>
      <c r="H10" s="10">
        <v>15.420421599999999</v>
      </c>
      <c r="I10" s="10">
        <v>14.913032530000001</v>
      </c>
      <c r="J10" s="10">
        <v>15.24060059</v>
      </c>
      <c r="K10" s="10">
        <v>15.97752285</v>
      </c>
      <c r="L10" s="10">
        <v>15.4124794</v>
      </c>
      <c r="M10" s="10">
        <v>14.48129082</v>
      </c>
      <c r="N10" s="10">
        <v>14.854994769999999</v>
      </c>
      <c r="O10" s="10">
        <v>16.031654360000001</v>
      </c>
      <c r="P10" s="10">
        <v>16.057544709999998</v>
      </c>
      <c r="Q10" s="10">
        <v>13.851908679999999</v>
      </c>
      <c r="R10" s="10">
        <v>15.911872860000001</v>
      </c>
      <c r="S10" s="10">
        <v>14.192326550000001</v>
      </c>
      <c r="T10" s="10">
        <v>13.96698952</v>
      </c>
      <c r="U10" s="10">
        <v>13.034751890000001</v>
      </c>
      <c r="V10" s="10">
        <v>13.920137410000001</v>
      </c>
      <c r="W10" s="10">
        <v>13.74386024</v>
      </c>
      <c r="X10" s="10">
        <v>13.198107719999999</v>
      </c>
      <c r="Y10" s="10">
        <v>13.29530048</v>
      </c>
      <c r="Z10" s="10">
        <v>12.695447919999999</v>
      </c>
      <c r="AA10" s="10">
        <v>13.85024357</v>
      </c>
      <c r="AB10" s="10">
        <v>14.961591719999999</v>
      </c>
      <c r="AC10" s="10">
        <v>13.94354248</v>
      </c>
      <c r="AD10" s="10">
        <v>15.789801600000001</v>
      </c>
      <c r="AE10" s="10">
        <v>15.41254807</v>
      </c>
      <c r="AF10" s="10">
        <v>14.74434185</v>
      </c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205</v>
      </c>
      <c r="C11" s="10">
        <v>14.34178543</v>
      </c>
      <c r="D11" s="10">
        <v>14.1074295</v>
      </c>
      <c r="E11" s="10">
        <v>13.234965320000001</v>
      </c>
      <c r="F11" s="10">
        <v>13.810188289999999</v>
      </c>
      <c r="G11" s="10">
        <v>14.12036228</v>
      </c>
      <c r="H11" s="10">
        <v>14.888496399999999</v>
      </c>
      <c r="I11" s="10">
        <v>13.861809729999999</v>
      </c>
      <c r="J11" s="10">
        <v>15.47354794</v>
      </c>
      <c r="K11" s="10">
        <v>15.787683489999999</v>
      </c>
      <c r="L11" s="10">
        <v>14.516291620000001</v>
      </c>
      <c r="M11" s="10">
        <v>13.947690959999999</v>
      </c>
      <c r="N11" s="10">
        <v>13.641345980000001</v>
      </c>
      <c r="O11" s="10">
        <v>14.55260277</v>
      </c>
      <c r="P11" s="10">
        <v>15.117012020000001</v>
      </c>
      <c r="Q11" s="10">
        <v>14.64922619</v>
      </c>
      <c r="R11" s="10">
        <v>15.32449913</v>
      </c>
      <c r="S11" s="10">
        <v>14.802677149999999</v>
      </c>
      <c r="T11" s="10">
        <v>14.002446170000001</v>
      </c>
      <c r="U11" s="10">
        <v>13.18968201</v>
      </c>
      <c r="V11" s="10">
        <v>13.42392826</v>
      </c>
      <c r="W11" s="10">
        <v>12.840528490000001</v>
      </c>
      <c r="X11" s="10">
        <v>12.325901030000001</v>
      </c>
      <c r="Y11" s="10">
        <v>12.99074173</v>
      </c>
      <c r="Z11" s="10">
        <v>13.669460300000001</v>
      </c>
      <c r="AA11" s="10">
        <v>14.221189499999999</v>
      </c>
      <c r="AB11" s="10">
        <v>15.82946491</v>
      </c>
      <c r="AC11" s="10">
        <v>14.57518387</v>
      </c>
      <c r="AD11" s="10">
        <v>11.898433689999999</v>
      </c>
      <c r="AE11" s="10">
        <v>11.910756109999999</v>
      </c>
      <c r="AF11" s="10">
        <v>14.1977253</v>
      </c>
      <c r="AG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206</v>
      </c>
      <c r="C12" s="10">
        <v>15.33988285</v>
      </c>
      <c r="D12" s="10">
        <v>13.706449510000001</v>
      </c>
      <c r="E12" s="10">
        <v>13.51251411</v>
      </c>
      <c r="F12" s="10">
        <v>14.087423319999999</v>
      </c>
      <c r="G12" s="10">
        <v>14.12617111</v>
      </c>
      <c r="H12" s="10">
        <v>12.94522858</v>
      </c>
      <c r="I12" s="10">
        <v>11.58749866</v>
      </c>
      <c r="J12" s="10">
        <v>13.30467606</v>
      </c>
      <c r="K12" s="10">
        <v>13.080423359999999</v>
      </c>
      <c r="L12" s="10">
        <v>12.855614660000001</v>
      </c>
      <c r="M12" s="10">
        <v>11.42566109</v>
      </c>
      <c r="N12" s="10">
        <v>13.57742786</v>
      </c>
      <c r="O12" s="10">
        <v>11.61925888</v>
      </c>
      <c r="P12" s="10">
        <v>11.8484745</v>
      </c>
      <c r="Q12" s="10">
        <v>11.82439518</v>
      </c>
      <c r="R12" s="10">
        <v>12.97294235</v>
      </c>
      <c r="S12" s="10">
        <v>13.159786220000001</v>
      </c>
      <c r="T12" s="10">
        <v>11.39644337</v>
      </c>
      <c r="U12" s="10">
        <v>12.43359566</v>
      </c>
      <c r="V12" s="10">
        <v>13.72329712</v>
      </c>
      <c r="W12" s="10">
        <v>11.01380062</v>
      </c>
      <c r="X12" s="10">
        <v>11.643114089999999</v>
      </c>
      <c r="Y12" s="10">
        <v>13.50625801</v>
      </c>
      <c r="Z12" s="10">
        <v>14.182428359999999</v>
      </c>
      <c r="AA12" s="10">
        <v>12.252973559999999</v>
      </c>
      <c r="AB12" s="10">
        <v>11.8234005</v>
      </c>
      <c r="AC12" s="10">
        <v>10.785499570000001</v>
      </c>
      <c r="AD12" s="10">
        <v>11.32019234</v>
      </c>
      <c r="AE12" s="10">
        <v>10.96620083</v>
      </c>
      <c r="AF12" s="10">
        <v>10.51469803</v>
      </c>
      <c r="AG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207</v>
      </c>
      <c r="C13" s="10">
        <v>16.330484389999999</v>
      </c>
      <c r="D13" s="10">
        <v>16.641633989999999</v>
      </c>
      <c r="E13" s="10">
        <v>15.66910839</v>
      </c>
      <c r="F13" s="10">
        <v>16.419511799999999</v>
      </c>
      <c r="G13" s="10">
        <v>16.645774840000001</v>
      </c>
      <c r="H13" s="10">
        <v>15.0111618</v>
      </c>
      <c r="I13" s="10">
        <v>14.55674934</v>
      </c>
      <c r="J13" s="10">
        <v>14.806034090000001</v>
      </c>
      <c r="K13" s="10">
        <v>14.67276955</v>
      </c>
      <c r="L13" s="10">
        <v>14.525885580000001</v>
      </c>
      <c r="M13" s="10">
        <v>12.68901157</v>
      </c>
      <c r="N13" s="10">
        <v>13.781369209999999</v>
      </c>
      <c r="O13" s="10">
        <v>13.85600376</v>
      </c>
      <c r="P13" s="10">
        <v>13.00017834</v>
      </c>
      <c r="Q13" s="10">
        <v>13.472732540000001</v>
      </c>
      <c r="R13" s="10">
        <v>13.93620872</v>
      </c>
      <c r="S13" s="10">
        <v>13.740630149999999</v>
      </c>
      <c r="T13" s="10">
        <v>12.508574490000001</v>
      </c>
      <c r="U13" s="10">
        <v>11.414249420000001</v>
      </c>
      <c r="V13" s="10">
        <v>13.989828109999999</v>
      </c>
      <c r="W13" s="10">
        <v>12.69617367</v>
      </c>
      <c r="X13" s="10">
        <v>11.980671879999999</v>
      </c>
      <c r="Y13" s="10">
        <v>11.519042020000001</v>
      </c>
      <c r="Z13" s="10">
        <v>12.36633396</v>
      </c>
      <c r="AA13" s="10">
        <v>12.674166680000001</v>
      </c>
      <c r="AB13" s="10">
        <v>13.121959690000001</v>
      </c>
      <c r="AC13" s="10">
        <v>11.353671070000001</v>
      </c>
      <c r="AD13" s="10">
        <v>13.430363659999999</v>
      </c>
      <c r="AE13" s="10">
        <v>12.13789749</v>
      </c>
      <c r="AF13" s="10">
        <v>10.724264140000001</v>
      </c>
      <c r="AG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208</v>
      </c>
      <c r="C14" s="10">
        <v>13.344615940000001</v>
      </c>
      <c r="D14" s="10">
        <v>13.34277153</v>
      </c>
      <c r="E14" s="10">
        <v>12.42194462</v>
      </c>
      <c r="F14" s="10">
        <v>13.406683920000001</v>
      </c>
      <c r="G14" s="10">
        <v>13.57411194</v>
      </c>
      <c r="H14" s="10">
        <v>12.765789030000001</v>
      </c>
      <c r="I14" s="10">
        <v>11.898413659999999</v>
      </c>
      <c r="J14" s="10">
        <v>12.207608219999999</v>
      </c>
      <c r="K14" s="10">
        <v>13.18800545</v>
      </c>
      <c r="L14" s="10">
        <v>15.261837010000001</v>
      </c>
      <c r="M14" s="10">
        <v>15.398911480000001</v>
      </c>
      <c r="N14" s="10">
        <v>14.60685921</v>
      </c>
      <c r="O14" s="10">
        <v>15.135872839999999</v>
      </c>
      <c r="P14" s="10">
        <v>16.072883610000002</v>
      </c>
      <c r="Q14" s="10">
        <v>13.88199425</v>
      </c>
      <c r="R14" s="10">
        <v>15.17071915</v>
      </c>
      <c r="S14" s="10">
        <v>14.71885872</v>
      </c>
      <c r="T14" s="10">
        <v>15.171045299999999</v>
      </c>
      <c r="U14" s="10">
        <v>14.6023674</v>
      </c>
      <c r="V14" s="10">
        <v>14.56804466</v>
      </c>
      <c r="W14" s="10">
        <v>14.90761185</v>
      </c>
      <c r="X14" s="10">
        <v>13.018830299999999</v>
      </c>
      <c r="Y14" s="10">
        <v>15.32532883</v>
      </c>
      <c r="Z14" s="10">
        <v>12.60194016</v>
      </c>
      <c r="AA14" s="10">
        <v>13.883053779999999</v>
      </c>
      <c r="AB14" s="10">
        <v>13.12492847</v>
      </c>
      <c r="AC14" s="10">
        <v>11.238669399999999</v>
      </c>
      <c r="AD14" s="10">
        <v>12.64019203</v>
      </c>
      <c r="AE14" s="10">
        <v>11.717915530000001</v>
      </c>
      <c r="AF14" s="10">
        <v>11.140778539999999</v>
      </c>
      <c r="AG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209</v>
      </c>
      <c r="C15" s="10">
        <v>15.64340496</v>
      </c>
      <c r="D15" s="10">
        <v>16.168188099999998</v>
      </c>
      <c r="E15" s="10">
        <v>15.8298769</v>
      </c>
      <c r="F15" s="10">
        <v>15.57227898</v>
      </c>
      <c r="G15" s="10">
        <v>15.544030190000001</v>
      </c>
      <c r="H15" s="10">
        <v>15.403425220000001</v>
      </c>
      <c r="I15" s="10">
        <v>14.23997879</v>
      </c>
      <c r="J15" s="10">
        <v>15.087907789999999</v>
      </c>
      <c r="K15" s="10">
        <v>15.349005699999999</v>
      </c>
      <c r="L15" s="10">
        <v>15.59719563</v>
      </c>
      <c r="M15" s="10">
        <v>14.38131332</v>
      </c>
      <c r="N15" s="10">
        <v>15.489820480000001</v>
      </c>
      <c r="O15" s="10">
        <v>15.99931335</v>
      </c>
      <c r="P15" s="10">
        <v>15.26055908</v>
      </c>
      <c r="Q15" s="10">
        <v>15.00214195</v>
      </c>
      <c r="R15" s="10">
        <v>15.682153700000001</v>
      </c>
      <c r="S15" s="10">
        <v>15.53190708</v>
      </c>
      <c r="T15" s="10">
        <v>15.502456670000001</v>
      </c>
      <c r="U15" s="10">
        <v>14.53132343</v>
      </c>
      <c r="V15" s="10">
        <v>14.887475009999999</v>
      </c>
      <c r="W15" s="10">
        <v>15.320858960000001</v>
      </c>
      <c r="X15" s="10">
        <v>14.92869949</v>
      </c>
      <c r="Y15" s="10">
        <v>14.76897907</v>
      </c>
      <c r="Z15" s="10">
        <v>14.82747459</v>
      </c>
      <c r="AA15" s="10">
        <v>13.958242419999999</v>
      </c>
      <c r="AB15" s="10">
        <v>14.63841438</v>
      </c>
      <c r="AC15" s="10">
        <v>14.12068367</v>
      </c>
      <c r="AD15" s="10">
        <v>14.652750019999999</v>
      </c>
      <c r="AE15" s="10">
        <v>14.529065129999999</v>
      </c>
      <c r="AF15" s="10">
        <v>14.75339127</v>
      </c>
      <c r="AG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210</v>
      </c>
      <c r="C16" s="10">
        <v>14.395484919999999</v>
      </c>
      <c r="D16" s="10">
        <v>13.676898960000001</v>
      </c>
      <c r="E16" s="10">
        <v>13.75185394</v>
      </c>
      <c r="F16" s="10">
        <v>15.05017662</v>
      </c>
      <c r="G16" s="10">
        <v>14.054997439999999</v>
      </c>
      <c r="H16" s="10">
        <v>13.37915039</v>
      </c>
      <c r="I16" s="10">
        <v>12.27336502</v>
      </c>
      <c r="J16" s="10">
        <v>13.02259827</v>
      </c>
      <c r="K16" s="10">
        <v>12.835211749999999</v>
      </c>
      <c r="L16" s="10">
        <v>13.33620548</v>
      </c>
      <c r="M16" s="10">
        <v>11.766226769999999</v>
      </c>
      <c r="N16" s="10">
        <v>12.72471142</v>
      </c>
      <c r="O16" s="10">
        <v>12.92361736</v>
      </c>
      <c r="P16" s="10">
        <v>14.116677279999999</v>
      </c>
      <c r="Q16" s="10">
        <v>13.25449276</v>
      </c>
      <c r="R16" s="10">
        <v>14.093046190000001</v>
      </c>
      <c r="S16" s="10">
        <v>14.707697870000001</v>
      </c>
      <c r="T16" s="10">
        <v>14.279773710000001</v>
      </c>
      <c r="U16" s="10">
        <v>13.71884537</v>
      </c>
      <c r="V16" s="10">
        <v>14.62979889</v>
      </c>
      <c r="W16" s="10">
        <v>13.572618479999999</v>
      </c>
      <c r="X16" s="10">
        <v>12.53845978</v>
      </c>
      <c r="Y16" s="10">
        <v>13.237698549999999</v>
      </c>
      <c r="Z16" s="10">
        <v>13.079813</v>
      </c>
      <c r="AA16" s="10">
        <v>13.57249069</v>
      </c>
      <c r="AB16" s="10">
        <v>13.551579479999999</v>
      </c>
      <c r="AC16" s="10">
        <v>12.598447800000001</v>
      </c>
      <c r="AD16" s="10">
        <v>12.9371109</v>
      </c>
      <c r="AE16" s="10">
        <v>12.29755211</v>
      </c>
      <c r="AF16" s="10">
        <v>14.02244091</v>
      </c>
      <c r="AG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211</v>
      </c>
      <c r="C17" s="10">
        <v>14.169497489999999</v>
      </c>
      <c r="D17" s="10">
        <v>13.328318599999999</v>
      </c>
      <c r="E17" s="10">
        <v>13.660367969999999</v>
      </c>
      <c r="F17" s="10">
        <v>14.350924490000001</v>
      </c>
      <c r="G17" s="10">
        <v>14.25961304</v>
      </c>
      <c r="H17" s="10">
        <v>14.3675499</v>
      </c>
      <c r="I17" s="10">
        <v>13.631020550000001</v>
      </c>
      <c r="J17" s="10">
        <v>14.369996069999999</v>
      </c>
      <c r="K17" s="10">
        <v>14.62259865</v>
      </c>
      <c r="L17" s="10">
        <v>14.579222680000001</v>
      </c>
      <c r="M17" s="10">
        <v>13.95738888</v>
      </c>
      <c r="N17" s="10">
        <v>13.97729206</v>
      </c>
      <c r="O17" s="10">
        <v>14.193324090000001</v>
      </c>
      <c r="P17" s="10">
        <v>14.351214410000001</v>
      </c>
      <c r="Q17" s="10">
        <v>13.294563289999999</v>
      </c>
      <c r="R17" s="10">
        <v>14.607442860000001</v>
      </c>
      <c r="S17" s="10">
        <v>14.300290110000001</v>
      </c>
      <c r="T17" s="10">
        <v>14.52142811</v>
      </c>
      <c r="U17" s="10">
        <v>14.73833561</v>
      </c>
      <c r="V17" s="10">
        <v>15.002132420000001</v>
      </c>
      <c r="W17" s="10">
        <v>14.80115032</v>
      </c>
      <c r="X17" s="10">
        <v>12.790071490000001</v>
      </c>
      <c r="Y17" s="10">
        <v>13.553553580000001</v>
      </c>
      <c r="Z17" s="10">
        <v>14.21004677</v>
      </c>
      <c r="AA17" s="10">
        <v>14.05460167</v>
      </c>
      <c r="AB17" s="10">
        <v>13.94174099</v>
      </c>
      <c r="AC17" s="10">
        <v>12.3232584</v>
      </c>
      <c r="AD17" s="10">
        <v>12.089289669999999</v>
      </c>
      <c r="AE17" s="10">
        <v>13.62671089</v>
      </c>
      <c r="AF17" s="10">
        <v>12.776577</v>
      </c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212</v>
      </c>
      <c r="C18" s="10">
        <v>20.146318440000002</v>
      </c>
      <c r="D18" s="10">
        <v>19.347436900000002</v>
      </c>
      <c r="E18" s="10">
        <v>17.97354889</v>
      </c>
      <c r="F18" s="10">
        <v>18.402652740000001</v>
      </c>
      <c r="G18" s="10">
        <v>18.329730990000002</v>
      </c>
      <c r="H18" s="10">
        <v>19.051155090000002</v>
      </c>
      <c r="I18" s="10">
        <v>18.956834789999998</v>
      </c>
      <c r="J18" s="10">
        <v>19.847318649999998</v>
      </c>
      <c r="K18" s="10">
        <v>20.216835020000001</v>
      </c>
      <c r="L18" s="10">
        <v>19.046773909999999</v>
      </c>
      <c r="M18" s="10">
        <v>18.045991900000001</v>
      </c>
      <c r="N18" s="10">
        <v>17.30882072</v>
      </c>
      <c r="O18" s="10">
        <v>16.886196139999999</v>
      </c>
      <c r="P18" s="10">
        <v>16.495923999999999</v>
      </c>
      <c r="Q18" s="10">
        <v>15.04806709</v>
      </c>
      <c r="R18" s="10">
        <v>15.439742089999999</v>
      </c>
      <c r="S18" s="10">
        <v>16.338621140000001</v>
      </c>
      <c r="T18" s="10">
        <v>16.3449192</v>
      </c>
      <c r="U18" s="10">
        <v>15.254163739999999</v>
      </c>
      <c r="V18" s="10">
        <v>15.95949268</v>
      </c>
      <c r="W18" s="10">
        <v>16.03733253</v>
      </c>
      <c r="X18" s="10">
        <v>15.477998729999999</v>
      </c>
      <c r="Y18" s="10">
        <v>16.175388340000001</v>
      </c>
      <c r="Z18" s="10">
        <v>16.786382679999999</v>
      </c>
      <c r="AA18" s="10">
        <v>15.465032580000001</v>
      </c>
      <c r="AB18" s="10">
        <v>16.060491559999999</v>
      </c>
      <c r="AC18" s="10">
        <v>15.53602982</v>
      </c>
      <c r="AD18" s="10">
        <v>15.21722317</v>
      </c>
      <c r="AE18" s="10">
        <v>14.670104029999999</v>
      </c>
      <c r="AF18" s="10">
        <v>15.367552760000001</v>
      </c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213</v>
      </c>
      <c r="C19" s="10">
        <v>16.327013019999999</v>
      </c>
      <c r="D19" s="10">
        <v>15.774782180000001</v>
      </c>
      <c r="E19" s="10">
        <v>15.02327251</v>
      </c>
      <c r="F19" s="10">
        <v>15.304072379999999</v>
      </c>
      <c r="G19" s="10">
        <v>15.827898980000001</v>
      </c>
      <c r="H19" s="10">
        <v>16.177265169999998</v>
      </c>
      <c r="I19" s="10">
        <v>14.6607132</v>
      </c>
      <c r="J19" s="10">
        <v>15.79953194</v>
      </c>
      <c r="K19" s="10">
        <v>16.236207960000002</v>
      </c>
      <c r="L19" s="10">
        <v>15.76878262</v>
      </c>
      <c r="M19" s="10">
        <v>15.40306187</v>
      </c>
      <c r="N19" s="10">
        <v>15.289888380000001</v>
      </c>
      <c r="O19" s="10">
        <v>16.340354919999999</v>
      </c>
      <c r="P19" s="10">
        <v>16.238737109999999</v>
      </c>
      <c r="Q19" s="10">
        <v>15.1466198</v>
      </c>
      <c r="R19" s="10">
        <v>16.508693699999998</v>
      </c>
      <c r="S19" s="10">
        <v>16.90180969</v>
      </c>
      <c r="T19" s="10">
        <v>16.239896770000001</v>
      </c>
      <c r="U19" s="10">
        <v>15.24803925</v>
      </c>
      <c r="V19" s="10">
        <v>15.16511631</v>
      </c>
      <c r="W19" s="10">
        <v>15.12116241</v>
      </c>
      <c r="X19" s="10">
        <v>14.48515892</v>
      </c>
      <c r="Y19" s="10">
        <v>14.93162918</v>
      </c>
      <c r="Z19" s="10">
        <v>14.692197800000001</v>
      </c>
      <c r="AA19" s="10">
        <v>14.929498669999999</v>
      </c>
      <c r="AB19" s="10">
        <v>15.03808594</v>
      </c>
      <c r="AC19" s="10">
        <v>14.13942909</v>
      </c>
      <c r="AD19" s="10">
        <v>13.35778618</v>
      </c>
      <c r="AE19" s="10">
        <v>14.55989361</v>
      </c>
      <c r="AF19" s="10">
        <v>13.65349674</v>
      </c>
      <c r="AG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214</v>
      </c>
      <c r="C20" s="10">
        <v>15.06105232</v>
      </c>
      <c r="D20" s="10">
        <v>14.651659009999999</v>
      </c>
      <c r="E20" s="10">
        <v>13.9956131</v>
      </c>
      <c r="F20" s="10">
        <v>13.713127139999999</v>
      </c>
      <c r="G20" s="10">
        <v>13.66133881</v>
      </c>
      <c r="H20" s="10">
        <v>13.952979089999999</v>
      </c>
      <c r="I20" s="10">
        <v>13.08502674</v>
      </c>
      <c r="J20" s="10">
        <v>13.958622930000001</v>
      </c>
      <c r="K20" s="10">
        <v>14.048341750000001</v>
      </c>
      <c r="L20" s="10">
        <v>13.90403652</v>
      </c>
      <c r="M20" s="10">
        <v>12.950792310000001</v>
      </c>
      <c r="N20" s="10">
        <v>13.09201908</v>
      </c>
      <c r="O20" s="10">
        <v>13.68841171</v>
      </c>
      <c r="P20" s="10">
        <v>13.82115364</v>
      </c>
      <c r="Q20" s="10">
        <v>12.7229414</v>
      </c>
      <c r="R20" s="10">
        <v>13.869266509999999</v>
      </c>
      <c r="S20" s="10">
        <v>14.78954506</v>
      </c>
      <c r="T20" s="10">
        <v>14.50649452</v>
      </c>
      <c r="U20" s="10">
        <v>13.59519577</v>
      </c>
      <c r="V20" s="10">
        <v>13.96058369</v>
      </c>
      <c r="W20" s="10">
        <v>13.945485120000001</v>
      </c>
      <c r="X20" s="10">
        <v>13.31035709</v>
      </c>
      <c r="Y20" s="10">
        <v>12.44485283</v>
      </c>
      <c r="Z20" s="10">
        <v>12.997579569999999</v>
      </c>
      <c r="AA20" s="10">
        <v>13.352662090000001</v>
      </c>
      <c r="AB20" s="10">
        <v>13.662677759999999</v>
      </c>
      <c r="AC20" s="10">
        <v>13.366656300000001</v>
      </c>
      <c r="AD20" s="10">
        <v>13.564649579999999</v>
      </c>
      <c r="AE20" s="10">
        <v>14.29287624</v>
      </c>
      <c r="AF20" s="10">
        <v>14.044125559999999</v>
      </c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215</v>
      </c>
      <c r="C21" s="10">
        <v>14.78821754</v>
      </c>
      <c r="D21" s="10">
        <v>13.42777824</v>
      </c>
      <c r="E21" s="10">
        <v>13.27846336</v>
      </c>
      <c r="F21" s="10">
        <v>13.74624062</v>
      </c>
      <c r="G21" s="10">
        <v>14.144949909999999</v>
      </c>
      <c r="H21" s="10">
        <v>13.211853980000001</v>
      </c>
      <c r="I21" s="10">
        <v>12.54028606</v>
      </c>
      <c r="J21" s="10">
        <v>12.55377388</v>
      </c>
      <c r="K21" s="10">
        <v>13.15506935</v>
      </c>
      <c r="L21" s="10">
        <v>12.80028534</v>
      </c>
      <c r="M21" s="10">
        <v>12.199115750000001</v>
      </c>
      <c r="N21" s="10">
        <v>13.271735189999999</v>
      </c>
      <c r="O21" s="10">
        <v>13.72627926</v>
      </c>
      <c r="P21" s="10">
        <v>13.555180549999999</v>
      </c>
      <c r="Q21" s="10">
        <v>12.21903133</v>
      </c>
      <c r="R21" s="10">
        <v>13.017185209999999</v>
      </c>
      <c r="S21" s="10">
        <v>13.34189415</v>
      </c>
      <c r="T21" s="10">
        <v>14.005499840000001</v>
      </c>
      <c r="U21" s="10">
        <v>12.21303844</v>
      </c>
      <c r="V21" s="10">
        <v>13.23184681</v>
      </c>
      <c r="W21" s="10">
        <v>13.536238669999999</v>
      </c>
      <c r="X21" s="10">
        <v>12.209965710000001</v>
      </c>
      <c r="Y21" s="10">
        <v>12.729495999999999</v>
      </c>
      <c r="Z21" s="10">
        <v>12.968832020000001</v>
      </c>
      <c r="AA21" s="10">
        <v>13.32060909</v>
      </c>
      <c r="AB21" s="10">
        <v>13.880409240000001</v>
      </c>
      <c r="AC21" s="10">
        <v>12.826467510000001</v>
      </c>
      <c r="AD21" s="10">
        <v>12.527497289999999</v>
      </c>
      <c r="AE21" s="10">
        <v>13.972399709999999</v>
      </c>
      <c r="AF21" s="10">
        <v>13.45822334</v>
      </c>
      <c r="AG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216</v>
      </c>
      <c r="C22" s="10">
        <v>17.511898039999998</v>
      </c>
      <c r="D22" s="10">
        <v>16.973218920000001</v>
      </c>
      <c r="E22" s="10">
        <v>15.47243404</v>
      </c>
      <c r="F22" s="10">
        <v>15.825991630000001</v>
      </c>
      <c r="G22" s="10">
        <v>15.195120810000001</v>
      </c>
      <c r="H22" s="10">
        <v>15.21482658</v>
      </c>
      <c r="I22" s="10">
        <v>14.60799694</v>
      </c>
      <c r="J22" s="10">
        <v>15.368571279999999</v>
      </c>
      <c r="K22" s="10">
        <v>14.268131260000001</v>
      </c>
      <c r="L22" s="10">
        <v>14.470169070000001</v>
      </c>
      <c r="M22" s="10">
        <v>12.71675014</v>
      </c>
      <c r="N22" s="10">
        <v>14.042775150000001</v>
      </c>
      <c r="O22" s="10">
        <v>14.63250446</v>
      </c>
      <c r="P22" s="10">
        <v>15.15920925</v>
      </c>
      <c r="Q22" s="10">
        <v>14.82015228</v>
      </c>
      <c r="R22" s="10">
        <v>15.07642555</v>
      </c>
      <c r="S22" s="10">
        <v>14.77737713</v>
      </c>
      <c r="T22" s="10">
        <v>15.65413189</v>
      </c>
      <c r="U22" s="10">
        <v>13.90445137</v>
      </c>
      <c r="V22" s="10">
        <v>14.566273689999999</v>
      </c>
      <c r="W22" s="10">
        <v>14.235136990000001</v>
      </c>
      <c r="X22" s="10">
        <v>13.73886585</v>
      </c>
      <c r="Y22" s="10">
        <v>13.327546119999999</v>
      </c>
      <c r="Z22" s="10">
        <v>14.87644768</v>
      </c>
      <c r="AA22" s="10">
        <v>14.317340850000001</v>
      </c>
      <c r="AB22" s="10">
        <v>13.8118391</v>
      </c>
      <c r="AC22" s="10">
        <v>13.47356892</v>
      </c>
      <c r="AD22" s="10">
        <v>13.0855484</v>
      </c>
      <c r="AE22" s="10">
        <v>13.608079910000001</v>
      </c>
      <c r="AF22" s="10">
        <v>13.18463135</v>
      </c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217</v>
      </c>
      <c r="C23" s="10">
        <v>18.032808299999999</v>
      </c>
      <c r="D23" s="10">
        <v>19.346845630000001</v>
      </c>
      <c r="E23" s="10">
        <v>17.868431090000001</v>
      </c>
      <c r="F23" s="10">
        <v>18.431745530000001</v>
      </c>
      <c r="G23" s="10">
        <v>18.866935730000002</v>
      </c>
      <c r="H23" s="10">
        <v>16.087167740000002</v>
      </c>
      <c r="I23" s="10">
        <v>15.5102911</v>
      </c>
      <c r="J23" s="10">
        <v>16.36995125</v>
      </c>
      <c r="K23" s="10">
        <v>17.9471302</v>
      </c>
      <c r="L23" s="10">
        <v>16.88306236</v>
      </c>
      <c r="M23" s="10">
        <v>13.451576230000001</v>
      </c>
      <c r="N23" s="10">
        <v>15.910238270000001</v>
      </c>
      <c r="O23" s="10">
        <v>16.860792159999999</v>
      </c>
      <c r="P23" s="10">
        <v>17.386072160000001</v>
      </c>
      <c r="Q23" s="10">
        <v>14.7130785</v>
      </c>
      <c r="R23" s="10">
        <v>16.231956480000001</v>
      </c>
      <c r="S23" s="10">
        <v>18.059694289999999</v>
      </c>
      <c r="T23" s="10">
        <v>17.45660973</v>
      </c>
      <c r="U23" s="10">
        <v>15.701154710000001</v>
      </c>
      <c r="V23" s="10">
        <v>15.672537800000001</v>
      </c>
      <c r="W23" s="10">
        <v>14.989182469999999</v>
      </c>
      <c r="X23" s="10">
        <v>13.51634979</v>
      </c>
      <c r="Y23" s="10">
        <v>13.71330261</v>
      </c>
      <c r="Z23" s="10">
        <v>14.39237213</v>
      </c>
      <c r="AA23" s="10">
        <v>16.805683139999999</v>
      </c>
      <c r="AB23" s="10">
        <v>15.421479229999999</v>
      </c>
      <c r="AC23" s="10">
        <v>14.43252659</v>
      </c>
      <c r="AD23" s="10">
        <v>16.188001629999999</v>
      </c>
      <c r="AE23" s="10">
        <v>15.87719822</v>
      </c>
      <c r="AF23" s="10">
        <v>13.938470840000001</v>
      </c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218</v>
      </c>
      <c r="C24" s="10">
        <v>19.725397109999999</v>
      </c>
      <c r="D24" s="10">
        <v>19.195705409999999</v>
      </c>
      <c r="E24" s="10">
        <v>16.448959349999999</v>
      </c>
      <c r="F24" s="10">
        <v>18.171197889999998</v>
      </c>
      <c r="G24" s="10">
        <v>19.44092178</v>
      </c>
      <c r="H24" s="10">
        <v>18.06230927</v>
      </c>
      <c r="I24" s="10">
        <v>16.163415910000001</v>
      </c>
      <c r="J24" s="10">
        <v>17.651685709999999</v>
      </c>
      <c r="K24" s="10">
        <v>18.329509739999999</v>
      </c>
      <c r="L24" s="10">
        <v>17.439632419999999</v>
      </c>
      <c r="M24" s="10">
        <v>16.377357480000001</v>
      </c>
      <c r="N24" s="10">
        <v>16.84255791</v>
      </c>
      <c r="O24" s="10">
        <v>17.3173542</v>
      </c>
      <c r="P24" s="10">
        <v>16.76200485</v>
      </c>
      <c r="Q24" s="10">
        <v>14.79552174</v>
      </c>
      <c r="R24" s="10">
        <v>16.356681819999999</v>
      </c>
      <c r="S24" s="10">
        <v>16.545362470000001</v>
      </c>
      <c r="T24" s="10">
        <v>17.351659770000001</v>
      </c>
      <c r="U24" s="10">
        <v>15.44235039</v>
      </c>
      <c r="V24" s="10">
        <v>17.501855849999998</v>
      </c>
      <c r="W24" s="10">
        <v>17.32259178</v>
      </c>
      <c r="X24" s="10">
        <v>16.079530720000001</v>
      </c>
      <c r="Y24" s="10">
        <v>15.228868479999999</v>
      </c>
      <c r="Z24" s="10">
        <v>15.786556239999999</v>
      </c>
      <c r="AA24" s="10">
        <v>14.747223849999999</v>
      </c>
      <c r="AB24" s="10">
        <v>16.107332230000001</v>
      </c>
      <c r="AC24" s="10">
        <v>13.772253989999999</v>
      </c>
      <c r="AD24" s="10">
        <v>16.714925770000001</v>
      </c>
      <c r="AE24" s="10">
        <v>16.08770943</v>
      </c>
      <c r="AF24" s="10">
        <v>16.983257290000001</v>
      </c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219</v>
      </c>
      <c r="C25" s="10">
        <v>16.72781754</v>
      </c>
      <c r="D25" s="10">
        <v>15.97403336</v>
      </c>
      <c r="E25" s="10">
        <v>16.18926811</v>
      </c>
      <c r="F25" s="10">
        <v>16.801145550000001</v>
      </c>
      <c r="G25" s="10">
        <v>15.4337883</v>
      </c>
      <c r="H25" s="10">
        <v>14.4556179</v>
      </c>
      <c r="I25" s="10">
        <v>15.556949619999999</v>
      </c>
      <c r="J25" s="10">
        <v>16.00688744</v>
      </c>
      <c r="K25" s="10">
        <v>17.002857209999998</v>
      </c>
      <c r="L25" s="10">
        <v>15.74069214</v>
      </c>
      <c r="M25" s="10">
        <v>13.95711517</v>
      </c>
      <c r="N25" s="10">
        <v>15.05348206</v>
      </c>
      <c r="O25" s="10">
        <v>15.70314312</v>
      </c>
      <c r="P25" s="10">
        <v>15.95298195</v>
      </c>
      <c r="Q25" s="10">
        <v>15.131536479999999</v>
      </c>
      <c r="R25" s="10">
        <v>14.952477460000001</v>
      </c>
      <c r="S25" s="10">
        <v>15.981842990000001</v>
      </c>
      <c r="T25" s="10">
        <v>16.027835849999999</v>
      </c>
      <c r="U25" s="10">
        <v>14.39297009</v>
      </c>
      <c r="V25" s="10">
        <v>16.346715929999998</v>
      </c>
      <c r="W25" s="10">
        <v>16.38594818</v>
      </c>
      <c r="X25" s="10">
        <v>15.18039894</v>
      </c>
      <c r="Y25" s="10">
        <v>13.40462112</v>
      </c>
      <c r="Z25" s="10">
        <v>14.294157029999999</v>
      </c>
      <c r="AA25" s="10">
        <v>13.6479578</v>
      </c>
      <c r="AB25" s="10">
        <v>12.39970493</v>
      </c>
      <c r="AC25" s="10">
        <v>12.707305910000001</v>
      </c>
      <c r="AD25" s="10">
        <v>14.717899320000001</v>
      </c>
      <c r="AE25" s="10">
        <v>15.396964069999999</v>
      </c>
      <c r="AF25" s="10">
        <v>15.43527508</v>
      </c>
      <c r="AG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220</v>
      </c>
      <c r="C26" s="10">
        <v>9.6076297759999996</v>
      </c>
      <c r="D26" s="10">
        <v>8.8656187059999993</v>
      </c>
      <c r="E26" s="10">
        <v>11.30373573</v>
      </c>
      <c r="F26" s="10">
        <v>14.835725780000001</v>
      </c>
      <c r="G26" s="10">
        <v>14.268489840000001</v>
      </c>
      <c r="H26" s="10">
        <v>14.75319481</v>
      </c>
      <c r="I26" s="10">
        <v>10.37984657</v>
      </c>
      <c r="J26" s="10">
        <v>13.4961319</v>
      </c>
      <c r="K26" s="10">
        <v>15.80306244</v>
      </c>
      <c r="L26" s="10">
        <v>19.098497389999999</v>
      </c>
      <c r="M26" s="10">
        <v>19.03603172</v>
      </c>
      <c r="N26" s="10">
        <v>17.311637879999999</v>
      </c>
      <c r="O26" s="10">
        <v>14.206289290000001</v>
      </c>
      <c r="P26" s="10">
        <v>15.297614100000001</v>
      </c>
      <c r="Q26" s="10">
        <v>14.981013300000001</v>
      </c>
      <c r="R26" s="10">
        <v>19.681102750000001</v>
      </c>
      <c r="S26" s="10">
        <v>19.385494229999999</v>
      </c>
      <c r="T26" s="10">
        <v>15.825511929999999</v>
      </c>
      <c r="U26" s="10">
        <v>11.21495247</v>
      </c>
      <c r="V26" s="10">
        <v>10.77159595</v>
      </c>
      <c r="W26" s="10">
        <v>10.560534479999999</v>
      </c>
      <c r="X26" s="10">
        <v>9.0681343079999994</v>
      </c>
      <c r="Y26" s="10">
        <v>7.2986383440000004</v>
      </c>
      <c r="Z26" s="10">
        <v>10.283152579999999</v>
      </c>
      <c r="AA26" s="10">
        <v>11.36246109</v>
      </c>
      <c r="AB26" s="10">
        <v>10.09603214</v>
      </c>
      <c r="AC26" s="10">
        <v>7.3483624460000003</v>
      </c>
      <c r="AD26" s="10">
        <v>11.1671896</v>
      </c>
      <c r="AE26" s="10">
        <v>8.4603700639999992</v>
      </c>
      <c r="AF26" s="10">
        <v>7.8717918400000002</v>
      </c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221</v>
      </c>
      <c r="C27" s="10">
        <v>11.960231780000001</v>
      </c>
      <c r="D27" s="10">
        <v>7.0448665620000002</v>
      </c>
      <c r="E27" s="10">
        <v>10.30875397</v>
      </c>
      <c r="F27" s="10">
        <v>9.423737526</v>
      </c>
      <c r="G27" s="10">
        <v>12.487135889999999</v>
      </c>
      <c r="H27" s="10">
        <v>10.56985474</v>
      </c>
      <c r="I27" s="10">
        <v>11.110775950000001</v>
      </c>
      <c r="J27" s="10">
        <v>13.593221659999999</v>
      </c>
      <c r="K27" s="10">
        <v>11.044313430000001</v>
      </c>
      <c r="L27" s="10">
        <v>13.496685980000001</v>
      </c>
      <c r="M27" s="10">
        <v>12.455756190000001</v>
      </c>
      <c r="N27" s="10">
        <v>13.07239914</v>
      </c>
      <c r="O27" s="10">
        <v>13.573226930000001</v>
      </c>
      <c r="P27" s="10">
        <v>13.561669350000001</v>
      </c>
      <c r="Q27" s="10">
        <v>13.809195519999999</v>
      </c>
      <c r="R27" s="10">
        <v>13.457501410000001</v>
      </c>
      <c r="S27" s="10">
        <v>14.706575389999999</v>
      </c>
      <c r="T27" s="10">
        <v>10.46241856</v>
      </c>
      <c r="U27" s="10">
        <v>9.9290065769999991</v>
      </c>
      <c r="V27" s="10">
        <v>11.38504124</v>
      </c>
      <c r="W27" s="10">
        <v>13.57520485</v>
      </c>
      <c r="X27" s="10">
        <v>11.392562870000001</v>
      </c>
      <c r="Y27" s="10">
        <v>10.70298672</v>
      </c>
      <c r="Z27" s="10">
        <v>9.4960184099999996</v>
      </c>
      <c r="AA27" s="10">
        <v>10.773891450000001</v>
      </c>
      <c r="AB27" s="10">
        <v>10.04976559</v>
      </c>
      <c r="AC27" s="10">
        <v>8.6518993379999998</v>
      </c>
      <c r="AD27" s="10">
        <v>9.5425577159999992</v>
      </c>
      <c r="AE27" s="10">
        <v>13.933304789999999</v>
      </c>
      <c r="AF27" s="10">
        <v>14.119265560000001</v>
      </c>
      <c r="AG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222</v>
      </c>
      <c r="C28" s="10">
        <f>Base_II.2!AQ8</f>
        <v>16.251176829999999</v>
      </c>
      <c r="D28" s="10">
        <f>Base_II.2!AR8</f>
        <v>15.773321149999999</v>
      </c>
      <c r="E28" s="10">
        <f>Base_II.2!AS8</f>
        <v>15.23852634</v>
      </c>
      <c r="F28" s="10">
        <f>Base_II.2!AT8</f>
        <v>15.71611691</v>
      </c>
      <c r="G28" s="10">
        <f>Base_II.2!AU8</f>
        <v>15.700994489999999</v>
      </c>
      <c r="H28" s="10">
        <f>Base_II.2!AV8</f>
        <v>15.305511470000001</v>
      </c>
      <c r="I28" s="10">
        <f>Base_II.2!AW8</f>
        <v>14.557248120000001</v>
      </c>
      <c r="J28" s="10">
        <f>Base_II.2!AX8</f>
        <v>15.30675316</v>
      </c>
      <c r="K28" s="10">
        <f>Base_II.2!AY8</f>
        <v>15.5885973</v>
      </c>
      <c r="L28" s="10">
        <f>Base_II.2!AZ8</f>
        <v>15.255644800000001</v>
      </c>
      <c r="M28" s="10">
        <f>Base_II.2!BA8</f>
        <v>14.309269909999999</v>
      </c>
      <c r="N28" s="10">
        <f>Base_II.2!BB8</f>
        <v>14.766454700000001</v>
      </c>
      <c r="O28" s="10">
        <f>Base_II.2!BC8</f>
        <v>14.91086769</v>
      </c>
      <c r="P28" s="10">
        <f>Base_II.2!BD8</f>
        <v>14.990358349999999</v>
      </c>
      <c r="Q28" s="10">
        <f>Base_II.2!BE8</f>
        <v>13.897036549999999</v>
      </c>
      <c r="R28" s="10">
        <f>Base_II.2!BF8</f>
        <v>14.79597092</v>
      </c>
      <c r="S28" s="10">
        <f>Base_II.2!BG8</f>
        <v>14.89752483</v>
      </c>
      <c r="T28" s="10">
        <f>Base_II.2!BH8</f>
        <v>14.902963639999999</v>
      </c>
      <c r="U28" s="10">
        <f>Base_II.2!BI8</f>
        <v>14.03435898</v>
      </c>
      <c r="V28" s="10">
        <f>Base_II.2!BJ8</f>
        <v>14.748576160000001</v>
      </c>
      <c r="W28" s="10">
        <f>Base_II.2!BK8</f>
        <v>14.471912379999999</v>
      </c>
      <c r="X28" s="10">
        <f>Base_II.2!BL8</f>
        <v>13.361022</v>
      </c>
      <c r="Y28" s="10">
        <f>Base_II.2!BM8</f>
        <v>13.84348679</v>
      </c>
      <c r="Z28" s="10">
        <f>Base_II.2!BN8</f>
        <v>14.47003365</v>
      </c>
      <c r="AA28" s="10">
        <f>Base_II.2!BO8</f>
        <v>14.037466999999999</v>
      </c>
      <c r="AB28" s="10">
        <f>Base_II.2!BP8</f>
        <v>14.413630489999999</v>
      </c>
      <c r="AC28" s="10">
        <f>Base_II.2!BQ8</f>
        <v>13.4646101</v>
      </c>
      <c r="AD28" s="10">
        <f>Base_II.2!BR8</f>
        <v>13.56431961</v>
      </c>
      <c r="AE28" s="10">
        <f>Base_II.2!BS8</f>
        <v>13.9871006</v>
      </c>
      <c r="AF28" s="10">
        <f>Base_II.2!BT8</f>
        <v>13.76911831</v>
      </c>
      <c r="AG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1164</v>
      </c>
    </row>
    <row r="33" spans="2:32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898</v>
      </c>
      <c r="AF33" s="22" t="s">
        <v>1239</v>
      </c>
    </row>
    <row r="34" spans="2:32">
      <c r="B34" t="s">
        <v>203</v>
      </c>
      <c r="C34" s="10">
        <v>69.062538149999995</v>
      </c>
      <c r="D34" s="10">
        <v>72.707420350000007</v>
      </c>
      <c r="E34" s="10">
        <v>70.692840579999995</v>
      </c>
      <c r="F34" s="10">
        <v>71.733306880000001</v>
      </c>
      <c r="G34" s="10">
        <v>69.56356049</v>
      </c>
      <c r="H34" s="10">
        <v>69.525901790000006</v>
      </c>
      <c r="I34" s="10">
        <v>67.118576050000001</v>
      </c>
      <c r="J34" s="10">
        <v>69.595726010000007</v>
      </c>
      <c r="K34" s="10">
        <v>68.358772279999997</v>
      </c>
      <c r="L34" s="10">
        <v>66.750511169999996</v>
      </c>
      <c r="M34" s="10">
        <v>66.586959840000006</v>
      </c>
      <c r="N34" s="10">
        <v>68.704460139999995</v>
      </c>
      <c r="O34" s="10">
        <v>64.824882509999995</v>
      </c>
      <c r="P34" s="10">
        <v>64.746162409999997</v>
      </c>
      <c r="Q34" s="10">
        <v>63.004100800000003</v>
      </c>
      <c r="R34" s="10">
        <v>59.871196750000003</v>
      </c>
      <c r="S34" s="10">
        <v>64.324188230000004</v>
      </c>
      <c r="T34" s="10">
        <v>64.298309329999995</v>
      </c>
      <c r="U34" s="10">
        <v>61.47711563</v>
      </c>
      <c r="V34" s="10">
        <v>62.950920099999998</v>
      </c>
      <c r="W34" s="10">
        <v>61.351406099999998</v>
      </c>
      <c r="X34" s="10">
        <v>60.024169919999999</v>
      </c>
      <c r="Y34" s="10">
        <v>58.91379929</v>
      </c>
      <c r="Z34" s="10">
        <v>63.638515470000002</v>
      </c>
      <c r="AA34" s="10">
        <v>60.263755799999998</v>
      </c>
      <c r="AB34" s="10">
        <v>63.781955719999999</v>
      </c>
      <c r="AC34" s="10">
        <v>62.054851530000001</v>
      </c>
      <c r="AD34" s="10">
        <v>60.680522920000001</v>
      </c>
      <c r="AE34" s="10">
        <v>62.664108280000001</v>
      </c>
      <c r="AF34" s="10">
        <v>60.191146850000003</v>
      </c>
    </row>
    <row r="35" spans="2:32">
      <c r="B35" t="s">
        <v>204</v>
      </c>
      <c r="C35" s="10">
        <v>53.485397339999999</v>
      </c>
      <c r="D35" s="10">
        <v>53.663566590000002</v>
      </c>
      <c r="E35" s="10">
        <v>53.444564819999997</v>
      </c>
      <c r="F35" s="10">
        <v>51.539539339999997</v>
      </c>
      <c r="G35" s="10">
        <v>49.532699579999999</v>
      </c>
      <c r="H35" s="10">
        <v>48.923149109999997</v>
      </c>
      <c r="I35" s="10">
        <v>54.518138890000003</v>
      </c>
      <c r="J35" s="10">
        <v>53.748588560000002</v>
      </c>
      <c r="K35" s="10">
        <v>52.380435939999998</v>
      </c>
      <c r="L35" s="10">
        <v>47.07595062</v>
      </c>
      <c r="M35" s="10">
        <v>46.96332932</v>
      </c>
      <c r="N35" s="10">
        <v>40.766716000000002</v>
      </c>
      <c r="O35" s="10">
        <v>40.989837649999998</v>
      </c>
      <c r="P35" s="10">
        <v>45.612823489999997</v>
      </c>
      <c r="Q35" s="10">
        <v>48.128627780000002</v>
      </c>
      <c r="R35" s="10">
        <v>47.479946140000003</v>
      </c>
      <c r="S35" s="10">
        <v>49.093582150000003</v>
      </c>
      <c r="T35" s="10">
        <v>51.61724091</v>
      </c>
      <c r="U35" s="10">
        <v>46.696144099999998</v>
      </c>
      <c r="V35" s="10">
        <v>43.968231199999998</v>
      </c>
      <c r="W35" s="10">
        <v>41.570327759999998</v>
      </c>
      <c r="X35" s="10">
        <v>40.670780180000001</v>
      </c>
      <c r="Y35" s="10">
        <v>40.151252749999998</v>
      </c>
      <c r="Z35" s="10">
        <v>43.851741789999998</v>
      </c>
      <c r="AA35" s="10">
        <v>44.689464569999998</v>
      </c>
      <c r="AB35" s="10">
        <v>46.256240839999997</v>
      </c>
      <c r="AC35" s="10">
        <v>47.00125122</v>
      </c>
      <c r="AD35" s="10">
        <v>43.633441929999996</v>
      </c>
      <c r="AE35" s="10">
        <v>44.204814910000003</v>
      </c>
      <c r="AF35" s="10">
        <v>40.280521389999997</v>
      </c>
    </row>
    <row r="36" spans="2:32">
      <c r="B36" t="s">
        <v>205</v>
      </c>
      <c r="C36" s="10">
        <v>68.019950870000002</v>
      </c>
      <c r="D36" s="10">
        <v>71.952949520000004</v>
      </c>
      <c r="E36" s="10">
        <v>69.831962590000003</v>
      </c>
      <c r="F36" s="10">
        <v>66.136375430000001</v>
      </c>
      <c r="G36" s="10">
        <v>62.253799440000002</v>
      </c>
      <c r="H36" s="10">
        <v>66.517578130000004</v>
      </c>
      <c r="I36" s="10">
        <v>63.111652370000002</v>
      </c>
      <c r="J36" s="10">
        <v>56.169605259999997</v>
      </c>
      <c r="K36" s="10">
        <v>54.585414890000003</v>
      </c>
      <c r="L36" s="10">
        <v>56.001598360000003</v>
      </c>
      <c r="M36" s="10">
        <v>53.992725370000002</v>
      </c>
      <c r="N36" s="10">
        <v>59.312465670000002</v>
      </c>
      <c r="O36" s="10">
        <v>53.242656709999999</v>
      </c>
      <c r="P36" s="10">
        <v>60.651702880000002</v>
      </c>
      <c r="Q36" s="10">
        <v>51.172622680000003</v>
      </c>
      <c r="R36" s="10">
        <v>48.570518489999998</v>
      </c>
      <c r="S36" s="10">
        <v>48.398014070000002</v>
      </c>
      <c r="T36" s="10">
        <v>50.231880189999998</v>
      </c>
      <c r="U36" s="10">
        <v>52.927646639999999</v>
      </c>
      <c r="V36" s="10">
        <v>49.404262539999998</v>
      </c>
      <c r="W36" s="10">
        <v>49.39561844</v>
      </c>
      <c r="X36" s="10">
        <v>51.632778170000002</v>
      </c>
      <c r="Y36" s="10">
        <v>49.624618529999999</v>
      </c>
      <c r="Z36" s="10">
        <v>58.326000209999997</v>
      </c>
      <c r="AA36" s="10">
        <v>53.860237120000001</v>
      </c>
      <c r="AB36" s="10">
        <v>51.703582760000003</v>
      </c>
      <c r="AC36" s="10">
        <v>54.137973789999997</v>
      </c>
      <c r="AD36" s="10">
        <v>53.838401789999999</v>
      </c>
      <c r="AE36" s="10">
        <v>55.550117489999998</v>
      </c>
      <c r="AF36" s="10">
        <v>53.750762940000001</v>
      </c>
    </row>
    <row r="37" spans="2:32">
      <c r="B37" t="s">
        <v>206</v>
      </c>
      <c r="C37" s="10">
        <v>53.80072784</v>
      </c>
      <c r="D37" s="10">
        <v>58.944126130000001</v>
      </c>
      <c r="E37" s="10">
        <v>53.558139799999999</v>
      </c>
      <c r="F37" s="10">
        <v>58.243450160000002</v>
      </c>
      <c r="G37" s="10">
        <v>56.734748840000002</v>
      </c>
      <c r="H37" s="10">
        <v>49.89814758</v>
      </c>
      <c r="I37" s="10">
        <v>56.161125179999999</v>
      </c>
      <c r="J37" s="10">
        <v>55.586505889999998</v>
      </c>
      <c r="K37" s="10">
        <v>54.935516360000001</v>
      </c>
      <c r="L37" s="10">
        <v>46.151058200000001</v>
      </c>
      <c r="M37" s="10">
        <v>50.09968567</v>
      </c>
      <c r="N37" s="10">
        <v>48.573471069999997</v>
      </c>
      <c r="O37" s="10">
        <v>52.33222198</v>
      </c>
      <c r="P37" s="10">
        <v>45.845771790000001</v>
      </c>
      <c r="Q37" s="10">
        <v>41.82995605</v>
      </c>
      <c r="R37" s="10">
        <v>44.07622147</v>
      </c>
      <c r="S37" s="10">
        <v>40.812290189999999</v>
      </c>
      <c r="T37" s="10">
        <v>49.885883329999999</v>
      </c>
      <c r="U37" s="10">
        <v>43.92464828</v>
      </c>
      <c r="V37" s="10">
        <v>44.968891139999997</v>
      </c>
      <c r="W37" s="10">
        <v>46.828815460000001</v>
      </c>
      <c r="X37" s="10">
        <v>46.712440489999999</v>
      </c>
      <c r="Y37" s="10">
        <v>52.711509700000001</v>
      </c>
      <c r="Z37" s="10">
        <v>51.972064969999998</v>
      </c>
      <c r="AA37" s="10">
        <v>39.396472930000002</v>
      </c>
      <c r="AB37" s="10">
        <v>48.070209499999997</v>
      </c>
      <c r="AC37" s="10">
        <v>49.652599330000001</v>
      </c>
      <c r="AD37" s="10">
        <v>39.932910919999998</v>
      </c>
      <c r="AE37" s="10">
        <v>37.578430179999998</v>
      </c>
      <c r="AF37" s="10">
        <v>43.401298519999997</v>
      </c>
    </row>
    <row r="38" spans="2:32">
      <c r="B38" t="s">
        <v>207</v>
      </c>
      <c r="C38" s="10">
        <v>74.844070430000002</v>
      </c>
      <c r="D38" s="10">
        <v>68.458114620000003</v>
      </c>
      <c r="E38" s="10">
        <v>64.974662780000003</v>
      </c>
      <c r="F38" s="10">
        <v>65.349739069999998</v>
      </c>
      <c r="G38" s="10">
        <v>72.92877197</v>
      </c>
      <c r="H38" s="10">
        <v>66.341850280000003</v>
      </c>
      <c r="I38" s="10">
        <v>65.109588619999997</v>
      </c>
      <c r="J38" s="10">
        <v>68.07595062</v>
      </c>
      <c r="K38" s="10">
        <v>66.373924259999995</v>
      </c>
      <c r="L38" s="10">
        <v>62.509548189999997</v>
      </c>
      <c r="M38" s="10">
        <v>69.113159179999997</v>
      </c>
      <c r="N38" s="10">
        <v>69.545509339999995</v>
      </c>
      <c r="O38" s="10">
        <v>62.818096160000003</v>
      </c>
      <c r="P38" s="10">
        <v>67.269714359999995</v>
      </c>
      <c r="Q38" s="10">
        <v>67.317039489999999</v>
      </c>
      <c r="R38" s="10">
        <v>67.014671329999999</v>
      </c>
      <c r="S38" s="10">
        <v>64.157341000000002</v>
      </c>
      <c r="T38" s="10">
        <v>64.73152924</v>
      </c>
      <c r="U38" s="10">
        <v>65.915657039999999</v>
      </c>
      <c r="V38" s="10">
        <v>65.651557920000002</v>
      </c>
      <c r="W38" s="10">
        <v>64.624145510000005</v>
      </c>
      <c r="X38" s="10">
        <v>67.432205199999999</v>
      </c>
      <c r="Y38" s="10">
        <v>64.734924320000005</v>
      </c>
      <c r="Z38" s="10">
        <v>70.393150329999997</v>
      </c>
      <c r="AA38" s="10">
        <v>62.045135500000001</v>
      </c>
      <c r="AB38" s="10">
        <v>66.010688779999995</v>
      </c>
      <c r="AC38" s="10">
        <v>64.6709137</v>
      </c>
      <c r="AD38" s="10">
        <v>68.324798580000007</v>
      </c>
      <c r="AE38" s="10">
        <v>59.851409910000001</v>
      </c>
      <c r="AF38" s="10">
        <v>67.938842769999994</v>
      </c>
    </row>
    <row r="39" spans="2:32">
      <c r="B39" t="s">
        <v>208</v>
      </c>
      <c r="C39" s="10">
        <v>57.796215060000002</v>
      </c>
      <c r="D39" s="10">
        <v>63.011398319999998</v>
      </c>
      <c r="E39" s="10">
        <v>59.65096664</v>
      </c>
      <c r="F39" s="10">
        <v>60.100242610000002</v>
      </c>
      <c r="G39" s="10">
        <v>58.006278989999998</v>
      </c>
      <c r="H39" s="10">
        <v>58.100219729999999</v>
      </c>
      <c r="I39" s="10">
        <v>70.121711730000001</v>
      </c>
      <c r="J39" s="10">
        <v>60.399887079999999</v>
      </c>
      <c r="K39" s="10">
        <v>58.319458009999998</v>
      </c>
      <c r="L39" s="10">
        <v>60.320526119999997</v>
      </c>
      <c r="M39" s="10">
        <v>50.08309174</v>
      </c>
      <c r="N39" s="10">
        <v>65.085464479999999</v>
      </c>
      <c r="O39" s="10">
        <v>50.793453220000004</v>
      </c>
      <c r="P39" s="10">
        <v>52.38015747</v>
      </c>
      <c r="Q39" s="10">
        <v>58.27775192</v>
      </c>
      <c r="R39" s="10">
        <v>51.70637894</v>
      </c>
      <c r="S39" s="10">
        <v>48.348403930000003</v>
      </c>
      <c r="T39" s="10">
        <v>46.728225709999997</v>
      </c>
      <c r="U39" s="10">
        <v>51.961757660000004</v>
      </c>
      <c r="V39" s="10">
        <v>55.789073940000002</v>
      </c>
      <c r="W39" s="10">
        <v>53.80454254</v>
      </c>
      <c r="X39" s="10">
        <v>60.008316039999997</v>
      </c>
      <c r="Y39" s="10">
        <v>52.907653809999999</v>
      </c>
      <c r="Z39" s="10">
        <v>41.74641037</v>
      </c>
      <c r="AA39" s="10">
        <v>49.483833310000001</v>
      </c>
      <c r="AB39" s="10">
        <v>45.155937190000003</v>
      </c>
      <c r="AC39" s="10">
        <v>44.117614750000001</v>
      </c>
      <c r="AD39" s="10">
        <v>60.57099152</v>
      </c>
      <c r="AE39" s="10">
        <v>56.103397370000003</v>
      </c>
      <c r="AF39" s="10">
        <v>49.781345369999997</v>
      </c>
    </row>
    <row r="40" spans="2:32">
      <c r="B40" t="s">
        <v>209</v>
      </c>
      <c r="C40" s="10">
        <v>59.067146299999997</v>
      </c>
      <c r="D40" s="10">
        <v>58.94328308</v>
      </c>
      <c r="E40" s="10">
        <v>63.570758820000002</v>
      </c>
      <c r="F40" s="10">
        <v>61.676685329999998</v>
      </c>
      <c r="G40" s="10">
        <v>59.302940370000002</v>
      </c>
      <c r="H40" s="10">
        <v>58.454914090000003</v>
      </c>
      <c r="I40" s="10">
        <v>58.579570769999997</v>
      </c>
      <c r="J40" s="10">
        <v>60.319766999999999</v>
      </c>
      <c r="K40" s="10">
        <v>57.693153379999998</v>
      </c>
      <c r="L40" s="10">
        <v>54.470668789999998</v>
      </c>
      <c r="M40" s="10">
        <v>56.217971800000001</v>
      </c>
      <c r="N40" s="10">
        <v>54.753890990000002</v>
      </c>
      <c r="O40" s="10">
        <v>53.048519130000003</v>
      </c>
      <c r="P40" s="10">
        <v>52.799537659999999</v>
      </c>
      <c r="Q40" s="10">
        <v>53.498065949999997</v>
      </c>
      <c r="R40" s="10">
        <v>46.699390409999999</v>
      </c>
      <c r="S40" s="10">
        <v>47.520587919999997</v>
      </c>
      <c r="T40" s="10">
        <v>49.107116699999999</v>
      </c>
      <c r="U40" s="10">
        <v>50.000617980000001</v>
      </c>
      <c r="V40" s="10">
        <v>49.621524809999997</v>
      </c>
      <c r="W40" s="10">
        <v>49.636337279999999</v>
      </c>
      <c r="X40" s="10">
        <v>49.96102905</v>
      </c>
      <c r="Y40" s="10">
        <v>49.827770229999999</v>
      </c>
      <c r="Z40" s="10">
        <v>51.926490780000002</v>
      </c>
      <c r="AA40" s="10">
        <v>47.375972750000003</v>
      </c>
      <c r="AB40" s="10">
        <v>54.088035580000003</v>
      </c>
      <c r="AC40" s="10">
        <v>53.230606080000001</v>
      </c>
      <c r="AD40" s="10">
        <v>51.528579710000002</v>
      </c>
      <c r="AE40" s="10">
        <v>47.383373259999999</v>
      </c>
      <c r="AF40" s="10">
        <v>47.223625179999999</v>
      </c>
    </row>
    <row r="41" spans="2:32">
      <c r="B41" t="s">
        <v>210</v>
      </c>
      <c r="C41" s="10">
        <v>64.487495420000002</v>
      </c>
      <c r="D41" s="10">
        <v>64.165611269999999</v>
      </c>
      <c r="E41" s="10">
        <v>63.430980679999998</v>
      </c>
      <c r="F41" s="10">
        <v>66.828399660000002</v>
      </c>
      <c r="G41" s="10">
        <v>66.044731139999996</v>
      </c>
      <c r="H41" s="10">
        <v>64.562828060000001</v>
      </c>
      <c r="I41" s="10">
        <v>60.976078029999996</v>
      </c>
      <c r="J41" s="10">
        <v>62.162044530000003</v>
      </c>
      <c r="K41" s="10">
        <v>56.530685419999998</v>
      </c>
      <c r="L41" s="10">
        <v>55.451019289999998</v>
      </c>
      <c r="M41" s="10">
        <v>55.054862980000003</v>
      </c>
      <c r="N41" s="10">
        <v>54.536544800000001</v>
      </c>
      <c r="O41" s="10">
        <v>54.1705246</v>
      </c>
      <c r="P41" s="10">
        <v>52.335952759999998</v>
      </c>
      <c r="Q41" s="10">
        <v>55.00358963</v>
      </c>
      <c r="R41" s="10">
        <v>51.752124790000003</v>
      </c>
      <c r="S41" s="10">
        <v>53.007465359999998</v>
      </c>
      <c r="T41" s="10">
        <v>54.455581670000001</v>
      </c>
      <c r="U41" s="10">
        <v>54.598011020000001</v>
      </c>
      <c r="V41" s="10">
        <v>50.287651060000002</v>
      </c>
      <c r="W41" s="10">
        <v>53.643379209999999</v>
      </c>
      <c r="X41" s="10">
        <v>53.289291380000002</v>
      </c>
      <c r="Y41" s="10">
        <v>51.280277249999997</v>
      </c>
      <c r="Z41" s="10">
        <v>54.147605900000002</v>
      </c>
      <c r="AA41" s="10">
        <v>50.302886960000002</v>
      </c>
      <c r="AB41" s="10">
        <v>53.055305480000001</v>
      </c>
      <c r="AC41" s="10">
        <v>51.849971770000003</v>
      </c>
      <c r="AD41" s="10">
        <v>48.138282779999997</v>
      </c>
      <c r="AE41" s="10">
        <v>47.711730959999997</v>
      </c>
      <c r="AF41" s="10">
        <v>49.346420289999998</v>
      </c>
    </row>
    <row r="42" spans="2:32">
      <c r="B42" t="s">
        <v>211</v>
      </c>
      <c r="C42" s="10">
        <v>54.558773039999998</v>
      </c>
      <c r="D42" s="10">
        <v>57.299022669999999</v>
      </c>
      <c r="E42" s="10">
        <v>57.975997919999998</v>
      </c>
      <c r="F42" s="10">
        <v>56.423946379999997</v>
      </c>
      <c r="G42" s="10">
        <v>58.103996279999997</v>
      </c>
      <c r="H42" s="10">
        <v>56.215789790000002</v>
      </c>
      <c r="I42" s="10">
        <v>60.359146119999998</v>
      </c>
      <c r="J42" s="10">
        <v>55.982475280000003</v>
      </c>
      <c r="K42" s="10">
        <v>52.159389500000003</v>
      </c>
      <c r="L42" s="10">
        <v>55.271686549999998</v>
      </c>
      <c r="M42" s="10">
        <v>56.991313929999997</v>
      </c>
      <c r="N42" s="10">
        <v>52.645751949999998</v>
      </c>
      <c r="O42" s="10">
        <v>49.738548280000003</v>
      </c>
      <c r="P42" s="10">
        <v>48.304889680000002</v>
      </c>
      <c r="Q42" s="10">
        <v>48.61303711</v>
      </c>
      <c r="R42" s="10">
        <v>46.809642789999998</v>
      </c>
      <c r="S42" s="10">
        <v>42.065093990000001</v>
      </c>
      <c r="T42" s="10">
        <v>43.075576779999999</v>
      </c>
      <c r="U42" s="10">
        <v>42.037406920000002</v>
      </c>
      <c r="V42" s="10">
        <v>40.113510130000002</v>
      </c>
      <c r="W42" s="10">
        <v>41.307975769999999</v>
      </c>
      <c r="X42" s="10">
        <v>43.887176510000003</v>
      </c>
      <c r="Y42" s="10">
        <v>38.130947110000001</v>
      </c>
      <c r="Z42" s="10">
        <v>44.662418369999997</v>
      </c>
      <c r="AA42" s="10">
        <v>42.908943180000001</v>
      </c>
      <c r="AB42" s="10">
        <v>47.777050019999997</v>
      </c>
      <c r="AC42" s="10">
        <v>43.910118099999998</v>
      </c>
      <c r="AD42" s="10">
        <v>44.494724269999999</v>
      </c>
      <c r="AE42" s="10">
        <v>36.96662903</v>
      </c>
      <c r="AF42" s="10">
        <v>42.104686739999998</v>
      </c>
    </row>
    <row r="43" spans="2:32">
      <c r="B43" t="s">
        <v>212</v>
      </c>
      <c r="C43" s="10">
        <v>63.410549160000002</v>
      </c>
      <c r="D43" s="10">
        <v>62.233890529999996</v>
      </c>
      <c r="E43" s="10">
        <v>60.90849686</v>
      </c>
      <c r="F43" s="10">
        <v>57.765068049999996</v>
      </c>
      <c r="G43" s="10">
        <v>58.857547760000003</v>
      </c>
      <c r="H43" s="10">
        <v>57.789695739999999</v>
      </c>
      <c r="I43" s="10">
        <v>58.951347349999999</v>
      </c>
      <c r="J43" s="10">
        <v>58.329833979999997</v>
      </c>
      <c r="K43" s="10">
        <v>58.302898409999997</v>
      </c>
      <c r="L43" s="10">
        <v>56.60609436</v>
      </c>
      <c r="M43" s="10">
        <v>58.140674590000003</v>
      </c>
      <c r="N43" s="10">
        <v>53.640068049999996</v>
      </c>
      <c r="O43" s="10">
        <v>52.568115229999997</v>
      </c>
      <c r="P43" s="10">
        <v>51.043365479999999</v>
      </c>
      <c r="Q43" s="10">
        <v>51.629344940000003</v>
      </c>
      <c r="R43" s="10">
        <v>51.428318019999999</v>
      </c>
      <c r="S43" s="10">
        <v>50.684047700000001</v>
      </c>
      <c r="T43" s="10">
        <v>51.81758499</v>
      </c>
      <c r="U43" s="10">
        <v>51.065223690000003</v>
      </c>
      <c r="V43" s="10">
        <v>48.461791990000002</v>
      </c>
      <c r="W43" s="10">
        <v>47.546508789999997</v>
      </c>
      <c r="X43" s="10">
        <v>42.849128720000003</v>
      </c>
      <c r="Y43" s="10">
        <v>52.552455899999998</v>
      </c>
      <c r="Z43" s="10">
        <v>48.354030610000002</v>
      </c>
      <c r="AA43" s="10">
        <v>47.862865450000001</v>
      </c>
      <c r="AB43" s="10">
        <v>49.827442169999998</v>
      </c>
      <c r="AC43" s="10">
        <v>47.358734130000002</v>
      </c>
      <c r="AD43" s="10">
        <v>46.212890629999997</v>
      </c>
      <c r="AE43" s="10">
        <v>45.814441680000002</v>
      </c>
      <c r="AF43" s="10">
        <v>47.590057369999997</v>
      </c>
    </row>
    <row r="44" spans="2:32">
      <c r="B44" t="s">
        <v>213</v>
      </c>
      <c r="C44" s="10">
        <v>63.266620639999999</v>
      </c>
      <c r="D44" s="10">
        <v>69.761154169999998</v>
      </c>
      <c r="E44" s="10">
        <v>65.357589719999993</v>
      </c>
      <c r="F44" s="10">
        <v>71.746253969999998</v>
      </c>
      <c r="G44" s="10">
        <v>66.176986690000007</v>
      </c>
      <c r="H44" s="10">
        <v>64.862747189999993</v>
      </c>
      <c r="I44" s="10">
        <v>67.794982910000002</v>
      </c>
      <c r="J44" s="10">
        <v>67.865829469999994</v>
      </c>
      <c r="K44" s="10">
        <v>61.150001529999997</v>
      </c>
      <c r="L44" s="10">
        <v>59.217529300000002</v>
      </c>
      <c r="M44" s="10">
        <v>64.37485504</v>
      </c>
      <c r="N44" s="10">
        <v>62.786800380000003</v>
      </c>
      <c r="O44" s="10">
        <v>71.131919859999996</v>
      </c>
      <c r="P44" s="10">
        <v>59.570678710000003</v>
      </c>
      <c r="Q44" s="10">
        <v>65.126289369999995</v>
      </c>
      <c r="R44" s="10">
        <v>67.158409120000002</v>
      </c>
      <c r="S44" s="10">
        <v>65.248168949999993</v>
      </c>
      <c r="T44" s="10">
        <v>65.026214600000003</v>
      </c>
      <c r="U44" s="10">
        <v>65.953201289999996</v>
      </c>
      <c r="V44" s="10">
        <v>65.045272830000002</v>
      </c>
      <c r="W44" s="10">
        <v>59.030803679999998</v>
      </c>
      <c r="X44" s="10">
        <v>56.346118930000003</v>
      </c>
      <c r="Y44" s="10">
        <v>56.320842740000003</v>
      </c>
      <c r="Z44" s="10">
        <v>60.407413480000002</v>
      </c>
      <c r="AA44" s="10">
        <v>64.914405819999999</v>
      </c>
      <c r="AB44" s="10">
        <v>57.039169309999998</v>
      </c>
      <c r="AC44" s="10">
        <v>59.431079859999997</v>
      </c>
      <c r="AD44" s="10">
        <v>60.960544589999998</v>
      </c>
      <c r="AE44" s="10">
        <v>55.305393219999999</v>
      </c>
      <c r="AF44" s="10">
        <v>62.276142120000003</v>
      </c>
    </row>
    <row r="45" spans="2:32">
      <c r="B45" t="s">
        <v>214</v>
      </c>
      <c r="C45" s="10">
        <v>68.470726010000007</v>
      </c>
      <c r="D45" s="10">
        <v>69.82653809</v>
      </c>
      <c r="E45" s="10">
        <v>69.311019900000005</v>
      </c>
      <c r="F45" s="10">
        <v>63.871665950000001</v>
      </c>
      <c r="G45" s="10">
        <v>62.693202970000002</v>
      </c>
      <c r="H45" s="10">
        <v>63.917411799999996</v>
      </c>
      <c r="I45" s="10">
        <v>62.897769930000003</v>
      </c>
      <c r="J45" s="10">
        <v>60.939823150000002</v>
      </c>
      <c r="K45" s="10">
        <v>62.686576840000001</v>
      </c>
      <c r="L45" s="10">
        <v>61.796924590000003</v>
      </c>
      <c r="M45" s="10">
        <v>59.616233829999999</v>
      </c>
      <c r="N45" s="10">
        <v>58.062988279999999</v>
      </c>
      <c r="O45" s="10">
        <v>57.010871889999997</v>
      </c>
      <c r="P45" s="10">
        <v>54.515720369999997</v>
      </c>
      <c r="Q45" s="10">
        <v>56.664890290000002</v>
      </c>
      <c r="R45" s="10">
        <v>57.396804809999999</v>
      </c>
      <c r="S45" s="10">
        <v>55.835010529999998</v>
      </c>
      <c r="T45" s="10">
        <v>53.79967499</v>
      </c>
      <c r="U45" s="10">
        <v>52.729667659999997</v>
      </c>
      <c r="V45" s="10">
        <v>53.700191500000003</v>
      </c>
      <c r="W45" s="10">
        <v>53.02541351</v>
      </c>
      <c r="X45" s="10">
        <v>47.887386319999997</v>
      </c>
      <c r="Y45" s="10">
        <v>50.082443240000003</v>
      </c>
      <c r="Z45" s="10">
        <v>54.323497770000003</v>
      </c>
      <c r="AA45" s="10">
        <v>53.770538330000001</v>
      </c>
      <c r="AB45" s="10">
        <v>49.920734410000001</v>
      </c>
      <c r="AC45" s="10">
        <v>51.305053710000003</v>
      </c>
      <c r="AD45" s="10">
        <v>52.755477910000003</v>
      </c>
      <c r="AE45" s="10">
        <v>49.955741879999998</v>
      </c>
      <c r="AF45" s="10">
        <v>49.113502500000003</v>
      </c>
    </row>
    <row r="46" spans="2:32">
      <c r="B46" t="s">
        <v>215</v>
      </c>
      <c r="C46" s="10">
        <v>57.89274597</v>
      </c>
      <c r="D46" s="10">
        <v>58.362449650000002</v>
      </c>
      <c r="E46" s="10">
        <v>58.357208249999999</v>
      </c>
      <c r="F46" s="10">
        <v>60.581893919999999</v>
      </c>
      <c r="G46" s="10">
        <v>60.718383789999997</v>
      </c>
      <c r="H46" s="10">
        <v>61.16418839</v>
      </c>
      <c r="I46" s="10">
        <v>59.615997309999997</v>
      </c>
      <c r="J46" s="10">
        <v>60.724090580000002</v>
      </c>
      <c r="K46" s="10">
        <v>57.163753509999999</v>
      </c>
      <c r="L46" s="10">
        <v>56.800861359999999</v>
      </c>
      <c r="M46" s="10">
        <v>56.730335240000002</v>
      </c>
      <c r="N46" s="10">
        <v>56.549137119999997</v>
      </c>
      <c r="O46" s="10">
        <v>52.77273941</v>
      </c>
      <c r="P46" s="10">
        <v>54.48015213</v>
      </c>
      <c r="Q46" s="10">
        <v>52.930068970000001</v>
      </c>
      <c r="R46" s="10">
        <v>52.920661930000001</v>
      </c>
      <c r="S46" s="10">
        <v>50.449138640000001</v>
      </c>
      <c r="T46" s="10">
        <v>51.221527100000003</v>
      </c>
      <c r="U46" s="10">
        <v>56.217220310000002</v>
      </c>
      <c r="V46" s="10">
        <v>48.673332209999998</v>
      </c>
      <c r="W46" s="10">
        <v>51.559169769999997</v>
      </c>
      <c r="X46" s="10">
        <v>54.20739365</v>
      </c>
      <c r="Y46" s="10">
        <v>52.86521149</v>
      </c>
      <c r="Z46" s="10">
        <v>54.760372160000003</v>
      </c>
      <c r="AA46" s="10">
        <v>56.28540039</v>
      </c>
      <c r="AB46" s="10">
        <v>57.412601469999998</v>
      </c>
      <c r="AC46" s="10">
        <v>55.701808929999999</v>
      </c>
      <c r="AD46" s="10">
        <v>49.145523070000003</v>
      </c>
      <c r="AE46" s="10">
        <v>47.941127780000002</v>
      </c>
      <c r="AF46" s="10">
        <v>45.492156979999997</v>
      </c>
    </row>
    <row r="47" spans="2:32">
      <c r="B47" t="s">
        <v>216</v>
      </c>
      <c r="C47" s="10">
        <v>62.892780299999998</v>
      </c>
      <c r="D47" s="10">
        <v>66.827186580000003</v>
      </c>
      <c r="E47" s="10">
        <v>68.751235960000002</v>
      </c>
      <c r="F47" s="10">
        <v>66.786430359999997</v>
      </c>
      <c r="G47" s="10">
        <v>60.017662049999998</v>
      </c>
      <c r="H47" s="10">
        <v>64.627922060000003</v>
      </c>
      <c r="I47" s="10">
        <v>65.948616029999997</v>
      </c>
      <c r="J47" s="10">
        <v>59.788295750000003</v>
      </c>
      <c r="K47" s="10">
        <v>57.46853256</v>
      </c>
      <c r="L47" s="10">
        <v>59.352077479999998</v>
      </c>
      <c r="M47" s="10">
        <v>54.236049649999998</v>
      </c>
      <c r="N47" s="10">
        <v>59.130573269999999</v>
      </c>
      <c r="O47" s="10">
        <v>59.923549649999998</v>
      </c>
      <c r="P47" s="10">
        <v>55.364265439999997</v>
      </c>
      <c r="Q47" s="10">
        <v>55.534526820000004</v>
      </c>
      <c r="R47" s="10">
        <v>51.574432369999997</v>
      </c>
      <c r="S47" s="10">
        <v>51.347911830000001</v>
      </c>
      <c r="T47" s="10">
        <v>50.364047999999997</v>
      </c>
      <c r="U47" s="10">
        <v>50.644107820000002</v>
      </c>
      <c r="V47" s="10">
        <v>46.663051609999997</v>
      </c>
      <c r="W47" s="10">
        <v>44.792411799999996</v>
      </c>
      <c r="X47" s="10">
        <v>46.405555730000003</v>
      </c>
      <c r="Y47" s="10">
        <v>54.835025790000003</v>
      </c>
      <c r="Z47" s="10">
        <v>50.973609920000001</v>
      </c>
      <c r="AA47" s="10">
        <v>49.098320010000002</v>
      </c>
      <c r="AB47" s="10">
        <v>51.887626650000001</v>
      </c>
      <c r="AC47" s="10">
        <v>48.56983185</v>
      </c>
      <c r="AD47" s="10">
        <v>46.332164759999998</v>
      </c>
      <c r="AE47" s="10">
        <v>48.783222199999997</v>
      </c>
      <c r="AF47" s="10">
        <v>47.737316130000004</v>
      </c>
    </row>
    <row r="48" spans="2:32">
      <c r="B48" t="s">
        <v>217</v>
      </c>
      <c r="C48" s="10">
        <v>57.574428560000001</v>
      </c>
      <c r="D48" s="10">
        <v>63.465560910000001</v>
      </c>
      <c r="E48" s="10">
        <v>58.521854400000002</v>
      </c>
      <c r="F48" s="10">
        <v>60.151920320000002</v>
      </c>
      <c r="G48" s="10">
        <v>60.73697662</v>
      </c>
      <c r="H48" s="10">
        <v>57.709918979999998</v>
      </c>
      <c r="I48" s="10">
        <v>54.53373337</v>
      </c>
      <c r="J48" s="10">
        <v>47.77671814</v>
      </c>
      <c r="K48" s="10">
        <v>53.34674072</v>
      </c>
      <c r="L48" s="10">
        <v>50.953990939999997</v>
      </c>
      <c r="M48" s="10">
        <v>35.768699650000002</v>
      </c>
      <c r="N48" s="10">
        <v>47.09616089</v>
      </c>
      <c r="O48" s="10">
        <v>41.528469090000002</v>
      </c>
      <c r="P48" s="10">
        <v>45.549182889999997</v>
      </c>
      <c r="Q48" s="10">
        <v>47.7660141</v>
      </c>
      <c r="R48" s="10">
        <v>45.687992100000002</v>
      </c>
      <c r="S48" s="10">
        <v>45.245437619999997</v>
      </c>
      <c r="T48" s="10">
        <v>51.726928710000003</v>
      </c>
      <c r="U48" s="10">
        <v>49.6905632</v>
      </c>
      <c r="V48" s="10">
        <v>56.457740780000002</v>
      </c>
      <c r="W48" s="10">
        <v>50.680610659999999</v>
      </c>
      <c r="X48" s="10">
        <v>38.326408389999997</v>
      </c>
      <c r="Y48" s="10">
        <v>43.687530520000003</v>
      </c>
      <c r="Z48" s="10">
        <v>46.309597019999998</v>
      </c>
      <c r="AA48" s="10">
        <v>44.041362759999998</v>
      </c>
      <c r="AB48" s="10">
        <v>47.841735839999998</v>
      </c>
      <c r="AC48" s="10">
        <v>50.578403469999998</v>
      </c>
      <c r="AD48" s="10">
        <v>49.515136720000001</v>
      </c>
      <c r="AE48" s="10">
        <v>48.225517269999997</v>
      </c>
      <c r="AF48" s="10">
        <v>44.73809052</v>
      </c>
    </row>
    <row r="49" spans="2:32">
      <c r="B49" t="s">
        <v>218</v>
      </c>
      <c r="C49" s="10">
        <v>55.439727779999998</v>
      </c>
      <c r="D49" s="10">
        <v>56.501411439999998</v>
      </c>
      <c r="E49" s="10">
        <v>53.589241029999997</v>
      </c>
      <c r="F49" s="10">
        <v>52.595989230000001</v>
      </c>
      <c r="G49" s="10">
        <v>56.744285580000003</v>
      </c>
      <c r="H49" s="10">
        <v>49.125511170000003</v>
      </c>
      <c r="I49" s="10">
        <v>56.137340549999998</v>
      </c>
      <c r="J49" s="10">
        <v>53.252532960000003</v>
      </c>
      <c r="K49" s="10">
        <v>53.73791885</v>
      </c>
      <c r="L49" s="10">
        <v>53.200603489999999</v>
      </c>
      <c r="M49" s="10">
        <v>50.146038060000002</v>
      </c>
      <c r="N49" s="10">
        <v>50.643726350000001</v>
      </c>
      <c r="O49" s="10">
        <v>48.751907350000003</v>
      </c>
      <c r="P49" s="10">
        <v>44.897209169999996</v>
      </c>
      <c r="Q49" s="10">
        <v>48.85978317</v>
      </c>
      <c r="R49" s="10">
        <v>48.218574519999997</v>
      </c>
      <c r="S49" s="10">
        <v>46.424289700000003</v>
      </c>
      <c r="T49" s="10">
        <v>51.463344569999997</v>
      </c>
      <c r="U49" s="10">
        <v>49.161472320000001</v>
      </c>
      <c r="V49" s="10">
        <v>50.877479549999997</v>
      </c>
      <c r="W49" s="10">
        <v>52.031471250000003</v>
      </c>
      <c r="X49" s="10">
        <v>49.576667790000002</v>
      </c>
      <c r="Y49" s="10">
        <v>50.81628036</v>
      </c>
      <c r="Z49" s="10">
        <v>50.411823269999999</v>
      </c>
      <c r="AA49" s="10">
        <v>50.281826019999997</v>
      </c>
      <c r="AB49" s="10">
        <v>51.356224060000002</v>
      </c>
      <c r="AC49" s="10">
        <v>52.962162020000001</v>
      </c>
      <c r="AD49" s="10">
        <v>48.879718779999997</v>
      </c>
      <c r="AE49" s="10">
        <v>55.03974152</v>
      </c>
      <c r="AF49" s="10">
        <v>43.233165739999997</v>
      </c>
    </row>
    <row r="50" spans="2:32">
      <c r="B50" t="s">
        <v>219</v>
      </c>
      <c r="C50" s="10">
        <v>62.249805449999997</v>
      </c>
      <c r="D50" s="10">
        <v>55.401741029999997</v>
      </c>
      <c r="E50" s="10">
        <v>59.486312869999999</v>
      </c>
      <c r="F50" s="10">
        <v>48.320526119999997</v>
      </c>
      <c r="G50" s="10">
        <v>50.543697360000003</v>
      </c>
      <c r="H50" s="10">
        <v>44.352291110000003</v>
      </c>
      <c r="I50" s="10">
        <v>54.807109830000002</v>
      </c>
      <c r="J50" s="10">
        <v>56.81537247</v>
      </c>
      <c r="K50" s="10">
        <v>46.359291079999998</v>
      </c>
      <c r="L50" s="10">
        <v>51.173954010000003</v>
      </c>
      <c r="M50" s="10">
        <v>54.365859989999997</v>
      </c>
      <c r="N50" s="10">
        <v>54.626430509999999</v>
      </c>
      <c r="O50" s="10">
        <v>45.180999759999999</v>
      </c>
      <c r="P50" s="10">
        <v>43.2520752</v>
      </c>
      <c r="Q50" s="10">
        <v>46.476638790000003</v>
      </c>
      <c r="R50" s="10">
        <v>41.061328889999999</v>
      </c>
      <c r="S50" s="10">
        <v>38.89146805</v>
      </c>
      <c r="T50" s="10">
        <v>39.292675019999997</v>
      </c>
      <c r="U50" s="10">
        <v>43.831237790000003</v>
      </c>
      <c r="V50" s="10">
        <v>47.68000412</v>
      </c>
      <c r="W50" s="10">
        <v>34.896625520000001</v>
      </c>
      <c r="X50" s="10">
        <v>43.782699579999999</v>
      </c>
      <c r="Y50" s="10">
        <v>41.236942290000002</v>
      </c>
      <c r="Z50" s="10">
        <v>42.299041750000001</v>
      </c>
      <c r="AA50" s="10">
        <v>40.044315339999997</v>
      </c>
      <c r="AB50" s="10">
        <v>47.417919159999997</v>
      </c>
      <c r="AC50" s="10">
        <v>38.334320069999997</v>
      </c>
      <c r="AD50" s="10">
        <v>39.510402679999999</v>
      </c>
      <c r="AE50" s="10">
        <v>41.94217682</v>
      </c>
      <c r="AF50" s="10">
        <v>39.339275360000002</v>
      </c>
    </row>
    <row r="51" spans="2:32">
      <c r="B51" t="s">
        <v>220</v>
      </c>
      <c r="C51" s="10">
        <v>69.048255920000003</v>
      </c>
      <c r="D51" s="10">
        <v>77.345726010000007</v>
      </c>
      <c r="E51" s="10">
        <v>66.450202939999997</v>
      </c>
      <c r="F51" s="10">
        <v>72.140541080000006</v>
      </c>
      <c r="G51" s="10">
        <v>57.657081599999998</v>
      </c>
      <c r="H51" s="10">
        <v>79.863822940000006</v>
      </c>
      <c r="I51" s="10">
        <v>69.389045719999999</v>
      </c>
      <c r="J51" s="10">
        <v>65.773750309999997</v>
      </c>
      <c r="K51" s="10">
        <v>58.386470789999997</v>
      </c>
      <c r="L51" s="10">
        <v>59.658321379999997</v>
      </c>
      <c r="M51" s="10">
        <v>62.477455140000004</v>
      </c>
      <c r="N51" s="10">
        <v>63.604068759999997</v>
      </c>
      <c r="O51" s="10">
        <v>64.256011959999995</v>
      </c>
      <c r="P51" s="10">
        <v>66.09466553</v>
      </c>
      <c r="Q51" s="10">
        <v>60.612445829999999</v>
      </c>
      <c r="R51" s="10">
        <v>72.811653140000004</v>
      </c>
      <c r="S51" s="10">
        <v>82.716567990000001</v>
      </c>
      <c r="T51" s="10">
        <v>67.244140630000004</v>
      </c>
      <c r="U51" s="10">
        <v>76.767227169999998</v>
      </c>
      <c r="V51" s="10">
        <v>74.044868469999997</v>
      </c>
      <c r="W51" s="10">
        <v>79.769943240000003</v>
      </c>
      <c r="X51" s="10">
        <v>61.903194429999999</v>
      </c>
      <c r="Y51" s="10">
        <v>81.853988650000005</v>
      </c>
      <c r="Z51" s="10">
        <v>64.467681880000001</v>
      </c>
      <c r="AA51" s="10">
        <v>74.848480219999999</v>
      </c>
      <c r="AB51" s="10">
        <v>63.144840240000001</v>
      </c>
      <c r="AC51" s="10">
        <v>41.930187230000001</v>
      </c>
      <c r="AD51" s="10">
        <v>61.217674260000003</v>
      </c>
      <c r="AE51" s="10">
        <v>53.206851960000002</v>
      </c>
      <c r="AF51" s="10">
        <v>55.353054049999997</v>
      </c>
    </row>
    <row r="52" spans="2:32">
      <c r="B52" t="s">
        <v>221</v>
      </c>
      <c r="C52" s="10">
        <v>77.872169490000005</v>
      </c>
      <c r="D52" s="10">
        <v>72.689514160000002</v>
      </c>
      <c r="E52" s="10">
        <v>80.885215759999994</v>
      </c>
      <c r="F52" s="10">
        <v>67.585090640000004</v>
      </c>
      <c r="G52" s="10">
        <v>75.878395080000004</v>
      </c>
      <c r="H52" s="10">
        <v>74.568046570000007</v>
      </c>
      <c r="I52" s="10">
        <v>62.914474490000003</v>
      </c>
      <c r="J52" s="10">
        <v>69.007904049999993</v>
      </c>
      <c r="K52" s="10">
        <v>71.537216189999995</v>
      </c>
      <c r="L52" s="10">
        <v>50.46371078</v>
      </c>
      <c r="M52" s="10">
        <v>76.993904110000003</v>
      </c>
      <c r="N52" s="10">
        <v>52.615798949999999</v>
      </c>
      <c r="O52" s="10">
        <v>70.160369869999997</v>
      </c>
      <c r="P52" s="10">
        <v>62.284343720000003</v>
      </c>
      <c r="Q52" s="10">
        <v>64.184005740000003</v>
      </c>
      <c r="R52" s="10">
        <v>75.484985350000002</v>
      </c>
      <c r="S52" s="10">
        <v>84.383430480000001</v>
      </c>
      <c r="T52" s="10">
        <v>69.415992739999993</v>
      </c>
      <c r="U52" s="10">
        <v>77.119117739999993</v>
      </c>
      <c r="V52" s="10">
        <v>68.290351869999995</v>
      </c>
      <c r="W52" s="10">
        <v>60.161064150000001</v>
      </c>
      <c r="X52" s="10">
        <v>57.864536289999997</v>
      </c>
      <c r="Y52" s="10">
        <v>64.489440920000007</v>
      </c>
      <c r="Z52" s="10">
        <v>79.899253849999994</v>
      </c>
      <c r="AA52" s="10">
        <v>84.574745179999994</v>
      </c>
      <c r="AB52" s="10">
        <v>77.425483700000001</v>
      </c>
      <c r="AC52" s="10">
        <v>74.202224729999998</v>
      </c>
      <c r="AD52" s="10">
        <v>75.631866459999998</v>
      </c>
      <c r="AE52" s="10">
        <v>62.61482239</v>
      </c>
      <c r="AF52" s="10">
        <v>69.115997309999997</v>
      </c>
    </row>
    <row r="53" spans="2:32">
      <c r="B53" t="s">
        <v>222</v>
      </c>
      <c r="C53" s="10">
        <f>Base_II.2!AQ9</f>
        <v>61.770259860000003</v>
      </c>
      <c r="D53" s="10">
        <f>Base_II.2!AR9</f>
        <v>63.337234500000001</v>
      </c>
      <c r="E53" s="10">
        <f>Base_II.2!AS9</f>
        <v>62.40130997</v>
      </c>
      <c r="F53" s="10">
        <f>Base_II.2!AT9</f>
        <v>61.894790649999997</v>
      </c>
      <c r="G53" s="10">
        <f>Base_II.2!AU9</f>
        <v>61.791442869999997</v>
      </c>
      <c r="H53" s="10">
        <f>Base_II.2!AV9</f>
        <v>60.450286869999999</v>
      </c>
      <c r="I53" s="10">
        <f>Base_II.2!AW9</f>
        <v>61.333927150000001</v>
      </c>
      <c r="J53" s="10">
        <f>Base_II.2!AX9</f>
        <v>60.534946439999999</v>
      </c>
      <c r="K53" s="10">
        <f>Base_II.2!AY9</f>
        <v>58.629547119999998</v>
      </c>
      <c r="L53" s="10">
        <f>Base_II.2!AZ9</f>
        <v>57.810848239999999</v>
      </c>
      <c r="M53" s="10">
        <f>Base_II.2!BA9</f>
        <v>58.087295529999999</v>
      </c>
      <c r="N53" s="10">
        <f>Base_II.2!BB9</f>
        <v>57.295192720000003</v>
      </c>
      <c r="O53" s="10">
        <f>Base_II.2!BC9</f>
        <v>54.73548126</v>
      </c>
      <c r="P53" s="10">
        <f>Base_II.2!BD9</f>
        <v>54.191852570000002</v>
      </c>
      <c r="Q53" s="10">
        <f>Base_II.2!BE9</f>
        <v>54.382373809999997</v>
      </c>
      <c r="R53" s="10">
        <f>Base_II.2!BF9</f>
        <v>52.753654480000002</v>
      </c>
      <c r="S53" s="10">
        <f>Base_II.2!BG9</f>
        <v>51.987586980000003</v>
      </c>
      <c r="T53" s="10">
        <f>Base_II.2!BH9</f>
        <v>52.912967680000001</v>
      </c>
      <c r="U53" s="10">
        <f>Base_II.2!BI9</f>
        <v>52.484165189999999</v>
      </c>
      <c r="V53" s="10">
        <f>Base_II.2!BJ9</f>
        <v>50.998302459999998</v>
      </c>
      <c r="W53" s="10">
        <f>Base_II.2!BK9</f>
        <v>50.891788480000002</v>
      </c>
      <c r="X53" s="10">
        <f>Base_II.2!BL9</f>
        <v>50.568576810000003</v>
      </c>
      <c r="Y53" s="10">
        <f>Base_II.2!BM9</f>
        <v>50.793846129999999</v>
      </c>
      <c r="Z53" s="10">
        <f>Base_II.2!BN9</f>
        <v>53.40118408</v>
      </c>
      <c r="AA53" s="10">
        <f>Base_II.2!BO9</f>
        <v>51.537540440000001</v>
      </c>
      <c r="AB53" s="10">
        <f>Base_II.2!BP9</f>
        <v>54.08480453</v>
      </c>
      <c r="AC53" s="10">
        <f>Base_II.2!BQ9</f>
        <v>52.705078129999997</v>
      </c>
      <c r="AD53" s="10">
        <f>Base_II.2!BR9</f>
        <v>51.103603360000001</v>
      </c>
      <c r="AE53" s="10">
        <f>Base_II.2!BS9</f>
        <v>49.279479979999998</v>
      </c>
      <c r="AF53" s="10">
        <f>Base_II.2!BT9</f>
        <v>49.164558409999998</v>
      </c>
    </row>
    <row r="54" spans="2:32"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6" spans="2:32">
      <c r="B56" t="s">
        <v>73</v>
      </c>
      <c r="C56" s="10"/>
      <c r="D56" s="10"/>
      <c r="E56" s="10"/>
      <c r="F56" s="10"/>
      <c r="G56" s="10"/>
      <c r="H56" s="10"/>
      <c r="I56" s="10"/>
      <c r="J56" s="10"/>
    </row>
    <row r="57" spans="2:32">
      <c r="B57" s="3" t="s">
        <v>93</v>
      </c>
    </row>
  </sheetData>
  <hyperlinks>
    <hyperlink ref="B57" r:id="rId1" location="!tabs-1254736030639; " xr:uid="{4BC90A00-5B60-4F9F-9086-D49CD4DB43BB}"/>
  </hyperlinks>
  <pageMargins left="0.7" right="0.7" top="0.75" bottom="0.75" header="0.3" footer="0.3"/>
  <pageSetup paperSize="9" orientation="portrait" horizontalDpi="1200" verticalDpi="120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H73"/>
  <sheetViews>
    <sheetView workbookViewId="0">
      <selection activeCell="F12" sqref="F12"/>
    </sheetView>
  </sheetViews>
  <sheetFormatPr baseColWidth="10" defaultRowHeight="15.6"/>
  <cols>
    <col min="3" max="4" width="14.5" customWidth="1"/>
  </cols>
  <sheetData>
    <row r="1" spans="1:8">
      <c r="A1" s="3" t="s">
        <v>833</v>
      </c>
    </row>
    <row r="2" spans="1:8">
      <c r="H2" s="21" t="s">
        <v>834</v>
      </c>
    </row>
    <row r="3" spans="1:8" ht="78">
      <c r="C3" s="8" t="s">
        <v>187</v>
      </c>
      <c r="D3" s="8" t="s">
        <v>188</v>
      </c>
    </row>
    <row r="4" spans="1:8">
      <c r="B4">
        <v>2005</v>
      </c>
      <c r="C4" s="10">
        <v>12.955667500000001</v>
      </c>
      <c r="D4" s="10">
        <v>30.550485609999999</v>
      </c>
    </row>
    <row r="5" spans="1:8">
      <c r="C5" s="10">
        <v>12.61021805</v>
      </c>
      <c r="D5" s="10">
        <v>32.297344209999999</v>
      </c>
    </row>
    <row r="6" spans="1:8">
      <c r="C6" s="10">
        <v>11.449045180000001</v>
      </c>
      <c r="D6" s="10">
        <v>33.1436615</v>
      </c>
    </row>
    <row r="7" spans="1:8">
      <c r="C7" s="10">
        <v>11.82053471</v>
      </c>
      <c r="D7" s="10">
        <v>31.959770200000001</v>
      </c>
    </row>
    <row r="8" spans="1:8">
      <c r="B8">
        <v>2006</v>
      </c>
      <c r="C8" s="10">
        <v>12.26269913</v>
      </c>
      <c r="D8" s="10">
        <v>32.136749270000003</v>
      </c>
    </row>
    <row r="9" spans="1:8">
      <c r="C9" s="10">
        <v>12.04847908</v>
      </c>
      <c r="D9" s="10">
        <v>32.68304062</v>
      </c>
    </row>
    <row r="10" spans="1:8">
      <c r="C10" s="10">
        <v>11.14734745</v>
      </c>
      <c r="D10" s="10">
        <v>32.732067110000003</v>
      </c>
    </row>
    <row r="11" spans="1:8">
      <c r="C11" s="10">
        <v>11.696962360000001</v>
      </c>
      <c r="D11" s="10">
        <v>33.239025120000001</v>
      </c>
    </row>
    <row r="12" spans="1:8">
      <c r="B12">
        <v>2007</v>
      </c>
      <c r="C12" s="10">
        <v>12.2516222</v>
      </c>
      <c r="D12" s="10">
        <v>32.476619720000002</v>
      </c>
    </row>
    <row r="13" spans="1:8">
      <c r="C13" s="10">
        <v>11.762476919999999</v>
      </c>
      <c r="D13" s="10">
        <v>32.328857419999999</v>
      </c>
    </row>
    <row r="14" spans="1:8">
      <c r="C14" s="10">
        <v>10.91558266</v>
      </c>
      <c r="D14" s="10">
        <v>32.981399539999998</v>
      </c>
    </row>
    <row r="15" spans="1:8">
      <c r="C15" s="10">
        <v>11.434297559999999</v>
      </c>
      <c r="D15" s="10">
        <v>31.412515639999999</v>
      </c>
    </row>
    <row r="16" spans="1:8">
      <c r="B16">
        <v>2008</v>
      </c>
      <c r="C16" s="10">
        <v>11.80497265</v>
      </c>
      <c r="D16" s="10">
        <v>31.798095700000001</v>
      </c>
    </row>
    <row r="17" spans="2:8">
      <c r="C17" s="10">
        <v>11.77752304</v>
      </c>
      <c r="D17" s="10">
        <v>33.630294800000001</v>
      </c>
    </row>
    <row r="18" spans="2:8">
      <c r="C18" s="10">
        <v>11.18280792</v>
      </c>
      <c r="D18" s="10">
        <v>35.56419373</v>
      </c>
    </row>
    <row r="19" spans="2:8">
      <c r="C19" s="10">
        <v>12.262800220000001</v>
      </c>
      <c r="D19" s="10">
        <v>38.435520169999997</v>
      </c>
    </row>
    <row r="20" spans="2:8">
      <c r="B20">
        <v>2009</v>
      </c>
      <c r="C20" s="10">
        <v>12.463766100000001</v>
      </c>
      <c r="D20" s="10">
        <v>41.080600740000001</v>
      </c>
    </row>
    <row r="21" spans="2:8">
      <c r="C21" s="10">
        <v>12.66197872</v>
      </c>
      <c r="D21" s="10">
        <v>42.67469406</v>
      </c>
    </row>
    <row r="22" spans="2:8">
      <c r="C22" s="10">
        <v>12.045227049999999</v>
      </c>
      <c r="D22" s="10">
        <v>45.80369949</v>
      </c>
    </row>
    <row r="23" spans="2:8">
      <c r="C23" s="10">
        <v>13.008554459999999</v>
      </c>
      <c r="D23" s="10">
        <v>46.241333009999998</v>
      </c>
    </row>
    <row r="24" spans="2:8">
      <c r="B24">
        <v>2010</v>
      </c>
      <c r="C24" s="10">
        <v>13.09606361</v>
      </c>
      <c r="D24" s="10">
        <v>47.533412929999997</v>
      </c>
    </row>
    <row r="25" spans="2:8">
      <c r="C25" s="10">
        <v>13.239447589999999</v>
      </c>
      <c r="D25" s="10">
        <v>49.656944269999997</v>
      </c>
    </row>
    <row r="26" spans="2:8">
      <c r="C26" s="10">
        <v>12.547328950000001</v>
      </c>
      <c r="D26" s="10">
        <v>51.123615260000001</v>
      </c>
    </row>
    <row r="27" spans="2:8">
      <c r="C27" s="10">
        <v>13.20487118</v>
      </c>
      <c r="D27" s="10">
        <v>51.5807991</v>
      </c>
    </row>
    <row r="28" spans="2:8">
      <c r="B28">
        <v>2011</v>
      </c>
      <c r="C28" s="10">
        <v>13.881665229999999</v>
      </c>
      <c r="D28" s="10">
        <v>51.176692959999997</v>
      </c>
    </row>
    <row r="29" spans="2:8">
      <c r="C29" s="10">
        <v>13.88961887</v>
      </c>
      <c r="D29" s="10">
        <v>53.54663086</v>
      </c>
    </row>
    <row r="30" spans="2:8">
      <c r="C30" s="10">
        <v>12.95869637</v>
      </c>
      <c r="D30" s="10">
        <v>54.466888429999997</v>
      </c>
    </row>
    <row r="31" spans="2:8">
      <c r="C31" s="10">
        <v>13.51066685</v>
      </c>
      <c r="D31" s="10">
        <v>55.287551880000002</v>
      </c>
    </row>
    <row r="32" spans="2:8">
      <c r="B32">
        <v>2012</v>
      </c>
      <c r="C32" s="10">
        <v>14.080311780000001</v>
      </c>
      <c r="D32" s="10">
        <v>56.934265140000001</v>
      </c>
      <c r="H32" t="s">
        <v>73</v>
      </c>
    </row>
    <row r="33" spans="2:4">
      <c r="C33" s="10">
        <v>14.67463779</v>
      </c>
      <c r="D33" s="10">
        <v>56.43125534</v>
      </c>
    </row>
    <row r="34" spans="2:4">
      <c r="C34" s="10">
        <v>14.12432003</v>
      </c>
      <c r="D34" s="10">
        <v>59.708629610000003</v>
      </c>
    </row>
    <row r="35" spans="2:4">
      <c r="C35" s="10">
        <v>15.087103839999999</v>
      </c>
      <c r="D35" s="10">
        <v>60.18048477</v>
      </c>
    </row>
    <row r="36" spans="2:4">
      <c r="B36">
        <v>2013</v>
      </c>
      <c r="C36" s="10">
        <v>15.79753685</v>
      </c>
      <c r="D36" s="10">
        <v>61.093685149999999</v>
      </c>
    </row>
    <row r="37" spans="2:4">
      <c r="C37" s="10">
        <v>16.148338320000001</v>
      </c>
      <c r="D37" s="10">
        <v>62.31006241</v>
      </c>
    </row>
    <row r="38" spans="2:4">
      <c r="C38" s="10">
        <v>15.16961384</v>
      </c>
      <c r="D38" s="10">
        <v>61.448753359999998</v>
      </c>
    </row>
    <row r="39" spans="2:4">
      <c r="C39" s="10">
        <v>16.071285249999999</v>
      </c>
      <c r="D39" s="10">
        <v>63.065383910000001</v>
      </c>
    </row>
    <row r="40" spans="2:4">
      <c r="B40">
        <v>2014</v>
      </c>
      <c r="C40" s="10">
        <v>16.200334550000001</v>
      </c>
      <c r="D40" s="10">
        <v>62.379379270000001</v>
      </c>
    </row>
    <row r="41" spans="2:4">
      <c r="C41" s="10">
        <v>16.389766689999998</v>
      </c>
      <c r="D41" s="10">
        <v>63.367397310000001</v>
      </c>
    </row>
    <row r="42" spans="2:4">
      <c r="C42" s="10">
        <v>14.993427280000001</v>
      </c>
      <c r="D42" s="10">
        <v>63.170173650000002</v>
      </c>
    </row>
    <row r="43" spans="2:4">
      <c r="C43" s="10">
        <v>16.052923199999999</v>
      </c>
      <c r="D43" s="10">
        <v>62.724945069999997</v>
      </c>
    </row>
    <row r="44" spans="2:4">
      <c r="B44">
        <v>2015</v>
      </c>
      <c r="C44" s="10">
        <v>16.251176829999999</v>
      </c>
      <c r="D44" s="10">
        <v>61.770259860000003</v>
      </c>
    </row>
    <row r="45" spans="2:4">
      <c r="C45" s="10">
        <v>15.773321149999999</v>
      </c>
      <c r="D45" s="10">
        <v>63.337234500000001</v>
      </c>
    </row>
    <row r="46" spans="2:4">
      <c r="C46" s="10">
        <v>15.23852634</v>
      </c>
      <c r="D46" s="10">
        <v>62.40130997</v>
      </c>
    </row>
    <row r="47" spans="2:4">
      <c r="C47" s="10">
        <v>15.71611691</v>
      </c>
      <c r="D47" s="10">
        <v>61.894790649999997</v>
      </c>
    </row>
    <row r="48" spans="2:4">
      <c r="B48">
        <v>2016</v>
      </c>
      <c r="C48" s="10">
        <v>15.700994489999999</v>
      </c>
      <c r="D48" s="10">
        <v>61.791442869999997</v>
      </c>
    </row>
    <row r="49" spans="2:4">
      <c r="C49" s="10">
        <v>15.305511470000001</v>
      </c>
      <c r="D49" s="10">
        <v>60.450286869999999</v>
      </c>
    </row>
    <row r="50" spans="2:4">
      <c r="C50" s="10">
        <v>14.557248120000001</v>
      </c>
      <c r="D50" s="10">
        <v>61.333927150000001</v>
      </c>
    </row>
    <row r="51" spans="2:4">
      <c r="C51" s="10">
        <v>15.30675316</v>
      </c>
      <c r="D51" s="10">
        <v>60.534946439999999</v>
      </c>
    </row>
    <row r="52" spans="2:4">
      <c r="B52">
        <v>2017</v>
      </c>
      <c r="C52" s="10">
        <v>15.5885973</v>
      </c>
      <c r="D52" s="10">
        <v>58.629547119999998</v>
      </c>
    </row>
    <row r="53" spans="2:4">
      <c r="C53" s="10">
        <v>15.255644800000001</v>
      </c>
      <c r="D53" s="10">
        <v>57.810848239999999</v>
      </c>
    </row>
    <row r="54" spans="2:4">
      <c r="C54" s="10">
        <v>14.309269909999999</v>
      </c>
      <c r="D54" s="10">
        <v>58.087295529999999</v>
      </c>
    </row>
    <row r="55" spans="2:4">
      <c r="C55" s="10">
        <v>14.766454700000001</v>
      </c>
      <c r="D55" s="10">
        <v>57.295192720000003</v>
      </c>
    </row>
    <row r="56" spans="2:4">
      <c r="B56">
        <v>2018</v>
      </c>
      <c r="C56" s="10">
        <v>14.91086769</v>
      </c>
      <c r="D56" s="10">
        <v>54.73548126</v>
      </c>
    </row>
    <row r="57" spans="2:4">
      <c r="C57" s="10">
        <v>14.990358349999999</v>
      </c>
      <c r="D57" s="10">
        <v>54.191852570000002</v>
      </c>
    </row>
    <row r="58" spans="2:4">
      <c r="C58" s="10">
        <v>13.897036549999999</v>
      </c>
      <c r="D58" s="10">
        <v>54.382373809999997</v>
      </c>
    </row>
    <row r="59" spans="2:4">
      <c r="C59" s="10">
        <v>14.79597092</v>
      </c>
      <c r="D59" s="10">
        <v>52.753654480000002</v>
      </c>
    </row>
    <row r="60" spans="2:4">
      <c r="B60">
        <v>2019</v>
      </c>
      <c r="C60" s="10">
        <v>14.89752483</v>
      </c>
      <c r="D60" s="10">
        <v>51.987586980000003</v>
      </c>
    </row>
    <row r="61" spans="2:4">
      <c r="C61" s="10">
        <v>14.902963639999999</v>
      </c>
      <c r="D61" s="10">
        <v>52.912967680000001</v>
      </c>
    </row>
    <row r="62" spans="2:4">
      <c r="C62" s="10">
        <v>14.03435898</v>
      </c>
      <c r="D62" s="10">
        <v>52.484165189999999</v>
      </c>
    </row>
    <row r="63" spans="2:4">
      <c r="C63" s="10">
        <v>14.748576160000001</v>
      </c>
      <c r="D63" s="10">
        <v>50.998302459999998</v>
      </c>
    </row>
    <row r="64" spans="2:4">
      <c r="B64">
        <v>2020</v>
      </c>
      <c r="C64" s="10">
        <v>14.471912379999999</v>
      </c>
      <c r="D64" s="10">
        <v>50.891788480000002</v>
      </c>
    </row>
    <row r="65" spans="2:4">
      <c r="C65" s="10">
        <v>13.361022</v>
      </c>
      <c r="D65" s="10">
        <v>50.568576810000003</v>
      </c>
    </row>
    <row r="66" spans="2:4">
      <c r="C66" s="10">
        <v>13.84348679</v>
      </c>
      <c r="D66" s="10">
        <v>50.793846129999999</v>
      </c>
    </row>
    <row r="67" spans="2:4">
      <c r="C67" s="10">
        <v>14.47003365</v>
      </c>
      <c r="D67" s="10">
        <v>53.40118408</v>
      </c>
    </row>
    <row r="68" spans="2:4">
      <c r="B68">
        <v>2021</v>
      </c>
      <c r="C68" s="10">
        <v>14.037466999999999</v>
      </c>
      <c r="D68" s="10">
        <v>51.537540440000001</v>
      </c>
    </row>
    <row r="69" spans="2:4">
      <c r="C69" s="10">
        <v>14.413630489999999</v>
      </c>
      <c r="D69" s="10">
        <v>54.08480453</v>
      </c>
    </row>
    <row r="70" spans="2:4">
      <c r="C70" s="10">
        <v>13.4646101</v>
      </c>
      <c r="D70" s="10">
        <v>52.705078129999997</v>
      </c>
    </row>
    <row r="71" spans="2:4">
      <c r="C71" s="10">
        <v>13.56431961</v>
      </c>
      <c r="D71" s="10">
        <v>51.103603360000001</v>
      </c>
    </row>
    <row r="72" spans="2:4">
      <c r="B72">
        <v>2022</v>
      </c>
      <c r="C72" s="10">
        <v>13.9871006</v>
      </c>
      <c r="D72" s="10">
        <v>52.84999466</v>
      </c>
    </row>
    <row r="73" spans="2:4">
      <c r="C73" s="10">
        <v>13.76911831</v>
      </c>
      <c r="D73" s="10">
        <v>49.164558409999998</v>
      </c>
    </row>
  </sheetData>
  <hyperlinks>
    <hyperlink ref="A1" location="Indice!A1" display="Volver índice" xr:uid="{00000000-0004-0000-0D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3:CA102"/>
  <sheetViews>
    <sheetView workbookViewId="0">
      <selection activeCell="B54" sqref="B54"/>
    </sheetView>
  </sheetViews>
  <sheetFormatPr baseColWidth="10" defaultRowHeight="15.6"/>
  <cols>
    <col min="1" max="1" width="7.19921875" customWidth="1"/>
    <col min="2" max="2" width="61.5" customWidth="1"/>
    <col min="59" max="59" width="11.19921875" bestFit="1" customWidth="1"/>
  </cols>
  <sheetData>
    <row r="3" spans="2:68" ht="21">
      <c r="B3" s="11" t="s">
        <v>923</v>
      </c>
      <c r="BO3" s="12"/>
      <c r="BP3" s="12"/>
    </row>
    <row r="5" spans="2:68">
      <c r="B5" s="2" t="s">
        <v>94</v>
      </c>
    </row>
    <row r="6" spans="2:68">
      <c r="B6" t="s">
        <v>92</v>
      </c>
    </row>
    <row r="7" spans="2:68">
      <c r="B7" t="s">
        <v>12</v>
      </c>
      <c r="C7" s="4" t="s">
        <v>13</v>
      </c>
      <c r="D7" s="4" t="s">
        <v>14</v>
      </c>
      <c r="E7" s="4" t="s">
        <v>15</v>
      </c>
      <c r="F7" s="4" t="s">
        <v>16</v>
      </c>
      <c r="G7" s="4" t="s">
        <v>17</v>
      </c>
      <c r="H7" s="4" t="s">
        <v>18</v>
      </c>
      <c r="I7" s="4" t="s">
        <v>19</v>
      </c>
      <c r="J7" s="4" t="s">
        <v>20</v>
      </c>
      <c r="K7" s="4" t="s">
        <v>21</v>
      </c>
      <c r="L7" s="4" t="s">
        <v>22</v>
      </c>
      <c r="M7" s="4" t="s">
        <v>23</v>
      </c>
      <c r="N7" s="4" t="s">
        <v>24</v>
      </c>
      <c r="O7" s="4" t="s">
        <v>25</v>
      </c>
      <c r="P7" s="4" t="s">
        <v>26</v>
      </c>
      <c r="Q7" s="4" t="s">
        <v>27</v>
      </c>
      <c r="R7" s="4" t="s">
        <v>28</v>
      </c>
      <c r="S7" s="4" t="s">
        <v>29</v>
      </c>
      <c r="T7" s="4" t="s">
        <v>30</v>
      </c>
      <c r="U7" s="4" t="s">
        <v>31</v>
      </c>
      <c r="V7" s="4" t="s">
        <v>32</v>
      </c>
      <c r="W7" s="4" t="s">
        <v>33</v>
      </c>
      <c r="X7" s="4" t="s">
        <v>34</v>
      </c>
      <c r="Y7" s="4" t="s">
        <v>35</v>
      </c>
      <c r="Z7" s="4" t="s">
        <v>36</v>
      </c>
      <c r="AA7" s="4" t="s">
        <v>37</v>
      </c>
      <c r="AB7" s="4" t="s">
        <v>38</v>
      </c>
      <c r="AC7" s="4" t="s">
        <v>39</v>
      </c>
      <c r="AD7" s="4" t="s">
        <v>40</v>
      </c>
      <c r="AE7" s="4" t="s">
        <v>41</v>
      </c>
      <c r="AF7" s="4" t="s">
        <v>42</v>
      </c>
      <c r="AG7" s="4" t="s">
        <v>43</v>
      </c>
      <c r="AH7" s="4" t="s">
        <v>44</v>
      </c>
      <c r="AI7" s="4" t="s">
        <v>45</v>
      </c>
      <c r="AJ7" s="4" t="s">
        <v>46</v>
      </c>
      <c r="AK7" s="4" t="s">
        <v>47</v>
      </c>
      <c r="AL7" s="4" t="s">
        <v>48</v>
      </c>
      <c r="AM7" s="4" t="s">
        <v>49</v>
      </c>
      <c r="AN7" s="4" t="s">
        <v>50</v>
      </c>
      <c r="AO7" s="4" t="s">
        <v>51</v>
      </c>
      <c r="AP7" s="4" t="s">
        <v>52</v>
      </c>
      <c r="AQ7" s="4" t="s">
        <v>53</v>
      </c>
      <c r="AR7" s="4" t="s">
        <v>54</v>
      </c>
      <c r="AS7" s="4" t="s">
        <v>55</v>
      </c>
      <c r="AT7" s="4" t="s">
        <v>56</v>
      </c>
      <c r="AU7" s="4" t="s">
        <v>57</v>
      </c>
      <c r="AV7" s="4" t="s">
        <v>58</v>
      </c>
      <c r="AW7" s="4" t="s">
        <v>59</v>
      </c>
      <c r="AX7" s="4" t="s">
        <v>60</v>
      </c>
      <c r="AY7" s="4" t="s">
        <v>61</v>
      </c>
      <c r="AZ7" s="4" t="s">
        <v>62</v>
      </c>
      <c r="BA7" s="4" t="s">
        <v>63</v>
      </c>
      <c r="BB7" s="4" t="s">
        <v>64</v>
      </c>
      <c r="BC7" s="4" t="s">
        <v>65</v>
      </c>
      <c r="BD7" s="4" t="s">
        <v>66</v>
      </c>
      <c r="BE7" s="4" t="s">
        <v>67</v>
      </c>
      <c r="BF7" s="4" t="s">
        <v>68</v>
      </c>
      <c r="BG7" s="4" t="s">
        <v>898</v>
      </c>
      <c r="BH7" s="4" t="s">
        <v>1239</v>
      </c>
    </row>
    <row r="8" spans="2:68">
      <c r="B8" t="s">
        <v>949</v>
      </c>
      <c r="C8" s="12">
        <v>20619.95262</v>
      </c>
      <c r="D8" s="12">
        <v>20646.94803</v>
      </c>
      <c r="E8" s="12">
        <v>20556.445</v>
      </c>
      <c r="F8" s="12">
        <v>20055.281899999998</v>
      </c>
      <c r="G8" s="12">
        <v>19284.442159999999</v>
      </c>
      <c r="H8" s="12">
        <v>19154.246320000002</v>
      </c>
      <c r="I8" s="12">
        <v>19098.436659999999</v>
      </c>
      <c r="J8" s="12">
        <v>18890.429219999998</v>
      </c>
      <c r="K8" s="12">
        <v>18652.85356</v>
      </c>
      <c r="L8" s="12">
        <v>18751.106540000001</v>
      </c>
      <c r="M8" s="12">
        <v>18819.005519999999</v>
      </c>
      <c r="N8" s="12">
        <v>18674.92078</v>
      </c>
      <c r="O8" s="12">
        <v>18426.15727</v>
      </c>
      <c r="P8" s="12">
        <v>18621.964</v>
      </c>
      <c r="Q8" s="12">
        <v>18484.475999999999</v>
      </c>
      <c r="R8" s="12">
        <v>18153.029190000001</v>
      </c>
      <c r="S8" s="12">
        <v>17765.107479999999</v>
      </c>
      <c r="T8" s="12">
        <v>17758.489659999999</v>
      </c>
      <c r="U8" s="12">
        <v>17667.700510000002</v>
      </c>
      <c r="V8" s="12">
        <v>17339.361719999997</v>
      </c>
      <c r="W8" s="12">
        <v>17030.188340000001</v>
      </c>
      <c r="X8" s="12">
        <v>17160.564920000001</v>
      </c>
      <c r="Y8" s="12">
        <v>17230.049589999999</v>
      </c>
      <c r="Z8" s="12">
        <v>17135.22666</v>
      </c>
      <c r="AA8" s="12">
        <v>16950.596079999999</v>
      </c>
      <c r="AB8" s="12">
        <v>17353.012440000002</v>
      </c>
      <c r="AC8" s="12">
        <v>17504.004940000003</v>
      </c>
      <c r="AD8" s="12">
        <v>17569.080750000001</v>
      </c>
      <c r="AE8" s="12">
        <v>17454.787359999998</v>
      </c>
      <c r="AF8" s="12">
        <v>17866.538100000002</v>
      </c>
      <c r="AG8" s="12">
        <v>18048.705859999998</v>
      </c>
      <c r="AH8" s="12">
        <v>18094.159500000002</v>
      </c>
      <c r="AI8" s="12">
        <v>18029.605649999998</v>
      </c>
      <c r="AJ8" s="12">
        <v>18300.974429999998</v>
      </c>
      <c r="AK8" s="12">
        <v>18527.52346</v>
      </c>
      <c r="AL8" s="12">
        <v>18508.094519999999</v>
      </c>
      <c r="AM8" s="12">
        <v>18438.264800000001</v>
      </c>
      <c r="AN8" s="12">
        <v>18813.311160000001</v>
      </c>
      <c r="AO8" s="12">
        <v>19049.213299999999</v>
      </c>
      <c r="AP8" s="12">
        <v>18998.352770000001</v>
      </c>
      <c r="AQ8" s="12">
        <v>18874.20521</v>
      </c>
      <c r="AR8" s="12">
        <v>19344.066300000002</v>
      </c>
      <c r="AS8" s="12">
        <v>19527.98026</v>
      </c>
      <c r="AT8" s="12">
        <v>19564.553190000002</v>
      </c>
      <c r="AU8" s="12">
        <v>19471.131659999999</v>
      </c>
      <c r="AV8" s="12">
        <v>19804.909600000003</v>
      </c>
      <c r="AW8" s="12">
        <v>19874.323479999999</v>
      </c>
      <c r="AX8" s="12">
        <v>19966.88392</v>
      </c>
      <c r="AY8" s="12">
        <v>19681.264620000002</v>
      </c>
      <c r="AZ8" s="12">
        <v>18607.22019</v>
      </c>
      <c r="BA8" s="12">
        <v>19176.869350000001</v>
      </c>
      <c r="BB8" s="12">
        <v>19344.28701</v>
      </c>
      <c r="BC8" s="12">
        <v>19206.767769999999</v>
      </c>
      <c r="BD8" s="12">
        <v>19671.655510000001</v>
      </c>
      <c r="BE8" s="12">
        <v>20031.000609999999</v>
      </c>
      <c r="BF8" s="12">
        <v>20184.947379999998</v>
      </c>
      <c r="BG8" s="12">
        <v>20084.72639</v>
      </c>
      <c r="BH8" s="12">
        <v>20468.02521</v>
      </c>
      <c r="BI8" s="5"/>
      <c r="BK8" s="5"/>
    </row>
    <row r="9" spans="2:68">
      <c r="B9" t="s">
        <v>950</v>
      </c>
      <c r="C9" s="12">
        <v>19127.855940000001</v>
      </c>
      <c r="D9" s="12">
        <v>19615.197769999999</v>
      </c>
      <c r="E9" s="12">
        <v>17106.597059</v>
      </c>
      <c r="F9" s="12">
        <v>18673.437548999998</v>
      </c>
      <c r="G9" s="12">
        <v>17997.264640000001</v>
      </c>
      <c r="H9" s="12">
        <v>18061.763990000003</v>
      </c>
      <c r="I9" s="12">
        <v>15899.796179999999</v>
      </c>
      <c r="J9" s="12">
        <v>17636.599389999999</v>
      </c>
      <c r="K9" s="12">
        <v>17486.588680000001</v>
      </c>
      <c r="L9" s="12">
        <v>17795.807060300001</v>
      </c>
      <c r="M9" s="12">
        <v>15732.423868</v>
      </c>
      <c r="N9" s="12">
        <v>17343.129870000001</v>
      </c>
      <c r="O9" s="12">
        <v>17478.511041099999</v>
      </c>
      <c r="P9" s="12">
        <v>17643.523200199998</v>
      </c>
      <c r="Q9" s="12">
        <v>15606.507221000002</v>
      </c>
      <c r="R9" s="12">
        <v>16952.953630000004</v>
      </c>
      <c r="S9" s="12">
        <v>16774.012959</v>
      </c>
      <c r="T9" s="12">
        <v>16861.251650600003</v>
      </c>
      <c r="U9" s="12">
        <v>14920.251992000003</v>
      </c>
      <c r="V9" s="12">
        <v>16236.516949999999</v>
      </c>
      <c r="W9" s="12">
        <v>16022.950490000001</v>
      </c>
      <c r="X9" s="12">
        <v>16390.933120300004</v>
      </c>
      <c r="Y9" s="12">
        <v>14489.28066</v>
      </c>
      <c r="Z9" s="12">
        <v>16099.835210000001</v>
      </c>
      <c r="AA9" s="12">
        <v>16037.675389199998</v>
      </c>
      <c r="AB9" s="12">
        <v>16518.891569400002</v>
      </c>
      <c r="AC9" s="12">
        <v>14779.848779000002</v>
      </c>
      <c r="AD9" s="12">
        <v>16605.1563809</v>
      </c>
      <c r="AE9" s="12">
        <v>16454.962690600001</v>
      </c>
      <c r="AF9" s="12">
        <v>17024.35684</v>
      </c>
      <c r="AG9" s="12">
        <v>15416.395624000001</v>
      </c>
      <c r="AH9" s="12">
        <v>17086.081389999999</v>
      </c>
      <c r="AI9" s="12">
        <v>17067.226591399998</v>
      </c>
      <c r="AJ9" s="12">
        <v>17473.249359900001</v>
      </c>
      <c r="AK9" s="12">
        <v>15759.384260000003</v>
      </c>
      <c r="AL9" s="12">
        <v>17298.046178000001</v>
      </c>
      <c r="AM9" s="12">
        <v>17471.8544487</v>
      </c>
      <c r="AN9" s="12">
        <v>17820.605839600001</v>
      </c>
      <c r="AO9" s="12">
        <v>16096.117350999999</v>
      </c>
      <c r="AP9" s="12">
        <v>17717.233669999998</v>
      </c>
      <c r="AQ9" s="12">
        <v>17749.968140000001</v>
      </c>
      <c r="AR9" s="12">
        <v>18388.572159700001</v>
      </c>
      <c r="AS9" s="12">
        <v>16532.928738000002</v>
      </c>
      <c r="AT9" s="12">
        <v>18233.353510000001</v>
      </c>
      <c r="AU9" s="12">
        <v>18339.536328999999</v>
      </c>
      <c r="AV9" s="12">
        <v>18713.666110000002</v>
      </c>
      <c r="AW9" s="12">
        <v>16748.293411999999</v>
      </c>
      <c r="AX9" s="12">
        <v>18514.207951</v>
      </c>
      <c r="AY9" s="12">
        <v>17726.640051000002</v>
      </c>
      <c r="AZ9" s="12">
        <v>13929.72307</v>
      </c>
      <c r="BA9" s="12">
        <v>15600.231432000002</v>
      </c>
      <c r="BB9" s="12">
        <v>17464.638130000003</v>
      </c>
      <c r="BC9" s="12">
        <v>17246.467701999998</v>
      </c>
      <c r="BD9" s="12">
        <v>18179.787871000004</v>
      </c>
      <c r="BE9" s="12">
        <v>16234.55501</v>
      </c>
      <c r="BF9" s="12">
        <v>18260.619009999999</v>
      </c>
      <c r="BG9" s="12">
        <v>18280.341920999999</v>
      </c>
      <c r="BH9" s="12">
        <v>18847.6711</v>
      </c>
      <c r="BI9" s="5"/>
    </row>
    <row r="10" spans="2:68" s="209" customFormat="1">
      <c r="B10" s="209" t="s">
        <v>1370</v>
      </c>
      <c r="C10" s="213">
        <v>685818.7</v>
      </c>
      <c r="D10" s="213">
        <v>722012.5</v>
      </c>
      <c r="E10" s="213">
        <v>631695.5</v>
      </c>
      <c r="F10" s="213">
        <v>679587.5</v>
      </c>
      <c r="G10" s="213">
        <v>647518.30000000005</v>
      </c>
      <c r="H10" s="213">
        <v>654096</v>
      </c>
      <c r="I10" s="213">
        <v>585561.30000000005</v>
      </c>
      <c r="J10" s="213">
        <v>632486.5</v>
      </c>
      <c r="K10" s="213">
        <v>626213.30000000005</v>
      </c>
      <c r="L10" s="213">
        <v>654602.1</v>
      </c>
      <c r="M10" s="213">
        <v>580194.6</v>
      </c>
      <c r="N10" s="213">
        <v>612837.19999999995</v>
      </c>
      <c r="O10" s="213">
        <v>634918</v>
      </c>
      <c r="P10" s="213">
        <v>631958.6</v>
      </c>
      <c r="Q10" s="213">
        <v>567434.30000000005</v>
      </c>
      <c r="R10" s="213">
        <v>597404.19999999995</v>
      </c>
      <c r="S10" s="213">
        <v>600900.69999999995</v>
      </c>
      <c r="T10" s="213">
        <v>593566.6</v>
      </c>
      <c r="U10" s="213">
        <v>534986.30000000005</v>
      </c>
      <c r="V10" s="213">
        <v>563903</v>
      </c>
      <c r="W10" s="213">
        <v>557960.19999999995</v>
      </c>
      <c r="X10" s="213">
        <v>581649.6</v>
      </c>
      <c r="Y10" s="213">
        <v>519738.9</v>
      </c>
      <c r="Z10" s="213">
        <v>568033.6</v>
      </c>
      <c r="AA10" s="213">
        <v>564205.4</v>
      </c>
      <c r="AB10" s="213">
        <v>577783.69999999995</v>
      </c>
      <c r="AC10" s="213">
        <v>528147.4</v>
      </c>
      <c r="AD10" s="213">
        <v>585066.19999999995</v>
      </c>
      <c r="AE10" s="213">
        <v>573888.30000000005</v>
      </c>
      <c r="AF10" s="213">
        <v>596773</v>
      </c>
      <c r="AG10" s="213">
        <v>549340.69999999995</v>
      </c>
      <c r="AH10" s="213">
        <v>595846.9</v>
      </c>
      <c r="AI10" s="213">
        <v>592695.9</v>
      </c>
      <c r="AJ10" s="213">
        <v>620128.6</v>
      </c>
      <c r="AK10" s="213">
        <v>559206.40000000002</v>
      </c>
      <c r="AL10" s="213">
        <v>594030.4</v>
      </c>
      <c r="AM10" s="213">
        <v>609969.80000000005</v>
      </c>
      <c r="AN10" s="213">
        <v>613853</v>
      </c>
      <c r="AO10" s="213">
        <v>563429</v>
      </c>
      <c r="AP10" s="213">
        <v>604000.30000000005</v>
      </c>
      <c r="AQ10" s="213">
        <v>615140.5</v>
      </c>
      <c r="AR10" s="213">
        <v>646371</v>
      </c>
      <c r="AS10" s="213">
        <v>587829.1</v>
      </c>
      <c r="AT10" s="213">
        <v>628650</v>
      </c>
      <c r="AU10" s="213">
        <v>638565.69999999995</v>
      </c>
      <c r="AV10" s="213">
        <v>646348.30000000005</v>
      </c>
      <c r="AW10" s="213">
        <v>588451.9</v>
      </c>
      <c r="AX10" s="213">
        <v>639961.59999999998</v>
      </c>
      <c r="AY10" s="213">
        <v>612752.80000000005</v>
      </c>
      <c r="AZ10" s="213">
        <v>474306.8</v>
      </c>
      <c r="BA10" s="213">
        <v>545946.4</v>
      </c>
      <c r="BB10" s="213">
        <v>600868.19999999995</v>
      </c>
      <c r="BC10" s="213">
        <v>591514.19999999995</v>
      </c>
      <c r="BD10" s="213">
        <v>637250.80000000005</v>
      </c>
      <c r="BE10" s="213">
        <v>573577.5</v>
      </c>
      <c r="BF10" s="213">
        <v>615630.4</v>
      </c>
      <c r="BG10" s="213">
        <v>646841.69999999995</v>
      </c>
      <c r="BH10" s="213">
        <v>658612.9</v>
      </c>
      <c r="BI10" s="213"/>
      <c r="BK10" s="213"/>
    </row>
    <row r="11" spans="2:68">
      <c r="BJ11" s="5"/>
      <c r="BK11" s="5"/>
      <c r="BL11" s="5"/>
    </row>
    <row r="12" spans="2:68">
      <c r="B12" t="s">
        <v>72</v>
      </c>
      <c r="BB12" s="5"/>
      <c r="BE12" s="2"/>
      <c r="BG12" s="5"/>
      <c r="BJ12" s="5"/>
      <c r="BK12" s="5"/>
      <c r="BL12" s="5"/>
    </row>
    <row r="13" spans="2:68">
      <c r="BB13" s="5"/>
      <c r="BJ13" s="5"/>
      <c r="BK13" s="5"/>
      <c r="BL13" s="5"/>
    </row>
    <row r="14" spans="2:68">
      <c r="BB14" s="5"/>
      <c r="BG14" s="5"/>
      <c r="BJ14" s="5"/>
      <c r="BK14" s="5"/>
      <c r="BL14" s="5"/>
    </row>
    <row r="15" spans="2:68">
      <c r="B15" t="s">
        <v>73</v>
      </c>
      <c r="BG15" s="5"/>
      <c r="BJ15" s="5"/>
      <c r="BK15" s="5"/>
      <c r="BL15" s="5"/>
      <c r="BM15" s="12"/>
      <c r="BN15" s="5"/>
    </row>
    <row r="16" spans="2:68">
      <c r="B16" s="3" t="s">
        <v>93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6"/>
      <c r="BJ16" s="5"/>
      <c r="BK16" s="5"/>
      <c r="BL16" s="5"/>
      <c r="BM16" s="12"/>
      <c r="BN16" s="5"/>
    </row>
    <row r="17" spans="2:79">
      <c r="B17" s="5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6"/>
      <c r="BJ17" s="5"/>
      <c r="BK17" s="5"/>
      <c r="BL17" s="5"/>
      <c r="BM17" s="12"/>
      <c r="BN17" s="5"/>
    </row>
    <row r="18" spans="2:7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J18" s="5"/>
      <c r="BK18" s="5"/>
      <c r="BL18" s="5"/>
      <c r="BM18" s="12"/>
      <c r="BN18" s="5"/>
    </row>
    <row r="19" spans="2:79">
      <c r="B19" s="2" t="s">
        <v>95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4"/>
      <c r="BK19" s="4"/>
      <c r="BL19" s="5"/>
      <c r="BM19" s="12"/>
      <c r="BN19" s="5"/>
      <c r="BO19" s="5"/>
      <c r="BP19" s="5"/>
      <c r="BQ19" s="5"/>
      <c r="BR19" s="5"/>
      <c r="BS19" s="5"/>
      <c r="BT19" s="5"/>
      <c r="BU19" s="5"/>
      <c r="BV19" s="5"/>
    </row>
    <row r="20" spans="2:79">
      <c r="B20" t="s">
        <v>92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12"/>
      <c r="BN20" s="5"/>
      <c r="BO20" s="5"/>
      <c r="BP20" s="5"/>
      <c r="BQ20" s="5"/>
      <c r="BR20" s="5"/>
      <c r="BS20" s="5"/>
      <c r="BT20" s="5"/>
      <c r="BU20" s="5"/>
      <c r="BV20" s="5"/>
    </row>
    <row r="21" spans="2:79">
      <c r="B21" s="5"/>
      <c r="C21" s="4" t="s">
        <v>13</v>
      </c>
      <c r="D21" s="4" t="s">
        <v>14</v>
      </c>
      <c r="E21" s="4" t="s">
        <v>15</v>
      </c>
      <c r="F21" s="4" t="s">
        <v>16</v>
      </c>
      <c r="G21" s="4" t="s">
        <v>17</v>
      </c>
      <c r="H21" s="4" t="s">
        <v>18</v>
      </c>
      <c r="I21" s="4" t="s">
        <v>19</v>
      </c>
      <c r="J21" s="4" t="s">
        <v>20</v>
      </c>
      <c r="K21" s="4" t="s">
        <v>21</v>
      </c>
      <c r="L21" s="4" t="s">
        <v>22</v>
      </c>
      <c r="M21" s="4" t="s">
        <v>23</v>
      </c>
      <c r="N21" s="4" t="s">
        <v>24</v>
      </c>
      <c r="O21" s="4" t="s">
        <v>25</v>
      </c>
      <c r="P21" s="4" t="s">
        <v>26</v>
      </c>
      <c r="Q21" s="4" t="s">
        <v>27</v>
      </c>
      <c r="R21" s="4" t="s">
        <v>28</v>
      </c>
      <c r="S21" s="4" t="s">
        <v>29</v>
      </c>
      <c r="T21" s="4" t="s">
        <v>30</v>
      </c>
      <c r="U21" s="4" t="s">
        <v>31</v>
      </c>
      <c r="V21" s="4" t="s">
        <v>32</v>
      </c>
      <c r="W21" s="4" t="s">
        <v>33</v>
      </c>
      <c r="X21" s="4" t="s">
        <v>34</v>
      </c>
      <c r="Y21" s="4" t="s">
        <v>35</v>
      </c>
      <c r="Z21" s="4" t="s">
        <v>36</v>
      </c>
      <c r="AA21" s="4" t="s">
        <v>37</v>
      </c>
      <c r="AB21" s="4" t="s">
        <v>38</v>
      </c>
      <c r="AC21" s="4" t="s">
        <v>39</v>
      </c>
      <c r="AD21" s="4" t="s">
        <v>40</v>
      </c>
      <c r="AE21" s="4" t="s">
        <v>41</v>
      </c>
      <c r="AF21" s="4" t="s">
        <v>42</v>
      </c>
      <c r="AG21" s="4" t="s">
        <v>43</v>
      </c>
      <c r="AH21" s="4" t="s">
        <v>44</v>
      </c>
      <c r="AI21" s="4" t="s">
        <v>45</v>
      </c>
      <c r="AJ21" s="4" t="s">
        <v>46</v>
      </c>
      <c r="AK21" s="4" t="s">
        <v>47</v>
      </c>
      <c r="AL21" s="4" t="s">
        <v>48</v>
      </c>
      <c r="AM21" s="4" t="s">
        <v>49</v>
      </c>
      <c r="AN21" s="4" t="s">
        <v>50</v>
      </c>
      <c r="AO21" s="4" t="s">
        <v>51</v>
      </c>
      <c r="AP21" s="4" t="s">
        <v>52</v>
      </c>
      <c r="AQ21" s="4" t="s">
        <v>53</v>
      </c>
      <c r="AR21" s="4" t="s">
        <v>54</v>
      </c>
      <c r="AS21" s="4" t="s">
        <v>55</v>
      </c>
      <c r="AT21" s="4" t="s">
        <v>56</v>
      </c>
      <c r="AU21" s="4" t="s">
        <v>57</v>
      </c>
      <c r="AV21" s="4" t="s">
        <v>58</v>
      </c>
      <c r="AW21" s="4" t="s">
        <v>59</v>
      </c>
      <c r="AX21" s="4" t="s">
        <v>60</v>
      </c>
      <c r="AY21" s="4" t="s">
        <v>61</v>
      </c>
      <c r="AZ21" s="4" t="s">
        <v>62</v>
      </c>
      <c r="BA21" s="4" t="s">
        <v>63</v>
      </c>
      <c r="BB21" s="4" t="s">
        <v>64</v>
      </c>
      <c r="BC21" s="4" t="s">
        <v>65</v>
      </c>
      <c r="BD21" s="4" t="s">
        <v>66</v>
      </c>
      <c r="BE21" s="4" t="s">
        <v>67</v>
      </c>
      <c r="BF21" s="4" t="s">
        <v>68</v>
      </c>
      <c r="BG21" s="4" t="s">
        <v>898</v>
      </c>
      <c r="BH21" s="5" t="s">
        <v>1239</v>
      </c>
      <c r="BI21" s="5"/>
      <c r="BJ21" s="5"/>
      <c r="BK21" s="5"/>
      <c r="BL21" s="5"/>
      <c r="BM21" s="5"/>
      <c r="BN21" s="5"/>
      <c r="BO21" s="5"/>
      <c r="BP21" s="5"/>
      <c r="BQ21" s="12"/>
      <c r="BR21" s="5"/>
      <c r="BS21" s="5"/>
      <c r="BT21" s="5"/>
      <c r="BU21" s="5"/>
      <c r="BV21" s="5"/>
      <c r="BW21" s="5"/>
      <c r="BX21" s="5"/>
      <c r="BY21" s="5"/>
      <c r="BZ21" s="5"/>
    </row>
    <row r="22" spans="2:79">
      <c r="B22" s="7" t="s">
        <v>96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5"/>
      <c r="BH22" s="5"/>
      <c r="BI22" s="5"/>
      <c r="BJ22" s="5"/>
      <c r="BK22" s="5"/>
      <c r="BL22" s="5"/>
      <c r="BM22" s="5"/>
      <c r="BP22" s="5"/>
      <c r="BQ22" s="12"/>
      <c r="BR22" s="5"/>
      <c r="BS22" s="5"/>
      <c r="BT22" s="5"/>
      <c r="BU22" s="5"/>
      <c r="BV22" s="5"/>
      <c r="BW22" s="5"/>
      <c r="BX22" s="5"/>
      <c r="BY22" s="5"/>
      <c r="BZ22" s="5"/>
    </row>
    <row r="23" spans="2:79">
      <c r="B23" t="s">
        <v>949</v>
      </c>
      <c r="C23" s="5">
        <v>21378.6</v>
      </c>
      <c r="D23" s="5">
        <v>21358.799999999999</v>
      </c>
      <c r="E23" s="5">
        <v>21298.799999999999</v>
      </c>
      <c r="F23" s="5">
        <v>20748.2</v>
      </c>
      <c r="G23" s="5">
        <v>20010.7</v>
      </c>
      <c r="H23" s="5">
        <v>19904.2</v>
      </c>
      <c r="I23" s="5">
        <v>19880.2</v>
      </c>
      <c r="J23" s="5">
        <v>19614.900000000001</v>
      </c>
      <c r="K23" s="5">
        <v>19408.099999999999</v>
      </c>
      <c r="L23" s="5">
        <v>19542.099999999999</v>
      </c>
      <c r="M23" s="5">
        <v>19642.7</v>
      </c>
      <c r="N23" s="5">
        <v>19430.8</v>
      </c>
      <c r="O23" s="5">
        <v>18997.8</v>
      </c>
      <c r="P23" s="5">
        <v>19185.3</v>
      </c>
      <c r="Q23" s="5">
        <v>19090.599999999999</v>
      </c>
      <c r="R23" s="5">
        <v>18769.599999999999</v>
      </c>
      <c r="S23" s="5">
        <v>18290.3</v>
      </c>
      <c r="T23" s="5">
        <v>18397.7</v>
      </c>
      <c r="U23" s="5">
        <v>18333</v>
      </c>
      <c r="V23" s="5">
        <v>17971.400000000001</v>
      </c>
      <c r="W23" s="5">
        <v>17631.3</v>
      </c>
      <c r="X23" s="5">
        <v>17847.7</v>
      </c>
      <c r="Y23" s="5">
        <v>17980.3</v>
      </c>
      <c r="Z23" s="5">
        <v>17751.8</v>
      </c>
      <c r="AA23" s="5">
        <v>17536.599999999999</v>
      </c>
      <c r="AB23" s="5">
        <v>18009</v>
      </c>
      <c r="AC23" s="5">
        <v>18261.5</v>
      </c>
      <c r="AD23" s="5">
        <v>18143.7</v>
      </c>
      <c r="AE23" s="5">
        <v>18007.099999999999</v>
      </c>
      <c r="AF23" s="5">
        <v>18520.5</v>
      </c>
      <c r="AG23" s="5">
        <v>18809.3</v>
      </c>
      <c r="AH23" s="5">
        <v>18626.3</v>
      </c>
      <c r="AI23" s="5">
        <v>18440.8</v>
      </c>
      <c r="AJ23" s="5">
        <v>18898.5</v>
      </c>
      <c r="AK23" s="5">
        <v>19211</v>
      </c>
      <c r="AL23" s="5">
        <v>18991.3</v>
      </c>
      <c r="AM23" s="5">
        <v>18867.8</v>
      </c>
      <c r="AN23" s="5">
        <v>19404.5</v>
      </c>
      <c r="AO23" s="5">
        <v>19750.5</v>
      </c>
      <c r="AP23" s="5">
        <v>19505.900000000001</v>
      </c>
      <c r="AQ23" s="5">
        <v>19261.7</v>
      </c>
      <c r="AR23" s="5">
        <v>19817.3</v>
      </c>
      <c r="AS23" s="5">
        <v>20152.599999999999</v>
      </c>
      <c r="AT23" s="5">
        <v>20004.8</v>
      </c>
      <c r="AU23" s="5">
        <v>19863.7</v>
      </c>
      <c r="AV23" s="5">
        <v>20409.099999999999</v>
      </c>
      <c r="AW23" s="5">
        <v>20650.400000000001</v>
      </c>
      <c r="AX23" s="5">
        <v>20535.2</v>
      </c>
      <c r="AY23" s="5">
        <v>19968.8</v>
      </c>
      <c r="AZ23" s="5">
        <v>18885.7</v>
      </c>
      <c r="BA23" s="5">
        <v>19605.099999999999</v>
      </c>
      <c r="BB23" s="5">
        <v>19645.599999999999</v>
      </c>
      <c r="BC23" s="5">
        <v>19524.099999999999</v>
      </c>
      <c r="BD23" s="5">
        <v>19744</v>
      </c>
      <c r="BE23" s="5">
        <v>20380.8</v>
      </c>
      <c r="BF23" s="5">
        <v>20385.5</v>
      </c>
      <c r="BG23" s="5">
        <v>20296.5</v>
      </c>
      <c r="BH23" s="5">
        <v>20483.099999999999</v>
      </c>
      <c r="BI23" s="5"/>
      <c r="BJ23" s="5"/>
      <c r="BK23" s="5"/>
      <c r="BL23" s="5"/>
      <c r="BM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</row>
    <row r="24" spans="2:79">
      <c r="B24" t="s">
        <v>951</v>
      </c>
      <c r="C24" s="5">
        <v>9177601.8000000007</v>
      </c>
      <c r="D24" s="5">
        <v>9585655</v>
      </c>
      <c r="E24" s="5">
        <v>8447987.4000000004</v>
      </c>
      <c r="F24" s="5">
        <v>9036761.6999999993</v>
      </c>
      <c r="G24" s="5">
        <v>8763937.3000000007</v>
      </c>
      <c r="H24" s="5">
        <v>8857631.6999999993</v>
      </c>
      <c r="I24" s="5">
        <v>7960074.7999999998</v>
      </c>
      <c r="J24" s="5">
        <v>8481366.4000000004</v>
      </c>
      <c r="K24" s="5">
        <v>8455395.1999999993</v>
      </c>
      <c r="L24" s="5">
        <v>8782574.1999999993</v>
      </c>
      <c r="M24" s="5">
        <v>7814513.4000000004</v>
      </c>
      <c r="N24" s="5">
        <v>8220204.2000000002</v>
      </c>
      <c r="O24" s="5">
        <v>8454874.0999999996</v>
      </c>
      <c r="P24" s="5">
        <v>8458124.3000000007</v>
      </c>
      <c r="Q24" s="5">
        <v>7620056.0999999996</v>
      </c>
      <c r="R24" s="5">
        <v>7988562.5999999996</v>
      </c>
      <c r="S24" s="5">
        <v>8058949.2999999998</v>
      </c>
      <c r="T24" s="5">
        <v>8056668.2000000002</v>
      </c>
      <c r="U24" s="5">
        <v>7252516.4000000004</v>
      </c>
      <c r="V24" s="5">
        <v>7593903</v>
      </c>
      <c r="W24" s="5">
        <v>7618888.5999999996</v>
      </c>
      <c r="X24" s="5">
        <v>7868677.4000000004</v>
      </c>
      <c r="Y24" s="5">
        <v>7047172.0999999996</v>
      </c>
      <c r="Z24" s="5">
        <v>7548868.2000000002</v>
      </c>
      <c r="AA24" s="5">
        <v>7655054.5</v>
      </c>
      <c r="AB24" s="5">
        <v>7879343.5</v>
      </c>
      <c r="AC24" s="5">
        <v>7162421.9000000004</v>
      </c>
      <c r="AD24" s="5">
        <v>7712537.9000000004</v>
      </c>
      <c r="AE24" s="5">
        <v>7809888.0999999996</v>
      </c>
      <c r="AF24" s="5">
        <v>8141966.2000000002</v>
      </c>
      <c r="AG24" s="5">
        <v>7438507</v>
      </c>
      <c r="AH24" s="5">
        <v>7937439.5</v>
      </c>
      <c r="AI24" s="5">
        <v>8057977</v>
      </c>
      <c r="AJ24" s="5">
        <v>8423388.1999999993</v>
      </c>
      <c r="AK24" s="5">
        <v>7615664.0999999996</v>
      </c>
      <c r="AL24" s="5">
        <v>8035535.4000000004</v>
      </c>
      <c r="AM24" s="5">
        <v>8302001.5</v>
      </c>
      <c r="AN24" s="5">
        <v>8522735.5</v>
      </c>
      <c r="AO24" s="5">
        <v>7772778.2999999998</v>
      </c>
      <c r="AP24" s="5">
        <v>8204637.5999999996</v>
      </c>
      <c r="AQ24" s="5">
        <v>8393442.1999999993</v>
      </c>
      <c r="AR24" s="5">
        <v>8829986.4000000004</v>
      </c>
      <c r="AS24" s="5">
        <v>7982664.7999999998</v>
      </c>
      <c r="AT24" s="5">
        <v>8422269.5999999996</v>
      </c>
      <c r="AU24" s="5">
        <v>8711623.6999999993</v>
      </c>
      <c r="AV24" s="5">
        <v>8889677.3000000007</v>
      </c>
      <c r="AW24" s="5">
        <v>8067282.2999999998</v>
      </c>
      <c r="AX24" s="5">
        <v>8603743.9000000004</v>
      </c>
      <c r="AY24" s="5">
        <v>8327347.7999999998</v>
      </c>
      <c r="AZ24" s="5">
        <v>6671423.9000000004</v>
      </c>
      <c r="BA24" s="5">
        <v>7534136.5999999996</v>
      </c>
      <c r="BB24" s="5">
        <v>8116981.7000000002</v>
      </c>
      <c r="BC24" s="5">
        <v>8056943.2999999998</v>
      </c>
      <c r="BD24" s="5">
        <v>8663678.0999999996</v>
      </c>
      <c r="BE24" s="5">
        <v>7792787.7999999998</v>
      </c>
      <c r="BF24" s="5">
        <v>8301490.5</v>
      </c>
      <c r="BG24" s="5">
        <v>8671447.8000000007</v>
      </c>
      <c r="BH24" s="5">
        <v>8949883.8000000007</v>
      </c>
      <c r="BI24" s="5"/>
      <c r="BJ24" s="5"/>
      <c r="BK24" s="5"/>
      <c r="BL24" s="5"/>
      <c r="BM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</row>
    <row r="25" spans="2:79">
      <c r="B25" s="7" t="s">
        <v>97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5"/>
      <c r="BI25" s="5"/>
      <c r="BJ25" s="5"/>
      <c r="BK25" s="5"/>
      <c r="BL25" s="5"/>
      <c r="BM25" s="5"/>
      <c r="BN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</row>
    <row r="26" spans="2:79">
      <c r="B26" t="s">
        <v>74</v>
      </c>
      <c r="C26" s="5">
        <v>21544.3</v>
      </c>
      <c r="D26" s="5">
        <v>21341.7</v>
      </c>
      <c r="E26" s="5">
        <v>21131.599999999999</v>
      </c>
      <c r="F26" s="5">
        <v>20766.8</v>
      </c>
      <c r="G26" s="5">
        <v>20195.3</v>
      </c>
      <c r="H26" s="5">
        <v>19890.099999999999</v>
      </c>
      <c r="I26" s="5">
        <v>19708.3</v>
      </c>
      <c r="J26" s="5">
        <v>19616.3</v>
      </c>
      <c r="K26" s="5">
        <v>19607.099999999999</v>
      </c>
      <c r="L26" s="5">
        <v>19512.900000000001</v>
      </c>
      <c r="M26" s="5">
        <v>19476.8</v>
      </c>
      <c r="N26" s="5">
        <v>19426.8</v>
      </c>
      <c r="O26" s="5">
        <v>19227</v>
      </c>
      <c r="P26" s="5">
        <v>19143.2</v>
      </c>
      <c r="Q26" s="5">
        <v>18912.099999999999</v>
      </c>
      <c r="R26" s="5">
        <v>18760.900000000001</v>
      </c>
      <c r="S26" s="5">
        <v>18519.599999999999</v>
      </c>
      <c r="T26" s="5">
        <v>18350.599999999999</v>
      </c>
      <c r="U26" s="5">
        <v>18150.5</v>
      </c>
      <c r="V26" s="5">
        <v>17971.7</v>
      </c>
      <c r="W26" s="5">
        <v>17863.400000000001</v>
      </c>
      <c r="X26" s="5">
        <v>17791</v>
      </c>
      <c r="Y26" s="5">
        <v>17782.900000000001</v>
      </c>
      <c r="Z26" s="5">
        <v>17773.900000000001</v>
      </c>
      <c r="AA26" s="5">
        <v>17781.3</v>
      </c>
      <c r="AB26" s="5">
        <v>17948.400000000001</v>
      </c>
      <c r="AC26" s="5">
        <v>18040.599999999999</v>
      </c>
      <c r="AD26" s="5">
        <v>18180.5</v>
      </c>
      <c r="AE26" s="5">
        <v>18286.5</v>
      </c>
      <c r="AF26" s="5">
        <v>18454.2</v>
      </c>
      <c r="AG26" s="5">
        <v>18561.5</v>
      </c>
      <c r="AH26" s="5">
        <v>18661</v>
      </c>
      <c r="AI26" s="5">
        <v>18742.400000000001</v>
      </c>
      <c r="AJ26" s="5">
        <v>18825.5</v>
      </c>
      <c r="AK26" s="5">
        <v>18943.099999999999</v>
      </c>
      <c r="AL26" s="5">
        <v>19030.599999999999</v>
      </c>
      <c r="AM26" s="5">
        <v>19182.8</v>
      </c>
      <c r="AN26" s="5">
        <v>19330.7</v>
      </c>
      <c r="AO26" s="5">
        <v>19470.400000000001</v>
      </c>
      <c r="AP26" s="5">
        <v>19544.5</v>
      </c>
      <c r="AQ26" s="5">
        <v>19599.2</v>
      </c>
      <c r="AR26" s="5">
        <v>19738.599999999999</v>
      </c>
      <c r="AS26" s="5">
        <v>19886.5</v>
      </c>
      <c r="AT26" s="5">
        <v>20012.099999999999</v>
      </c>
      <c r="AU26" s="5">
        <v>20227.7</v>
      </c>
      <c r="AV26" s="5">
        <v>20325</v>
      </c>
      <c r="AW26" s="5">
        <v>20382.2</v>
      </c>
      <c r="AX26" s="5">
        <v>20523.5</v>
      </c>
      <c r="AY26" s="5">
        <v>20306.099999999999</v>
      </c>
      <c r="AZ26" s="5">
        <v>18807.8</v>
      </c>
      <c r="BA26" s="5">
        <v>19378.3</v>
      </c>
      <c r="BB26" s="5">
        <v>19613</v>
      </c>
      <c r="BC26" s="5">
        <v>19831.2</v>
      </c>
      <c r="BD26" s="5">
        <v>19657</v>
      </c>
      <c r="BE26" s="5">
        <v>20172.3</v>
      </c>
      <c r="BF26" s="5">
        <v>20373.900000000001</v>
      </c>
      <c r="BG26" s="5">
        <v>20616.099999999999</v>
      </c>
      <c r="BH26" s="5">
        <v>20395.599999999999</v>
      </c>
      <c r="BI26" s="5"/>
      <c r="BJ26" s="5"/>
      <c r="BK26" s="5"/>
      <c r="BL26" s="5"/>
      <c r="BM26" s="5"/>
      <c r="BN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</row>
    <row r="27" spans="2:79">
      <c r="B27" t="s">
        <v>76</v>
      </c>
      <c r="C27" s="5">
        <v>9117942.3000000007</v>
      </c>
      <c r="D27" s="5">
        <v>9137186.5999999996</v>
      </c>
      <c r="E27" s="5">
        <v>9015328.5</v>
      </c>
      <c r="F27" s="5">
        <v>8977548.5</v>
      </c>
      <c r="G27" s="5">
        <v>8655446.1999999993</v>
      </c>
      <c r="H27" s="5">
        <v>8521778.6999999993</v>
      </c>
      <c r="I27" s="5">
        <v>8457732.0999999996</v>
      </c>
      <c r="J27" s="5">
        <v>8428053.1999999993</v>
      </c>
      <c r="K27" s="5">
        <v>8331375.2000000002</v>
      </c>
      <c r="L27" s="5">
        <v>8418323.4000000004</v>
      </c>
      <c r="M27" s="5">
        <v>8313837.5999999996</v>
      </c>
      <c r="N27" s="5">
        <v>8209150.7999999998</v>
      </c>
      <c r="O27" s="5">
        <v>8280866.9000000004</v>
      </c>
      <c r="P27" s="5">
        <v>8146450.2000000002</v>
      </c>
      <c r="Q27" s="5">
        <v>8095070</v>
      </c>
      <c r="R27" s="5">
        <v>7999230</v>
      </c>
      <c r="S27" s="5">
        <v>7890088.4000000004</v>
      </c>
      <c r="T27" s="5">
        <v>7765383.2999999998</v>
      </c>
      <c r="U27" s="5">
        <v>7717750.5999999996</v>
      </c>
      <c r="V27" s="5">
        <v>7588814.5999999996</v>
      </c>
      <c r="W27" s="5">
        <v>7542021.4000000004</v>
      </c>
      <c r="X27" s="5">
        <v>7508262.9000000004</v>
      </c>
      <c r="Y27" s="5">
        <v>7495694.9000000004</v>
      </c>
      <c r="Z27" s="5">
        <v>7537627.0999999996</v>
      </c>
      <c r="AA27" s="5">
        <v>7526574.2000000002</v>
      </c>
      <c r="AB27" s="5">
        <v>7584318.5999999996</v>
      </c>
      <c r="AC27" s="5">
        <v>7605326.2999999998</v>
      </c>
      <c r="AD27" s="5">
        <v>7693138.7000000002</v>
      </c>
      <c r="AE27" s="5">
        <v>7708184.5999999996</v>
      </c>
      <c r="AF27" s="5">
        <v>7810728.7999999998</v>
      </c>
      <c r="AG27" s="5">
        <v>7867307.0999999996</v>
      </c>
      <c r="AH27" s="5">
        <v>7941580.2999999998</v>
      </c>
      <c r="AI27" s="5">
        <v>7995401.0999999996</v>
      </c>
      <c r="AJ27" s="5">
        <v>8009711.2999999998</v>
      </c>
      <c r="AK27" s="5">
        <v>8054297.2000000002</v>
      </c>
      <c r="AL27" s="5">
        <v>8073155.0999999996</v>
      </c>
      <c r="AM27" s="5">
        <v>8139572.0999999996</v>
      </c>
      <c r="AN27" s="5">
        <v>8172295.9000000004</v>
      </c>
      <c r="AO27" s="5">
        <v>8230270.0999999996</v>
      </c>
      <c r="AP27" s="5">
        <v>8260014.7999999998</v>
      </c>
      <c r="AQ27" s="5">
        <v>8308501.0999999996</v>
      </c>
      <c r="AR27" s="5">
        <v>8405877.1999999993</v>
      </c>
      <c r="AS27" s="5">
        <v>8466614.8000000007</v>
      </c>
      <c r="AT27" s="5">
        <v>8447369.9000000004</v>
      </c>
      <c r="AU27" s="5">
        <v>8570583.0999999996</v>
      </c>
      <c r="AV27" s="5">
        <v>8543427.8000000007</v>
      </c>
      <c r="AW27" s="5">
        <v>8564856.8000000007</v>
      </c>
      <c r="AX27" s="5">
        <v>8593459.5</v>
      </c>
      <c r="AY27" s="5">
        <v>8174334.0999999996</v>
      </c>
      <c r="AZ27" s="5">
        <v>6379863.5999999996</v>
      </c>
      <c r="BA27" s="5">
        <v>8027586.5999999996</v>
      </c>
      <c r="BB27" s="5">
        <v>8068105.7000000002</v>
      </c>
      <c r="BC27" s="5">
        <v>7948449.2000000002</v>
      </c>
      <c r="BD27" s="5">
        <v>8269926.5999999996</v>
      </c>
      <c r="BE27" s="5">
        <v>8291921</v>
      </c>
      <c r="BF27" s="5">
        <v>8304602.9000000004</v>
      </c>
      <c r="BG27" s="5">
        <v>8546549.4000000004</v>
      </c>
      <c r="BH27" s="5">
        <v>8578717.6999999993</v>
      </c>
      <c r="BI27" s="4"/>
      <c r="BJ27" s="4"/>
      <c r="BK27" s="4"/>
      <c r="BL27" s="4"/>
      <c r="BM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2:79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G28" s="5"/>
      <c r="BH28" s="5"/>
      <c r="BI28" s="5"/>
      <c r="BJ28" s="5"/>
      <c r="BK28" s="5"/>
      <c r="BL28" s="5"/>
      <c r="BM28" s="5"/>
      <c r="BO28" s="5"/>
      <c r="BQ28" s="12"/>
      <c r="BR28" s="5"/>
      <c r="BS28" s="5"/>
      <c r="BT28" s="5"/>
      <c r="BU28" s="5"/>
      <c r="BV28" s="5"/>
      <c r="BW28" s="5"/>
      <c r="BX28" s="5"/>
      <c r="BY28" s="5"/>
      <c r="BZ28" s="5"/>
    </row>
    <row r="29" spans="2:79">
      <c r="B29" t="s">
        <v>98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</row>
    <row r="30" spans="2:79">
      <c r="B30" s="3" t="s">
        <v>99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</row>
    <row r="31" spans="2:79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</row>
    <row r="32" spans="2:79">
      <c r="B32" s="6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</row>
    <row r="33" spans="2:71">
      <c r="B33" s="2" t="s">
        <v>100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</row>
    <row r="34" spans="2:71">
      <c r="B34" t="s">
        <v>102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</row>
    <row r="35" spans="2:71">
      <c r="B35" t="s">
        <v>103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</row>
    <row r="36" spans="2:71">
      <c r="B36" s="6"/>
      <c r="C36" s="4" t="s">
        <v>13</v>
      </c>
      <c r="D36" s="4" t="s">
        <v>14</v>
      </c>
      <c r="E36" s="4" t="s">
        <v>15</v>
      </c>
      <c r="F36" s="4" t="s">
        <v>16</v>
      </c>
      <c r="G36" s="4" t="s">
        <v>17</v>
      </c>
      <c r="H36" s="4" t="s">
        <v>18</v>
      </c>
      <c r="I36" s="4" t="s">
        <v>19</v>
      </c>
      <c r="J36" s="4" t="s">
        <v>20</v>
      </c>
      <c r="K36" s="4" t="s">
        <v>21</v>
      </c>
      <c r="L36" s="4" t="s">
        <v>22</v>
      </c>
      <c r="M36" s="4" t="s">
        <v>23</v>
      </c>
      <c r="N36" s="4" t="s">
        <v>24</v>
      </c>
      <c r="O36" s="4" t="s">
        <v>25</v>
      </c>
      <c r="P36" s="4" t="s">
        <v>26</v>
      </c>
      <c r="Q36" s="4" t="s">
        <v>27</v>
      </c>
      <c r="R36" s="4" t="s">
        <v>28</v>
      </c>
      <c r="S36" s="4" t="s">
        <v>29</v>
      </c>
      <c r="T36" s="4" t="s">
        <v>30</v>
      </c>
      <c r="U36" s="4" t="s">
        <v>31</v>
      </c>
      <c r="V36" s="4" t="s">
        <v>32</v>
      </c>
      <c r="W36" s="4" t="s">
        <v>33</v>
      </c>
      <c r="X36" s="4" t="s">
        <v>34</v>
      </c>
      <c r="Y36" s="4" t="s">
        <v>35</v>
      </c>
      <c r="Z36" s="4" t="s">
        <v>36</v>
      </c>
      <c r="AA36" s="4" t="s">
        <v>37</v>
      </c>
      <c r="AB36" s="4" t="s">
        <v>38</v>
      </c>
      <c r="AC36" s="4" t="s">
        <v>39</v>
      </c>
      <c r="AD36" s="4" t="s">
        <v>40</v>
      </c>
      <c r="AE36" s="4" t="s">
        <v>41</v>
      </c>
      <c r="AF36" s="4" t="s">
        <v>42</v>
      </c>
      <c r="AG36" s="4" t="s">
        <v>43</v>
      </c>
      <c r="AH36" s="4" t="s">
        <v>44</v>
      </c>
      <c r="AI36" s="4" t="s">
        <v>45</v>
      </c>
      <c r="AJ36" s="4" t="s">
        <v>46</v>
      </c>
      <c r="AK36" s="4" t="s">
        <v>47</v>
      </c>
      <c r="AL36" s="4" t="s">
        <v>48</v>
      </c>
      <c r="AM36" s="4" t="s">
        <v>49</v>
      </c>
      <c r="AN36" s="4" t="s">
        <v>50</v>
      </c>
      <c r="AO36" s="4" t="s">
        <v>51</v>
      </c>
      <c r="AP36" s="4" t="s">
        <v>52</v>
      </c>
      <c r="AQ36" s="4" t="s">
        <v>53</v>
      </c>
      <c r="AR36" s="4" t="s">
        <v>54</v>
      </c>
      <c r="AS36" s="4" t="s">
        <v>55</v>
      </c>
      <c r="AT36" s="4" t="s">
        <v>56</v>
      </c>
      <c r="AU36" s="4" t="s">
        <v>57</v>
      </c>
      <c r="AV36" s="4" t="s">
        <v>58</v>
      </c>
      <c r="AW36" s="4" t="s">
        <v>59</v>
      </c>
      <c r="AX36" s="4" t="s">
        <v>60</v>
      </c>
      <c r="AY36" s="4" t="s">
        <v>61</v>
      </c>
      <c r="AZ36" s="4" t="s">
        <v>62</v>
      </c>
      <c r="BA36" s="4" t="s">
        <v>63</v>
      </c>
      <c r="BB36" s="4" t="s">
        <v>64</v>
      </c>
      <c r="BC36" s="4" t="s">
        <v>65</v>
      </c>
      <c r="BD36" s="4" t="s">
        <v>66</v>
      </c>
      <c r="BE36" s="4" t="s">
        <v>67</v>
      </c>
      <c r="BF36" s="4" t="s">
        <v>68</v>
      </c>
      <c r="BG36" s="4" t="s">
        <v>898</v>
      </c>
      <c r="BH36" s="4" t="s">
        <v>1239</v>
      </c>
    </row>
    <row r="37" spans="2:71">
      <c r="B37" s="6" t="s">
        <v>96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F37" s="7"/>
    </row>
    <row r="38" spans="2:71">
      <c r="B38" t="s">
        <v>100</v>
      </c>
      <c r="C38" s="5">
        <v>19240495.966666669</v>
      </c>
      <c r="D38" s="5">
        <v>19374954.809999999</v>
      </c>
      <c r="E38" s="5">
        <v>19180046.059999999</v>
      </c>
      <c r="F38" s="5">
        <v>18723723.866666671</v>
      </c>
      <c r="G38" s="5">
        <v>18117491.693333331</v>
      </c>
      <c r="H38" s="5">
        <v>18078552.206666667</v>
      </c>
      <c r="I38" s="5">
        <v>18026652.866666667</v>
      </c>
      <c r="J38" s="5">
        <v>17853484.443333331</v>
      </c>
      <c r="K38" s="5">
        <v>17571056.863333333</v>
      </c>
      <c r="L38" s="5">
        <v>17732113.066666666</v>
      </c>
      <c r="M38" s="5">
        <v>17745422.176666666</v>
      </c>
      <c r="N38" s="5">
        <v>17621280.02</v>
      </c>
      <c r="O38" s="5">
        <v>17367228.989999998</v>
      </c>
      <c r="P38" s="5">
        <v>17550990.009999998</v>
      </c>
      <c r="Q38" s="5">
        <v>17524476.876666665</v>
      </c>
      <c r="R38" s="5">
        <v>17279588.036666665</v>
      </c>
      <c r="S38" s="5">
        <v>16919303.053333331</v>
      </c>
      <c r="T38" s="5">
        <v>16981144.046666667</v>
      </c>
      <c r="U38" s="5">
        <v>16912839.499999996</v>
      </c>
      <c r="V38" s="5">
        <v>16570152</v>
      </c>
      <c r="W38" s="5">
        <v>16170486.49</v>
      </c>
      <c r="X38" s="5">
        <v>16331076.793333335</v>
      </c>
      <c r="Y38" s="5">
        <v>16353296.108405797</v>
      </c>
      <c r="Z38" s="5">
        <v>16337185.253333336</v>
      </c>
      <c r="AA38" s="5">
        <v>16227400.513333334</v>
      </c>
      <c r="AB38" s="5">
        <v>16581140.416666666</v>
      </c>
      <c r="AC38" s="5">
        <v>16686108.697826087</v>
      </c>
      <c r="AD38" s="5">
        <v>16720495.299999999</v>
      </c>
      <c r="AE38" s="5">
        <v>16693444.796666667</v>
      </c>
      <c r="AF38" s="5">
        <v>17162000.583333332</v>
      </c>
      <c r="AG38" s="5">
        <v>17228633.788405795</v>
      </c>
      <c r="AH38" s="5">
        <v>17250984.326666668</v>
      </c>
      <c r="AI38" s="5">
        <v>17192622.456666667</v>
      </c>
      <c r="AJ38" s="5">
        <v>17628648.789999995</v>
      </c>
      <c r="AK38" s="5">
        <v>17752335.993174601</v>
      </c>
      <c r="AL38" s="5">
        <v>17814311.43</v>
      </c>
      <c r="AM38" s="5">
        <v>17777478.670000002</v>
      </c>
      <c r="AN38" s="5">
        <v>18300247.696666665</v>
      </c>
      <c r="AO38" s="5">
        <v>18378444.77079365</v>
      </c>
      <c r="AP38" s="5">
        <v>18436161.936666664</v>
      </c>
      <c r="AQ38" s="5">
        <v>18382544.203333333</v>
      </c>
      <c r="AR38" s="5">
        <v>18867039.616666663</v>
      </c>
      <c r="AS38" s="5">
        <v>18915112.096666664</v>
      </c>
      <c r="AT38" s="5">
        <v>18987620.720000003</v>
      </c>
      <c r="AU38" s="5">
        <v>18917116.106666666</v>
      </c>
      <c r="AV38" s="5">
        <v>19396724.133333337</v>
      </c>
      <c r="AW38" s="5">
        <v>19392296.431304347</v>
      </c>
      <c r="AX38" s="5">
        <v>19405136.309999999</v>
      </c>
      <c r="AY38" s="12">
        <v>19140494.066666666</v>
      </c>
      <c r="AZ38" s="12">
        <v>18546377.443333335</v>
      </c>
      <c r="BA38" s="12">
        <v>18818106.449999999</v>
      </c>
      <c r="BB38" s="12">
        <v>19020266.276666667</v>
      </c>
      <c r="BC38" s="12">
        <v>18866831.219999999</v>
      </c>
      <c r="BD38" s="12">
        <v>19274265.483333331</v>
      </c>
      <c r="BE38" s="12">
        <v>19532187.675757576</v>
      </c>
      <c r="BF38" s="12">
        <v>19755952.890000001</v>
      </c>
      <c r="BG38" s="12">
        <v>19718645.766666666</v>
      </c>
      <c r="BH38" s="12">
        <v>20200044.469999999</v>
      </c>
    </row>
    <row r="39" spans="2:71">
      <c r="B39" s="7" t="s">
        <v>97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</row>
    <row r="40" spans="2:71">
      <c r="B40" t="s">
        <v>100</v>
      </c>
      <c r="C40" s="5">
        <v>19434083.133333337</v>
      </c>
      <c r="D40" s="5">
        <v>19311216.433333334</v>
      </c>
      <c r="E40" s="5">
        <v>19063739.02</v>
      </c>
      <c r="F40" s="5">
        <v>18705119.719999999</v>
      </c>
      <c r="G40" s="5">
        <v>18304628.666666668</v>
      </c>
      <c r="H40" s="5">
        <v>18030797.103333332</v>
      </c>
      <c r="I40" s="5">
        <v>17914256.5</v>
      </c>
      <c r="J40" s="5">
        <v>17828611.420000002</v>
      </c>
      <c r="K40" s="5">
        <v>17753854.716666669</v>
      </c>
      <c r="L40" s="5">
        <v>17683162.793333333</v>
      </c>
      <c r="M40" s="5">
        <v>17634037.696666665</v>
      </c>
      <c r="N40" s="5">
        <v>17601245.243333336</v>
      </c>
      <c r="O40" s="5">
        <v>17551082.426666666</v>
      </c>
      <c r="P40" s="5">
        <v>17496590.466666665</v>
      </c>
      <c r="Q40" s="5">
        <v>17411205.433333334</v>
      </c>
      <c r="R40" s="5">
        <v>17262884.243333336</v>
      </c>
      <c r="S40" s="5">
        <v>17102041.319999997</v>
      </c>
      <c r="T40" s="5">
        <v>16921695.799999997</v>
      </c>
      <c r="U40" s="5">
        <v>16807917.906666666</v>
      </c>
      <c r="V40" s="5">
        <v>16556865.713333331</v>
      </c>
      <c r="W40" s="5">
        <v>16346510.65</v>
      </c>
      <c r="X40" s="5">
        <v>16262510.253333332</v>
      </c>
      <c r="Y40" s="5">
        <v>16260125.543333331</v>
      </c>
      <c r="Z40" s="5">
        <v>16331220.340000002</v>
      </c>
      <c r="AA40" s="5">
        <v>16403048.743333334</v>
      </c>
      <c r="AB40" s="5">
        <v>16492371.556666667</v>
      </c>
      <c r="AC40" s="5">
        <v>16599583.013333334</v>
      </c>
      <c r="AD40" s="5">
        <v>16722952.053333333</v>
      </c>
      <c r="AE40" s="5">
        <v>16877289.266666666</v>
      </c>
      <c r="AF40" s="5">
        <v>17054312.976666663</v>
      </c>
      <c r="AG40" s="5">
        <v>17144137.783333335</v>
      </c>
      <c r="AH40" s="5">
        <v>17258123.295789476</v>
      </c>
      <c r="AI40" s="5">
        <v>17385028.776666667</v>
      </c>
      <c r="AJ40" s="5">
        <v>17508113.096666668</v>
      </c>
      <c r="AK40" s="5">
        <v>17673362.22666667</v>
      </c>
      <c r="AL40" s="5">
        <v>17821751.848412704</v>
      </c>
      <c r="AM40" s="5">
        <v>17976337.646666665</v>
      </c>
      <c r="AN40" s="5">
        <v>18166516.006666664</v>
      </c>
      <c r="AO40" s="5">
        <v>18303579.483333334</v>
      </c>
      <c r="AP40" s="5">
        <v>18444320.986666664</v>
      </c>
      <c r="AQ40" s="5">
        <v>18585895.343333334</v>
      </c>
      <c r="AR40" s="5">
        <v>18724270.466969699</v>
      </c>
      <c r="AS40" s="5">
        <v>18847460.759999998</v>
      </c>
      <c r="AT40" s="5">
        <v>18993472.09</v>
      </c>
      <c r="AU40" s="5">
        <v>19124898.260000002</v>
      </c>
      <c r="AV40" s="5">
        <v>19246501.506666668</v>
      </c>
      <c r="AW40" s="5">
        <v>19327278.800000001</v>
      </c>
      <c r="AX40" s="5">
        <v>19410623.706521738</v>
      </c>
      <c r="AY40" s="12">
        <v>19346908.329999998</v>
      </c>
      <c r="AZ40" s="12">
        <v>18399000.753333334</v>
      </c>
      <c r="BA40" s="12">
        <v>18767825.669999998</v>
      </c>
      <c r="BB40" s="12">
        <v>19022242.570000004</v>
      </c>
      <c r="BC40" s="12">
        <v>19069144.463333335</v>
      </c>
      <c r="BD40" s="12">
        <v>19120991.743333332</v>
      </c>
      <c r="BE40" s="12">
        <v>19479792.296666667</v>
      </c>
      <c r="BF40" s="12">
        <v>19758188.503333334</v>
      </c>
      <c r="BG40" s="12">
        <v>19929905.043333333</v>
      </c>
      <c r="BH40" s="12">
        <v>20039616.723333333</v>
      </c>
    </row>
    <row r="42" spans="2:71">
      <c r="B42" t="s">
        <v>101</v>
      </c>
      <c r="BR42" s="12"/>
      <c r="BS42" s="12"/>
    </row>
    <row r="43" spans="2:71">
      <c r="BR43" s="12"/>
      <c r="BS43" s="12"/>
    </row>
    <row r="44" spans="2:71">
      <c r="BR44" s="12"/>
      <c r="BS44" s="12"/>
    </row>
    <row r="45" spans="2:71">
      <c r="B45" s="2"/>
      <c r="BR45" s="12"/>
      <c r="BS45" s="12"/>
    </row>
    <row r="46" spans="2:71">
      <c r="BR46" s="12"/>
      <c r="BS46" s="12"/>
    </row>
    <row r="47" spans="2:7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R47" s="12"/>
      <c r="BS47" s="12"/>
    </row>
    <row r="48" spans="2:71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R48" s="12"/>
      <c r="BS48" s="12"/>
    </row>
    <row r="49" spans="2:71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R49" s="12"/>
      <c r="BS49" s="12"/>
    </row>
    <row r="50" spans="2:71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R50" s="12"/>
      <c r="BS50" s="12"/>
    </row>
    <row r="51" spans="2:71">
      <c r="BR51" s="12"/>
      <c r="BS51" s="12"/>
    </row>
    <row r="52" spans="2:71">
      <c r="BR52" s="12"/>
      <c r="BS52" s="12"/>
    </row>
    <row r="53" spans="2:71">
      <c r="B53" s="3"/>
      <c r="BR53" s="12"/>
      <c r="BS53" s="12"/>
    </row>
    <row r="54" spans="2:71">
      <c r="BR54" s="12"/>
      <c r="BS54" s="12"/>
    </row>
    <row r="55" spans="2:71">
      <c r="BR55" s="12"/>
      <c r="BS55" s="12"/>
    </row>
    <row r="56" spans="2:71">
      <c r="B56" s="2"/>
      <c r="BR56" s="12"/>
      <c r="BS56" s="12"/>
    </row>
    <row r="57" spans="2:71">
      <c r="BR57" s="12"/>
      <c r="BS57" s="12"/>
    </row>
    <row r="58" spans="2:7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R58" s="12"/>
      <c r="BS58" s="12"/>
    </row>
    <row r="59" spans="2:71" s="209" customFormat="1">
      <c r="B59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5"/>
      <c r="BR59" s="222"/>
      <c r="BS59" s="222"/>
    </row>
    <row r="60" spans="2:71" s="209" customFormat="1">
      <c r="B60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R60" s="222"/>
      <c r="BS60" s="222"/>
    </row>
    <row r="61" spans="2:71" s="209" customFormat="1">
      <c r="B61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R61" s="222"/>
      <c r="BS61" s="222"/>
    </row>
    <row r="62" spans="2:71">
      <c r="BH62" s="12"/>
      <c r="BR62" s="12"/>
      <c r="BS62" s="12"/>
    </row>
    <row r="63" spans="2:71">
      <c r="BH63" s="12"/>
      <c r="BR63" s="12"/>
      <c r="BS63" s="12"/>
    </row>
    <row r="64" spans="2:71">
      <c r="BR64" s="12"/>
      <c r="BS64" s="12"/>
    </row>
    <row r="65" spans="2:71">
      <c r="B65" s="3"/>
      <c r="BR65" s="12"/>
      <c r="BS65" s="12"/>
    </row>
    <row r="66" spans="2:71">
      <c r="BR66" s="12"/>
      <c r="BS66" s="12"/>
    </row>
    <row r="67" spans="2:71">
      <c r="BR67" s="12"/>
      <c r="BS67" s="12"/>
    </row>
    <row r="68" spans="2:71">
      <c r="BR68" s="12"/>
      <c r="BS68" s="12"/>
    </row>
    <row r="69" spans="2:71">
      <c r="BR69" s="12"/>
      <c r="BS69" s="12"/>
    </row>
    <row r="70" spans="2:71">
      <c r="BR70" s="12"/>
      <c r="BS70" s="12"/>
    </row>
    <row r="71" spans="2:71">
      <c r="BR71" s="12"/>
      <c r="BS71" s="12"/>
    </row>
    <row r="72" spans="2:71">
      <c r="BR72" s="12"/>
      <c r="BS72" s="12"/>
    </row>
    <row r="73" spans="2:71">
      <c r="BR73" s="12"/>
      <c r="BS73" s="12"/>
    </row>
    <row r="74" spans="2:71">
      <c r="BR74" s="12"/>
      <c r="BS74" s="12"/>
    </row>
    <row r="75" spans="2:71">
      <c r="BR75" s="12"/>
      <c r="BS75" s="12"/>
    </row>
    <row r="76" spans="2:71">
      <c r="BR76" s="12"/>
      <c r="BS76" s="12"/>
    </row>
    <row r="77" spans="2:71">
      <c r="BR77" s="12"/>
      <c r="BS77" s="12"/>
    </row>
    <row r="78" spans="2:71">
      <c r="BR78" s="12"/>
      <c r="BS78" s="12"/>
    </row>
    <row r="79" spans="2:71">
      <c r="BR79" s="12"/>
      <c r="BS79" s="12"/>
    </row>
    <row r="80" spans="2:71">
      <c r="BR80" s="12"/>
      <c r="BS80" s="12"/>
    </row>
    <row r="81" spans="70:71">
      <c r="BR81" s="12"/>
      <c r="BS81" s="12"/>
    </row>
    <row r="82" spans="70:71">
      <c r="BR82" s="12"/>
      <c r="BS82" s="12"/>
    </row>
    <row r="83" spans="70:71">
      <c r="BR83" s="12"/>
      <c r="BS83" s="12"/>
    </row>
    <row r="84" spans="70:71">
      <c r="BR84" s="12"/>
      <c r="BS84" s="12"/>
    </row>
    <row r="85" spans="70:71">
      <c r="BR85" s="12"/>
      <c r="BS85" s="12"/>
    </row>
    <row r="86" spans="70:71">
      <c r="BR86" s="12"/>
      <c r="BS86" s="12"/>
    </row>
    <row r="87" spans="70:71">
      <c r="BR87" s="12"/>
      <c r="BS87" s="12"/>
    </row>
    <row r="88" spans="70:71">
      <c r="BR88" s="12"/>
      <c r="BS88" s="12"/>
    </row>
    <row r="89" spans="70:71">
      <c r="BR89" s="12"/>
      <c r="BS89" s="12"/>
    </row>
    <row r="90" spans="70:71">
      <c r="BR90" s="12"/>
      <c r="BS90" s="12"/>
    </row>
    <row r="91" spans="70:71">
      <c r="BR91" s="12"/>
      <c r="BS91" s="12"/>
    </row>
    <row r="92" spans="70:71">
      <c r="BR92" s="12"/>
      <c r="BS92" s="12"/>
    </row>
    <row r="93" spans="70:71">
      <c r="BR93" s="12"/>
      <c r="BS93" s="12"/>
    </row>
    <row r="94" spans="70:71">
      <c r="BR94" s="12"/>
      <c r="BS94" s="12"/>
    </row>
    <row r="95" spans="70:71">
      <c r="BR95" s="12"/>
      <c r="BS95" s="12"/>
    </row>
    <row r="96" spans="70:71">
      <c r="BR96" s="12"/>
      <c r="BS96" s="12"/>
    </row>
    <row r="97" spans="70:71">
      <c r="BR97" s="12"/>
      <c r="BS97" s="12"/>
    </row>
    <row r="98" spans="70:71">
      <c r="BR98" s="12"/>
      <c r="BS98" s="12"/>
    </row>
    <row r="99" spans="70:71">
      <c r="BR99" s="12"/>
      <c r="BS99" s="12"/>
    </row>
    <row r="100" spans="70:71">
      <c r="BR100" s="12"/>
      <c r="BS100" s="12"/>
    </row>
    <row r="101" spans="70:71">
      <c r="BR101" s="12"/>
      <c r="BS101" s="12"/>
    </row>
    <row r="102" spans="70:71">
      <c r="BR102" s="12"/>
      <c r="BS102" s="12"/>
    </row>
  </sheetData>
  <dataConsolidate/>
  <hyperlinks>
    <hyperlink ref="B16" r:id="rId1" location="!tabs-1254736030639; " xr:uid="{00000000-0004-0000-0100-000000000000}"/>
    <hyperlink ref="B30" r:id="rId2" xr:uid="{00000000-0004-0000-0100-000001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2F56-CA75-42B4-95A1-ADDB6EF53F3D}">
  <sheetPr>
    <tabColor theme="5" tint="0.39997558519241921"/>
  </sheetPr>
  <dimension ref="A1:J75"/>
  <sheetViews>
    <sheetView zoomScale="91" workbookViewId="0"/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833</v>
      </c>
    </row>
    <row r="3" spans="1:10">
      <c r="A3" s="2" t="s">
        <v>1165</v>
      </c>
      <c r="J3" s="2" t="s">
        <v>1243</v>
      </c>
    </row>
    <row r="4" spans="1:10">
      <c r="A4" s="2"/>
      <c r="B4" s="164" t="s">
        <v>58</v>
      </c>
      <c r="C4" s="164" t="s">
        <v>1239</v>
      </c>
      <c r="F4" s="96" t="s">
        <v>58</v>
      </c>
      <c r="G4" s="96" t="s">
        <v>1239</v>
      </c>
      <c r="J4" s="2"/>
    </row>
    <row r="5" spans="1:10">
      <c r="A5" t="s">
        <v>1139</v>
      </c>
      <c r="B5" s="156">
        <f>'Base_II.2 regional'!T9</f>
        <v>15.644487379999999</v>
      </c>
      <c r="C5" s="156">
        <f>'Base_II.2 regional'!AF9</f>
        <v>14.26838875</v>
      </c>
      <c r="E5" t="s">
        <v>1154</v>
      </c>
      <c r="F5" s="156">
        <v>17.351659770000001</v>
      </c>
      <c r="G5" s="156">
        <v>16.983257290000001</v>
      </c>
    </row>
    <row r="6" spans="1:10">
      <c r="A6" t="s">
        <v>1140</v>
      </c>
      <c r="B6" s="156">
        <f>'Base_II.2 regional'!T10</f>
        <v>13.96698952</v>
      </c>
      <c r="C6" s="156">
        <f>'Base_II.2 regional'!AF10</f>
        <v>14.74434185</v>
      </c>
      <c r="E6" t="s">
        <v>1155</v>
      </c>
      <c r="F6" s="156">
        <v>16.027835849999999</v>
      </c>
      <c r="G6" s="156">
        <v>15.43527508</v>
      </c>
    </row>
    <row r="7" spans="1:10">
      <c r="A7" t="s">
        <v>1141</v>
      </c>
      <c r="B7" s="156">
        <f>'Base_II.2 regional'!T11</f>
        <v>14.002446170000001</v>
      </c>
      <c r="C7" s="156">
        <f>'Base_II.2 regional'!AF11</f>
        <v>14.1977253</v>
      </c>
      <c r="E7" t="s">
        <v>1148</v>
      </c>
      <c r="F7" s="156">
        <v>16.3449192</v>
      </c>
      <c r="G7" s="156">
        <v>15.367552760000001</v>
      </c>
    </row>
    <row r="8" spans="1:10">
      <c r="A8" t="s">
        <v>1142</v>
      </c>
      <c r="B8" s="156">
        <f>'Base_II.2 regional'!T12</f>
        <v>11.39644337</v>
      </c>
      <c r="C8" s="156">
        <f>'Base_II.2 regional'!AF12</f>
        <v>10.51469803</v>
      </c>
      <c r="E8" t="s">
        <v>1145</v>
      </c>
      <c r="F8" s="156">
        <v>15.502456670000001</v>
      </c>
      <c r="G8" s="156">
        <v>14.75339127</v>
      </c>
    </row>
    <row r="9" spans="1:10">
      <c r="A9" t="s">
        <v>1143</v>
      </c>
      <c r="B9" s="156">
        <f>'Base_II.2 regional'!T13</f>
        <v>12.508574490000001</v>
      </c>
      <c r="C9" s="156">
        <f>'Base_II.2 regional'!AF13</f>
        <v>10.724264140000001</v>
      </c>
      <c r="E9" t="s">
        <v>1140</v>
      </c>
      <c r="F9" s="156">
        <v>13.96698952</v>
      </c>
      <c r="G9" s="156">
        <v>14.74434185</v>
      </c>
    </row>
    <row r="10" spans="1:10">
      <c r="A10" t="s">
        <v>1144</v>
      </c>
      <c r="B10" s="156">
        <f>'Base_II.2 regional'!T14</f>
        <v>15.171045299999999</v>
      </c>
      <c r="C10" s="156">
        <f>'Base_II.2 regional'!AF14</f>
        <v>11.140778539999999</v>
      </c>
      <c r="E10" t="s">
        <v>1139</v>
      </c>
      <c r="F10" s="156">
        <v>15.644487379999999</v>
      </c>
      <c r="G10" s="156">
        <v>14.26838875</v>
      </c>
    </row>
    <row r="11" spans="1:10">
      <c r="A11" t="s">
        <v>1145</v>
      </c>
      <c r="B11" s="156">
        <f>'Base_II.2 regional'!T15</f>
        <v>15.502456670000001</v>
      </c>
      <c r="C11" s="156">
        <f>'Base_II.2 regional'!AF15</f>
        <v>14.75339127</v>
      </c>
      <c r="E11" t="s">
        <v>1141</v>
      </c>
      <c r="F11" s="156">
        <v>14.002446170000001</v>
      </c>
      <c r="G11" s="156">
        <v>14.1977253</v>
      </c>
    </row>
    <row r="12" spans="1:10">
      <c r="A12" t="s">
        <v>1146</v>
      </c>
      <c r="B12" s="156">
        <f>'Base_II.2 regional'!T16</f>
        <v>14.279773710000001</v>
      </c>
      <c r="C12" s="156">
        <f>'Base_II.2 regional'!AF16</f>
        <v>14.02244091</v>
      </c>
      <c r="E12" t="s">
        <v>1157</v>
      </c>
      <c r="F12" s="156">
        <v>10.46241856</v>
      </c>
      <c r="G12" s="156">
        <v>14.119265560000001</v>
      </c>
    </row>
    <row r="13" spans="1:10">
      <c r="A13" t="s">
        <v>1147</v>
      </c>
      <c r="B13" s="156">
        <f>'Base_II.2 regional'!T17</f>
        <v>14.52142811</v>
      </c>
      <c r="C13" s="156">
        <f>'Base_II.2 regional'!AF17</f>
        <v>12.776577</v>
      </c>
      <c r="E13" t="s">
        <v>1150</v>
      </c>
      <c r="F13" s="156">
        <v>14.50649452</v>
      </c>
      <c r="G13" s="156">
        <v>14.044125559999999</v>
      </c>
    </row>
    <row r="14" spans="1:10">
      <c r="A14" t="s">
        <v>1148</v>
      </c>
      <c r="B14" s="156">
        <f>'Base_II.2 regional'!T18</f>
        <v>16.3449192</v>
      </c>
      <c r="C14" s="156">
        <f>'Base_II.2 regional'!AF18</f>
        <v>15.367552760000001</v>
      </c>
      <c r="E14" t="s">
        <v>1146</v>
      </c>
      <c r="F14" s="156">
        <v>14.279773710000001</v>
      </c>
      <c r="G14" s="156">
        <v>14.02244091</v>
      </c>
    </row>
    <row r="15" spans="1:10">
      <c r="A15" t="s">
        <v>1149</v>
      </c>
      <c r="B15" s="156">
        <f>'Base_II.2 regional'!T19</f>
        <v>16.239896770000001</v>
      </c>
      <c r="C15" s="156">
        <f>'Base_II.2 regional'!AF19</f>
        <v>13.65349674</v>
      </c>
      <c r="E15" t="s">
        <v>1153</v>
      </c>
      <c r="F15" s="156">
        <v>17.45660973</v>
      </c>
      <c r="G15" s="156">
        <v>13.938470840000001</v>
      </c>
    </row>
    <row r="16" spans="1:10">
      <c r="A16" t="s">
        <v>1150</v>
      </c>
      <c r="B16" s="156">
        <f>'Base_II.2 regional'!T20</f>
        <v>14.50649452</v>
      </c>
      <c r="C16" s="156">
        <f>'Base_II.2 regional'!AF20</f>
        <v>14.044125559999999</v>
      </c>
      <c r="E16" t="s">
        <v>1158</v>
      </c>
      <c r="F16" s="156">
        <v>14.902963639999999</v>
      </c>
      <c r="G16" s="156">
        <v>13.76911831</v>
      </c>
    </row>
    <row r="17" spans="1:10">
      <c r="A17" t="s">
        <v>1151</v>
      </c>
      <c r="B17" s="156">
        <f>'Base_II.2 regional'!T21</f>
        <v>14.005499840000001</v>
      </c>
      <c r="C17" s="156">
        <f>'Base_II.2 regional'!AF21</f>
        <v>13.45822334</v>
      </c>
      <c r="E17" t="s">
        <v>1149</v>
      </c>
      <c r="F17" s="156">
        <v>16.239896770000001</v>
      </c>
      <c r="G17" s="156">
        <v>13.65349674</v>
      </c>
    </row>
    <row r="18" spans="1:10">
      <c r="A18" t="s">
        <v>1152</v>
      </c>
      <c r="B18" s="156">
        <f>'Base_II.2 regional'!T22</f>
        <v>15.65413189</v>
      </c>
      <c r="C18" s="156">
        <f>'Base_II.2 regional'!AF22</f>
        <v>13.18463135</v>
      </c>
      <c r="E18" t="s">
        <v>1151</v>
      </c>
      <c r="F18" s="156">
        <v>14.005499840000001</v>
      </c>
      <c r="G18" s="156">
        <v>13.45822334</v>
      </c>
    </row>
    <row r="19" spans="1:10">
      <c r="A19" t="s">
        <v>1153</v>
      </c>
      <c r="B19" s="156">
        <f>'Base_II.2 regional'!T23</f>
        <v>17.45660973</v>
      </c>
      <c r="C19" s="156">
        <f>'Base_II.2 regional'!AF23</f>
        <v>13.938470840000001</v>
      </c>
      <c r="E19" t="s">
        <v>1152</v>
      </c>
      <c r="F19" s="156">
        <v>15.65413189</v>
      </c>
      <c r="G19" s="156">
        <v>13.18463135</v>
      </c>
    </row>
    <row r="20" spans="1:10">
      <c r="A20" t="s">
        <v>1154</v>
      </c>
      <c r="B20" s="156">
        <f>'Base_II.2 regional'!T24</f>
        <v>17.351659770000001</v>
      </c>
      <c r="C20" s="156">
        <f>'Base_II.2 regional'!AF24</f>
        <v>16.983257290000001</v>
      </c>
      <c r="E20" t="s">
        <v>1147</v>
      </c>
      <c r="F20" s="156">
        <v>14.52142811</v>
      </c>
      <c r="G20" s="156">
        <v>12.776577</v>
      </c>
    </row>
    <row r="21" spans="1:10">
      <c r="A21" t="s">
        <v>1155</v>
      </c>
      <c r="B21" s="156">
        <f>'Base_II.2 regional'!T25</f>
        <v>16.027835849999999</v>
      </c>
      <c r="C21" s="156">
        <f>'Base_II.2 regional'!AF25</f>
        <v>15.43527508</v>
      </c>
      <c r="E21" t="s">
        <v>1144</v>
      </c>
      <c r="F21" s="156">
        <v>15.171045299999999</v>
      </c>
      <c r="G21" s="156">
        <v>11.140778539999999</v>
      </c>
    </row>
    <row r="22" spans="1:10">
      <c r="A22" t="s">
        <v>1156</v>
      </c>
      <c r="B22" s="156">
        <f>'Base_II.2 regional'!T26</f>
        <v>15.825511929999999</v>
      </c>
      <c r="C22" s="156">
        <f>'Base_II.2 regional'!AF26</f>
        <v>7.8717918400000002</v>
      </c>
      <c r="E22" t="s">
        <v>1143</v>
      </c>
      <c r="F22" s="156">
        <v>12.508574490000001</v>
      </c>
      <c r="G22" s="156">
        <v>10.724264140000001</v>
      </c>
    </row>
    <row r="23" spans="1:10">
      <c r="A23" t="s">
        <v>1157</v>
      </c>
      <c r="B23" s="156">
        <f>'Base_II.2 regional'!T27</f>
        <v>10.46241856</v>
      </c>
      <c r="C23" s="156">
        <f>'Base_II.2 regional'!AF27</f>
        <v>14.119265560000001</v>
      </c>
      <c r="E23" t="s">
        <v>1142</v>
      </c>
      <c r="F23" s="156">
        <v>11.39644337</v>
      </c>
      <c r="G23" s="156">
        <v>10.51469803</v>
      </c>
    </row>
    <row r="24" spans="1:10">
      <c r="A24" t="s">
        <v>1158</v>
      </c>
      <c r="B24" s="156">
        <f>'Base_II.2 regional'!T28</f>
        <v>14.902963639999999</v>
      </c>
      <c r="C24" s="156">
        <f>'Base_II.2 regional'!AF28</f>
        <v>13.76911831</v>
      </c>
      <c r="E24" t="s">
        <v>1156</v>
      </c>
      <c r="F24" s="156">
        <v>15.825511929999999</v>
      </c>
      <c r="G24" s="156">
        <v>7.8717918400000002</v>
      </c>
    </row>
    <row r="25" spans="1:10">
      <c r="E25" s="10"/>
      <c r="F25" s="10"/>
    </row>
    <row r="26" spans="1:10">
      <c r="E26" s="10"/>
      <c r="F26" s="10"/>
    </row>
    <row r="27" spans="1:10">
      <c r="A27" s="2" t="s">
        <v>1166</v>
      </c>
      <c r="E27" s="10"/>
      <c r="F27" s="10"/>
    </row>
    <row r="28" spans="1:10">
      <c r="A28" s="2"/>
      <c r="E28" s="10"/>
      <c r="F28" s="10"/>
    </row>
    <row r="29" spans="1:10">
      <c r="B29" s="164" t="s">
        <v>58</v>
      </c>
      <c r="C29" s="164" t="s">
        <v>1239</v>
      </c>
      <c r="E29" s="10"/>
      <c r="F29" s="96" t="s">
        <v>58</v>
      </c>
      <c r="G29" s="96" t="s">
        <v>1239</v>
      </c>
      <c r="J29" t="s">
        <v>73</v>
      </c>
    </row>
    <row r="30" spans="1:10">
      <c r="A30" t="s">
        <v>1139</v>
      </c>
      <c r="B30" s="156">
        <f>'Base_II.2 regional'!T34</f>
        <v>64.298309329999995</v>
      </c>
      <c r="C30" s="156">
        <f>'Base_II.2 regional'!AF34</f>
        <v>60.191146850000003</v>
      </c>
      <c r="E30" s="10" t="s">
        <v>1157</v>
      </c>
      <c r="F30" s="156">
        <v>69.415992739999993</v>
      </c>
      <c r="G30" s="156">
        <v>69.115997309999997</v>
      </c>
    </row>
    <row r="31" spans="1:10">
      <c r="A31" t="s">
        <v>1140</v>
      </c>
      <c r="B31" s="156">
        <f>'Base_II.2 regional'!T35</f>
        <v>51.61724091</v>
      </c>
      <c r="C31" s="156">
        <f>'Base_II.2 regional'!AF35</f>
        <v>40.280521389999997</v>
      </c>
      <c r="E31" s="10" t="s">
        <v>1143</v>
      </c>
      <c r="F31" s="156">
        <v>64.73152924</v>
      </c>
      <c r="G31" s="156">
        <v>67.938842769999994</v>
      </c>
    </row>
    <row r="32" spans="1:10">
      <c r="A32" t="s">
        <v>1141</v>
      </c>
      <c r="B32" s="156">
        <f>'Base_II.2 regional'!T36</f>
        <v>50.231880189999998</v>
      </c>
      <c r="C32" s="156">
        <f>'Base_II.2 regional'!AF36</f>
        <v>53.750762940000001</v>
      </c>
      <c r="E32" s="10" t="s">
        <v>1149</v>
      </c>
      <c r="F32" s="156">
        <v>65.026214600000003</v>
      </c>
      <c r="G32" s="156">
        <v>62.276142120000003</v>
      </c>
      <c r="J32" s="2" t="s">
        <v>1244</v>
      </c>
    </row>
    <row r="33" spans="1:7">
      <c r="A33" t="s">
        <v>1142</v>
      </c>
      <c r="B33" s="156">
        <f>'Base_II.2 regional'!T37</f>
        <v>49.885883329999999</v>
      </c>
      <c r="C33" s="156">
        <f>'Base_II.2 regional'!AF37</f>
        <v>43.401298519999997</v>
      </c>
      <c r="E33" s="10" t="s">
        <v>1139</v>
      </c>
      <c r="F33" s="156">
        <v>64.298309329999995</v>
      </c>
      <c r="G33" s="156">
        <v>60.191146850000003</v>
      </c>
    </row>
    <row r="34" spans="1:7">
      <c r="A34" t="s">
        <v>1143</v>
      </c>
      <c r="B34" s="156">
        <f>'Base_II.2 regional'!T38</f>
        <v>64.73152924</v>
      </c>
      <c r="C34" s="156">
        <f>'Base_II.2 regional'!AF38</f>
        <v>67.938842769999994</v>
      </c>
      <c r="E34" s="10" t="s">
        <v>1156</v>
      </c>
      <c r="F34" s="156">
        <v>67.244140630000004</v>
      </c>
      <c r="G34" s="156">
        <v>55.353054049999997</v>
      </c>
    </row>
    <row r="35" spans="1:7">
      <c r="A35" t="s">
        <v>1144</v>
      </c>
      <c r="B35" s="156">
        <f>'Base_II.2 regional'!T39</f>
        <v>46.728225709999997</v>
      </c>
      <c r="C35" s="156">
        <f>'Base_II.2 regional'!AF39</f>
        <v>49.781345369999997</v>
      </c>
      <c r="E35" s="10" t="s">
        <v>1141</v>
      </c>
      <c r="F35" s="156">
        <v>50.231880189999998</v>
      </c>
      <c r="G35" s="156">
        <v>53.750762940000001</v>
      </c>
    </row>
    <row r="36" spans="1:7">
      <c r="A36" t="s">
        <v>1145</v>
      </c>
      <c r="B36" s="156">
        <f>'Base_II.2 regional'!T40</f>
        <v>49.107116699999999</v>
      </c>
      <c r="C36" s="156">
        <f>'Base_II.2 regional'!AF40</f>
        <v>47.223625179999999</v>
      </c>
      <c r="E36" s="10" t="s">
        <v>1144</v>
      </c>
      <c r="F36" s="156">
        <v>46.728225709999997</v>
      </c>
      <c r="G36" s="156">
        <v>49.781345369999997</v>
      </c>
    </row>
    <row r="37" spans="1:7">
      <c r="A37" t="s">
        <v>1146</v>
      </c>
      <c r="B37" s="156">
        <f>'Base_II.2 regional'!T41</f>
        <v>54.455581670000001</v>
      </c>
      <c r="C37" s="156">
        <f>'Base_II.2 regional'!AF41</f>
        <v>49.346420289999998</v>
      </c>
      <c r="E37" s="10" t="s">
        <v>1146</v>
      </c>
      <c r="F37" s="156">
        <v>54.455581670000001</v>
      </c>
      <c r="G37" s="156">
        <v>49.346420289999998</v>
      </c>
    </row>
    <row r="38" spans="1:7">
      <c r="A38" t="s">
        <v>1147</v>
      </c>
      <c r="B38" s="156">
        <f>'Base_II.2 regional'!T42</f>
        <v>43.075576779999999</v>
      </c>
      <c r="C38" s="156">
        <f>'Base_II.2 regional'!AF42</f>
        <v>42.104686739999998</v>
      </c>
      <c r="E38" s="10" t="s">
        <v>1158</v>
      </c>
      <c r="F38" s="156">
        <v>52.912967680000001</v>
      </c>
      <c r="G38" s="156">
        <v>49.164558409999998</v>
      </c>
    </row>
    <row r="39" spans="1:7">
      <c r="A39" t="s">
        <v>1148</v>
      </c>
      <c r="B39" s="156">
        <f>'Base_II.2 regional'!T43</f>
        <v>51.81758499</v>
      </c>
      <c r="C39" s="156">
        <f>'Base_II.2 regional'!AF43</f>
        <v>47.590057369999997</v>
      </c>
      <c r="E39" s="10" t="s">
        <v>1150</v>
      </c>
      <c r="F39" s="156">
        <v>53.79967499</v>
      </c>
      <c r="G39" s="156">
        <v>49.113502500000003</v>
      </c>
    </row>
    <row r="40" spans="1:7">
      <c r="A40" t="s">
        <v>1149</v>
      </c>
      <c r="B40" s="156">
        <f>'Base_II.2 regional'!T44</f>
        <v>65.026214600000003</v>
      </c>
      <c r="C40" s="156">
        <f>'Base_II.2 regional'!AF44</f>
        <v>62.276142120000003</v>
      </c>
      <c r="E40" s="10" t="s">
        <v>1152</v>
      </c>
      <c r="F40" s="156">
        <v>50.364047999999997</v>
      </c>
      <c r="G40" s="156">
        <v>47.737316130000004</v>
      </c>
    </row>
    <row r="41" spans="1:7">
      <c r="A41" t="s">
        <v>1150</v>
      </c>
      <c r="B41" s="156">
        <f>'Base_II.2 regional'!T45</f>
        <v>53.79967499</v>
      </c>
      <c r="C41" s="156">
        <f>'Base_II.2 regional'!AF45</f>
        <v>49.113502500000003</v>
      </c>
      <c r="E41" s="10" t="s">
        <v>1148</v>
      </c>
      <c r="F41" s="156">
        <v>51.81758499</v>
      </c>
      <c r="G41" s="156">
        <v>47.590057369999997</v>
      </c>
    </row>
    <row r="42" spans="1:7">
      <c r="A42" t="s">
        <v>1151</v>
      </c>
      <c r="B42" s="156">
        <f>'Base_II.2 regional'!T46</f>
        <v>51.221527100000003</v>
      </c>
      <c r="C42" s="156">
        <f>'Base_II.2 regional'!AF46</f>
        <v>45.492156979999997</v>
      </c>
      <c r="E42" s="10" t="s">
        <v>1145</v>
      </c>
      <c r="F42" s="156">
        <v>49.107116699999999</v>
      </c>
      <c r="G42" s="156">
        <v>47.223625179999999</v>
      </c>
    </row>
    <row r="43" spans="1:7">
      <c r="A43" t="s">
        <v>1152</v>
      </c>
      <c r="B43" s="156">
        <f>'Base_II.2 regional'!T47</f>
        <v>50.364047999999997</v>
      </c>
      <c r="C43" s="156">
        <f>'Base_II.2 regional'!AF47</f>
        <v>47.737316130000004</v>
      </c>
      <c r="E43" s="10" t="s">
        <v>1151</v>
      </c>
      <c r="F43" s="156">
        <v>51.221527100000003</v>
      </c>
      <c r="G43" s="156">
        <v>45.492156979999997</v>
      </c>
    </row>
    <row r="44" spans="1:7">
      <c r="A44" t="s">
        <v>1153</v>
      </c>
      <c r="B44" s="156">
        <f>'Base_II.2 regional'!T48</f>
        <v>51.726928710000003</v>
      </c>
      <c r="C44" s="156">
        <f>'Base_II.2 regional'!AF48</f>
        <v>44.73809052</v>
      </c>
      <c r="E44" s="10" t="s">
        <v>1153</v>
      </c>
      <c r="F44" s="156">
        <v>51.726928710000003</v>
      </c>
      <c r="G44" s="156">
        <v>44.73809052</v>
      </c>
    </row>
    <row r="45" spans="1:7">
      <c r="A45" t="s">
        <v>1154</v>
      </c>
      <c r="B45" s="156">
        <f>'Base_II.2 regional'!T49</f>
        <v>51.463344569999997</v>
      </c>
      <c r="C45" s="156">
        <f>'Base_II.2 regional'!AF49</f>
        <v>43.233165739999997</v>
      </c>
      <c r="E45" s="10" t="s">
        <v>1142</v>
      </c>
      <c r="F45" s="156">
        <v>49.885883329999999</v>
      </c>
      <c r="G45" s="156">
        <v>43.401298519999997</v>
      </c>
    </row>
    <row r="46" spans="1:7">
      <c r="A46" t="s">
        <v>1155</v>
      </c>
      <c r="B46" s="156">
        <f>'Base_II.2 regional'!T50</f>
        <v>39.292675019999997</v>
      </c>
      <c r="C46" s="156">
        <f>'Base_II.2 regional'!AF50</f>
        <v>39.339275360000002</v>
      </c>
      <c r="E46" s="10" t="s">
        <v>1154</v>
      </c>
      <c r="F46" s="156">
        <v>51.463344569999997</v>
      </c>
      <c r="G46" s="156">
        <v>43.233165739999997</v>
      </c>
    </row>
    <row r="47" spans="1:7">
      <c r="A47" t="s">
        <v>1156</v>
      </c>
      <c r="B47" s="156">
        <f>'Base_II.2 regional'!T51</f>
        <v>67.244140630000004</v>
      </c>
      <c r="C47" s="156">
        <f>'Base_II.2 regional'!AF51</f>
        <v>55.353054049999997</v>
      </c>
      <c r="E47" s="10" t="s">
        <v>1147</v>
      </c>
      <c r="F47" s="156">
        <v>43.075576779999999</v>
      </c>
      <c r="G47" s="156">
        <v>42.104686739999998</v>
      </c>
    </row>
    <row r="48" spans="1:7">
      <c r="A48" t="s">
        <v>1157</v>
      </c>
      <c r="B48" s="156">
        <f>'Base_II.2 regional'!T52</f>
        <v>69.415992739999993</v>
      </c>
      <c r="C48" s="156">
        <f>'Base_II.2 regional'!AF52</f>
        <v>69.115997309999997</v>
      </c>
      <c r="E48" s="10" t="s">
        <v>1140</v>
      </c>
      <c r="F48" s="156">
        <v>51.61724091</v>
      </c>
      <c r="G48" s="156">
        <v>40.280521389999997</v>
      </c>
    </row>
    <row r="49" spans="1:10">
      <c r="A49" t="s">
        <v>1158</v>
      </c>
      <c r="B49" s="156">
        <f>'Base_II.2 regional'!T53</f>
        <v>52.912967680000001</v>
      </c>
      <c r="C49" s="156">
        <f>'Base_II.2 regional'!AF53</f>
        <v>49.164558409999998</v>
      </c>
      <c r="E49" s="10" t="s">
        <v>1155</v>
      </c>
      <c r="F49" s="156">
        <v>39.292675019999997</v>
      </c>
      <c r="G49" s="156">
        <v>39.339275360000002</v>
      </c>
    </row>
    <row r="50" spans="1:10">
      <c r="E50" s="10"/>
      <c r="F50" s="10"/>
    </row>
    <row r="51" spans="1:10">
      <c r="E51" s="10"/>
      <c r="F51" s="10"/>
    </row>
    <row r="52" spans="1:10">
      <c r="E52" s="10"/>
      <c r="F52" s="10"/>
    </row>
    <row r="53" spans="1:10">
      <c r="E53" s="10"/>
      <c r="F53" s="10"/>
    </row>
    <row r="54" spans="1:10">
      <c r="E54" s="10"/>
      <c r="F54" s="10"/>
    </row>
    <row r="55" spans="1:10">
      <c r="E55" s="10"/>
      <c r="F55" s="10"/>
    </row>
    <row r="56" spans="1:10">
      <c r="E56" s="10"/>
      <c r="F56" s="10"/>
    </row>
    <row r="57" spans="1:10">
      <c r="E57" s="10"/>
      <c r="F57" s="10"/>
    </row>
    <row r="58" spans="1:10">
      <c r="E58" s="10"/>
      <c r="F58" s="10"/>
    </row>
    <row r="59" spans="1:10">
      <c r="E59" s="10"/>
      <c r="F59" s="10"/>
      <c r="J59" t="s">
        <v>73</v>
      </c>
    </row>
    <row r="60" spans="1:10">
      <c r="E60" s="10"/>
      <c r="F60" s="10"/>
    </row>
    <row r="61" spans="1:10">
      <c r="E61" s="10"/>
      <c r="F61" s="10"/>
    </row>
    <row r="62" spans="1:10">
      <c r="E62" s="10"/>
      <c r="F62" s="10"/>
    </row>
    <row r="63" spans="1:10">
      <c r="E63" s="10"/>
      <c r="F63" s="10"/>
    </row>
    <row r="64" spans="1:10">
      <c r="E64" s="10"/>
      <c r="F64" s="10"/>
    </row>
    <row r="65" spans="5:6">
      <c r="E65" s="10"/>
      <c r="F65" s="10"/>
    </row>
    <row r="66" spans="5:6">
      <c r="E66" s="10"/>
      <c r="F66" s="10"/>
    </row>
    <row r="67" spans="5:6">
      <c r="E67" s="10"/>
      <c r="F67" s="10"/>
    </row>
    <row r="68" spans="5:6">
      <c r="E68" s="10"/>
      <c r="F68" s="10"/>
    </row>
    <row r="69" spans="5:6">
      <c r="E69" s="10"/>
      <c r="F69" s="10"/>
    </row>
    <row r="70" spans="5:6">
      <c r="E70" s="10"/>
      <c r="F70" s="10"/>
    </row>
    <row r="71" spans="5:6">
      <c r="E71" s="10"/>
      <c r="F71" s="10"/>
    </row>
    <row r="72" spans="5:6">
      <c r="E72" s="10"/>
      <c r="F72" s="10"/>
    </row>
    <row r="73" spans="5:6">
      <c r="E73" s="10"/>
      <c r="F73" s="10"/>
    </row>
    <row r="74" spans="5:6">
      <c r="E74" s="10"/>
      <c r="F74" s="10"/>
    </row>
    <row r="75" spans="5:6">
      <c r="E75" s="10"/>
      <c r="F75" s="10"/>
    </row>
  </sheetData>
  <sortState ref="E30:G49">
    <sortCondition descending="1" ref="G30:G49"/>
  </sortState>
  <hyperlinks>
    <hyperlink ref="A1" location="Indice!A1" display="Volver índice" xr:uid="{699F36C4-D6DD-4220-BC9C-67408A07289F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0.39997558519241921"/>
  </sheetPr>
  <dimension ref="B3:BU209"/>
  <sheetViews>
    <sheetView workbookViewId="0">
      <selection activeCell="G184" sqref="G184"/>
    </sheetView>
  </sheetViews>
  <sheetFormatPr baseColWidth="10" defaultRowHeight="15.6"/>
  <cols>
    <col min="2" max="2" width="51.296875" customWidth="1"/>
  </cols>
  <sheetData>
    <row r="3" spans="2:72" ht="21">
      <c r="B3" s="11" t="s">
        <v>934</v>
      </c>
    </row>
    <row r="5" spans="2:72">
      <c r="B5" s="2" t="s">
        <v>1247</v>
      </c>
    </row>
    <row r="6" spans="2:72">
      <c r="B6" t="s">
        <v>190</v>
      </c>
    </row>
    <row r="7" spans="2:72">
      <c r="C7" s="4" t="s">
        <v>169</v>
      </c>
      <c r="D7" s="4" t="s">
        <v>170</v>
      </c>
      <c r="E7" s="4" t="s">
        <v>171</v>
      </c>
      <c r="F7" s="4" t="s">
        <v>172</v>
      </c>
      <c r="G7" s="4" t="s">
        <v>173</v>
      </c>
      <c r="H7" s="4" t="s">
        <v>174</v>
      </c>
      <c r="I7" s="4" t="s">
        <v>175</v>
      </c>
      <c r="J7" s="4" t="s">
        <v>176</v>
      </c>
      <c r="K7" s="4" t="s">
        <v>177</v>
      </c>
      <c r="L7" s="4" t="s">
        <v>178</v>
      </c>
      <c r="M7" s="4" t="s">
        <v>179</v>
      </c>
      <c r="N7" s="4" t="s">
        <v>180</v>
      </c>
      <c r="O7" s="4" t="s">
        <v>13</v>
      </c>
      <c r="P7" s="4" t="s">
        <v>14</v>
      </c>
      <c r="Q7" s="4" t="s">
        <v>15</v>
      </c>
      <c r="R7" s="4" t="s">
        <v>16</v>
      </c>
      <c r="S7" s="4" t="s">
        <v>17</v>
      </c>
      <c r="T7" s="4" t="s">
        <v>18</v>
      </c>
      <c r="U7" s="4" t="s">
        <v>19</v>
      </c>
      <c r="V7" s="4" t="s">
        <v>20</v>
      </c>
      <c r="W7" s="4" t="s">
        <v>21</v>
      </c>
      <c r="X7" s="4" t="s">
        <v>22</v>
      </c>
      <c r="Y7" s="4" t="s">
        <v>23</v>
      </c>
      <c r="Z7" s="4" t="s">
        <v>24</v>
      </c>
      <c r="AA7" s="4" t="s">
        <v>25</v>
      </c>
      <c r="AB7" s="4" t="s">
        <v>26</v>
      </c>
      <c r="AC7" s="4" t="s">
        <v>27</v>
      </c>
      <c r="AD7" s="4" t="s">
        <v>28</v>
      </c>
      <c r="AE7" s="4" t="s">
        <v>29</v>
      </c>
      <c r="AF7" s="4" t="s">
        <v>30</v>
      </c>
      <c r="AG7" s="4" t="s">
        <v>31</v>
      </c>
      <c r="AH7" s="4" t="s">
        <v>32</v>
      </c>
      <c r="AI7" s="4" t="s">
        <v>33</v>
      </c>
      <c r="AJ7" s="4" t="s">
        <v>34</v>
      </c>
      <c r="AK7" s="4" t="s">
        <v>35</v>
      </c>
      <c r="AL7" s="4" t="s">
        <v>36</v>
      </c>
      <c r="AM7" s="4" t="s">
        <v>37</v>
      </c>
      <c r="AN7" s="4" t="s">
        <v>38</v>
      </c>
      <c r="AO7" s="4" t="s">
        <v>39</v>
      </c>
      <c r="AP7" s="4" t="s">
        <v>40</v>
      </c>
      <c r="AQ7" s="4" t="s">
        <v>41</v>
      </c>
      <c r="AR7" s="4" t="s">
        <v>42</v>
      </c>
      <c r="AS7" s="4" t="s">
        <v>43</v>
      </c>
      <c r="AT7" s="4" t="s">
        <v>44</v>
      </c>
      <c r="AU7" s="4" t="s">
        <v>45</v>
      </c>
      <c r="AV7" s="4" t="s">
        <v>46</v>
      </c>
      <c r="AW7" s="4" t="s">
        <v>47</v>
      </c>
      <c r="AX7" s="4" t="s">
        <v>48</v>
      </c>
      <c r="AY7" s="4" t="s">
        <v>49</v>
      </c>
      <c r="AZ7" s="4" t="s">
        <v>50</v>
      </c>
      <c r="BA7" s="4" t="s">
        <v>51</v>
      </c>
      <c r="BB7" s="4" t="s">
        <v>52</v>
      </c>
      <c r="BC7" s="4" t="s">
        <v>53</v>
      </c>
      <c r="BD7" s="4" t="s">
        <v>54</v>
      </c>
      <c r="BE7" s="4" t="s">
        <v>55</v>
      </c>
      <c r="BF7" s="4" t="s">
        <v>56</v>
      </c>
      <c r="BG7" s="4" t="s">
        <v>57</v>
      </c>
      <c r="BH7" s="4" t="s">
        <v>58</v>
      </c>
      <c r="BI7" s="4" t="s">
        <v>59</v>
      </c>
      <c r="BJ7" s="4" t="s">
        <v>60</v>
      </c>
      <c r="BK7" s="4" t="s">
        <v>61</v>
      </c>
      <c r="BL7" s="4" t="s">
        <v>62</v>
      </c>
      <c r="BM7" s="4" t="s">
        <v>63</v>
      </c>
      <c r="BN7" s="4" t="s">
        <v>64</v>
      </c>
      <c r="BO7" s="4" t="s">
        <v>65</v>
      </c>
      <c r="BP7" s="4" t="s">
        <v>66</v>
      </c>
      <c r="BQ7" s="4" t="s">
        <v>67</v>
      </c>
      <c r="BR7" s="4" t="s">
        <v>68</v>
      </c>
      <c r="BS7" s="4" t="s">
        <v>898</v>
      </c>
      <c r="BT7" s="4" t="s">
        <v>1239</v>
      </c>
    </row>
    <row r="8" spans="2:72">
      <c r="B8" t="s">
        <v>197</v>
      </c>
      <c r="C8" s="10">
        <v>17.960826869999998</v>
      </c>
      <c r="D8" s="10">
        <v>16.636041639999998</v>
      </c>
      <c r="E8" s="10">
        <v>15.873247149999999</v>
      </c>
      <c r="F8" s="10">
        <v>15.796637540000001</v>
      </c>
      <c r="G8" s="10">
        <v>16.169191359999999</v>
      </c>
      <c r="H8" s="10">
        <v>15.23867607</v>
      </c>
      <c r="I8" s="10">
        <v>14.76004696</v>
      </c>
      <c r="J8" s="10">
        <v>14.75946808</v>
      </c>
      <c r="K8" s="10">
        <v>14.85618305</v>
      </c>
      <c r="L8" s="10">
        <v>13.673672679999999</v>
      </c>
      <c r="M8" s="10">
        <v>13.801663400000001</v>
      </c>
      <c r="N8" s="10">
        <v>14.47619534</v>
      </c>
      <c r="O8" s="10">
        <v>15.42323303</v>
      </c>
      <c r="P8" s="10">
        <v>16.239212040000002</v>
      </c>
      <c r="Q8" s="10">
        <v>17.330818180000001</v>
      </c>
      <c r="R8" s="10">
        <v>20.315969469999999</v>
      </c>
      <c r="S8" s="10">
        <v>23.996301649999999</v>
      </c>
      <c r="T8" s="10">
        <v>24.686323170000001</v>
      </c>
      <c r="U8" s="10">
        <v>25.187429430000002</v>
      </c>
      <c r="V8" s="10">
        <v>26.319635389999998</v>
      </c>
      <c r="W8" s="10">
        <v>27.573156359999999</v>
      </c>
      <c r="X8" s="10">
        <v>27.79039955</v>
      </c>
      <c r="Y8" s="10">
        <v>27.5683136</v>
      </c>
      <c r="Z8" s="10">
        <v>28.180238719999998</v>
      </c>
      <c r="AA8" s="10">
        <v>29.334743499999998</v>
      </c>
      <c r="AB8" s="10">
        <v>29.001811979999999</v>
      </c>
      <c r="AC8" s="10">
        <v>29.439451219999999</v>
      </c>
      <c r="AD8" s="10">
        <v>30.9972496</v>
      </c>
      <c r="AE8" s="10">
        <v>32.860340119999996</v>
      </c>
      <c r="AF8" s="10">
        <v>33.21508789</v>
      </c>
      <c r="AG8" s="10">
        <v>34.036502839999997</v>
      </c>
      <c r="AH8" s="10">
        <v>35.319484709999998</v>
      </c>
      <c r="AI8" s="10">
        <v>36.704586030000002</v>
      </c>
      <c r="AJ8" s="10">
        <v>36.241714479999999</v>
      </c>
      <c r="AK8" s="10">
        <v>35.437820430000002</v>
      </c>
      <c r="AL8" s="10">
        <v>35.906532290000001</v>
      </c>
      <c r="AM8" s="10">
        <v>36.134540559999998</v>
      </c>
      <c r="AN8" s="10">
        <v>34.840839389999999</v>
      </c>
      <c r="AO8" s="10">
        <v>33.846515660000001</v>
      </c>
      <c r="AP8" s="10">
        <v>33.860618590000001</v>
      </c>
      <c r="AQ8" s="10">
        <v>33.766860960000002</v>
      </c>
      <c r="AR8" s="10">
        <v>32.27011108</v>
      </c>
      <c r="AS8" s="10">
        <v>31.299070360000002</v>
      </c>
      <c r="AT8" s="10">
        <v>30.870906829999999</v>
      </c>
      <c r="AU8" s="10">
        <v>30.837659840000001</v>
      </c>
      <c r="AV8" s="10">
        <v>29.542921069999998</v>
      </c>
      <c r="AW8" s="10">
        <v>28.53534698</v>
      </c>
      <c r="AX8" s="10">
        <v>28.442926409999998</v>
      </c>
      <c r="AY8" s="10">
        <v>28.441713329999999</v>
      </c>
      <c r="AZ8" s="10">
        <v>26.590318679999999</v>
      </c>
      <c r="BA8" s="10">
        <v>25.743331909999998</v>
      </c>
      <c r="BB8" s="10">
        <v>25.6539669</v>
      </c>
      <c r="BC8" s="10">
        <v>25.599931720000001</v>
      </c>
      <c r="BD8" s="10">
        <v>24.161415099999999</v>
      </c>
      <c r="BE8" s="10">
        <v>23.260496140000001</v>
      </c>
      <c r="BF8" s="10">
        <v>23.188346859999999</v>
      </c>
      <c r="BG8" s="10">
        <v>23.331489560000001</v>
      </c>
      <c r="BH8" s="10">
        <v>22.553394319999999</v>
      </c>
      <c r="BI8" s="10">
        <v>22.408514019999998</v>
      </c>
      <c r="BJ8" s="10">
        <v>22.142105099999998</v>
      </c>
      <c r="BK8" s="10">
        <v>22.888174060000001</v>
      </c>
      <c r="BL8" s="10">
        <v>26.216644290000001</v>
      </c>
      <c r="BM8" s="10">
        <v>25.575477599999999</v>
      </c>
      <c r="BN8" s="10">
        <v>25.305881500000002</v>
      </c>
      <c r="BO8" s="10">
        <v>25.642200469999999</v>
      </c>
      <c r="BP8" s="10">
        <v>24.845125199999998</v>
      </c>
      <c r="BQ8" s="10">
        <v>23.59317398</v>
      </c>
      <c r="BR8" s="10">
        <v>21.97136879</v>
      </c>
      <c r="BS8" s="10">
        <v>22.205360410000001</v>
      </c>
      <c r="BT8" s="10">
        <v>20.869281770000001</v>
      </c>
    </row>
    <row r="9" spans="2:72">
      <c r="B9" t="s">
        <v>198</v>
      </c>
      <c r="C9" s="10">
        <v>14.920308110000001</v>
      </c>
      <c r="D9" s="10">
        <v>13.448564530000001</v>
      </c>
      <c r="E9" s="10">
        <v>12.836613659999999</v>
      </c>
      <c r="F9" s="10">
        <v>12.81263351</v>
      </c>
      <c r="G9" s="10">
        <v>13.02907562</v>
      </c>
      <c r="H9" s="10">
        <v>12.080627440000001</v>
      </c>
      <c r="I9" s="10">
        <v>11.78982544</v>
      </c>
      <c r="J9" s="10">
        <v>11.63884354</v>
      </c>
      <c r="K9" s="10">
        <v>11.685873989999999</v>
      </c>
      <c r="L9" s="10">
        <v>10.60591698</v>
      </c>
      <c r="M9" s="10">
        <v>10.85833454</v>
      </c>
      <c r="N9" s="10">
        <v>11.563139919999999</v>
      </c>
      <c r="O9" s="10">
        <v>12.44546413</v>
      </c>
      <c r="P9" s="10">
        <v>13.14137077</v>
      </c>
      <c r="Q9" s="10">
        <v>14.208416939999999</v>
      </c>
      <c r="R9" s="10">
        <v>16.709720610000002</v>
      </c>
      <c r="S9" s="10">
        <v>20.210224149999998</v>
      </c>
      <c r="T9" s="10">
        <v>20.74848557</v>
      </c>
      <c r="U9" s="10">
        <v>21.14988327</v>
      </c>
      <c r="V9" s="10">
        <v>21.966867449999999</v>
      </c>
      <c r="W9" s="10">
        <v>23.12633705</v>
      </c>
      <c r="X9" s="10">
        <v>23.072448730000001</v>
      </c>
      <c r="Y9" s="10">
        <v>22.90332222</v>
      </c>
      <c r="Z9" s="10">
        <v>23.249776839999999</v>
      </c>
      <c r="AA9" s="10">
        <v>24.279216770000001</v>
      </c>
      <c r="AB9" s="10">
        <v>23.68203926</v>
      </c>
      <c r="AC9" s="10">
        <v>24.3875885</v>
      </c>
      <c r="AD9" s="10">
        <v>25.71549225</v>
      </c>
      <c r="AE9" s="10">
        <v>27.34983063</v>
      </c>
      <c r="AF9" s="10">
        <v>27.53870964</v>
      </c>
      <c r="AG9" s="10">
        <v>28.296813960000001</v>
      </c>
      <c r="AH9" s="10">
        <v>29.263628010000001</v>
      </c>
      <c r="AI9" s="10">
        <v>30.39959717</v>
      </c>
      <c r="AJ9" s="10">
        <v>29.62084961</v>
      </c>
      <c r="AK9" s="10">
        <v>29.253160479999998</v>
      </c>
      <c r="AL9" s="10">
        <v>29.136564249999999</v>
      </c>
      <c r="AM9" s="10">
        <v>29.424148559999999</v>
      </c>
      <c r="AN9" s="10">
        <v>27.8112545</v>
      </c>
      <c r="AO9" s="10">
        <v>27.29257011</v>
      </c>
      <c r="AP9" s="10">
        <v>26.955423360000001</v>
      </c>
      <c r="AQ9" s="10">
        <v>26.87560654</v>
      </c>
      <c r="AR9" s="10">
        <v>25.33158684</v>
      </c>
      <c r="AS9" s="10">
        <v>24.5225811</v>
      </c>
      <c r="AT9" s="10">
        <v>23.961568830000001</v>
      </c>
      <c r="AU9" s="10">
        <v>23.982490540000001</v>
      </c>
      <c r="AV9" s="10">
        <v>22.909183500000001</v>
      </c>
      <c r="AW9" s="10">
        <v>22.046165469999998</v>
      </c>
      <c r="AX9" s="10">
        <v>21.661052699999999</v>
      </c>
      <c r="AY9" s="10">
        <v>21.758195879999999</v>
      </c>
      <c r="AZ9" s="10">
        <v>20.060440060000001</v>
      </c>
      <c r="BA9" s="10">
        <v>19.495752329999998</v>
      </c>
      <c r="BB9" s="10">
        <v>19.316108700000001</v>
      </c>
      <c r="BC9" s="10">
        <v>19.547531129999999</v>
      </c>
      <c r="BD9" s="10">
        <v>17.995334629999999</v>
      </c>
      <c r="BE9" s="10">
        <v>17.47416496</v>
      </c>
      <c r="BF9" s="10">
        <v>17.227537160000001</v>
      </c>
      <c r="BG9" s="10">
        <v>17.427881240000001</v>
      </c>
      <c r="BH9" s="10">
        <v>16.481040950000001</v>
      </c>
      <c r="BI9" s="10">
        <v>16.709548949999999</v>
      </c>
      <c r="BJ9" s="10">
        <v>16.37278366</v>
      </c>
      <c r="BK9" s="10">
        <v>17.264684679999998</v>
      </c>
      <c r="BL9" s="10">
        <v>21.228942870000001</v>
      </c>
      <c r="BM9" s="10">
        <v>20.28546906</v>
      </c>
      <c r="BN9" s="10">
        <v>19.459140779999998</v>
      </c>
      <c r="BO9" s="10">
        <v>19.839920039999999</v>
      </c>
      <c r="BP9" s="10">
        <v>18.485733029999999</v>
      </c>
      <c r="BQ9" s="10">
        <v>17.750946039999999</v>
      </c>
      <c r="BR9" s="10">
        <v>16.154922490000001</v>
      </c>
      <c r="BS9" s="10">
        <v>16.442007060000002</v>
      </c>
      <c r="BT9" s="10">
        <v>15.119692799999999</v>
      </c>
    </row>
    <row r="10" spans="2:72">
      <c r="B10" t="s">
        <v>199</v>
      </c>
      <c r="C10" s="10">
        <v>11.353503229999999</v>
      </c>
      <c r="D10" s="10">
        <v>10.468866350000001</v>
      </c>
      <c r="E10" s="10">
        <v>9.6269760130000002</v>
      </c>
      <c r="F10" s="10">
        <v>9.8293981549999998</v>
      </c>
      <c r="G10" s="10">
        <v>10.0808754</v>
      </c>
      <c r="H10" s="10">
        <v>9.4993400569999995</v>
      </c>
      <c r="I10" s="10">
        <v>9.0835342410000006</v>
      </c>
      <c r="J10" s="10">
        <v>9.0887088780000003</v>
      </c>
      <c r="K10" s="10">
        <v>9.2828273770000003</v>
      </c>
      <c r="L10" s="10">
        <v>8.6074924470000003</v>
      </c>
      <c r="M10" s="10">
        <v>8.7569980619999992</v>
      </c>
      <c r="N10" s="10">
        <v>9.3436861039999997</v>
      </c>
      <c r="O10" s="10">
        <v>10.34626007</v>
      </c>
      <c r="P10" s="10">
        <v>11.13468647</v>
      </c>
      <c r="Q10" s="10">
        <v>12.12228489</v>
      </c>
      <c r="R10" s="10">
        <v>14.76830387</v>
      </c>
      <c r="S10" s="10">
        <v>18.25225258</v>
      </c>
      <c r="T10" s="10">
        <v>18.876417159999999</v>
      </c>
      <c r="U10" s="10">
        <v>19.01473618</v>
      </c>
      <c r="V10" s="10">
        <v>19.984167100000001</v>
      </c>
      <c r="W10" s="10">
        <v>21.232025149999998</v>
      </c>
      <c r="X10" s="10">
        <v>21.24259949</v>
      </c>
      <c r="Y10" s="10">
        <v>20.93655777</v>
      </c>
      <c r="Z10" s="10">
        <v>21.391439439999999</v>
      </c>
      <c r="AA10" s="10">
        <v>22.434156420000001</v>
      </c>
      <c r="AB10" s="10">
        <v>21.960264209999998</v>
      </c>
      <c r="AC10" s="10">
        <v>22.63459778</v>
      </c>
      <c r="AD10" s="10">
        <v>23.869508740000001</v>
      </c>
      <c r="AE10" s="10">
        <v>25.554922099999999</v>
      </c>
      <c r="AF10" s="10">
        <v>25.796205520000001</v>
      </c>
      <c r="AG10" s="10">
        <v>26.313144680000001</v>
      </c>
      <c r="AH10" s="10">
        <v>27.32472229</v>
      </c>
      <c r="AI10" s="10">
        <v>28.446117399999999</v>
      </c>
      <c r="AJ10" s="10">
        <v>27.658578869999999</v>
      </c>
      <c r="AK10" s="10">
        <v>27.260530469999999</v>
      </c>
      <c r="AL10" s="10">
        <v>27.249668119999999</v>
      </c>
      <c r="AM10" s="10">
        <v>27.49593544</v>
      </c>
      <c r="AN10" s="10">
        <v>25.989452360000001</v>
      </c>
      <c r="AO10" s="10">
        <v>25.24004936</v>
      </c>
      <c r="AP10" s="10">
        <v>25.139137269999999</v>
      </c>
      <c r="AQ10" s="10">
        <v>25.111042019999999</v>
      </c>
      <c r="AR10" s="10">
        <v>23.641414640000001</v>
      </c>
      <c r="AS10" s="10">
        <v>22.469131470000001</v>
      </c>
      <c r="AT10" s="10">
        <v>22.19023705</v>
      </c>
      <c r="AU10" s="10">
        <v>22.244354250000001</v>
      </c>
      <c r="AV10" s="10">
        <v>21.240255359999999</v>
      </c>
      <c r="AW10" s="10">
        <v>20.19537163</v>
      </c>
      <c r="AX10" s="10">
        <v>19.828489300000001</v>
      </c>
      <c r="AY10" s="10">
        <v>19.880262370000001</v>
      </c>
      <c r="AZ10" s="10">
        <v>18.32687378</v>
      </c>
      <c r="BA10" s="10">
        <v>17.5377121</v>
      </c>
      <c r="BB10" s="10">
        <v>17.650663380000001</v>
      </c>
      <c r="BC10" s="10">
        <v>17.800970079999999</v>
      </c>
      <c r="BD10" s="10">
        <v>16.313989639999999</v>
      </c>
      <c r="BE10" s="10">
        <v>15.62478638</v>
      </c>
      <c r="BF10" s="10">
        <v>15.441006659999999</v>
      </c>
      <c r="BG10" s="10">
        <v>15.67629623</v>
      </c>
      <c r="BH10" s="10">
        <v>14.9345274</v>
      </c>
      <c r="BI10" s="10">
        <v>14.83804417</v>
      </c>
      <c r="BJ10" s="10">
        <v>14.65359402</v>
      </c>
      <c r="BK10" s="10">
        <v>15.33333874</v>
      </c>
      <c r="BL10" s="10">
        <v>16.659532550000002</v>
      </c>
      <c r="BM10" s="10">
        <v>17.635482790000001</v>
      </c>
      <c r="BN10" s="10">
        <v>17.43063545</v>
      </c>
      <c r="BO10" s="10">
        <v>17.188699719999999</v>
      </c>
      <c r="BP10" s="10">
        <v>16.20598412</v>
      </c>
      <c r="BQ10" s="10">
        <v>15.421793940000001</v>
      </c>
      <c r="BR10" s="10">
        <v>13.931068420000001</v>
      </c>
      <c r="BS10" s="10">
        <v>14.28067207</v>
      </c>
      <c r="BT10" s="10">
        <v>13.03317356</v>
      </c>
    </row>
    <row r="11" spans="2:72">
      <c r="B11" t="s">
        <v>200</v>
      </c>
      <c r="C11" s="10">
        <v>10.178728100000001</v>
      </c>
      <c r="D11" s="10">
        <v>9.3268899919999999</v>
      </c>
      <c r="E11" s="10">
        <v>8.4170484539999997</v>
      </c>
      <c r="F11" s="10">
        <v>8.7142515179999993</v>
      </c>
      <c r="G11" s="10">
        <v>9.0354862209999993</v>
      </c>
      <c r="H11" s="10">
        <v>8.4509248729999999</v>
      </c>
      <c r="I11" s="10">
        <v>8.0896301269999995</v>
      </c>
      <c r="J11" s="10">
        <v>8.2700901029999994</v>
      </c>
      <c r="K11" s="10">
        <v>8.4250688549999992</v>
      </c>
      <c r="L11" s="10">
        <v>7.9364333150000004</v>
      </c>
      <c r="M11" s="10">
        <v>8.0108747480000009</v>
      </c>
      <c r="N11" s="10">
        <v>8.5754899980000001</v>
      </c>
      <c r="O11" s="10">
        <v>9.6087036129999994</v>
      </c>
      <c r="P11" s="10">
        <v>10.363307949999999</v>
      </c>
      <c r="Q11" s="10">
        <v>11.23663807</v>
      </c>
      <c r="R11" s="10">
        <v>13.79495335</v>
      </c>
      <c r="S11" s="10">
        <v>17.255228039999999</v>
      </c>
      <c r="T11" s="10">
        <v>17.783260349999999</v>
      </c>
      <c r="U11" s="10">
        <v>17.760820389999999</v>
      </c>
      <c r="V11" s="10">
        <v>18.678918840000001</v>
      </c>
      <c r="W11" s="10">
        <v>19.856241229999998</v>
      </c>
      <c r="X11" s="10">
        <v>19.899999619999999</v>
      </c>
      <c r="Y11" s="10">
        <v>19.60385132</v>
      </c>
      <c r="Z11" s="10">
        <v>20.127948759999999</v>
      </c>
      <c r="AA11" s="10">
        <v>21.092924119999999</v>
      </c>
      <c r="AB11" s="10">
        <v>20.65509033</v>
      </c>
      <c r="AC11" s="10">
        <v>21.29775429</v>
      </c>
      <c r="AD11" s="10">
        <v>22.570419309999998</v>
      </c>
      <c r="AE11" s="10">
        <v>24.20317459</v>
      </c>
      <c r="AF11" s="10">
        <v>24.4160614</v>
      </c>
      <c r="AG11" s="10">
        <v>24.811388019999999</v>
      </c>
      <c r="AH11" s="10">
        <v>25.788177489999999</v>
      </c>
      <c r="AI11" s="10">
        <v>26.947113040000001</v>
      </c>
      <c r="AJ11" s="10">
        <v>26.072408679999999</v>
      </c>
      <c r="AK11" s="10">
        <v>25.66350555</v>
      </c>
      <c r="AL11" s="10">
        <v>25.739116670000001</v>
      </c>
      <c r="AM11" s="10">
        <v>25.940786360000001</v>
      </c>
      <c r="AN11" s="10">
        <v>24.485576630000001</v>
      </c>
      <c r="AO11" s="10">
        <v>23.68220711</v>
      </c>
      <c r="AP11" s="10">
        <v>23.713020319999998</v>
      </c>
      <c r="AQ11" s="10">
        <v>23.78668785</v>
      </c>
      <c r="AR11" s="10">
        <v>22.38127708</v>
      </c>
      <c r="AS11" s="10">
        <v>21.190021510000001</v>
      </c>
      <c r="AT11" s="10">
        <v>20.904012680000001</v>
      </c>
      <c r="AU11" s="10">
        <v>21.00403786</v>
      </c>
      <c r="AV11" s="10">
        <v>20.007534029999999</v>
      </c>
      <c r="AW11" s="10">
        <v>18.919485089999998</v>
      </c>
      <c r="AX11" s="10">
        <v>18.638809200000001</v>
      </c>
      <c r="AY11" s="10">
        <v>18.757539749999999</v>
      </c>
      <c r="AZ11" s="10">
        <v>17.229274749999998</v>
      </c>
      <c r="BA11" s="10">
        <v>16.38761139</v>
      </c>
      <c r="BB11" s="10">
        <v>16.553377149999999</v>
      </c>
      <c r="BC11" s="10">
        <v>16.75404739</v>
      </c>
      <c r="BD11" s="10">
        <v>15.29289627</v>
      </c>
      <c r="BE11" s="10">
        <v>14.561404230000001</v>
      </c>
      <c r="BF11" s="10">
        <v>14.457465170000001</v>
      </c>
      <c r="BG11" s="10">
        <v>14.70279884</v>
      </c>
      <c r="BH11" s="10">
        <v>14.033750530000001</v>
      </c>
      <c r="BI11" s="10">
        <v>13.93240261</v>
      </c>
      <c r="BJ11" s="10">
        <v>13.793570519999999</v>
      </c>
      <c r="BK11" s="10">
        <v>14.41869545</v>
      </c>
      <c r="BL11" s="10">
        <v>15.336817740000001</v>
      </c>
      <c r="BM11" s="10">
        <v>16.266551969999998</v>
      </c>
      <c r="BN11" s="10">
        <v>16.138746260000001</v>
      </c>
      <c r="BO11" s="10">
        <v>15.993772509999999</v>
      </c>
      <c r="BP11" s="10">
        <v>15.274913789999999</v>
      </c>
      <c r="BQ11" s="10">
        <v>14.583069800000001</v>
      </c>
      <c r="BR11" s="10">
        <v>13.336423870000001</v>
      </c>
      <c r="BS11" s="10">
        <v>13.65710449</v>
      </c>
      <c r="BT11" s="10">
        <v>12.489666939999999</v>
      </c>
    </row>
    <row r="13" spans="2:72">
      <c r="B13" t="s">
        <v>196</v>
      </c>
    </row>
    <row r="14" spans="2:72">
      <c r="B14" s="3" t="s">
        <v>93</v>
      </c>
    </row>
    <row r="17" spans="2:73">
      <c r="B17" s="2" t="s">
        <v>1249</v>
      </c>
    </row>
    <row r="18" spans="2:73">
      <c r="B18" t="s">
        <v>190</v>
      </c>
    </row>
    <row r="19" spans="2:73">
      <c r="C19" s="22" t="s">
        <v>169</v>
      </c>
      <c r="D19" s="22" t="s">
        <v>170</v>
      </c>
      <c r="E19" s="22" t="s">
        <v>171</v>
      </c>
      <c r="F19" s="22" t="s">
        <v>172</v>
      </c>
      <c r="G19" s="22" t="s">
        <v>173</v>
      </c>
      <c r="H19" s="22" t="s">
        <v>174</v>
      </c>
      <c r="I19" s="22" t="s">
        <v>175</v>
      </c>
      <c r="J19" s="22" t="s">
        <v>176</v>
      </c>
      <c r="K19" s="22" t="s">
        <v>177</v>
      </c>
      <c r="L19" s="22" t="s">
        <v>178</v>
      </c>
      <c r="M19" s="22" t="s">
        <v>179</v>
      </c>
      <c r="N19" s="22" t="s">
        <v>180</v>
      </c>
      <c r="O19" s="22" t="s">
        <v>13</v>
      </c>
      <c r="P19" s="22" t="s">
        <v>14</v>
      </c>
      <c r="Q19" s="22" t="s">
        <v>15</v>
      </c>
      <c r="R19" s="22" t="s">
        <v>16</v>
      </c>
      <c r="S19" s="22" t="s">
        <v>17</v>
      </c>
      <c r="T19" s="22" t="s">
        <v>18</v>
      </c>
      <c r="U19" s="22" t="s">
        <v>19</v>
      </c>
      <c r="V19" s="22" t="s">
        <v>20</v>
      </c>
      <c r="W19" s="22" t="s">
        <v>21</v>
      </c>
      <c r="X19" s="22" t="s">
        <v>22</v>
      </c>
      <c r="Y19" s="22" t="s">
        <v>23</v>
      </c>
      <c r="Z19" s="22" t="s">
        <v>24</v>
      </c>
      <c r="AA19" s="22" t="s">
        <v>25</v>
      </c>
      <c r="AB19" s="22" t="s">
        <v>26</v>
      </c>
      <c r="AC19" s="22" t="s">
        <v>27</v>
      </c>
      <c r="AD19" s="22" t="s">
        <v>28</v>
      </c>
      <c r="AE19" s="22" t="s">
        <v>29</v>
      </c>
      <c r="AF19" s="22" t="s">
        <v>30</v>
      </c>
      <c r="AG19" s="22" t="s">
        <v>31</v>
      </c>
      <c r="AH19" s="22" t="s">
        <v>32</v>
      </c>
      <c r="AI19" s="22" t="s">
        <v>33</v>
      </c>
      <c r="AJ19" s="22" t="s">
        <v>34</v>
      </c>
      <c r="AK19" s="22" t="s">
        <v>35</v>
      </c>
      <c r="AL19" s="22" t="s">
        <v>36</v>
      </c>
      <c r="AM19" s="22" t="s">
        <v>37</v>
      </c>
      <c r="AN19" s="22" t="s">
        <v>38</v>
      </c>
      <c r="AO19" s="22" t="s">
        <v>39</v>
      </c>
      <c r="AP19" s="22" t="s">
        <v>40</v>
      </c>
      <c r="AQ19" s="22" t="s">
        <v>41</v>
      </c>
      <c r="AR19" s="22" t="s">
        <v>42</v>
      </c>
      <c r="AS19" s="22" t="s">
        <v>43</v>
      </c>
      <c r="AT19" s="22" t="s">
        <v>44</v>
      </c>
      <c r="AU19" s="22" t="s">
        <v>45</v>
      </c>
      <c r="AV19" s="22" t="s">
        <v>46</v>
      </c>
      <c r="AW19" s="22" t="s">
        <v>47</v>
      </c>
      <c r="AX19" s="22" t="s">
        <v>48</v>
      </c>
      <c r="AY19" s="22" t="s">
        <v>49</v>
      </c>
      <c r="AZ19" s="22" t="s">
        <v>50</v>
      </c>
      <c r="BA19" s="22" t="s">
        <v>51</v>
      </c>
      <c r="BB19" s="22" t="s">
        <v>52</v>
      </c>
      <c r="BC19" s="22" t="s">
        <v>53</v>
      </c>
      <c r="BD19" s="22" t="s">
        <v>54</v>
      </c>
      <c r="BE19" s="22" t="s">
        <v>55</v>
      </c>
      <c r="BF19" s="22" t="s">
        <v>56</v>
      </c>
      <c r="BG19" s="22" t="s">
        <v>57</v>
      </c>
      <c r="BH19" s="22" t="s">
        <v>58</v>
      </c>
      <c r="BI19" s="22" t="s">
        <v>59</v>
      </c>
      <c r="BJ19" s="22" t="s">
        <v>60</v>
      </c>
      <c r="BK19" s="22" t="s">
        <v>61</v>
      </c>
      <c r="BL19" s="22" t="s">
        <v>62</v>
      </c>
      <c r="BM19" s="22" t="s">
        <v>63</v>
      </c>
      <c r="BN19" s="22" t="s">
        <v>64</v>
      </c>
      <c r="BO19" s="22" t="s">
        <v>65</v>
      </c>
      <c r="BP19" s="22" t="s">
        <v>66</v>
      </c>
      <c r="BQ19" s="22" t="s">
        <v>67</v>
      </c>
      <c r="BR19" s="22" t="s">
        <v>68</v>
      </c>
      <c r="BS19" s="4" t="s">
        <v>898</v>
      </c>
      <c r="BT19" s="22" t="s">
        <v>1239</v>
      </c>
    </row>
    <row r="20" spans="2:73">
      <c r="B20" t="s">
        <v>203</v>
      </c>
      <c r="C20" s="10">
        <v>14.296133040000001</v>
      </c>
      <c r="D20" s="10">
        <v>13.71947479</v>
      </c>
      <c r="E20" s="10">
        <v>13.506059649999999</v>
      </c>
      <c r="F20" s="10">
        <v>13.805724140000001</v>
      </c>
      <c r="G20" s="10">
        <v>13.321002010000001</v>
      </c>
      <c r="H20" s="10">
        <v>12.541191100000001</v>
      </c>
      <c r="I20" s="10">
        <v>12.4418869</v>
      </c>
      <c r="J20" s="10">
        <v>12.22240639</v>
      </c>
      <c r="K20" s="10">
        <v>12.52397728</v>
      </c>
      <c r="L20" s="10">
        <v>11.956151009999999</v>
      </c>
      <c r="M20" s="10">
        <v>12.57638264</v>
      </c>
      <c r="N20" s="10">
        <v>13.971882819999999</v>
      </c>
      <c r="O20" s="10">
        <v>14.789716719999999</v>
      </c>
      <c r="P20" s="10">
        <v>16.170639040000001</v>
      </c>
      <c r="Q20" s="10">
        <v>18.221637730000001</v>
      </c>
      <c r="R20" s="10">
        <v>21.671062469999999</v>
      </c>
      <c r="S20" s="10">
        <v>23.945468900000002</v>
      </c>
      <c r="T20" s="10">
        <v>25.27147484</v>
      </c>
      <c r="U20" s="10">
        <v>25.52099037</v>
      </c>
      <c r="V20" s="10">
        <v>26.283487319999999</v>
      </c>
      <c r="W20" s="10">
        <v>27.064151760000001</v>
      </c>
      <c r="X20" s="10">
        <v>27.635780329999999</v>
      </c>
      <c r="Y20" s="10">
        <v>28.392389300000001</v>
      </c>
      <c r="Z20" s="10">
        <v>28.042594909999998</v>
      </c>
      <c r="AA20" s="10">
        <v>29.376897809999999</v>
      </c>
      <c r="AB20" s="10">
        <v>29.467061999999999</v>
      </c>
      <c r="AC20" s="10">
        <v>30.700815200000001</v>
      </c>
      <c r="AD20" s="10">
        <v>31.023992539999998</v>
      </c>
      <c r="AE20" s="10">
        <v>32.915401459999998</v>
      </c>
      <c r="AF20" s="10">
        <v>33.597057339999999</v>
      </c>
      <c r="AG20" s="10">
        <v>35.222042080000001</v>
      </c>
      <c r="AH20" s="10">
        <v>35.723506929999999</v>
      </c>
      <c r="AI20" s="10">
        <v>36.780246730000002</v>
      </c>
      <c r="AJ20" s="10">
        <v>35.685874939999998</v>
      </c>
      <c r="AK20" s="10">
        <v>36.207065579999998</v>
      </c>
      <c r="AL20" s="10">
        <v>36.264717099999999</v>
      </c>
      <c r="AM20" s="10">
        <v>34.95016098</v>
      </c>
      <c r="AN20" s="10">
        <v>34.750976559999998</v>
      </c>
      <c r="AO20" s="10">
        <v>35.22364426</v>
      </c>
      <c r="AP20" s="10">
        <v>34.243618009999999</v>
      </c>
      <c r="AQ20" s="10">
        <v>33.636146549999999</v>
      </c>
      <c r="AR20" s="10">
        <v>30.99253654</v>
      </c>
      <c r="AS20" s="10">
        <v>31.749200819999999</v>
      </c>
      <c r="AT20" s="10">
        <v>29.837497710000001</v>
      </c>
      <c r="AU20" s="10">
        <v>29.709785459999999</v>
      </c>
      <c r="AV20" s="10">
        <v>29.07938004</v>
      </c>
      <c r="AW20" s="10">
        <v>28.526762009999999</v>
      </c>
      <c r="AX20" s="10">
        <v>28.259412770000001</v>
      </c>
      <c r="AY20" s="10">
        <v>26.945804599999999</v>
      </c>
      <c r="AZ20" s="10">
        <v>25.252225880000001</v>
      </c>
      <c r="BA20" s="10">
        <v>25.411777499999999</v>
      </c>
      <c r="BB20" s="10">
        <v>24.437108989999999</v>
      </c>
      <c r="BC20" s="10">
        <v>24.759048459999999</v>
      </c>
      <c r="BD20" s="10">
        <v>23.100187300000002</v>
      </c>
      <c r="BE20" s="10">
        <v>22.864215850000001</v>
      </c>
      <c r="BF20" s="10">
        <v>21.27347374</v>
      </c>
      <c r="BG20" s="10">
        <v>21.08532524</v>
      </c>
      <c r="BH20" s="10">
        <v>21.050855640000002</v>
      </c>
      <c r="BI20" s="10">
        <v>21.83756447</v>
      </c>
      <c r="BJ20" s="10">
        <v>20.820764539999999</v>
      </c>
      <c r="BK20" s="10">
        <v>21.230724330000001</v>
      </c>
      <c r="BL20" s="10">
        <v>21.335004810000001</v>
      </c>
      <c r="BM20" s="10">
        <v>23.808664319999998</v>
      </c>
      <c r="BN20" s="10">
        <v>22.745313639999999</v>
      </c>
      <c r="BO20" s="10">
        <v>22.54061317</v>
      </c>
      <c r="BP20" s="10">
        <v>21.583950040000001</v>
      </c>
      <c r="BQ20" s="10">
        <v>22.438358310000002</v>
      </c>
      <c r="BR20" s="10">
        <v>20.205224990000001</v>
      </c>
      <c r="BS20" s="10">
        <v>19.436967849999998</v>
      </c>
      <c r="BT20" s="10">
        <v>18.69099426</v>
      </c>
      <c r="BU20" s="10"/>
    </row>
    <row r="21" spans="2:73">
      <c r="B21" t="s">
        <v>204</v>
      </c>
      <c r="C21" s="10">
        <v>6.1704473499999999</v>
      </c>
      <c r="D21" s="10">
        <v>6.434025288</v>
      </c>
      <c r="E21" s="10">
        <v>5.2349858280000001</v>
      </c>
      <c r="F21" s="10">
        <v>5.7688403130000001</v>
      </c>
      <c r="G21" s="10">
        <v>6.2888636590000004</v>
      </c>
      <c r="H21" s="10">
        <v>5.7529869079999996</v>
      </c>
      <c r="I21" s="10">
        <v>5.0789623260000001</v>
      </c>
      <c r="J21" s="10">
        <v>4.9912767410000001</v>
      </c>
      <c r="K21" s="10">
        <v>5.7556881899999999</v>
      </c>
      <c r="L21" s="10">
        <v>5.3592977519999998</v>
      </c>
      <c r="M21" s="10">
        <v>4.9795804019999999</v>
      </c>
      <c r="N21" s="10">
        <v>5.1254086489999997</v>
      </c>
      <c r="O21" s="10">
        <v>6.0957984920000001</v>
      </c>
      <c r="P21" s="10">
        <v>6.9363822940000004</v>
      </c>
      <c r="Q21" s="10">
        <v>6.417417049</v>
      </c>
      <c r="R21" s="10">
        <v>9.7100200650000001</v>
      </c>
      <c r="S21" s="10">
        <v>13.311871529999999</v>
      </c>
      <c r="T21" s="10">
        <v>13.185169220000001</v>
      </c>
      <c r="U21" s="10">
        <v>12.15416336</v>
      </c>
      <c r="V21" s="10">
        <v>13.57935715</v>
      </c>
      <c r="W21" s="10">
        <v>15.248369220000001</v>
      </c>
      <c r="X21" s="10">
        <v>14.52631283</v>
      </c>
      <c r="Y21" s="10">
        <v>13.76534081</v>
      </c>
      <c r="Z21" s="10">
        <v>16.29341316</v>
      </c>
      <c r="AA21" s="10">
        <v>18.0606823</v>
      </c>
      <c r="AB21" s="10">
        <v>17.51716614</v>
      </c>
      <c r="AC21" s="10">
        <v>15.97859955</v>
      </c>
      <c r="AD21" s="10">
        <v>16.83370399</v>
      </c>
      <c r="AE21" s="10">
        <v>18.405727389999999</v>
      </c>
      <c r="AF21" s="10">
        <v>18.763225559999999</v>
      </c>
      <c r="AG21" s="10">
        <v>18.836940769999998</v>
      </c>
      <c r="AH21" s="10">
        <v>18.744659420000001</v>
      </c>
      <c r="AI21" s="10">
        <v>22.52959633</v>
      </c>
      <c r="AJ21" s="10">
        <v>22.06437111</v>
      </c>
      <c r="AK21" s="10">
        <v>20.403247830000002</v>
      </c>
      <c r="AL21" s="10">
        <v>20.614324570000001</v>
      </c>
      <c r="AM21" s="10">
        <v>22.8686142</v>
      </c>
      <c r="AN21" s="10">
        <v>20.84488678</v>
      </c>
      <c r="AO21" s="10">
        <v>18.373229980000001</v>
      </c>
      <c r="AP21" s="10">
        <v>18.671653750000001</v>
      </c>
      <c r="AQ21" s="10">
        <v>18.599306110000001</v>
      </c>
      <c r="AR21" s="10">
        <v>17.019500730000001</v>
      </c>
      <c r="AS21" s="10">
        <v>14.98134518</v>
      </c>
      <c r="AT21" s="10">
        <v>14.61190414</v>
      </c>
      <c r="AU21" s="10">
        <v>15.29321575</v>
      </c>
      <c r="AV21" s="10">
        <v>15.292108539999999</v>
      </c>
      <c r="AW21" s="10">
        <v>14.890156749999999</v>
      </c>
      <c r="AX21" s="10">
        <v>13.538735389999999</v>
      </c>
      <c r="AY21" s="10">
        <v>13.321051600000001</v>
      </c>
      <c r="AZ21" s="10">
        <v>11.39806557</v>
      </c>
      <c r="BA21" s="10">
        <v>10.503098489999999</v>
      </c>
      <c r="BB21" s="10">
        <v>11.377450939999999</v>
      </c>
      <c r="BC21" s="10">
        <v>11.58192253</v>
      </c>
      <c r="BD21" s="10">
        <v>9.9746904369999996</v>
      </c>
      <c r="BE21" s="10">
        <v>9.8860292429999994</v>
      </c>
      <c r="BF21" s="10">
        <v>11.11397934</v>
      </c>
      <c r="BG21" s="10">
        <v>10.51094913</v>
      </c>
      <c r="BH21" s="10">
        <v>9.9945926669999992</v>
      </c>
      <c r="BI21" s="10">
        <v>9.7064962389999998</v>
      </c>
      <c r="BJ21" s="10">
        <v>9.9369792940000004</v>
      </c>
      <c r="BK21" s="10">
        <v>10.64415073</v>
      </c>
      <c r="BL21" s="10">
        <v>11.782617569999999</v>
      </c>
      <c r="BM21" s="10">
        <v>11.91488457</v>
      </c>
      <c r="BN21" s="10">
        <v>12.50616932</v>
      </c>
      <c r="BO21" s="10">
        <v>12.11711216</v>
      </c>
      <c r="BP21" s="10">
        <v>10.748421670000001</v>
      </c>
      <c r="BQ21" s="10">
        <v>8.8025970460000007</v>
      </c>
      <c r="BR21" s="10">
        <v>9.0247650149999998</v>
      </c>
      <c r="BS21" s="10">
        <v>10.14917374</v>
      </c>
      <c r="BT21" s="10">
        <v>8.9561719889999996</v>
      </c>
    </row>
    <row r="22" spans="2:73">
      <c r="B22" t="s">
        <v>205</v>
      </c>
      <c r="C22" s="10">
        <v>11.189615249999999</v>
      </c>
      <c r="D22" s="10">
        <v>10.69131088</v>
      </c>
      <c r="E22" s="10">
        <v>9.0047101969999996</v>
      </c>
      <c r="F22" s="10">
        <v>9.3111162190000005</v>
      </c>
      <c r="G22" s="10">
        <v>10.064720149999999</v>
      </c>
      <c r="H22" s="10">
        <v>8.085443497</v>
      </c>
      <c r="I22" s="10">
        <v>9.4193086620000006</v>
      </c>
      <c r="J22" s="10">
        <v>9.08984375</v>
      </c>
      <c r="K22" s="10">
        <v>9.4419918060000008</v>
      </c>
      <c r="L22" s="10">
        <v>9.1030540470000005</v>
      </c>
      <c r="M22" s="10">
        <v>7.1353187560000002</v>
      </c>
      <c r="N22" s="10">
        <v>8.0107307429999999</v>
      </c>
      <c r="O22" s="10">
        <v>8.5781993869999997</v>
      </c>
      <c r="P22" s="10">
        <v>7.8465170860000004</v>
      </c>
      <c r="Q22" s="10">
        <v>7.6105065349999999</v>
      </c>
      <c r="R22" s="10">
        <v>10.00511646</v>
      </c>
      <c r="S22" s="10">
        <v>12.07484913</v>
      </c>
      <c r="T22" s="10">
        <v>13.94299221</v>
      </c>
      <c r="U22" s="10">
        <v>13.544934270000001</v>
      </c>
      <c r="V22" s="10">
        <v>14.14627743</v>
      </c>
      <c r="W22" s="10">
        <v>16.617294309999998</v>
      </c>
      <c r="X22" s="10">
        <v>16.35520172</v>
      </c>
      <c r="Y22" s="10">
        <v>14.10892868</v>
      </c>
      <c r="Z22" s="10">
        <v>16.619602199999999</v>
      </c>
      <c r="AA22" s="10">
        <v>18.156835560000001</v>
      </c>
      <c r="AB22" s="10">
        <v>17.169759750000001</v>
      </c>
      <c r="AC22" s="10">
        <v>17.187442780000001</v>
      </c>
      <c r="AD22" s="10">
        <v>18.841953279999998</v>
      </c>
      <c r="AE22" s="10">
        <v>20.5205822</v>
      </c>
      <c r="AF22" s="10">
        <v>21.120983119999998</v>
      </c>
      <c r="AG22" s="10">
        <v>21.826211929999999</v>
      </c>
      <c r="AH22" s="10">
        <v>23.835876460000001</v>
      </c>
      <c r="AI22" s="10">
        <v>25.522111890000001</v>
      </c>
      <c r="AJ22" s="10">
        <v>24.569591519999999</v>
      </c>
      <c r="AK22" s="10">
        <v>24.160184860000001</v>
      </c>
      <c r="AL22" s="10">
        <v>22.29288292</v>
      </c>
      <c r="AM22" s="10">
        <v>22.75033951</v>
      </c>
      <c r="AN22" s="10">
        <v>21.021430970000001</v>
      </c>
      <c r="AO22" s="10">
        <v>19.964958190000001</v>
      </c>
      <c r="AP22" s="10">
        <v>20.78725815</v>
      </c>
      <c r="AQ22" s="10">
        <v>18.99830437</v>
      </c>
      <c r="AR22" s="10">
        <v>20.15519905</v>
      </c>
      <c r="AS22" s="10">
        <v>16.971614840000001</v>
      </c>
      <c r="AT22" s="10">
        <v>20.32691002</v>
      </c>
      <c r="AU22" s="10">
        <v>19.49577713</v>
      </c>
      <c r="AV22" s="10">
        <v>19.298221590000001</v>
      </c>
      <c r="AW22" s="10">
        <v>17.069477079999999</v>
      </c>
      <c r="AX22" s="10">
        <v>14.58841896</v>
      </c>
      <c r="AY22" s="10">
        <v>14.23396397</v>
      </c>
      <c r="AZ22" s="10">
        <v>13.03381443</v>
      </c>
      <c r="BA22" s="10">
        <v>12.948127749999999</v>
      </c>
      <c r="BB22" s="10">
        <v>14.641913410000001</v>
      </c>
      <c r="BC22" s="10">
        <v>15.031347269999999</v>
      </c>
      <c r="BD22" s="10">
        <v>13.10324192</v>
      </c>
      <c r="BE22" s="10">
        <v>13.45370007</v>
      </c>
      <c r="BF22" s="10">
        <v>12.87173557</v>
      </c>
      <c r="BG22" s="10">
        <v>15.05282497</v>
      </c>
      <c r="BH22" s="10">
        <v>14.18748474</v>
      </c>
      <c r="BI22" s="10">
        <v>14.45048523</v>
      </c>
      <c r="BJ22" s="10">
        <v>13.15428829</v>
      </c>
      <c r="BK22" s="10">
        <v>14.396639820000001</v>
      </c>
      <c r="BL22" s="10">
        <v>14.45403481</v>
      </c>
      <c r="BM22" s="10">
        <v>14.168533330000001</v>
      </c>
      <c r="BN22" s="10">
        <v>13.50128651</v>
      </c>
      <c r="BO22" s="10">
        <v>14.090144159999999</v>
      </c>
      <c r="BP22" s="10">
        <v>13.64829254</v>
      </c>
      <c r="BQ22" s="10">
        <v>12.323608399999999</v>
      </c>
      <c r="BR22" s="10">
        <v>10.012601849999999</v>
      </c>
      <c r="BS22" s="10">
        <v>11.9650526</v>
      </c>
      <c r="BT22" s="10">
        <v>11.37649918</v>
      </c>
    </row>
    <row r="23" spans="2:73">
      <c r="B23" t="s">
        <v>206</v>
      </c>
      <c r="C23" s="10">
        <v>10.70973015</v>
      </c>
      <c r="D23" s="10">
        <v>6.0622477530000003</v>
      </c>
      <c r="E23" s="10">
        <v>4.908643723</v>
      </c>
      <c r="F23" s="10">
        <v>7.5111379620000003</v>
      </c>
      <c r="G23" s="10">
        <v>8.4346561429999998</v>
      </c>
      <c r="H23" s="10">
        <v>6.530182838</v>
      </c>
      <c r="I23" s="10">
        <v>4.7173056600000001</v>
      </c>
      <c r="J23" s="10">
        <v>6.343120098</v>
      </c>
      <c r="K23" s="10">
        <v>9.3301925659999991</v>
      </c>
      <c r="L23" s="10">
        <v>5.5459151269999998</v>
      </c>
      <c r="M23" s="10">
        <v>4.6436443330000001</v>
      </c>
      <c r="N23" s="10">
        <v>9.3518114089999997</v>
      </c>
      <c r="O23" s="10">
        <v>10.980275150000001</v>
      </c>
      <c r="P23" s="10">
        <v>8.3991165159999994</v>
      </c>
      <c r="Q23" s="10">
        <v>9.3198270799999996</v>
      </c>
      <c r="R23" s="10">
        <v>12.047603609999999</v>
      </c>
      <c r="S23" s="10">
        <v>19.631223680000002</v>
      </c>
      <c r="T23" s="10">
        <v>18.029640199999999</v>
      </c>
      <c r="U23" s="10">
        <v>14.787223819999999</v>
      </c>
      <c r="V23" s="10">
        <v>19.452796939999999</v>
      </c>
      <c r="W23" s="10">
        <v>22.231340410000001</v>
      </c>
      <c r="X23" s="10">
        <v>19.798713679999999</v>
      </c>
      <c r="Y23" s="10">
        <v>16.931833269999998</v>
      </c>
      <c r="Z23" s="10">
        <v>21.777708050000001</v>
      </c>
      <c r="AA23" s="10">
        <v>24.994112009999998</v>
      </c>
      <c r="AB23" s="10">
        <v>19.53787041</v>
      </c>
      <c r="AC23" s="10">
        <v>17.807123180000001</v>
      </c>
      <c r="AD23" s="10">
        <v>25.494731900000001</v>
      </c>
      <c r="AE23" s="10">
        <v>27.850040440000001</v>
      </c>
      <c r="AF23" s="10">
        <v>21.327283860000001</v>
      </c>
      <c r="AG23" s="10">
        <v>19.5631485</v>
      </c>
      <c r="AH23" s="10">
        <v>24.311359410000001</v>
      </c>
      <c r="AI23" s="10">
        <v>28.55298805</v>
      </c>
      <c r="AJ23" s="10">
        <v>21.13879013</v>
      </c>
      <c r="AK23" s="10">
        <v>16.92583466</v>
      </c>
      <c r="AL23" s="10">
        <v>22.721670150000001</v>
      </c>
      <c r="AM23" s="10">
        <v>26.719478609999999</v>
      </c>
      <c r="AN23" s="10">
        <v>19.056337360000001</v>
      </c>
      <c r="AO23" s="10">
        <v>15.95186329</v>
      </c>
      <c r="AP23" s="10">
        <v>18.89663887</v>
      </c>
      <c r="AQ23" s="10">
        <v>22.303131100000002</v>
      </c>
      <c r="AR23" s="10">
        <v>16.487398150000001</v>
      </c>
      <c r="AS23" s="10">
        <v>13.898617740000001</v>
      </c>
      <c r="AT23" s="10">
        <v>17.041116710000001</v>
      </c>
      <c r="AU23" s="10">
        <v>18.42161179</v>
      </c>
      <c r="AV23" s="10">
        <v>13.02621937</v>
      </c>
      <c r="AW23" s="10">
        <v>10.615543369999999</v>
      </c>
      <c r="AX23" s="10">
        <v>13.800467490000001</v>
      </c>
      <c r="AY23" s="10">
        <v>16.76339531</v>
      </c>
      <c r="AZ23" s="10">
        <v>11.48917866</v>
      </c>
      <c r="BA23" s="10">
        <v>9.2491054530000003</v>
      </c>
      <c r="BB23" s="10">
        <v>12.6130867</v>
      </c>
      <c r="BC23" s="10">
        <v>17.422182079999999</v>
      </c>
      <c r="BD23" s="10">
        <v>11.216279030000001</v>
      </c>
      <c r="BE23" s="10">
        <v>7.1699485779999996</v>
      </c>
      <c r="BF23" s="10">
        <v>10.941672329999999</v>
      </c>
      <c r="BG23" s="10">
        <v>17.069810870000001</v>
      </c>
      <c r="BH23" s="10">
        <v>12.1470108</v>
      </c>
      <c r="BI23" s="10">
        <v>8.2053775790000003</v>
      </c>
      <c r="BJ23" s="10">
        <v>9.9229774479999993</v>
      </c>
      <c r="BK23" s="10">
        <v>18.20872498</v>
      </c>
      <c r="BL23" s="10">
        <v>15.93876934</v>
      </c>
      <c r="BM23" s="10">
        <v>13.287579539999999</v>
      </c>
      <c r="BN23" s="10">
        <v>17.338392259999999</v>
      </c>
      <c r="BO23" s="10">
        <v>18.87526321</v>
      </c>
      <c r="BP23" s="10">
        <v>15.17631149</v>
      </c>
      <c r="BQ23" s="10">
        <v>10.576385500000001</v>
      </c>
      <c r="BR23" s="10">
        <v>14.900620460000001</v>
      </c>
      <c r="BS23" s="10">
        <v>18.029830929999999</v>
      </c>
      <c r="BT23" s="10">
        <v>9.2903594970000007</v>
      </c>
    </row>
    <row r="24" spans="2:73">
      <c r="B24" t="s">
        <v>207</v>
      </c>
      <c r="C24" s="10">
        <v>12.739608759999999</v>
      </c>
      <c r="D24" s="10">
        <v>12.181272509999999</v>
      </c>
      <c r="E24" s="10">
        <v>11.02971649</v>
      </c>
      <c r="F24" s="10">
        <v>10.887778279999999</v>
      </c>
      <c r="G24" s="10">
        <v>12.040627479999999</v>
      </c>
      <c r="H24" s="10">
        <v>11.287533760000001</v>
      </c>
      <c r="I24" s="10">
        <v>11.8144846</v>
      </c>
      <c r="J24" s="10">
        <v>11.369090079999999</v>
      </c>
      <c r="K24" s="10">
        <v>10.25085831</v>
      </c>
      <c r="L24" s="10">
        <v>9.8722467419999997</v>
      </c>
      <c r="M24" s="10">
        <v>10.80171108</v>
      </c>
      <c r="N24" s="10">
        <v>10.89706707</v>
      </c>
      <c r="O24" s="10">
        <v>14.66337204</v>
      </c>
      <c r="P24" s="10">
        <v>15.937507630000001</v>
      </c>
      <c r="Q24" s="10">
        <v>17.368268969999999</v>
      </c>
      <c r="R24" s="10">
        <v>21.000793460000001</v>
      </c>
      <c r="S24" s="10">
        <v>25.912912370000001</v>
      </c>
      <c r="T24" s="10">
        <v>25.720506669999999</v>
      </c>
      <c r="U24" s="10">
        <v>25.640558240000001</v>
      </c>
      <c r="V24" s="10">
        <v>26.792621610000001</v>
      </c>
      <c r="W24" s="10">
        <v>27.739892959999999</v>
      </c>
      <c r="X24" s="10">
        <v>29.33956718</v>
      </c>
      <c r="Y24" s="10">
        <v>28.60991478</v>
      </c>
      <c r="Z24" s="10">
        <v>28.7807827</v>
      </c>
      <c r="AA24" s="10">
        <v>28.33442879</v>
      </c>
      <c r="AB24" s="10">
        <v>29.406198499999999</v>
      </c>
      <c r="AC24" s="10">
        <v>29.09376907</v>
      </c>
      <c r="AD24" s="10">
        <v>30.348134989999998</v>
      </c>
      <c r="AE24" s="10">
        <v>31.80827141</v>
      </c>
      <c r="AF24" s="10">
        <v>32.714439390000003</v>
      </c>
      <c r="AG24" s="10">
        <v>33.218048099999997</v>
      </c>
      <c r="AH24" s="10">
        <v>32.597064969999998</v>
      </c>
      <c r="AI24" s="10">
        <v>33.739505770000001</v>
      </c>
      <c r="AJ24" s="10">
        <v>33.344943999999998</v>
      </c>
      <c r="AK24" s="10">
        <v>34.779083249999999</v>
      </c>
      <c r="AL24" s="10">
        <v>33.098754880000001</v>
      </c>
      <c r="AM24" s="10">
        <v>32.556236269999999</v>
      </c>
      <c r="AN24" s="10">
        <v>32.680606840000003</v>
      </c>
      <c r="AO24" s="10">
        <v>33.355304719999999</v>
      </c>
      <c r="AP24" s="10">
        <v>31.09162903</v>
      </c>
      <c r="AQ24" s="10">
        <v>30.8101387</v>
      </c>
      <c r="AR24" s="10">
        <v>30.308677670000002</v>
      </c>
      <c r="AS24" s="10">
        <v>28.565000529999999</v>
      </c>
      <c r="AT24" s="10">
        <v>26.759426120000001</v>
      </c>
      <c r="AU24" s="10">
        <v>26.006517410000001</v>
      </c>
      <c r="AV24" s="10">
        <v>27.344985959999999</v>
      </c>
      <c r="AW24" s="10">
        <v>26.027595519999998</v>
      </c>
      <c r="AX24" s="10">
        <v>24.926580430000001</v>
      </c>
      <c r="AY24" s="10">
        <v>25.70035172</v>
      </c>
      <c r="AZ24" s="10">
        <v>24.316524510000001</v>
      </c>
      <c r="BA24" s="10">
        <v>21.869531630000001</v>
      </c>
      <c r="BB24" s="10">
        <v>22.042087550000002</v>
      </c>
      <c r="BC24" s="10">
        <v>20.620384219999998</v>
      </c>
      <c r="BD24" s="10">
        <v>20.058786390000002</v>
      </c>
      <c r="BE24" s="10">
        <v>19.64612198</v>
      </c>
      <c r="BF24" s="10">
        <v>19.99396896</v>
      </c>
      <c r="BG24" s="10">
        <v>21.037803650000001</v>
      </c>
      <c r="BH24" s="10">
        <v>21.015504839999998</v>
      </c>
      <c r="BI24" s="10">
        <v>21.198637009999999</v>
      </c>
      <c r="BJ24" s="10">
        <v>18.808189389999999</v>
      </c>
      <c r="BK24" s="10">
        <v>18.81217766</v>
      </c>
      <c r="BL24" s="10">
        <v>21.575794219999999</v>
      </c>
      <c r="BM24" s="10">
        <v>25.071683879999998</v>
      </c>
      <c r="BN24" s="10">
        <v>25.242481229999999</v>
      </c>
      <c r="BO24" s="10">
        <v>25.445224759999999</v>
      </c>
      <c r="BP24" s="10">
        <v>24.720417019999999</v>
      </c>
      <c r="BQ24" s="10">
        <v>23.915840150000001</v>
      </c>
      <c r="BR24" s="10">
        <v>18.94051743</v>
      </c>
      <c r="BS24" s="10">
        <v>20.314636230000001</v>
      </c>
      <c r="BT24" s="10">
        <v>17.76635933</v>
      </c>
    </row>
    <row r="25" spans="2:73">
      <c r="B25" t="s">
        <v>208</v>
      </c>
      <c r="C25" s="10">
        <v>9.8254899980000001</v>
      </c>
      <c r="D25" s="10">
        <v>9.1162748340000004</v>
      </c>
      <c r="E25" s="10">
        <v>7.0752897260000003</v>
      </c>
      <c r="F25" s="10">
        <v>8.0117568969999997</v>
      </c>
      <c r="G25" s="10">
        <v>7.0678553580000001</v>
      </c>
      <c r="H25" s="10">
        <v>6.5384154319999999</v>
      </c>
      <c r="I25" s="10">
        <v>6.4003071780000003</v>
      </c>
      <c r="J25" s="10">
        <v>5.8767576220000004</v>
      </c>
      <c r="K25" s="10">
        <v>7.1172428129999998</v>
      </c>
      <c r="L25" s="10">
        <v>6.4169797900000001</v>
      </c>
      <c r="M25" s="10">
        <v>5.6079196930000004</v>
      </c>
      <c r="N25" s="10">
        <v>4.7270846369999999</v>
      </c>
      <c r="O25" s="10">
        <v>6.4198150629999997</v>
      </c>
      <c r="P25" s="10">
        <v>7.1080017089999998</v>
      </c>
      <c r="Q25" s="10">
        <v>6.3237571719999996</v>
      </c>
      <c r="R25" s="10">
        <v>8.8123445510000007</v>
      </c>
      <c r="S25" s="10">
        <v>12.57206059</v>
      </c>
      <c r="T25" s="10">
        <v>11.673450470000001</v>
      </c>
      <c r="U25" s="10">
        <v>11.057856559999999</v>
      </c>
      <c r="V25" s="10">
        <v>12.70307541</v>
      </c>
      <c r="W25" s="10">
        <v>14.336073880000001</v>
      </c>
      <c r="X25" s="10">
        <v>13.736986160000001</v>
      </c>
      <c r="Y25" s="10">
        <v>12.076551439999999</v>
      </c>
      <c r="Z25" s="10">
        <v>14.672739030000001</v>
      </c>
      <c r="AA25" s="10">
        <v>16.27860832</v>
      </c>
      <c r="AB25" s="10">
        <v>14.885442729999999</v>
      </c>
      <c r="AC25" s="10">
        <v>14.135904310000001</v>
      </c>
      <c r="AD25" s="10">
        <v>15.92389202</v>
      </c>
      <c r="AE25" s="10">
        <v>18.7817173</v>
      </c>
      <c r="AF25" s="10">
        <v>17.435388570000001</v>
      </c>
      <c r="AG25" s="10">
        <v>15.801681520000001</v>
      </c>
      <c r="AH25" s="10">
        <v>19.191598890000002</v>
      </c>
      <c r="AI25" s="10">
        <v>20.877225880000001</v>
      </c>
      <c r="AJ25" s="10">
        <v>22.288049699999998</v>
      </c>
      <c r="AK25" s="10">
        <v>18.850591659999999</v>
      </c>
      <c r="AL25" s="10">
        <v>19.82220268</v>
      </c>
      <c r="AM25" s="10">
        <v>20.95735741</v>
      </c>
      <c r="AN25" s="10">
        <v>19.262992860000001</v>
      </c>
      <c r="AO25" s="10">
        <v>19.041154859999999</v>
      </c>
      <c r="AP25" s="10">
        <v>18.4211998</v>
      </c>
      <c r="AQ25" s="10">
        <v>18.53909874</v>
      </c>
      <c r="AR25" s="10">
        <v>18.16087151</v>
      </c>
      <c r="AS25" s="10">
        <v>16.197467799999998</v>
      </c>
      <c r="AT25" s="10">
        <v>17.721862789999999</v>
      </c>
      <c r="AU25" s="10">
        <v>18.921958920000002</v>
      </c>
      <c r="AV25" s="10">
        <v>15.328185080000001</v>
      </c>
      <c r="AW25" s="10">
        <v>12.532132150000001</v>
      </c>
      <c r="AX25" s="10">
        <v>12.89481735</v>
      </c>
      <c r="AY25" s="10">
        <v>14.06868362</v>
      </c>
      <c r="AZ25" s="10">
        <v>14.03333282</v>
      </c>
      <c r="BA25" s="10">
        <v>12.665369030000001</v>
      </c>
      <c r="BB25" s="10">
        <v>13.48605251</v>
      </c>
      <c r="BC25" s="10">
        <v>12.45744324</v>
      </c>
      <c r="BD25" s="10">
        <v>11.56912327</v>
      </c>
      <c r="BE25" s="10">
        <v>8.990746498</v>
      </c>
      <c r="BF25" s="10">
        <v>9.6882429119999998</v>
      </c>
      <c r="BG25" s="10">
        <v>12.21236801</v>
      </c>
      <c r="BH25" s="10">
        <v>9.0157890320000007</v>
      </c>
      <c r="BI25" s="10">
        <v>8.7323417659999993</v>
      </c>
      <c r="BJ25" s="10">
        <v>11.191126819999999</v>
      </c>
      <c r="BK25" s="10">
        <v>11.09379768</v>
      </c>
      <c r="BL25" s="10">
        <v>13.762261390000001</v>
      </c>
      <c r="BM25" s="10">
        <v>12.031638149999999</v>
      </c>
      <c r="BN25" s="10">
        <v>11.79766369</v>
      </c>
      <c r="BO25" s="10">
        <v>11.89508438</v>
      </c>
      <c r="BP25" s="10">
        <v>12.44355011</v>
      </c>
      <c r="BQ25" s="10">
        <v>10.061372759999999</v>
      </c>
      <c r="BR25" s="10">
        <v>11.54173183</v>
      </c>
      <c r="BS25" s="10">
        <v>10.537507059999999</v>
      </c>
      <c r="BT25" s="10">
        <v>8.1770362849999998</v>
      </c>
    </row>
    <row r="26" spans="2:73">
      <c r="B26" t="s">
        <v>209</v>
      </c>
      <c r="C26" s="10">
        <v>10.162595749999999</v>
      </c>
      <c r="D26" s="10">
        <v>8.6598939900000005</v>
      </c>
      <c r="E26" s="10">
        <v>7.6906614299999996</v>
      </c>
      <c r="F26" s="10">
        <v>8.5418643949999993</v>
      </c>
      <c r="G26" s="10">
        <v>9.1549234389999992</v>
      </c>
      <c r="H26" s="10">
        <v>8.2452230449999995</v>
      </c>
      <c r="I26" s="10">
        <v>7.5251951220000004</v>
      </c>
      <c r="J26" s="10">
        <v>7.5918459890000003</v>
      </c>
      <c r="K26" s="10">
        <v>7.3821616170000004</v>
      </c>
      <c r="L26" s="10">
        <v>7.2110352520000003</v>
      </c>
      <c r="M26" s="10">
        <v>7.0104451179999998</v>
      </c>
      <c r="N26" s="10">
        <v>6.9424571989999997</v>
      </c>
      <c r="O26" s="10">
        <v>8.2304878230000007</v>
      </c>
      <c r="P26" s="10">
        <v>9.3716230389999993</v>
      </c>
      <c r="Q26" s="10">
        <v>9.478280067</v>
      </c>
      <c r="R26" s="10">
        <v>11.40983295</v>
      </c>
      <c r="S26" s="10">
        <v>14.13384819</v>
      </c>
      <c r="T26" s="10">
        <v>14.409862520000001</v>
      </c>
      <c r="U26" s="10">
        <v>13.174805640000001</v>
      </c>
      <c r="V26" s="10">
        <v>14.21995544</v>
      </c>
      <c r="W26" s="10">
        <v>15.841310500000001</v>
      </c>
      <c r="X26" s="10">
        <v>16.39571381</v>
      </c>
      <c r="Y26" s="10">
        <v>15.222126960000001</v>
      </c>
      <c r="Z26" s="10">
        <v>15.80441761</v>
      </c>
      <c r="AA26" s="10">
        <v>17.53003502</v>
      </c>
      <c r="AB26" s="10">
        <v>16.516057969999999</v>
      </c>
      <c r="AC26" s="10">
        <v>16.245718</v>
      </c>
      <c r="AD26" s="10">
        <v>17.21379662</v>
      </c>
      <c r="AE26" s="10">
        <v>19.423526760000001</v>
      </c>
      <c r="AF26" s="10">
        <v>19.827379229999998</v>
      </c>
      <c r="AG26" s="10">
        <v>19.241889950000001</v>
      </c>
      <c r="AH26" s="10">
        <v>20.746725080000001</v>
      </c>
      <c r="AI26" s="10">
        <v>22.733221050000001</v>
      </c>
      <c r="AJ26" s="10">
        <v>21.3477459</v>
      </c>
      <c r="AK26" s="10">
        <v>20.922014239999999</v>
      </c>
      <c r="AL26" s="10">
        <v>22.02462959</v>
      </c>
      <c r="AM26" s="10">
        <v>22.21514702</v>
      </c>
      <c r="AN26" s="10">
        <v>21.179138179999999</v>
      </c>
      <c r="AO26" s="10">
        <v>19.40270233</v>
      </c>
      <c r="AP26" s="10">
        <v>20.286788940000001</v>
      </c>
      <c r="AQ26" s="10">
        <v>20.382421489999999</v>
      </c>
      <c r="AR26" s="10">
        <v>18.496625900000002</v>
      </c>
      <c r="AS26" s="10">
        <v>16.592914579999999</v>
      </c>
      <c r="AT26" s="10">
        <v>17.587635039999999</v>
      </c>
      <c r="AU26" s="10">
        <v>18.334943769999999</v>
      </c>
      <c r="AV26" s="10">
        <v>16.262918469999999</v>
      </c>
      <c r="AW26" s="10">
        <v>13.921955110000001</v>
      </c>
      <c r="AX26" s="10">
        <v>14.818124770000001</v>
      </c>
      <c r="AY26" s="10">
        <v>15.141915320000001</v>
      </c>
      <c r="AZ26" s="10">
        <v>14.45464993</v>
      </c>
      <c r="BA26" s="10">
        <v>13.02369595</v>
      </c>
      <c r="BB26" s="10">
        <v>13.714246749999999</v>
      </c>
      <c r="BC26" s="10">
        <v>13.919632910000001</v>
      </c>
      <c r="BD26" s="10">
        <v>12.006003379999999</v>
      </c>
      <c r="BE26" s="10">
        <v>11.302601810000001</v>
      </c>
      <c r="BF26" s="10">
        <v>11.21843338</v>
      </c>
      <c r="BG26" s="10">
        <v>12.42208099</v>
      </c>
      <c r="BH26" s="10">
        <v>11.76289654</v>
      </c>
      <c r="BI26" s="10">
        <v>11.18325329</v>
      </c>
      <c r="BJ26" s="10">
        <v>11.20979404</v>
      </c>
      <c r="BK26" s="10">
        <v>11.82182884</v>
      </c>
      <c r="BL26" s="10">
        <v>12.35844803</v>
      </c>
      <c r="BM26" s="10">
        <v>12.492766380000001</v>
      </c>
      <c r="BN26" s="10">
        <v>11.623811720000001</v>
      </c>
      <c r="BO26" s="10">
        <v>12.649884220000001</v>
      </c>
      <c r="BP26" s="10">
        <v>12.599610330000001</v>
      </c>
      <c r="BQ26" s="10">
        <v>10.05480957</v>
      </c>
      <c r="BR26" s="10">
        <v>10.340277670000001</v>
      </c>
      <c r="BS26" s="10">
        <v>11.09249973</v>
      </c>
      <c r="BT26" s="10">
        <v>10.19944572</v>
      </c>
    </row>
    <row r="27" spans="2:73">
      <c r="B27" t="s">
        <v>210</v>
      </c>
      <c r="C27" s="10">
        <v>9.6294994349999996</v>
      </c>
      <c r="D27" s="10">
        <v>9.4123706820000006</v>
      </c>
      <c r="E27" s="10">
        <v>8.4494237900000009</v>
      </c>
      <c r="F27" s="10">
        <v>9.4265480040000007</v>
      </c>
      <c r="G27" s="10">
        <v>9.4332351679999995</v>
      </c>
      <c r="H27" s="10">
        <v>9.0559606549999998</v>
      </c>
      <c r="I27" s="10">
        <v>8.872938156</v>
      </c>
      <c r="J27" s="10">
        <v>8.0632200239999996</v>
      </c>
      <c r="K27" s="10">
        <v>7.6731824870000001</v>
      </c>
      <c r="L27" s="10">
        <v>7.8933777809999999</v>
      </c>
      <c r="M27" s="10">
        <v>6.9987587930000004</v>
      </c>
      <c r="N27" s="10">
        <v>8.102912903</v>
      </c>
      <c r="O27" s="10">
        <v>9.5834255220000006</v>
      </c>
      <c r="P27" s="10">
        <v>10.634746549999999</v>
      </c>
      <c r="Q27" s="10">
        <v>11.40587139</v>
      </c>
      <c r="R27" s="10">
        <v>15.042070389999999</v>
      </c>
      <c r="S27" s="10">
        <v>18.178792949999998</v>
      </c>
      <c r="T27" s="10">
        <v>19.65886497</v>
      </c>
      <c r="U27" s="10">
        <v>18.39562798</v>
      </c>
      <c r="V27" s="10">
        <v>19.306983949999999</v>
      </c>
      <c r="W27" s="10">
        <v>21.732688899999999</v>
      </c>
      <c r="X27" s="10">
        <v>21.389118190000001</v>
      </c>
      <c r="Y27" s="10">
        <v>20.081867219999999</v>
      </c>
      <c r="Z27" s="10">
        <v>21.745561599999998</v>
      </c>
      <c r="AA27" s="10">
        <v>22.131023410000001</v>
      </c>
      <c r="AB27" s="10">
        <v>23.182922359999999</v>
      </c>
      <c r="AC27" s="10">
        <v>22.46359825</v>
      </c>
      <c r="AD27" s="10">
        <v>24.533201219999999</v>
      </c>
      <c r="AE27" s="10">
        <v>27.389204029999998</v>
      </c>
      <c r="AF27" s="10">
        <v>28.912273410000001</v>
      </c>
      <c r="AG27" s="10">
        <v>27.993545529999999</v>
      </c>
      <c r="AH27" s="10">
        <v>30.094793320000001</v>
      </c>
      <c r="AI27" s="10">
        <v>31.260620119999999</v>
      </c>
      <c r="AJ27" s="10">
        <v>30.24580765</v>
      </c>
      <c r="AK27" s="10">
        <v>29.437963490000001</v>
      </c>
      <c r="AL27" s="10">
        <v>28.988523480000001</v>
      </c>
      <c r="AM27" s="10">
        <v>30.303823470000001</v>
      </c>
      <c r="AN27" s="10">
        <v>28.692787169999999</v>
      </c>
      <c r="AO27" s="10">
        <v>28.49732208</v>
      </c>
      <c r="AP27" s="10">
        <v>28.516220090000001</v>
      </c>
      <c r="AQ27" s="10">
        <v>28.697290420000002</v>
      </c>
      <c r="AR27" s="10">
        <v>27.005092619999999</v>
      </c>
      <c r="AS27" s="10">
        <v>24.72449684</v>
      </c>
      <c r="AT27" s="10">
        <v>24.980159759999999</v>
      </c>
      <c r="AU27" s="10">
        <v>25.451192859999999</v>
      </c>
      <c r="AV27" s="10">
        <v>23.929201129999999</v>
      </c>
      <c r="AW27" s="10">
        <v>22.68837547</v>
      </c>
      <c r="AX27" s="10">
        <v>22.154384610000001</v>
      </c>
      <c r="AY27" s="10">
        <v>22.485891339999998</v>
      </c>
      <c r="AZ27" s="10">
        <v>22.245904920000001</v>
      </c>
      <c r="BA27" s="10">
        <v>18.600748060000001</v>
      </c>
      <c r="BB27" s="10">
        <v>19.74235535</v>
      </c>
      <c r="BC27" s="10">
        <v>20.68645287</v>
      </c>
      <c r="BD27" s="10">
        <v>19.112287519999999</v>
      </c>
      <c r="BE27" s="10">
        <v>16.709493640000002</v>
      </c>
      <c r="BF27" s="10">
        <v>16.157859800000001</v>
      </c>
      <c r="BG27" s="10">
        <v>15.74111748</v>
      </c>
      <c r="BH27" s="10">
        <v>16.421142580000001</v>
      </c>
      <c r="BI27" s="10">
        <v>16.100282669999999</v>
      </c>
      <c r="BJ27" s="10">
        <v>16.563940049999999</v>
      </c>
      <c r="BK27" s="10">
        <v>18.109722139999999</v>
      </c>
      <c r="BL27" s="10">
        <v>16.842357639999999</v>
      </c>
      <c r="BM27" s="10">
        <v>18.337003710000001</v>
      </c>
      <c r="BN27" s="10">
        <v>17.397930150000001</v>
      </c>
      <c r="BO27" s="10">
        <v>17.418783189999999</v>
      </c>
      <c r="BP27" s="10">
        <v>16.578325270000001</v>
      </c>
      <c r="BQ27" s="10">
        <v>15.29470444</v>
      </c>
      <c r="BR27" s="10">
        <v>13.31428814</v>
      </c>
      <c r="BS27" s="10">
        <v>14.26811981</v>
      </c>
      <c r="BT27" s="10">
        <v>14.10534382</v>
      </c>
    </row>
    <row r="28" spans="2:73">
      <c r="B28" t="s">
        <v>211</v>
      </c>
      <c r="C28" s="10">
        <v>7.80099535</v>
      </c>
      <c r="D28" s="10">
        <v>7.1165623660000001</v>
      </c>
      <c r="E28" s="10">
        <v>6.139054775</v>
      </c>
      <c r="F28" s="10">
        <v>6.6416110990000004</v>
      </c>
      <c r="G28" s="10">
        <v>6.9434084890000003</v>
      </c>
      <c r="H28" s="10">
        <v>6.3235330579999998</v>
      </c>
      <c r="I28" s="10">
        <v>6.1766009329999996</v>
      </c>
      <c r="J28" s="10">
        <v>6.5640287400000004</v>
      </c>
      <c r="K28" s="10">
        <v>6.6573133469999997</v>
      </c>
      <c r="L28" s="10">
        <v>6.0509481430000003</v>
      </c>
      <c r="M28" s="10">
        <v>6.6951894760000004</v>
      </c>
      <c r="N28" s="10">
        <v>6.5023193360000002</v>
      </c>
      <c r="O28" s="10">
        <v>7.5243668560000003</v>
      </c>
      <c r="P28" s="10">
        <v>7.4759001730000003</v>
      </c>
      <c r="Q28" s="10">
        <v>8.8044395449999993</v>
      </c>
      <c r="R28" s="10">
        <v>11.76130199</v>
      </c>
      <c r="S28" s="10">
        <v>16.172508239999999</v>
      </c>
      <c r="T28" s="10">
        <v>15.932391170000001</v>
      </c>
      <c r="U28" s="10">
        <v>15.901960369999999</v>
      </c>
      <c r="V28" s="10">
        <v>16.92089653</v>
      </c>
      <c r="W28" s="10">
        <v>17.908422470000001</v>
      </c>
      <c r="X28" s="10">
        <v>17.570102689999999</v>
      </c>
      <c r="Y28" s="10">
        <v>17.325298310000001</v>
      </c>
      <c r="Z28" s="10">
        <v>17.873836520000001</v>
      </c>
      <c r="AA28" s="10">
        <v>18.945077900000001</v>
      </c>
      <c r="AB28" s="10">
        <v>17.947820660000001</v>
      </c>
      <c r="AC28" s="10">
        <v>19.402481080000001</v>
      </c>
      <c r="AD28" s="10">
        <v>20.424053189999999</v>
      </c>
      <c r="AE28" s="10">
        <v>22.02082253</v>
      </c>
      <c r="AF28" s="10">
        <v>21.820472720000001</v>
      </c>
      <c r="AG28" s="10">
        <v>22.492887499999998</v>
      </c>
      <c r="AH28" s="10">
        <v>23.81540871</v>
      </c>
      <c r="AI28" s="10">
        <v>24.456317899999998</v>
      </c>
      <c r="AJ28" s="10">
        <v>23.63381004</v>
      </c>
      <c r="AK28" s="10">
        <v>22.571100229999999</v>
      </c>
      <c r="AL28" s="10">
        <v>21.880195619999999</v>
      </c>
      <c r="AM28" s="10">
        <v>22.115789410000001</v>
      </c>
      <c r="AN28" s="10">
        <v>20.237190250000001</v>
      </c>
      <c r="AO28" s="10">
        <v>19.120054240000002</v>
      </c>
      <c r="AP28" s="10">
        <v>19.894720079999999</v>
      </c>
      <c r="AQ28" s="10">
        <v>20.055765149999999</v>
      </c>
      <c r="AR28" s="10">
        <v>19.11171341</v>
      </c>
      <c r="AS28" s="10">
        <v>17.499050140000001</v>
      </c>
      <c r="AT28" s="10">
        <v>17.73690796</v>
      </c>
      <c r="AU28" s="10">
        <v>17.43244743</v>
      </c>
      <c r="AV28" s="10">
        <v>15.95388794</v>
      </c>
      <c r="AW28" s="10">
        <v>14.63743496</v>
      </c>
      <c r="AX28" s="10">
        <v>14.853616710000001</v>
      </c>
      <c r="AY28" s="10">
        <v>15.282866479999999</v>
      </c>
      <c r="AZ28" s="10">
        <v>13.209798810000001</v>
      </c>
      <c r="BA28" s="10">
        <v>12.54655075</v>
      </c>
      <c r="BB28" s="10">
        <v>12.63065243</v>
      </c>
      <c r="BC28" s="10">
        <v>12.200443269999999</v>
      </c>
      <c r="BD28" s="10">
        <v>11.39802265</v>
      </c>
      <c r="BE28" s="10">
        <v>10.6360054</v>
      </c>
      <c r="BF28" s="10">
        <v>11.751688959999999</v>
      </c>
      <c r="BG28" s="10">
        <v>11.64340496</v>
      </c>
      <c r="BH28" s="10">
        <v>11.17107582</v>
      </c>
      <c r="BI28" s="10">
        <v>10.874170299999999</v>
      </c>
      <c r="BJ28" s="10">
        <v>10.455181120000001</v>
      </c>
      <c r="BK28" s="10">
        <v>10.666714669999999</v>
      </c>
      <c r="BL28" s="10">
        <v>12.79532433</v>
      </c>
      <c r="BM28" s="10">
        <v>13.238492969999999</v>
      </c>
      <c r="BN28" s="10">
        <v>13.88120747</v>
      </c>
      <c r="BO28" s="10">
        <v>12.909114840000001</v>
      </c>
      <c r="BP28" s="10">
        <v>12.29337597</v>
      </c>
      <c r="BQ28" s="10">
        <v>10.93383789</v>
      </c>
      <c r="BR28" s="10">
        <v>10.16466999</v>
      </c>
      <c r="BS28" s="10">
        <v>10.243805890000001</v>
      </c>
      <c r="BT28" s="10">
        <v>9.2961759570000009</v>
      </c>
    </row>
    <row r="29" spans="2:73">
      <c r="B29" t="s">
        <v>212</v>
      </c>
      <c r="C29" s="10">
        <v>10.241057400000001</v>
      </c>
      <c r="D29" s="10">
        <v>9.2710590360000005</v>
      </c>
      <c r="E29" s="10">
        <v>7.8783121109999996</v>
      </c>
      <c r="F29" s="10">
        <v>8.1316556930000008</v>
      </c>
      <c r="G29" s="10">
        <v>8.8398466110000005</v>
      </c>
      <c r="H29" s="10">
        <v>7.7574753760000004</v>
      </c>
      <c r="I29" s="10">
        <v>8.2706537250000007</v>
      </c>
      <c r="J29" s="10">
        <v>8.4876327509999996</v>
      </c>
      <c r="K29" s="10">
        <v>8.5466089249999992</v>
      </c>
      <c r="L29" s="10">
        <v>8.7517938609999995</v>
      </c>
      <c r="M29" s="10">
        <v>8.717025757</v>
      </c>
      <c r="N29" s="10">
        <v>8.9487104419999994</v>
      </c>
      <c r="O29" s="10">
        <v>9.5960054400000008</v>
      </c>
      <c r="P29" s="10">
        <v>11.398500439999999</v>
      </c>
      <c r="Q29" s="10">
        <v>12.347598079999999</v>
      </c>
      <c r="R29" s="10">
        <v>14.585139270000001</v>
      </c>
      <c r="S29" s="10">
        <v>18.769079210000001</v>
      </c>
      <c r="T29" s="10">
        <v>20.782266620000001</v>
      </c>
      <c r="U29" s="10">
        <v>21.442119600000002</v>
      </c>
      <c r="V29" s="10">
        <v>22.09500122</v>
      </c>
      <c r="W29" s="10">
        <v>22.45790672</v>
      </c>
      <c r="X29" s="10">
        <v>23.45080948</v>
      </c>
      <c r="Y29" s="10">
        <v>22.977594379999999</v>
      </c>
      <c r="Z29" s="10">
        <v>22.583547589999998</v>
      </c>
      <c r="AA29" s="10">
        <v>23.706647870000001</v>
      </c>
      <c r="AB29" s="10">
        <v>23.10212898</v>
      </c>
      <c r="AC29" s="10">
        <v>24.318569180000001</v>
      </c>
      <c r="AD29" s="10">
        <v>24.830537799999998</v>
      </c>
      <c r="AE29" s="10">
        <v>26.832185750000001</v>
      </c>
      <c r="AF29" s="10">
        <v>26.72311783</v>
      </c>
      <c r="AG29" s="10">
        <v>27.618108750000001</v>
      </c>
      <c r="AH29" s="10">
        <v>27.62634087</v>
      </c>
      <c r="AI29" s="10">
        <v>28.750034329999998</v>
      </c>
      <c r="AJ29" s="10">
        <v>28.649496079999999</v>
      </c>
      <c r="AK29" s="10">
        <v>27.714138030000001</v>
      </c>
      <c r="AL29" s="10">
        <v>27.174219130000001</v>
      </c>
      <c r="AM29" s="10">
        <v>28.070079799999998</v>
      </c>
      <c r="AN29" s="10">
        <v>26.216890339999999</v>
      </c>
      <c r="AO29" s="10">
        <v>25.56601143</v>
      </c>
      <c r="AP29" s="10">
        <v>23.494592669999999</v>
      </c>
      <c r="AQ29" s="10">
        <v>24.290092470000001</v>
      </c>
      <c r="AR29" s="10">
        <v>23.025951389999999</v>
      </c>
      <c r="AS29" s="10">
        <v>22.38372803</v>
      </c>
      <c r="AT29" s="10">
        <v>21.467514040000001</v>
      </c>
      <c r="AU29" s="10">
        <v>21.857583999999999</v>
      </c>
      <c r="AV29" s="10">
        <v>21.321842190000002</v>
      </c>
      <c r="AW29" s="10">
        <v>20.184326169999999</v>
      </c>
      <c r="AX29" s="10">
        <v>19.15007782</v>
      </c>
      <c r="AY29" s="10">
        <v>19.773336409999999</v>
      </c>
      <c r="AZ29" s="10">
        <v>18.68309975</v>
      </c>
      <c r="BA29" s="10">
        <v>17.50498962</v>
      </c>
      <c r="BB29" s="10">
        <v>16.7667675</v>
      </c>
      <c r="BC29" s="10">
        <v>17.140117650000001</v>
      </c>
      <c r="BD29" s="10">
        <v>15.64831161</v>
      </c>
      <c r="BE29" s="10">
        <v>15.30611324</v>
      </c>
      <c r="BF29" s="10">
        <v>14.30081749</v>
      </c>
      <c r="BG29" s="10">
        <v>14.115663530000001</v>
      </c>
      <c r="BH29" s="10">
        <v>14.306055069999999</v>
      </c>
      <c r="BI29" s="10">
        <v>13.91639996</v>
      </c>
      <c r="BJ29" s="10">
        <v>14.13889217</v>
      </c>
      <c r="BK29" s="10">
        <v>14.39513683</v>
      </c>
      <c r="BL29" s="10">
        <v>16.744180679999999</v>
      </c>
      <c r="BM29" s="10">
        <v>17.262187959999999</v>
      </c>
      <c r="BN29" s="10">
        <v>16.371601099999999</v>
      </c>
      <c r="BO29" s="10">
        <v>16.526018140000001</v>
      </c>
      <c r="BP29" s="10">
        <v>16.69997978</v>
      </c>
      <c r="BQ29" s="10">
        <v>16.146009450000001</v>
      </c>
      <c r="BR29" s="10">
        <v>14.401753429999999</v>
      </c>
      <c r="BS29" s="10">
        <v>12.8548317</v>
      </c>
      <c r="BT29" s="10">
        <v>12.822031020000001</v>
      </c>
    </row>
    <row r="30" spans="2:73">
      <c r="B30" t="s">
        <v>213</v>
      </c>
      <c r="C30" s="10">
        <v>17.395883560000001</v>
      </c>
      <c r="D30" s="10">
        <v>15.192357060000001</v>
      </c>
      <c r="E30" s="10">
        <v>15.237078670000001</v>
      </c>
      <c r="F30" s="10">
        <v>15.17027092</v>
      </c>
      <c r="G30" s="10">
        <v>15.657418249999999</v>
      </c>
      <c r="H30" s="10">
        <v>13.544828409999999</v>
      </c>
      <c r="I30" s="10">
        <v>11.139615060000001</v>
      </c>
      <c r="J30" s="10">
        <v>12.95295906</v>
      </c>
      <c r="K30" s="10">
        <v>12.76008511</v>
      </c>
      <c r="L30" s="10">
        <v>12.014400480000001</v>
      </c>
      <c r="M30" s="10">
        <v>12.34980202</v>
      </c>
      <c r="N30" s="10">
        <v>14.807165149999999</v>
      </c>
      <c r="O30" s="10">
        <v>14.476464269999999</v>
      </c>
      <c r="P30" s="10">
        <v>14.10296917</v>
      </c>
      <c r="Q30" s="10">
        <v>14.729868890000001</v>
      </c>
      <c r="R30" s="10">
        <v>18.111768720000001</v>
      </c>
      <c r="S30" s="10">
        <v>21.968614580000001</v>
      </c>
      <c r="T30" s="10">
        <v>20.233091349999999</v>
      </c>
      <c r="U30" s="10">
        <v>19.169023509999999</v>
      </c>
      <c r="V30" s="10">
        <v>21.232776640000001</v>
      </c>
      <c r="W30" s="10">
        <v>23.218149189999998</v>
      </c>
      <c r="X30" s="10">
        <v>22.410961149999999</v>
      </c>
      <c r="Y30" s="10">
        <v>22.338323590000002</v>
      </c>
      <c r="Z30" s="10">
        <v>23.95523262</v>
      </c>
      <c r="AA30" s="10">
        <v>25.145870209999998</v>
      </c>
      <c r="AB30" s="10">
        <v>23.261081699999998</v>
      </c>
      <c r="AC30" s="10">
        <v>23.626913070000001</v>
      </c>
      <c r="AD30" s="10">
        <v>28.342559810000001</v>
      </c>
      <c r="AE30" s="10">
        <v>32.126010890000003</v>
      </c>
      <c r="AF30" s="10">
        <v>33.55217743</v>
      </c>
      <c r="AG30" s="10">
        <v>32.670223239999999</v>
      </c>
      <c r="AH30" s="10">
        <v>33.973819730000002</v>
      </c>
      <c r="AI30" s="10">
        <v>35.682285309999997</v>
      </c>
      <c r="AJ30" s="10">
        <v>34.081916810000003</v>
      </c>
      <c r="AK30" s="10">
        <v>33.357551569999998</v>
      </c>
      <c r="AL30" s="10">
        <v>32.423324579999999</v>
      </c>
      <c r="AM30" s="10">
        <v>32.161727910000003</v>
      </c>
      <c r="AN30" s="10">
        <v>29.429187769999999</v>
      </c>
      <c r="AO30" s="10">
        <v>27.648273469999999</v>
      </c>
      <c r="AP30" s="10">
        <v>29.981922149999999</v>
      </c>
      <c r="AQ30" s="10">
        <v>30.257911679999999</v>
      </c>
      <c r="AR30" s="10">
        <v>29.57205772</v>
      </c>
      <c r="AS30" s="10">
        <v>28.511499400000002</v>
      </c>
      <c r="AT30" s="10">
        <v>28.066707610000002</v>
      </c>
      <c r="AU30" s="10">
        <v>29.130609509999999</v>
      </c>
      <c r="AV30" s="10">
        <v>27.00532913</v>
      </c>
      <c r="AW30" s="10">
        <v>25.607950209999998</v>
      </c>
      <c r="AX30" s="10">
        <v>28.323671340000001</v>
      </c>
      <c r="AY30" s="10">
        <v>29.258806230000001</v>
      </c>
      <c r="AZ30" s="10">
        <v>25.782705310000001</v>
      </c>
      <c r="BA30" s="10">
        <v>24.788906099999998</v>
      </c>
      <c r="BB30" s="10">
        <v>25.15868378</v>
      </c>
      <c r="BC30" s="10">
        <v>25.969732279999999</v>
      </c>
      <c r="BD30" s="10">
        <v>23.867723460000001</v>
      </c>
      <c r="BE30" s="10">
        <v>21.691158290000001</v>
      </c>
      <c r="BF30" s="10">
        <v>23.113109590000001</v>
      </c>
      <c r="BG30" s="10">
        <v>22.531211849999998</v>
      </c>
      <c r="BH30" s="10">
        <v>20.471326829999999</v>
      </c>
      <c r="BI30" s="10">
        <v>19.716093059999999</v>
      </c>
      <c r="BJ30" s="10">
        <v>23.505022050000001</v>
      </c>
      <c r="BK30" s="10">
        <v>23.60134888</v>
      </c>
      <c r="BL30" s="10">
        <v>21.402843480000001</v>
      </c>
      <c r="BM30" s="10">
        <v>20.87573433</v>
      </c>
      <c r="BN30" s="10">
        <v>21.372821810000001</v>
      </c>
      <c r="BO30" s="10">
        <v>22.231716160000001</v>
      </c>
      <c r="BP30" s="10">
        <v>19.152853010000001</v>
      </c>
      <c r="BQ30" s="10">
        <v>17.922506330000001</v>
      </c>
      <c r="BR30" s="10">
        <v>18.944313050000002</v>
      </c>
      <c r="BS30" s="10">
        <v>18.97677612</v>
      </c>
      <c r="BT30" s="10">
        <v>16.729986190000002</v>
      </c>
    </row>
    <row r="31" spans="2:73">
      <c r="B31" t="s">
        <v>214</v>
      </c>
      <c r="C31" s="10">
        <v>10.82724953</v>
      </c>
      <c r="D31" s="10">
        <v>11.07856846</v>
      </c>
      <c r="E31" s="10">
        <v>8.6183948519999998</v>
      </c>
      <c r="F31" s="10">
        <v>9.1603422160000001</v>
      </c>
      <c r="G31" s="10">
        <v>9.9238843919999997</v>
      </c>
      <c r="H31" s="10">
        <v>8.4626359939999993</v>
      </c>
      <c r="I31" s="10">
        <v>7.1737928389999999</v>
      </c>
      <c r="J31" s="10">
        <v>7.8923392300000001</v>
      </c>
      <c r="K31" s="10">
        <v>8.7243614199999993</v>
      </c>
      <c r="L31" s="10">
        <v>7.5067048070000002</v>
      </c>
      <c r="M31" s="10">
        <v>6.6354150770000002</v>
      </c>
      <c r="N31" s="10">
        <v>7.4625878329999997</v>
      </c>
      <c r="O31" s="10">
        <v>8.3440217969999999</v>
      </c>
      <c r="P31" s="10">
        <v>8.2578706739999994</v>
      </c>
      <c r="Q31" s="10">
        <v>8.3221111299999997</v>
      </c>
      <c r="R31" s="10">
        <v>9.6537246700000008</v>
      </c>
      <c r="S31" s="10">
        <v>12.10193157</v>
      </c>
      <c r="T31" s="10">
        <v>12.63736439</v>
      </c>
      <c r="U31" s="10">
        <v>12.243336680000001</v>
      </c>
      <c r="V31" s="10">
        <v>12.815488820000001</v>
      </c>
      <c r="W31" s="10">
        <v>15.40760994</v>
      </c>
      <c r="X31" s="10">
        <v>15.496269229999999</v>
      </c>
      <c r="Y31" s="10">
        <v>14.81294441</v>
      </c>
      <c r="Z31" s="10">
        <v>15.62756824</v>
      </c>
      <c r="AA31" s="10">
        <v>17.20018387</v>
      </c>
      <c r="AB31" s="10">
        <v>16.644910809999999</v>
      </c>
      <c r="AC31" s="10">
        <v>17.06577682</v>
      </c>
      <c r="AD31" s="10">
        <v>18.17624855</v>
      </c>
      <c r="AE31" s="10">
        <v>20.115894319999999</v>
      </c>
      <c r="AF31" s="10">
        <v>20.956932070000001</v>
      </c>
      <c r="AG31" s="10">
        <v>19.98950005</v>
      </c>
      <c r="AH31" s="10">
        <v>21.154077529999999</v>
      </c>
      <c r="AI31" s="10">
        <v>22.273969650000002</v>
      </c>
      <c r="AJ31" s="10">
        <v>22.422456740000001</v>
      </c>
      <c r="AK31" s="10">
        <v>21.63950157</v>
      </c>
      <c r="AL31" s="10">
        <v>21.899106979999999</v>
      </c>
      <c r="AM31" s="10">
        <v>23.220157619999998</v>
      </c>
      <c r="AN31" s="10">
        <v>22.298309329999999</v>
      </c>
      <c r="AO31" s="10">
        <v>20.26009178</v>
      </c>
      <c r="AP31" s="10">
        <v>20.88304329</v>
      </c>
      <c r="AQ31" s="10">
        <v>21.837656020000001</v>
      </c>
      <c r="AR31" s="10">
        <v>20.007083890000001</v>
      </c>
      <c r="AS31" s="10">
        <v>17.66381836</v>
      </c>
      <c r="AT31" s="10">
        <v>17.751043320000001</v>
      </c>
      <c r="AU31" s="10">
        <v>18.254415510000001</v>
      </c>
      <c r="AV31" s="10">
        <v>17.742496490000001</v>
      </c>
      <c r="AW31" s="10">
        <v>16.354980470000001</v>
      </c>
      <c r="AX31" s="10">
        <v>16.29439545</v>
      </c>
      <c r="AY31" s="10">
        <v>17.367403029999998</v>
      </c>
      <c r="AZ31" s="10">
        <v>16.121667859999999</v>
      </c>
      <c r="BA31" s="10">
        <v>14.5063858</v>
      </c>
      <c r="BB31" s="10">
        <v>14.72408295</v>
      </c>
      <c r="BC31" s="10">
        <v>15.09512043</v>
      </c>
      <c r="BD31" s="10">
        <v>14.002613070000001</v>
      </c>
      <c r="BE31" s="10">
        <v>12.253932949999999</v>
      </c>
      <c r="BF31" s="10">
        <v>12.050839420000001</v>
      </c>
      <c r="BG31" s="10">
        <v>12.484706879999999</v>
      </c>
      <c r="BH31" s="10">
        <v>11.339115140000001</v>
      </c>
      <c r="BI31" s="10">
        <v>11.498765949999999</v>
      </c>
      <c r="BJ31" s="10">
        <v>11.75437355</v>
      </c>
      <c r="BK31" s="10">
        <v>12.66195679</v>
      </c>
      <c r="BL31" s="10">
        <v>11.96278191</v>
      </c>
      <c r="BM31" s="10">
        <v>11.812046049999999</v>
      </c>
      <c r="BN31" s="10">
        <v>11.67363739</v>
      </c>
      <c r="BO31" s="10">
        <v>13.019721029999999</v>
      </c>
      <c r="BP31" s="10">
        <v>12.416029930000001</v>
      </c>
      <c r="BQ31" s="10">
        <v>10.23648071</v>
      </c>
      <c r="BR31" s="10">
        <v>11.02559853</v>
      </c>
      <c r="BS31" s="10">
        <v>11.453400609999999</v>
      </c>
      <c r="BT31" s="10">
        <v>11.205246929999999</v>
      </c>
    </row>
    <row r="32" spans="2:73">
      <c r="B32" t="s">
        <v>215</v>
      </c>
      <c r="C32" s="10">
        <v>8.2686872480000009</v>
      </c>
      <c r="D32" s="10">
        <v>6.9643702510000001</v>
      </c>
      <c r="E32" s="10">
        <v>6.2197298999999999</v>
      </c>
      <c r="F32" s="10">
        <v>5.9110317229999998</v>
      </c>
      <c r="G32" s="10">
        <v>5.8748741149999999</v>
      </c>
      <c r="H32" s="10">
        <v>6.9111824039999998</v>
      </c>
      <c r="I32" s="10">
        <v>5.9695734979999999</v>
      </c>
      <c r="J32" s="10">
        <v>6.4569964410000003</v>
      </c>
      <c r="K32" s="10">
        <v>6.4389586449999996</v>
      </c>
      <c r="L32" s="10">
        <v>6.1763048170000001</v>
      </c>
      <c r="M32" s="10">
        <v>5.9714956279999996</v>
      </c>
      <c r="N32" s="10">
        <v>6.4047865870000003</v>
      </c>
      <c r="O32" s="10">
        <v>7.396266937</v>
      </c>
      <c r="P32" s="10">
        <v>8.6709575650000001</v>
      </c>
      <c r="Q32" s="10">
        <v>8.3256740570000005</v>
      </c>
      <c r="R32" s="10">
        <v>10.034504889999999</v>
      </c>
      <c r="S32" s="10">
        <v>13.38172436</v>
      </c>
      <c r="T32" s="10">
        <v>13.41932106</v>
      </c>
      <c r="U32" s="10">
        <v>14.19809437</v>
      </c>
      <c r="V32" s="10">
        <v>14.501688</v>
      </c>
      <c r="W32" s="10">
        <v>15.90497875</v>
      </c>
      <c r="X32" s="10">
        <v>16.186246870000002</v>
      </c>
      <c r="Y32" s="10">
        <v>15.776569370000001</v>
      </c>
      <c r="Z32" s="10">
        <v>15.567955019999999</v>
      </c>
      <c r="AA32" s="10">
        <v>15.205845829999999</v>
      </c>
      <c r="AB32" s="10">
        <v>15.630804059999999</v>
      </c>
      <c r="AC32" s="10">
        <v>16.607809069999998</v>
      </c>
      <c r="AD32" s="10">
        <v>17.982105260000001</v>
      </c>
      <c r="AE32" s="10">
        <v>18.168872830000002</v>
      </c>
      <c r="AF32" s="10">
        <v>18.440774919999999</v>
      </c>
      <c r="AG32" s="10">
        <v>18.258602140000001</v>
      </c>
      <c r="AH32" s="10">
        <v>19.337358470000002</v>
      </c>
      <c r="AI32" s="10">
        <v>19.99825096</v>
      </c>
      <c r="AJ32" s="10">
        <v>19.212692260000001</v>
      </c>
      <c r="AK32" s="10">
        <v>19.42036629</v>
      </c>
      <c r="AL32" s="10">
        <v>20.455415729999999</v>
      </c>
      <c r="AM32" s="10">
        <v>20.441560750000001</v>
      </c>
      <c r="AN32" s="10">
        <v>19.03640175</v>
      </c>
      <c r="AO32" s="10">
        <v>17.537260060000001</v>
      </c>
      <c r="AP32" s="10">
        <v>18.013652799999999</v>
      </c>
      <c r="AQ32" s="10">
        <v>17.79648018</v>
      </c>
      <c r="AR32" s="10">
        <v>17.671895979999999</v>
      </c>
      <c r="AS32" s="10">
        <v>16.272233960000001</v>
      </c>
      <c r="AT32" s="10">
        <v>16.519098280000001</v>
      </c>
      <c r="AU32" s="10">
        <v>16.821195599999999</v>
      </c>
      <c r="AV32" s="10">
        <v>16.259283069999999</v>
      </c>
      <c r="AW32" s="10">
        <v>15.19752407</v>
      </c>
      <c r="AX32" s="10">
        <v>14.6101923</v>
      </c>
      <c r="AY32" s="10">
        <v>14.24436188</v>
      </c>
      <c r="AZ32" s="10">
        <v>13.04418182</v>
      </c>
      <c r="BA32" s="10">
        <v>12.364021299999999</v>
      </c>
      <c r="BB32" s="10">
        <v>13.75771046</v>
      </c>
      <c r="BC32" s="10">
        <v>13.40457344</v>
      </c>
      <c r="BD32" s="10">
        <v>12.083423610000001</v>
      </c>
      <c r="BE32" s="10">
        <v>11.85943127</v>
      </c>
      <c r="BF32" s="10">
        <v>11.55088615</v>
      </c>
      <c r="BG32" s="10">
        <v>11.70950603</v>
      </c>
      <c r="BH32" s="10">
        <v>10.552148819999999</v>
      </c>
      <c r="BI32" s="10">
        <v>10.270905490000001</v>
      </c>
      <c r="BJ32" s="10">
        <v>10.000563619999999</v>
      </c>
      <c r="BK32" s="10">
        <v>10.608241080000001</v>
      </c>
      <c r="BL32" s="10">
        <v>12.6214447</v>
      </c>
      <c r="BM32" s="10">
        <v>13.2557621</v>
      </c>
      <c r="BN32" s="10">
        <v>13.538508419999999</v>
      </c>
      <c r="BO32" s="10">
        <v>12.1564064</v>
      </c>
      <c r="BP32" s="10">
        <v>12.097904209999999</v>
      </c>
      <c r="BQ32" s="10">
        <v>11.84695625</v>
      </c>
      <c r="BR32" s="10">
        <v>10.12130737</v>
      </c>
      <c r="BS32" s="10">
        <v>11.85144901</v>
      </c>
      <c r="BT32" s="10">
        <v>10.18859863</v>
      </c>
    </row>
    <row r="33" spans="2:72">
      <c r="B33" t="s">
        <v>216</v>
      </c>
      <c r="C33" s="10">
        <v>9.0202217099999995</v>
      </c>
      <c r="D33" s="10">
        <v>8.0622148510000002</v>
      </c>
      <c r="E33" s="10">
        <v>7.6530799869999999</v>
      </c>
      <c r="F33" s="10">
        <v>7.4316239360000003</v>
      </c>
      <c r="G33" s="10">
        <v>7.7592511179999999</v>
      </c>
      <c r="H33" s="10">
        <v>8.0337257389999994</v>
      </c>
      <c r="I33" s="10">
        <v>7.8804397579999996</v>
      </c>
      <c r="J33" s="10">
        <v>7.8501310350000004</v>
      </c>
      <c r="K33" s="10">
        <v>7.2147026060000004</v>
      </c>
      <c r="L33" s="10">
        <v>6.4910030360000004</v>
      </c>
      <c r="M33" s="10">
        <v>8.2054729460000004</v>
      </c>
      <c r="N33" s="10">
        <v>8.2500820160000004</v>
      </c>
      <c r="O33" s="10">
        <v>9.3751525880000006</v>
      </c>
      <c r="P33" s="10">
        <v>11.30053234</v>
      </c>
      <c r="Q33" s="10">
        <v>13.75153446</v>
      </c>
      <c r="R33" s="10">
        <v>15.298169140000001</v>
      </c>
      <c r="S33" s="10">
        <v>19.0103817</v>
      </c>
      <c r="T33" s="10">
        <v>19.931440349999999</v>
      </c>
      <c r="U33" s="10">
        <v>20.548051829999999</v>
      </c>
      <c r="V33" s="10">
        <v>21.843751910000002</v>
      </c>
      <c r="W33" s="10">
        <v>22.701845169999999</v>
      </c>
      <c r="X33" s="10">
        <v>20.862726210000002</v>
      </c>
      <c r="Y33" s="10">
        <v>23.45942879</v>
      </c>
      <c r="Z33" s="10">
        <v>24.476427080000001</v>
      </c>
      <c r="AA33" s="10">
        <v>25.54857063</v>
      </c>
      <c r="AB33" s="10">
        <v>23.973161699999999</v>
      </c>
      <c r="AC33" s="10">
        <v>24.113788599999999</v>
      </c>
      <c r="AD33" s="10">
        <v>26.30791473</v>
      </c>
      <c r="AE33" s="10">
        <v>26.681343080000001</v>
      </c>
      <c r="AF33" s="10">
        <v>26.066032409999998</v>
      </c>
      <c r="AG33" s="10">
        <v>28.345314030000001</v>
      </c>
      <c r="AH33" s="10">
        <v>29.3714695</v>
      </c>
      <c r="AI33" s="10">
        <v>29.912641529999998</v>
      </c>
      <c r="AJ33" s="10">
        <v>28.806489939999999</v>
      </c>
      <c r="AK33" s="10">
        <v>28.759201050000001</v>
      </c>
      <c r="AL33" s="10">
        <v>28.537813190000001</v>
      </c>
      <c r="AM33" s="10">
        <v>27.76628685</v>
      </c>
      <c r="AN33" s="10">
        <v>25.150262829999999</v>
      </c>
      <c r="AO33" s="10">
        <v>26.283836359999999</v>
      </c>
      <c r="AP33" s="10">
        <v>27.279636379999999</v>
      </c>
      <c r="AQ33" s="10">
        <v>26.701959609999999</v>
      </c>
      <c r="AR33" s="10">
        <v>24.77520943</v>
      </c>
      <c r="AS33" s="10">
        <v>23.488384249999999</v>
      </c>
      <c r="AT33" s="10">
        <v>23.514490129999999</v>
      </c>
      <c r="AU33" s="10">
        <v>22.109683990000001</v>
      </c>
      <c r="AV33" s="10">
        <v>18.709236149999999</v>
      </c>
      <c r="AW33" s="10">
        <v>19.749790189999999</v>
      </c>
      <c r="AX33" s="10">
        <v>18.588851930000001</v>
      </c>
      <c r="AY33" s="10">
        <v>19.35056114</v>
      </c>
      <c r="AZ33" s="10">
        <v>17.480016710000001</v>
      </c>
      <c r="BA33" s="10">
        <v>18.112598420000001</v>
      </c>
      <c r="BB33" s="10">
        <v>17.219804759999999</v>
      </c>
      <c r="BC33" s="10">
        <v>18.621414179999999</v>
      </c>
      <c r="BD33" s="10">
        <v>16.314914699999999</v>
      </c>
      <c r="BE33" s="10">
        <v>16.35302544</v>
      </c>
      <c r="BF33" s="10">
        <v>15.83734989</v>
      </c>
      <c r="BG33" s="10">
        <v>15.13283157</v>
      </c>
      <c r="BH33" s="10">
        <v>13.370018959999999</v>
      </c>
      <c r="BI33" s="10">
        <v>14.16561222</v>
      </c>
      <c r="BJ33" s="10">
        <v>16.083988189999999</v>
      </c>
      <c r="BK33" s="10">
        <v>16.470602039999999</v>
      </c>
      <c r="BL33" s="10">
        <v>15.633447650000001</v>
      </c>
      <c r="BM33" s="10">
        <v>17.213165279999998</v>
      </c>
      <c r="BN33" s="10">
        <v>15.40519905</v>
      </c>
      <c r="BO33" s="10">
        <v>16.433341980000002</v>
      </c>
      <c r="BP33" s="10">
        <v>13.156885150000001</v>
      </c>
      <c r="BQ33" s="10">
        <v>14.659790040000001</v>
      </c>
      <c r="BR33" s="10">
        <v>12.93356419</v>
      </c>
      <c r="BS33" s="10">
        <v>13.463247300000001</v>
      </c>
      <c r="BT33" s="10">
        <v>12.190911290000001</v>
      </c>
    </row>
    <row r="34" spans="2:72">
      <c r="B34" t="s">
        <v>217</v>
      </c>
      <c r="C34" s="10">
        <v>6.1795725819999996</v>
      </c>
      <c r="D34" s="10">
        <v>5.2799830439999997</v>
      </c>
      <c r="E34" s="10">
        <v>5.2656903269999997</v>
      </c>
      <c r="F34" s="10">
        <v>5.9226655959999999</v>
      </c>
      <c r="G34" s="10">
        <v>6.2501468659999997</v>
      </c>
      <c r="H34" s="10">
        <v>5.689670563</v>
      </c>
      <c r="I34" s="10">
        <v>4.978943825</v>
      </c>
      <c r="J34" s="10">
        <v>4.5950694079999996</v>
      </c>
      <c r="K34" s="10">
        <v>5.1339664459999996</v>
      </c>
      <c r="L34" s="10">
        <v>5.1846666340000001</v>
      </c>
      <c r="M34" s="10">
        <v>4.292417049</v>
      </c>
      <c r="N34" s="10">
        <v>4.2809114460000002</v>
      </c>
      <c r="O34" s="10">
        <v>6.1526966090000004</v>
      </c>
      <c r="P34" s="10">
        <v>5.8034348490000003</v>
      </c>
      <c r="Q34" s="10">
        <v>7.2568798069999998</v>
      </c>
      <c r="R34" s="10">
        <v>8.1476917269999998</v>
      </c>
      <c r="S34" s="10">
        <v>10.54774761</v>
      </c>
      <c r="T34" s="10">
        <v>12.00886154</v>
      </c>
      <c r="U34" s="10">
        <v>10.306160930000001</v>
      </c>
      <c r="V34" s="10">
        <v>10.51712513</v>
      </c>
      <c r="W34" s="10">
        <v>12.311935419999999</v>
      </c>
      <c r="X34" s="10">
        <v>11.02053738</v>
      </c>
      <c r="Y34" s="10">
        <v>12.510645869999999</v>
      </c>
      <c r="Z34" s="10">
        <v>11.77351475</v>
      </c>
      <c r="AA34" s="10">
        <v>13.5350275</v>
      </c>
      <c r="AB34" s="10">
        <v>12.869406700000001</v>
      </c>
      <c r="AC34" s="10">
        <v>11.75300217</v>
      </c>
      <c r="AD34" s="10">
        <v>13.80801773</v>
      </c>
      <c r="AE34" s="10">
        <v>16.21690559</v>
      </c>
      <c r="AF34" s="10">
        <v>16.3243084</v>
      </c>
      <c r="AG34" s="10">
        <v>14.99607277</v>
      </c>
      <c r="AH34" s="10">
        <v>17.195812230000001</v>
      </c>
      <c r="AI34" s="10">
        <v>18.988790510000001</v>
      </c>
      <c r="AJ34" s="10">
        <v>18.420709609999999</v>
      </c>
      <c r="AK34" s="10">
        <v>17.954545970000002</v>
      </c>
      <c r="AL34" s="10">
        <v>16.468986510000001</v>
      </c>
      <c r="AM34" s="10">
        <v>17.116481780000001</v>
      </c>
      <c r="AN34" s="10">
        <v>15.88026428</v>
      </c>
      <c r="AO34" s="10">
        <v>14.92412281</v>
      </c>
      <c r="AP34" s="10">
        <v>14.91916752</v>
      </c>
      <c r="AQ34" s="10">
        <v>15.66196918</v>
      </c>
      <c r="AR34" s="10">
        <v>12.54925632</v>
      </c>
      <c r="AS34" s="10">
        <v>13.56715202</v>
      </c>
      <c r="AT34" s="10">
        <v>13.53865337</v>
      </c>
      <c r="AU34" s="10">
        <v>14.26355934</v>
      </c>
      <c r="AV34" s="10">
        <v>13.268535610000001</v>
      </c>
      <c r="AW34" s="10">
        <v>12.419048310000001</v>
      </c>
      <c r="AX34" s="10">
        <v>10.010659220000001</v>
      </c>
      <c r="AY34" s="10">
        <v>10.249758720000001</v>
      </c>
      <c r="AZ34" s="10">
        <v>10.55571651</v>
      </c>
      <c r="BA34" s="10">
        <v>10.52578259</v>
      </c>
      <c r="BB34" s="10">
        <v>9.6398935320000003</v>
      </c>
      <c r="BC34" s="10">
        <v>10.543028830000001</v>
      </c>
      <c r="BD34" s="10">
        <v>9.9335613249999994</v>
      </c>
      <c r="BE34" s="10">
        <v>9.6505718229999999</v>
      </c>
      <c r="BF34" s="10">
        <v>9.9987888340000008</v>
      </c>
      <c r="BG34" s="10">
        <v>8.1941118240000002</v>
      </c>
      <c r="BH34" s="10">
        <v>7.583668232</v>
      </c>
      <c r="BI34" s="10">
        <v>8.1919555660000007</v>
      </c>
      <c r="BJ34" s="10">
        <v>9.012056351</v>
      </c>
      <c r="BK34" s="10">
        <v>8.5491056440000008</v>
      </c>
      <c r="BL34" s="10">
        <v>10.082879070000001</v>
      </c>
      <c r="BM34" s="10">
        <v>9.9465885160000003</v>
      </c>
      <c r="BN34" s="10">
        <v>11.648590090000001</v>
      </c>
      <c r="BO34" s="10">
        <v>11.445979120000001</v>
      </c>
      <c r="BP34" s="10">
        <v>10.305697439999999</v>
      </c>
      <c r="BQ34" s="10">
        <v>10.70794392</v>
      </c>
      <c r="BR34" s="10">
        <v>9.9375352859999992</v>
      </c>
      <c r="BS34" s="10">
        <v>10.438937190000001</v>
      </c>
      <c r="BT34" s="10">
        <v>8.7579002379999995</v>
      </c>
    </row>
    <row r="35" spans="2:72">
      <c r="B35" t="s">
        <v>218</v>
      </c>
      <c r="C35" s="10">
        <v>8.0231485370000009</v>
      </c>
      <c r="D35" s="10">
        <v>7.6997470860000004</v>
      </c>
      <c r="E35" s="10">
        <v>7.499068737</v>
      </c>
      <c r="F35" s="10">
        <v>6.4551196099999997</v>
      </c>
      <c r="G35" s="10">
        <v>7.8078737260000004</v>
      </c>
      <c r="H35" s="10">
        <v>7.2523579600000003</v>
      </c>
      <c r="I35" s="10">
        <v>6.7020978930000004</v>
      </c>
      <c r="J35" s="10">
        <v>6.9269852639999998</v>
      </c>
      <c r="K35" s="10">
        <v>6.6501293180000003</v>
      </c>
      <c r="L35" s="10">
        <v>6.1986303329999997</v>
      </c>
      <c r="M35" s="10">
        <v>6.1716837880000002</v>
      </c>
      <c r="N35" s="10">
        <v>5.9107303619999998</v>
      </c>
      <c r="O35" s="10">
        <v>5.8083090779999997</v>
      </c>
      <c r="P35" s="10">
        <v>5.7694754599999998</v>
      </c>
      <c r="Q35" s="10">
        <v>6.442741871</v>
      </c>
      <c r="R35" s="10">
        <v>8.4836387630000001</v>
      </c>
      <c r="S35" s="10">
        <v>10.61237144</v>
      </c>
      <c r="T35" s="10">
        <v>10.76526642</v>
      </c>
      <c r="U35" s="10">
        <v>11.846327779999999</v>
      </c>
      <c r="V35" s="10">
        <v>12.136115070000001</v>
      </c>
      <c r="W35" s="10">
        <v>11.106205940000001</v>
      </c>
      <c r="X35" s="10">
        <v>10.610935209999999</v>
      </c>
      <c r="Y35" s="10">
        <v>10.08042526</v>
      </c>
      <c r="Z35" s="10">
        <v>10.985749240000001</v>
      </c>
      <c r="AA35" s="10">
        <v>11.92768478</v>
      </c>
      <c r="AB35" s="10">
        <v>11.82996082</v>
      </c>
      <c r="AC35" s="10">
        <v>12.484921460000001</v>
      </c>
      <c r="AD35" s="10">
        <v>13.155904769999999</v>
      </c>
      <c r="AE35" s="10">
        <v>14.250692369999999</v>
      </c>
      <c r="AF35" s="10">
        <v>15.294675829999999</v>
      </c>
      <c r="AG35" s="10">
        <v>16.25766754</v>
      </c>
      <c r="AH35" s="10">
        <v>16.615074159999999</v>
      </c>
      <c r="AI35" s="10">
        <v>17.08483124</v>
      </c>
      <c r="AJ35" s="10">
        <v>16.18926239</v>
      </c>
      <c r="AK35" s="10">
        <v>16.462879180000002</v>
      </c>
      <c r="AL35" s="10">
        <v>16.58688927</v>
      </c>
      <c r="AM35" s="10">
        <v>17.37603378</v>
      </c>
      <c r="AN35" s="10">
        <v>16.14697456</v>
      </c>
      <c r="AO35" s="10">
        <v>15.21728802</v>
      </c>
      <c r="AP35" s="10">
        <v>16.60342979</v>
      </c>
      <c r="AQ35" s="10">
        <v>16.436759949999999</v>
      </c>
      <c r="AR35" s="10">
        <v>15.981266979999999</v>
      </c>
      <c r="AS35" s="10">
        <v>13.76172161</v>
      </c>
      <c r="AT35" s="10">
        <v>12.897486689999999</v>
      </c>
      <c r="AU35" s="10">
        <v>12.804368970000001</v>
      </c>
      <c r="AV35" s="10">
        <v>12.504503250000001</v>
      </c>
      <c r="AW35" s="10">
        <v>12.806302069999999</v>
      </c>
      <c r="AX35" s="10">
        <v>12.27170467</v>
      </c>
      <c r="AY35" s="10">
        <v>11.86209393</v>
      </c>
      <c r="AZ35" s="10">
        <v>11.230248449999999</v>
      </c>
      <c r="BA35" s="10">
        <v>11.56185722</v>
      </c>
      <c r="BB35" s="10">
        <v>10.5792141</v>
      </c>
      <c r="BC35" s="10">
        <v>10.768589970000001</v>
      </c>
      <c r="BD35" s="10">
        <v>10.12014961</v>
      </c>
      <c r="BE35" s="10">
        <v>9.4276323319999999</v>
      </c>
      <c r="BF35" s="10">
        <v>9.5899133679999995</v>
      </c>
      <c r="BG35" s="10">
        <v>9.6238060000000001</v>
      </c>
      <c r="BH35" s="10">
        <v>8.6368131639999994</v>
      </c>
      <c r="BI35" s="10">
        <v>9.2633857729999995</v>
      </c>
      <c r="BJ35" s="10">
        <v>9.0905780790000001</v>
      </c>
      <c r="BK35" s="10">
        <v>8.718147278</v>
      </c>
      <c r="BL35" s="10">
        <v>9.1387462619999997</v>
      </c>
      <c r="BM35" s="10">
        <v>10.34232903</v>
      </c>
      <c r="BN35" s="10">
        <v>9.964759827</v>
      </c>
      <c r="BO35" s="10">
        <v>10.98872089</v>
      </c>
      <c r="BP35" s="10">
        <v>10.01598167</v>
      </c>
      <c r="BQ35" s="10">
        <v>9.9098405839999995</v>
      </c>
      <c r="BR35" s="10">
        <v>8.43355751</v>
      </c>
      <c r="BS35" s="10">
        <v>8.6981801989999994</v>
      </c>
      <c r="BT35" s="10">
        <v>8.7581310269999992</v>
      </c>
    </row>
    <row r="36" spans="2:72">
      <c r="B36" t="s">
        <v>219</v>
      </c>
      <c r="C36" s="10">
        <v>7.6282420159999997</v>
      </c>
      <c r="D36" s="10">
        <v>6.4243507390000003</v>
      </c>
      <c r="E36" s="10">
        <v>4.7762513159999997</v>
      </c>
      <c r="F36" s="10">
        <v>6.6919255260000003</v>
      </c>
      <c r="G36" s="10">
        <v>5.8539590840000004</v>
      </c>
      <c r="H36" s="10">
        <v>5.9920344349999999</v>
      </c>
      <c r="I36" s="10">
        <v>5.7262725830000001</v>
      </c>
      <c r="J36" s="10">
        <v>6.881902695</v>
      </c>
      <c r="K36" s="10">
        <v>6.7045459750000003</v>
      </c>
      <c r="L36" s="10">
        <v>5.0711488720000002</v>
      </c>
      <c r="M36" s="10">
        <v>5.4254899019999998</v>
      </c>
      <c r="N36" s="10">
        <v>5.8886733060000003</v>
      </c>
      <c r="O36" s="10">
        <v>6.631612778</v>
      </c>
      <c r="P36" s="10">
        <v>6.9013280869999996</v>
      </c>
      <c r="Q36" s="10">
        <v>8.2514801030000005</v>
      </c>
      <c r="R36" s="10">
        <v>9.8023662569999992</v>
      </c>
      <c r="S36" s="10">
        <v>11.27926064</v>
      </c>
      <c r="T36" s="10">
        <v>12.57619667</v>
      </c>
      <c r="U36" s="10">
        <v>12.99651051</v>
      </c>
      <c r="V36" s="10">
        <v>13.76401997</v>
      </c>
      <c r="W36" s="10">
        <v>14.87105274</v>
      </c>
      <c r="X36" s="10">
        <v>12.18020821</v>
      </c>
      <c r="Y36" s="10">
        <v>13.977995870000001</v>
      </c>
      <c r="Z36" s="10">
        <v>15.61223698</v>
      </c>
      <c r="AA36" s="10">
        <v>15.78360176</v>
      </c>
      <c r="AB36" s="10">
        <v>16.750562670000001</v>
      </c>
      <c r="AC36" s="10">
        <v>17.701200490000002</v>
      </c>
      <c r="AD36" s="10">
        <v>18.619106290000001</v>
      </c>
      <c r="AE36" s="10">
        <v>20.10928917</v>
      </c>
      <c r="AF36" s="10">
        <v>22.819299699999998</v>
      </c>
      <c r="AG36" s="10">
        <v>20.570728299999999</v>
      </c>
      <c r="AH36" s="10">
        <v>18.82265091</v>
      </c>
      <c r="AI36" s="10">
        <v>19.274179459999999</v>
      </c>
      <c r="AJ36" s="10">
        <v>20.935911180000002</v>
      </c>
      <c r="AK36" s="10">
        <v>19.718086240000002</v>
      </c>
      <c r="AL36" s="10">
        <v>20.255950930000001</v>
      </c>
      <c r="AM36" s="10">
        <v>19.582685470000001</v>
      </c>
      <c r="AN36" s="10">
        <v>17.659955979999999</v>
      </c>
      <c r="AO36" s="10">
        <v>18.232810969999999</v>
      </c>
      <c r="AP36" s="10">
        <v>17.172525409999999</v>
      </c>
      <c r="AQ36" s="10">
        <v>17.588603970000001</v>
      </c>
      <c r="AR36" s="10">
        <v>16.400640490000001</v>
      </c>
      <c r="AS36" s="10">
        <v>13.594183920000001</v>
      </c>
      <c r="AT36" s="10">
        <v>13.992929459999999</v>
      </c>
      <c r="AU36" s="10">
        <v>14.38413334</v>
      </c>
      <c r="AV36" s="10">
        <v>15.29749775</v>
      </c>
      <c r="AW36" s="10">
        <v>13.5684185</v>
      </c>
      <c r="AX36" s="10">
        <v>10.904782300000001</v>
      </c>
      <c r="AY36" s="10">
        <v>12.92423153</v>
      </c>
      <c r="AZ36" s="10">
        <v>10.919942860000001</v>
      </c>
      <c r="BA36" s="10">
        <v>12.6450634</v>
      </c>
      <c r="BB36" s="10">
        <v>11.51353741</v>
      </c>
      <c r="BC36" s="10">
        <v>11.0394001</v>
      </c>
      <c r="BD36" s="10">
        <v>10.68536186</v>
      </c>
      <c r="BE36" s="10">
        <v>9.6039018630000008</v>
      </c>
      <c r="BF36" s="10">
        <v>10.30873489</v>
      </c>
      <c r="BG36" s="10">
        <v>11.11187649</v>
      </c>
      <c r="BH36" s="10">
        <v>9.8738880160000004</v>
      </c>
      <c r="BI36" s="10">
        <v>8.9917583469999993</v>
      </c>
      <c r="BJ36" s="10">
        <v>9.8941469190000007</v>
      </c>
      <c r="BK36" s="10">
        <v>11.21961308</v>
      </c>
      <c r="BL36" s="10">
        <v>10.11142826</v>
      </c>
      <c r="BM36" s="10">
        <v>11.51751232</v>
      </c>
      <c r="BN36" s="10">
        <v>10.356902120000001</v>
      </c>
      <c r="BO36" s="10">
        <v>11.910073280000001</v>
      </c>
      <c r="BP36" s="10">
        <v>11.53567505</v>
      </c>
      <c r="BQ36" s="10">
        <v>12.215073589999999</v>
      </c>
      <c r="BR36" s="10">
        <v>10.45913887</v>
      </c>
      <c r="BS36" s="10">
        <v>11.21095276</v>
      </c>
      <c r="BT36" s="10">
        <v>10.19851398</v>
      </c>
    </row>
    <row r="37" spans="2:72">
      <c r="B37" t="s">
        <v>220</v>
      </c>
      <c r="C37" s="10">
        <v>19.841709139999999</v>
      </c>
      <c r="D37" s="10">
        <v>23.087776179999999</v>
      </c>
      <c r="E37" s="10">
        <v>17.68709183</v>
      </c>
      <c r="F37" s="10">
        <v>17.140005110000001</v>
      </c>
      <c r="G37" s="10">
        <v>27.488197329999998</v>
      </c>
      <c r="H37" s="10">
        <v>23.182691569999999</v>
      </c>
      <c r="I37" s="10">
        <v>19.792285920000001</v>
      </c>
      <c r="J37" s="10">
        <v>14.43576717</v>
      </c>
      <c r="K37" s="10">
        <v>22.527055740000002</v>
      </c>
      <c r="L37" s="10">
        <v>20.109649659999999</v>
      </c>
      <c r="M37" s="10">
        <v>21.195995329999999</v>
      </c>
      <c r="N37" s="10">
        <v>20.177825930000001</v>
      </c>
      <c r="O37" s="10">
        <v>16.808006290000002</v>
      </c>
      <c r="P37" s="10">
        <v>19.4832058</v>
      </c>
      <c r="Q37" s="10">
        <v>17.84674072</v>
      </c>
      <c r="R37" s="10">
        <v>15.701242450000001</v>
      </c>
      <c r="S37" s="10">
        <v>15.524622920000001</v>
      </c>
      <c r="T37" s="10">
        <v>15.431338309999999</v>
      </c>
      <c r="U37" s="10">
        <v>19.692859649999999</v>
      </c>
      <c r="V37" s="10">
        <v>24.00829315</v>
      </c>
      <c r="W37" s="10">
        <v>22.877952579999999</v>
      </c>
      <c r="X37" s="10">
        <v>26.170812609999999</v>
      </c>
      <c r="Y37" s="10">
        <v>22.051336289999998</v>
      </c>
      <c r="Z37" s="10">
        <v>24.829574579999999</v>
      </c>
      <c r="AA37" s="10">
        <v>25.72611427</v>
      </c>
      <c r="AB37" s="10">
        <v>27.016620639999999</v>
      </c>
      <c r="AC37" s="10">
        <v>31.038995740000001</v>
      </c>
      <c r="AD37" s="10">
        <v>27.18905449</v>
      </c>
      <c r="AE37" s="10">
        <v>34.706619259999997</v>
      </c>
      <c r="AF37" s="10">
        <v>37.401412960000002</v>
      </c>
      <c r="AG37" s="10">
        <v>38.799797060000003</v>
      </c>
      <c r="AH37" s="10">
        <v>37.174934389999997</v>
      </c>
      <c r="AI37" s="10">
        <v>37.507652280000002</v>
      </c>
      <c r="AJ37" s="10">
        <v>33.905632019999999</v>
      </c>
      <c r="AK37" s="10">
        <v>30.960052489999999</v>
      </c>
      <c r="AL37" s="10">
        <v>36.776046749999999</v>
      </c>
      <c r="AM37" s="10">
        <v>31.563241959999999</v>
      </c>
      <c r="AN37" s="10">
        <v>31.40405655</v>
      </c>
      <c r="AO37" s="10">
        <v>31.947732930000001</v>
      </c>
      <c r="AP37" s="10">
        <v>32.46079254</v>
      </c>
      <c r="AQ37" s="10">
        <v>31.76348686</v>
      </c>
      <c r="AR37" s="10">
        <v>24.593973160000001</v>
      </c>
      <c r="AS37" s="10">
        <v>30.58617783</v>
      </c>
      <c r="AT37" s="10">
        <v>23.25177193</v>
      </c>
      <c r="AU37" s="10">
        <v>26.20530128</v>
      </c>
      <c r="AV37" s="10">
        <v>26.283416750000001</v>
      </c>
      <c r="AW37" s="10">
        <v>24.635692599999999</v>
      </c>
      <c r="AX37" s="10">
        <v>22.429744719999999</v>
      </c>
      <c r="AY37" s="10">
        <v>23.298761370000001</v>
      </c>
      <c r="AZ37" s="10">
        <v>17.78941536</v>
      </c>
      <c r="BA37" s="10">
        <v>22.36213493</v>
      </c>
      <c r="BB37" s="10">
        <v>26.032411580000002</v>
      </c>
      <c r="BC37" s="10">
        <v>31.440038680000001</v>
      </c>
      <c r="BD37" s="10">
        <v>29.460495000000002</v>
      </c>
      <c r="BE37" s="10">
        <v>30.791854860000001</v>
      </c>
      <c r="BF37" s="10">
        <v>24.017398830000001</v>
      </c>
      <c r="BG37" s="10">
        <v>22.310798649999999</v>
      </c>
      <c r="BH37" s="10">
        <v>24.609033579999998</v>
      </c>
      <c r="BI37" s="10">
        <v>28.755216600000001</v>
      </c>
      <c r="BJ37" s="10">
        <v>27.58358574</v>
      </c>
      <c r="BK37" s="10">
        <v>23.89251518</v>
      </c>
      <c r="BL37" s="10">
        <v>20.298915860000001</v>
      </c>
      <c r="BM37" s="10">
        <v>27.13500977</v>
      </c>
      <c r="BN37" s="10">
        <v>26.738132480000001</v>
      </c>
      <c r="BO37" s="10">
        <v>28.516935350000001</v>
      </c>
      <c r="BP37" s="10">
        <v>24.203924180000001</v>
      </c>
      <c r="BQ37" s="10">
        <v>27.07159424</v>
      </c>
      <c r="BR37" s="10">
        <v>26.855945590000001</v>
      </c>
      <c r="BS37" s="10">
        <v>29.210495000000002</v>
      </c>
      <c r="BT37" s="10">
        <v>22.749847410000001</v>
      </c>
    </row>
    <row r="38" spans="2:72">
      <c r="B38" t="s">
        <v>221</v>
      </c>
      <c r="C38" s="10">
        <v>17.236358639999999</v>
      </c>
      <c r="D38" s="10">
        <v>15.635344509999999</v>
      </c>
      <c r="E38" s="10">
        <v>11.82050514</v>
      </c>
      <c r="F38" s="10">
        <v>12.3306427</v>
      </c>
      <c r="G38" s="10">
        <v>16.923807140000001</v>
      </c>
      <c r="H38" s="10">
        <v>14.647751810000001</v>
      </c>
      <c r="I38" s="10">
        <v>12.97702217</v>
      </c>
      <c r="J38" s="10">
        <v>9.8626737589999998</v>
      </c>
      <c r="K38" s="10">
        <v>15.670820239999999</v>
      </c>
      <c r="L38" s="10">
        <v>21.696655270000001</v>
      </c>
      <c r="M38" s="10">
        <v>17.894166949999999</v>
      </c>
      <c r="N38" s="10">
        <v>17.42845917</v>
      </c>
      <c r="O38" s="10">
        <v>22.68540192</v>
      </c>
      <c r="P38" s="10">
        <v>18.019485469999999</v>
      </c>
      <c r="Q38" s="10">
        <v>22.693630219999999</v>
      </c>
      <c r="R38" s="10">
        <v>16.165008539999999</v>
      </c>
      <c r="S38" s="10">
        <v>25.87446976</v>
      </c>
      <c r="T38" s="10">
        <v>24.927568440000002</v>
      </c>
      <c r="U38" s="10">
        <v>23.19611549</v>
      </c>
      <c r="V38" s="10">
        <v>19.86740112</v>
      </c>
      <c r="W38" s="10">
        <v>19.761598589999998</v>
      </c>
      <c r="X38" s="10">
        <v>23.382684709999999</v>
      </c>
      <c r="Y38" s="10">
        <v>23.490022660000001</v>
      </c>
      <c r="Z38" s="10">
        <v>24.45951462</v>
      </c>
      <c r="AA38" s="10">
        <v>21.325031280000001</v>
      </c>
      <c r="AB38" s="10">
        <v>21.471019739999999</v>
      </c>
      <c r="AC38" s="10">
        <v>21.99482536</v>
      </c>
      <c r="AD38" s="10">
        <v>24.844432829999999</v>
      </c>
      <c r="AE38" s="10">
        <v>23.370489119999998</v>
      </c>
      <c r="AF38" s="10">
        <v>28.586650850000002</v>
      </c>
      <c r="AG38" s="10">
        <v>29.05728912</v>
      </c>
      <c r="AH38" s="10">
        <v>26.408809659999999</v>
      </c>
      <c r="AI38" s="10">
        <v>28.854051590000001</v>
      </c>
      <c r="AJ38" s="10">
        <v>27.803512569999999</v>
      </c>
      <c r="AK38" s="10">
        <v>39.185211180000003</v>
      </c>
      <c r="AL38" s="10">
        <v>33.786792759999997</v>
      </c>
      <c r="AM38" s="10">
        <v>24.426668169999999</v>
      </c>
      <c r="AN38" s="10">
        <v>29.158555979999999</v>
      </c>
      <c r="AO38" s="10">
        <v>30.489168169999999</v>
      </c>
      <c r="AP38" s="10">
        <v>29.51519394</v>
      </c>
      <c r="AQ38" s="10">
        <v>35.399421689999997</v>
      </c>
      <c r="AR38" s="10">
        <v>36.346111299999997</v>
      </c>
      <c r="AS38" s="10">
        <v>31.403064730000001</v>
      </c>
      <c r="AT38" s="10">
        <v>32.6436615</v>
      </c>
      <c r="AU38" s="10">
        <v>30.6739006</v>
      </c>
      <c r="AV38" s="10">
        <v>33.843772889999997</v>
      </c>
      <c r="AW38" s="10">
        <v>31.21751785</v>
      </c>
      <c r="AX38" s="10">
        <v>27.377115249999999</v>
      </c>
      <c r="AY38" s="10">
        <v>29.461500170000001</v>
      </c>
      <c r="AZ38" s="10">
        <v>30.217868800000002</v>
      </c>
      <c r="BA38" s="10">
        <v>26.159252169999998</v>
      </c>
      <c r="BB38" s="10">
        <v>24.619922639999999</v>
      </c>
      <c r="BC38" s="10">
        <v>27.24365616</v>
      </c>
      <c r="BD38" s="10">
        <v>27.963905329999999</v>
      </c>
      <c r="BE38" s="10">
        <v>24.014560700000001</v>
      </c>
      <c r="BF38" s="10">
        <v>23.852041239999998</v>
      </c>
      <c r="BG38" s="10">
        <v>25.92448997</v>
      </c>
      <c r="BH38" s="10">
        <v>26.211547849999999</v>
      </c>
      <c r="BI38" s="10">
        <v>28.994895939999999</v>
      </c>
      <c r="BJ38" s="10">
        <v>26.80679512</v>
      </c>
      <c r="BK38" s="10">
        <v>23.162858960000001</v>
      </c>
      <c r="BL38" s="10">
        <v>23.4468441</v>
      </c>
      <c r="BM38" s="10">
        <v>24.213418959999998</v>
      </c>
      <c r="BN38" s="10">
        <v>23.872137070000001</v>
      </c>
      <c r="BO38" s="10">
        <v>21.55448341</v>
      </c>
      <c r="BP38" s="10">
        <v>18.058595660000002</v>
      </c>
      <c r="BQ38" s="10">
        <v>19.444211960000001</v>
      </c>
      <c r="BR38" s="10">
        <v>20.24045753</v>
      </c>
      <c r="BS38" s="10">
        <v>22.123189929999999</v>
      </c>
      <c r="BT38" s="10">
        <v>24.655843730000001</v>
      </c>
    </row>
    <row r="39" spans="2:72">
      <c r="B39" t="s">
        <v>222</v>
      </c>
      <c r="C39" s="10">
        <f>C11</f>
        <v>10.178728100000001</v>
      </c>
      <c r="D39" s="10">
        <f t="shared" ref="D39:BO39" si="0">D11</f>
        <v>9.3268899919999999</v>
      </c>
      <c r="E39" s="10">
        <f t="shared" si="0"/>
        <v>8.4170484539999997</v>
      </c>
      <c r="F39" s="10">
        <f t="shared" si="0"/>
        <v>8.7142515179999993</v>
      </c>
      <c r="G39" s="10">
        <f t="shared" si="0"/>
        <v>9.0354862209999993</v>
      </c>
      <c r="H39" s="10">
        <f t="shared" si="0"/>
        <v>8.4509248729999999</v>
      </c>
      <c r="I39" s="10">
        <f t="shared" si="0"/>
        <v>8.0896301269999995</v>
      </c>
      <c r="J39" s="10">
        <f t="shared" si="0"/>
        <v>8.2700901029999994</v>
      </c>
      <c r="K39" s="10">
        <f t="shared" si="0"/>
        <v>8.4250688549999992</v>
      </c>
      <c r="L39" s="10">
        <f t="shared" si="0"/>
        <v>7.9364333150000004</v>
      </c>
      <c r="M39" s="10">
        <f t="shared" si="0"/>
        <v>8.0108747480000009</v>
      </c>
      <c r="N39" s="10">
        <f t="shared" si="0"/>
        <v>8.5754899980000001</v>
      </c>
      <c r="O39" s="10">
        <f t="shared" si="0"/>
        <v>9.6087036129999994</v>
      </c>
      <c r="P39" s="10">
        <f t="shared" si="0"/>
        <v>10.363307949999999</v>
      </c>
      <c r="Q39" s="10">
        <f t="shared" si="0"/>
        <v>11.23663807</v>
      </c>
      <c r="R39" s="10">
        <f t="shared" si="0"/>
        <v>13.79495335</v>
      </c>
      <c r="S39" s="10">
        <f t="shared" si="0"/>
        <v>17.255228039999999</v>
      </c>
      <c r="T39" s="10">
        <f t="shared" si="0"/>
        <v>17.783260349999999</v>
      </c>
      <c r="U39" s="10">
        <f t="shared" si="0"/>
        <v>17.760820389999999</v>
      </c>
      <c r="V39" s="10">
        <f t="shared" si="0"/>
        <v>18.678918840000001</v>
      </c>
      <c r="W39" s="10">
        <f t="shared" si="0"/>
        <v>19.856241229999998</v>
      </c>
      <c r="X39" s="10">
        <f t="shared" si="0"/>
        <v>19.899999619999999</v>
      </c>
      <c r="Y39" s="10">
        <f t="shared" si="0"/>
        <v>19.60385132</v>
      </c>
      <c r="Z39" s="10">
        <f t="shared" si="0"/>
        <v>20.127948759999999</v>
      </c>
      <c r="AA39" s="10">
        <f t="shared" si="0"/>
        <v>21.092924119999999</v>
      </c>
      <c r="AB39" s="10">
        <f t="shared" si="0"/>
        <v>20.65509033</v>
      </c>
      <c r="AC39" s="10">
        <f t="shared" si="0"/>
        <v>21.29775429</v>
      </c>
      <c r="AD39" s="10">
        <f t="shared" si="0"/>
        <v>22.570419309999998</v>
      </c>
      <c r="AE39" s="10">
        <f t="shared" si="0"/>
        <v>24.20317459</v>
      </c>
      <c r="AF39" s="10">
        <f t="shared" si="0"/>
        <v>24.4160614</v>
      </c>
      <c r="AG39" s="10">
        <f t="shared" si="0"/>
        <v>24.811388019999999</v>
      </c>
      <c r="AH39" s="10">
        <f t="shared" si="0"/>
        <v>25.788177489999999</v>
      </c>
      <c r="AI39" s="10">
        <f t="shared" si="0"/>
        <v>26.947113040000001</v>
      </c>
      <c r="AJ39" s="10">
        <f t="shared" si="0"/>
        <v>26.072408679999999</v>
      </c>
      <c r="AK39" s="10">
        <f t="shared" si="0"/>
        <v>25.66350555</v>
      </c>
      <c r="AL39" s="10">
        <f t="shared" si="0"/>
        <v>25.739116670000001</v>
      </c>
      <c r="AM39" s="10">
        <f t="shared" si="0"/>
        <v>25.940786360000001</v>
      </c>
      <c r="AN39" s="10">
        <f t="shared" si="0"/>
        <v>24.485576630000001</v>
      </c>
      <c r="AO39" s="10">
        <f t="shared" si="0"/>
        <v>23.68220711</v>
      </c>
      <c r="AP39" s="10">
        <f t="shared" si="0"/>
        <v>23.713020319999998</v>
      </c>
      <c r="AQ39" s="10">
        <f t="shared" si="0"/>
        <v>23.78668785</v>
      </c>
      <c r="AR39" s="10">
        <f t="shared" si="0"/>
        <v>22.38127708</v>
      </c>
      <c r="AS39" s="10">
        <f t="shared" si="0"/>
        <v>21.190021510000001</v>
      </c>
      <c r="AT39" s="10">
        <f t="shared" si="0"/>
        <v>20.904012680000001</v>
      </c>
      <c r="AU39" s="10">
        <f t="shared" si="0"/>
        <v>21.00403786</v>
      </c>
      <c r="AV39" s="10">
        <f t="shared" si="0"/>
        <v>20.007534029999999</v>
      </c>
      <c r="AW39" s="10">
        <f t="shared" si="0"/>
        <v>18.919485089999998</v>
      </c>
      <c r="AX39" s="10">
        <f t="shared" si="0"/>
        <v>18.638809200000001</v>
      </c>
      <c r="AY39" s="10">
        <f t="shared" si="0"/>
        <v>18.757539749999999</v>
      </c>
      <c r="AZ39" s="10">
        <f t="shared" si="0"/>
        <v>17.229274749999998</v>
      </c>
      <c r="BA39" s="10">
        <f t="shared" si="0"/>
        <v>16.38761139</v>
      </c>
      <c r="BB39" s="10">
        <f t="shared" si="0"/>
        <v>16.553377149999999</v>
      </c>
      <c r="BC39" s="10">
        <f t="shared" si="0"/>
        <v>16.75404739</v>
      </c>
      <c r="BD39" s="10">
        <f t="shared" si="0"/>
        <v>15.29289627</v>
      </c>
      <c r="BE39" s="10">
        <f t="shared" si="0"/>
        <v>14.561404230000001</v>
      </c>
      <c r="BF39" s="10">
        <f t="shared" si="0"/>
        <v>14.457465170000001</v>
      </c>
      <c r="BG39" s="10">
        <f t="shared" si="0"/>
        <v>14.70279884</v>
      </c>
      <c r="BH39" s="10">
        <f t="shared" si="0"/>
        <v>14.033750530000001</v>
      </c>
      <c r="BI39" s="10">
        <f t="shared" si="0"/>
        <v>13.93240261</v>
      </c>
      <c r="BJ39" s="10">
        <f t="shared" si="0"/>
        <v>13.793570519999999</v>
      </c>
      <c r="BK39" s="10">
        <f t="shared" si="0"/>
        <v>14.41869545</v>
      </c>
      <c r="BL39" s="10">
        <f t="shared" si="0"/>
        <v>15.336817740000001</v>
      </c>
      <c r="BM39" s="10">
        <f t="shared" si="0"/>
        <v>16.266551969999998</v>
      </c>
      <c r="BN39" s="10">
        <f t="shared" si="0"/>
        <v>16.138746260000001</v>
      </c>
      <c r="BO39" s="10">
        <f t="shared" si="0"/>
        <v>15.993772509999999</v>
      </c>
      <c r="BP39" s="10">
        <f t="shared" ref="BP39:BT39" si="1">BP11</f>
        <v>15.274913789999999</v>
      </c>
      <c r="BQ39" s="10">
        <f t="shared" si="1"/>
        <v>14.583069800000001</v>
      </c>
      <c r="BR39" s="10">
        <f t="shared" si="1"/>
        <v>13.336423870000001</v>
      </c>
      <c r="BS39" s="10">
        <f t="shared" si="1"/>
        <v>13.65710449</v>
      </c>
      <c r="BT39" s="10">
        <f t="shared" si="1"/>
        <v>12.489666939999999</v>
      </c>
    </row>
    <row r="41" spans="2:72">
      <c r="B41" t="s">
        <v>196</v>
      </c>
    </row>
    <row r="42" spans="2:72">
      <c r="B42" s="3" t="s">
        <v>93</v>
      </c>
    </row>
    <row r="43" spans="2:72">
      <c r="B43" s="3"/>
    </row>
    <row r="45" spans="2:72">
      <c r="B45" s="2" t="s">
        <v>1250</v>
      </c>
    </row>
    <row r="46" spans="2:72">
      <c r="B46" t="s">
        <v>190</v>
      </c>
    </row>
    <row r="47" spans="2:72">
      <c r="C47" s="22" t="s">
        <v>169</v>
      </c>
      <c r="D47" s="22" t="s">
        <v>170</v>
      </c>
      <c r="E47" s="22" t="s">
        <v>171</v>
      </c>
      <c r="F47" s="22" t="s">
        <v>172</v>
      </c>
      <c r="G47" s="22" t="s">
        <v>173</v>
      </c>
      <c r="H47" s="22" t="s">
        <v>174</v>
      </c>
      <c r="I47" s="22" t="s">
        <v>175</v>
      </c>
      <c r="J47" s="22" t="s">
        <v>176</v>
      </c>
      <c r="K47" s="22" t="s">
        <v>177</v>
      </c>
      <c r="L47" s="22" t="s">
        <v>178</v>
      </c>
      <c r="M47" s="22" t="s">
        <v>179</v>
      </c>
      <c r="N47" s="22" t="s">
        <v>180</v>
      </c>
      <c r="O47" s="22" t="s">
        <v>13</v>
      </c>
      <c r="P47" s="22" t="s">
        <v>14</v>
      </c>
      <c r="Q47" s="22" t="s">
        <v>15</v>
      </c>
      <c r="R47" s="22" t="s">
        <v>16</v>
      </c>
      <c r="S47" s="22" t="s">
        <v>17</v>
      </c>
      <c r="T47" s="22" t="s">
        <v>18</v>
      </c>
      <c r="U47" s="22" t="s">
        <v>19</v>
      </c>
      <c r="V47" s="22" t="s">
        <v>20</v>
      </c>
      <c r="W47" s="22" t="s">
        <v>21</v>
      </c>
      <c r="X47" s="22" t="s">
        <v>22</v>
      </c>
      <c r="Y47" s="22" t="s">
        <v>23</v>
      </c>
      <c r="Z47" s="22" t="s">
        <v>24</v>
      </c>
      <c r="AA47" s="22" t="s">
        <v>25</v>
      </c>
      <c r="AB47" s="22" t="s">
        <v>26</v>
      </c>
      <c r="AC47" s="22" t="s">
        <v>27</v>
      </c>
      <c r="AD47" s="22" t="s">
        <v>28</v>
      </c>
      <c r="AE47" s="22" t="s">
        <v>29</v>
      </c>
      <c r="AF47" s="22" t="s">
        <v>30</v>
      </c>
      <c r="AG47" s="22" t="s">
        <v>31</v>
      </c>
      <c r="AH47" s="22" t="s">
        <v>32</v>
      </c>
      <c r="AI47" s="22" t="s">
        <v>33</v>
      </c>
      <c r="AJ47" s="22" t="s">
        <v>34</v>
      </c>
      <c r="AK47" s="22" t="s">
        <v>35</v>
      </c>
      <c r="AL47" s="22" t="s">
        <v>36</v>
      </c>
      <c r="AM47" s="22" t="s">
        <v>37</v>
      </c>
      <c r="AN47" s="22" t="s">
        <v>38</v>
      </c>
      <c r="AO47" s="22" t="s">
        <v>39</v>
      </c>
      <c r="AP47" s="22" t="s">
        <v>40</v>
      </c>
      <c r="AQ47" s="22" t="s">
        <v>41</v>
      </c>
      <c r="AR47" s="22" t="s">
        <v>42</v>
      </c>
      <c r="AS47" s="22" t="s">
        <v>43</v>
      </c>
      <c r="AT47" s="22" t="s">
        <v>44</v>
      </c>
      <c r="AU47" s="22" t="s">
        <v>45</v>
      </c>
      <c r="AV47" s="22" t="s">
        <v>46</v>
      </c>
      <c r="AW47" s="22" t="s">
        <v>47</v>
      </c>
      <c r="AX47" s="22" t="s">
        <v>48</v>
      </c>
      <c r="AY47" s="22" t="s">
        <v>49</v>
      </c>
      <c r="AZ47" s="22" t="s">
        <v>50</v>
      </c>
      <c r="BA47" s="22" t="s">
        <v>51</v>
      </c>
      <c r="BB47" s="22" t="s">
        <v>52</v>
      </c>
      <c r="BC47" s="22" t="s">
        <v>53</v>
      </c>
      <c r="BD47" s="22" t="s">
        <v>54</v>
      </c>
      <c r="BE47" s="22" t="s">
        <v>55</v>
      </c>
      <c r="BF47" s="22" t="s">
        <v>56</v>
      </c>
      <c r="BG47" s="22" t="s">
        <v>57</v>
      </c>
      <c r="BH47" s="22" t="s">
        <v>58</v>
      </c>
      <c r="BI47" s="22" t="s">
        <v>59</v>
      </c>
      <c r="BJ47" s="22" t="s">
        <v>60</v>
      </c>
      <c r="BK47" s="22" t="s">
        <v>61</v>
      </c>
      <c r="BL47" s="22" t="s">
        <v>62</v>
      </c>
      <c r="BM47" s="22" t="s">
        <v>63</v>
      </c>
      <c r="BN47" s="22" t="s">
        <v>64</v>
      </c>
      <c r="BO47" s="22" t="s">
        <v>65</v>
      </c>
      <c r="BP47" s="22" t="s">
        <v>66</v>
      </c>
      <c r="BQ47" s="22" t="s">
        <v>67</v>
      </c>
      <c r="BR47" s="22" t="s">
        <v>68</v>
      </c>
      <c r="BS47" s="22" t="s">
        <v>898</v>
      </c>
      <c r="BT47" s="22" t="s">
        <v>1239</v>
      </c>
    </row>
    <row r="48" spans="2:72">
      <c r="B48" t="s">
        <v>203</v>
      </c>
      <c r="C48" s="10">
        <v>21.845909120000002</v>
      </c>
      <c r="D48" s="10">
        <v>20.895698549999999</v>
      </c>
      <c r="E48" s="10">
        <v>21.054466250000001</v>
      </c>
      <c r="F48" s="10">
        <v>20.489665989999999</v>
      </c>
      <c r="G48" s="10">
        <v>19.862215039999999</v>
      </c>
      <c r="H48" s="10">
        <v>18.785516739999998</v>
      </c>
      <c r="I48" s="10">
        <v>18.686950679999999</v>
      </c>
      <c r="J48" s="10">
        <v>17.595020290000001</v>
      </c>
      <c r="K48" s="10">
        <v>17.161369319999999</v>
      </c>
      <c r="L48" s="10">
        <v>15.888707159999999</v>
      </c>
      <c r="M48" s="10">
        <v>16.993440629999998</v>
      </c>
      <c r="N48" s="10">
        <v>18.204683299999999</v>
      </c>
      <c r="O48" s="10">
        <v>18.893033979999998</v>
      </c>
      <c r="P48" s="10">
        <v>20.54996109</v>
      </c>
      <c r="Q48" s="10">
        <v>22.57379723</v>
      </c>
      <c r="R48" s="10">
        <v>25.240074159999999</v>
      </c>
      <c r="S48" s="10">
        <v>27.70271683</v>
      </c>
      <c r="T48" s="10">
        <v>29.316209789999998</v>
      </c>
      <c r="U48" s="10">
        <v>29.76267052</v>
      </c>
      <c r="V48" s="10">
        <v>30.021068570000001</v>
      </c>
      <c r="W48" s="10">
        <v>31.124137879999999</v>
      </c>
      <c r="X48" s="10">
        <v>31.603904719999999</v>
      </c>
      <c r="Y48" s="10">
        <v>32.436733250000003</v>
      </c>
      <c r="Z48" s="10">
        <v>31.82475281</v>
      </c>
      <c r="AA48" s="10">
        <v>33.007625580000003</v>
      </c>
      <c r="AB48" s="10">
        <v>33.28860092</v>
      </c>
      <c r="AC48" s="10">
        <v>34.640945430000002</v>
      </c>
      <c r="AD48" s="10">
        <v>34.634696959999999</v>
      </c>
      <c r="AE48" s="10">
        <v>36.333847050000003</v>
      </c>
      <c r="AF48" s="10">
        <v>37.400337219999997</v>
      </c>
      <c r="AG48" s="10">
        <v>39.306446080000001</v>
      </c>
      <c r="AH48" s="10">
        <v>39.709556579999997</v>
      </c>
      <c r="AI48" s="10">
        <v>40.905818940000003</v>
      </c>
      <c r="AJ48" s="10">
        <v>39.488647460000003</v>
      </c>
      <c r="AK48" s="10">
        <v>40.630561829999998</v>
      </c>
      <c r="AL48" s="10">
        <v>40.137619020000002</v>
      </c>
      <c r="AM48" s="10">
        <v>38.983280180000001</v>
      </c>
      <c r="AN48" s="10">
        <v>38.686607359999996</v>
      </c>
      <c r="AO48" s="10">
        <v>39.293731690000001</v>
      </c>
      <c r="AP48" s="10">
        <v>38.121459960000003</v>
      </c>
      <c r="AQ48" s="10">
        <v>37.474895480000001</v>
      </c>
      <c r="AR48" s="10">
        <v>34.574043269999997</v>
      </c>
      <c r="AS48" s="10">
        <v>35.813629149999997</v>
      </c>
      <c r="AT48" s="10">
        <v>33.939224240000001</v>
      </c>
      <c r="AU48" s="10">
        <v>33.643249509999997</v>
      </c>
      <c r="AV48" s="10">
        <v>32.952796939999999</v>
      </c>
      <c r="AW48" s="10">
        <v>32.559417719999999</v>
      </c>
      <c r="AX48" s="10">
        <v>32.25315475</v>
      </c>
      <c r="AY48" s="10">
        <v>30.924848560000001</v>
      </c>
      <c r="AZ48" s="10">
        <v>29.16028786</v>
      </c>
      <c r="BA48" s="10">
        <v>29.479787829999999</v>
      </c>
      <c r="BB48" s="10">
        <v>28.23838997</v>
      </c>
      <c r="BC48" s="10">
        <v>28.22622299</v>
      </c>
      <c r="BD48" s="10">
        <v>26.827560420000001</v>
      </c>
      <c r="BE48" s="10">
        <v>26.615003590000001</v>
      </c>
      <c r="BF48" s="10">
        <v>25.12420273</v>
      </c>
      <c r="BG48" s="10">
        <v>24.730661390000002</v>
      </c>
      <c r="BH48" s="10">
        <v>24.475643160000001</v>
      </c>
      <c r="BI48" s="10">
        <v>25.92263603</v>
      </c>
      <c r="BJ48" s="10">
        <v>24.630233759999999</v>
      </c>
      <c r="BK48" s="10">
        <v>24.85079193</v>
      </c>
      <c r="BL48" s="10">
        <v>29.317909239999999</v>
      </c>
      <c r="BM48" s="10">
        <v>29.10109138</v>
      </c>
      <c r="BN48" s="10">
        <v>27.126319890000001</v>
      </c>
      <c r="BO48" s="10">
        <v>27.47733307</v>
      </c>
      <c r="BP48" s="10">
        <v>25.71878242</v>
      </c>
      <c r="BQ48" s="10">
        <v>27.1897068</v>
      </c>
      <c r="BR48" s="10">
        <v>23.81251335</v>
      </c>
      <c r="BS48" s="10">
        <v>20.61711884</v>
      </c>
      <c r="BT48" s="10">
        <v>19.902269359999998</v>
      </c>
    </row>
    <row r="49" spans="2:72">
      <c r="B49" t="s">
        <v>204</v>
      </c>
      <c r="C49" s="10">
        <v>9.2135009770000007</v>
      </c>
      <c r="D49" s="10">
        <v>9.1642436979999999</v>
      </c>
      <c r="E49" s="10">
        <v>8.5559244159999999</v>
      </c>
      <c r="F49" s="10">
        <v>9.2824439999999999</v>
      </c>
      <c r="G49" s="10">
        <v>9.4797134399999994</v>
      </c>
      <c r="H49" s="10">
        <v>8.7133531570000002</v>
      </c>
      <c r="I49" s="10">
        <v>8.1403217320000003</v>
      </c>
      <c r="J49" s="10">
        <v>7.8118481639999997</v>
      </c>
      <c r="K49" s="10">
        <v>8.4369068150000004</v>
      </c>
      <c r="L49" s="10">
        <v>7.1874856950000003</v>
      </c>
      <c r="M49" s="10">
        <v>6.9245085719999997</v>
      </c>
      <c r="N49" s="10">
        <v>7.1081213950000004</v>
      </c>
      <c r="O49" s="10">
        <v>8.0835552219999993</v>
      </c>
      <c r="P49" s="10">
        <v>9.1371822359999992</v>
      </c>
      <c r="Q49" s="10">
        <v>9.2334289550000008</v>
      </c>
      <c r="R49" s="10">
        <v>12.49379253</v>
      </c>
      <c r="S49" s="10">
        <v>16.06915665</v>
      </c>
      <c r="T49" s="10">
        <v>15.75759792</v>
      </c>
      <c r="U49" s="10">
        <v>14.16840363</v>
      </c>
      <c r="V49" s="10">
        <v>16.352785109999999</v>
      </c>
      <c r="W49" s="10">
        <v>17.566766739999998</v>
      </c>
      <c r="X49" s="10">
        <v>17.138957980000001</v>
      </c>
      <c r="Y49" s="10">
        <v>16.81885338</v>
      </c>
      <c r="Z49" s="10">
        <v>18.991479869999999</v>
      </c>
      <c r="AA49" s="10">
        <v>20.542732239999999</v>
      </c>
      <c r="AB49" s="10">
        <v>20.134334559999999</v>
      </c>
      <c r="AC49" s="10">
        <v>19.26127434</v>
      </c>
      <c r="AD49" s="10">
        <v>20.502527239999999</v>
      </c>
      <c r="AE49" s="10">
        <v>22.059404369999999</v>
      </c>
      <c r="AF49" s="10">
        <v>21.733558649999999</v>
      </c>
      <c r="AG49" s="10">
        <v>21.61843872</v>
      </c>
      <c r="AH49" s="10">
        <v>21.944625850000001</v>
      </c>
      <c r="AI49" s="10">
        <v>25.29633522</v>
      </c>
      <c r="AJ49" s="10">
        <v>25.518663409999998</v>
      </c>
      <c r="AK49" s="10">
        <v>23.535743709999998</v>
      </c>
      <c r="AL49" s="10">
        <v>24.07684708</v>
      </c>
      <c r="AM49" s="10">
        <v>26.309793469999999</v>
      </c>
      <c r="AN49" s="10">
        <v>22.783872599999999</v>
      </c>
      <c r="AO49" s="10">
        <v>21.465579989999998</v>
      </c>
      <c r="AP49" s="10">
        <v>21.450693130000001</v>
      </c>
      <c r="AQ49" s="10">
        <v>21.031446460000002</v>
      </c>
      <c r="AR49" s="10">
        <v>19.15177727</v>
      </c>
      <c r="AS49" s="10">
        <v>18.130556110000001</v>
      </c>
      <c r="AT49" s="10">
        <v>17.722311019999999</v>
      </c>
      <c r="AU49" s="10">
        <v>17.809373860000001</v>
      </c>
      <c r="AV49" s="10">
        <v>17.338510509999999</v>
      </c>
      <c r="AW49" s="10">
        <v>17.40192223</v>
      </c>
      <c r="AX49" s="10">
        <v>15.88212204</v>
      </c>
      <c r="AY49" s="10">
        <v>15.41925049</v>
      </c>
      <c r="AZ49" s="10">
        <v>13.75953007</v>
      </c>
      <c r="BA49" s="10">
        <v>12.61095619</v>
      </c>
      <c r="BB49" s="10">
        <v>12.98776722</v>
      </c>
      <c r="BC49" s="10">
        <v>13.99155045</v>
      </c>
      <c r="BD49" s="10">
        <v>11.816040989999999</v>
      </c>
      <c r="BE49" s="10">
        <v>12.045581820000001</v>
      </c>
      <c r="BF49" s="10">
        <v>13.12070179</v>
      </c>
      <c r="BG49" s="10">
        <v>12.80483723</v>
      </c>
      <c r="BH49" s="10">
        <v>11.94657993</v>
      </c>
      <c r="BI49" s="10">
        <v>11.52769279</v>
      </c>
      <c r="BJ49" s="10">
        <v>12.01158714</v>
      </c>
      <c r="BK49" s="10">
        <v>13.106976510000001</v>
      </c>
      <c r="BL49" s="10">
        <v>15.430521969999999</v>
      </c>
      <c r="BM49" s="10">
        <v>15.32114983</v>
      </c>
      <c r="BN49" s="10">
        <v>15.42565918</v>
      </c>
      <c r="BO49" s="10">
        <v>14.805869100000001</v>
      </c>
      <c r="BP49" s="10">
        <v>13.054996490000001</v>
      </c>
      <c r="BQ49" s="10">
        <v>11.54095936</v>
      </c>
      <c r="BR49" s="10">
        <v>11.38727188</v>
      </c>
      <c r="BS49" s="10">
        <v>10.32342339</v>
      </c>
      <c r="BT49" s="10">
        <v>9.2724208830000006</v>
      </c>
    </row>
    <row r="50" spans="2:72">
      <c r="B50" t="s">
        <v>205</v>
      </c>
      <c r="C50" s="10">
        <v>15.48624897</v>
      </c>
      <c r="D50" s="10">
        <v>14.72046566</v>
      </c>
      <c r="E50" s="10">
        <v>13.203372</v>
      </c>
      <c r="F50" s="10">
        <v>12.72130585</v>
      </c>
      <c r="G50" s="10">
        <v>14.48937988</v>
      </c>
      <c r="H50" s="10">
        <v>12.06971836</v>
      </c>
      <c r="I50" s="10">
        <v>13.52526188</v>
      </c>
      <c r="J50" s="10">
        <v>13.212094309999999</v>
      </c>
      <c r="K50" s="10">
        <v>13.71384716</v>
      </c>
      <c r="L50" s="10">
        <v>13.159556390000001</v>
      </c>
      <c r="M50" s="10">
        <v>10.82167244</v>
      </c>
      <c r="N50" s="10">
        <v>12.44983292</v>
      </c>
      <c r="O50" s="10">
        <v>11.980769159999999</v>
      </c>
      <c r="P50" s="10">
        <v>11.12359333</v>
      </c>
      <c r="Q50" s="10">
        <v>10.79654408</v>
      </c>
      <c r="R50" s="10">
        <v>13.914448739999999</v>
      </c>
      <c r="S50" s="10">
        <v>16.2650547</v>
      </c>
      <c r="T50" s="10">
        <v>18.383399959999998</v>
      </c>
      <c r="U50" s="10">
        <v>18.03164864</v>
      </c>
      <c r="V50" s="10">
        <v>18.00729561</v>
      </c>
      <c r="W50" s="10">
        <v>20.387542719999999</v>
      </c>
      <c r="X50" s="10">
        <v>20.445907590000001</v>
      </c>
      <c r="Y50" s="10">
        <v>17.814100270000001</v>
      </c>
      <c r="Z50" s="10">
        <v>20.317564010000002</v>
      </c>
      <c r="AA50" s="10">
        <v>21.486000059999999</v>
      </c>
      <c r="AB50" s="10">
        <v>20.375749590000002</v>
      </c>
      <c r="AC50" s="10">
        <v>20.99866295</v>
      </c>
      <c r="AD50" s="10">
        <v>22.697254180000002</v>
      </c>
      <c r="AE50" s="10">
        <v>23.9576931</v>
      </c>
      <c r="AF50" s="10">
        <v>24.054870609999998</v>
      </c>
      <c r="AG50" s="10">
        <v>25.315086359999999</v>
      </c>
      <c r="AH50" s="10">
        <v>27.227157590000001</v>
      </c>
      <c r="AI50" s="10">
        <v>28.99524117</v>
      </c>
      <c r="AJ50" s="10">
        <v>28.27029228</v>
      </c>
      <c r="AK50" s="10">
        <v>27.430908200000001</v>
      </c>
      <c r="AL50" s="10">
        <v>25.963451389999999</v>
      </c>
      <c r="AM50" s="10">
        <v>26.18059731</v>
      </c>
      <c r="AN50" s="10">
        <v>24.306634899999999</v>
      </c>
      <c r="AO50" s="10">
        <v>23.773645399999999</v>
      </c>
      <c r="AP50" s="10">
        <v>23.789512630000001</v>
      </c>
      <c r="AQ50" s="10">
        <v>22.500034329999998</v>
      </c>
      <c r="AR50" s="10">
        <v>22.979156490000001</v>
      </c>
      <c r="AS50" s="10">
        <v>19.890333179999999</v>
      </c>
      <c r="AT50" s="10">
        <v>22.574316020000001</v>
      </c>
      <c r="AU50" s="10">
        <v>22.201757430000001</v>
      </c>
      <c r="AV50" s="10">
        <v>22.124462130000001</v>
      </c>
      <c r="AW50" s="10">
        <v>19.8249855</v>
      </c>
      <c r="AX50" s="10">
        <v>18.194570540000001</v>
      </c>
      <c r="AY50" s="10">
        <v>17.951644900000002</v>
      </c>
      <c r="AZ50" s="10">
        <v>15.76757813</v>
      </c>
      <c r="BA50" s="10">
        <v>16.859453200000001</v>
      </c>
      <c r="BB50" s="10">
        <v>18.012876510000002</v>
      </c>
      <c r="BC50" s="10">
        <v>17.800096509999999</v>
      </c>
      <c r="BD50" s="10">
        <v>17.264154430000001</v>
      </c>
      <c r="BE50" s="10">
        <v>16.861911769999999</v>
      </c>
      <c r="BF50" s="10">
        <v>16.44629669</v>
      </c>
      <c r="BG50" s="10">
        <v>18.500171659999999</v>
      </c>
      <c r="BH50" s="10">
        <v>17.272081379999999</v>
      </c>
      <c r="BI50" s="10">
        <v>17.765668869999999</v>
      </c>
      <c r="BJ50" s="10">
        <v>16.534238819999999</v>
      </c>
      <c r="BK50" s="10">
        <v>16.764453889999999</v>
      </c>
      <c r="BL50" s="10">
        <v>21.0327549</v>
      </c>
      <c r="BM50" s="10">
        <v>18.479143140000001</v>
      </c>
      <c r="BN50" s="10">
        <v>17.901241299999999</v>
      </c>
      <c r="BO50" s="10">
        <v>18.486150739999999</v>
      </c>
      <c r="BP50" s="10">
        <v>16.625169750000001</v>
      </c>
      <c r="BQ50" s="10">
        <v>16.089464190000001</v>
      </c>
      <c r="BR50" s="10">
        <v>13.84446335</v>
      </c>
      <c r="BS50" s="10">
        <v>12.67558384</v>
      </c>
      <c r="BT50" s="10">
        <v>12.21432018</v>
      </c>
    </row>
    <row r="51" spans="2:72">
      <c r="B51" t="s">
        <v>206</v>
      </c>
      <c r="C51" s="10">
        <v>14.319069860000001</v>
      </c>
      <c r="D51" s="10">
        <v>7.2540554999999998</v>
      </c>
      <c r="E51" s="10">
        <v>5.7678303719999997</v>
      </c>
      <c r="F51" s="10">
        <v>8.9893083570000005</v>
      </c>
      <c r="G51" s="10">
        <v>10.479033469999999</v>
      </c>
      <c r="H51" s="10">
        <v>7.4343223570000001</v>
      </c>
      <c r="I51" s="10">
        <v>5.6206717490000004</v>
      </c>
      <c r="J51" s="10">
        <v>8.6079797740000004</v>
      </c>
      <c r="K51" s="10">
        <v>11.797457700000001</v>
      </c>
      <c r="L51" s="10">
        <v>6.4711084369999998</v>
      </c>
      <c r="M51" s="10">
        <v>5.3175897599999997</v>
      </c>
      <c r="N51" s="10">
        <v>9.7837543490000005</v>
      </c>
      <c r="O51" s="10">
        <v>11.76715946</v>
      </c>
      <c r="P51" s="10">
        <v>9.2163228989999997</v>
      </c>
      <c r="Q51" s="10">
        <v>10.079063420000001</v>
      </c>
      <c r="R51" s="10">
        <v>13.703825</v>
      </c>
      <c r="S51" s="10">
        <v>21.253463750000002</v>
      </c>
      <c r="T51" s="10">
        <v>19.147142410000001</v>
      </c>
      <c r="U51" s="10">
        <v>16.235235209999999</v>
      </c>
      <c r="V51" s="10">
        <v>21.676549909999999</v>
      </c>
      <c r="W51" s="10">
        <v>24.475625990000001</v>
      </c>
      <c r="X51" s="10">
        <v>20.741867070000001</v>
      </c>
      <c r="Y51" s="10">
        <v>17.588808060000002</v>
      </c>
      <c r="Z51" s="10">
        <v>23.500831600000001</v>
      </c>
      <c r="AA51" s="10">
        <v>26.69451523</v>
      </c>
      <c r="AB51" s="10">
        <v>20.663307190000001</v>
      </c>
      <c r="AC51" s="10">
        <v>19.091690060000001</v>
      </c>
      <c r="AD51" s="10">
        <v>27.24816895</v>
      </c>
      <c r="AE51" s="10">
        <v>29.928380969999999</v>
      </c>
      <c r="AF51" s="10">
        <v>22.18537521</v>
      </c>
      <c r="AG51" s="10">
        <v>20.83486366</v>
      </c>
      <c r="AH51" s="10">
        <v>26.80054092</v>
      </c>
      <c r="AI51" s="10">
        <v>30.676095960000001</v>
      </c>
      <c r="AJ51" s="10">
        <v>22.740589140000001</v>
      </c>
      <c r="AK51" s="10">
        <v>18.570209500000001</v>
      </c>
      <c r="AL51" s="10">
        <v>24.916887280000001</v>
      </c>
      <c r="AM51" s="10">
        <v>29.651788710000002</v>
      </c>
      <c r="AN51" s="10">
        <v>21.045297619999999</v>
      </c>
      <c r="AO51" s="10">
        <v>17.557655329999999</v>
      </c>
      <c r="AP51" s="10">
        <v>21.460821150000001</v>
      </c>
      <c r="AQ51" s="10">
        <v>24.314517970000001</v>
      </c>
      <c r="AR51" s="10">
        <v>17.54423714</v>
      </c>
      <c r="AS51" s="10">
        <v>14.92569351</v>
      </c>
      <c r="AT51" s="10">
        <v>18.79452324</v>
      </c>
      <c r="AU51" s="10">
        <v>20.75576019</v>
      </c>
      <c r="AV51" s="10">
        <v>14.236803050000001</v>
      </c>
      <c r="AW51" s="10">
        <v>11.73629189</v>
      </c>
      <c r="AX51" s="10">
        <v>15.66277122</v>
      </c>
      <c r="AY51" s="10">
        <v>19.093553539999998</v>
      </c>
      <c r="AZ51" s="10">
        <v>12.967436790000001</v>
      </c>
      <c r="BA51" s="10">
        <v>10.08875465</v>
      </c>
      <c r="BB51" s="10">
        <v>15.204984659999999</v>
      </c>
      <c r="BC51" s="10">
        <v>20.804922099999999</v>
      </c>
      <c r="BD51" s="10">
        <v>12.524538039999999</v>
      </c>
      <c r="BE51" s="10">
        <v>8.203872681</v>
      </c>
      <c r="BF51" s="10">
        <v>12.557119370000001</v>
      </c>
      <c r="BG51" s="10">
        <v>19.47156906</v>
      </c>
      <c r="BH51" s="10">
        <v>13.693284029999999</v>
      </c>
      <c r="BI51" s="10">
        <v>9.8305530549999993</v>
      </c>
      <c r="BJ51" s="10">
        <v>12.794942860000001</v>
      </c>
      <c r="BK51" s="10">
        <v>21.874919890000001</v>
      </c>
      <c r="BL51" s="10">
        <v>23.208768840000001</v>
      </c>
      <c r="BM51" s="10">
        <v>16.359218599999998</v>
      </c>
      <c r="BN51" s="10">
        <v>22.88699532</v>
      </c>
      <c r="BO51" s="10">
        <v>24.587980269999999</v>
      </c>
      <c r="BP51" s="10">
        <v>17.546665189999999</v>
      </c>
      <c r="BQ51" s="10">
        <v>12.182536130000001</v>
      </c>
      <c r="BR51" s="10">
        <v>17.654335020000001</v>
      </c>
      <c r="BS51" s="10">
        <v>18.480197910000001</v>
      </c>
      <c r="BT51" s="10">
        <v>9.5212001799999992</v>
      </c>
    </row>
    <row r="52" spans="2:72">
      <c r="B52" t="s">
        <v>207</v>
      </c>
      <c r="C52" s="10">
        <v>17.74175262</v>
      </c>
      <c r="D52" s="10">
        <v>17.733867650000001</v>
      </c>
      <c r="E52" s="10">
        <v>16.516849520000001</v>
      </c>
      <c r="F52" s="10">
        <v>15.953595160000001</v>
      </c>
      <c r="G52" s="10">
        <v>16.549953460000001</v>
      </c>
      <c r="H52" s="10">
        <v>15.64497757</v>
      </c>
      <c r="I52" s="10">
        <v>15.805050850000001</v>
      </c>
      <c r="J52" s="10">
        <v>14.62738132</v>
      </c>
      <c r="K52" s="10">
        <v>12.956876749999999</v>
      </c>
      <c r="L52" s="10">
        <v>12.27364349</v>
      </c>
      <c r="M52" s="10">
        <v>13.60725498</v>
      </c>
      <c r="N52" s="10">
        <v>13.42048836</v>
      </c>
      <c r="O52" s="10">
        <v>17.064527510000001</v>
      </c>
      <c r="P52" s="10">
        <v>18.631614689999999</v>
      </c>
      <c r="Q52" s="10">
        <v>20.159690860000001</v>
      </c>
      <c r="R52" s="10">
        <v>23.513849260000001</v>
      </c>
      <c r="S52" s="10">
        <v>28.119686130000002</v>
      </c>
      <c r="T52" s="10">
        <v>28.494958879999999</v>
      </c>
      <c r="U52" s="10">
        <v>28.053548809999999</v>
      </c>
      <c r="V52" s="10">
        <v>29.481922149999999</v>
      </c>
      <c r="W52" s="10">
        <v>30.435390470000002</v>
      </c>
      <c r="X52" s="10">
        <v>32.12104034</v>
      </c>
      <c r="Y52" s="10">
        <v>31.569784160000001</v>
      </c>
      <c r="Z52" s="10">
        <v>31.201822279999998</v>
      </c>
      <c r="AA52" s="10">
        <v>31.047777180000001</v>
      </c>
      <c r="AB52" s="10">
        <v>31.359481809999998</v>
      </c>
      <c r="AC52" s="10">
        <v>31.390518190000002</v>
      </c>
      <c r="AD52" s="10">
        <v>32.620773319999998</v>
      </c>
      <c r="AE52" s="10">
        <v>34.326953889999999</v>
      </c>
      <c r="AF52" s="10">
        <v>35.358028410000003</v>
      </c>
      <c r="AG52" s="10">
        <v>35.858886720000001</v>
      </c>
      <c r="AH52" s="10">
        <v>35.817871089999997</v>
      </c>
      <c r="AI52" s="10">
        <v>36.704490659999998</v>
      </c>
      <c r="AJ52" s="10">
        <v>36.599670410000002</v>
      </c>
      <c r="AK52" s="10">
        <v>37.720016479999998</v>
      </c>
      <c r="AL52" s="10">
        <v>35.744258879999997</v>
      </c>
      <c r="AM52" s="10">
        <v>35.522727969999998</v>
      </c>
      <c r="AN52" s="10">
        <v>35.260917659999997</v>
      </c>
      <c r="AO52" s="10">
        <v>36.47265625</v>
      </c>
      <c r="AP52" s="10">
        <v>33.979640959999998</v>
      </c>
      <c r="AQ52" s="10">
        <v>32.982784270000003</v>
      </c>
      <c r="AR52" s="10">
        <v>32.744449619999997</v>
      </c>
      <c r="AS52" s="10">
        <v>31.622118</v>
      </c>
      <c r="AT52" s="10">
        <v>29.754081729999999</v>
      </c>
      <c r="AU52" s="10">
        <v>28.93173981</v>
      </c>
      <c r="AV52" s="10">
        <v>29.52500916</v>
      </c>
      <c r="AW52" s="10">
        <v>28.44164658</v>
      </c>
      <c r="AX52" s="10">
        <v>27.287940979999998</v>
      </c>
      <c r="AY52" s="10">
        <v>28.70513725</v>
      </c>
      <c r="AZ52" s="10">
        <v>26.76040459</v>
      </c>
      <c r="BA52" s="10">
        <v>24.672111510000001</v>
      </c>
      <c r="BB52" s="10">
        <v>24.48618317</v>
      </c>
      <c r="BC52" s="10">
        <v>22.889778140000001</v>
      </c>
      <c r="BD52" s="10">
        <v>22.423219679999999</v>
      </c>
      <c r="BE52" s="10">
        <v>21.786026</v>
      </c>
      <c r="BF52" s="10">
        <v>21.997013089999999</v>
      </c>
      <c r="BG52" s="10">
        <v>22.946981430000001</v>
      </c>
      <c r="BH52" s="10">
        <v>23.02077675</v>
      </c>
      <c r="BI52" s="10">
        <v>23.270807269999999</v>
      </c>
      <c r="BJ52" s="10">
        <v>20.772411349999999</v>
      </c>
      <c r="BK52" s="10">
        <v>21.473850250000002</v>
      </c>
      <c r="BL52" s="10">
        <v>27.628890989999999</v>
      </c>
      <c r="BM52" s="10">
        <v>29.710287090000001</v>
      </c>
      <c r="BN52" s="10">
        <v>28.687217709999999</v>
      </c>
      <c r="BO52" s="10">
        <v>31.363807680000001</v>
      </c>
      <c r="BP52" s="10">
        <v>29.41521835</v>
      </c>
      <c r="BQ52" s="10">
        <v>27.627195360000002</v>
      </c>
      <c r="BR52" s="10">
        <v>22.178157809999998</v>
      </c>
      <c r="BS52" s="10">
        <v>20.858629229999998</v>
      </c>
      <c r="BT52" s="10">
        <v>18.127296449999999</v>
      </c>
    </row>
    <row r="53" spans="2:72">
      <c r="B53" t="s">
        <v>208</v>
      </c>
      <c r="C53" s="10">
        <v>14.36068916</v>
      </c>
      <c r="D53" s="10">
        <v>12.78621674</v>
      </c>
      <c r="E53" s="10">
        <v>10.522307400000001</v>
      </c>
      <c r="F53" s="10">
        <v>12.68342781</v>
      </c>
      <c r="G53" s="10">
        <v>11.49891949</v>
      </c>
      <c r="H53" s="10">
        <v>9.9074335100000006</v>
      </c>
      <c r="I53" s="10">
        <v>9.6924142839999998</v>
      </c>
      <c r="J53" s="10">
        <v>9.8830928799999995</v>
      </c>
      <c r="K53" s="10">
        <v>10.69362259</v>
      </c>
      <c r="L53" s="10">
        <v>9.3700113300000005</v>
      </c>
      <c r="M53" s="10">
        <v>8.9297437669999997</v>
      </c>
      <c r="N53" s="10">
        <v>7.5473132129999998</v>
      </c>
      <c r="O53" s="10">
        <v>9.1316633219999996</v>
      </c>
      <c r="P53" s="10">
        <v>9.6099891660000001</v>
      </c>
      <c r="Q53" s="10">
        <v>9.3614797589999998</v>
      </c>
      <c r="R53" s="10">
        <v>12.04231167</v>
      </c>
      <c r="S53" s="10">
        <v>15.59788513</v>
      </c>
      <c r="T53" s="10">
        <v>14.95412827</v>
      </c>
      <c r="U53" s="10">
        <v>14.055750850000001</v>
      </c>
      <c r="V53" s="10">
        <v>16.314210889999998</v>
      </c>
      <c r="W53" s="10">
        <v>18.141492840000002</v>
      </c>
      <c r="X53" s="10">
        <v>17.066591259999999</v>
      </c>
      <c r="Y53" s="10">
        <v>15.69049549</v>
      </c>
      <c r="Z53" s="10">
        <v>18.339733119999998</v>
      </c>
      <c r="AA53" s="10">
        <v>20.184434889999999</v>
      </c>
      <c r="AB53" s="10">
        <v>18.630933760000001</v>
      </c>
      <c r="AC53" s="10">
        <v>17.970563890000001</v>
      </c>
      <c r="AD53" s="10">
        <v>19.90850258</v>
      </c>
      <c r="AE53" s="10">
        <v>22.372867580000001</v>
      </c>
      <c r="AF53" s="10">
        <v>21.733900070000001</v>
      </c>
      <c r="AG53" s="10">
        <v>19.66250801</v>
      </c>
      <c r="AH53" s="10">
        <v>22.568832400000002</v>
      </c>
      <c r="AI53" s="10">
        <v>24.14397812</v>
      </c>
      <c r="AJ53" s="10">
        <v>26.457767489999998</v>
      </c>
      <c r="AK53" s="10">
        <v>22.684925079999999</v>
      </c>
      <c r="AL53" s="10">
        <v>23.24183846</v>
      </c>
      <c r="AM53" s="10">
        <v>24.960599899999998</v>
      </c>
      <c r="AN53" s="10">
        <v>22.41558075</v>
      </c>
      <c r="AO53" s="10">
        <v>22.38950157</v>
      </c>
      <c r="AP53" s="10">
        <v>22.25170898</v>
      </c>
      <c r="AQ53" s="10">
        <v>22.810617449999999</v>
      </c>
      <c r="AR53" s="10">
        <v>22.545196529999998</v>
      </c>
      <c r="AS53" s="10">
        <v>20.244024280000001</v>
      </c>
      <c r="AT53" s="10">
        <v>21.768478389999999</v>
      </c>
      <c r="AU53" s="10">
        <v>22.33645439</v>
      </c>
      <c r="AV53" s="10">
        <v>18.829349520000001</v>
      </c>
      <c r="AW53" s="10">
        <v>16.16222191</v>
      </c>
      <c r="AX53" s="10">
        <v>15.97782421</v>
      </c>
      <c r="AY53" s="10">
        <v>17.248558039999999</v>
      </c>
      <c r="AZ53" s="10">
        <v>16.616989140000001</v>
      </c>
      <c r="BA53" s="10">
        <v>15.75620174</v>
      </c>
      <c r="BB53" s="10">
        <v>15.39069843</v>
      </c>
      <c r="BC53" s="10">
        <v>16.034294129999999</v>
      </c>
      <c r="BD53" s="10">
        <v>14.796564099999999</v>
      </c>
      <c r="BE53" s="10">
        <v>11.878130909999999</v>
      </c>
      <c r="BF53" s="10">
        <v>13.90783691</v>
      </c>
      <c r="BG53" s="10">
        <v>15.097253800000001</v>
      </c>
      <c r="BH53" s="10">
        <v>12.46292019</v>
      </c>
      <c r="BI53" s="10">
        <v>12.300875660000001</v>
      </c>
      <c r="BJ53" s="10">
        <v>13.73439121</v>
      </c>
      <c r="BK53" s="10">
        <v>14.969614979999999</v>
      </c>
      <c r="BL53" s="10">
        <v>21.53130531</v>
      </c>
      <c r="BM53" s="10">
        <v>15.62457466</v>
      </c>
      <c r="BN53" s="10">
        <v>15.261244769999999</v>
      </c>
      <c r="BO53" s="10">
        <v>16.216445920000002</v>
      </c>
      <c r="BP53" s="10">
        <v>16.154916759999999</v>
      </c>
      <c r="BQ53" s="10">
        <v>13.05509567</v>
      </c>
      <c r="BR53" s="10">
        <v>13.93516445</v>
      </c>
      <c r="BS53" s="10">
        <v>10.829897880000001</v>
      </c>
      <c r="BT53" s="10">
        <v>8.7162294389999992</v>
      </c>
    </row>
    <row r="54" spans="2:72">
      <c r="B54" t="s">
        <v>209</v>
      </c>
      <c r="C54" s="10">
        <v>15.38076496</v>
      </c>
      <c r="D54" s="10">
        <v>13.3387394</v>
      </c>
      <c r="E54" s="10">
        <v>12.35839844</v>
      </c>
      <c r="F54" s="10">
        <v>13.220761299999999</v>
      </c>
      <c r="G54" s="10">
        <v>13.662462229999999</v>
      </c>
      <c r="H54" s="10">
        <v>12.20002556</v>
      </c>
      <c r="I54" s="10">
        <v>11.53134537</v>
      </c>
      <c r="J54" s="10">
        <v>11.06630135</v>
      </c>
      <c r="K54" s="10">
        <v>11.191652299999999</v>
      </c>
      <c r="L54" s="10">
        <v>10.580582619999999</v>
      </c>
      <c r="M54" s="10">
        <v>10.322715759999999</v>
      </c>
      <c r="N54" s="10">
        <v>10.95378017</v>
      </c>
      <c r="O54" s="10">
        <v>11.80535603</v>
      </c>
      <c r="P54" s="10">
        <v>12.711444849999999</v>
      </c>
      <c r="Q54" s="10">
        <v>12.95489693</v>
      </c>
      <c r="R54" s="10">
        <v>14.96035099</v>
      </c>
      <c r="S54" s="10">
        <v>17.920337679999999</v>
      </c>
      <c r="T54" s="10">
        <v>17.76368523</v>
      </c>
      <c r="U54" s="10">
        <v>16.991481780000001</v>
      </c>
      <c r="V54" s="10">
        <v>18.317401889999999</v>
      </c>
      <c r="W54" s="10">
        <v>19.831811900000002</v>
      </c>
      <c r="X54" s="10">
        <v>20.12298393</v>
      </c>
      <c r="Y54" s="10">
        <v>19.311719889999999</v>
      </c>
      <c r="Z54" s="10">
        <v>19.70962334</v>
      </c>
      <c r="AA54" s="10">
        <v>21.839282990000001</v>
      </c>
      <c r="AB54" s="10">
        <v>20.00974274</v>
      </c>
      <c r="AC54" s="10">
        <v>19.476362229999999</v>
      </c>
      <c r="AD54" s="10">
        <v>20.916090010000001</v>
      </c>
      <c r="AE54" s="10">
        <v>23.64317703</v>
      </c>
      <c r="AF54" s="10">
        <v>23.461523060000001</v>
      </c>
      <c r="AG54" s="10">
        <v>23.146247859999999</v>
      </c>
      <c r="AH54" s="10">
        <v>24.921218870000001</v>
      </c>
      <c r="AI54" s="10">
        <v>26.971626279999999</v>
      </c>
      <c r="AJ54" s="10">
        <v>25.434770579999999</v>
      </c>
      <c r="AK54" s="10">
        <v>25.389638900000001</v>
      </c>
      <c r="AL54" s="10">
        <v>26.116836549999999</v>
      </c>
      <c r="AM54" s="10">
        <v>26.437940600000001</v>
      </c>
      <c r="AN54" s="10">
        <v>25.144813540000001</v>
      </c>
      <c r="AO54" s="10">
        <v>23.54757309</v>
      </c>
      <c r="AP54" s="10">
        <v>24.084762569999999</v>
      </c>
      <c r="AQ54" s="10">
        <v>23.993265149999999</v>
      </c>
      <c r="AR54" s="10">
        <v>22.317907330000001</v>
      </c>
      <c r="AS54" s="10">
        <v>21.22744179</v>
      </c>
      <c r="AT54" s="10">
        <v>21.41172791</v>
      </c>
      <c r="AU54" s="10">
        <v>22.140100480000001</v>
      </c>
      <c r="AV54" s="10">
        <v>20.212209699999999</v>
      </c>
      <c r="AW54" s="10">
        <v>17.483261110000001</v>
      </c>
      <c r="AX54" s="10">
        <v>18.36151886</v>
      </c>
      <c r="AY54" s="10">
        <v>19.018091200000001</v>
      </c>
      <c r="AZ54" s="10">
        <v>17.788158419999998</v>
      </c>
      <c r="BA54" s="10">
        <v>16.427965159999999</v>
      </c>
      <c r="BB54" s="10">
        <v>17.039186480000001</v>
      </c>
      <c r="BC54" s="10">
        <v>17.278135299999999</v>
      </c>
      <c r="BD54" s="10">
        <v>15.05985546</v>
      </c>
      <c r="BE54" s="10">
        <v>14.4776001</v>
      </c>
      <c r="BF54" s="10">
        <v>14.70202827</v>
      </c>
      <c r="BG54" s="10">
        <v>15.458412170000001</v>
      </c>
      <c r="BH54" s="10">
        <v>13.92272663</v>
      </c>
      <c r="BI54" s="10">
        <v>13.846596720000001</v>
      </c>
      <c r="BJ54" s="10">
        <v>14.030241009999999</v>
      </c>
      <c r="BK54" s="10">
        <v>15.002005580000001</v>
      </c>
      <c r="BL54" s="10">
        <v>18.31028366</v>
      </c>
      <c r="BM54" s="10">
        <v>16.397895810000001</v>
      </c>
      <c r="BN54" s="10">
        <v>15.50793743</v>
      </c>
      <c r="BO54" s="10">
        <v>16.61870193</v>
      </c>
      <c r="BP54" s="10">
        <v>16.187633510000001</v>
      </c>
      <c r="BQ54" s="10">
        <v>13.3746233</v>
      </c>
      <c r="BR54" s="10">
        <v>13.304160120000001</v>
      </c>
      <c r="BS54" s="10">
        <v>11.75730038</v>
      </c>
      <c r="BT54" s="10">
        <v>10.776311870000001</v>
      </c>
    </row>
    <row r="55" spans="2:72">
      <c r="B55" t="s">
        <v>210</v>
      </c>
      <c r="C55" s="10">
        <v>15.472235680000001</v>
      </c>
      <c r="D55" s="10">
        <v>14.23902607</v>
      </c>
      <c r="E55" s="10">
        <v>13.45831299</v>
      </c>
      <c r="F55" s="10">
        <v>13.66784382</v>
      </c>
      <c r="G55" s="10">
        <v>14.22021103</v>
      </c>
      <c r="H55" s="10">
        <v>13.043366430000001</v>
      </c>
      <c r="I55" s="10">
        <v>12.83945656</v>
      </c>
      <c r="J55" s="10">
        <v>11.62425232</v>
      </c>
      <c r="K55" s="10">
        <v>12.19077206</v>
      </c>
      <c r="L55" s="10">
        <v>11.06132889</v>
      </c>
      <c r="M55" s="10">
        <v>10.47697353</v>
      </c>
      <c r="N55" s="10">
        <v>11.76428604</v>
      </c>
      <c r="O55" s="10">
        <v>13.21045494</v>
      </c>
      <c r="P55" s="10">
        <v>13.75150681</v>
      </c>
      <c r="Q55" s="10">
        <v>14.950354580000001</v>
      </c>
      <c r="R55" s="10">
        <v>18.513338090000001</v>
      </c>
      <c r="S55" s="10">
        <v>21.9388504</v>
      </c>
      <c r="T55" s="10">
        <v>22.942844390000001</v>
      </c>
      <c r="U55" s="10">
        <v>22.338823319999999</v>
      </c>
      <c r="V55" s="10">
        <v>23.43513489</v>
      </c>
      <c r="W55" s="10">
        <v>25.524957659999998</v>
      </c>
      <c r="X55" s="10">
        <v>25.487874980000001</v>
      </c>
      <c r="Y55" s="10">
        <v>24.28970146</v>
      </c>
      <c r="Z55" s="10">
        <v>25.487312320000001</v>
      </c>
      <c r="AA55" s="10">
        <v>26.707616810000001</v>
      </c>
      <c r="AB55" s="10">
        <v>26.631568909999999</v>
      </c>
      <c r="AC55" s="10">
        <v>25.941299440000002</v>
      </c>
      <c r="AD55" s="10">
        <v>27.98953629</v>
      </c>
      <c r="AE55" s="10">
        <v>31.081647870000001</v>
      </c>
      <c r="AF55" s="10">
        <v>32.860111240000002</v>
      </c>
      <c r="AG55" s="10">
        <v>32.35325623</v>
      </c>
      <c r="AH55" s="10">
        <v>34.185871120000002</v>
      </c>
      <c r="AI55" s="10">
        <v>35.11843872</v>
      </c>
      <c r="AJ55" s="10">
        <v>34.258640290000002</v>
      </c>
      <c r="AK55" s="10">
        <v>33.349945069999997</v>
      </c>
      <c r="AL55" s="10">
        <v>32.991062159999998</v>
      </c>
      <c r="AM55" s="10">
        <v>34.286083220000002</v>
      </c>
      <c r="AN55" s="10">
        <v>32.96156311</v>
      </c>
      <c r="AO55" s="10">
        <v>32.803794859999996</v>
      </c>
      <c r="AP55" s="10">
        <v>32.090839389999999</v>
      </c>
      <c r="AQ55" s="10">
        <v>32.393379209999999</v>
      </c>
      <c r="AR55" s="10">
        <v>30.684612269999999</v>
      </c>
      <c r="AS55" s="10">
        <v>29.049913409999998</v>
      </c>
      <c r="AT55" s="10">
        <v>28.608108519999998</v>
      </c>
      <c r="AU55" s="10">
        <v>29.111732480000001</v>
      </c>
      <c r="AV55" s="10">
        <v>27.756908419999998</v>
      </c>
      <c r="AW55" s="10">
        <v>27.24859047</v>
      </c>
      <c r="AX55" s="10">
        <v>25.939445500000001</v>
      </c>
      <c r="AY55" s="10">
        <v>26.014764790000001</v>
      </c>
      <c r="AZ55" s="10">
        <v>25.872280119999999</v>
      </c>
      <c r="BA55" s="10">
        <v>22.37541199</v>
      </c>
      <c r="BB55" s="10">
        <v>22.743423459999999</v>
      </c>
      <c r="BC55" s="10">
        <v>24.07628059</v>
      </c>
      <c r="BD55" s="10">
        <v>22.621694560000002</v>
      </c>
      <c r="BE55" s="10">
        <v>20.545156479999999</v>
      </c>
      <c r="BF55" s="10">
        <v>19.29994774</v>
      </c>
      <c r="BG55" s="10">
        <v>18.640861510000001</v>
      </c>
      <c r="BH55" s="10">
        <v>19.07929802</v>
      </c>
      <c r="BI55" s="10">
        <v>19.21219254</v>
      </c>
      <c r="BJ55" s="10">
        <v>19.761796950000001</v>
      </c>
      <c r="BK55" s="10">
        <v>21.562053679999998</v>
      </c>
      <c r="BL55" s="10">
        <v>23.733127589999999</v>
      </c>
      <c r="BM55" s="10">
        <v>22.382303239999999</v>
      </c>
      <c r="BN55" s="10">
        <v>20.73219872</v>
      </c>
      <c r="BO55" s="10">
        <v>21.60725403</v>
      </c>
      <c r="BP55" s="10">
        <v>19.996814730000001</v>
      </c>
      <c r="BQ55" s="10">
        <v>18.38065147</v>
      </c>
      <c r="BR55" s="10">
        <v>16.270275120000001</v>
      </c>
      <c r="BS55" s="10">
        <v>14.9667244</v>
      </c>
      <c r="BT55" s="10">
        <v>14.65277863</v>
      </c>
    </row>
    <row r="56" spans="2:72">
      <c r="B56" t="s">
        <v>211</v>
      </c>
      <c r="C56" s="10">
        <v>10.119119639999999</v>
      </c>
      <c r="D56" s="10">
        <v>8.2826213840000005</v>
      </c>
      <c r="E56" s="10">
        <v>7.5750441549999996</v>
      </c>
      <c r="F56" s="10">
        <v>7.910032749</v>
      </c>
      <c r="G56" s="10">
        <v>8.3268022540000004</v>
      </c>
      <c r="H56" s="10">
        <v>7.3932309150000002</v>
      </c>
      <c r="I56" s="10">
        <v>7.2606191640000004</v>
      </c>
      <c r="J56" s="10">
        <v>7.7586903569999999</v>
      </c>
      <c r="K56" s="10">
        <v>7.9424943920000004</v>
      </c>
      <c r="L56" s="10">
        <v>6.7923846240000003</v>
      </c>
      <c r="M56" s="10">
        <v>7.4245266909999996</v>
      </c>
      <c r="N56" s="10">
        <v>7.3288865090000002</v>
      </c>
      <c r="O56" s="10">
        <v>8.3011884689999995</v>
      </c>
      <c r="P56" s="10">
        <v>8.3744258879999993</v>
      </c>
      <c r="Q56" s="10">
        <v>9.8803205490000003</v>
      </c>
      <c r="R56" s="10">
        <v>12.97824574</v>
      </c>
      <c r="S56" s="10">
        <v>17.283609389999999</v>
      </c>
      <c r="T56" s="10">
        <v>17.090019229999999</v>
      </c>
      <c r="U56" s="10">
        <v>17.502540589999999</v>
      </c>
      <c r="V56" s="10">
        <v>18.62673187</v>
      </c>
      <c r="W56" s="10">
        <v>19.723342899999999</v>
      </c>
      <c r="X56" s="10">
        <v>18.936777110000001</v>
      </c>
      <c r="Y56" s="10">
        <v>18.599561690000002</v>
      </c>
      <c r="Z56" s="10">
        <v>18.956918720000001</v>
      </c>
      <c r="AA56" s="10">
        <v>20.23954582</v>
      </c>
      <c r="AB56" s="10">
        <v>18.916076660000002</v>
      </c>
      <c r="AC56" s="10">
        <v>20.620750430000001</v>
      </c>
      <c r="AD56" s="10">
        <v>21.82633972</v>
      </c>
      <c r="AE56" s="10">
        <v>23.118242259999999</v>
      </c>
      <c r="AF56" s="10">
        <v>22.971809390000001</v>
      </c>
      <c r="AG56" s="10">
        <v>24.314058299999999</v>
      </c>
      <c r="AH56" s="10">
        <v>25.603912350000002</v>
      </c>
      <c r="AI56" s="10">
        <v>26.06869507</v>
      </c>
      <c r="AJ56" s="10">
        <v>25.735012050000002</v>
      </c>
      <c r="AK56" s="10">
        <v>24.02852631</v>
      </c>
      <c r="AL56" s="10">
        <v>23.567115780000002</v>
      </c>
      <c r="AM56" s="10">
        <v>24.057731629999999</v>
      </c>
      <c r="AN56" s="10">
        <v>21.961160660000001</v>
      </c>
      <c r="AO56" s="10">
        <v>20.8367939</v>
      </c>
      <c r="AP56" s="10">
        <v>21.067752840000001</v>
      </c>
      <c r="AQ56" s="10">
        <v>21.325359339999999</v>
      </c>
      <c r="AR56" s="10">
        <v>20.249309539999999</v>
      </c>
      <c r="AS56" s="10">
        <v>18.762613300000002</v>
      </c>
      <c r="AT56" s="10">
        <v>18.945623399999999</v>
      </c>
      <c r="AU56" s="10">
        <v>18.549379349999999</v>
      </c>
      <c r="AV56" s="10">
        <v>17.079223630000001</v>
      </c>
      <c r="AW56" s="10">
        <v>16.052450180000001</v>
      </c>
      <c r="AX56" s="10">
        <v>15.9174366</v>
      </c>
      <c r="AY56" s="10">
        <v>16.372364040000001</v>
      </c>
      <c r="AZ56" s="10">
        <v>14.37630749</v>
      </c>
      <c r="BA56" s="10">
        <v>14.09746075</v>
      </c>
      <c r="BB56" s="10">
        <v>13.773878099999999</v>
      </c>
      <c r="BC56" s="10">
        <v>13.825293540000001</v>
      </c>
      <c r="BD56" s="10">
        <v>12.90354919</v>
      </c>
      <c r="BE56" s="10">
        <v>12.564523700000001</v>
      </c>
      <c r="BF56" s="10">
        <v>13.33371258</v>
      </c>
      <c r="BG56" s="10">
        <v>13.152104380000001</v>
      </c>
      <c r="BH56" s="10">
        <v>12.240203859999999</v>
      </c>
      <c r="BI56" s="10">
        <v>12.260786059999999</v>
      </c>
      <c r="BJ56" s="10">
        <v>11.74999809</v>
      </c>
      <c r="BK56" s="10">
        <v>12.14855766</v>
      </c>
      <c r="BL56" s="10">
        <v>17.003341670000001</v>
      </c>
      <c r="BM56" s="10">
        <v>16.351572040000001</v>
      </c>
      <c r="BN56" s="10">
        <v>15.90637684</v>
      </c>
      <c r="BO56" s="10">
        <v>15.11353207</v>
      </c>
      <c r="BP56" s="10">
        <v>14.443063739999999</v>
      </c>
      <c r="BQ56" s="10">
        <v>12.764932630000001</v>
      </c>
      <c r="BR56" s="10">
        <v>11.76028728</v>
      </c>
      <c r="BS56" s="10">
        <v>10.60541821</v>
      </c>
      <c r="BT56" s="10">
        <v>9.6225671770000005</v>
      </c>
    </row>
    <row r="57" spans="2:72">
      <c r="B57" t="s">
        <v>212</v>
      </c>
      <c r="C57" s="10">
        <v>14.57509232</v>
      </c>
      <c r="D57" s="10">
        <v>12.84401989</v>
      </c>
      <c r="E57" s="10">
        <v>11.56970501</v>
      </c>
      <c r="F57" s="10">
        <v>11.82038975</v>
      </c>
      <c r="G57" s="10">
        <v>12.42617798</v>
      </c>
      <c r="H57" s="10">
        <v>11.173906329999999</v>
      </c>
      <c r="I57" s="10">
        <v>11.519627570000001</v>
      </c>
      <c r="J57" s="10">
        <v>12.117603300000001</v>
      </c>
      <c r="K57" s="10">
        <v>12.340855599999999</v>
      </c>
      <c r="L57" s="10">
        <v>11.58372116</v>
      </c>
      <c r="M57" s="10">
        <v>11.81163692</v>
      </c>
      <c r="N57" s="10">
        <v>12.53035927</v>
      </c>
      <c r="O57" s="10">
        <v>13.023074149999999</v>
      </c>
      <c r="P57" s="10">
        <v>14.83168888</v>
      </c>
      <c r="Q57" s="10">
        <v>16.089776990000001</v>
      </c>
      <c r="R57" s="10">
        <v>18.0220108</v>
      </c>
      <c r="S57" s="10">
        <v>22.314186100000001</v>
      </c>
      <c r="T57" s="10">
        <v>24.068031309999999</v>
      </c>
      <c r="U57" s="10">
        <v>25.80980301</v>
      </c>
      <c r="V57" s="10">
        <v>26.006998060000001</v>
      </c>
      <c r="W57" s="10">
        <v>26.292022710000001</v>
      </c>
      <c r="X57" s="10">
        <v>27.171844480000001</v>
      </c>
      <c r="Y57" s="10">
        <v>26.77371788</v>
      </c>
      <c r="Z57" s="10">
        <v>26.59147072</v>
      </c>
      <c r="AA57" s="10">
        <v>27.62025642</v>
      </c>
      <c r="AB57" s="10">
        <v>27.33328247</v>
      </c>
      <c r="AC57" s="10">
        <v>28.477245329999999</v>
      </c>
      <c r="AD57" s="10">
        <v>28.895320890000001</v>
      </c>
      <c r="AE57" s="10">
        <v>31.02073669</v>
      </c>
      <c r="AF57" s="10">
        <v>31.138978959999999</v>
      </c>
      <c r="AG57" s="10">
        <v>32.091087340000001</v>
      </c>
      <c r="AH57" s="10">
        <v>32.348491670000001</v>
      </c>
      <c r="AI57" s="10">
        <v>33.535911560000002</v>
      </c>
      <c r="AJ57" s="10">
        <v>33.261753079999998</v>
      </c>
      <c r="AK57" s="10">
        <v>32.181457520000002</v>
      </c>
      <c r="AL57" s="10">
        <v>31.30275726</v>
      </c>
      <c r="AM57" s="10">
        <v>32.301605219999999</v>
      </c>
      <c r="AN57" s="10">
        <v>30.43289566</v>
      </c>
      <c r="AO57" s="10">
        <v>30.432590480000002</v>
      </c>
      <c r="AP57" s="10">
        <v>28.045866010000001</v>
      </c>
      <c r="AQ57" s="10">
        <v>28.35248756</v>
      </c>
      <c r="AR57" s="10">
        <v>27.101377490000001</v>
      </c>
      <c r="AS57" s="10">
        <v>26.556236269999999</v>
      </c>
      <c r="AT57" s="10">
        <v>25.211374280000001</v>
      </c>
      <c r="AU57" s="10">
        <v>25.31818771</v>
      </c>
      <c r="AV57" s="10">
        <v>24.695804599999999</v>
      </c>
      <c r="AW57" s="10">
        <v>24.057958599999999</v>
      </c>
      <c r="AX57" s="10">
        <v>22.79136467</v>
      </c>
      <c r="AY57" s="10">
        <v>23.245153429999998</v>
      </c>
      <c r="AZ57" s="10">
        <v>21.840810780000002</v>
      </c>
      <c r="BA57" s="10">
        <v>21.100685120000001</v>
      </c>
      <c r="BB57" s="10">
        <v>20.01464653</v>
      </c>
      <c r="BC57" s="10">
        <v>20.464033130000001</v>
      </c>
      <c r="BD57" s="10">
        <v>18.77977753</v>
      </c>
      <c r="BE57" s="10">
        <v>18.583089829999999</v>
      </c>
      <c r="BF57" s="10">
        <v>17.41618347</v>
      </c>
      <c r="BG57" s="10">
        <v>17.549753190000001</v>
      </c>
      <c r="BH57" s="10">
        <v>17.073726650000001</v>
      </c>
      <c r="BI57" s="10">
        <v>16.747043609999999</v>
      </c>
      <c r="BJ57" s="10">
        <v>16.921972270000001</v>
      </c>
      <c r="BK57" s="10">
        <v>17.642213819999998</v>
      </c>
      <c r="BL57" s="10">
        <v>23.17314339</v>
      </c>
      <c r="BM57" s="10">
        <v>21.15106583</v>
      </c>
      <c r="BN57" s="10">
        <v>19.52040482</v>
      </c>
      <c r="BO57" s="10">
        <v>20.9094677</v>
      </c>
      <c r="BP57" s="10">
        <v>19.997514720000002</v>
      </c>
      <c r="BQ57" s="10">
        <v>19.46512413</v>
      </c>
      <c r="BR57" s="10">
        <v>17.287769319999999</v>
      </c>
      <c r="BS57" s="10">
        <v>13.35165405</v>
      </c>
      <c r="BT57" s="10">
        <v>13.17363548</v>
      </c>
    </row>
    <row r="58" spans="2:72">
      <c r="B58" t="s">
        <v>213</v>
      </c>
      <c r="C58" s="10">
        <v>26.614561080000001</v>
      </c>
      <c r="D58" s="10">
        <v>23.219821929999998</v>
      </c>
      <c r="E58" s="10">
        <v>23.41390419</v>
      </c>
      <c r="F58" s="10">
        <v>23.187616349999999</v>
      </c>
      <c r="G58" s="10">
        <v>23.38302612</v>
      </c>
      <c r="H58" s="10">
        <v>21.546955109999999</v>
      </c>
      <c r="I58" s="10">
        <v>20.147718430000001</v>
      </c>
      <c r="J58" s="10">
        <v>20.080022809999999</v>
      </c>
      <c r="K58" s="10">
        <v>18.841409680000002</v>
      </c>
      <c r="L58" s="10">
        <v>17.876041409999999</v>
      </c>
      <c r="M58" s="10">
        <v>18.813257220000001</v>
      </c>
      <c r="N58" s="10">
        <v>20.071834559999999</v>
      </c>
      <c r="O58" s="10">
        <v>20.09523201</v>
      </c>
      <c r="P58" s="10">
        <v>19.970396040000001</v>
      </c>
      <c r="Q58" s="10">
        <v>20.219406129999999</v>
      </c>
      <c r="R58" s="10">
        <v>24.55038261</v>
      </c>
      <c r="S58" s="10">
        <v>27.711156849999998</v>
      </c>
      <c r="T58" s="10">
        <v>26.125301360000002</v>
      </c>
      <c r="U58" s="10">
        <v>25.963102339999999</v>
      </c>
      <c r="V58" s="10">
        <v>27.770341869999999</v>
      </c>
      <c r="W58" s="10">
        <v>29.003755569999999</v>
      </c>
      <c r="X58" s="10">
        <v>27.357936859999999</v>
      </c>
      <c r="Y58" s="10">
        <v>28.019189829999998</v>
      </c>
      <c r="Z58" s="10">
        <v>29.558927539999999</v>
      </c>
      <c r="AA58" s="10">
        <v>30.853012079999999</v>
      </c>
      <c r="AB58" s="10">
        <v>29.612342829999999</v>
      </c>
      <c r="AC58" s="10">
        <v>30.33984375</v>
      </c>
      <c r="AD58" s="10">
        <v>34.471763609999996</v>
      </c>
      <c r="AE58" s="10">
        <v>38.193294530000003</v>
      </c>
      <c r="AF58" s="10">
        <v>39.492126460000001</v>
      </c>
      <c r="AG58" s="10">
        <v>38.159343720000003</v>
      </c>
      <c r="AH58" s="10">
        <v>39.280750269999999</v>
      </c>
      <c r="AI58" s="10">
        <v>41.393768309999999</v>
      </c>
      <c r="AJ58" s="10">
        <v>39.138175959999998</v>
      </c>
      <c r="AK58" s="10">
        <v>38.733364109999997</v>
      </c>
      <c r="AL58" s="10">
        <v>37.968521119999998</v>
      </c>
      <c r="AM58" s="10">
        <v>38.34938812</v>
      </c>
      <c r="AN58" s="10">
        <v>35.795650479999999</v>
      </c>
      <c r="AO58" s="10">
        <v>33.396423339999998</v>
      </c>
      <c r="AP58" s="10">
        <v>35.667209630000002</v>
      </c>
      <c r="AQ58" s="10">
        <v>35.542278289999999</v>
      </c>
      <c r="AR58" s="10">
        <v>34.192001339999997</v>
      </c>
      <c r="AS58" s="10">
        <v>33.702930449999997</v>
      </c>
      <c r="AT58" s="10">
        <v>33.225414280000003</v>
      </c>
      <c r="AU58" s="10">
        <v>33.987594600000001</v>
      </c>
      <c r="AV58" s="10">
        <v>32.040382389999998</v>
      </c>
      <c r="AW58" s="10">
        <v>30.81136322</v>
      </c>
      <c r="AX58" s="10">
        <v>33.509990690000002</v>
      </c>
      <c r="AY58" s="10">
        <v>34.370922090000001</v>
      </c>
      <c r="AZ58" s="10">
        <v>30.89581871</v>
      </c>
      <c r="BA58" s="10">
        <v>30.405292509999999</v>
      </c>
      <c r="BB58" s="10">
        <v>29.724348070000001</v>
      </c>
      <c r="BC58" s="10">
        <v>30.4622612</v>
      </c>
      <c r="BD58" s="10">
        <v>27.535638809999998</v>
      </c>
      <c r="BE58" s="10">
        <v>25.776268009999999</v>
      </c>
      <c r="BF58" s="10">
        <v>27.32701874</v>
      </c>
      <c r="BG58" s="10">
        <v>26.441307070000001</v>
      </c>
      <c r="BH58" s="10">
        <v>24.91579247</v>
      </c>
      <c r="BI58" s="10">
        <v>24.208353039999999</v>
      </c>
      <c r="BJ58" s="10">
        <v>27.5877552</v>
      </c>
      <c r="BK58" s="10">
        <v>28.174077990000001</v>
      </c>
      <c r="BL58" s="10">
        <v>28.091638570000001</v>
      </c>
      <c r="BM58" s="10">
        <v>26.627349850000002</v>
      </c>
      <c r="BN58" s="10">
        <v>25.460495000000002</v>
      </c>
      <c r="BO58" s="10">
        <v>28.239215850000001</v>
      </c>
      <c r="BP58" s="10">
        <v>23.439563750000001</v>
      </c>
      <c r="BQ58" s="10">
        <v>22.633636469999999</v>
      </c>
      <c r="BR58" s="10">
        <v>24.37609673</v>
      </c>
      <c r="BS58" s="10">
        <v>20.23425293</v>
      </c>
      <c r="BT58" s="10">
        <v>17.985080719999999</v>
      </c>
    </row>
    <row r="59" spans="2:72">
      <c r="B59" t="s">
        <v>214</v>
      </c>
      <c r="C59" s="10">
        <v>16.026119229999999</v>
      </c>
      <c r="D59" s="10">
        <v>15.241039280000001</v>
      </c>
      <c r="E59" s="10">
        <v>13.56777859</v>
      </c>
      <c r="F59" s="10">
        <v>14.29659462</v>
      </c>
      <c r="G59" s="10">
        <v>14.414496420000001</v>
      </c>
      <c r="H59" s="10">
        <v>12.99443722</v>
      </c>
      <c r="I59" s="10">
        <v>11.17914772</v>
      </c>
      <c r="J59" s="10">
        <v>11.99576759</v>
      </c>
      <c r="K59" s="10">
        <v>12.77600288</v>
      </c>
      <c r="L59" s="10">
        <v>11.025774</v>
      </c>
      <c r="M59" s="10">
        <v>10.52741337</v>
      </c>
      <c r="N59" s="10">
        <v>10.75737</v>
      </c>
      <c r="O59" s="10">
        <v>12.26671505</v>
      </c>
      <c r="P59" s="10">
        <v>11.875270840000001</v>
      </c>
      <c r="Q59" s="10">
        <v>12.13177967</v>
      </c>
      <c r="R59" s="10">
        <v>13.212495799999999</v>
      </c>
      <c r="S59" s="10">
        <v>15.99463463</v>
      </c>
      <c r="T59" s="10">
        <v>16.41490173</v>
      </c>
      <c r="U59" s="10">
        <v>16.497993470000001</v>
      </c>
      <c r="V59" s="10">
        <v>16.446331019999999</v>
      </c>
      <c r="W59" s="10">
        <v>19.487236020000001</v>
      </c>
      <c r="X59" s="10">
        <v>19.470663070000001</v>
      </c>
      <c r="Y59" s="10">
        <v>19.001071929999998</v>
      </c>
      <c r="Z59" s="10">
        <v>20.247423170000001</v>
      </c>
      <c r="AA59" s="10">
        <v>20.733526229999999</v>
      </c>
      <c r="AB59" s="10">
        <v>19.88193321</v>
      </c>
      <c r="AC59" s="10">
        <v>20.14658356</v>
      </c>
      <c r="AD59" s="10">
        <v>21.300449369999999</v>
      </c>
      <c r="AE59" s="10">
        <v>23.529838560000002</v>
      </c>
      <c r="AF59" s="10">
        <v>24.338315959999999</v>
      </c>
      <c r="AG59" s="10">
        <v>23.39622688</v>
      </c>
      <c r="AH59" s="10">
        <v>24.555995939999999</v>
      </c>
      <c r="AI59" s="10">
        <v>25.786745069999998</v>
      </c>
      <c r="AJ59" s="10">
        <v>25.820680620000001</v>
      </c>
      <c r="AK59" s="10">
        <v>25.27595711</v>
      </c>
      <c r="AL59" s="10">
        <v>25.524501799999999</v>
      </c>
      <c r="AM59" s="10">
        <v>26.868223189999998</v>
      </c>
      <c r="AN59" s="10">
        <v>25.949033740000001</v>
      </c>
      <c r="AO59" s="10">
        <v>24.076192859999999</v>
      </c>
      <c r="AP59" s="10">
        <v>24.662546160000002</v>
      </c>
      <c r="AQ59" s="10">
        <v>25.335681919999999</v>
      </c>
      <c r="AR59" s="10">
        <v>23.322946550000001</v>
      </c>
      <c r="AS59" s="10">
        <v>21.336633679999998</v>
      </c>
      <c r="AT59" s="10">
        <v>21.06860352</v>
      </c>
      <c r="AU59" s="10">
        <v>21.396011349999998</v>
      </c>
      <c r="AV59" s="10">
        <v>20.660026550000001</v>
      </c>
      <c r="AW59" s="10">
        <v>19.50958443</v>
      </c>
      <c r="AX59" s="10">
        <v>19.496688840000001</v>
      </c>
      <c r="AY59" s="10">
        <v>20.259490970000002</v>
      </c>
      <c r="AZ59" s="10">
        <v>18.798994059999998</v>
      </c>
      <c r="BA59" s="10">
        <v>17.442464829999999</v>
      </c>
      <c r="BB59" s="10">
        <v>17.414945599999999</v>
      </c>
      <c r="BC59" s="10">
        <v>18.141765589999999</v>
      </c>
      <c r="BD59" s="10">
        <v>16.873422619999999</v>
      </c>
      <c r="BE59" s="10">
        <v>15.40407372</v>
      </c>
      <c r="BF59" s="10">
        <v>15.05837822</v>
      </c>
      <c r="BG59" s="10">
        <v>15.28658867</v>
      </c>
      <c r="BH59" s="10">
        <v>13.95380688</v>
      </c>
      <c r="BI59" s="10">
        <v>14.03443146</v>
      </c>
      <c r="BJ59" s="10">
        <v>14.42895794</v>
      </c>
      <c r="BK59" s="10">
        <v>15.204024309999999</v>
      </c>
      <c r="BL59" s="10">
        <v>17.25959396</v>
      </c>
      <c r="BM59" s="10">
        <v>15.24677277</v>
      </c>
      <c r="BN59" s="10">
        <v>15.037531850000001</v>
      </c>
      <c r="BO59" s="10">
        <v>16.621229169999999</v>
      </c>
      <c r="BP59" s="10">
        <v>15.423364640000001</v>
      </c>
      <c r="BQ59" s="10">
        <v>13.220917699999999</v>
      </c>
      <c r="BR59" s="10">
        <v>13.94596958</v>
      </c>
      <c r="BS59" s="10">
        <v>12.029087069999999</v>
      </c>
      <c r="BT59" s="10">
        <v>11.677784920000001</v>
      </c>
    </row>
    <row r="60" spans="2:72">
      <c r="B60" t="s">
        <v>215</v>
      </c>
      <c r="C60" s="10">
        <v>11.541460989999999</v>
      </c>
      <c r="D60" s="10">
        <v>10.454413410000001</v>
      </c>
      <c r="E60" s="10">
        <v>10.19522858</v>
      </c>
      <c r="F60" s="10">
        <v>9.5299110410000001</v>
      </c>
      <c r="G60" s="10">
        <v>8.9562282559999993</v>
      </c>
      <c r="H60" s="10">
        <v>9.2437639239999996</v>
      </c>
      <c r="I60" s="10">
        <v>9.1521892549999997</v>
      </c>
      <c r="J60" s="10">
        <v>9.2419872279999993</v>
      </c>
      <c r="K60" s="10">
        <v>8.8573617939999991</v>
      </c>
      <c r="L60" s="10">
        <v>8.4226036069999992</v>
      </c>
      <c r="M60" s="10">
        <v>8.1822080610000008</v>
      </c>
      <c r="N60" s="10">
        <v>9.2331943509999999</v>
      </c>
      <c r="O60" s="10">
        <v>9.8777542109999992</v>
      </c>
      <c r="P60" s="10">
        <v>10.617120740000001</v>
      </c>
      <c r="Q60" s="10">
        <v>10.697587970000001</v>
      </c>
      <c r="R60" s="10">
        <v>12.564132689999999</v>
      </c>
      <c r="S60" s="10">
        <v>15.826954840000001</v>
      </c>
      <c r="T60" s="10">
        <v>15.620793340000001</v>
      </c>
      <c r="U60" s="10">
        <v>17.122118</v>
      </c>
      <c r="V60" s="10">
        <v>17.480104449999999</v>
      </c>
      <c r="W60" s="10">
        <v>18.261447910000001</v>
      </c>
      <c r="X60" s="10">
        <v>18.998106</v>
      </c>
      <c r="Y60" s="10">
        <v>18.93641663</v>
      </c>
      <c r="Z60" s="10">
        <v>18.132204059999999</v>
      </c>
      <c r="AA60" s="10">
        <v>18.229192730000001</v>
      </c>
      <c r="AB60" s="10">
        <v>18.244049069999999</v>
      </c>
      <c r="AC60" s="10">
        <v>19.125495910000001</v>
      </c>
      <c r="AD60" s="10">
        <v>21.067327500000001</v>
      </c>
      <c r="AE60" s="10">
        <v>20.986444469999999</v>
      </c>
      <c r="AF60" s="10">
        <v>20.96461678</v>
      </c>
      <c r="AG60" s="10">
        <v>21.464635850000001</v>
      </c>
      <c r="AH60" s="10">
        <v>22.373588560000002</v>
      </c>
      <c r="AI60" s="10">
        <v>23.045894619999999</v>
      </c>
      <c r="AJ60" s="10">
        <v>22.787044529999999</v>
      </c>
      <c r="AK60" s="10">
        <v>23.158956530000001</v>
      </c>
      <c r="AL60" s="10">
        <v>23.74180222</v>
      </c>
      <c r="AM60" s="10">
        <v>23.529041289999999</v>
      </c>
      <c r="AN60" s="10">
        <v>22.063312530000001</v>
      </c>
      <c r="AO60" s="10">
        <v>20.983860020000002</v>
      </c>
      <c r="AP60" s="10">
        <v>20.856286999999998</v>
      </c>
      <c r="AQ60" s="10">
        <v>20.20727158</v>
      </c>
      <c r="AR60" s="10">
        <v>20.06560326</v>
      </c>
      <c r="AS60" s="10">
        <v>19.081466670000001</v>
      </c>
      <c r="AT60" s="10">
        <v>18.663997649999999</v>
      </c>
      <c r="AU60" s="10">
        <v>19.196004869999999</v>
      </c>
      <c r="AV60" s="10">
        <v>18.787448879999999</v>
      </c>
      <c r="AW60" s="10">
        <v>17.807386399999999</v>
      </c>
      <c r="AX60" s="10">
        <v>17.300352100000001</v>
      </c>
      <c r="AY60" s="10">
        <v>16.807619089999999</v>
      </c>
      <c r="AZ60" s="10">
        <v>15.560106279999999</v>
      </c>
      <c r="BA60" s="10">
        <v>14.911693570000001</v>
      </c>
      <c r="BB60" s="10">
        <v>16.270874020000001</v>
      </c>
      <c r="BC60" s="10">
        <v>15.42191315</v>
      </c>
      <c r="BD60" s="10">
        <v>14.1017046</v>
      </c>
      <c r="BE60" s="10">
        <v>14.320339199999999</v>
      </c>
      <c r="BF60" s="10">
        <v>13.68424225</v>
      </c>
      <c r="BG60" s="10">
        <v>14.025230410000001</v>
      </c>
      <c r="BH60" s="10">
        <v>12.79746437</v>
      </c>
      <c r="BI60" s="10">
        <v>12.744443889999999</v>
      </c>
      <c r="BJ60" s="10">
        <v>11.991803170000001</v>
      </c>
      <c r="BK60" s="10">
        <v>13.243716239999999</v>
      </c>
      <c r="BL60" s="10">
        <v>17.213569639999999</v>
      </c>
      <c r="BM60" s="10">
        <v>16.79435539</v>
      </c>
      <c r="BN60" s="10">
        <v>16.138193130000001</v>
      </c>
      <c r="BO60" s="10">
        <v>14.801149369999999</v>
      </c>
      <c r="BP60" s="10">
        <v>14.51664066</v>
      </c>
      <c r="BQ60" s="10">
        <v>14.08806133</v>
      </c>
      <c r="BR60" s="10">
        <v>12.540390970000001</v>
      </c>
      <c r="BS60" s="10">
        <v>12.36083221</v>
      </c>
      <c r="BT60" s="10">
        <v>10.47203159</v>
      </c>
    </row>
    <row r="61" spans="2:72">
      <c r="B61" t="s">
        <v>216</v>
      </c>
      <c r="C61" s="10">
        <v>14.331648830000001</v>
      </c>
      <c r="D61" s="10">
        <v>11.832041739999999</v>
      </c>
      <c r="E61" s="10">
        <v>11.75321579</v>
      </c>
      <c r="F61" s="10">
        <v>10.31572723</v>
      </c>
      <c r="G61" s="10">
        <v>11.31558609</v>
      </c>
      <c r="H61" s="10">
        <v>11.32199097</v>
      </c>
      <c r="I61" s="10">
        <v>11.343297</v>
      </c>
      <c r="J61" s="10">
        <v>11.067338940000001</v>
      </c>
      <c r="K61" s="10">
        <v>10.6932869</v>
      </c>
      <c r="L61" s="10">
        <v>9.0202360150000001</v>
      </c>
      <c r="M61" s="10">
        <v>11.344507220000001</v>
      </c>
      <c r="N61" s="10">
        <v>11.72859764</v>
      </c>
      <c r="O61" s="10">
        <v>11.97324467</v>
      </c>
      <c r="P61" s="10">
        <v>14.17555046</v>
      </c>
      <c r="Q61" s="10">
        <v>16.767234800000001</v>
      </c>
      <c r="R61" s="10">
        <v>18.76389503</v>
      </c>
      <c r="S61" s="10">
        <v>21.689632419999999</v>
      </c>
      <c r="T61" s="10">
        <v>22.639474870000001</v>
      </c>
      <c r="U61" s="10">
        <v>24.022773740000002</v>
      </c>
      <c r="V61" s="10">
        <v>25.22711945</v>
      </c>
      <c r="W61" s="10">
        <v>25.90030479</v>
      </c>
      <c r="X61" s="10">
        <v>24.511375430000001</v>
      </c>
      <c r="Y61" s="10">
        <v>26.71867752</v>
      </c>
      <c r="Z61" s="10">
        <v>27.914047239999999</v>
      </c>
      <c r="AA61" s="10">
        <v>29.429716110000001</v>
      </c>
      <c r="AB61" s="10">
        <v>27.543830870000001</v>
      </c>
      <c r="AC61" s="10">
        <v>27.57648468</v>
      </c>
      <c r="AD61" s="10">
        <v>29.726989750000001</v>
      </c>
      <c r="AE61" s="10">
        <v>30.425523760000001</v>
      </c>
      <c r="AF61" s="10">
        <v>29.563707350000001</v>
      </c>
      <c r="AG61" s="10">
        <v>32.144790649999997</v>
      </c>
      <c r="AH61" s="10">
        <v>33.163543699999998</v>
      </c>
      <c r="AI61" s="10">
        <v>33.007110599999997</v>
      </c>
      <c r="AJ61" s="10">
        <v>32.290580749999997</v>
      </c>
      <c r="AK61" s="10">
        <v>32.557922359999999</v>
      </c>
      <c r="AL61" s="10">
        <v>31.731353760000001</v>
      </c>
      <c r="AM61" s="10">
        <v>30.988206859999998</v>
      </c>
      <c r="AN61" s="10">
        <v>28.301727289999999</v>
      </c>
      <c r="AO61" s="10">
        <v>29.624137879999999</v>
      </c>
      <c r="AP61" s="10">
        <v>30.146677019999998</v>
      </c>
      <c r="AQ61" s="10">
        <v>30.305431370000001</v>
      </c>
      <c r="AR61" s="10">
        <v>28.153209690000001</v>
      </c>
      <c r="AS61" s="10">
        <v>27.371944429999999</v>
      </c>
      <c r="AT61" s="10">
        <v>27.278106690000001</v>
      </c>
      <c r="AU61" s="10">
        <v>25.873992919999999</v>
      </c>
      <c r="AV61" s="10">
        <v>21.912080759999998</v>
      </c>
      <c r="AW61" s="10">
        <v>23.65307426</v>
      </c>
      <c r="AX61" s="10">
        <v>22.073265079999999</v>
      </c>
      <c r="AY61" s="10">
        <v>22.535181049999998</v>
      </c>
      <c r="AZ61" s="10">
        <v>20.169879909999999</v>
      </c>
      <c r="BA61" s="10">
        <v>22.130857469999999</v>
      </c>
      <c r="BB61" s="10">
        <v>20.30364037</v>
      </c>
      <c r="BC61" s="10">
        <v>21.73052216</v>
      </c>
      <c r="BD61" s="10">
        <v>19.0874424</v>
      </c>
      <c r="BE61" s="10">
        <v>19.74287605</v>
      </c>
      <c r="BF61" s="10">
        <v>18.888383869999998</v>
      </c>
      <c r="BG61" s="10">
        <v>18.08966637</v>
      </c>
      <c r="BH61" s="10">
        <v>16.345655440000002</v>
      </c>
      <c r="BI61" s="10">
        <v>17.458026889999999</v>
      </c>
      <c r="BJ61" s="10">
        <v>18.282882690000001</v>
      </c>
      <c r="BK61" s="10">
        <v>19.3867321</v>
      </c>
      <c r="BL61" s="10">
        <v>21.158327100000001</v>
      </c>
      <c r="BM61" s="10">
        <v>20.28377914</v>
      </c>
      <c r="BN61" s="10">
        <v>18.985841749999999</v>
      </c>
      <c r="BO61" s="10">
        <v>19.989276889999999</v>
      </c>
      <c r="BP61" s="10">
        <v>16.73392677</v>
      </c>
      <c r="BQ61" s="10">
        <v>17.798507690000001</v>
      </c>
      <c r="BR61" s="10">
        <v>16.567636490000002</v>
      </c>
      <c r="BS61" s="10">
        <v>13.9841795</v>
      </c>
      <c r="BT61" s="10">
        <v>12.437882419999999</v>
      </c>
    </row>
    <row r="62" spans="2:72">
      <c r="B62" t="s">
        <v>217</v>
      </c>
      <c r="C62" s="10">
        <v>9.8737096789999992</v>
      </c>
      <c r="D62" s="10">
        <v>8.642770767</v>
      </c>
      <c r="E62" s="10">
        <v>9.0095043179999994</v>
      </c>
      <c r="F62" s="10">
        <v>9.5155019759999995</v>
      </c>
      <c r="G62" s="10">
        <v>9.6632328029999996</v>
      </c>
      <c r="H62" s="10">
        <v>9.1014595029999992</v>
      </c>
      <c r="I62" s="10">
        <v>8.7683629990000007</v>
      </c>
      <c r="J62" s="10">
        <v>7.2710704799999997</v>
      </c>
      <c r="K62" s="10">
        <v>7.5280041689999999</v>
      </c>
      <c r="L62" s="10">
        <v>7.4355268480000003</v>
      </c>
      <c r="M62" s="10">
        <v>6.6722345350000003</v>
      </c>
      <c r="N62" s="10">
        <v>6.885290146</v>
      </c>
      <c r="O62" s="10">
        <v>8.3778524399999998</v>
      </c>
      <c r="P62" s="10">
        <v>7.6340222359999999</v>
      </c>
      <c r="Q62" s="10">
        <v>9.2597370150000007</v>
      </c>
      <c r="R62" s="10">
        <v>10.416782380000001</v>
      </c>
      <c r="S62" s="10">
        <v>13.654297830000001</v>
      </c>
      <c r="T62" s="10">
        <v>14.591135980000001</v>
      </c>
      <c r="U62" s="10">
        <v>13.793527600000001</v>
      </c>
      <c r="V62" s="10">
        <v>14.285753250000001</v>
      </c>
      <c r="W62" s="10">
        <v>15.71638489</v>
      </c>
      <c r="X62" s="10">
        <v>14.1935854</v>
      </c>
      <c r="Y62" s="10">
        <v>15.84678555</v>
      </c>
      <c r="Z62" s="10">
        <v>14.77334976</v>
      </c>
      <c r="AA62" s="10">
        <v>16.445619579999999</v>
      </c>
      <c r="AB62" s="10">
        <v>15.490969659999999</v>
      </c>
      <c r="AC62" s="10">
        <v>15.20940399</v>
      </c>
      <c r="AD62" s="10">
        <v>17.033195500000001</v>
      </c>
      <c r="AE62" s="10">
        <v>19.69712067</v>
      </c>
      <c r="AF62" s="10">
        <v>19.42807007</v>
      </c>
      <c r="AG62" s="10">
        <v>19.448396679999998</v>
      </c>
      <c r="AH62" s="10">
        <v>20.75071144</v>
      </c>
      <c r="AI62" s="10">
        <v>22.6419487</v>
      </c>
      <c r="AJ62" s="10">
        <v>21.071144100000001</v>
      </c>
      <c r="AK62" s="10">
        <v>20.747034070000002</v>
      </c>
      <c r="AL62" s="10">
        <v>20.20578003</v>
      </c>
      <c r="AM62" s="10">
        <v>19.835659029999999</v>
      </c>
      <c r="AN62" s="10">
        <v>18.569664</v>
      </c>
      <c r="AO62" s="10">
        <v>18.490753170000001</v>
      </c>
      <c r="AP62" s="10">
        <v>17.853801730000001</v>
      </c>
      <c r="AQ62" s="10">
        <v>19.201402659999999</v>
      </c>
      <c r="AR62" s="10">
        <v>16.012504580000002</v>
      </c>
      <c r="AS62" s="10">
        <v>15.981085780000001</v>
      </c>
      <c r="AT62" s="10">
        <v>15.554551119999999</v>
      </c>
      <c r="AU62" s="10">
        <v>16.51282501</v>
      </c>
      <c r="AV62" s="10">
        <v>16.53575897</v>
      </c>
      <c r="AW62" s="10">
        <v>15.466423989999999</v>
      </c>
      <c r="AX62" s="10">
        <v>13.19566345</v>
      </c>
      <c r="AY62" s="10">
        <v>13.168083190000001</v>
      </c>
      <c r="AZ62" s="10">
        <v>12.989347459999999</v>
      </c>
      <c r="BA62" s="10">
        <v>13.525559429999999</v>
      </c>
      <c r="BB62" s="10">
        <v>12.40991211</v>
      </c>
      <c r="BC62" s="10">
        <v>13.19013882</v>
      </c>
      <c r="BD62" s="10">
        <v>12.28014374</v>
      </c>
      <c r="BE62" s="10">
        <v>11.78685093</v>
      </c>
      <c r="BF62" s="10">
        <v>12.31203938</v>
      </c>
      <c r="BG62" s="10">
        <v>10.703845019999999</v>
      </c>
      <c r="BH62" s="10">
        <v>9.3705358509999996</v>
      </c>
      <c r="BI62" s="10">
        <v>10.37855244</v>
      </c>
      <c r="BJ62" s="10">
        <v>10.71723366</v>
      </c>
      <c r="BK62" s="10">
        <v>10.95480347</v>
      </c>
      <c r="BL62" s="10">
        <v>14.46518517</v>
      </c>
      <c r="BM62" s="10">
        <v>13.43092442</v>
      </c>
      <c r="BN62" s="10">
        <v>13.584853170000001</v>
      </c>
      <c r="BO62" s="10">
        <v>13.96889114</v>
      </c>
      <c r="BP62" s="10">
        <v>13.118998530000001</v>
      </c>
      <c r="BQ62" s="10">
        <v>13.19750309</v>
      </c>
      <c r="BR62" s="10">
        <v>11.73902607</v>
      </c>
      <c r="BS62" s="10">
        <v>10.67127228</v>
      </c>
      <c r="BT62" s="10">
        <v>8.9930677410000008</v>
      </c>
    </row>
    <row r="63" spans="2:72">
      <c r="B63" t="s">
        <v>218</v>
      </c>
      <c r="C63" s="10">
        <v>12.727531430000001</v>
      </c>
      <c r="D63" s="10">
        <v>11.436560630000001</v>
      </c>
      <c r="E63" s="10">
        <v>11.367644309999999</v>
      </c>
      <c r="F63" s="10">
        <v>9.9588050839999998</v>
      </c>
      <c r="G63" s="10">
        <v>11.55399227</v>
      </c>
      <c r="H63" s="10">
        <v>11.06856251</v>
      </c>
      <c r="I63" s="10">
        <v>10.112376210000001</v>
      </c>
      <c r="J63" s="10">
        <v>9.16443634</v>
      </c>
      <c r="K63" s="10">
        <v>9.3928632739999998</v>
      </c>
      <c r="L63" s="10">
        <v>8.7763938899999996</v>
      </c>
      <c r="M63" s="10">
        <v>8.5624113079999997</v>
      </c>
      <c r="N63" s="10">
        <v>8.7172164920000004</v>
      </c>
      <c r="O63" s="10">
        <v>8.3134412770000008</v>
      </c>
      <c r="P63" s="10">
        <v>7.5720443729999998</v>
      </c>
      <c r="Q63" s="10">
        <v>8.3109731670000002</v>
      </c>
      <c r="R63" s="10">
        <v>10.926527979999999</v>
      </c>
      <c r="S63" s="10">
        <v>13.792618750000001</v>
      </c>
      <c r="T63" s="10">
        <v>14.5411787</v>
      </c>
      <c r="U63" s="10">
        <v>15.315544129999999</v>
      </c>
      <c r="V63" s="10">
        <v>15.33287144</v>
      </c>
      <c r="W63" s="10">
        <v>14.953941349999999</v>
      </c>
      <c r="X63" s="10">
        <v>13.80830383</v>
      </c>
      <c r="Y63" s="10">
        <v>13.633554459999999</v>
      </c>
      <c r="Z63" s="10">
        <v>14.01955605</v>
      </c>
      <c r="AA63" s="10">
        <v>14.588891029999999</v>
      </c>
      <c r="AB63" s="10">
        <v>15.259728429999999</v>
      </c>
      <c r="AC63" s="10">
        <v>15.334930419999999</v>
      </c>
      <c r="AD63" s="10">
        <v>15.81125259</v>
      </c>
      <c r="AE63" s="10">
        <v>17.58663177</v>
      </c>
      <c r="AF63" s="10">
        <v>18.471317290000002</v>
      </c>
      <c r="AG63" s="10">
        <v>20.164419169999999</v>
      </c>
      <c r="AH63" s="10">
        <v>19.757112500000002</v>
      </c>
      <c r="AI63" s="10">
        <v>20.384315489999999</v>
      </c>
      <c r="AJ63" s="10">
        <v>20.034152980000002</v>
      </c>
      <c r="AK63" s="10">
        <v>20.208269120000001</v>
      </c>
      <c r="AL63" s="10">
        <v>20.190721509999999</v>
      </c>
      <c r="AM63" s="10">
        <v>20.444595339999999</v>
      </c>
      <c r="AN63" s="10">
        <v>19.250864029999999</v>
      </c>
      <c r="AO63" s="10">
        <v>19.202337270000001</v>
      </c>
      <c r="AP63" s="10">
        <v>19.677782059999998</v>
      </c>
      <c r="AQ63" s="10">
        <v>19.59164238</v>
      </c>
      <c r="AR63" s="10">
        <v>19.4070015</v>
      </c>
      <c r="AS63" s="10">
        <v>17.61818504</v>
      </c>
      <c r="AT63" s="10">
        <v>16.16977692</v>
      </c>
      <c r="AU63" s="10">
        <v>15.815075869999999</v>
      </c>
      <c r="AV63" s="10">
        <v>15.55993271</v>
      </c>
      <c r="AW63" s="10">
        <v>15.706765170000001</v>
      </c>
      <c r="AX63" s="10">
        <v>15.0457325</v>
      </c>
      <c r="AY63" s="10">
        <v>14.73792362</v>
      </c>
      <c r="AZ63" s="10">
        <v>14.16144753</v>
      </c>
      <c r="BA63" s="10">
        <v>15.1315937</v>
      </c>
      <c r="BB63" s="10">
        <v>13.0023365</v>
      </c>
      <c r="BC63" s="10">
        <v>13.26453495</v>
      </c>
      <c r="BD63" s="10">
        <v>12.67036343</v>
      </c>
      <c r="BE63" s="10">
        <v>12.64813328</v>
      </c>
      <c r="BF63" s="10">
        <v>12.195502279999999</v>
      </c>
      <c r="BG63" s="10">
        <v>11.987735750000001</v>
      </c>
      <c r="BH63" s="10">
        <v>11.08829212</v>
      </c>
      <c r="BI63" s="10">
        <v>12.57541466</v>
      </c>
      <c r="BJ63" s="10">
        <v>11.405132289999999</v>
      </c>
      <c r="BK63" s="10">
        <v>11.03260326</v>
      </c>
      <c r="BL63" s="10">
        <v>14.1896162</v>
      </c>
      <c r="BM63" s="10">
        <v>14.46538544</v>
      </c>
      <c r="BN63" s="10">
        <v>13.556729320000001</v>
      </c>
      <c r="BO63" s="10">
        <v>14.23078156</v>
      </c>
      <c r="BP63" s="10">
        <v>13.654404639999999</v>
      </c>
      <c r="BQ63" s="10">
        <v>12.963887209999999</v>
      </c>
      <c r="BR63" s="10">
        <v>10.56558609</v>
      </c>
      <c r="BS63" s="10">
        <v>8.9923639299999998</v>
      </c>
      <c r="BT63" s="10">
        <v>8.8997898099999997</v>
      </c>
    </row>
    <row r="64" spans="2:72">
      <c r="B64" t="s">
        <v>219</v>
      </c>
      <c r="C64" s="10">
        <v>10.87047482</v>
      </c>
      <c r="D64" s="10">
        <v>9.7055778499999992</v>
      </c>
      <c r="E64" s="10">
        <v>7.7941012379999997</v>
      </c>
      <c r="F64" s="10">
        <v>10.57905483</v>
      </c>
      <c r="G64" s="10">
        <v>9.2849369050000004</v>
      </c>
      <c r="H64" s="10">
        <v>8.5467042919999994</v>
      </c>
      <c r="I64" s="10">
        <v>8.0394163130000003</v>
      </c>
      <c r="J64" s="10">
        <v>8.9170255659999995</v>
      </c>
      <c r="K64" s="10">
        <v>10.390081410000001</v>
      </c>
      <c r="L64" s="10">
        <v>7.8950042720000004</v>
      </c>
      <c r="M64" s="10">
        <v>8.7743883129999993</v>
      </c>
      <c r="N64" s="10">
        <v>8.5660314559999993</v>
      </c>
      <c r="O64" s="10">
        <v>8.9854745860000005</v>
      </c>
      <c r="P64" s="10">
        <v>9.7258110050000006</v>
      </c>
      <c r="Q64" s="10">
        <v>11.286186219999999</v>
      </c>
      <c r="R64" s="10">
        <v>12.384943010000001</v>
      </c>
      <c r="S64" s="10">
        <v>13.68279171</v>
      </c>
      <c r="T64" s="10">
        <v>15.22821617</v>
      </c>
      <c r="U64" s="10">
        <v>16.186237340000002</v>
      </c>
      <c r="V64" s="10">
        <v>17.208480829999999</v>
      </c>
      <c r="W64" s="10">
        <v>18.500640870000002</v>
      </c>
      <c r="X64" s="10">
        <v>15.904403690000001</v>
      </c>
      <c r="Y64" s="10">
        <v>17.089397429999998</v>
      </c>
      <c r="Z64" s="10">
        <v>18.993770600000001</v>
      </c>
      <c r="AA64" s="10">
        <v>20.02335167</v>
      </c>
      <c r="AB64" s="10">
        <v>20.451473239999999</v>
      </c>
      <c r="AC64" s="10">
        <v>20.707759859999999</v>
      </c>
      <c r="AD64" s="10">
        <v>22.17085075</v>
      </c>
      <c r="AE64" s="10">
        <v>23.721481319999999</v>
      </c>
      <c r="AF64" s="10">
        <v>26.386531829999999</v>
      </c>
      <c r="AG64" s="10">
        <v>24.88170242</v>
      </c>
      <c r="AH64" s="10">
        <v>23.562873840000002</v>
      </c>
      <c r="AI64" s="10">
        <v>23.707536699999999</v>
      </c>
      <c r="AJ64" s="10">
        <v>25.303375240000001</v>
      </c>
      <c r="AK64" s="10">
        <v>23.712190629999998</v>
      </c>
      <c r="AL64" s="10">
        <v>24.002384190000001</v>
      </c>
      <c r="AM64" s="10">
        <v>23.390016559999999</v>
      </c>
      <c r="AN64" s="10">
        <v>21.251020430000001</v>
      </c>
      <c r="AO64" s="10">
        <v>22.133049010000001</v>
      </c>
      <c r="AP64" s="10">
        <v>22.222682949999999</v>
      </c>
      <c r="AQ64" s="10">
        <v>21.499004360000001</v>
      </c>
      <c r="AR64" s="10">
        <v>18.425779339999998</v>
      </c>
      <c r="AS64" s="10">
        <v>16.93608665</v>
      </c>
      <c r="AT64" s="10">
        <v>16.782335280000002</v>
      </c>
      <c r="AU64" s="10">
        <v>17.177619929999999</v>
      </c>
      <c r="AV64" s="10">
        <v>17.42661476</v>
      </c>
      <c r="AW64" s="10">
        <v>17.084085460000001</v>
      </c>
      <c r="AX64" s="10">
        <v>13.7885437</v>
      </c>
      <c r="AY64" s="10">
        <v>16.065700530000001</v>
      </c>
      <c r="AZ64" s="10">
        <v>14.29084778</v>
      </c>
      <c r="BA64" s="10">
        <v>15.344880099999999</v>
      </c>
      <c r="BB64" s="10">
        <v>14.02127934</v>
      </c>
      <c r="BC64" s="10">
        <v>13.183388709999999</v>
      </c>
      <c r="BD64" s="10">
        <v>12.76501942</v>
      </c>
      <c r="BE64" s="10">
        <v>11.87749481</v>
      </c>
      <c r="BF64" s="10">
        <v>12.179643629999999</v>
      </c>
      <c r="BG64" s="10">
        <v>13.47906113</v>
      </c>
      <c r="BH64" s="10">
        <v>11.55391693</v>
      </c>
      <c r="BI64" s="10">
        <v>11.63565159</v>
      </c>
      <c r="BJ64" s="10">
        <v>12.26534081</v>
      </c>
      <c r="BK64" s="10">
        <v>13.71282959</v>
      </c>
      <c r="BL64" s="10">
        <v>15.38274479</v>
      </c>
      <c r="BM64" s="10">
        <v>15.668923380000001</v>
      </c>
      <c r="BN64" s="10">
        <v>12.06555271</v>
      </c>
      <c r="BO64" s="10">
        <v>15.46318245</v>
      </c>
      <c r="BP64" s="10">
        <v>13.79118061</v>
      </c>
      <c r="BQ64" s="10">
        <v>15.175916669999999</v>
      </c>
      <c r="BR64" s="10">
        <v>13.18074131</v>
      </c>
      <c r="BS64" s="10">
        <v>11.364650729999999</v>
      </c>
      <c r="BT64" s="10">
        <v>10.72558308</v>
      </c>
    </row>
    <row r="65" spans="2:73">
      <c r="B65" t="s">
        <v>220</v>
      </c>
      <c r="C65" s="10">
        <v>27.49996758</v>
      </c>
      <c r="D65" s="10">
        <v>28.04834366</v>
      </c>
      <c r="E65" s="10">
        <v>26.45968628</v>
      </c>
      <c r="F65" s="10">
        <v>24.73987198</v>
      </c>
      <c r="G65" s="10">
        <v>35.414634700000001</v>
      </c>
      <c r="H65" s="10">
        <v>35.542869570000001</v>
      </c>
      <c r="I65" s="10">
        <v>29.900968550000002</v>
      </c>
      <c r="J65" s="10">
        <v>22.998262409999999</v>
      </c>
      <c r="K65" s="10">
        <v>28.407728200000001</v>
      </c>
      <c r="L65" s="10">
        <v>26.64132309</v>
      </c>
      <c r="M65" s="10">
        <v>26.564731600000002</v>
      </c>
      <c r="N65" s="10">
        <v>27.933786390000002</v>
      </c>
      <c r="O65" s="10">
        <v>23.893409729999998</v>
      </c>
      <c r="P65" s="10">
        <v>23.96980095</v>
      </c>
      <c r="Q65" s="10">
        <v>25.347282409999998</v>
      </c>
      <c r="R65" s="10">
        <v>22.33628654</v>
      </c>
      <c r="S65" s="10">
        <v>21.99647903</v>
      </c>
      <c r="T65" s="10">
        <v>24.543600080000001</v>
      </c>
      <c r="U65" s="10">
        <v>25.967119220000001</v>
      </c>
      <c r="V65" s="10">
        <v>28.925252910000001</v>
      </c>
      <c r="W65" s="10">
        <v>29.36397552</v>
      </c>
      <c r="X65" s="10">
        <v>32.87866211</v>
      </c>
      <c r="Y65" s="10">
        <v>31.788633350000001</v>
      </c>
      <c r="Z65" s="10">
        <v>31.672313689999999</v>
      </c>
      <c r="AA65" s="10">
        <v>32.043254849999997</v>
      </c>
      <c r="AB65" s="10">
        <v>34.9708252</v>
      </c>
      <c r="AC65" s="10">
        <v>39.612190249999998</v>
      </c>
      <c r="AD65" s="10">
        <v>34.16664505</v>
      </c>
      <c r="AE65" s="10">
        <v>42.034942630000003</v>
      </c>
      <c r="AF65" s="10">
        <v>39.226097109999998</v>
      </c>
      <c r="AG65" s="10">
        <v>42.1280365</v>
      </c>
      <c r="AH65" s="10">
        <v>38.281398770000003</v>
      </c>
      <c r="AI65" s="10">
        <v>39.675006869999997</v>
      </c>
      <c r="AJ65" s="10">
        <v>36.104610440000002</v>
      </c>
      <c r="AK65" s="10">
        <v>32.29228973</v>
      </c>
      <c r="AL65" s="10">
        <v>39.011035919999998</v>
      </c>
      <c r="AM65" s="10">
        <v>36.76687622</v>
      </c>
      <c r="AN65" s="10">
        <v>33.617904660000001</v>
      </c>
      <c r="AO65" s="10">
        <v>36.095432279999997</v>
      </c>
      <c r="AP65" s="10">
        <v>35.842552189999999</v>
      </c>
      <c r="AQ65" s="10">
        <v>34.892864230000001</v>
      </c>
      <c r="AR65" s="10">
        <v>28.626924509999998</v>
      </c>
      <c r="AS65" s="10">
        <v>32.013751980000002</v>
      </c>
      <c r="AT65" s="10">
        <v>27.504081729999999</v>
      </c>
      <c r="AU65" s="10">
        <v>28.113958360000002</v>
      </c>
      <c r="AV65" s="10">
        <v>28.606460569999999</v>
      </c>
      <c r="AW65" s="10">
        <v>26.834779739999998</v>
      </c>
      <c r="AX65" s="10">
        <v>26.7682991</v>
      </c>
      <c r="AY65" s="10">
        <v>26.79411125</v>
      </c>
      <c r="AZ65" s="10">
        <v>19.51146889</v>
      </c>
      <c r="BA65" s="10">
        <v>25.41535378</v>
      </c>
      <c r="BB65" s="10">
        <v>27.01225853</v>
      </c>
      <c r="BC65" s="10">
        <v>33.851749419999997</v>
      </c>
      <c r="BD65" s="10">
        <v>31.60458946</v>
      </c>
      <c r="BE65" s="10">
        <v>33.056232450000003</v>
      </c>
      <c r="BF65" s="10">
        <v>28.29179955</v>
      </c>
      <c r="BG65" s="10">
        <v>26.828590389999999</v>
      </c>
      <c r="BH65" s="10">
        <v>29.36286926</v>
      </c>
      <c r="BI65" s="10">
        <v>32.68296814</v>
      </c>
      <c r="BJ65" s="10">
        <v>31.361169820000001</v>
      </c>
      <c r="BK65" s="10">
        <v>28.073705669999999</v>
      </c>
      <c r="BL65" s="10">
        <v>29.297704700000001</v>
      </c>
      <c r="BM65" s="10">
        <v>31.66960907</v>
      </c>
      <c r="BN65" s="10">
        <v>30.01617813</v>
      </c>
      <c r="BO65" s="10">
        <v>32.895652769999998</v>
      </c>
      <c r="BP65" s="10">
        <v>26.486118319999999</v>
      </c>
      <c r="BQ65" s="10">
        <v>33.771209720000002</v>
      </c>
      <c r="BR65" s="10">
        <v>29.96661186</v>
      </c>
      <c r="BS65" s="10">
        <v>30.018074039999998</v>
      </c>
      <c r="BT65" s="10">
        <v>24.68200302</v>
      </c>
    </row>
    <row r="66" spans="2:73">
      <c r="B66" t="s">
        <v>221</v>
      </c>
      <c r="C66" s="10">
        <v>24.148263929999999</v>
      </c>
      <c r="D66" s="10">
        <v>25.54977989</v>
      </c>
      <c r="E66" s="10">
        <v>22.717859270000002</v>
      </c>
      <c r="F66" s="10">
        <v>19.361846920000001</v>
      </c>
      <c r="G66" s="10">
        <v>24.9393177</v>
      </c>
      <c r="H66" s="10">
        <v>22.23795509</v>
      </c>
      <c r="I66" s="10">
        <v>20.88204575</v>
      </c>
      <c r="J66" s="10">
        <v>14.66920376</v>
      </c>
      <c r="K66" s="10">
        <v>21.17767143</v>
      </c>
      <c r="L66" s="10">
        <v>26.624101639999999</v>
      </c>
      <c r="M66" s="10">
        <v>22.984594349999998</v>
      </c>
      <c r="N66" s="10">
        <v>22.048452380000001</v>
      </c>
      <c r="O66" s="10">
        <v>26.649370189999999</v>
      </c>
      <c r="P66" s="10">
        <v>23.43398285</v>
      </c>
      <c r="Q66" s="10">
        <v>28.114936830000001</v>
      </c>
      <c r="R66" s="10">
        <v>22.754043580000001</v>
      </c>
      <c r="S66" s="10">
        <v>30.699714660000001</v>
      </c>
      <c r="T66" s="10">
        <v>30.87070847</v>
      </c>
      <c r="U66" s="10">
        <v>29.074085239999999</v>
      </c>
      <c r="V66" s="10">
        <v>28.051925659999998</v>
      </c>
      <c r="W66" s="10">
        <v>29.173477170000002</v>
      </c>
      <c r="X66" s="10">
        <v>29.63568497</v>
      </c>
      <c r="Y66" s="10">
        <v>30.284736630000001</v>
      </c>
      <c r="Z66" s="10">
        <v>33.947742460000001</v>
      </c>
      <c r="AA66" s="10">
        <v>28.950082779999999</v>
      </c>
      <c r="AB66" s="10">
        <v>30.063568119999999</v>
      </c>
      <c r="AC66" s="10">
        <v>30.766992569999999</v>
      </c>
      <c r="AD66" s="10">
        <v>32.014450070000002</v>
      </c>
      <c r="AE66" s="10">
        <v>32.196556090000001</v>
      </c>
      <c r="AF66" s="10">
        <v>31.414022450000001</v>
      </c>
      <c r="AG66" s="10">
        <v>31.676763529999999</v>
      </c>
      <c r="AH66" s="10">
        <v>27.36456299</v>
      </c>
      <c r="AI66" s="10">
        <v>32.263351440000001</v>
      </c>
      <c r="AJ66" s="10">
        <v>31.84012413</v>
      </c>
      <c r="AK66" s="10">
        <v>42.131004330000003</v>
      </c>
      <c r="AL66" s="10">
        <v>36.925315859999998</v>
      </c>
      <c r="AM66" s="10">
        <v>29.295536040000002</v>
      </c>
      <c r="AN66" s="10">
        <v>33.218521119999998</v>
      </c>
      <c r="AO66" s="10">
        <v>32.958267210000002</v>
      </c>
      <c r="AP66" s="10">
        <v>30.729703900000001</v>
      </c>
      <c r="AQ66" s="10">
        <v>38.070796970000004</v>
      </c>
      <c r="AR66" s="10">
        <v>39.464275360000002</v>
      </c>
      <c r="AS66" s="10">
        <v>34.056575780000003</v>
      </c>
      <c r="AT66" s="10">
        <v>36.059867859999997</v>
      </c>
      <c r="AU66" s="10">
        <v>34.396549219999997</v>
      </c>
      <c r="AV66" s="10">
        <v>35.795032499999998</v>
      </c>
      <c r="AW66" s="10">
        <v>35.72062683</v>
      </c>
      <c r="AX66" s="10">
        <v>31.488611219999999</v>
      </c>
      <c r="AY66" s="10">
        <v>34.277420040000003</v>
      </c>
      <c r="AZ66" s="10">
        <v>34.960060120000001</v>
      </c>
      <c r="BA66" s="10">
        <v>31.1190052</v>
      </c>
      <c r="BB66" s="10">
        <v>28.462030410000001</v>
      </c>
      <c r="BC66" s="10">
        <v>31.444108960000001</v>
      </c>
      <c r="BD66" s="10">
        <v>30.257352829999999</v>
      </c>
      <c r="BE66" s="10">
        <v>26.435466770000001</v>
      </c>
      <c r="BF66" s="10">
        <v>26.831558229999999</v>
      </c>
      <c r="BG66" s="10">
        <v>28.413414</v>
      </c>
      <c r="BH66" s="10">
        <v>28.173849109999999</v>
      </c>
      <c r="BI66" s="10">
        <v>32.242977140000001</v>
      </c>
      <c r="BJ66" s="10">
        <v>29.80495071</v>
      </c>
      <c r="BK66" s="10">
        <v>25.02690887</v>
      </c>
      <c r="BL66" s="10">
        <v>28.489337920000001</v>
      </c>
      <c r="BM66" s="10">
        <v>27.969467160000001</v>
      </c>
      <c r="BN66" s="10">
        <v>26.921260830000001</v>
      </c>
      <c r="BO66" s="10">
        <v>24.677431110000001</v>
      </c>
      <c r="BP66" s="10">
        <v>19.818584439999999</v>
      </c>
      <c r="BQ66" s="10">
        <v>21.893537519999999</v>
      </c>
      <c r="BR66" s="10">
        <v>23.16553116</v>
      </c>
      <c r="BS66" s="10">
        <v>22.266414640000001</v>
      </c>
      <c r="BT66" s="10">
        <v>25.422502519999998</v>
      </c>
    </row>
    <row r="67" spans="2:73">
      <c r="B67" t="s">
        <v>222</v>
      </c>
      <c r="C67" s="10">
        <f t="shared" ref="C67:BN67" si="2">C10</f>
        <v>11.353503229999999</v>
      </c>
      <c r="D67" s="10">
        <f t="shared" si="2"/>
        <v>10.468866350000001</v>
      </c>
      <c r="E67" s="10">
        <f t="shared" si="2"/>
        <v>9.6269760130000002</v>
      </c>
      <c r="F67" s="10">
        <f t="shared" si="2"/>
        <v>9.8293981549999998</v>
      </c>
      <c r="G67" s="10">
        <f t="shared" si="2"/>
        <v>10.0808754</v>
      </c>
      <c r="H67" s="10">
        <f t="shared" si="2"/>
        <v>9.4993400569999995</v>
      </c>
      <c r="I67" s="10">
        <f t="shared" si="2"/>
        <v>9.0835342410000006</v>
      </c>
      <c r="J67" s="10">
        <f t="shared" si="2"/>
        <v>9.0887088780000003</v>
      </c>
      <c r="K67" s="10">
        <f t="shared" si="2"/>
        <v>9.2828273770000003</v>
      </c>
      <c r="L67" s="10">
        <f t="shared" si="2"/>
        <v>8.6074924470000003</v>
      </c>
      <c r="M67" s="10">
        <f t="shared" si="2"/>
        <v>8.7569980619999992</v>
      </c>
      <c r="N67" s="10">
        <f t="shared" si="2"/>
        <v>9.3436861039999997</v>
      </c>
      <c r="O67" s="10">
        <f t="shared" si="2"/>
        <v>10.34626007</v>
      </c>
      <c r="P67" s="10">
        <f t="shared" si="2"/>
        <v>11.13468647</v>
      </c>
      <c r="Q67" s="10">
        <f t="shared" si="2"/>
        <v>12.12228489</v>
      </c>
      <c r="R67" s="10">
        <f t="shared" si="2"/>
        <v>14.76830387</v>
      </c>
      <c r="S67" s="10">
        <f t="shared" si="2"/>
        <v>18.25225258</v>
      </c>
      <c r="T67" s="10">
        <f t="shared" si="2"/>
        <v>18.876417159999999</v>
      </c>
      <c r="U67" s="10">
        <f t="shared" si="2"/>
        <v>19.01473618</v>
      </c>
      <c r="V67" s="10">
        <f t="shared" si="2"/>
        <v>19.984167100000001</v>
      </c>
      <c r="W67" s="10">
        <f t="shared" si="2"/>
        <v>21.232025149999998</v>
      </c>
      <c r="X67" s="10">
        <f t="shared" si="2"/>
        <v>21.24259949</v>
      </c>
      <c r="Y67" s="10">
        <f t="shared" si="2"/>
        <v>20.93655777</v>
      </c>
      <c r="Z67" s="10">
        <f t="shared" si="2"/>
        <v>21.391439439999999</v>
      </c>
      <c r="AA67" s="10">
        <f t="shared" si="2"/>
        <v>22.434156420000001</v>
      </c>
      <c r="AB67" s="10">
        <f t="shared" si="2"/>
        <v>21.960264209999998</v>
      </c>
      <c r="AC67" s="10">
        <f t="shared" si="2"/>
        <v>22.63459778</v>
      </c>
      <c r="AD67" s="10">
        <f t="shared" si="2"/>
        <v>23.869508740000001</v>
      </c>
      <c r="AE67" s="10">
        <f t="shared" si="2"/>
        <v>25.554922099999999</v>
      </c>
      <c r="AF67" s="10">
        <f t="shared" si="2"/>
        <v>25.796205520000001</v>
      </c>
      <c r="AG67" s="10">
        <f t="shared" si="2"/>
        <v>26.313144680000001</v>
      </c>
      <c r="AH67" s="10">
        <f t="shared" si="2"/>
        <v>27.32472229</v>
      </c>
      <c r="AI67" s="10">
        <f t="shared" si="2"/>
        <v>28.446117399999999</v>
      </c>
      <c r="AJ67" s="10">
        <f t="shared" si="2"/>
        <v>27.658578869999999</v>
      </c>
      <c r="AK67" s="10">
        <f t="shared" si="2"/>
        <v>27.260530469999999</v>
      </c>
      <c r="AL67" s="10">
        <f t="shared" si="2"/>
        <v>27.249668119999999</v>
      </c>
      <c r="AM67" s="10">
        <f t="shared" si="2"/>
        <v>27.49593544</v>
      </c>
      <c r="AN67" s="10">
        <f t="shared" si="2"/>
        <v>25.989452360000001</v>
      </c>
      <c r="AO67" s="10">
        <f t="shared" si="2"/>
        <v>25.24004936</v>
      </c>
      <c r="AP67" s="10">
        <f t="shared" si="2"/>
        <v>25.139137269999999</v>
      </c>
      <c r="AQ67" s="10">
        <f t="shared" si="2"/>
        <v>25.111042019999999</v>
      </c>
      <c r="AR67" s="10">
        <f t="shared" si="2"/>
        <v>23.641414640000001</v>
      </c>
      <c r="AS67" s="10">
        <f t="shared" si="2"/>
        <v>22.469131470000001</v>
      </c>
      <c r="AT67" s="10">
        <f t="shared" si="2"/>
        <v>22.19023705</v>
      </c>
      <c r="AU67" s="10">
        <f t="shared" si="2"/>
        <v>22.244354250000001</v>
      </c>
      <c r="AV67" s="10">
        <f t="shared" si="2"/>
        <v>21.240255359999999</v>
      </c>
      <c r="AW67" s="10">
        <f t="shared" si="2"/>
        <v>20.19537163</v>
      </c>
      <c r="AX67" s="10">
        <f t="shared" si="2"/>
        <v>19.828489300000001</v>
      </c>
      <c r="AY67" s="10">
        <f t="shared" si="2"/>
        <v>19.880262370000001</v>
      </c>
      <c r="AZ67" s="10">
        <f t="shared" si="2"/>
        <v>18.32687378</v>
      </c>
      <c r="BA67" s="10">
        <f t="shared" si="2"/>
        <v>17.5377121</v>
      </c>
      <c r="BB67" s="10">
        <f t="shared" si="2"/>
        <v>17.650663380000001</v>
      </c>
      <c r="BC67" s="10">
        <f t="shared" si="2"/>
        <v>17.800970079999999</v>
      </c>
      <c r="BD67" s="10">
        <f t="shared" si="2"/>
        <v>16.313989639999999</v>
      </c>
      <c r="BE67" s="10">
        <f t="shared" si="2"/>
        <v>15.62478638</v>
      </c>
      <c r="BF67" s="10">
        <f t="shared" si="2"/>
        <v>15.441006659999999</v>
      </c>
      <c r="BG67" s="10">
        <f t="shared" si="2"/>
        <v>15.67629623</v>
      </c>
      <c r="BH67" s="10">
        <f t="shared" si="2"/>
        <v>14.9345274</v>
      </c>
      <c r="BI67" s="10">
        <f t="shared" si="2"/>
        <v>14.83804417</v>
      </c>
      <c r="BJ67" s="10">
        <f t="shared" si="2"/>
        <v>14.65359402</v>
      </c>
      <c r="BK67" s="10">
        <f t="shared" si="2"/>
        <v>15.33333874</v>
      </c>
      <c r="BL67" s="10">
        <f t="shared" si="2"/>
        <v>16.659532550000002</v>
      </c>
      <c r="BM67" s="10">
        <f t="shared" si="2"/>
        <v>17.635482790000001</v>
      </c>
      <c r="BN67" s="10">
        <f t="shared" si="2"/>
        <v>17.43063545</v>
      </c>
      <c r="BO67" s="10">
        <f t="shared" ref="BO67:BP67" si="3">BO10</f>
        <v>17.188699719999999</v>
      </c>
      <c r="BP67" s="10">
        <f t="shared" si="3"/>
        <v>16.20598412</v>
      </c>
      <c r="BQ67" s="10">
        <f>BQ10</f>
        <v>15.421793940000001</v>
      </c>
      <c r="BR67" s="10">
        <f>BR10</f>
        <v>13.931068420000001</v>
      </c>
      <c r="BS67" s="10">
        <f>BS10</f>
        <v>14.28067207</v>
      </c>
      <c r="BT67" s="10">
        <f>BT10</f>
        <v>13.03317356</v>
      </c>
    </row>
    <row r="69" spans="2:73">
      <c r="B69" t="s">
        <v>196</v>
      </c>
    </row>
    <row r="70" spans="2:73">
      <c r="B70" s="3" t="s">
        <v>93</v>
      </c>
    </row>
    <row r="73" spans="2:73">
      <c r="B73" s="2" t="s">
        <v>1251</v>
      </c>
    </row>
    <row r="74" spans="2:73">
      <c r="B74" t="s">
        <v>190</v>
      </c>
    </row>
    <row r="75" spans="2:73">
      <c r="C75" s="22" t="s">
        <v>169</v>
      </c>
      <c r="D75" s="22" t="s">
        <v>170</v>
      </c>
      <c r="E75" s="22" t="s">
        <v>171</v>
      </c>
      <c r="F75" s="22" t="s">
        <v>172</v>
      </c>
      <c r="G75" s="22" t="s">
        <v>173</v>
      </c>
      <c r="H75" s="22" t="s">
        <v>174</v>
      </c>
      <c r="I75" s="22" t="s">
        <v>175</v>
      </c>
      <c r="J75" s="22" t="s">
        <v>176</v>
      </c>
      <c r="K75" s="22" t="s">
        <v>177</v>
      </c>
      <c r="L75" s="22" t="s">
        <v>178</v>
      </c>
      <c r="M75" s="22" t="s">
        <v>179</v>
      </c>
      <c r="N75" s="22" t="s">
        <v>180</v>
      </c>
      <c r="O75" s="22" t="s">
        <v>13</v>
      </c>
      <c r="P75" s="22" t="s">
        <v>14</v>
      </c>
      <c r="Q75" s="22" t="s">
        <v>15</v>
      </c>
      <c r="R75" s="22" t="s">
        <v>16</v>
      </c>
      <c r="S75" s="22" t="s">
        <v>17</v>
      </c>
      <c r="T75" s="22" t="s">
        <v>18</v>
      </c>
      <c r="U75" s="22" t="s">
        <v>19</v>
      </c>
      <c r="V75" s="22" t="s">
        <v>20</v>
      </c>
      <c r="W75" s="22" t="s">
        <v>21</v>
      </c>
      <c r="X75" s="22" t="s">
        <v>22</v>
      </c>
      <c r="Y75" s="22" t="s">
        <v>23</v>
      </c>
      <c r="Z75" s="22" t="s">
        <v>24</v>
      </c>
      <c r="AA75" s="22" t="s">
        <v>25</v>
      </c>
      <c r="AB75" s="22" t="s">
        <v>26</v>
      </c>
      <c r="AC75" s="22" t="s">
        <v>27</v>
      </c>
      <c r="AD75" s="22" t="s">
        <v>28</v>
      </c>
      <c r="AE75" s="22" t="s">
        <v>29</v>
      </c>
      <c r="AF75" s="22" t="s">
        <v>30</v>
      </c>
      <c r="AG75" s="22" t="s">
        <v>31</v>
      </c>
      <c r="AH75" s="22" t="s">
        <v>32</v>
      </c>
      <c r="AI75" s="22" t="s">
        <v>33</v>
      </c>
      <c r="AJ75" s="22" t="s">
        <v>34</v>
      </c>
      <c r="AK75" s="22" t="s">
        <v>35</v>
      </c>
      <c r="AL75" s="22" t="s">
        <v>36</v>
      </c>
      <c r="AM75" s="22" t="s">
        <v>37</v>
      </c>
      <c r="AN75" s="22" t="s">
        <v>38</v>
      </c>
      <c r="AO75" s="22" t="s">
        <v>39</v>
      </c>
      <c r="AP75" s="22" t="s">
        <v>40</v>
      </c>
      <c r="AQ75" s="22" t="s">
        <v>41</v>
      </c>
      <c r="AR75" s="22" t="s">
        <v>42</v>
      </c>
      <c r="AS75" s="22" t="s">
        <v>43</v>
      </c>
      <c r="AT75" s="22" t="s">
        <v>44</v>
      </c>
      <c r="AU75" s="22" t="s">
        <v>45</v>
      </c>
      <c r="AV75" s="22" t="s">
        <v>46</v>
      </c>
      <c r="AW75" s="22" t="s">
        <v>47</v>
      </c>
      <c r="AX75" s="22" t="s">
        <v>48</v>
      </c>
      <c r="AY75" s="22" t="s">
        <v>49</v>
      </c>
      <c r="AZ75" s="22" t="s">
        <v>50</v>
      </c>
      <c r="BA75" s="22" t="s">
        <v>51</v>
      </c>
      <c r="BB75" s="22" t="s">
        <v>52</v>
      </c>
      <c r="BC75" s="22" t="s">
        <v>53</v>
      </c>
      <c r="BD75" s="22" t="s">
        <v>54</v>
      </c>
      <c r="BE75" s="22" t="s">
        <v>55</v>
      </c>
      <c r="BF75" s="22" t="s">
        <v>56</v>
      </c>
      <c r="BG75" s="22" t="s">
        <v>57</v>
      </c>
      <c r="BH75" s="22" t="s">
        <v>58</v>
      </c>
      <c r="BI75" s="22" t="s">
        <v>59</v>
      </c>
      <c r="BJ75" s="22" t="s">
        <v>60</v>
      </c>
      <c r="BK75" s="22" t="s">
        <v>61</v>
      </c>
      <c r="BL75" s="22" t="s">
        <v>62</v>
      </c>
      <c r="BM75" s="22" t="s">
        <v>63</v>
      </c>
      <c r="BN75" s="22" t="s">
        <v>64</v>
      </c>
      <c r="BO75" s="22" t="s">
        <v>65</v>
      </c>
      <c r="BP75" s="22" t="s">
        <v>66</v>
      </c>
      <c r="BQ75" s="22" t="s">
        <v>67</v>
      </c>
      <c r="BR75" s="22" t="s">
        <v>68</v>
      </c>
      <c r="BS75" s="22" t="s">
        <v>898</v>
      </c>
      <c r="BT75" s="22" t="s">
        <v>1239</v>
      </c>
    </row>
    <row r="76" spans="2:73">
      <c r="B76" t="s">
        <v>203</v>
      </c>
      <c r="C76" s="10">
        <v>25.6391983</v>
      </c>
      <c r="D76" s="10">
        <v>24.92673302</v>
      </c>
      <c r="E76" s="10">
        <v>25.001062390000001</v>
      </c>
      <c r="F76" s="10">
        <v>24.456310269999999</v>
      </c>
      <c r="G76" s="10">
        <v>24.185901640000001</v>
      </c>
      <c r="H76" s="10">
        <v>23.283349990000001</v>
      </c>
      <c r="I76" s="10">
        <v>22.962184910000001</v>
      </c>
      <c r="J76" s="10">
        <v>22.164016719999999</v>
      </c>
      <c r="K76" s="10">
        <v>21.81633759</v>
      </c>
      <c r="L76" s="10">
        <v>20.15831184</v>
      </c>
      <c r="M76" s="10">
        <v>21.2720108</v>
      </c>
      <c r="N76" s="10">
        <v>22.30109406</v>
      </c>
      <c r="O76" s="10">
        <v>23.292453770000002</v>
      </c>
      <c r="P76" s="10">
        <v>25.29696083</v>
      </c>
      <c r="Q76" s="10">
        <v>26.844818119999999</v>
      </c>
      <c r="R76" s="10">
        <v>30.149150850000002</v>
      </c>
      <c r="S76" s="10">
        <v>32.922039030000001</v>
      </c>
      <c r="T76" s="10">
        <v>34.430759430000002</v>
      </c>
      <c r="U76" s="10">
        <v>34.64178467</v>
      </c>
      <c r="V76" s="10">
        <v>35.627792360000001</v>
      </c>
      <c r="W76" s="10">
        <v>36.784259800000001</v>
      </c>
      <c r="X76" s="10">
        <v>37.714103700000003</v>
      </c>
      <c r="Y76" s="10">
        <v>38.07559586</v>
      </c>
      <c r="Z76" s="10">
        <v>37.79031372</v>
      </c>
      <c r="AA76" s="10">
        <v>39.264762879999999</v>
      </c>
      <c r="AB76" s="10">
        <v>39.758865360000001</v>
      </c>
      <c r="AC76" s="10">
        <v>40.521339419999997</v>
      </c>
      <c r="AD76" s="10">
        <v>40.815216059999997</v>
      </c>
      <c r="AE76" s="10">
        <v>42.791759489999997</v>
      </c>
      <c r="AF76" s="10">
        <v>43.889137269999999</v>
      </c>
      <c r="AG76" s="10">
        <v>45.71274185</v>
      </c>
      <c r="AH76" s="10">
        <v>46.366909030000002</v>
      </c>
      <c r="AI76" s="10">
        <v>48.011394500000002</v>
      </c>
      <c r="AJ76" s="10">
        <v>47.373725890000003</v>
      </c>
      <c r="AK76" s="10">
        <v>47.72533035</v>
      </c>
      <c r="AL76" s="10">
        <v>47.780010220000001</v>
      </c>
      <c r="AM76" s="10">
        <v>46.745429989999998</v>
      </c>
      <c r="AN76" s="10">
        <v>47.06729507</v>
      </c>
      <c r="AO76" s="10">
        <v>46.58278275</v>
      </c>
      <c r="AP76" s="10">
        <v>45.831981659999997</v>
      </c>
      <c r="AQ76" s="10">
        <v>45.297473910000001</v>
      </c>
      <c r="AR76" s="10">
        <v>43.436855319999999</v>
      </c>
      <c r="AS76" s="10">
        <v>44.010810849999999</v>
      </c>
      <c r="AT76" s="10">
        <v>42.443782810000002</v>
      </c>
      <c r="AU76" s="10">
        <v>41.744384770000003</v>
      </c>
      <c r="AV76" s="10">
        <v>40.743686680000003</v>
      </c>
      <c r="AW76" s="10">
        <v>39.8624115</v>
      </c>
      <c r="AX76" s="10">
        <v>40.274883269999997</v>
      </c>
      <c r="AY76" s="10">
        <v>39.02987289</v>
      </c>
      <c r="AZ76" s="10">
        <v>37.062381739999999</v>
      </c>
      <c r="BA76" s="10">
        <v>36.991222380000004</v>
      </c>
      <c r="BB76" s="10">
        <v>36.24718094</v>
      </c>
      <c r="BC76" s="10">
        <v>35.56920624</v>
      </c>
      <c r="BD76" s="10">
        <v>34.66534042</v>
      </c>
      <c r="BE76" s="10">
        <v>33.735042569999997</v>
      </c>
      <c r="BF76" s="10">
        <v>32.268215179999999</v>
      </c>
      <c r="BG76" s="10">
        <v>32.328838349999998</v>
      </c>
      <c r="BH76" s="10">
        <v>32.078544620000002</v>
      </c>
      <c r="BI76" s="10">
        <v>32.747837070000003</v>
      </c>
      <c r="BJ76" s="10">
        <v>31.884418490000002</v>
      </c>
      <c r="BK76" s="10">
        <v>31.573759079999999</v>
      </c>
      <c r="BL76" s="10">
        <v>34.952377319999997</v>
      </c>
      <c r="BM76" s="10">
        <v>35.173629759999997</v>
      </c>
      <c r="BN76" s="10">
        <v>34.678184510000001</v>
      </c>
      <c r="BO76" s="10">
        <v>33.739307400000001</v>
      </c>
      <c r="BP76" s="10">
        <v>32.85650253</v>
      </c>
      <c r="BQ76" s="10">
        <v>33.967220310000002</v>
      </c>
      <c r="BR76" s="10">
        <v>30.374563219999999</v>
      </c>
      <c r="BS76" s="10">
        <v>30.62991714</v>
      </c>
      <c r="BT76" s="10">
        <v>22.60220146</v>
      </c>
      <c r="BU76" s="10"/>
    </row>
    <row r="77" spans="2:73">
      <c r="B77" t="s">
        <v>204</v>
      </c>
      <c r="C77" s="10">
        <v>12.33386707</v>
      </c>
      <c r="D77" s="10">
        <v>12.105031970000001</v>
      </c>
      <c r="E77" s="10">
        <v>11.02814293</v>
      </c>
      <c r="F77" s="10">
        <v>12.30207729</v>
      </c>
      <c r="G77" s="10">
        <v>12.45428371</v>
      </c>
      <c r="H77" s="10">
        <v>12.07189846</v>
      </c>
      <c r="I77" s="10">
        <v>10.92073154</v>
      </c>
      <c r="J77" s="10">
        <v>10.97943401</v>
      </c>
      <c r="K77" s="10">
        <v>11.61709881</v>
      </c>
      <c r="L77" s="10">
        <v>10.14756489</v>
      </c>
      <c r="M77" s="10">
        <v>9.9470100400000003</v>
      </c>
      <c r="N77" s="10">
        <v>10.12990475</v>
      </c>
      <c r="O77" s="10">
        <v>10.56354713</v>
      </c>
      <c r="P77" s="10">
        <v>11.20100212</v>
      </c>
      <c r="Q77" s="10">
        <v>11.61030102</v>
      </c>
      <c r="R77" s="10">
        <v>15.748598100000001</v>
      </c>
      <c r="S77" s="10">
        <v>19.379995350000002</v>
      </c>
      <c r="T77" s="10">
        <v>19.54510307</v>
      </c>
      <c r="U77" s="10">
        <v>18.51534462</v>
      </c>
      <c r="V77" s="10">
        <v>20.283550259999998</v>
      </c>
      <c r="W77" s="10">
        <v>21.75184059</v>
      </c>
      <c r="X77" s="10">
        <v>22.531192780000001</v>
      </c>
      <c r="Y77" s="10">
        <v>21.062793729999999</v>
      </c>
      <c r="Z77" s="10">
        <v>23.57044411</v>
      </c>
      <c r="AA77" s="10">
        <v>26.417634960000001</v>
      </c>
      <c r="AB77" s="10">
        <v>25.692398069999999</v>
      </c>
      <c r="AC77" s="10">
        <v>23.883373259999999</v>
      </c>
      <c r="AD77" s="10">
        <v>25.661968229999999</v>
      </c>
      <c r="AE77" s="10">
        <v>27.571733470000002</v>
      </c>
      <c r="AF77" s="10">
        <v>27.243957519999999</v>
      </c>
      <c r="AG77" s="10">
        <v>27.06740761</v>
      </c>
      <c r="AH77" s="10">
        <v>28.292600629999999</v>
      </c>
      <c r="AI77" s="10">
        <v>32.334762570000002</v>
      </c>
      <c r="AJ77" s="10">
        <v>32.460186</v>
      </c>
      <c r="AK77" s="10">
        <v>30.003297809999999</v>
      </c>
      <c r="AL77" s="10">
        <v>30.587520600000001</v>
      </c>
      <c r="AM77" s="10">
        <v>32.773208619999998</v>
      </c>
      <c r="AN77" s="10">
        <v>29.697671889999999</v>
      </c>
      <c r="AO77" s="10">
        <v>27.652820590000001</v>
      </c>
      <c r="AP77" s="10">
        <v>27.176635739999998</v>
      </c>
      <c r="AQ77" s="10">
        <v>27.148656849999998</v>
      </c>
      <c r="AR77" s="10">
        <v>25.281103130000002</v>
      </c>
      <c r="AS77" s="10">
        <v>24.494749070000001</v>
      </c>
      <c r="AT77" s="10">
        <v>24.208497999999999</v>
      </c>
      <c r="AU77" s="10">
        <v>23.783201219999999</v>
      </c>
      <c r="AV77" s="10">
        <v>23.58413315</v>
      </c>
      <c r="AW77" s="10">
        <v>24.124116900000001</v>
      </c>
      <c r="AX77" s="10">
        <v>22.775745390000001</v>
      </c>
      <c r="AY77" s="10">
        <v>22.498956679999999</v>
      </c>
      <c r="AZ77" s="10">
        <v>20.0219326</v>
      </c>
      <c r="BA77" s="10">
        <v>18.554985049999999</v>
      </c>
      <c r="BB77" s="10">
        <v>18.260551450000001</v>
      </c>
      <c r="BC77" s="10">
        <v>19.645166400000001</v>
      </c>
      <c r="BD77" s="10">
        <v>18.278678889999998</v>
      </c>
      <c r="BE77" s="10">
        <v>17.917381290000002</v>
      </c>
      <c r="BF77" s="10">
        <v>19.65701103</v>
      </c>
      <c r="BG77" s="10">
        <v>18.884061809999999</v>
      </c>
      <c r="BH77" s="10">
        <v>18.30322838</v>
      </c>
      <c r="BI77" s="10">
        <v>16.921493529999999</v>
      </c>
      <c r="BJ77" s="10">
        <v>17.399467470000001</v>
      </c>
      <c r="BK77" s="10">
        <v>18.072717669999999</v>
      </c>
      <c r="BL77" s="10">
        <v>19.97270966</v>
      </c>
      <c r="BM77" s="10">
        <v>19.846324920000001</v>
      </c>
      <c r="BN77" s="10">
        <v>20.141103739999998</v>
      </c>
      <c r="BO77" s="10">
        <v>20.088346479999998</v>
      </c>
      <c r="BP77" s="10">
        <v>19.083770749999999</v>
      </c>
      <c r="BQ77" s="10">
        <v>17.34653664</v>
      </c>
      <c r="BR77" s="10">
        <v>17.498090739999999</v>
      </c>
      <c r="BS77" s="10">
        <v>18.321558</v>
      </c>
      <c r="BT77" s="10">
        <v>11.0888176</v>
      </c>
      <c r="BU77" s="10"/>
    </row>
    <row r="78" spans="2:73">
      <c r="B78" t="s">
        <v>205</v>
      </c>
      <c r="C78" s="10">
        <v>19.343242650000001</v>
      </c>
      <c r="D78" s="10">
        <v>18.532989499999999</v>
      </c>
      <c r="E78" s="10">
        <v>16.688327789999999</v>
      </c>
      <c r="F78" s="10">
        <v>16.591474529999999</v>
      </c>
      <c r="G78" s="10">
        <v>19.165891649999999</v>
      </c>
      <c r="H78" s="10">
        <v>15.332447050000001</v>
      </c>
      <c r="I78" s="10">
        <v>16.28722191</v>
      </c>
      <c r="J78" s="10">
        <v>15.95759773</v>
      </c>
      <c r="K78" s="10">
        <v>16.786560059999999</v>
      </c>
      <c r="L78" s="10">
        <v>15.83538723</v>
      </c>
      <c r="M78" s="10">
        <v>13.687973980000001</v>
      </c>
      <c r="N78" s="10">
        <v>15.97673702</v>
      </c>
      <c r="O78" s="10">
        <v>15.23997784</v>
      </c>
      <c r="P78" s="10">
        <v>14.351735120000001</v>
      </c>
      <c r="Q78" s="10">
        <v>14.05627537</v>
      </c>
      <c r="R78" s="10">
        <v>16.96382904</v>
      </c>
      <c r="S78" s="10">
        <v>19.044691090000001</v>
      </c>
      <c r="T78" s="10">
        <v>22.09501839</v>
      </c>
      <c r="U78" s="10">
        <v>22.348878859999999</v>
      </c>
      <c r="V78" s="10">
        <v>22.069135670000001</v>
      </c>
      <c r="W78" s="10">
        <v>24.22253036</v>
      </c>
      <c r="X78" s="10">
        <v>25.06041145</v>
      </c>
      <c r="Y78" s="10">
        <v>22.17153549</v>
      </c>
      <c r="Z78" s="10">
        <v>25.329807280000001</v>
      </c>
      <c r="AA78" s="10">
        <v>26.464012149999999</v>
      </c>
      <c r="AB78" s="10">
        <v>24.853656770000001</v>
      </c>
      <c r="AC78" s="10">
        <v>25.477485659999999</v>
      </c>
      <c r="AD78" s="10">
        <v>28.072477339999999</v>
      </c>
      <c r="AE78" s="10">
        <v>28.85279083</v>
      </c>
      <c r="AF78" s="10">
        <v>30.011077879999998</v>
      </c>
      <c r="AG78" s="10">
        <v>31.066385270000001</v>
      </c>
      <c r="AH78" s="10">
        <v>33.294178010000003</v>
      </c>
      <c r="AI78" s="10">
        <v>35.072547909999997</v>
      </c>
      <c r="AJ78" s="10">
        <v>34.996105190000002</v>
      </c>
      <c r="AK78" s="10">
        <v>33.231559750000002</v>
      </c>
      <c r="AL78" s="10">
        <v>32.012687679999999</v>
      </c>
      <c r="AM78" s="10">
        <v>32.327476500000003</v>
      </c>
      <c r="AN78" s="10">
        <v>30.780220029999999</v>
      </c>
      <c r="AO78" s="10">
        <v>29.766344069999999</v>
      </c>
      <c r="AP78" s="10">
        <v>30.897115710000001</v>
      </c>
      <c r="AQ78" s="10">
        <v>30.063980099999998</v>
      </c>
      <c r="AR78" s="10">
        <v>30.801244740000001</v>
      </c>
      <c r="AS78" s="10">
        <v>27.294258119999999</v>
      </c>
      <c r="AT78" s="10">
        <v>29.646034239999999</v>
      </c>
      <c r="AU78" s="10">
        <v>29.040582659999998</v>
      </c>
      <c r="AV78" s="10">
        <v>29.841392519999999</v>
      </c>
      <c r="AW78" s="10">
        <v>26.84635544</v>
      </c>
      <c r="AX78" s="10">
        <v>25.30463219</v>
      </c>
      <c r="AY78" s="10">
        <v>25.022384639999999</v>
      </c>
      <c r="AZ78" s="10">
        <v>22.615131380000001</v>
      </c>
      <c r="BA78" s="10">
        <v>23.120550160000001</v>
      </c>
      <c r="BB78" s="10">
        <v>24.64849663</v>
      </c>
      <c r="BC78" s="10">
        <v>24.173332210000002</v>
      </c>
      <c r="BD78" s="10">
        <v>24.85263634</v>
      </c>
      <c r="BE78" s="10">
        <v>23.096267699999999</v>
      </c>
      <c r="BF78" s="10">
        <v>22.67322922</v>
      </c>
      <c r="BG78" s="10">
        <v>24.315874099999998</v>
      </c>
      <c r="BH78" s="10">
        <v>23.09871674</v>
      </c>
      <c r="BI78" s="10">
        <v>23.514022829999998</v>
      </c>
      <c r="BJ78" s="10">
        <v>22.07888603</v>
      </c>
      <c r="BK78" s="10">
        <v>22.053968430000001</v>
      </c>
      <c r="BL78" s="10">
        <v>26.060815810000001</v>
      </c>
      <c r="BM78" s="10">
        <v>23.736261370000001</v>
      </c>
      <c r="BN78" s="10">
        <v>24.44920158</v>
      </c>
      <c r="BO78" s="10">
        <v>24.732353209999999</v>
      </c>
      <c r="BP78" s="10">
        <v>23.45165634</v>
      </c>
      <c r="BQ78" s="10">
        <v>22.710599899999998</v>
      </c>
      <c r="BR78" s="10">
        <v>19.363523480000001</v>
      </c>
      <c r="BS78" s="10">
        <v>20.6055584</v>
      </c>
      <c r="BT78" s="10">
        <v>15.220609659999999</v>
      </c>
    </row>
    <row r="79" spans="2:73">
      <c r="B79" t="s">
        <v>206</v>
      </c>
      <c r="C79" s="10">
        <v>16.379121779999998</v>
      </c>
      <c r="D79" s="10">
        <v>9.798526764</v>
      </c>
      <c r="E79" s="10">
        <v>8.0388040539999999</v>
      </c>
      <c r="F79" s="10">
        <v>10.36434364</v>
      </c>
      <c r="G79" s="10">
        <v>13.232761379999999</v>
      </c>
      <c r="H79" s="10">
        <v>9.5115928650000008</v>
      </c>
      <c r="I79" s="10">
        <v>7.5205130579999997</v>
      </c>
      <c r="J79" s="10">
        <v>10.502482410000001</v>
      </c>
      <c r="K79" s="10">
        <v>13.8438921</v>
      </c>
      <c r="L79" s="10">
        <v>8.7865753170000005</v>
      </c>
      <c r="M79" s="10">
        <v>8.1353530880000005</v>
      </c>
      <c r="N79" s="10">
        <v>11.87756824</v>
      </c>
      <c r="O79" s="10">
        <v>14.11260796</v>
      </c>
      <c r="P79" s="10">
        <v>11.87086678</v>
      </c>
      <c r="Q79" s="10">
        <v>13.39432049</v>
      </c>
      <c r="R79" s="10">
        <v>17.31732178</v>
      </c>
      <c r="S79" s="10">
        <v>24.86986542</v>
      </c>
      <c r="T79" s="10">
        <v>23.192247389999999</v>
      </c>
      <c r="U79" s="10">
        <v>20.715385439999999</v>
      </c>
      <c r="V79" s="10">
        <v>26.250175479999999</v>
      </c>
      <c r="W79" s="10">
        <v>28.361557009999999</v>
      </c>
      <c r="X79" s="10">
        <v>24.61067963</v>
      </c>
      <c r="Y79" s="10">
        <v>23.309856409999998</v>
      </c>
      <c r="Z79" s="10">
        <v>27.684566499999999</v>
      </c>
      <c r="AA79" s="10">
        <v>31.186349870000001</v>
      </c>
      <c r="AB79" s="10">
        <v>25.484485630000002</v>
      </c>
      <c r="AC79" s="10">
        <v>23.135330199999999</v>
      </c>
      <c r="AD79" s="10">
        <v>31.3530941</v>
      </c>
      <c r="AE79" s="10">
        <v>36.025730129999999</v>
      </c>
      <c r="AF79" s="10">
        <v>28.795146939999999</v>
      </c>
      <c r="AG79" s="10">
        <v>27.543550490000001</v>
      </c>
      <c r="AH79" s="10">
        <v>33.114353180000002</v>
      </c>
      <c r="AI79" s="10">
        <v>36.69977188</v>
      </c>
      <c r="AJ79" s="10">
        <v>29.632505420000001</v>
      </c>
      <c r="AK79" s="10">
        <v>24.63692284</v>
      </c>
      <c r="AL79" s="10">
        <v>32.020515439999997</v>
      </c>
      <c r="AM79" s="10">
        <v>35.3026123</v>
      </c>
      <c r="AN79" s="10">
        <v>27.912206650000002</v>
      </c>
      <c r="AO79" s="10">
        <v>25.277887339999999</v>
      </c>
      <c r="AP79" s="10">
        <v>28.528053280000002</v>
      </c>
      <c r="AQ79" s="10">
        <v>30.56631088</v>
      </c>
      <c r="AR79" s="10">
        <v>24.131156919999999</v>
      </c>
      <c r="AS79" s="10">
        <v>21.091333389999999</v>
      </c>
      <c r="AT79" s="10">
        <v>25.468910220000001</v>
      </c>
      <c r="AU79" s="10">
        <v>27.113033290000001</v>
      </c>
      <c r="AV79" s="10">
        <v>19.778837200000002</v>
      </c>
      <c r="AW79" s="10">
        <v>17.48801804</v>
      </c>
      <c r="AX79" s="10">
        <v>21.902853010000001</v>
      </c>
      <c r="AY79" s="10">
        <v>24.910127639999999</v>
      </c>
      <c r="AZ79" s="10">
        <v>18.13108063</v>
      </c>
      <c r="BA79" s="10">
        <v>15.235472680000001</v>
      </c>
      <c r="BB79" s="10">
        <v>20.797239300000001</v>
      </c>
      <c r="BC79" s="10">
        <v>25.620470050000002</v>
      </c>
      <c r="BD79" s="10">
        <v>17.276226040000001</v>
      </c>
      <c r="BE79" s="10">
        <v>12.7495718</v>
      </c>
      <c r="BF79" s="10">
        <v>17.44830322</v>
      </c>
      <c r="BG79" s="10">
        <v>23.7981987</v>
      </c>
      <c r="BH79" s="10">
        <v>18.561565399999999</v>
      </c>
      <c r="BI79" s="10">
        <v>14.7713871</v>
      </c>
      <c r="BJ79" s="10">
        <v>18.18599129</v>
      </c>
      <c r="BK79" s="10">
        <v>25.90670776</v>
      </c>
      <c r="BL79" s="10">
        <v>27.386743549999998</v>
      </c>
      <c r="BM79" s="10">
        <v>22.315647129999999</v>
      </c>
      <c r="BN79" s="10">
        <v>28.57198524</v>
      </c>
      <c r="BO79" s="10">
        <v>28.22829819</v>
      </c>
      <c r="BP79" s="10">
        <v>22.235084530000002</v>
      </c>
      <c r="BQ79" s="10">
        <v>16.888383869999998</v>
      </c>
      <c r="BR79" s="10">
        <v>21.377464289999999</v>
      </c>
      <c r="BS79" s="10">
        <v>23.052930830000001</v>
      </c>
      <c r="BT79" s="10">
        <v>11.68309975</v>
      </c>
    </row>
    <row r="80" spans="2:73">
      <c r="B80" t="s">
        <v>207</v>
      </c>
      <c r="C80" s="10">
        <v>21.4203701</v>
      </c>
      <c r="D80" s="10">
        <v>21.370548249999999</v>
      </c>
      <c r="E80" s="10">
        <v>20.196832659999998</v>
      </c>
      <c r="F80" s="10">
        <v>19.295684810000001</v>
      </c>
      <c r="G80" s="10">
        <v>20.243591309999999</v>
      </c>
      <c r="H80" s="10">
        <v>18.428806300000002</v>
      </c>
      <c r="I80" s="10">
        <v>19.379768370000001</v>
      </c>
      <c r="J80" s="10">
        <v>18.15180969</v>
      </c>
      <c r="K80" s="10">
        <v>16.165645600000001</v>
      </c>
      <c r="L80" s="10">
        <v>15.66122723</v>
      </c>
      <c r="M80" s="10">
        <v>16.957002639999999</v>
      </c>
      <c r="N80" s="10">
        <v>17.106340410000001</v>
      </c>
      <c r="O80" s="10">
        <v>20.11642075</v>
      </c>
      <c r="P80" s="10">
        <v>21.868453980000002</v>
      </c>
      <c r="Q80" s="10">
        <v>23.57896233</v>
      </c>
      <c r="R80" s="10">
        <v>27.329532619999998</v>
      </c>
      <c r="S80" s="10">
        <v>32.309097289999997</v>
      </c>
      <c r="T80" s="10">
        <v>32.640155790000001</v>
      </c>
      <c r="U80" s="10">
        <v>32.583919530000003</v>
      </c>
      <c r="V80" s="10">
        <v>34.707836149999999</v>
      </c>
      <c r="W80" s="10">
        <v>35.963451390000003</v>
      </c>
      <c r="X80" s="10">
        <v>37.634757999999998</v>
      </c>
      <c r="Y80" s="10">
        <v>36.856742859999997</v>
      </c>
      <c r="Z80" s="10">
        <v>36.767196660000003</v>
      </c>
      <c r="AA80" s="10">
        <v>36.722892760000001</v>
      </c>
      <c r="AB80" s="10">
        <v>36.886062619999997</v>
      </c>
      <c r="AC80" s="10">
        <v>37.689208979999997</v>
      </c>
      <c r="AD80" s="10">
        <v>38.470268249999997</v>
      </c>
      <c r="AE80" s="10">
        <v>41.172248840000002</v>
      </c>
      <c r="AF80" s="10">
        <v>42.161403659999998</v>
      </c>
      <c r="AG80" s="10">
        <v>42.009674070000003</v>
      </c>
      <c r="AH80" s="10">
        <v>42.172779079999998</v>
      </c>
      <c r="AI80" s="10">
        <v>43.805622100000001</v>
      </c>
      <c r="AJ80" s="10">
        <v>44.876075739999997</v>
      </c>
      <c r="AK80" s="10">
        <v>45.216037749999998</v>
      </c>
      <c r="AL80" s="10">
        <v>43.443992610000002</v>
      </c>
      <c r="AM80" s="10">
        <v>43.924896240000002</v>
      </c>
      <c r="AN80" s="10">
        <v>43.227203369999998</v>
      </c>
      <c r="AO80" s="10">
        <v>43.940242769999998</v>
      </c>
      <c r="AP80" s="10">
        <v>42.226253509999999</v>
      </c>
      <c r="AQ80" s="10">
        <v>41.173896790000001</v>
      </c>
      <c r="AR80" s="10">
        <v>40.410655980000001</v>
      </c>
      <c r="AS80" s="10">
        <v>38.586151119999997</v>
      </c>
      <c r="AT80" s="10">
        <v>37.293937679999999</v>
      </c>
      <c r="AU80" s="10">
        <v>37.562915799999999</v>
      </c>
      <c r="AV80" s="10">
        <v>36.54892349</v>
      </c>
      <c r="AW80" s="10">
        <v>35.229068759999997</v>
      </c>
      <c r="AX80" s="10">
        <v>34.626556399999998</v>
      </c>
      <c r="AY80" s="10">
        <v>35.65581512</v>
      </c>
      <c r="AZ80" s="10">
        <v>33.4161644</v>
      </c>
      <c r="BA80" s="10">
        <v>31.279861449999999</v>
      </c>
      <c r="BB80" s="10">
        <v>31.72533417</v>
      </c>
      <c r="BC80" s="10">
        <v>29.602956769999999</v>
      </c>
      <c r="BD80" s="10">
        <v>29.208818440000002</v>
      </c>
      <c r="BE80" s="10">
        <v>28.865345000000001</v>
      </c>
      <c r="BF80" s="10">
        <v>29.28327942</v>
      </c>
      <c r="BG80" s="10">
        <v>29.740962979999999</v>
      </c>
      <c r="BH80" s="10">
        <v>29.25775909</v>
      </c>
      <c r="BI80" s="10">
        <v>29.0479126</v>
      </c>
      <c r="BJ80" s="10">
        <v>28.003021239999999</v>
      </c>
      <c r="BK80" s="10">
        <v>27.870248790000002</v>
      </c>
      <c r="BL80" s="10">
        <v>33.483322139999999</v>
      </c>
      <c r="BM80" s="10">
        <v>34.960880279999998</v>
      </c>
      <c r="BN80" s="10">
        <v>34.903282169999997</v>
      </c>
      <c r="BO80" s="10">
        <v>36.768844600000001</v>
      </c>
      <c r="BP80" s="10">
        <v>35.53364182</v>
      </c>
      <c r="BQ80" s="10">
        <v>32.94743347</v>
      </c>
      <c r="BR80" s="10">
        <v>29.320812230000001</v>
      </c>
      <c r="BS80" s="10">
        <v>27.914381030000001</v>
      </c>
      <c r="BT80" s="10">
        <v>19.76717949</v>
      </c>
    </row>
    <row r="81" spans="2:72">
      <c r="B81" t="s">
        <v>208</v>
      </c>
      <c r="C81" s="10">
        <v>17.800924299999998</v>
      </c>
      <c r="D81" s="10">
        <v>16.848850250000002</v>
      </c>
      <c r="E81" s="10">
        <v>14.06000614</v>
      </c>
      <c r="F81" s="10">
        <v>16.75203896</v>
      </c>
      <c r="G81" s="10">
        <v>15.794655799999999</v>
      </c>
      <c r="H81" s="10">
        <v>13.60432434</v>
      </c>
      <c r="I81" s="10">
        <v>12.8443594</v>
      </c>
      <c r="J81" s="10">
        <v>12.871629710000001</v>
      </c>
      <c r="K81" s="10">
        <v>13.917602540000001</v>
      </c>
      <c r="L81" s="10">
        <v>12.047401430000001</v>
      </c>
      <c r="M81" s="10">
        <v>11.799858090000001</v>
      </c>
      <c r="N81" s="10">
        <v>11.14466286</v>
      </c>
      <c r="O81" s="10">
        <v>12.59228897</v>
      </c>
      <c r="P81" s="10">
        <v>12.852683069999999</v>
      </c>
      <c r="Q81" s="10">
        <v>12.396091459999999</v>
      </c>
      <c r="R81" s="10">
        <v>15.182035450000001</v>
      </c>
      <c r="S81" s="10">
        <v>18.536399840000001</v>
      </c>
      <c r="T81" s="10">
        <v>18.76457787</v>
      </c>
      <c r="U81" s="10">
        <v>17.057273859999999</v>
      </c>
      <c r="V81" s="10">
        <v>20.128028870000001</v>
      </c>
      <c r="W81" s="10">
        <v>21.72213936</v>
      </c>
      <c r="X81" s="10">
        <v>21.294239040000001</v>
      </c>
      <c r="Y81" s="10">
        <v>19.984504699999999</v>
      </c>
      <c r="Z81" s="10">
        <v>22.635501860000002</v>
      </c>
      <c r="AA81" s="10">
        <v>24.379024510000001</v>
      </c>
      <c r="AB81" s="10">
        <v>23.993259429999998</v>
      </c>
      <c r="AC81" s="10">
        <v>22.899902340000001</v>
      </c>
      <c r="AD81" s="10">
        <v>24.368801120000001</v>
      </c>
      <c r="AE81" s="10">
        <v>26.95003891</v>
      </c>
      <c r="AF81" s="10">
        <v>27.454853060000001</v>
      </c>
      <c r="AG81" s="10">
        <v>25.600631709999998</v>
      </c>
      <c r="AH81" s="10">
        <v>29.155708310000001</v>
      </c>
      <c r="AI81" s="10">
        <v>30.674921040000001</v>
      </c>
      <c r="AJ81" s="10">
        <v>32.980777740000001</v>
      </c>
      <c r="AK81" s="10">
        <v>30.210700989999999</v>
      </c>
      <c r="AL81" s="10">
        <v>30.397686</v>
      </c>
      <c r="AM81" s="10">
        <v>31.443857189999999</v>
      </c>
      <c r="AN81" s="10">
        <v>29.665596010000002</v>
      </c>
      <c r="AO81" s="10">
        <v>29.390712740000001</v>
      </c>
      <c r="AP81" s="10">
        <v>29.51115227</v>
      </c>
      <c r="AQ81" s="10">
        <v>28.763988489999999</v>
      </c>
      <c r="AR81" s="10">
        <v>29.0603199</v>
      </c>
      <c r="AS81" s="10">
        <v>26.157108310000002</v>
      </c>
      <c r="AT81" s="10">
        <v>28.075363159999998</v>
      </c>
      <c r="AU81" s="10">
        <v>28.462059020000002</v>
      </c>
      <c r="AV81" s="10">
        <v>24.859598160000001</v>
      </c>
      <c r="AW81" s="10">
        <v>23.159946439999999</v>
      </c>
      <c r="AX81" s="10">
        <v>22.173099520000001</v>
      </c>
      <c r="AY81" s="10">
        <v>23.613115310000001</v>
      </c>
      <c r="AZ81" s="10">
        <v>24.29324532</v>
      </c>
      <c r="BA81" s="10">
        <v>22.253295900000001</v>
      </c>
      <c r="BB81" s="10">
        <v>23.434455870000001</v>
      </c>
      <c r="BC81" s="10">
        <v>22.48960495</v>
      </c>
      <c r="BD81" s="10">
        <v>21.969842910000001</v>
      </c>
      <c r="BE81" s="10">
        <v>19.007289889999999</v>
      </c>
      <c r="BF81" s="10">
        <v>20.66751099</v>
      </c>
      <c r="BG81" s="10">
        <v>21.14425468</v>
      </c>
      <c r="BH81" s="10">
        <v>18.67382813</v>
      </c>
      <c r="BI81" s="10">
        <v>18.960874560000001</v>
      </c>
      <c r="BJ81" s="10">
        <v>20.755573269999999</v>
      </c>
      <c r="BK81" s="10">
        <v>21.795513150000001</v>
      </c>
      <c r="BL81" s="10">
        <v>27.66157913</v>
      </c>
      <c r="BM81" s="10">
        <v>22.474578860000001</v>
      </c>
      <c r="BN81" s="10">
        <v>19.722332000000002</v>
      </c>
      <c r="BO81" s="10">
        <v>21.978761670000001</v>
      </c>
      <c r="BP81" s="10">
        <v>21.131683349999999</v>
      </c>
      <c r="BQ81" s="10">
        <v>17.374889369999998</v>
      </c>
      <c r="BR81" s="10">
        <v>20.54068947</v>
      </c>
      <c r="BS81" s="10">
        <v>18.230628970000001</v>
      </c>
      <c r="BT81" s="10">
        <v>11.0275631</v>
      </c>
    </row>
    <row r="82" spans="2:72">
      <c r="B82" t="s">
        <v>209</v>
      </c>
      <c r="C82" s="10">
        <v>19.14993668</v>
      </c>
      <c r="D82" s="10">
        <v>17.48736572</v>
      </c>
      <c r="E82" s="10">
        <v>16.28115463</v>
      </c>
      <c r="F82" s="10">
        <v>17.036136630000001</v>
      </c>
      <c r="G82" s="10">
        <v>17.33217239</v>
      </c>
      <c r="H82" s="10">
        <v>15.938729289999999</v>
      </c>
      <c r="I82" s="10">
        <v>15.33529854</v>
      </c>
      <c r="J82" s="10">
        <v>14.88391876</v>
      </c>
      <c r="K82" s="10">
        <v>14.925077440000001</v>
      </c>
      <c r="L82" s="10">
        <v>14.72301197</v>
      </c>
      <c r="M82" s="10">
        <v>13.60320568</v>
      </c>
      <c r="N82" s="10">
        <v>14.319060329999999</v>
      </c>
      <c r="O82" s="10">
        <v>15.19813347</v>
      </c>
      <c r="P82" s="10">
        <v>16.21846008</v>
      </c>
      <c r="Q82" s="10">
        <v>16.017625809999998</v>
      </c>
      <c r="R82" s="10">
        <v>18.382024770000001</v>
      </c>
      <c r="S82" s="10">
        <v>21.490058900000001</v>
      </c>
      <c r="T82" s="10">
        <v>21.497617720000001</v>
      </c>
      <c r="U82" s="10">
        <v>21.33492661</v>
      </c>
      <c r="V82" s="10">
        <v>22.57074738</v>
      </c>
      <c r="W82" s="10">
        <v>23.96013641</v>
      </c>
      <c r="X82" s="10">
        <v>24.513326639999999</v>
      </c>
      <c r="Y82" s="10">
        <v>23.939338679999999</v>
      </c>
      <c r="Z82" s="10">
        <v>24.769165040000001</v>
      </c>
      <c r="AA82" s="10">
        <v>26.795717239999998</v>
      </c>
      <c r="AB82" s="10">
        <v>25.549224850000002</v>
      </c>
      <c r="AC82" s="10">
        <v>24.52172852</v>
      </c>
      <c r="AD82" s="10">
        <v>26.029014589999999</v>
      </c>
      <c r="AE82" s="10">
        <v>28.760822300000001</v>
      </c>
      <c r="AF82" s="10">
        <v>29.143390660000001</v>
      </c>
      <c r="AG82" s="10">
        <v>29.370349879999999</v>
      </c>
      <c r="AH82" s="10">
        <v>31.138240809999999</v>
      </c>
      <c r="AI82" s="10">
        <v>33.860343929999999</v>
      </c>
      <c r="AJ82" s="10">
        <v>32.318012240000002</v>
      </c>
      <c r="AK82" s="10">
        <v>32.185241699999999</v>
      </c>
      <c r="AL82" s="10">
        <v>32.790874479999999</v>
      </c>
      <c r="AM82" s="10">
        <v>33.456687930000001</v>
      </c>
      <c r="AN82" s="10">
        <v>32.139846800000001</v>
      </c>
      <c r="AO82" s="10">
        <v>30.653409960000001</v>
      </c>
      <c r="AP82" s="10">
        <v>32.001434330000002</v>
      </c>
      <c r="AQ82" s="10">
        <v>31.018074039999998</v>
      </c>
      <c r="AR82" s="10">
        <v>29.72251129</v>
      </c>
      <c r="AS82" s="10">
        <v>29.156185149999999</v>
      </c>
      <c r="AT82" s="10">
        <v>28.961311340000002</v>
      </c>
      <c r="AU82" s="10">
        <v>29.31943893</v>
      </c>
      <c r="AV82" s="10">
        <v>27.40058136</v>
      </c>
      <c r="AW82" s="10">
        <v>24.3706131</v>
      </c>
      <c r="AX82" s="10">
        <v>25.796085359999999</v>
      </c>
      <c r="AY82" s="10">
        <v>26.194425580000001</v>
      </c>
      <c r="AZ82" s="10">
        <v>24.77573967</v>
      </c>
      <c r="BA82" s="10">
        <v>23.187660220000001</v>
      </c>
      <c r="BB82" s="10">
        <v>24.079360959999999</v>
      </c>
      <c r="BC82" s="10">
        <v>24.30257988</v>
      </c>
      <c r="BD82" s="10">
        <v>21.90914536</v>
      </c>
      <c r="BE82" s="10">
        <v>21.345048899999998</v>
      </c>
      <c r="BF82" s="10">
        <v>20.95385551</v>
      </c>
      <c r="BG82" s="10">
        <v>21.702152250000001</v>
      </c>
      <c r="BH82" s="10">
        <v>20.47910881</v>
      </c>
      <c r="BI82" s="10">
        <v>20.110298159999999</v>
      </c>
      <c r="BJ82" s="10">
        <v>20.388025280000001</v>
      </c>
      <c r="BK82" s="10">
        <v>21.469575880000001</v>
      </c>
      <c r="BL82" s="10">
        <v>24.396995539999999</v>
      </c>
      <c r="BM82" s="10">
        <v>22.547050479999999</v>
      </c>
      <c r="BN82" s="10">
        <v>22.019592289999999</v>
      </c>
      <c r="BO82" s="10">
        <v>22.136749269999999</v>
      </c>
      <c r="BP82" s="10">
        <v>22.828254699999999</v>
      </c>
      <c r="BQ82" s="10">
        <v>19.89069748</v>
      </c>
      <c r="BR82" s="10">
        <v>19.85852242</v>
      </c>
      <c r="BS82" s="10">
        <v>19.812635419999999</v>
      </c>
      <c r="BT82" s="10">
        <v>12.55005455</v>
      </c>
    </row>
    <row r="83" spans="2:72">
      <c r="B83" t="s">
        <v>210</v>
      </c>
      <c r="C83" s="10">
        <v>18.39299583</v>
      </c>
      <c r="D83" s="10">
        <v>17.559988019999999</v>
      </c>
      <c r="E83" s="10">
        <v>16.62505341</v>
      </c>
      <c r="F83" s="10">
        <v>16.642761230000001</v>
      </c>
      <c r="G83" s="10">
        <v>17.462629320000001</v>
      </c>
      <c r="H83" s="10">
        <v>16.098876950000001</v>
      </c>
      <c r="I83" s="10">
        <v>15.85434914</v>
      </c>
      <c r="J83" s="10">
        <v>14.383790019999999</v>
      </c>
      <c r="K83" s="10">
        <v>15.4158144</v>
      </c>
      <c r="L83" s="10">
        <v>14.41021061</v>
      </c>
      <c r="M83" s="10">
        <v>13.83303738</v>
      </c>
      <c r="N83" s="10">
        <v>14.455292699999999</v>
      </c>
      <c r="O83" s="10">
        <v>16.07279587</v>
      </c>
      <c r="P83" s="10">
        <v>16.891899110000001</v>
      </c>
      <c r="Q83" s="10">
        <v>17.64512444</v>
      </c>
      <c r="R83" s="10">
        <v>21.329170229999999</v>
      </c>
      <c r="S83" s="10">
        <v>26.080989840000001</v>
      </c>
      <c r="T83" s="10">
        <v>26.583219530000001</v>
      </c>
      <c r="U83" s="10">
        <v>26.17626572</v>
      </c>
      <c r="V83" s="10">
        <v>27.598178860000001</v>
      </c>
      <c r="W83" s="10">
        <v>29.479600909999998</v>
      </c>
      <c r="X83" s="10">
        <v>29.33885956</v>
      </c>
      <c r="Y83" s="10">
        <v>28.526792530000002</v>
      </c>
      <c r="Z83" s="10">
        <v>30.20689011</v>
      </c>
      <c r="AA83" s="10">
        <v>31.13298035</v>
      </c>
      <c r="AB83" s="10">
        <v>31.160114289999999</v>
      </c>
      <c r="AC83" s="10">
        <v>30.546089169999998</v>
      </c>
      <c r="AD83" s="10">
        <v>32.670349119999997</v>
      </c>
      <c r="AE83" s="10">
        <v>36.28047943</v>
      </c>
      <c r="AF83" s="10">
        <v>38.06922531</v>
      </c>
      <c r="AG83" s="10">
        <v>37.558025360000002</v>
      </c>
      <c r="AH83" s="10">
        <v>39.587902069999998</v>
      </c>
      <c r="AI83" s="10">
        <v>41.241867069999998</v>
      </c>
      <c r="AJ83" s="10">
        <v>39.960800169999999</v>
      </c>
      <c r="AK83" s="10">
        <v>39.305969240000003</v>
      </c>
      <c r="AL83" s="10">
        <v>38.920928959999998</v>
      </c>
      <c r="AM83" s="10">
        <v>39.539829249999997</v>
      </c>
      <c r="AN83" s="10">
        <v>38.501762390000003</v>
      </c>
      <c r="AO83" s="10">
        <v>38.444221499999998</v>
      </c>
      <c r="AP83" s="10">
        <v>38.187606809999998</v>
      </c>
      <c r="AQ83" s="10">
        <v>38.67122269</v>
      </c>
      <c r="AR83" s="10">
        <v>36.768657679999997</v>
      </c>
      <c r="AS83" s="10">
        <v>35.238842009999999</v>
      </c>
      <c r="AT83" s="10">
        <v>35.792366029999997</v>
      </c>
      <c r="AU83" s="10">
        <v>35.691997530000002</v>
      </c>
      <c r="AV83" s="10">
        <v>33.997684479999997</v>
      </c>
      <c r="AW83" s="10">
        <v>32.697616580000002</v>
      </c>
      <c r="AX83" s="10">
        <v>31.939039229999999</v>
      </c>
      <c r="AY83" s="10">
        <v>31.385747909999999</v>
      </c>
      <c r="AZ83" s="10">
        <v>31.356390000000001</v>
      </c>
      <c r="BA83" s="10">
        <v>27.404516220000001</v>
      </c>
      <c r="BB83" s="10">
        <v>28.106943130000001</v>
      </c>
      <c r="BC83" s="10">
        <v>29.392313000000001</v>
      </c>
      <c r="BD83" s="10">
        <v>28.33958054</v>
      </c>
      <c r="BE83" s="10">
        <v>26.32483482</v>
      </c>
      <c r="BF83" s="10">
        <v>25.18576813</v>
      </c>
      <c r="BG83" s="10">
        <v>24.984926219999998</v>
      </c>
      <c r="BH83" s="10">
        <v>25.371801380000001</v>
      </c>
      <c r="BI83" s="10">
        <v>25.263374330000001</v>
      </c>
      <c r="BJ83" s="10">
        <v>25.664907459999998</v>
      </c>
      <c r="BK83" s="10">
        <v>27.272972110000001</v>
      </c>
      <c r="BL83" s="10">
        <v>28.829019550000002</v>
      </c>
      <c r="BM83" s="10">
        <v>27.65124702</v>
      </c>
      <c r="BN83" s="10">
        <v>26.349239350000001</v>
      </c>
      <c r="BO83" s="10">
        <v>26.959943769999999</v>
      </c>
      <c r="BP83" s="10">
        <v>25.749408720000002</v>
      </c>
      <c r="BQ83" s="10">
        <v>23.712266920000001</v>
      </c>
      <c r="BR83" s="10">
        <v>21.484712600000002</v>
      </c>
      <c r="BS83" s="10">
        <v>21.896162029999999</v>
      </c>
      <c r="BT83" s="10">
        <v>17.37286568</v>
      </c>
    </row>
    <row r="84" spans="2:72">
      <c r="B84" t="s">
        <v>211</v>
      </c>
      <c r="C84" s="10">
        <v>12.282171249999999</v>
      </c>
      <c r="D84" s="10">
        <v>10.81911182</v>
      </c>
      <c r="E84" s="10">
        <v>10.053503989999999</v>
      </c>
      <c r="F84" s="10">
        <v>10.258820529999999</v>
      </c>
      <c r="G84" s="10">
        <v>10.7710104</v>
      </c>
      <c r="H84" s="10">
        <v>9.8356142040000005</v>
      </c>
      <c r="I84" s="10">
        <v>9.4046297069999998</v>
      </c>
      <c r="J84" s="10">
        <v>10.391432760000001</v>
      </c>
      <c r="K84" s="10">
        <v>10.76228714</v>
      </c>
      <c r="L84" s="10">
        <v>9.3081121440000008</v>
      </c>
      <c r="M84" s="10">
        <v>9.9465208050000005</v>
      </c>
      <c r="N84" s="10">
        <v>9.7964296340000008</v>
      </c>
      <c r="O84" s="10">
        <v>10.540069580000001</v>
      </c>
      <c r="P84" s="10">
        <v>10.889278409999999</v>
      </c>
      <c r="Q84" s="10">
        <v>12.87524891</v>
      </c>
      <c r="R84" s="10">
        <v>16.545734410000001</v>
      </c>
      <c r="S84" s="10">
        <v>20.405847550000001</v>
      </c>
      <c r="T84" s="10">
        <v>20.355993269999999</v>
      </c>
      <c r="U84" s="10">
        <v>20.501605990000002</v>
      </c>
      <c r="V84" s="10">
        <v>22.293319700000001</v>
      </c>
      <c r="W84" s="10">
        <v>23.88843155</v>
      </c>
      <c r="X84" s="10">
        <v>23.138538359999998</v>
      </c>
      <c r="Y84" s="10">
        <v>22.679512020000001</v>
      </c>
      <c r="Z84" s="10">
        <v>23.07485771</v>
      </c>
      <c r="AA84" s="10">
        <v>24.741649630000001</v>
      </c>
      <c r="AB84" s="10">
        <v>23.703907010000002</v>
      </c>
      <c r="AC84" s="10">
        <v>25.368839260000001</v>
      </c>
      <c r="AD84" s="10">
        <v>26.996959690000001</v>
      </c>
      <c r="AE84" s="10">
        <v>28.416244509999999</v>
      </c>
      <c r="AF84" s="10">
        <v>28.60946465</v>
      </c>
      <c r="AG84" s="10">
        <v>29.799167629999999</v>
      </c>
      <c r="AH84" s="10">
        <v>31.39332199</v>
      </c>
      <c r="AI84" s="10">
        <v>32.075832370000001</v>
      </c>
      <c r="AJ84" s="10">
        <v>32.027664180000002</v>
      </c>
      <c r="AK84" s="10">
        <v>30.11607742</v>
      </c>
      <c r="AL84" s="10">
        <v>30.151603699999999</v>
      </c>
      <c r="AM84" s="10">
        <v>31.024805069999999</v>
      </c>
      <c r="AN84" s="10">
        <v>28.688440320000002</v>
      </c>
      <c r="AO84" s="10">
        <v>26.846841810000001</v>
      </c>
      <c r="AP84" s="10">
        <v>27.3388958</v>
      </c>
      <c r="AQ84" s="10">
        <v>27.410625459999999</v>
      </c>
      <c r="AR84" s="10">
        <v>26.343116760000001</v>
      </c>
      <c r="AS84" s="10">
        <v>25.19888306</v>
      </c>
      <c r="AT84" s="10">
        <v>25.51065826</v>
      </c>
      <c r="AU84" s="10">
        <v>25.301435470000001</v>
      </c>
      <c r="AV84" s="10">
        <v>23.779472349999999</v>
      </c>
      <c r="AW84" s="10">
        <v>22.963169100000002</v>
      </c>
      <c r="AX84" s="10">
        <v>22.684425350000001</v>
      </c>
      <c r="AY84" s="10">
        <v>22.753379819999999</v>
      </c>
      <c r="AZ84" s="10">
        <v>21.281042100000001</v>
      </c>
      <c r="BA84" s="10">
        <v>20.92188835</v>
      </c>
      <c r="BB84" s="10">
        <v>20.121103290000001</v>
      </c>
      <c r="BC84" s="10">
        <v>19.913366320000002</v>
      </c>
      <c r="BD84" s="10">
        <v>18.926548</v>
      </c>
      <c r="BE84" s="10">
        <v>18.219060899999999</v>
      </c>
      <c r="BF84" s="10">
        <v>19.262640000000001</v>
      </c>
      <c r="BG84" s="10">
        <v>18.379562379999999</v>
      </c>
      <c r="BH84" s="10">
        <v>17.727705</v>
      </c>
      <c r="BI84" s="10">
        <v>17.678863530000001</v>
      </c>
      <c r="BJ84" s="10">
        <v>17.048580170000001</v>
      </c>
      <c r="BK84" s="10">
        <v>17.509309770000002</v>
      </c>
      <c r="BL84" s="10">
        <v>21.668226239999999</v>
      </c>
      <c r="BM84" s="10">
        <v>20.679616930000002</v>
      </c>
      <c r="BN84" s="10">
        <v>21.248710630000001</v>
      </c>
      <c r="BO84" s="10">
        <v>20.228206629999999</v>
      </c>
      <c r="BP84" s="10">
        <v>20.146879200000001</v>
      </c>
      <c r="BQ84" s="10">
        <v>17.490434650000001</v>
      </c>
      <c r="BR84" s="10">
        <v>16.511352540000001</v>
      </c>
      <c r="BS84" s="10">
        <v>16.5382061</v>
      </c>
      <c r="BT84" s="10">
        <v>10.94586277</v>
      </c>
    </row>
    <row r="85" spans="2:72">
      <c r="B85" t="s">
        <v>212</v>
      </c>
      <c r="C85" s="10">
        <v>18.58973503</v>
      </c>
      <c r="D85" s="10">
        <v>16.760944370000001</v>
      </c>
      <c r="E85" s="10">
        <v>14.87786674</v>
      </c>
      <c r="F85" s="10">
        <v>15.481571199999999</v>
      </c>
      <c r="G85" s="10">
        <v>15.914229389999999</v>
      </c>
      <c r="H85" s="10">
        <v>15.08609581</v>
      </c>
      <c r="I85" s="10">
        <v>14.60207748</v>
      </c>
      <c r="J85" s="10">
        <v>15.229407309999999</v>
      </c>
      <c r="K85" s="10">
        <v>15.71674252</v>
      </c>
      <c r="L85" s="10">
        <v>15.1179924</v>
      </c>
      <c r="M85" s="10">
        <v>15.20860195</v>
      </c>
      <c r="N85" s="10">
        <v>16.139860150000001</v>
      </c>
      <c r="O85" s="10">
        <v>16.338016509999999</v>
      </c>
      <c r="P85" s="10">
        <v>18.410184860000001</v>
      </c>
      <c r="Q85" s="10">
        <v>19.9169445</v>
      </c>
      <c r="R85" s="10">
        <v>22.661781309999999</v>
      </c>
      <c r="S85" s="10">
        <v>27.221530909999998</v>
      </c>
      <c r="T85" s="10">
        <v>29.113483429999999</v>
      </c>
      <c r="U85" s="10">
        <v>31.243316650000001</v>
      </c>
      <c r="V85" s="10">
        <v>32.383571619999998</v>
      </c>
      <c r="W85" s="10">
        <v>32.2035141</v>
      </c>
      <c r="X85" s="10">
        <v>33.180362700000003</v>
      </c>
      <c r="Y85" s="10">
        <v>33.532642359999997</v>
      </c>
      <c r="Z85" s="10">
        <v>33.322479250000001</v>
      </c>
      <c r="AA85" s="10">
        <v>34.219108579999997</v>
      </c>
      <c r="AB85" s="10">
        <v>33.820812230000001</v>
      </c>
      <c r="AC85" s="10">
        <v>35.06259155</v>
      </c>
      <c r="AD85" s="10">
        <v>35.933345789999997</v>
      </c>
      <c r="AE85" s="10">
        <v>38.544654850000001</v>
      </c>
      <c r="AF85" s="10">
        <v>38.340995790000001</v>
      </c>
      <c r="AG85" s="10">
        <v>39.41430664</v>
      </c>
      <c r="AH85" s="10">
        <v>40.077827450000001</v>
      </c>
      <c r="AI85" s="10">
        <v>41.217266080000002</v>
      </c>
      <c r="AJ85" s="10">
        <v>41.559902190000003</v>
      </c>
      <c r="AK85" s="10">
        <v>40.29569626</v>
      </c>
      <c r="AL85" s="10">
        <v>40.484081269999997</v>
      </c>
      <c r="AM85" s="10">
        <v>40.857147220000002</v>
      </c>
      <c r="AN85" s="10">
        <v>39.936698909999997</v>
      </c>
      <c r="AO85" s="10">
        <v>38.458251949999998</v>
      </c>
      <c r="AP85" s="10">
        <v>36.326732640000003</v>
      </c>
      <c r="AQ85" s="10">
        <v>37.510952000000003</v>
      </c>
      <c r="AR85" s="10">
        <v>35.880561829999998</v>
      </c>
      <c r="AS85" s="10">
        <v>34.602119450000004</v>
      </c>
      <c r="AT85" s="10">
        <v>33.169593810000002</v>
      </c>
      <c r="AU85" s="10">
        <v>33.3818512</v>
      </c>
      <c r="AV85" s="10">
        <v>32.995914460000002</v>
      </c>
      <c r="AW85" s="10">
        <v>32.552429199999999</v>
      </c>
      <c r="AX85" s="10">
        <v>31.732650759999999</v>
      </c>
      <c r="AY85" s="10">
        <v>32.293716430000003</v>
      </c>
      <c r="AZ85" s="10">
        <v>30.270362850000001</v>
      </c>
      <c r="BA85" s="10">
        <v>29.382877350000001</v>
      </c>
      <c r="BB85" s="10">
        <v>27.443006520000001</v>
      </c>
      <c r="BC85" s="10">
        <v>27.514774320000001</v>
      </c>
      <c r="BD85" s="10">
        <v>25.623086929999999</v>
      </c>
      <c r="BE85" s="10">
        <v>24.91461945</v>
      </c>
      <c r="BF85" s="10">
        <v>23.97650909</v>
      </c>
      <c r="BG85" s="10">
        <v>24.381528849999999</v>
      </c>
      <c r="BH85" s="10">
        <v>24.102687840000002</v>
      </c>
      <c r="BI85" s="10">
        <v>23.23643684</v>
      </c>
      <c r="BJ85" s="10">
        <v>23.350194930000001</v>
      </c>
      <c r="BK85" s="10">
        <v>23.92453575</v>
      </c>
      <c r="BL85" s="10">
        <v>28.270645139999999</v>
      </c>
      <c r="BM85" s="10">
        <v>27.856431959999998</v>
      </c>
      <c r="BN85" s="10">
        <v>26.055511469999999</v>
      </c>
      <c r="BO85" s="10">
        <v>26.770553589999999</v>
      </c>
      <c r="BP85" s="10">
        <v>26.413864140000001</v>
      </c>
      <c r="BQ85" s="10">
        <v>25.400350570000001</v>
      </c>
      <c r="BR85" s="10">
        <v>23.107887269999999</v>
      </c>
      <c r="BS85" s="10">
        <v>21.590608599999999</v>
      </c>
      <c r="BT85" s="10">
        <v>15.674633030000001</v>
      </c>
    </row>
    <row r="86" spans="2:72">
      <c r="B86" t="s">
        <v>213</v>
      </c>
      <c r="C86" s="10">
        <v>31.271327970000002</v>
      </c>
      <c r="D86" s="10">
        <v>28.17549133</v>
      </c>
      <c r="E86" s="10">
        <v>27.414104460000001</v>
      </c>
      <c r="F86" s="10">
        <v>28.009342190000002</v>
      </c>
      <c r="G86" s="10">
        <v>28.412342070000001</v>
      </c>
      <c r="H86" s="10">
        <v>26.322282789999999</v>
      </c>
      <c r="I86" s="10">
        <v>24.296468730000001</v>
      </c>
      <c r="J86" s="10">
        <v>24.27388191</v>
      </c>
      <c r="K86" s="10">
        <v>23.65338135</v>
      </c>
      <c r="L86" s="10">
        <v>22.76214409</v>
      </c>
      <c r="M86" s="10">
        <v>23.282146449999999</v>
      </c>
      <c r="N86" s="10">
        <v>24.859203340000001</v>
      </c>
      <c r="O86" s="10">
        <v>24.689224240000001</v>
      </c>
      <c r="P86" s="10">
        <v>24.0550499</v>
      </c>
      <c r="Q86" s="10">
        <v>24.186405180000001</v>
      </c>
      <c r="R86" s="10">
        <v>28.819524770000001</v>
      </c>
      <c r="S86" s="10">
        <v>31.498260500000001</v>
      </c>
      <c r="T86" s="10">
        <v>30.704980849999998</v>
      </c>
      <c r="U86" s="10">
        <v>30.316553119999998</v>
      </c>
      <c r="V86" s="10">
        <v>32.62741089</v>
      </c>
      <c r="W86" s="10">
        <v>34.564418789999998</v>
      </c>
      <c r="X86" s="10">
        <v>32.717414859999998</v>
      </c>
      <c r="Y86" s="10">
        <v>33.353191379999998</v>
      </c>
      <c r="Z86" s="10">
        <v>34.872234339999999</v>
      </c>
      <c r="AA86" s="10">
        <v>36.866840359999998</v>
      </c>
      <c r="AB86" s="10">
        <v>36.003768919999999</v>
      </c>
      <c r="AC86" s="10">
        <v>37.028247829999998</v>
      </c>
      <c r="AD86" s="10">
        <v>40.369503020000003</v>
      </c>
      <c r="AE86" s="10">
        <v>43.944736480000003</v>
      </c>
      <c r="AF86" s="10">
        <v>45.148719790000001</v>
      </c>
      <c r="AG86" s="10">
        <v>44.14566422</v>
      </c>
      <c r="AH86" s="10">
        <v>46.718818659999997</v>
      </c>
      <c r="AI86" s="10">
        <v>48.443359379999997</v>
      </c>
      <c r="AJ86" s="10">
        <v>46.539939879999999</v>
      </c>
      <c r="AK86" s="10">
        <v>45.173526760000001</v>
      </c>
      <c r="AL86" s="10">
        <v>45.115833279999997</v>
      </c>
      <c r="AM86" s="10">
        <v>45.220268249999997</v>
      </c>
      <c r="AN86" s="10">
        <v>42.838367460000001</v>
      </c>
      <c r="AO86" s="10">
        <v>39.702674870000003</v>
      </c>
      <c r="AP86" s="10">
        <v>42.253562930000001</v>
      </c>
      <c r="AQ86" s="10">
        <v>42.206577299999999</v>
      </c>
      <c r="AR86" s="10">
        <v>41.439441680000002</v>
      </c>
      <c r="AS86" s="10">
        <v>40.212539669999998</v>
      </c>
      <c r="AT86" s="10">
        <v>40.557331089999998</v>
      </c>
      <c r="AU86" s="10">
        <v>40.902015689999999</v>
      </c>
      <c r="AV86" s="10">
        <v>39.17139435</v>
      </c>
      <c r="AW86" s="10">
        <v>37.68817902</v>
      </c>
      <c r="AX86" s="10">
        <v>40.644668580000001</v>
      </c>
      <c r="AY86" s="10">
        <v>40.894481659999997</v>
      </c>
      <c r="AZ86" s="10">
        <v>37.355888370000002</v>
      </c>
      <c r="BA86" s="10">
        <v>37.316455840000003</v>
      </c>
      <c r="BB86" s="10">
        <v>36.456172940000002</v>
      </c>
      <c r="BC86" s="10">
        <v>38.556179049999997</v>
      </c>
      <c r="BD86" s="10">
        <v>34.553321840000002</v>
      </c>
      <c r="BE86" s="10">
        <v>33.104858399999998</v>
      </c>
      <c r="BF86" s="10">
        <v>35.39161301</v>
      </c>
      <c r="BG86" s="10">
        <v>34.559616089999999</v>
      </c>
      <c r="BH86" s="10">
        <v>32.851966859999997</v>
      </c>
      <c r="BI86" s="10">
        <v>31.847145080000001</v>
      </c>
      <c r="BJ86" s="10">
        <v>34.739330289999998</v>
      </c>
      <c r="BK86" s="10">
        <v>34.58984375</v>
      </c>
      <c r="BL86" s="10">
        <v>33.96561432</v>
      </c>
      <c r="BM86" s="10">
        <v>32.797710420000001</v>
      </c>
      <c r="BN86" s="10">
        <v>32.095836640000002</v>
      </c>
      <c r="BO86" s="10">
        <v>35.196887969999999</v>
      </c>
      <c r="BP86" s="10">
        <v>30.006612780000001</v>
      </c>
      <c r="BQ86" s="10">
        <v>29.13489723</v>
      </c>
      <c r="BR86" s="10">
        <v>30.534135819999999</v>
      </c>
      <c r="BS86" s="10">
        <v>29.778337480000001</v>
      </c>
      <c r="BT86" s="10">
        <v>20.757801059999998</v>
      </c>
    </row>
    <row r="87" spans="2:72">
      <c r="B87" t="s">
        <v>214</v>
      </c>
      <c r="C87" s="10">
        <v>19.753095630000001</v>
      </c>
      <c r="D87" s="10">
        <v>18.659332280000001</v>
      </c>
      <c r="E87" s="10">
        <v>17.266416549999999</v>
      </c>
      <c r="F87" s="10">
        <v>17.9226265</v>
      </c>
      <c r="G87" s="10">
        <v>17.706216810000001</v>
      </c>
      <c r="H87" s="10">
        <v>16.385313029999999</v>
      </c>
      <c r="I87" s="10">
        <v>14.27407646</v>
      </c>
      <c r="J87" s="10">
        <v>15.314811710000001</v>
      </c>
      <c r="K87" s="10">
        <v>15.829492569999999</v>
      </c>
      <c r="L87" s="10">
        <v>13.922810549999999</v>
      </c>
      <c r="M87" s="10">
        <v>13.54116821</v>
      </c>
      <c r="N87" s="10">
        <v>13.26934719</v>
      </c>
      <c r="O87" s="10">
        <v>15.40115166</v>
      </c>
      <c r="P87" s="10">
        <v>15.215582850000001</v>
      </c>
      <c r="Q87" s="10">
        <v>15.13037205</v>
      </c>
      <c r="R87" s="10">
        <v>16.139091489999998</v>
      </c>
      <c r="S87" s="10">
        <v>19.36615372</v>
      </c>
      <c r="T87" s="10">
        <v>20.50385094</v>
      </c>
      <c r="U87" s="10">
        <v>20.373580929999999</v>
      </c>
      <c r="V87" s="10">
        <v>20.523771289999999</v>
      </c>
      <c r="W87" s="10">
        <v>23.877611160000001</v>
      </c>
      <c r="X87" s="10">
        <v>24.04547882</v>
      </c>
      <c r="Y87" s="10">
        <v>23.484046939999999</v>
      </c>
      <c r="Z87" s="10">
        <v>25.257543559999998</v>
      </c>
      <c r="AA87" s="10">
        <v>25.436862949999998</v>
      </c>
      <c r="AB87" s="10">
        <v>25.549728389999999</v>
      </c>
      <c r="AC87" s="10">
        <v>25.523162840000001</v>
      </c>
      <c r="AD87" s="10">
        <v>26.839429859999999</v>
      </c>
      <c r="AE87" s="10">
        <v>29.246168140000002</v>
      </c>
      <c r="AF87" s="10">
        <v>30.302555080000001</v>
      </c>
      <c r="AG87" s="10">
        <v>29.166814800000001</v>
      </c>
      <c r="AH87" s="10">
        <v>31.294542310000001</v>
      </c>
      <c r="AI87" s="10">
        <v>32.427806850000003</v>
      </c>
      <c r="AJ87" s="10">
        <v>32.624843599999998</v>
      </c>
      <c r="AK87" s="10">
        <v>32.340103149999997</v>
      </c>
      <c r="AL87" s="10">
        <v>32.69943619</v>
      </c>
      <c r="AM87" s="10">
        <v>33.651084900000001</v>
      </c>
      <c r="AN87" s="10">
        <v>32.75149536</v>
      </c>
      <c r="AO87" s="10">
        <v>31.162576680000001</v>
      </c>
      <c r="AP87" s="10">
        <v>32.13814163</v>
      </c>
      <c r="AQ87" s="10">
        <v>33.040584559999999</v>
      </c>
      <c r="AR87" s="10">
        <v>31.170818329999999</v>
      </c>
      <c r="AS87" s="10">
        <v>28.969457630000001</v>
      </c>
      <c r="AT87" s="10">
        <v>27.98538971</v>
      </c>
      <c r="AU87" s="10">
        <v>28.132837299999998</v>
      </c>
      <c r="AV87" s="10">
        <v>27.739337920000001</v>
      </c>
      <c r="AW87" s="10">
        <v>26.13733482</v>
      </c>
      <c r="AX87" s="10">
        <v>26.348642349999999</v>
      </c>
      <c r="AY87" s="10">
        <v>27.285905840000002</v>
      </c>
      <c r="AZ87" s="10">
        <v>25.78110886</v>
      </c>
      <c r="BA87" s="10">
        <v>23.825117110000001</v>
      </c>
      <c r="BB87" s="10">
        <v>23.69909286</v>
      </c>
      <c r="BC87" s="10">
        <v>24.53678322</v>
      </c>
      <c r="BD87" s="10">
        <v>23.141143799999998</v>
      </c>
      <c r="BE87" s="10">
        <v>21.50835228</v>
      </c>
      <c r="BF87" s="10">
        <v>21.82711411</v>
      </c>
      <c r="BG87" s="10">
        <v>22.28962898</v>
      </c>
      <c r="BH87" s="10">
        <v>20.676328659999999</v>
      </c>
      <c r="BI87" s="10">
        <v>20.204296110000001</v>
      </c>
      <c r="BJ87" s="10">
        <v>20.853658679999999</v>
      </c>
      <c r="BK87" s="10">
        <v>21.483066560000001</v>
      </c>
      <c r="BL87" s="10">
        <v>22.540323260000001</v>
      </c>
      <c r="BM87" s="10">
        <v>20.534885410000001</v>
      </c>
      <c r="BN87" s="10">
        <v>21.046977999999999</v>
      </c>
      <c r="BO87" s="10">
        <v>22.619638439999999</v>
      </c>
      <c r="BP87" s="10">
        <v>21.201646799999999</v>
      </c>
      <c r="BQ87" s="10">
        <v>19.179235460000001</v>
      </c>
      <c r="BR87" s="10">
        <v>20.112043379999999</v>
      </c>
      <c r="BS87" s="10">
        <v>20.220226289999999</v>
      </c>
      <c r="BT87" s="10">
        <v>13.50563049</v>
      </c>
    </row>
    <row r="88" spans="2:72">
      <c r="B88" t="s">
        <v>215</v>
      </c>
      <c r="C88" s="10">
        <v>14.742751119999999</v>
      </c>
      <c r="D88" s="10">
        <v>13.85611916</v>
      </c>
      <c r="E88" s="10">
        <v>13.312933920000001</v>
      </c>
      <c r="F88" s="10">
        <v>12.29621315</v>
      </c>
      <c r="G88" s="10">
        <v>11.76997471</v>
      </c>
      <c r="H88" s="10">
        <v>12.341027260000001</v>
      </c>
      <c r="I88" s="10">
        <v>12.397815700000001</v>
      </c>
      <c r="J88" s="10">
        <v>12.62988949</v>
      </c>
      <c r="K88" s="10">
        <v>12.107615470000001</v>
      </c>
      <c r="L88" s="10">
        <v>11.49928379</v>
      </c>
      <c r="M88" s="10">
        <v>10.972876550000001</v>
      </c>
      <c r="N88" s="10">
        <v>11.83121777</v>
      </c>
      <c r="O88" s="10">
        <v>13.12573338</v>
      </c>
      <c r="P88" s="10">
        <v>14.030632020000001</v>
      </c>
      <c r="Q88" s="10">
        <v>14.035466189999999</v>
      </c>
      <c r="R88" s="10">
        <v>16.370929719999999</v>
      </c>
      <c r="S88" s="10">
        <v>19.775882719999998</v>
      </c>
      <c r="T88" s="10">
        <v>19.86517525</v>
      </c>
      <c r="U88" s="10">
        <v>21.618967059999999</v>
      </c>
      <c r="V88" s="10">
        <v>21.770879749999999</v>
      </c>
      <c r="W88" s="10">
        <v>22.62305641</v>
      </c>
      <c r="X88" s="10">
        <v>23.764072420000002</v>
      </c>
      <c r="Y88" s="10">
        <v>23.361955640000001</v>
      </c>
      <c r="Z88" s="10">
        <v>23.13373756</v>
      </c>
      <c r="AA88" s="10">
        <v>23.403081889999999</v>
      </c>
      <c r="AB88" s="10">
        <v>23.885816569999999</v>
      </c>
      <c r="AC88" s="10">
        <v>23.607469559999998</v>
      </c>
      <c r="AD88" s="10">
        <v>25.612384800000001</v>
      </c>
      <c r="AE88" s="10">
        <v>25.66950989</v>
      </c>
      <c r="AF88" s="10">
        <v>25.906627660000002</v>
      </c>
      <c r="AG88" s="10">
        <v>27.035318369999999</v>
      </c>
      <c r="AH88" s="10">
        <v>28.183900829999999</v>
      </c>
      <c r="AI88" s="10">
        <v>29.224023819999999</v>
      </c>
      <c r="AJ88" s="10">
        <v>29.177633289999999</v>
      </c>
      <c r="AK88" s="10">
        <v>28.672317499999998</v>
      </c>
      <c r="AL88" s="10">
        <v>30.265293119999999</v>
      </c>
      <c r="AM88" s="10">
        <v>29.600938800000002</v>
      </c>
      <c r="AN88" s="10">
        <v>28.519546510000001</v>
      </c>
      <c r="AO88" s="10">
        <v>27.292037959999998</v>
      </c>
      <c r="AP88" s="10">
        <v>27.853832239999999</v>
      </c>
      <c r="AQ88" s="10">
        <v>27.043876650000001</v>
      </c>
      <c r="AR88" s="10">
        <v>26.33325958</v>
      </c>
      <c r="AS88" s="10">
        <v>25.353208540000001</v>
      </c>
      <c r="AT88" s="10">
        <v>25.44145584</v>
      </c>
      <c r="AU88" s="10">
        <v>26.13949203</v>
      </c>
      <c r="AV88" s="10">
        <v>25.340404509999999</v>
      </c>
      <c r="AW88" s="10">
        <v>23.955814360000002</v>
      </c>
      <c r="AX88" s="10">
        <v>23.609563829999999</v>
      </c>
      <c r="AY88" s="10">
        <v>23.06886673</v>
      </c>
      <c r="AZ88" s="10">
        <v>21.701789860000002</v>
      </c>
      <c r="BA88" s="10">
        <v>20.80547142</v>
      </c>
      <c r="BB88" s="10">
        <v>22.545938490000001</v>
      </c>
      <c r="BC88" s="10">
        <v>21.552488329999999</v>
      </c>
      <c r="BD88" s="10">
        <v>20.44947243</v>
      </c>
      <c r="BE88" s="10">
        <v>19.846239090000001</v>
      </c>
      <c r="BF88" s="10">
        <v>19.618082050000002</v>
      </c>
      <c r="BG88" s="10">
        <v>19.815429689999998</v>
      </c>
      <c r="BH88" s="10">
        <v>19.059045789999999</v>
      </c>
      <c r="BI88" s="10">
        <v>18.74120331</v>
      </c>
      <c r="BJ88" s="10">
        <v>17.666515350000001</v>
      </c>
      <c r="BK88" s="10">
        <v>19.306642530000001</v>
      </c>
      <c r="BL88" s="10">
        <v>22.699007030000001</v>
      </c>
      <c r="BM88" s="10">
        <v>22.395975109999998</v>
      </c>
      <c r="BN88" s="10">
        <v>22.09737968</v>
      </c>
      <c r="BO88" s="10">
        <v>21.19362259</v>
      </c>
      <c r="BP88" s="10">
        <v>21.33127975</v>
      </c>
      <c r="BQ88" s="10">
        <v>20.227893829999999</v>
      </c>
      <c r="BR88" s="10">
        <v>17.926546099999999</v>
      </c>
      <c r="BS88" s="10">
        <v>19.81278038</v>
      </c>
      <c r="BT88" s="10">
        <v>12.104318620000001</v>
      </c>
    </row>
    <row r="89" spans="2:72">
      <c r="B89" t="s">
        <v>216</v>
      </c>
      <c r="C89" s="10">
        <v>17.702398299999999</v>
      </c>
      <c r="D89" s="10">
        <v>15.430844309999999</v>
      </c>
      <c r="E89" s="10">
        <v>14.671826360000001</v>
      </c>
      <c r="F89" s="10">
        <v>12.727982519999999</v>
      </c>
      <c r="G89" s="10">
        <v>14.88254261</v>
      </c>
      <c r="H89" s="10">
        <v>14.6593895</v>
      </c>
      <c r="I89" s="10">
        <v>14.628913880000001</v>
      </c>
      <c r="J89" s="10">
        <v>14.75001335</v>
      </c>
      <c r="K89" s="10">
        <v>14.014970780000001</v>
      </c>
      <c r="L89" s="10">
        <v>11.76389885</v>
      </c>
      <c r="M89" s="10">
        <v>13.86023045</v>
      </c>
      <c r="N89" s="10">
        <v>14.22350883</v>
      </c>
      <c r="O89" s="10">
        <v>14.5955534</v>
      </c>
      <c r="P89" s="10">
        <v>16.664052959999999</v>
      </c>
      <c r="Q89" s="10">
        <v>19.477397920000001</v>
      </c>
      <c r="R89" s="10">
        <v>22.72873306</v>
      </c>
      <c r="S89" s="10">
        <v>26.3395443</v>
      </c>
      <c r="T89" s="10">
        <v>27.451578139999999</v>
      </c>
      <c r="U89" s="10">
        <v>28.860660549999999</v>
      </c>
      <c r="V89" s="10">
        <v>29.277395250000001</v>
      </c>
      <c r="W89" s="10">
        <v>30.36606407</v>
      </c>
      <c r="X89" s="10">
        <v>30.491935730000002</v>
      </c>
      <c r="Y89" s="10">
        <v>31.58342743</v>
      </c>
      <c r="Z89" s="10">
        <v>32.592674260000003</v>
      </c>
      <c r="AA89" s="10">
        <v>34.832244869999997</v>
      </c>
      <c r="AB89" s="10">
        <v>32.884475709999997</v>
      </c>
      <c r="AC89" s="10">
        <v>33.092967989999998</v>
      </c>
      <c r="AD89" s="10">
        <v>35.932456969999997</v>
      </c>
      <c r="AE89" s="10">
        <v>36.836654660000001</v>
      </c>
      <c r="AF89" s="10">
        <v>36.287746429999999</v>
      </c>
      <c r="AG89" s="10">
        <v>38.632698060000003</v>
      </c>
      <c r="AH89" s="10">
        <v>40.576709749999999</v>
      </c>
      <c r="AI89" s="10">
        <v>40.627666470000001</v>
      </c>
      <c r="AJ89" s="10">
        <v>39.178020480000001</v>
      </c>
      <c r="AK89" s="10">
        <v>39.265357969999997</v>
      </c>
      <c r="AL89" s="10">
        <v>38.689517969999997</v>
      </c>
      <c r="AM89" s="10">
        <v>38.988773350000002</v>
      </c>
      <c r="AN89" s="10">
        <v>36.797840119999996</v>
      </c>
      <c r="AO89" s="10">
        <v>36.721862790000003</v>
      </c>
      <c r="AP89" s="10">
        <v>37.645584110000001</v>
      </c>
      <c r="AQ89" s="10">
        <v>37.985862730000001</v>
      </c>
      <c r="AR89" s="10">
        <v>36.305305480000001</v>
      </c>
      <c r="AS89" s="10">
        <v>35.0977478</v>
      </c>
      <c r="AT89" s="10">
        <v>34.964530940000003</v>
      </c>
      <c r="AU89" s="10">
        <v>32.637683869999996</v>
      </c>
      <c r="AV89" s="10">
        <v>29.59416199</v>
      </c>
      <c r="AW89" s="10">
        <v>31.00816154</v>
      </c>
      <c r="AX89" s="10">
        <v>29.23697662</v>
      </c>
      <c r="AY89" s="10">
        <v>28.89203453</v>
      </c>
      <c r="AZ89" s="10">
        <v>27.028421399999999</v>
      </c>
      <c r="BA89" s="10">
        <v>27.50356674</v>
      </c>
      <c r="BB89" s="10">
        <v>26.92658424</v>
      </c>
      <c r="BC89" s="10">
        <v>28.603820800000001</v>
      </c>
      <c r="BD89" s="10">
        <v>25.889400479999999</v>
      </c>
      <c r="BE89" s="10">
        <v>26.357898710000001</v>
      </c>
      <c r="BF89" s="10">
        <v>25.200590129999998</v>
      </c>
      <c r="BG89" s="10">
        <v>24.309671399999999</v>
      </c>
      <c r="BH89" s="10">
        <v>22.945400240000001</v>
      </c>
      <c r="BI89" s="10">
        <v>23.272138600000002</v>
      </c>
      <c r="BJ89" s="10">
        <v>23.84049225</v>
      </c>
      <c r="BK89" s="10">
        <v>24.529993059999999</v>
      </c>
      <c r="BL89" s="10">
        <v>26.188293460000001</v>
      </c>
      <c r="BM89" s="10">
        <v>26.112884520000001</v>
      </c>
      <c r="BN89" s="10">
        <v>25.1349144</v>
      </c>
      <c r="BO89" s="10">
        <v>25.619277950000001</v>
      </c>
      <c r="BP89" s="10">
        <v>22.705600740000001</v>
      </c>
      <c r="BQ89" s="10">
        <v>23.181901929999999</v>
      </c>
      <c r="BR89" s="10">
        <v>21.63196945</v>
      </c>
      <c r="BS89" s="10">
        <v>22.26281548</v>
      </c>
      <c r="BT89" s="10">
        <v>15.04354668</v>
      </c>
    </row>
    <row r="90" spans="2:72">
      <c r="B90" t="s">
        <v>217</v>
      </c>
      <c r="C90" s="10">
        <v>13.33024502</v>
      </c>
      <c r="D90" s="10">
        <v>12.033969880000001</v>
      </c>
      <c r="E90" s="10">
        <v>12.576347350000001</v>
      </c>
      <c r="F90" s="10">
        <v>14.60403442</v>
      </c>
      <c r="G90" s="10">
        <v>14.275055890000001</v>
      </c>
      <c r="H90" s="10">
        <v>13.37533951</v>
      </c>
      <c r="I90" s="10">
        <v>11.889561649999999</v>
      </c>
      <c r="J90" s="10">
        <v>10.083598139999999</v>
      </c>
      <c r="K90" s="10">
        <v>11.39526367</v>
      </c>
      <c r="L90" s="10">
        <v>11.563579560000001</v>
      </c>
      <c r="M90" s="10">
        <v>9.8760232929999994</v>
      </c>
      <c r="N90" s="10">
        <v>10.06812382</v>
      </c>
      <c r="O90" s="10">
        <v>12.11411858</v>
      </c>
      <c r="P90" s="10">
        <v>11.51860046</v>
      </c>
      <c r="Q90" s="10">
        <v>12.809938430000001</v>
      </c>
      <c r="R90" s="10">
        <v>14.586050030000001</v>
      </c>
      <c r="S90" s="10">
        <v>18.272823330000001</v>
      </c>
      <c r="T90" s="10">
        <v>19.716142649999998</v>
      </c>
      <c r="U90" s="10">
        <v>17.965318679999999</v>
      </c>
      <c r="V90" s="10">
        <v>19.001256940000001</v>
      </c>
      <c r="W90" s="10">
        <v>20.341243739999999</v>
      </c>
      <c r="X90" s="10">
        <v>19.939485550000001</v>
      </c>
      <c r="Y90" s="10">
        <v>20.192148209999999</v>
      </c>
      <c r="Z90" s="10">
        <v>20.20421219</v>
      </c>
      <c r="AA90" s="10">
        <v>21.745822910000001</v>
      </c>
      <c r="AB90" s="10">
        <v>21.324672700000001</v>
      </c>
      <c r="AC90" s="10">
        <v>21.28510666</v>
      </c>
      <c r="AD90" s="10">
        <v>22.74102783</v>
      </c>
      <c r="AE90" s="10">
        <v>25.131549840000002</v>
      </c>
      <c r="AF90" s="10">
        <v>25.783573149999999</v>
      </c>
      <c r="AG90" s="10">
        <v>26.81251907</v>
      </c>
      <c r="AH90" s="10">
        <v>27.466676710000002</v>
      </c>
      <c r="AI90" s="10">
        <v>29.353075029999999</v>
      </c>
      <c r="AJ90" s="10">
        <v>28.166576389999999</v>
      </c>
      <c r="AK90" s="10">
        <v>27.180803300000001</v>
      </c>
      <c r="AL90" s="10">
        <v>27.541055679999999</v>
      </c>
      <c r="AM90" s="10">
        <v>27.946558</v>
      </c>
      <c r="AN90" s="10">
        <v>26.659898760000001</v>
      </c>
      <c r="AO90" s="10">
        <v>27.28730011</v>
      </c>
      <c r="AP90" s="10">
        <v>27.362716670000001</v>
      </c>
      <c r="AQ90" s="10">
        <v>27.5901432</v>
      </c>
      <c r="AR90" s="10">
        <v>26.32497978</v>
      </c>
      <c r="AS90" s="10">
        <v>24.766891480000002</v>
      </c>
      <c r="AT90" s="10">
        <v>24.923355099999998</v>
      </c>
      <c r="AU90" s="10">
        <v>26.086627960000001</v>
      </c>
      <c r="AV90" s="10">
        <v>24.284488679999999</v>
      </c>
      <c r="AW90" s="10">
        <v>22.620121000000001</v>
      </c>
      <c r="AX90" s="10">
        <v>19.987913129999999</v>
      </c>
      <c r="AY90" s="10">
        <v>21.485540390000001</v>
      </c>
      <c r="AZ90" s="10">
        <v>20.47779465</v>
      </c>
      <c r="BA90" s="10">
        <v>17.68815231</v>
      </c>
      <c r="BB90" s="10">
        <v>18.978557590000001</v>
      </c>
      <c r="BC90" s="10">
        <v>19.271156309999999</v>
      </c>
      <c r="BD90" s="10">
        <v>19.230247500000001</v>
      </c>
      <c r="BE90" s="10">
        <v>17.989280699999998</v>
      </c>
      <c r="BF90" s="10">
        <v>18.81793785</v>
      </c>
      <c r="BG90" s="10">
        <v>18.003772739999999</v>
      </c>
      <c r="BH90" s="10">
        <v>17.560413359999998</v>
      </c>
      <c r="BI90" s="10">
        <v>17.37330437</v>
      </c>
      <c r="BJ90" s="10">
        <v>18.620140079999999</v>
      </c>
      <c r="BK90" s="10">
        <v>17.72182274</v>
      </c>
      <c r="BL90" s="10">
        <v>18.898080830000001</v>
      </c>
      <c r="BM90" s="10">
        <v>18.61952209</v>
      </c>
      <c r="BN90" s="10">
        <v>19.34446526</v>
      </c>
      <c r="BO90" s="10">
        <v>20.336442949999999</v>
      </c>
      <c r="BP90" s="10">
        <v>19.53216171</v>
      </c>
      <c r="BQ90" s="10">
        <v>19.536319729999999</v>
      </c>
      <c r="BR90" s="10">
        <v>18.816253660000001</v>
      </c>
      <c r="BS90" s="10">
        <v>18.673641199999999</v>
      </c>
      <c r="BT90" s="10">
        <v>10.25720119</v>
      </c>
    </row>
    <row r="91" spans="2:72">
      <c r="B91" t="s">
        <v>218</v>
      </c>
      <c r="C91" s="10">
        <v>16.935440060000001</v>
      </c>
      <c r="D91" s="10">
        <v>15.49136639</v>
      </c>
      <c r="E91" s="10">
        <v>14.97747326</v>
      </c>
      <c r="F91" s="10">
        <v>13.965921399999999</v>
      </c>
      <c r="G91" s="10">
        <v>15.42435646</v>
      </c>
      <c r="H91" s="10">
        <v>15.2519846</v>
      </c>
      <c r="I91" s="10">
        <v>13.629231450000001</v>
      </c>
      <c r="J91" s="10">
        <v>13.612363820000001</v>
      </c>
      <c r="K91" s="10">
        <v>14.025117870000001</v>
      </c>
      <c r="L91" s="10">
        <v>13.63473606</v>
      </c>
      <c r="M91" s="10">
        <v>11.82704449</v>
      </c>
      <c r="N91" s="10">
        <v>12.49846363</v>
      </c>
      <c r="O91" s="10">
        <v>12.828919409999999</v>
      </c>
      <c r="P91" s="10">
        <v>11.640046119999999</v>
      </c>
      <c r="Q91" s="10">
        <v>12.07155418</v>
      </c>
      <c r="R91" s="10">
        <v>15.20649624</v>
      </c>
      <c r="S91" s="10">
        <v>18.36588287</v>
      </c>
      <c r="T91" s="10">
        <v>19.378858569999998</v>
      </c>
      <c r="U91" s="10">
        <v>20.470840450000001</v>
      </c>
      <c r="V91" s="10">
        <v>20.41282082</v>
      </c>
      <c r="W91" s="10">
        <v>20.279476169999999</v>
      </c>
      <c r="X91" s="10">
        <v>19.02027893</v>
      </c>
      <c r="Y91" s="10">
        <v>18.37643242</v>
      </c>
      <c r="Z91" s="10">
        <v>19.998147960000001</v>
      </c>
      <c r="AA91" s="10">
        <v>20.06501007</v>
      </c>
      <c r="AB91" s="10">
        <v>22.05341911</v>
      </c>
      <c r="AC91" s="10">
        <v>21.38037491</v>
      </c>
      <c r="AD91" s="10">
        <v>22.037223820000001</v>
      </c>
      <c r="AE91" s="10">
        <v>23.709335329999998</v>
      </c>
      <c r="AF91" s="10">
        <v>24.52302933</v>
      </c>
      <c r="AG91" s="10">
        <v>26.037429809999999</v>
      </c>
      <c r="AH91" s="10">
        <v>26.440576549999999</v>
      </c>
      <c r="AI91" s="10">
        <v>27.40585136</v>
      </c>
      <c r="AJ91" s="10">
        <v>27.532194140000001</v>
      </c>
      <c r="AK91" s="10">
        <v>26.386358260000002</v>
      </c>
      <c r="AL91" s="10">
        <v>27.693534849999999</v>
      </c>
      <c r="AM91" s="10">
        <v>28.059429170000001</v>
      </c>
      <c r="AN91" s="10">
        <v>28.223470689999999</v>
      </c>
      <c r="AO91" s="10">
        <v>26.881052019999998</v>
      </c>
      <c r="AP91" s="10">
        <v>28.86811256</v>
      </c>
      <c r="AQ91" s="10">
        <v>28.386714940000001</v>
      </c>
      <c r="AR91" s="10">
        <v>28.15009689</v>
      </c>
      <c r="AS91" s="10">
        <v>24.880037309999999</v>
      </c>
      <c r="AT91" s="10">
        <v>24.18491173</v>
      </c>
      <c r="AU91" s="10">
        <v>25.108478550000001</v>
      </c>
      <c r="AV91" s="10">
        <v>23.05494118</v>
      </c>
      <c r="AW91" s="10">
        <v>23.357889180000001</v>
      </c>
      <c r="AX91" s="10">
        <v>23.03140831</v>
      </c>
      <c r="AY91" s="10">
        <v>23.136150359999998</v>
      </c>
      <c r="AZ91" s="10">
        <v>22.12553978</v>
      </c>
      <c r="BA91" s="10">
        <v>22.102926249999999</v>
      </c>
      <c r="BB91" s="10">
        <v>20.426471710000001</v>
      </c>
      <c r="BC91" s="10">
        <v>20.566513059999998</v>
      </c>
      <c r="BD91" s="10">
        <v>19.245580669999999</v>
      </c>
      <c r="BE91" s="10">
        <v>18.968063350000001</v>
      </c>
      <c r="BF91" s="10">
        <v>19.124717709999999</v>
      </c>
      <c r="BG91" s="10">
        <v>18.750919339999999</v>
      </c>
      <c r="BH91" s="10">
        <v>19.030149460000001</v>
      </c>
      <c r="BI91" s="10">
        <v>19.21525574</v>
      </c>
      <c r="BJ91" s="10">
        <v>19.295383449999999</v>
      </c>
      <c r="BK91" s="10">
        <v>19.0536499</v>
      </c>
      <c r="BL91" s="10">
        <v>21.033880230000001</v>
      </c>
      <c r="BM91" s="10">
        <v>21.086116789999998</v>
      </c>
      <c r="BN91" s="10">
        <v>20.438831329999999</v>
      </c>
      <c r="BO91" s="10">
        <v>20.592191700000001</v>
      </c>
      <c r="BP91" s="10">
        <v>20.797012330000001</v>
      </c>
      <c r="BQ91" s="10">
        <v>19.314929960000001</v>
      </c>
      <c r="BR91" s="10">
        <v>17.874013900000001</v>
      </c>
      <c r="BS91" s="10">
        <v>19.046678539999998</v>
      </c>
      <c r="BT91" s="10">
        <v>11.311567309999999</v>
      </c>
    </row>
    <row r="92" spans="2:72">
      <c r="B92" t="s">
        <v>219</v>
      </c>
      <c r="C92" s="10">
        <v>14.12211037</v>
      </c>
      <c r="D92" s="10">
        <v>12.768952369999999</v>
      </c>
      <c r="E92" s="10">
        <v>12.2986393</v>
      </c>
      <c r="F92" s="10">
        <v>14.37963676</v>
      </c>
      <c r="G92" s="10">
        <v>12.151556019999999</v>
      </c>
      <c r="H92" s="10">
        <v>11.908347129999999</v>
      </c>
      <c r="I92" s="10">
        <v>10.87405205</v>
      </c>
      <c r="J92" s="10">
        <v>11.544535639999999</v>
      </c>
      <c r="K92" s="10">
        <v>12.91639996</v>
      </c>
      <c r="L92" s="10">
        <v>10.75281715</v>
      </c>
      <c r="M92" s="10">
        <v>10.611579900000001</v>
      </c>
      <c r="N92" s="10">
        <v>12.16340733</v>
      </c>
      <c r="O92" s="10">
        <v>11.706295969999999</v>
      </c>
      <c r="P92" s="10">
        <v>12.4114275</v>
      </c>
      <c r="Q92" s="10">
        <v>13.759700779999999</v>
      </c>
      <c r="R92" s="10">
        <v>15.552467350000001</v>
      </c>
      <c r="S92" s="10">
        <v>17.1255703</v>
      </c>
      <c r="T92" s="10">
        <v>19.24334335</v>
      </c>
      <c r="U92" s="10">
        <v>20.16235352</v>
      </c>
      <c r="V92" s="10">
        <v>21.11439133</v>
      </c>
      <c r="W92" s="10">
        <v>22.691335680000002</v>
      </c>
      <c r="X92" s="10">
        <v>19.212570190000001</v>
      </c>
      <c r="Y92" s="10">
        <v>21.540912630000001</v>
      </c>
      <c r="Z92" s="10">
        <v>22.82927132</v>
      </c>
      <c r="AA92" s="10">
        <v>25.210729600000001</v>
      </c>
      <c r="AB92" s="10">
        <v>25.46110535</v>
      </c>
      <c r="AC92" s="10">
        <v>25.532340999999999</v>
      </c>
      <c r="AD92" s="10">
        <v>27.228771210000001</v>
      </c>
      <c r="AE92" s="10">
        <v>28.947666170000002</v>
      </c>
      <c r="AF92" s="10">
        <v>31.952562329999999</v>
      </c>
      <c r="AG92" s="10">
        <v>29.827869419999999</v>
      </c>
      <c r="AH92" s="10">
        <v>29.77759361</v>
      </c>
      <c r="AI92" s="10">
        <v>30.472394940000001</v>
      </c>
      <c r="AJ92" s="10">
        <v>31.94208527</v>
      </c>
      <c r="AK92" s="10">
        <v>29.320741649999999</v>
      </c>
      <c r="AL92" s="10">
        <v>30.48748398</v>
      </c>
      <c r="AM92" s="10">
        <v>29.493980409999999</v>
      </c>
      <c r="AN92" s="10">
        <v>28.888900759999999</v>
      </c>
      <c r="AO92" s="10">
        <v>29.53334808</v>
      </c>
      <c r="AP92" s="10">
        <v>30.364982600000001</v>
      </c>
      <c r="AQ92" s="10">
        <v>29.6792984</v>
      </c>
      <c r="AR92" s="10">
        <v>25.649917599999998</v>
      </c>
      <c r="AS92" s="10">
        <v>24.94026947</v>
      </c>
      <c r="AT92" s="10">
        <v>23.548799509999998</v>
      </c>
      <c r="AU92" s="10">
        <v>23.638433460000002</v>
      </c>
      <c r="AV92" s="10">
        <v>22.725231170000001</v>
      </c>
      <c r="AW92" s="10">
        <v>24.1537571</v>
      </c>
      <c r="AX92" s="10">
        <v>21.628934860000001</v>
      </c>
      <c r="AY92" s="10">
        <v>22.681741710000001</v>
      </c>
      <c r="AZ92" s="10">
        <v>21.194835659999999</v>
      </c>
      <c r="BA92" s="10">
        <v>21.782348630000001</v>
      </c>
      <c r="BB92" s="10">
        <v>21.096267699999999</v>
      </c>
      <c r="BC92" s="10">
        <v>19.348312379999999</v>
      </c>
      <c r="BD92" s="10">
        <v>18.78990173</v>
      </c>
      <c r="BE92" s="10">
        <v>18.079782489999999</v>
      </c>
      <c r="BF92" s="10">
        <v>17.575389860000001</v>
      </c>
      <c r="BG92" s="10">
        <v>18.864097600000001</v>
      </c>
      <c r="BH92" s="10">
        <v>17.078054430000002</v>
      </c>
      <c r="BI92" s="10">
        <v>17.21384621</v>
      </c>
      <c r="BJ92" s="10">
        <v>19.107990260000001</v>
      </c>
      <c r="BK92" s="10">
        <v>18.650007250000002</v>
      </c>
      <c r="BL92" s="10">
        <v>21.010280609999999</v>
      </c>
      <c r="BM92" s="10">
        <v>20.330453869999999</v>
      </c>
      <c r="BN92" s="10">
        <v>17.382326129999999</v>
      </c>
      <c r="BO92" s="10">
        <v>20.089942929999999</v>
      </c>
      <c r="BP92" s="10">
        <v>18.865562440000001</v>
      </c>
      <c r="BQ92" s="10">
        <v>19.310855870000001</v>
      </c>
      <c r="BR92" s="10">
        <v>18.232133869999998</v>
      </c>
      <c r="BS92" s="10">
        <v>18.457530980000001</v>
      </c>
      <c r="BT92" s="10">
        <v>12.064207079999999</v>
      </c>
    </row>
    <row r="93" spans="2:72">
      <c r="B93" t="s">
        <v>220</v>
      </c>
      <c r="C93" s="10">
        <v>29.12164688</v>
      </c>
      <c r="D93" s="10">
        <v>33.410606379999997</v>
      </c>
      <c r="E93" s="10">
        <v>30.92052078</v>
      </c>
      <c r="F93" s="10">
        <v>29.724493030000001</v>
      </c>
      <c r="G93" s="10">
        <v>39.267749790000003</v>
      </c>
      <c r="H93" s="10">
        <v>39.476394650000003</v>
      </c>
      <c r="I93" s="10">
        <v>35.698585510000001</v>
      </c>
      <c r="J93" s="10">
        <v>26.86558342</v>
      </c>
      <c r="K93" s="10">
        <v>31.882841110000001</v>
      </c>
      <c r="L93" s="10">
        <v>30.0036068</v>
      </c>
      <c r="M93" s="10">
        <v>30.698137280000001</v>
      </c>
      <c r="N93" s="10">
        <v>31.54118729</v>
      </c>
      <c r="O93" s="10">
        <v>27.351936340000002</v>
      </c>
      <c r="P93" s="10">
        <v>26.614524840000001</v>
      </c>
      <c r="Q93" s="10">
        <v>28.963266369999999</v>
      </c>
      <c r="R93" s="10">
        <v>25.81690025</v>
      </c>
      <c r="S93" s="10">
        <v>25.61626244</v>
      </c>
      <c r="T93" s="10">
        <v>28.03329849</v>
      </c>
      <c r="U93" s="10">
        <v>30.86943436</v>
      </c>
      <c r="V93" s="10">
        <v>33.800743099999998</v>
      </c>
      <c r="W93" s="10">
        <v>34.494586939999998</v>
      </c>
      <c r="X93" s="10">
        <v>37.918746949999999</v>
      </c>
      <c r="Y93" s="10">
        <v>39.388107300000001</v>
      </c>
      <c r="Z93" s="10">
        <v>38.327278139999997</v>
      </c>
      <c r="AA93" s="10">
        <v>38.442005160000001</v>
      </c>
      <c r="AB93" s="10">
        <v>39.714981080000001</v>
      </c>
      <c r="AC93" s="10">
        <v>43.795738219999997</v>
      </c>
      <c r="AD93" s="10">
        <v>37.449920650000003</v>
      </c>
      <c r="AE93" s="10">
        <v>46.980598450000002</v>
      </c>
      <c r="AF93" s="10">
        <v>45.656166079999998</v>
      </c>
      <c r="AG93" s="10">
        <v>45.849285129999998</v>
      </c>
      <c r="AH93" s="10">
        <v>41.446731569999997</v>
      </c>
      <c r="AI93" s="10">
        <v>46.494937899999996</v>
      </c>
      <c r="AJ93" s="10">
        <v>41.201896669999996</v>
      </c>
      <c r="AK93" s="10">
        <v>35.6857872</v>
      </c>
      <c r="AL93" s="10">
        <v>43.74227905</v>
      </c>
      <c r="AM93" s="10">
        <v>41.052139279999999</v>
      </c>
      <c r="AN93" s="10">
        <v>37.096035000000001</v>
      </c>
      <c r="AO93" s="10">
        <v>40.938980100000002</v>
      </c>
      <c r="AP93" s="10">
        <v>40.340042109999999</v>
      </c>
      <c r="AQ93" s="10">
        <v>39.212005619999999</v>
      </c>
      <c r="AR93" s="10">
        <v>33.521102910000003</v>
      </c>
      <c r="AS93" s="10">
        <v>37.120437619999997</v>
      </c>
      <c r="AT93" s="10">
        <v>35.263011929999998</v>
      </c>
      <c r="AU93" s="10">
        <v>34.027873990000003</v>
      </c>
      <c r="AV93" s="10">
        <v>37.018379209999999</v>
      </c>
      <c r="AW93" s="10">
        <v>32.104488369999999</v>
      </c>
      <c r="AX93" s="10">
        <v>33.283302310000003</v>
      </c>
      <c r="AY93" s="10">
        <v>33.548709870000003</v>
      </c>
      <c r="AZ93" s="10">
        <v>28.682205199999999</v>
      </c>
      <c r="BA93" s="10">
        <v>34.285873410000001</v>
      </c>
      <c r="BB93" s="10">
        <v>35.048870090000001</v>
      </c>
      <c r="BC93" s="10">
        <v>39.890022279999997</v>
      </c>
      <c r="BD93" s="10">
        <v>38.519985200000001</v>
      </c>
      <c r="BE93" s="10">
        <v>39.134967799999998</v>
      </c>
      <c r="BF93" s="10">
        <v>38.567680359999997</v>
      </c>
      <c r="BG93" s="10">
        <v>38.561637879999999</v>
      </c>
      <c r="BH93" s="10">
        <v>36.879882809999998</v>
      </c>
      <c r="BI93" s="10">
        <v>38.47856522</v>
      </c>
      <c r="BJ93" s="10">
        <v>36.83567429</v>
      </c>
      <c r="BK93" s="10">
        <v>34.132873539999999</v>
      </c>
      <c r="BL93" s="10">
        <v>33.266551970000002</v>
      </c>
      <c r="BM93" s="10">
        <v>35.751819609999998</v>
      </c>
      <c r="BN93" s="10">
        <v>34.65562439</v>
      </c>
      <c r="BO93" s="10">
        <v>38.602630619999999</v>
      </c>
      <c r="BP93" s="10">
        <v>31.17271805</v>
      </c>
      <c r="BQ93" s="10">
        <v>35.811840060000002</v>
      </c>
      <c r="BR93" s="10">
        <v>34.754299160000002</v>
      </c>
      <c r="BS93" s="10">
        <v>36.386882780000001</v>
      </c>
      <c r="BT93" s="10">
        <v>27.36565208</v>
      </c>
    </row>
    <row r="94" spans="2:72">
      <c r="B94" t="s">
        <v>221</v>
      </c>
      <c r="C94" s="10">
        <v>26.882678989999999</v>
      </c>
      <c r="D94" s="10">
        <v>30.583274840000001</v>
      </c>
      <c r="E94" s="10">
        <v>24.289766310000001</v>
      </c>
      <c r="F94" s="10">
        <v>21.420425420000001</v>
      </c>
      <c r="G94" s="10">
        <v>28.68982506</v>
      </c>
      <c r="H94" s="10">
        <v>26.077589039999999</v>
      </c>
      <c r="I94" s="10">
        <v>23.53130913</v>
      </c>
      <c r="J94" s="10">
        <v>19.21835518</v>
      </c>
      <c r="K94" s="10">
        <v>26.6933136</v>
      </c>
      <c r="L94" s="10">
        <v>33.080905909999998</v>
      </c>
      <c r="M94" s="10">
        <v>25.676572799999999</v>
      </c>
      <c r="N94" s="10">
        <v>25.230566020000001</v>
      </c>
      <c r="O94" s="10">
        <v>29.237762450000002</v>
      </c>
      <c r="P94" s="10">
        <v>27.955684659999999</v>
      </c>
      <c r="Q94" s="10">
        <v>32.351749419999997</v>
      </c>
      <c r="R94" s="10">
        <v>26.95344734</v>
      </c>
      <c r="S94" s="10">
        <v>35.123744960000003</v>
      </c>
      <c r="T94" s="10">
        <v>36.44853973</v>
      </c>
      <c r="U94" s="10">
        <v>35.59596252</v>
      </c>
      <c r="V94" s="10">
        <v>32.855316160000001</v>
      </c>
      <c r="W94" s="10">
        <v>34.094470979999997</v>
      </c>
      <c r="X94" s="10">
        <v>31.785392760000001</v>
      </c>
      <c r="Y94" s="10">
        <v>33.535163879999999</v>
      </c>
      <c r="Z94" s="10">
        <v>38.308845519999998</v>
      </c>
      <c r="AA94" s="10">
        <v>32.042835240000002</v>
      </c>
      <c r="AB94" s="10">
        <v>33.091526029999997</v>
      </c>
      <c r="AC94" s="10">
        <v>34.286979680000002</v>
      </c>
      <c r="AD94" s="10">
        <v>36.781364439999997</v>
      </c>
      <c r="AE94" s="10">
        <v>38.912715910000003</v>
      </c>
      <c r="AF94" s="10">
        <v>37.322814940000001</v>
      </c>
      <c r="AG94" s="10">
        <v>37.50315475</v>
      </c>
      <c r="AH94" s="10">
        <v>34.603496550000003</v>
      </c>
      <c r="AI94" s="10">
        <v>41.336208339999999</v>
      </c>
      <c r="AJ94" s="10">
        <v>39.218795780000001</v>
      </c>
      <c r="AK94" s="10">
        <v>47.17450333</v>
      </c>
      <c r="AL94" s="10">
        <v>44.902313229999997</v>
      </c>
      <c r="AM94" s="10">
        <v>40.4422493</v>
      </c>
      <c r="AN94" s="10">
        <v>41.617752080000002</v>
      </c>
      <c r="AO94" s="10">
        <v>40.520389559999998</v>
      </c>
      <c r="AP94" s="10">
        <v>38.26700211</v>
      </c>
      <c r="AQ94" s="10">
        <v>43.838691709999999</v>
      </c>
      <c r="AR94" s="10">
        <v>42.564235689999997</v>
      </c>
      <c r="AS94" s="10">
        <v>39.555107120000002</v>
      </c>
      <c r="AT94" s="10">
        <v>40.132240299999999</v>
      </c>
      <c r="AU94" s="10">
        <v>40.612503050000001</v>
      </c>
      <c r="AV94" s="10">
        <v>40.855495449999999</v>
      </c>
      <c r="AW94" s="10">
        <v>40.213935849999999</v>
      </c>
      <c r="AX94" s="10">
        <v>37.915252690000003</v>
      </c>
      <c r="AY94" s="10">
        <v>39.470024109999997</v>
      </c>
      <c r="AZ94" s="10">
        <v>39.389881129999999</v>
      </c>
      <c r="BA94" s="10">
        <v>37.724811549999998</v>
      </c>
      <c r="BB94" s="10">
        <v>33.382518769999997</v>
      </c>
      <c r="BC94" s="10">
        <v>37.972705840000003</v>
      </c>
      <c r="BD94" s="10">
        <v>36.148372649999999</v>
      </c>
      <c r="BE94" s="10">
        <v>32.95570755</v>
      </c>
      <c r="BF94" s="10">
        <v>34.264297489999997</v>
      </c>
      <c r="BG94" s="10">
        <v>37.297245029999999</v>
      </c>
      <c r="BH94" s="10">
        <v>33.39028931</v>
      </c>
      <c r="BI94" s="10">
        <v>37.431243899999998</v>
      </c>
      <c r="BJ94" s="10">
        <v>35.262535100000001</v>
      </c>
      <c r="BK94" s="10">
        <v>31.175682070000001</v>
      </c>
      <c r="BL94" s="10">
        <v>33.223964690000003</v>
      </c>
      <c r="BM94" s="10">
        <v>32.962413789999999</v>
      </c>
      <c r="BN94" s="10">
        <v>32.47926331</v>
      </c>
      <c r="BO94" s="10">
        <v>31.55420685</v>
      </c>
      <c r="BP94" s="10">
        <v>26.07299995</v>
      </c>
      <c r="BQ94" s="10">
        <v>26.907896040000001</v>
      </c>
      <c r="BR94" s="10">
        <v>28.710840229999999</v>
      </c>
      <c r="BS94" s="10">
        <v>31.830047610000001</v>
      </c>
      <c r="BT94" s="10">
        <v>26.618503570000001</v>
      </c>
    </row>
    <row r="95" spans="2:72">
      <c r="B95" t="s">
        <v>222</v>
      </c>
      <c r="C95" s="10">
        <f>C9</f>
        <v>14.920308110000001</v>
      </c>
      <c r="D95" s="10">
        <f t="shared" ref="D95:BO95" si="4">D9</f>
        <v>13.448564530000001</v>
      </c>
      <c r="E95" s="10">
        <f t="shared" si="4"/>
        <v>12.836613659999999</v>
      </c>
      <c r="F95" s="10">
        <f t="shared" si="4"/>
        <v>12.81263351</v>
      </c>
      <c r="G95" s="10">
        <f t="shared" si="4"/>
        <v>13.02907562</v>
      </c>
      <c r="H95" s="10">
        <f t="shared" si="4"/>
        <v>12.080627440000001</v>
      </c>
      <c r="I95" s="10">
        <f t="shared" si="4"/>
        <v>11.78982544</v>
      </c>
      <c r="J95" s="10">
        <f t="shared" si="4"/>
        <v>11.63884354</v>
      </c>
      <c r="K95" s="10">
        <f t="shared" si="4"/>
        <v>11.685873989999999</v>
      </c>
      <c r="L95" s="10">
        <f t="shared" si="4"/>
        <v>10.60591698</v>
      </c>
      <c r="M95" s="10">
        <f t="shared" si="4"/>
        <v>10.85833454</v>
      </c>
      <c r="N95" s="10">
        <f t="shared" si="4"/>
        <v>11.563139919999999</v>
      </c>
      <c r="O95" s="10">
        <f t="shared" si="4"/>
        <v>12.44546413</v>
      </c>
      <c r="P95" s="10">
        <f t="shared" si="4"/>
        <v>13.14137077</v>
      </c>
      <c r="Q95" s="10">
        <f t="shared" si="4"/>
        <v>14.208416939999999</v>
      </c>
      <c r="R95" s="10">
        <f t="shared" si="4"/>
        <v>16.709720610000002</v>
      </c>
      <c r="S95" s="10">
        <f t="shared" si="4"/>
        <v>20.210224149999998</v>
      </c>
      <c r="T95" s="10">
        <f t="shared" si="4"/>
        <v>20.74848557</v>
      </c>
      <c r="U95" s="10">
        <f t="shared" si="4"/>
        <v>21.14988327</v>
      </c>
      <c r="V95" s="10">
        <f t="shared" si="4"/>
        <v>21.966867449999999</v>
      </c>
      <c r="W95" s="10">
        <f t="shared" si="4"/>
        <v>23.12633705</v>
      </c>
      <c r="X95" s="10">
        <f t="shared" si="4"/>
        <v>23.072448730000001</v>
      </c>
      <c r="Y95" s="10">
        <f t="shared" si="4"/>
        <v>22.90332222</v>
      </c>
      <c r="Z95" s="10">
        <f t="shared" si="4"/>
        <v>23.249776839999999</v>
      </c>
      <c r="AA95" s="10">
        <f t="shared" si="4"/>
        <v>24.279216770000001</v>
      </c>
      <c r="AB95" s="10">
        <f t="shared" si="4"/>
        <v>23.68203926</v>
      </c>
      <c r="AC95" s="10">
        <f t="shared" si="4"/>
        <v>24.3875885</v>
      </c>
      <c r="AD95" s="10">
        <f t="shared" si="4"/>
        <v>25.71549225</v>
      </c>
      <c r="AE95" s="10">
        <f t="shared" si="4"/>
        <v>27.34983063</v>
      </c>
      <c r="AF95" s="10">
        <f t="shared" si="4"/>
        <v>27.53870964</v>
      </c>
      <c r="AG95" s="10">
        <f t="shared" si="4"/>
        <v>28.296813960000001</v>
      </c>
      <c r="AH95" s="10">
        <f t="shared" si="4"/>
        <v>29.263628010000001</v>
      </c>
      <c r="AI95" s="10">
        <f t="shared" si="4"/>
        <v>30.39959717</v>
      </c>
      <c r="AJ95" s="10">
        <f t="shared" si="4"/>
        <v>29.62084961</v>
      </c>
      <c r="AK95" s="10">
        <f t="shared" si="4"/>
        <v>29.253160479999998</v>
      </c>
      <c r="AL95" s="10">
        <f t="shared" si="4"/>
        <v>29.136564249999999</v>
      </c>
      <c r="AM95" s="10">
        <f t="shared" si="4"/>
        <v>29.424148559999999</v>
      </c>
      <c r="AN95" s="10">
        <f t="shared" si="4"/>
        <v>27.8112545</v>
      </c>
      <c r="AO95" s="10">
        <f t="shared" si="4"/>
        <v>27.29257011</v>
      </c>
      <c r="AP95" s="10">
        <f t="shared" si="4"/>
        <v>26.955423360000001</v>
      </c>
      <c r="AQ95" s="10">
        <f t="shared" si="4"/>
        <v>26.87560654</v>
      </c>
      <c r="AR95" s="10">
        <f t="shared" si="4"/>
        <v>25.33158684</v>
      </c>
      <c r="AS95" s="10">
        <f t="shared" si="4"/>
        <v>24.5225811</v>
      </c>
      <c r="AT95" s="10">
        <f t="shared" si="4"/>
        <v>23.961568830000001</v>
      </c>
      <c r="AU95" s="10">
        <f t="shared" si="4"/>
        <v>23.982490540000001</v>
      </c>
      <c r="AV95" s="10">
        <f t="shared" si="4"/>
        <v>22.909183500000001</v>
      </c>
      <c r="AW95" s="10">
        <f t="shared" si="4"/>
        <v>22.046165469999998</v>
      </c>
      <c r="AX95" s="10">
        <f t="shared" si="4"/>
        <v>21.661052699999999</v>
      </c>
      <c r="AY95" s="10">
        <f t="shared" si="4"/>
        <v>21.758195879999999</v>
      </c>
      <c r="AZ95" s="10">
        <f t="shared" si="4"/>
        <v>20.060440060000001</v>
      </c>
      <c r="BA95" s="10">
        <f t="shared" si="4"/>
        <v>19.495752329999998</v>
      </c>
      <c r="BB95" s="10">
        <f t="shared" si="4"/>
        <v>19.316108700000001</v>
      </c>
      <c r="BC95" s="10">
        <f t="shared" si="4"/>
        <v>19.547531129999999</v>
      </c>
      <c r="BD95" s="10">
        <f t="shared" si="4"/>
        <v>17.995334629999999</v>
      </c>
      <c r="BE95" s="10">
        <f t="shared" si="4"/>
        <v>17.47416496</v>
      </c>
      <c r="BF95" s="10">
        <f t="shared" si="4"/>
        <v>17.227537160000001</v>
      </c>
      <c r="BG95" s="10">
        <f t="shared" si="4"/>
        <v>17.427881240000001</v>
      </c>
      <c r="BH95" s="10">
        <f t="shared" si="4"/>
        <v>16.481040950000001</v>
      </c>
      <c r="BI95" s="10">
        <f t="shared" si="4"/>
        <v>16.709548949999999</v>
      </c>
      <c r="BJ95" s="10">
        <f t="shared" si="4"/>
        <v>16.37278366</v>
      </c>
      <c r="BK95" s="10">
        <f t="shared" si="4"/>
        <v>17.264684679999998</v>
      </c>
      <c r="BL95" s="10">
        <f t="shared" si="4"/>
        <v>21.228942870000001</v>
      </c>
      <c r="BM95" s="10">
        <f t="shared" si="4"/>
        <v>20.28546906</v>
      </c>
      <c r="BN95" s="10">
        <f t="shared" si="4"/>
        <v>19.459140779999998</v>
      </c>
      <c r="BO95" s="10">
        <f t="shared" si="4"/>
        <v>19.839920039999999</v>
      </c>
      <c r="BP95" s="10">
        <f t="shared" ref="BP95:BT95" si="5">BP9</f>
        <v>18.485733029999999</v>
      </c>
      <c r="BQ95" s="10">
        <f t="shared" si="5"/>
        <v>17.750946039999999</v>
      </c>
      <c r="BR95" s="10">
        <f t="shared" si="5"/>
        <v>16.154922490000001</v>
      </c>
      <c r="BS95" s="10">
        <f t="shared" si="5"/>
        <v>16.442007060000002</v>
      </c>
      <c r="BT95" s="10">
        <f t="shared" si="5"/>
        <v>15.119692799999999</v>
      </c>
    </row>
    <row r="97" spans="2:18">
      <c r="B97" t="s">
        <v>196</v>
      </c>
    </row>
    <row r="98" spans="2:18">
      <c r="B98" s="3" t="s">
        <v>93</v>
      </c>
    </row>
    <row r="101" spans="2:18">
      <c r="B101" s="2" t="s">
        <v>1311</v>
      </c>
    </row>
    <row r="102" spans="2:18">
      <c r="B102" t="s">
        <v>190</v>
      </c>
    </row>
    <row r="103" spans="2:18">
      <c r="B103" s="2"/>
      <c r="C103" s="6">
        <v>2007</v>
      </c>
      <c r="D103" s="6">
        <v>2013</v>
      </c>
      <c r="E103" s="6">
        <v>2019</v>
      </c>
      <c r="F103" s="6">
        <v>2020</v>
      </c>
      <c r="G103" s="6">
        <v>2021</v>
      </c>
      <c r="I103" s="6"/>
      <c r="J103" s="6"/>
      <c r="K103" s="6"/>
      <c r="L103" s="6"/>
      <c r="O103" s="6"/>
      <c r="P103" s="6"/>
      <c r="Q103" s="6"/>
      <c r="R103" s="6"/>
    </row>
    <row r="104" spans="2:18">
      <c r="B104" t="s">
        <v>225</v>
      </c>
      <c r="C104" s="10">
        <v>7.4548792570862386</v>
      </c>
      <c r="D104" s="10">
        <v>11.359363781751162</v>
      </c>
      <c r="E104" s="10">
        <v>6.720975119593052</v>
      </c>
      <c r="F104" s="10">
        <v>7.0798449070707798</v>
      </c>
      <c r="G104" s="10">
        <v>7</v>
      </c>
      <c r="I104" s="10"/>
      <c r="J104" s="10"/>
      <c r="K104" s="10"/>
      <c r="L104" s="10"/>
      <c r="O104" s="10"/>
      <c r="P104" s="10"/>
      <c r="Q104" s="10"/>
      <c r="R104" s="10"/>
    </row>
    <row r="105" spans="2:18">
      <c r="B105" t="s">
        <v>237</v>
      </c>
      <c r="C105" s="10">
        <v>7.4503783043327703</v>
      </c>
      <c r="D105" s="10">
        <v>11.968565958244728</v>
      </c>
      <c r="E105" s="10">
        <v>7.5605452872222925</v>
      </c>
      <c r="F105" s="10">
        <v>7.8526828366258821</v>
      </c>
      <c r="G105" s="10">
        <v>7.7</v>
      </c>
      <c r="K105" s="10"/>
      <c r="L105" s="10"/>
      <c r="O105" s="10"/>
      <c r="P105" s="10"/>
      <c r="Q105" s="10"/>
      <c r="R105" s="10"/>
    </row>
    <row r="106" spans="2:18">
      <c r="B106" t="s">
        <v>238</v>
      </c>
      <c r="C106" s="10">
        <v>7.4718482770298884</v>
      </c>
      <c r="D106" s="10">
        <v>8.445110831948778</v>
      </c>
      <c r="E106" s="10">
        <v>5.3738317757009346</v>
      </c>
      <c r="F106" s="10">
        <v>5.567603801111944</v>
      </c>
      <c r="G106" s="10">
        <v>6.3</v>
      </c>
      <c r="K106" s="10"/>
      <c r="L106" s="10"/>
      <c r="O106" s="10"/>
      <c r="P106" s="10"/>
      <c r="Q106" s="10"/>
      <c r="R106" s="10"/>
    </row>
    <row r="107" spans="2:18">
      <c r="B107" t="s">
        <v>233</v>
      </c>
      <c r="C107" s="10">
        <v>6.8850861352366204</v>
      </c>
      <c r="D107" s="10">
        <v>12.952737204607528</v>
      </c>
      <c r="E107" s="10">
        <v>4.2356291155009789</v>
      </c>
      <c r="F107" s="10">
        <v>5.1317952151944963</v>
      </c>
      <c r="G107" s="10">
        <v>5.3</v>
      </c>
      <c r="K107" s="10"/>
      <c r="L107" s="10"/>
      <c r="O107" s="10"/>
      <c r="P107" s="10"/>
      <c r="Q107" s="10"/>
      <c r="R107" s="10"/>
    </row>
    <row r="108" spans="2:18">
      <c r="B108" t="s">
        <v>239</v>
      </c>
      <c r="C108" s="10">
        <v>5.3281451659507253</v>
      </c>
      <c r="D108" s="10">
        <v>6.961953649882993</v>
      </c>
      <c r="E108" s="10">
        <v>2.0196405410413192</v>
      </c>
      <c r="F108" s="10">
        <v>2.5564470983392424</v>
      </c>
      <c r="G108" s="10">
        <v>2.8</v>
      </c>
      <c r="K108" s="10"/>
      <c r="L108" s="10"/>
      <c r="O108" s="10"/>
      <c r="P108" s="10"/>
      <c r="Q108" s="10"/>
      <c r="R108" s="10"/>
    </row>
    <row r="109" spans="2:18">
      <c r="B109" t="s">
        <v>240</v>
      </c>
      <c r="C109" s="10">
        <v>3.8018116936590718</v>
      </c>
      <c r="D109" s="10">
        <v>7.3850261743315881</v>
      </c>
      <c r="E109" s="10">
        <v>5.0169983826781532</v>
      </c>
      <c r="F109" s="10">
        <v>5.6371576022231045</v>
      </c>
      <c r="G109" s="10">
        <v>5.0999999999999996</v>
      </c>
      <c r="K109" s="10"/>
      <c r="L109" s="10"/>
      <c r="O109" s="10"/>
      <c r="P109" s="10"/>
      <c r="Q109" s="10"/>
      <c r="R109" s="10"/>
    </row>
    <row r="110" spans="2:18">
      <c r="B110" t="s">
        <v>230</v>
      </c>
      <c r="C110" s="10">
        <v>8.6710282669260845</v>
      </c>
      <c r="D110" s="10">
        <v>5.2460987280290468</v>
      </c>
      <c r="E110" s="10">
        <v>3.1490572097077578</v>
      </c>
      <c r="F110" s="10">
        <v>3.8237689129617363</v>
      </c>
      <c r="G110" s="10">
        <v>3.6</v>
      </c>
      <c r="K110" s="10"/>
      <c r="L110" s="10"/>
      <c r="O110" s="10"/>
      <c r="P110" s="10"/>
      <c r="Q110" s="10"/>
      <c r="R110" s="10"/>
    </row>
    <row r="111" spans="2:18">
      <c r="B111" t="s">
        <v>234</v>
      </c>
      <c r="C111" s="10">
        <v>4.5850261172373763</v>
      </c>
      <c r="D111" s="10">
        <v>8.632352941176471</v>
      </c>
      <c r="E111" s="10">
        <v>4.4548818673498438</v>
      </c>
      <c r="F111" s="10">
        <v>6.7991483321504607</v>
      </c>
      <c r="G111" s="10">
        <v>6.2</v>
      </c>
      <c r="K111" s="10"/>
      <c r="L111" s="10"/>
      <c r="O111" s="10"/>
      <c r="P111" s="10"/>
      <c r="Q111" s="10"/>
      <c r="R111" s="10"/>
    </row>
    <row r="112" spans="2:18">
      <c r="B112" t="s">
        <v>241</v>
      </c>
      <c r="C112" s="10">
        <v>4.9935649935649939</v>
      </c>
      <c r="D112" s="10">
        <v>13.781550145186507</v>
      </c>
      <c r="E112" s="10">
        <v>4.9718304067113541</v>
      </c>
      <c r="F112" s="10">
        <v>5.6574100898067297</v>
      </c>
      <c r="G112" s="10">
        <v>6.2</v>
      </c>
      <c r="K112" s="10"/>
      <c r="L112" s="10"/>
      <c r="O112" s="10"/>
      <c r="P112" s="10"/>
      <c r="Q112" s="10"/>
      <c r="R112" s="10"/>
    </row>
    <row r="113" spans="2:18">
      <c r="B113" t="s">
        <v>227</v>
      </c>
      <c r="C113" s="10">
        <v>8.411759974259974</v>
      </c>
      <c r="D113" s="10">
        <v>27.496331204398416</v>
      </c>
      <c r="E113" s="10">
        <v>17.336720652058855</v>
      </c>
      <c r="F113" s="10">
        <v>16.32220684884123</v>
      </c>
      <c r="G113" s="10">
        <v>14.7</v>
      </c>
      <c r="K113" s="10"/>
      <c r="L113" s="10"/>
      <c r="O113" s="10"/>
      <c r="P113" s="10"/>
      <c r="Q113" s="10"/>
      <c r="R113" s="10"/>
    </row>
    <row r="114" spans="2:18">
      <c r="B114" t="s">
        <v>5</v>
      </c>
      <c r="C114" s="10">
        <v>8.2369581124734523</v>
      </c>
      <c r="D114" s="10">
        <v>26.107084304081457</v>
      </c>
      <c r="E114" s="10">
        <v>14.113812658887948</v>
      </c>
      <c r="F114" s="10">
        <v>15.542232845176313</v>
      </c>
      <c r="G114" s="10">
        <v>14.8</v>
      </c>
      <c r="K114" s="10"/>
      <c r="L114" s="10"/>
      <c r="O114" s="10"/>
      <c r="P114" s="10"/>
      <c r="Q114" s="10"/>
      <c r="R114" s="10"/>
    </row>
    <row r="115" spans="2:18">
      <c r="B115" t="s">
        <v>229</v>
      </c>
      <c r="C115" s="10">
        <v>7.6609743502706538</v>
      </c>
      <c r="D115" s="10">
        <v>9.926940958506659</v>
      </c>
      <c r="E115" s="10">
        <v>8.425033458153651</v>
      </c>
      <c r="F115" s="10">
        <v>8.0197482675910727</v>
      </c>
      <c r="G115" s="10">
        <v>7.9</v>
      </c>
      <c r="K115" s="10"/>
      <c r="L115" s="10"/>
      <c r="O115" s="10"/>
      <c r="P115" s="10"/>
      <c r="Q115" s="10"/>
      <c r="R115" s="10"/>
    </row>
    <row r="116" spans="2:18">
      <c r="B116" t="s">
        <v>242</v>
      </c>
      <c r="C116" s="10">
        <v>9.9488731218697826</v>
      </c>
      <c r="D116" s="10">
        <v>17.30580673275956</v>
      </c>
      <c r="E116" s="10">
        <v>6.633591616032108</v>
      </c>
      <c r="F116" s="10">
        <v>7.5274233266174164</v>
      </c>
      <c r="G116" s="10">
        <v>7.6</v>
      </c>
      <c r="K116" s="10"/>
      <c r="L116" s="10"/>
      <c r="O116" s="10"/>
      <c r="P116" s="10"/>
      <c r="Q116" s="10"/>
      <c r="R116" s="10"/>
    </row>
    <row r="117" spans="2:18">
      <c r="B117" t="s">
        <v>226</v>
      </c>
      <c r="C117" s="10">
        <v>6.0874748222140012</v>
      </c>
      <c r="D117" s="10">
        <v>12.175061892972765</v>
      </c>
      <c r="E117" s="10">
        <v>9.9820196044312972</v>
      </c>
      <c r="F117" s="10">
        <v>9.1902771203665772</v>
      </c>
      <c r="G117" s="10">
        <v>9.5</v>
      </c>
      <c r="K117" s="10"/>
      <c r="L117" s="10"/>
      <c r="O117" s="10"/>
      <c r="P117" s="10"/>
      <c r="Q117" s="10"/>
      <c r="R117" s="10"/>
    </row>
    <row r="118" spans="2:18">
      <c r="B118" t="s">
        <v>243</v>
      </c>
      <c r="C118" s="10">
        <v>3.9325842696629221</v>
      </c>
      <c r="D118" s="10">
        <v>15.930635838150289</v>
      </c>
      <c r="E118" s="10">
        <v>7.1060300381080479</v>
      </c>
      <c r="F118" s="10">
        <v>7.623916425872415</v>
      </c>
      <c r="G118" s="10">
        <v>7.5</v>
      </c>
      <c r="K118" s="10"/>
      <c r="L118" s="10"/>
      <c r="O118" s="10"/>
      <c r="P118" s="10"/>
      <c r="Q118" s="10"/>
      <c r="R118" s="10"/>
    </row>
    <row r="119" spans="2:18">
      <c r="B119" t="s">
        <v>244</v>
      </c>
      <c r="C119" s="10">
        <v>6.0506441581519317</v>
      </c>
      <c r="D119" s="10">
        <v>11.870255348516219</v>
      </c>
      <c r="E119" s="10">
        <v>6.3111294141871719</v>
      </c>
      <c r="F119" s="10">
        <v>8.0992075743542244</v>
      </c>
      <c r="G119" s="10">
        <v>7.6</v>
      </c>
      <c r="K119" s="10"/>
      <c r="L119" s="10"/>
      <c r="O119" s="10"/>
      <c r="P119" s="10"/>
      <c r="Q119" s="10"/>
      <c r="R119" s="10"/>
    </row>
    <row r="120" spans="2:18">
      <c r="B120" t="s">
        <v>245</v>
      </c>
      <c r="C120" s="10">
        <v>4.2550379914106378</v>
      </c>
      <c r="D120" s="10">
        <v>11.804557585711354</v>
      </c>
      <c r="E120" s="10">
        <v>6.2845822802103966</v>
      </c>
      <c r="F120" s="10">
        <v>8.5296506904955312</v>
      </c>
      <c r="G120" s="10">
        <v>7.1</v>
      </c>
      <c r="K120" s="10"/>
      <c r="L120" s="10"/>
      <c r="O120" s="10"/>
      <c r="P120" s="10"/>
      <c r="Q120" s="10"/>
      <c r="R120" s="10"/>
    </row>
    <row r="121" spans="2:18">
      <c r="B121" t="s">
        <v>246</v>
      </c>
      <c r="C121" s="10">
        <v>4.0661938534278956</v>
      </c>
      <c r="D121" s="10">
        <v>5.8474911102331095</v>
      </c>
      <c r="E121" s="10">
        <v>5.5955497382198951</v>
      </c>
      <c r="F121" s="10">
        <v>6.7688378033205625</v>
      </c>
      <c r="G121" s="10">
        <v>5.3</v>
      </c>
      <c r="K121" s="10"/>
      <c r="L121" s="10"/>
      <c r="O121" s="10"/>
      <c r="P121" s="10"/>
      <c r="Q121" s="10"/>
      <c r="R121" s="10"/>
    </row>
    <row r="122" spans="2:18">
      <c r="B122" t="s">
        <v>247</v>
      </c>
      <c r="C122" s="10">
        <v>7.4060890818917438</v>
      </c>
      <c r="D122" s="10">
        <v>10.175827218607226</v>
      </c>
      <c r="E122" s="10">
        <v>3.4183826362429892</v>
      </c>
      <c r="F122" s="10">
        <v>4.2502951593860683</v>
      </c>
      <c r="G122" s="10">
        <v>4.0999999999999996</v>
      </c>
      <c r="K122" s="10"/>
      <c r="L122" s="10"/>
      <c r="O122" s="10"/>
      <c r="P122" s="10"/>
      <c r="Q122" s="10"/>
      <c r="R122" s="10"/>
    </row>
    <row r="123" spans="2:18">
      <c r="B123" t="s">
        <v>235</v>
      </c>
      <c r="C123" s="10">
        <v>6.4981949458483745</v>
      </c>
      <c r="D123" s="10">
        <v>6.110823407560849</v>
      </c>
      <c r="E123" s="10">
        <v>3.6432637571157493</v>
      </c>
      <c r="F123" s="10">
        <v>4.3685756240822329</v>
      </c>
      <c r="G123" s="10">
        <v>3.5</v>
      </c>
      <c r="K123" s="10"/>
      <c r="L123" s="10"/>
      <c r="O123" s="10"/>
      <c r="P123" s="10"/>
      <c r="Q123" s="10"/>
      <c r="R123" s="10"/>
    </row>
    <row r="124" spans="2:18">
      <c r="B124" t="s">
        <v>248</v>
      </c>
      <c r="C124" s="10">
        <v>4.161338385912221</v>
      </c>
      <c r="D124" s="10">
        <v>7.2587340408822669</v>
      </c>
      <c r="E124" s="10">
        <v>3.3905986964216339</v>
      </c>
      <c r="F124" s="10">
        <v>3.8311541808571214</v>
      </c>
      <c r="G124" s="10">
        <v>4.2</v>
      </c>
      <c r="K124" s="10"/>
      <c r="L124" s="10"/>
      <c r="O124" s="10"/>
      <c r="P124" s="10"/>
      <c r="Q124" s="10"/>
      <c r="R124" s="10"/>
    </row>
    <row r="125" spans="2:18">
      <c r="B125" t="s">
        <v>236</v>
      </c>
      <c r="C125" s="10">
        <v>4.8721753302035955</v>
      </c>
      <c r="D125" s="10">
        <v>5.3502035529237606</v>
      </c>
      <c r="E125" s="10">
        <v>4.5038302368583247</v>
      </c>
      <c r="F125" s="10">
        <v>5.3809776363475645</v>
      </c>
      <c r="G125" s="10">
        <v>6.2</v>
      </c>
      <c r="K125" s="10"/>
      <c r="L125" s="10"/>
      <c r="O125" s="10"/>
      <c r="P125" s="10"/>
      <c r="Q125" s="10"/>
      <c r="R125" s="10"/>
    </row>
    <row r="126" spans="2:18">
      <c r="B126" t="s">
        <v>249</v>
      </c>
      <c r="C126" s="10">
        <v>9.6244857190420703</v>
      </c>
      <c r="D126" s="10">
        <v>10.347255893421996</v>
      </c>
      <c r="E126" s="10">
        <v>3.2827509888867965</v>
      </c>
      <c r="F126" s="10">
        <v>3.1669537314489302</v>
      </c>
      <c r="G126" s="10">
        <v>3.4</v>
      </c>
      <c r="K126" s="10"/>
      <c r="L126" s="10"/>
      <c r="O126" s="10"/>
      <c r="P126" s="10"/>
      <c r="Q126" s="10"/>
      <c r="R126" s="10"/>
    </row>
    <row r="127" spans="2:18">
      <c r="B127" t="s">
        <v>228</v>
      </c>
      <c r="C127" s="10">
        <v>8.1038827272894487</v>
      </c>
      <c r="D127" s="10">
        <v>16.440146869413098</v>
      </c>
      <c r="E127" s="10">
        <v>6.5412997822777967</v>
      </c>
      <c r="F127" s="10">
        <v>6.8763472467176161</v>
      </c>
      <c r="G127" s="10">
        <v>6.6</v>
      </c>
      <c r="K127" s="10"/>
      <c r="L127" s="10"/>
      <c r="O127" s="10"/>
      <c r="P127" s="10"/>
      <c r="Q127" s="10"/>
      <c r="R127" s="10"/>
    </row>
    <row r="128" spans="2:18">
      <c r="B128" t="s">
        <v>250</v>
      </c>
      <c r="C128" s="10">
        <v>6.4127193772387985</v>
      </c>
      <c r="D128" s="10">
        <v>7.0962063007357008</v>
      </c>
      <c r="E128" s="10">
        <v>3.9120183313592438</v>
      </c>
      <c r="F128" s="10">
        <v>5.0351614305297065</v>
      </c>
      <c r="G128" s="10">
        <v>5.6</v>
      </c>
      <c r="K128" s="10"/>
      <c r="L128" s="10"/>
      <c r="O128" s="10"/>
      <c r="P128" s="10"/>
      <c r="Q128" s="10"/>
      <c r="R128" s="10"/>
    </row>
    <row r="129" spans="2:18">
      <c r="B129" t="s">
        <v>251</v>
      </c>
      <c r="C129" s="10">
        <v>4.8536134617255122</v>
      </c>
      <c r="D129" s="10">
        <v>10.142472850453323</v>
      </c>
      <c r="E129" s="10">
        <v>4.454191033138402</v>
      </c>
      <c r="F129" s="10">
        <v>4.9849089669944506</v>
      </c>
      <c r="G129" s="10">
        <v>4.8</v>
      </c>
      <c r="K129" s="10"/>
      <c r="L129" s="10"/>
      <c r="O129" s="10"/>
      <c r="P129" s="10"/>
      <c r="Q129" s="10"/>
      <c r="R129" s="10"/>
    </row>
    <row r="130" spans="2:18">
      <c r="B130" t="s">
        <v>252</v>
      </c>
      <c r="C130" s="10">
        <v>11.147133109661853</v>
      </c>
      <c r="D130" s="10">
        <v>14.225186058507115</v>
      </c>
      <c r="E130" s="10">
        <v>5.7569452049793748</v>
      </c>
      <c r="F130" s="10">
        <v>6.6924921601180589</v>
      </c>
      <c r="G130" s="10">
        <v>6.8</v>
      </c>
      <c r="K130" s="10"/>
      <c r="L130" s="10"/>
      <c r="O130" s="10"/>
      <c r="P130" s="10"/>
      <c r="Q130" s="10"/>
      <c r="R130" s="10"/>
    </row>
    <row r="131" spans="2:18">
      <c r="B131" t="s">
        <v>253</v>
      </c>
      <c r="C131" s="10">
        <v>6.852592620284871</v>
      </c>
      <c r="D131" s="10">
        <v>8.195067264573991</v>
      </c>
      <c r="E131" s="10">
        <v>6.6952758482743571</v>
      </c>
      <c r="F131" s="10">
        <v>7.760224743697326</v>
      </c>
      <c r="G131" s="10">
        <v>7.7</v>
      </c>
      <c r="K131" s="10"/>
      <c r="L131" s="10"/>
      <c r="O131" s="10"/>
      <c r="P131" s="10"/>
      <c r="Q131" s="10"/>
      <c r="R131" s="10"/>
    </row>
    <row r="132" spans="2:18">
      <c r="B132" t="s">
        <v>254</v>
      </c>
      <c r="C132" s="10">
        <v>6.1606183351244113</v>
      </c>
      <c r="D132" s="10">
        <v>8.052379556337339</v>
      </c>
      <c r="E132" s="10">
        <v>6.832004938361262</v>
      </c>
      <c r="F132" s="10">
        <v>8.2903243331341336</v>
      </c>
      <c r="G132" s="10">
        <v>8.8000000000000007</v>
      </c>
      <c r="K132" s="10"/>
      <c r="L132" s="10"/>
      <c r="O132" s="10"/>
      <c r="P132" s="10"/>
      <c r="Q132" s="10"/>
      <c r="R132" s="10"/>
    </row>
    <row r="133" spans="2:18">
      <c r="B133" t="s">
        <v>255</v>
      </c>
      <c r="C133" s="10">
        <v>5.2739008109449985</v>
      </c>
      <c r="D133" s="10">
        <v>7.5487068297971192</v>
      </c>
      <c r="E133" s="10">
        <v>3.7557699135992424</v>
      </c>
      <c r="F133" s="10" t="s">
        <v>256</v>
      </c>
      <c r="G133" s="10" t="s">
        <v>256</v>
      </c>
      <c r="K133" s="10"/>
      <c r="L133" s="10"/>
      <c r="O133" s="10"/>
      <c r="P133" s="10"/>
      <c r="Q133" s="10"/>
      <c r="R133" s="10"/>
    </row>
    <row r="135" spans="2:18">
      <c r="B135" t="s">
        <v>231</v>
      </c>
    </row>
    <row r="138" spans="2:18">
      <c r="B138" s="2" t="s">
        <v>1313</v>
      </c>
    </row>
    <row r="139" spans="2:18">
      <c r="B139" t="s">
        <v>190</v>
      </c>
    </row>
    <row r="140" spans="2:18">
      <c r="B140" s="2"/>
      <c r="C140" s="6">
        <v>2007</v>
      </c>
      <c r="D140" s="6">
        <v>2013</v>
      </c>
      <c r="E140" s="6">
        <v>2019</v>
      </c>
      <c r="F140" s="6">
        <v>2020</v>
      </c>
      <c r="G140" s="6">
        <v>2021</v>
      </c>
    </row>
    <row r="141" spans="2:18">
      <c r="B141" t="s">
        <v>225</v>
      </c>
      <c r="C141" s="10">
        <v>12.90056128748259</v>
      </c>
      <c r="D141" s="10">
        <v>17.094430992736079</v>
      </c>
      <c r="E141" s="10">
        <v>11.781145795589133</v>
      </c>
      <c r="F141" s="10">
        <v>13.287215931166511</v>
      </c>
      <c r="G141" s="10">
        <v>12.829156789481278</v>
      </c>
    </row>
    <row r="142" spans="2:18">
      <c r="B142" t="s">
        <v>237</v>
      </c>
      <c r="C142" s="10">
        <v>12.467995801460063</v>
      </c>
      <c r="D142" s="10">
        <v>17.467467143770151</v>
      </c>
      <c r="E142" s="10">
        <v>12.814818393803543</v>
      </c>
      <c r="F142" s="10">
        <v>14.562927094824005</v>
      </c>
      <c r="G142" s="10">
        <v>14.120781578144992</v>
      </c>
    </row>
    <row r="143" spans="2:18">
      <c r="B143" t="s">
        <v>238</v>
      </c>
      <c r="C143" s="10">
        <v>9.3991585317830424</v>
      </c>
      <c r="D143" s="10">
        <v>12.65029963270829</v>
      </c>
      <c r="E143" s="10">
        <v>10.491419656786272</v>
      </c>
      <c r="F143" s="10">
        <v>11.090898966086908</v>
      </c>
      <c r="G143" s="10">
        <v>10.674602443383883</v>
      </c>
    </row>
    <row r="144" spans="2:18">
      <c r="B144" t="s">
        <v>233</v>
      </c>
      <c r="C144" s="10">
        <v>14.564868632143702</v>
      </c>
      <c r="D144" s="10">
        <v>19.534015752353245</v>
      </c>
      <c r="E144" s="10">
        <v>7.2427959893124951</v>
      </c>
      <c r="F144" s="10">
        <v>8.4505801145542669</v>
      </c>
      <c r="G144" s="10">
        <v>9.7379707420245563</v>
      </c>
    </row>
    <row r="145" spans="2:7">
      <c r="B145" t="s">
        <v>239</v>
      </c>
      <c r="C145" s="10">
        <v>8.9920930318686008</v>
      </c>
      <c r="D145" s="10">
        <v>9.4600550964187331</v>
      </c>
      <c r="E145" s="10">
        <v>3.7968235486746589</v>
      </c>
      <c r="F145" s="10">
        <v>4.3063954553784134</v>
      </c>
      <c r="G145" s="10">
        <v>4.3758162120403927</v>
      </c>
    </row>
    <row r="146" spans="2:7">
      <c r="B146" t="s">
        <v>240</v>
      </c>
      <c r="C146" s="10">
        <v>8.3551255230125516</v>
      </c>
      <c r="D146" s="10">
        <v>12.732148177574738</v>
      </c>
      <c r="E146" s="10">
        <v>11.417225881918364</v>
      </c>
      <c r="F146" s="10">
        <v>11.968766396098887</v>
      </c>
      <c r="G146" s="10">
        <v>10.723137935307969</v>
      </c>
    </row>
    <row r="147" spans="2:7">
      <c r="B147" t="s">
        <v>230</v>
      </c>
      <c r="C147" s="10">
        <v>11.915157483057973</v>
      </c>
      <c r="D147" s="10">
        <v>8.7627338395999264</v>
      </c>
      <c r="E147" s="10">
        <v>6.5141531158111023</v>
      </c>
      <c r="F147" s="10">
        <v>9.9362371176734818</v>
      </c>
      <c r="G147" s="10">
        <v>9.1359642565018166</v>
      </c>
    </row>
    <row r="148" spans="2:7">
      <c r="B148" t="s">
        <v>234</v>
      </c>
      <c r="C148" s="10">
        <v>10.845986984815619</v>
      </c>
      <c r="D148" s="10">
        <v>14.750274423710211</v>
      </c>
      <c r="E148" s="10">
        <v>10.52912168465947</v>
      </c>
      <c r="F148" s="10">
        <v>13.48314606741573</v>
      </c>
      <c r="G148" s="10">
        <v>11.520674646354733</v>
      </c>
    </row>
    <row r="149" spans="2:7">
      <c r="B149" t="s">
        <v>241</v>
      </c>
      <c r="C149" s="10">
        <v>7.9244969233327804</v>
      </c>
      <c r="D149" s="10">
        <v>18.303420250592616</v>
      </c>
      <c r="E149" s="10">
        <v>14.083878643664482</v>
      </c>
      <c r="F149" s="10">
        <v>16.602641495627999</v>
      </c>
      <c r="G149" s="10">
        <v>14.62511681403206</v>
      </c>
    </row>
    <row r="150" spans="2:7">
      <c r="B150" t="s">
        <v>227</v>
      </c>
      <c r="C150" s="10">
        <v>10.11446615354253</v>
      </c>
      <c r="D150" s="10">
        <v>29.703406813627254</v>
      </c>
      <c r="E150" s="10">
        <v>19.91549757978505</v>
      </c>
      <c r="F150" s="10">
        <v>19.665428280857597</v>
      </c>
      <c r="G150" s="10">
        <v>19.564504223734932</v>
      </c>
    </row>
    <row r="151" spans="2:7">
      <c r="B151" t="s">
        <v>5</v>
      </c>
      <c r="C151" s="10">
        <v>12.957194491234903</v>
      </c>
      <c r="D151" s="10">
        <v>30.876928168411531</v>
      </c>
      <c r="E151" s="10">
        <v>18.318654659221938</v>
      </c>
      <c r="F151" s="10">
        <v>21.452461365264558</v>
      </c>
      <c r="G151" s="10">
        <v>19.794347603698984</v>
      </c>
    </row>
    <row r="152" spans="2:7">
      <c r="B152" t="s">
        <v>229</v>
      </c>
      <c r="C152" s="10">
        <v>9.7968110625088194</v>
      </c>
      <c r="D152" s="10">
        <v>12.943648790640005</v>
      </c>
      <c r="E152" s="10">
        <v>12.15704962993941</v>
      </c>
      <c r="F152" s="10">
        <v>12.635259727843978</v>
      </c>
      <c r="G152" s="10">
        <v>12.066064273604136</v>
      </c>
    </row>
    <row r="153" spans="2:7">
      <c r="B153" t="s">
        <v>242</v>
      </c>
      <c r="C153" s="10">
        <v>14.878193115691882</v>
      </c>
      <c r="D153" s="10">
        <v>25.356475562985548</v>
      </c>
      <c r="E153" s="10">
        <v>12.055657652927279</v>
      </c>
      <c r="F153" s="10">
        <v>12.986465848649217</v>
      </c>
      <c r="G153" s="10">
        <v>11.866547387254645</v>
      </c>
    </row>
    <row r="154" spans="2:7">
      <c r="B154" t="s">
        <v>226</v>
      </c>
      <c r="C154" s="10">
        <v>18.833489654388359</v>
      </c>
      <c r="D154" s="10">
        <v>24.05775920627406</v>
      </c>
      <c r="E154" s="10">
        <v>21.076719666406753</v>
      </c>
      <c r="F154" s="10">
        <v>21.59643115935808</v>
      </c>
      <c r="G154" s="10">
        <v>21.797058864487738</v>
      </c>
    </row>
    <row r="155" spans="2:7">
      <c r="B155" t="s">
        <v>243</v>
      </c>
      <c r="C155" s="10">
        <v>6.603773584905662</v>
      </c>
      <c r="D155" s="10">
        <v>20.93933463796478</v>
      </c>
      <c r="E155" s="10">
        <v>9.2223439211391032</v>
      </c>
      <c r="F155" s="10">
        <v>9.4947735191637612</v>
      </c>
      <c r="G155" s="10">
        <v>10.838870431893689</v>
      </c>
    </row>
    <row r="156" spans="2:7">
      <c r="B156" t="s">
        <v>244</v>
      </c>
      <c r="C156" s="10">
        <v>16.397849462365592</v>
      </c>
      <c r="D156" s="10">
        <v>20.044722719141326</v>
      </c>
      <c r="E156" s="10">
        <v>12.017789809533017</v>
      </c>
      <c r="F156" s="10">
        <v>13.022304470634069</v>
      </c>
      <c r="G156" s="10">
        <v>12.912004838221952</v>
      </c>
    </row>
    <row r="157" spans="2:7">
      <c r="B157" t="s">
        <v>245</v>
      </c>
      <c r="C157" s="10">
        <v>8.2325375213729348</v>
      </c>
      <c r="D157" s="10">
        <v>13.965287049399198</v>
      </c>
      <c r="E157" s="10">
        <v>7.9817559863169896</v>
      </c>
      <c r="F157" s="10">
        <v>10.136348520119721</v>
      </c>
      <c r="G157" s="10">
        <v>9.0011343164075548</v>
      </c>
    </row>
    <row r="158" spans="2:7">
      <c r="B158" t="s">
        <v>246</v>
      </c>
      <c r="C158" s="10">
        <v>4.5625587958607712</v>
      </c>
      <c r="D158" s="10">
        <v>15.044563279857398</v>
      </c>
      <c r="E158" s="10">
        <v>12.602241744925779</v>
      </c>
      <c r="F158" s="10">
        <v>13.940465664603593</v>
      </c>
      <c r="G158" s="10">
        <v>10.676779463243873</v>
      </c>
    </row>
    <row r="159" spans="2:7">
      <c r="B159" t="s">
        <v>247</v>
      </c>
      <c r="C159" s="10">
        <v>13.942922676547129</v>
      </c>
      <c r="D159" s="10">
        <v>17.434461695087808</v>
      </c>
      <c r="E159" s="10">
        <v>8.31114994615025</v>
      </c>
      <c r="F159" s="10">
        <v>9.8469996159831847</v>
      </c>
      <c r="G159" s="10">
        <v>7.252496547859673</v>
      </c>
    </row>
    <row r="160" spans="2:7">
      <c r="B160" t="s">
        <v>235</v>
      </c>
      <c r="C160" s="10">
        <v>13.135830072666293</v>
      </c>
      <c r="D160" s="10">
        <v>14.802631578947366</v>
      </c>
      <c r="E160" s="10">
        <v>7.9739035882566158</v>
      </c>
      <c r="F160" s="10">
        <v>8.0508474576271194</v>
      </c>
      <c r="G160" s="10">
        <v>5.1773049645390072</v>
      </c>
    </row>
    <row r="161" spans="2:7">
      <c r="B161" t="s">
        <v>248</v>
      </c>
      <c r="C161" s="10">
        <v>8.8830392397439013</v>
      </c>
      <c r="D161" s="10">
        <v>12.695780746686381</v>
      </c>
      <c r="E161" s="10">
        <v>7.5412070888585943</v>
      </c>
      <c r="F161" s="10">
        <v>8.2049756957975273</v>
      </c>
      <c r="G161" s="10">
        <v>13.374639661562652</v>
      </c>
    </row>
    <row r="162" spans="2:7">
      <c r="B162" t="s">
        <v>236</v>
      </c>
      <c r="C162" s="10">
        <v>13.058556756035747</v>
      </c>
      <c r="D162" s="10">
        <v>13.959796459060517</v>
      </c>
      <c r="E162" s="10">
        <v>12.029038406943261</v>
      </c>
      <c r="F162" s="10">
        <v>13.699762163905351</v>
      </c>
      <c r="G162" s="10">
        <v>11.950974564981246</v>
      </c>
    </row>
    <row r="163" spans="2:7">
      <c r="B163" t="s">
        <v>249</v>
      </c>
      <c r="C163" s="10">
        <v>19.206994605224693</v>
      </c>
      <c r="D163" s="10">
        <v>18.359816449142432</v>
      </c>
      <c r="E163" s="10">
        <v>9.6988882110805203</v>
      </c>
      <c r="F163" s="10">
        <v>9.4148158366671257</v>
      </c>
      <c r="G163" s="10">
        <v>7.0633549678277729</v>
      </c>
    </row>
    <row r="164" spans="2:7">
      <c r="B164" t="s">
        <v>228</v>
      </c>
      <c r="C164" s="10">
        <v>9.6493607479339598</v>
      </c>
      <c r="D164" s="10">
        <v>22.317934054150658</v>
      </c>
      <c r="E164" s="10">
        <v>11.281413468924899</v>
      </c>
      <c r="F164" s="10">
        <v>12.803904658801081</v>
      </c>
      <c r="G164" s="10">
        <v>10.885354588796186</v>
      </c>
    </row>
    <row r="165" spans="2:7">
      <c r="B165" t="s">
        <v>250</v>
      </c>
      <c r="C165" s="10">
        <v>12.130208088684299</v>
      </c>
      <c r="D165" s="10">
        <v>14.03274138728556</v>
      </c>
      <c r="E165" s="10">
        <v>5.8974664744208241</v>
      </c>
      <c r="F165" s="10">
        <v>6.9678574547995478</v>
      </c>
      <c r="G165" s="10">
        <v>8.4351875930873081</v>
      </c>
    </row>
    <row r="166" spans="2:7">
      <c r="B166" t="s">
        <v>251</v>
      </c>
      <c r="C166" s="10">
        <v>10.535942930309124</v>
      </c>
      <c r="D166" s="10">
        <v>16.53710901351101</v>
      </c>
      <c r="E166" s="10">
        <v>8.0738934733683401</v>
      </c>
      <c r="F166" s="10">
        <v>8.27223162248543</v>
      </c>
      <c r="G166" s="10">
        <v>8.0075901328273247</v>
      </c>
    </row>
    <row r="167" spans="2:7">
      <c r="B167" t="s">
        <v>252</v>
      </c>
      <c r="C167" s="10">
        <v>14.169185390189726</v>
      </c>
      <c r="D167" s="10">
        <v>17.040230909026121</v>
      </c>
      <c r="E167" s="10">
        <v>8.1477264641001934</v>
      </c>
      <c r="F167" s="10">
        <v>9.493648237609591</v>
      </c>
      <c r="G167" s="10">
        <v>9.4562564120706121</v>
      </c>
    </row>
    <row r="168" spans="2:7">
      <c r="B168" t="s">
        <v>253</v>
      </c>
      <c r="C168" s="10">
        <v>10.960225851409785</v>
      </c>
      <c r="D168" s="10">
        <v>13.35002821670429</v>
      </c>
      <c r="E168" s="10">
        <v>11.695463619467199</v>
      </c>
      <c r="F168" s="10">
        <v>13.630773435364851</v>
      </c>
      <c r="G168" s="10">
        <v>11.892525782085331</v>
      </c>
    </row>
    <row r="169" spans="2:7">
      <c r="B169" t="s">
        <v>254</v>
      </c>
      <c r="C169" s="10">
        <v>9.1132906325060041</v>
      </c>
      <c r="D169" s="10">
        <v>11.521318011698106</v>
      </c>
      <c r="E169" s="10">
        <v>10.003507541213608</v>
      </c>
      <c r="F169" s="10">
        <v>12.035364413256442</v>
      </c>
      <c r="G169" s="10">
        <v>13.963297447148665</v>
      </c>
    </row>
    <row r="170" spans="2:7">
      <c r="B170" t="s">
        <v>255</v>
      </c>
      <c r="C170" s="10">
        <v>10.949121105070805</v>
      </c>
      <c r="D170" s="10">
        <v>13.179090541527167</v>
      </c>
      <c r="E170" s="10">
        <v>8.1522122794285838</v>
      </c>
      <c r="F170" s="10" t="s">
        <v>256</v>
      </c>
      <c r="G170" s="10" t="s">
        <v>256</v>
      </c>
    </row>
    <row r="172" spans="2:7">
      <c r="B172" t="s">
        <v>231</v>
      </c>
    </row>
    <row r="175" spans="2:7">
      <c r="B175" s="2" t="s">
        <v>1318</v>
      </c>
    </row>
    <row r="176" spans="2:7">
      <c r="B176" t="s">
        <v>190</v>
      </c>
    </row>
    <row r="177" spans="2:7">
      <c r="B177" s="2"/>
      <c r="C177" s="6">
        <v>2007</v>
      </c>
      <c r="D177" s="6">
        <v>2013</v>
      </c>
      <c r="E177" s="6">
        <v>2019</v>
      </c>
      <c r="F177" s="6">
        <v>2020</v>
      </c>
      <c r="G177" s="6">
        <v>2021</v>
      </c>
    </row>
    <row r="178" spans="2:7">
      <c r="B178" t="s">
        <v>225</v>
      </c>
      <c r="C178" s="10">
        <v>16.432923471726955</v>
      </c>
      <c r="D178" s="10">
        <v>21.865767863582505</v>
      </c>
      <c r="E178" s="10">
        <v>15.912833404342203</v>
      </c>
      <c r="F178" s="10">
        <v>17.125375726728784</v>
      </c>
      <c r="G178" s="10">
        <v>16.410341275230113</v>
      </c>
    </row>
    <row r="179" spans="2:7">
      <c r="B179" t="s">
        <v>237</v>
      </c>
      <c r="C179" s="10">
        <v>16.412368168686076</v>
      </c>
      <c r="D179" s="10">
        <v>22.900388342322142</v>
      </c>
      <c r="E179" s="10">
        <v>17.666523788323779</v>
      </c>
      <c r="F179" s="10">
        <v>19.055605289170956</v>
      </c>
      <c r="G179" s="10">
        <v>18.289613912706486</v>
      </c>
    </row>
    <row r="180" spans="2:7">
      <c r="B180" t="s">
        <v>238</v>
      </c>
      <c r="C180" s="10">
        <v>12.320732035897116</v>
      </c>
      <c r="D180" s="10">
        <v>14.647291706939876</v>
      </c>
      <c r="E180" s="10">
        <v>11.780599509694673</v>
      </c>
      <c r="F180" s="10">
        <v>12.104089246932599</v>
      </c>
      <c r="G180" s="10">
        <v>15.303313125357018</v>
      </c>
    </row>
    <row r="181" spans="2:7">
      <c r="B181" t="s">
        <v>233</v>
      </c>
      <c r="C181" s="10">
        <v>15.334171422560031</v>
      </c>
      <c r="D181" s="10">
        <v>20.792601333735831</v>
      </c>
      <c r="E181" s="10">
        <v>8.214393656448415</v>
      </c>
      <c r="F181" s="10">
        <v>9.3991834336907036</v>
      </c>
      <c r="G181" s="10">
        <v>10.449656306914985</v>
      </c>
    </row>
    <row r="182" spans="2:7">
      <c r="B182" t="s">
        <v>239</v>
      </c>
      <c r="C182" s="10">
        <v>9.582393570727552</v>
      </c>
      <c r="D182" s="10">
        <v>10.321575757575758</v>
      </c>
      <c r="E182" s="10">
        <v>4.2016628158713409</v>
      </c>
      <c r="F182" s="10">
        <v>4.5468920652373095</v>
      </c>
      <c r="G182" s="10">
        <v>5.4641234572442841</v>
      </c>
    </row>
    <row r="183" spans="2:7">
      <c r="B183" t="s">
        <v>240</v>
      </c>
      <c r="C183" s="10">
        <v>11.216736401673639</v>
      </c>
      <c r="D183" s="10">
        <v>16.46060846823584</v>
      </c>
      <c r="E183" s="10">
        <v>13.708933078864741</v>
      </c>
      <c r="F183" s="10">
        <v>14.314212524304807</v>
      </c>
      <c r="G183" s="10">
        <v>12.692796505143141</v>
      </c>
    </row>
    <row r="184" spans="2:7">
      <c r="B184" t="s">
        <v>230</v>
      </c>
      <c r="C184" s="10">
        <v>16.926483907976571</v>
      </c>
      <c r="D184" s="10">
        <v>12.50729371179848</v>
      </c>
      <c r="E184" s="10">
        <v>8.8190467017394703</v>
      </c>
      <c r="F184" s="10">
        <v>11.763896339522084</v>
      </c>
      <c r="G184" s="10">
        <v>10.931356476310256</v>
      </c>
    </row>
    <row r="185" spans="2:7">
      <c r="B185" t="s">
        <v>234</v>
      </c>
      <c r="C185" s="10">
        <v>11.943275488069412</v>
      </c>
      <c r="D185" s="10">
        <v>16.337211855104282</v>
      </c>
      <c r="E185" s="10">
        <v>11.232333733173398</v>
      </c>
      <c r="F185" s="10">
        <v>14.285192616372392</v>
      </c>
      <c r="G185" s="10">
        <v>13.512772034820456</v>
      </c>
    </row>
    <row r="186" spans="2:7">
      <c r="B186" t="s">
        <v>241</v>
      </c>
      <c r="C186" s="10">
        <v>9.7239938466655591</v>
      </c>
      <c r="D186" s="10">
        <v>26.453081611920084</v>
      </c>
      <c r="E186" s="10">
        <v>16.772694824509216</v>
      </c>
      <c r="F186" s="10">
        <v>18.728364980060736</v>
      </c>
      <c r="G186" s="10">
        <v>16.762687801020775</v>
      </c>
    </row>
    <row r="187" spans="2:7">
      <c r="B187" t="s">
        <v>227</v>
      </c>
      <c r="C187" s="10">
        <v>12.292007104795738</v>
      </c>
      <c r="D187" s="10">
        <v>33.683294589178352</v>
      </c>
      <c r="E187" s="10">
        <v>24.717614242349658</v>
      </c>
      <c r="F187" s="10">
        <v>24.121226209501671</v>
      </c>
      <c r="G187" s="10">
        <v>23.173964569835153</v>
      </c>
    </row>
    <row r="188" spans="2:7">
      <c r="B188" t="s">
        <v>5</v>
      </c>
      <c r="C188" s="10">
        <v>16.265602383632839</v>
      </c>
      <c r="D188" s="10">
        <v>37.72634416847611</v>
      </c>
      <c r="E188" s="10">
        <v>24.729515087142143</v>
      </c>
      <c r="F188" s="10">
        <v>27.113562992528912</v>
      </c>
      <c r="G188" s="10">
        <v>25.644578587144494</v>
      </c>
    </row>
    <row r="189" spans="2:7">
      <c r="B189" t="s">
        <v>229</v>
      </c>
      <c r="C189" s="10">
        <v>14.688236559898405</v>
      </c>
      <c r="D189" s="10">
        <v>19.168391427886061</v>
      </c>
      <c r="E189" s="10">
        <v>17.991418095525233</v>
      </c>
      <c r="F189" s="10">
        <v>18.312966461744871</v>
      </c>
      <c r="G189" s="10">
        <v>16.363114748893533</v>
      </c>
    </row>
    <row r="190" spans="2:7">
      <c r="B190" t="s">
        <v>242</v>
      </c>
      <c r="C190" s="10">
        <v>16.090812703422426</v>
      </c>
      <c r="D190" s="10">
        <v>26.3497689054971</v>
      </c>
      <c r="E190" s="10">
        <v>13.285712785508007</v>
      </c>
      <c r="F190" s="10">
        <v>14.118700300173787</v>
      </c>
      <c r="G190" s="10">
        <v>13.295279692680104</v>
      </c>
    </row>
    <row r="191" spans="2:7">
      <c r="B191" t="s">
        <v>226</v>
      </c>
      <c r="C191" s="10">
        <v>23.089100159163255</v>
      </c>
      <c r="D191" s="10">
        <v>32.409144178451108</v>
      </c>
      <c r="E191" s="10">
        <v>30.73708309319592</v>
      </c>
      <c r="F191" s="10">
        <v>30.991415482147218</v>
      </c>
      <c r="G191" s="10">
        <v>30.696098330292859</v>
      </c>
    </row>
    <row r="192" spans="2:7">
      <c r="B192" t="s">
        <v>243</v>
      </c>
      <c r="C192" s="10">
        <v>8.4200099304865947</v>
      </c>
      <c r="D192" s="10">
        <v>26.242226570993697</v>
      </c>
      <c r="E192" s="10">
        <v>14.516538882803944</v>
      </c>
      <c r="F192" s="10">
        <v>14.739416376306618</v>
      </c>
      <c r="G192" s="10">
        <v>15.058450996677742</v>
      </c>
    </row>
    <row r="193" spans="2:7">
      <c r="B193" t="s">
        <v>244</v>
      </c>
      <c r="C193" s="10">
        <v>17.595034788108794</v>
      </c>
      <c r="D193" s="10">
        <v>22.495348837209303</v>
      </c>
      <c r="E193" s="10">
        <v>13.644648554577977</v>
      </c>
      <c r="F193" s="10">
        <v>14.819012369728254</v>
      </c>
      <c r="G193" s="10">
        <v>15.332204414877532</v>
      </c>
    </row>
    <row r="194" spans="2:7">
      <c r="B194" t="s">
        <v>245</v>
      </c>
      <c r="C194" s="10">
        <v>10.452434931289977</v>
      </c>
      <c r="D194" s="10">
        <v>16.319492656875834</v>
      </c>
      <c r="E194" s="10">
        <v>9.3751827755047277</v>
      </c>
      <c r="F194" s="10">
        <v>11.816308613235783</v>
      </c>
      <c r="G194" s="10">
        <v>10.385333956095284</v>
      </c>
    </row>
    <row r="195" spans="2:7">
      <c r="B195" t="s">
        <v>246</v>
      </c>
      <c r="C195" s="10">
        <v>5.4430856067732822</v>
      </c>
      <c r="D195" s="10">
        <v>16.747771836007132</v>
      </c>
      <c r="E195" s="10">
        <v>14.484035140866403</v>
      </c>
      <c r="F195" s="10">
        <v>15.740200412614202</v>
      </c>
      <c r="G195" s="10">
        <v>12.179288214702449</v>
      </c>
    </row>
    <row r="196" spans="2:7">
      <c r="B196" t="s">
        <v>247</v>
      </c>
      <c r="C196" s="10">
        <v>14.880741916986457</v>
      </c>
      <c r="D196" s="10">
        <v>19.703917451429543</v>
      </c>
      <c r="E196" s="10">
        <v>9.1458901465119578</v>
      </c>
      <c r="F196" s="10">
        <v>10.703009479151929</v>
      </c>
      <c r="G196" s="10">
        <v>8.2467810042226191</v>
      </c>
    </row>
    <row r="197" spans="2:7">
      <c r="B197" t="s">
        <v>235</v>
      </c>
      <c r="C197" s="10">
        <v>14.657126886528788</v>
      </c>
      <c r="D197" s="10">
        <v>16.754699248120296</v>
      </c>
      <c r="E197" s="10">
        <v>8.9153316418992397</v>
      </c>
      <c r="F197" s="10">
        <v>8.8048022598870066</v>
      </c>
      <c r="G197" s="10">
        <v>6.2673049645390071</v>
      </c>
    </row>
    <row r="198" spans="2:7">
      <c r="B198" t="s">
        <v>248</v>
      </c>
      <c r="C198" s="10">
        <v>10.98668213353559</v>
      </c>
      <c r="D198" s="10">
        <v>16.885773881818661</v>
      </c>
      <c r="E198" s="10">
        <v>10.042707687858885</v>
      </c>
      <c r="F198" s="10">
        <v>10.947416781180138</v>
      </c>
      <c r="G198" s="10">
        <v>14.712560368387557</v>
      </c>
    </row>
    <row r="199" spans="2:7">
      <c r="B199" t="s">
        <v>236</v>
      </c>
      <c r="C199" s="10">
        <v>15.387657285136278</v>
      </c>
      <c r="D199" s="10">
        <v>16.577160519786364</v>
      </c>
      <c r="E199" s="10">
        <v>14.15878655148639</v>
      </c>
      <c r="F199" s="10">
        <v>15.879294150844522</v>
      </c>
      <c r="G199" s="10">
        <v>14.273513557828288</v>
      </c>
    </row>
    <row r="200" spans="2:7">
      <c r="B200" t="s">
        <v>249</v>
      </c>
      <c r="C200" s="10">
        <v>20.796332615801642</v>
      </c>
      <c r="D200" s="10">
        <v>20.13833385020526</v>
      </c>
      <c r="E200" s="10">
        <v>10.485069713506888</v>
      </c>
      <c r="F200" s="10">
        <v>10.104403365981513</v>
      </c>
      <c r="G200" s="10">
        <v>7.7606431091060539</v>
      </c>
    </row>
    <row r="201" spans="2:7">
      <c r="B201" t="s">
        <v>228</v>
      </c>
      <c r="C201" s="10">
        <v>12.663520135987991</v>
      </c>
      <c r="D201" s="10">
        <v>26.43292288446073</v>
      </c>
      <c r="E201" s="10">
        <v>14.41123751691846</v>
      </c>
      <c r="F201" s="10">
        <v>15.743118222352702</v>
      </c>
      <c r="G201" s="10">
        <v>13.454341105482721</v>
      </c>
    </row>
    <row r="202" spans="2:7">
      <c r="B202" t="s">
        <v>250</v>
      </c>
      <c r="C202" s="10">
        <v>15.980224529099537</v>
      </c>
      <c r="D202" s="10">
        <v>18.258042555758905</v>
      </c>
      <c r="E202" s="10">
        <v>9.0539661546133594</v>
      </c>
      <c r="F202" s="10">
        <v>10.03909511747751</v>
      </c>
      <c r="G202" s="10">
        <v>10.644998699732856</v>
      </c>
    </row>
    <row r="203" spans="2:7">
      <c r="B203" t="s">
        <v>251</v>
      </c>
      <c r="C203" s="10">
        <v>10.952551673678432</v>
      </c>
      <c r="D203" s="10">
        <v>17.350657042383862</v>
      </c>
      <c r="E203" s="10">
        <v>8.4474493623405831</v>
      </c>
      <c r="F203" s="10">
        <v>8.7292818198909572</v>
      </c>
      <c r="G203" s="10">
        <v>8.8123055028463</v>
      </c>
    </row>
    <row r="204" spans="2:7">
      <c r="B204" t="s">
        <v>252</v>
      </c>
      <c r="C204" s="10">
        <v>14.449786970612871</v>
      </c>
      <c r="D204" s="10">
        <v>18.25424936749457</v>
      </c>
      <c r="E204" s="10">
        <v>9.2492065751085182</v>
      </c>
      <c r="F204" s="10">
        <v>10.297444981213099</v>
      </c>
      <c r="G204" s="10">
        <v>10.038950012381932</v>
      </c>
    </row>
    <row r="205" spans="2:7">
      <c r="B205" t="s">
        <v>253</v>
      </c>
      <c r="C205" s="10">
        <v>13.958081692456133</v>
      </c>
      <c r="D205" s="10">
        <v>16.478696388261852</v>
      </c>
      <c r="E205" s="10">
        <v>15.91205685964067</v>
      </c>
      <c r="F205" s="10">
        <v>17.73230390817163</v>
      </c>
      <c r="G205" s="10">
        <v>16.545045355775532</v>
      </c>
    </row>
    <row r="206" spans="2:7">
      <c r="B206" t="s">
        <v>254</v>
      </c>
      <c r="C206" s="10">
        <v>14.54882706164932</v>
      </c>
      <c r="D206" s="10">
        <v>17.903039250719377</v>
      </c>
      <c r="E206" s="10">
        <v>14.625747106278498</v>
      </c>
      <c r="F206" s="10">
        <v>16.484945806989508</v>
      </c>
      <c r="G206" s="10">
        <v>18.337131146146916</v>
      </c>
    </row>
    <row r="207" spans="2:7">
      <c r="B207" t="s">
        <v>255</v>
      </c>
      <c r="C207" s="10">
        <v>13.194705580876029</v>
      </c>
      <c r="D207" s="10">
        <v>17.596564151640404</v>
      </c>
      <c r="E207" s="10">
        <v>11.059515950041934</v>
      </c>
      <c r="F207" s="10" t="s">
        <v>256</v>
      </c>
      <c r="G207" s="10" t="s">
        <v>256</v>
      </c>
    </row>
    <row r="209" spans="2:2">
      <c r="B209" t="s">
        <v>231</v>
      </c>
    </row>
  </sheetData>
  <hyperlinks>
    <hyperlink ref="B14" r:id="rId1" location="!tabs-1254736030639; " xr:uid="{00000000-0004-0000-0E00-000000000000}"/>
    <hyperlink ref="B42" r:id="rId2" location="!tabs-1254736030639; " xr:uid="{00000000-0004-0000-0E00-000001000000}"/>
    <hyperlink ref="B70" r:id="rId3" location="!tabs-1254736030639; " xr:uid="{00000000-0004-0000-0E00-000002000000}"/>
    <hyperlink ref="B98" r:id="rId4" location="!tabs-1254736030639; " xr:uid="{00000000-0004-0000-0E00-000003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FD0FF-2080-4E9D-A9E7-6E9601FEFF41}">
  <sheetPr>
    <tabColor theme="5" tint="0.39997558519241921"/>
  </sheetPr>
  <dimension ref="A1:H73"/>
  <sheetViews>
    <sheetView topLeftCell="B1" workbookViewId="0"/>
  </sheetViews>
  <sheetFormatPr baseColWidth="10" defaultRowHeight="15.6"/>
  <cols>
    <col min="3" max="6" width="12.69921875" customWidth="1"/>
  </cols>
  <sheetData>
    <row r="1" spans="1:8">
      <c r="A1" s="3" t="s">
        <v>833</v>
      </c>
    </row>
    <row r="2" spans="1:8">
      <c r="H2" s="2" t="s">
        <v>1245</v>
      </c>
    </row>
    <row r="3" spans="1:8" ht="78">
      <c r="C3" s="18" t="s">
        <v>197</v>
      </c>
      <c r="D3" s="18" t="s">
        <v>198</v>
      </c>
      <c r="E3" s="18" t="s">
        <v>199</v>
      </c>
      <c r="F3" s="18" t="s">
        <v>200</v>
      </c>
    </row>
    <row r="4" spans="1:8">
      <c r="B4">
        <v>2005</v>
      </c>
      <c r="C4" s="10">
        <v>17.960826869999998</v>
      </c>
      <c r="D4" s="10">
        <v>14.920308110000001</v>
      </c>
      <c r="E4" s="10">
        <v>11.353503229999999</v>
      </c>
      <c r="F4" s="10">
        <v>10.178728100000001</v>
      </c>
    </row>
    <row r="5" spans="1:8">
      <c r="C5" s="10">
        <v>16.636041639999998</v>
      </c>
      <c r="D5" s="10">
        <v>13.448564530000001</v>
      </c>
      <c r="E5" s="10">
        <v>10.468866350000001</v>
      </c>
      <c r="F5" s="10">
        <v>9.3268899919999999</v>
      </c>
    </row>
    <row r="6" spans="1:8">
      <c r="C6" s="10">
        <v>15.873247149999999</v>
      </c>
      <c r="D6" s="10">
        <v>12.836613659999999</v>
      </c>
      <c r="E6" s="10">
        <v>9.6269760130000002</v>
      </c>
      <c r="F6" s="10">
        <v>8.4170484539999997</v>
      </c>
    </row>
    <row r="7" spans="1:8">
      <c r="C7" s="10">
        <v>15.796637540000001</v>
      </c>
      <c r="D7" s="10">
        <v>12.81263351</v>
      </c>
      <c r="E7" s="10">
        <v>9.8293981549999998</v>
      </c>
      <c r="F7" s="10">
        <v>8.7142515179999993</v>
      </c>
    </row>
    <row r="8" spans="1:8">
      <c r="B8">
        <v>2006</v>
      </c>
      <c r="C8" s="10">
        <v>16.169191359999999</v>
      </c>
      <c r="D8" s="10">
        <v>13.02907562</v>
      </c>
      <c r="E8" s="10">
        <v>10.0808754</v>
      </c>
      <c r="F8" s="10">
        <v>9.0354862209999993</v>
      </c>
    </row>
    <row r="9" spans="1:8">
      <c r="C9" s="10">
        <v>15.23867607</v>
      </c>
      <c r="D9" s="10">
        <v>12.080627440000001</v>
      </c>
      <c r="E9" s="10">
        <v>9.4993400569999995</v>
      </c>
      <c r="F9" s="10">
        <v>8.4509248729999999</v>
      </c>
    </row>
    <row r="10" spans="1:8">
      <c r="C10" s="10">
        <v>14.76004696</v>
      </c>
      <c r="D10" s="10">
        <v>11.78982544</v>
      </c>
      <c r="E10" s="10">
        <v>9.0835342410000006</v>
      </c>
      <c r="F10" s="10">
        <v>8.0896301269999995</v>
      </c>
    </row>
    <row r="11" spans="1:8">
      <c r="C11" s="10">
        <v>14.75946808</v>
      </c>
      <c r="D11" s="10">
        <v>11.63884354</v>
      </c>
      <c r="E11" s="10">
        <v>9.0887088780000003</v>
      </c>
      <c r="F11" s="10">
        <v>8.2700901029999994</v>
      </c>
    </row>
    <row r="12" spans="1:8">
      <c r="B12">
        <v>2007</v>
      </c>
      <c r="C12" s="10">
        <v>14.85618305</v>
      </c>
      <c r="D12" s="10">
        <v>11.685873989999999</v>
      </c>
      <c r="E12" s="10">
        <v>9.2828273770000003</v>
      </c>
      <c r="F12" s="10">
        <v>8.4250688549999992</v>
      </c>
    </row>
    <row r="13" spans="1:8">
      <c r="C13" s="10">
        <v>13.673672679999999</v>
      </c>
      <c r="D13" s="10">
        <v>10.60591698</v>
      </c>
      <c r="E13" s="10">
        <v>8.6074924470000003</v>
      </c>
      <c r="F13" s="10">
        <v>7.9364333150000004</v>
      </c>
    </row>
    <row r="14" spans="1:8">
      <c r="C14" s="10">
        <v>13.801663400000001</v>
      </c>
      <c r="D14" s="10">
        <v>10.85833454</v>
      </c>
      <c r="E14" s="10">
        <v>8.7569980619999992</v>
      </c>
      <c r="F14" s="10">
        <v>8.0108747480000009</v>
      </c>
    </row>
    <row r="15" spans="1:8">
      <c r="C15" s="10">
        <v>14.47619534</v>
      </c>
      <c r="D15" s="10">
        <v>11.563139919999999</v>
      </c>
      <c r="E15" s="10">
        <v>9.3436861039999997</v>
      </c>
      <c r="F15" s="10">
        <v>8.5754899980000001</v>
      </c>
    </row>
    <row r="16" spans="1:8">
      <c r="B16">
        <v>2008</v>
      </c>
      <c r="C16" s="10">
        <v>15.42323303</v>
      </c>
      <c r="D16" s="10">
        <v>12.44546413</v>
      </c>
      <c r="E16" s="10">
        <v>10.34626007</v>
      </c>
      <c r="F16" s="10">
        <v>9.6087036129999994</v>
      </c>
    </row>
    <row r="17" spans="2:6">
      <c r="C17" s="10">
        <v>16.239212040000002</v>
      </c>
      <c r="D17" s="10">
        <v>13.14137077</v>
      </c>
      <c r="E17" s="10">
        <v>11.13468647</v>
      </c>
      <c r="F17" s="10">
        <v>10.363307949999999</v>
      </c>
    </row>
    <row r="18" spans="2:6">
      <c r="C18" s="10">
        <v>17.330818180000001</v>
      </c>
      <c r="D18" s="10">
        <v>14.208416939999999</v>
      </c>
      <c r="E18" s="10">
        <v>12.12228489</v>
      </c>
      <c r="F18" s="10">
        <v>11.23663807</v>
      </c>
    </row>
    <row r="19" spans="2:6">
      <c r="C19" s="10">
        <v>20.315969469999999</v>
      </c>
      <c r="D19" s="10">
        <v>16.709720610000002</v>
      </c>
      <c r="E19" s="10">
        <v>14.76830387</v>
      </c>
      <c r="F19" s="10">
        <v>13.79495335</v>
      </c>
    </row>
    <row r="20" spans="2:6">
      <c r="B20">
        <v>2009</v>
      </c>
      <c r="C20" s="10">
        <v>23.996301649999999</v>
      </c>
      <c r="D20" s="10">
        <v>20.210224149999998</v>
      </c>
      <c r="E20" s="10">
        <v>18.25225258</v>
      </c>
      <c r="F20" s="10">
        <v>17.255228039999999</v>
      </c>
    </row>
    <row r="21" spans="2:6">
      <c r="C21" s="10">
        <v>24.686323170000001</v>
      </c>
      <c r="D21" s="10">
        <v>20.74848557</v>
      </c>
      <c r="E21" s="10">
        <v>18.876417159999999</v>
      </c>
      <c r="F21" s="10">
        <v>17.783260349999999</v>
      </c>
    </row>
    <row r="22" spans="2:6">
      <c r="C22" s="10">
        <v>25.187429430000002</v>
      </c>
      <c r="D22" s="10">
        <v>21.14988327</v>
      </c>
      <c r="E22" s="10">
        <v>19.01473618</v>
      </c>
      <c r="F22" s="10">
        <v>17.760820389999999</v>
      </c>
    </row>
    <row r="23" spans="2:6">
      <c r="C23" s="10">
        <v>26.319635389999998</v>
      </c>
      <c r="D23" s="10">
        <v>21.966867449999999</v>
      </c>
      <c r="E23" s="10">
        <v>19.984167100000001</v>
      </c>
      <c r="F23" s="10">
        <v>18.678918840000001</v>
      </c>
    </row>
    <row r="24" spans="2:6">
      <c r="B24">
        <v>2010</v>
      </c>
      <c r="C24" s="10">
        <v>27.573156359999999</v>
      </c>
      <c r="D24" s="10">
        <v>23.12633705</v>
      </c>
      <c r="E24" s="10">
        <v>21.232025149999998</v>
      </c>
      <c r="F24" s="10">
        <v>19.856241229999998</v>
      </c>
    </row>
    <row r="25" spans="2:6">
      <c r="C25" s="10">
        <v>27.79039955</v>
      </c>
      <c r="D25" s="10">
        <v>23.072448730000001</v>
      </c>
      <c r="E25" s="10">
        <v>21.24259949</v>
      </c>
      <c r="F25" s="10">
        <v>19.899999619999999</v>
      </c>
    </row>
    <row r="26" spans="2:6">
      <c r="C26" s="10">
        <v>27.5683136</v>
      </c>
      <c r="D26" s="10">
        <v>22.90332222</v>
      </c>
      <c r="E26" s="10">
        <v>20.93655777</v>
      </c>
      <c r="F26" s="10">
        <v>19.60385132</v>
      </c>
    </row>
    <row r="27" spans="2:6">
      <c r="C27" s="10">
        <v>28.180238719999998</v>
      </c>
      <c r="D27" s="10">
        <v>23.249776839999999</v>
      </c>
      <c r="E27" s="10">
        <v>21.391439439999999</v>
      </c>
      <c r="F27" s="10">
        <v>20.127948759999999</v>
      </c>
    </row>
    <row r="28" spans="2:6">
      <c r="B28">
        <v>2011</v>
      </c>
      <c r="C28" s="10">
        <v>29.334743499999998</v>
      </c>
      <c r="D28" s="10">
        <v>24.279216770000001</v>
      </c>
      <c r="E28" s="10">
        <v>22.434156420000001</v>
      </c>
      <c r="F28" s="10">
        <v>21.092924119999999</v>
      </c>
    </row>
    <row r="29" spans="2:6">
      <c r="C29" s="10">
        <v>29.001811979999999</v>
      </c>
      <c r="D29" s="10">
        <v>23.68203926</v>
      </c>
      <c r="E29" s="10">
        <v>21.960264209999998</v>
      </c>
      <c r="F29" s="10">
        <v>20.65509033</v>
      </c>
    </row>
    <row r="30" spans="2:6">
      <c r="C30" s="10">
        <v>29.439451219999999</v>
      </c>
      <c r="D30" s="10">
        <v>24.3875885</v>
      </c>
      <c r="E30" s="10">
        <v>22.63459778</v>
      </c>
      <c r="F30" s="10">
        <v>21.29775429</v>
      </c>
    </row>
    <row r="31" spans="2:6">
      <c r="C31" s="10">
        <v>30.9972496</v>
      </c>
      <c r="D31" s="10">
        <v>25.71549225</v>
      </c>
      <c r="E31" s="10">
        <v>23.869508740000001</v>
      </c>
      <c r="F31" s="10">
        <v>22.570419309999998</v>
      </c>
    </row>
    <row r="32" spans="2:6">
      <c r="B32">
        <v>2012</v>
      </c>
      <c r="C32" s="10">
        <v>32.860340119999996</v>
      </c>
      <c r="D32" s="10">
        <v>27.34983063</v>
      </c>
      <c r="E32" s="10">
        <v>25.554922099999999</v>
      </c>
      <c r="F32" s="10">
        <v>24.20317459</v>
      </c>
    </row>
    <row r="33" spans="2:8">
      <c r="C33" s="10">
        <v>33.21508789</v>
      </c>
      <c r="D33" s="10">
        <v>27.53870964</v>
      </c>
      <c r="E33" s="10">
        <v>25.796205520000001</v>
      </c>
      <c r="F33" s="10">
        <v>24.4160614</v>
      </c>
    </row>
    <row r="34" spans="2:8">
      <c r="C34" s="10">
        <v>34.036502839999997</v>
      </c>
      <c r="D34" s="10">
        <v>28.296813960000001</v>
      </c>
      <c r="E34" s="10">
        <v>26.313144680000001</v>
      </c>
      <c r="F34" s="10">
        <v>24.811388019999999</v>
      </c>
    </row>
    <row r="35" spans="2:8">
      <c r="C35" s="10">
        <v>35.319484709999998</v>
      </c>
      <c r="D35" s="10">
        <v>29.263628010000001</v>
      </c>
      <c r="E35" s="10">
        <v>27.32472229</v>
      </c>
      <c r="F35" s="10">
        <v>25.788177489999999</v>
      </c>
    </row>
    <row r="36" spans="2:8">
      <c r="B36">
        <v>2013</v>
      </c>
      <c r="C36" s="10">
        <v>36.704586030000002</v>
      </c>
      <c r="D36" s="10">
        <v>30.39959717</v>
      </c>
      <c r="E36" s="10">
        <v>28.446117399999999</v>
      </c>
      <c r="F36" s="10">
        <v>26.947113040000001</v>
      </c>
    </row>
    <row r="37" spans="2:8">
      <c r="C37" s="10">
        <v>36.241714479999999</v>
      </c>
      <c r="D37" s="10">
        <v>29.62084961</v>
      </c>
      <c r="E37" s="10">
        <v>27.658578869999999</v>
      </c>
      <c r="F37" s="10">
        <v>26.072408679999999</v>
      </c>
    </row>
    <row r="38" spans="2:8">
      <c r="C38" s="10">
        <v>35.437820430000002</v>
      </c>
      <c r="D38" s="10">
        <v>29.253160479999998</v>
      </c>
      <c r="E38" s="10">
        <v>27.260530469999999</v>
      </c>
      <c r="F38" s="10">
        <v>25.66350555</v>
      </c>
    </row>
    <row r="39" spans="2:8">
      <c r="C39" s="10">
        <v>35.906532290000001</v>
      </c>
      <c r="D39" s="10">
        <v>29.136564249999999</v>
      </c>
      <c r="E39" s="10">
        <v>27.249668119999999</v>
      </c>
      <c r="F39" s="10">
        <v>25.739116670000001</v>
      </c>
    </row>
    <row r="40" spans="2:8">
      <c r="B40">
        <v>2014</v>
      </c>
      <c r="C40" s="10">
        <v>36.134540559999998</v>
      </c>
      <c r="D40" s="10">
        <v>29.424148559999999</v>
      </c>
      <c r="E40" s="10">
        <v>27.49593544</v>
      </c>
      <c r="F40" s="10">
        <v>25.940786360000001</v>
      </c>
    </row>
    <row r="41" spans="2:8">
      <c r="C41" s="10">
        <v>34.840839389999999</v>
      </c>
      <c r="D41" s="10">
        <v>27.8112545</v>
      </c>
      <c r="E41" s="10">
        <v>25.989452360000001</v>
      </c>
      <c r="F41" s="10">
        <v>24.485576630000001</v>
      </c>
      <c r="H41" t="s">
        <v>196</v>
      </c>
    </row>
    <row r="42" spans="2:8">
      <c r="C42" s="10">
        <v>33.846515660000001</v>
      </c>
      <c r="D42" s="10">
        <v>27.29257011</v>
      </c>
      <c r="E42" s="10">
        <v>25.24004936</v>
      </c>
      <c r="F42" s="10">
        <v>23.68220711</v>
      </c>
    </row>
    <row r="43" spans="2:8">
      <c r="C43" s="10">
        <v>33.860618590000001</v>
      </c>
      <c r="D43" s="10">
        <v>26.955423360000001</v>
      </c>
      <c r="E43" s="10">
        <v>25.139137269999999</v>
      </c>
      <c r="F43" s="10">
        <v>23.713020319999998</v>
      </c>
    </row>
    <row r="44" spans="2:8">
      <c r="B44">
        <v>2015</v>
      </c>
      <c r="C44" s="10">
        <v>33.766860960000002</v>
      </c>
      <c r="D44" s="10">
        <v>26.87560654</v>
      </c>
      <c r="E44" s="10">
        <v>25.111042019999999</v>
      </c>
      <c r="F44" s="10">
        <v>23.78668785</v>
      </c>
    </row>
    <row r="45" spans="2:8">
      <c r="C45" s="10">
        <v>32.27011108</v>
      </c>
      <c r="D45" s="10">
        <v>25.33158684</v>
      </c>
      <c r="E45" s="10">
        <v>23.641414640000001</v>
      </c>
      <c r="F45" s="10">
        <v>22.38127708</v>
      </c>
    </row>
    <row r="46" spans="2:8">
      <c r="C46" s="10">
        <v>31.299070360000002</v>
      </c>
      <c r="D46" s="10">
        <v>24.5225811</v>
      </c>
      <c r="E46" s="10">
        <v>22.469131470000001</v>
      </c>
      <c r="F46" s="10">
        <v>21.190021510000001</v>
      </c>
    </row>
    <row r="47" spans="2:8">
      <c r="C47" s="10">
        <v>30.870906829999999</v>
      </c>
      <c r="D47" s="10">
        <v>23.961568830000001</v>
      </c>
      <c r="E47" s="10">
        <v>22.19023705</v>
      </c>
      <c r="F47" s="10">
        <v>20.904012680000001</v>
      </c>
    </row>
    <row r="48" spans="2:8">
      <c r="B48">
        <v>2016</v>
      </c>
      <c r="C48" s="10">
        <v>30.837659840000001</v>
      </c>
      <c r="D48" s="10">
        <v>23.982490540000001</v>
      </c>
      <c r="E48" s="10">
        <v>22.244354250000001</v>
      </c>
      <c r="F48" s="10">
        <v>21.00403786</v>
      </c>
    </row>
    <row r="49" spans="2:6">
      <c r="C49" s="10">
        <v>29.542921069999998</v>
      </c>
      <c r="D49" s="10">
        <v>22.909183500000001</v>
      </c>
      <c r="E49" s="10">
        <v>21.240255359999999</v>
      </c>
      <c r="F49" s="10">
        <v>20.007534029999999</v>
      </c>
    </row>
    <row r="50" spans="2:6">
      <c r="C50" s="10">
        <v>28.53534698</v>
      </c>
      <c r="D50" s="10">
        <v>22.046165469999998</v>
      </c>
      <c r="E50" s="10">
        <v>20.19537163</v>
      </c>
      <c r="F50" s="10">
        <v>18.919485089999998</v>
      </c>
    </row>
    <row r="51" spans="2:6">
      <c r="C51" s="10">
        <v>28.442926409999998</v>
      </c>
      <c r="D51" s="10">
        <v>21.661052699999999</v>
      </c>
      <c r="E51" s="10">
        <v>19.828489300000001</v>
      </c>
      <c r="F51" s="10">
        <v>18.638809200000001</v>
      </c>
    </row>
    <row r="52" spans="2:6">
      <c r="B52">
        <v>2017</v>
      </c>
      <c r="C52" s="10">
        <v>28.441713329999999</v>
      </c>
      <c r="D52" s="10">
        <v>21.758195879999999</v>
      </c>
      <c r="E52" s="10">
        <v>19.880262370000001</v>
      </c>
      <c r="F52" s="10">
        <v>18.757539749999999</v>
      </c>
    </row>
    <row r="53" spans="2:6">
      <c r="C53" s="10">
        <v>26.590318679999999</v>
      </c>
      <c r="D53" s="10">
        <v>20.060440060000001</v>
      </c>
      <c r="E53" s="10">
        <v>18.32687378</v>
      </c>
      <c r="F53" s="10">
        <v>17.229274749999998</v>
      </c>
    </row>
    <row r="54" spans="2:6">
      <c r="C54" s="10">
        <v>25.743331909999998</v>
      </c>
      <c r="D54" s="10">
        <v>19.495752329999998</v>
      </c>
      <c r="E54" s="10">
        <v>17.5377121</v>
      </c>
      <c r="F54" s="10">
        <v>16.38761139</v>
      </c>
    </row>
    <row r="55" spans="2:6">
      <c r="C55" s="10">
        <v>25.6539669</v>
      </c>
      <c r="D55" s="10">
        <v>19.316108700000001</v>
      </c>
      <c r="E55" s="10">
        <v>17.650663380000001</v>
      </c>
      <c r="F55" s="10">
        <v>16.553377149999999</v>
      </c>
    </row>
    <row r="56" spans="2:6">
      <c r="B56">
        <v>2018</v>
      </c>
      <c r="C56" s="10">
        <v>25.599931720000001</v>
      </c>
      <c r="D56" s="10">
        <v>19.547531129999999</v>
      </c>
      <c r="E56" s="10">
        <v>17.800970079999999</v>
      </c>
      <c r="F56" s="10">
        <v>16.75404739</v>
      </c>
    </row>
    <row r="57" spans="2:6">
      <c r="C57" s="10">
        <v>24.161415099999999</v>
      </c>
      <c r="D57" s="10">
        <v>17.995334629999999</v>
      </c>
      <c r="E57" s="10">
        <v>16.313989639999999</v>
      </c>
      <c r="F57" s="10">
        <v>15.29289627</v>
      </c>
    </row>
    <row r="58" spans="2:6">
      <c r="C58" s="10">
        <v>23.260496140000001</v>
      </c>
      <c r="D58" s="10">
        <v>17.47416496</v>
      </c>
      <c r="E58" s="10">
        <v>15.62478638</v>
      </c>
      <c r="F58" s="10">
        <v>14.561404230000001</v>
      </c>
    </row>
    <row r="59" spans="2:6">
      <c r="C59" s="10">
        <v>23.188346859999999</v>
      </c>
      <c r="D59" s="10">
        <v>17.227537160000001</v>
      </c>
      <c r="E59" s="10">
        <v>15.441006659999999</v>
      </c>
      <c r="F59" s="10">
        <v>14.457465170000001</v>
      </c>
    </row>
    <row r="60" spans="2:6">
      <c r="B60">
        <v>2019</v>
      </c>
      <c r="C60" s="10">
        <v>23.331489560000001</v>
      </c>
      <c r="D60" s="10">
        <v>17.427881240000001</v>
      </c>
      <c r="E60" s="10">
        <v>15.67629623</v>
      </c>
      <c r="F60" s="10">
        <v>14.70279884</v>
      </c>
    </row>
    <row r="61" spans="2:6">
      <c r="C61" s="10">
        <v>22.553394319999999</v>
      </c>
      <c r="D61" s="10">
        <v>16.481040950000001</v>
      </c>
      <c r="E61" s="10">
        <v>14.9345274</v>
      </c>
      <c r="F61" s="10">
        <v>14.033750530000001</v>
      </c>
    </row>
    <row r="62" spans="2:6">
      <c r="C62" s="10">
        <v>22.408514019999998</v>
      </c>
      <c r="D62" s="10">
        <v>16.709548949999999</v>
      </c>
      <c r="E62" s="10">
        <v>14.83804417</v>
      </c>
      <c r="F62" s="10">
        <v>13.93240261</v>
      </c>
    </row>
    <row r="63" spans="2:6">
      <c r="C63" s="10">
        <v>22.142105099999998</v>
      </c>
      <c r="D63" s="10">
        <v>16.37278366</v>
      </c>
      <c r="E63" s="10">
        <v>14.65359402</v>
      </c>
      <c r="F63" s="10">
        <v>13.793570519999999</v>
      </c>
    </row>
    <row r="64" spans="2:6">
      <c r="B64">
        <v>2020</v>
      </c>
      <c r="C64" s="10">
        <v>22.888174060000001</v>
      </c>
      <c r="D64" s="10">
        <v>17.264684679999998</v>
      </c>
      <c r="E64" s="10">
        <v>15.33333874</v>
      </c>
      <c r="F64" s="10">
        <v>14.41869545</v>
      </c>
    </row>
    <row r="65" spans="2:6">
      <c r="C65" s="10">
        <v>26.216644290000001</v>
      </c>
      <c r="D65" s="10">
        <v>21.228942870000001</v>
      </c>
      <c r="E65" s="10">
        <v>16.659532550000002</v>
      </c>
      <c r="F65" s="10">
        <v>15.336817740000001</v>
      </c>
    </row>
    <row r="66" spans="2:6">
      <c r="C66" s="10">
        <v>25.575477599999999</v>
      </c>
      <c r="D66" s="10">
        <v>20.28546906</v>
      </c>
      <c r="E66" s="10">
        <v>17.635482790000001</v>
      </c>
      <c r="F66" s="10">
        <v>16.266551969999998</v>
      </c>
    </row>
    <row r="67" spans="2:6">
      <c r="C67" s="10">
        <v>25.305881500000002</v>
      </c>
      <c r="D67" s="10">
        <v>19.459140779999998</v>
      </c>
      <c r="E67" s="10">
        <v>17.43063545</v>
      </c>
      <c r="F67" s="10">
        <v>16.138746260000001</v>
      </c>
    </row>
    <row r="68" spans="2:6">
      <c r="B68">
        <v>2021</v>
      </c>
      <c r="C68" s="10">
        <v>25.642200469999999</v>
      </c>
      <c r="D68" s="10">
        <v>19.839920039999999</v>
      </c>
      <c r="E68" s="10">
        <v>17.188699719999999</v>
      </c>
      <c r="F68" s="10">
        <v>15.993772509999999</v>
      </c>
    </row>
    <row r="69" spans="2:6">
      <c r="C69" s="10">
        <v>24.845125199999998</v>
      </c>
      <c r="D69" s="10">
        <v>18.485733029999999</v>
      </c>
      <c r="E69" s="10">
        <v>16.20598412</v>
      </c>
      <c r="F69" s="10">
        <v>15.274913789999999</v>
      </c>
    </row>
    <row r="70" spans="2:6">
      <c r="C70" s="10">
        <v>23.59317398</v>
      </c>
      <c r="D70" s="10">
        <v>17.750946039999999</v>
      </c>
      <c r="E70" s="10">
        <v>15.421793940000001</v>
      </c>
      <c r="F70" s="10">
        <v>14.583069800000001</v>
      </c>
    </row>
    <row r="71" spans="2:6">
      <c r="C71" s="10">
        <v>21.97136879</v>
      </c>
      <c r="D71" s="10">
        <v>16.154922490000001</v>
      </c>
      <c r="E71" s="10">
        <v>13.931068420000001</v>
      </c>
      <c r="F71" s="10">
        <v>13.336423870000001</v>
      </c>
    </row>
    <row r="72" spans="2:6">
      <c r="B72">
        <v>2022</v>
      </c>
      <c r="C72" s="10">
        <v>22.205360410000001</v>
      </c>
      <c r="D72" s="10">
        <v>16.442007060000002</v>
      </c>
      <c r="E72" s="10">
        <v>14.28067207</v>
      </c>
      <c r="F72" s="10">
        <v>13.65710449</v>
      </c>
    </row>
    <row r="73" spans="2:6">
      <c r="C73" s="10">
        <v>20.869281770000001</v>
      </c>
      <c r="D73" s="10">
        <v>15.119692799999999</v>
      </c>
      <c r="E73" s="10">
        <v>13.03317356</v>
      </c>
      <c r="F73" s="10">
        <v>12.489666939999999</v>
      </c>
    </row>
  </sheetData>
  <hyperlinks>
    <hyperlink ref="A1" location="Indice!A1" display="Volver índice" xr:uid="{B58908D3-1D4B-4B7E-B429-D6303960D09A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H31"/>
  <sheetViews>
    <sheetView workbookViewId="0">
      <selection activeCell="E18" sqref="E18"/>
    </sheetView>
  </sheetViews>
  <sheetFormatPr baseColWidth="10" defaultRowHeight="15.6"/>
  <cols>
    <col min="2" max="2" width="20.19921875" customWidth="1"/>
  </cols>
  <sheetData>
    <row r="1" spans="1:8">
      <c r="A1" s="3" t="s">
        <v>833</v>
      </c>
    </row>
    <row r="3" spans="1:8">
      <c r="H3" s="2" t="s">
        <v>1246</v>
      </c>
    </row>
    <row r="4" spans="1:8">
      <c r="C4" t="s">
        <v>201</v>
      </c>
      <c r="D4" t="s">
        <v>202</v>
      </c>
    </row>
    <row r="5" spans="1:8">
      <c r="B5" t="s">
        <v>203</v>
      </c>
      <c r="C5" s="10">
        <f>'Base_II.3-II.5'!BT20</f>
        <v>18.69099426</v>
      </c>
      <c r="D5" s="10">
        <f>'Base_II.3-II.5'!BT76-'Base_II.3-II.5'!BT20</f>
        <v>3.9112071999999998</v>
      </c>
    </row>
    <row r="6" spans="1:8">
      <c r="B6" t="s">
        <v>204</v>
      </c>
      <c r="C6" s="10">
        <f>'Base_II.3-II.5'!BT21</f>
        <v>8.9561719889999996</v>
      </c>
      <c r="D6" s="10">
        <f>'Base_II.3-II.5'!BT77-'Base_II.3-II.5'!BT21</f>
        <v>2.1326456110000009</v>
      </c>
    </row>
    <row r="7" spans="1:8">
      <c r="B7" t="s">
        <v>205</v>
      </c>
      <c r="C7" s="10">
        <f>'Base_II.3-II.5'!BT22</f>
        <v>11.37649918</v>
      </c>
      <c r="D7" s="10">
        <f>'Base_II.3-II.5'!BT78-'Base_II.3-II.5'!BT22</f>
        <v>3.8441104799999994</v>
      </c>
    </row>
    <row r="8" spans="1:8">
      <c r="B8" t="s">
        <v>206</v>
      </c>
      <c r="C8" s="10">
        <f>'Base_II.3-II.5'!BT23</f>
        <v>9.2903594970000007</v>
      </c>
      <c r="D8" s="10">
        <f>'Base_II.3-II.5'!BT79-'Base_II.3-II.5'!BT23</f>
        <v>2.3927402529999995</v>
      </c>
    </row>
    <row r="9" spans="1:8">
      <c r="B9" t="s">
        <v>207</v>
      </c>
      <c r="C9" s="10">
        <f>'Base_II.3-II.5'!BT24</f>
        <v>17.76635933</v>
      </c>
      <c r="D9" s="10">
        <f>'Base_II.3-II.5'!BT80-'Base_II.3-II.5'!BT24</f>
        <v>2.00082016</v>
      </c>
    </row>
    <row r="10" spans="1:8">
      <c r="B10" t="s">
        <v>208</v>
      </c>
      <c r="C10" s="10">
        <f>'Base_II.3-II.5'!BT25</f>
        <v>8.1770362849999998</v>
      </c>
      <c r="D10" s="10">
        <f>'Base_II.3-II.5'!BT81-'Base_II.3-II.5'!BT25</f>
        <v>2.8505268150000003</v>
      </c>
    </row>
    <row r="11" spans="1:8">
      <c r="B11" t="s">
        <v>209</v>
      </c>
      <c r="C11" s="10">
        <f>'Base_II.3-II.5'!BT26</f>
        <v>10.19944572</v>
      </c>
      <c r="D11" s="10">
        <f>'Base_II.3-II.5'!BT82-'Base_II.3-II.5'!BT26</f>
        <v>2.3506088300000005</v>
      </c>
    </row>
    <row r="12" spans="1:8">
      <c r="B12" t="s">
        <v>210</v>
      </c>
      <c r="C12" s="10">
        <f>'Base_II.3-II.5'!BT27</f>
        <v>14.10534382</v>
      </c>
      <c r="D12" s="10">
        <f>'Base_II.3-II.5'!BT83-'Base_II.3-II.5'!BT27</f>
        <v>3.2675218600000004</v>
      </c>
    </row>
    <row r="13" spans="1:8">
      <c r="B13" t="s">
        <v>211</v>
      </c>
      <c r="C13" s="10">
        <f>'Base_II.3-II.5'!BT28</f>
        <v>9.2961759570000009</v>
      </c>
      <c r="D13" s="10">
        <f>'Base_II.3-II.5'!BT84-'Base_II.3-II.5'!BT28</f>
        <v>1.6496868129999989</v>
      </c>
    </row>
    <row r="14" spans="1:8">
      <c r="B14" t="s">
        <v>212</v>
      </c>
      <c r="C14" s="10">
        <f>'Base_II.3-II.5'!BT29</f>
        <v>12.822031020000001</v>
      </c>
      <c r="D14" s="10">
        <f>'Base_II.3-II.5'!BT85-'Base_II.3-II.5'!BT29</f>
        <v>2.85260201</v>
      </c>
    </row>
    <row r="15" spans="1:8">
      <c r="B15" t="s">
        <v>213</v>
      </c>
      <c r="C15" s="10">
        <f>'Base_II.3-II.5'!BT30</f>
        <v>16.729986190000002</v>
      </c>
      <c r="D15" s="10">
        <f>'Base_II.3-II.5'!BT86-'Base_II.3-II.5'!BT30</f>
        <v>4.0278148699999967</v>
      </c>
    </row>
    <row r="16" spans="1:8">
      <c r="B16" t="s">
        <v>214</v>
      </c>
      <c r="C16" s="10">
        <f>'Base_II.3-II.5'!BT31</f>
        <v>11.205246929999999</v>
      </c>
      <c r="D16" s="10">
        <f>'Base_II.3-II.5'!BT87-'Base_II.3-II.5'!BT31</f>
        <v>2.3003835600000002</v>
      </c>
    </row>
    <row r="17" spans="2:7">
      <c r="B17" t="s">
        <v>215</v>
      </c>
      <c r="C17" s="10">
        <f>'Base_II.3-II.5'!BT32</f>
        <v>10.18859863</v>
      </c>
      <c r="D17" s="10">
        <f>'Base_II.3-II.5'!BT88-'Base_II.3-II.5'!BT32</f>
        <v>1.9157199900000013</v>
      </c>
    </row>
    <row r="18" spans="2:7">
      <c r="B18" t="s">
        <v>216</v>
      </c>
      <c r="C18" s="10">
        <f>'Base_II.3-II.5'!BT33</f>
        <v>12.190911290000001</v>
      </c>
      <c r="D18" s="10">
        <f>'Base_II.3-II.5'!BT89-'Base_II.3-II.5'!BT33</f>
        <v>2.8526353899999997</v>
      </c>
    </row>
    <row r="19" spans="2:7">
      <c r="B19" t="s">
        <v>217</v>
      </c>
      <c r="C19" s="10">
        <f>'Base_II.3-II.5'!BT34</f>
        <v>8.7579002379999995</v>
      </c>
      <c r="D19" s="10">
        <f>'Base_II.3-II.5'!BT90-'Base_II.3-II.5'!BT34</f>
        <v>1.4993009520000005</v>
      </c>
    </row>
    <row r="20" spans="2:7">
      <c r="B20" t="s">
        <v>218</v>
      </c>
      <c r="C20" s="10">
        <f>'Base_II.3-II.5'!BT35</f>
        <v>8.7581310269999992</v>
      </c>
      <c r="D20" s="10">
        <f>'Base_II.3-II.5'!BT91-'Base_II.3-II.5'!BT35</f>
        <v>2.5534362829999999</v>
      </c>
    </row>
    <row r="21" spans="2:7">
      <c r="B21" t="s">
        <v>219</v>
      </c>
      <c r="C21" s="10">
        <f>'Base_II.3-II.5'!BT36</f>
        <v>10.19851398</v>
      </c>
      <c r="D21" s="10">
        <f>'Base_II.3-II.5'!BT92-'Base_II.3-II.5'!BT36</f>
        <v>1.8656930999999997</v>
      </c>
    </row>
    <row r="22" spans="2:7">
      <c r="B22" t="s">
        <v>220</v>
      </c>
      <c r="C22" s="10">
        <f>'Base_II.3-II.5'!BT37</f>
        <v>22.749847410000001</v>
      </c>
      <c r="D22" s="10">
        <f>'Base_II.3-II.5'!BT93-'Base_II.3-II.5'!BT37</f>
        <v>4.6158046699999993</v>
      </c>
    </row>
    <row r="23" spans="2:7">
      <c r="B23" t="s">
        <v>221</v>
      </c>
      <c r="C23" s="10">
        <f>'Base_II.3-II.5'!BT38</f>
        <v>24.655843730000001</v>
      </c>
      <c r="D23" s="10">
        <f>'Base_II.3-II.5'!BT94-'Base_II.3-II.5'!BT38</f>
        <v>1.9626598400000006</v>
      </c>
    </row>
    <row r="24" spans="2:7">
      <c r="B24" t="s">
        <v>222</v>
      </c>
      <c r="C24" s="10">
        <f>'Base_II.3-II.5'!BT39</f>
        <v>12.489666939999999</v>
      </c>
      <c r="D24" s="10">
        <f>'Base_II.3-II.5'!BT95-'Base_II.3-II.5'!BT39</f>
        <v>2.6300258599999999</v>
      </c>
    </row>
    <row r="31" spans="2:7">
      <c r="G31" t="s">
        <v>73</v>
      </c>
    </row>
  </sheetData>
  <hyperlinks>
    <hyperlink ref="A1" location="Indice!A1" display="Volver índice" xr:uid="{00000000-0004-0000-10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G25"/>
  <sheetViews>
    <sheetView topLeftCell="A3" workbookViewId="0">
      <selection activeCell="M10" sqref="M10"/>
    </sheetView>
  </sheetViews>
  <sheetFormatPr baseColWidth="10" defaultRowHeight="15.6"/>
  <sheetData>
    <row r="1" spans="1:7">
      <c r="A1" s="3" t="s">
        <v>833</v>
      </c>
    </row>
    <row r="3" spans="1:7">
      <c r="G3" s="2" t="s">
        <v>1312</v>
      </c>
    </row>
    <row r="5" spans="1:7">
      <c r="C5" s="408">
        <v>2021</v>
      </c>
      <c r="D5" s="408"/>
      <c r="E5" s="408"/>
    </row>
    <row r="6" spans="1:7">
      <c r="C6" t="s">
        <v>201</v>
      </c>
      <c r="D6" t="s">
        <v>223</v>
      </c>
      <c r="E6" t="s">
        <v>224</v>
      </c>
    </row>
    <row r="7" spans="1:7">
      <c r="B7" t="s">
        <v>5</v>
      </c>
      <c r="C7">
        <v>14.8</v>
      </c>
      <c r="D7" s="10">
        <v>19.794347603698984</v>
      </c>
      <c r="E7" s="10">
        <v>25.644578587144494</v>
      </c>
    </row>
    <row r="8" spans="1:7">
      <c r="B8" t="s">
        <v>225</v>
      </c>
      <c r="C8">
        <v>7</v>
      </c>
      <c r="D8" s="10">
        <v>12.829156789481278</v>
      </c>
      <c r="E8" s="10">
        <v>16.410341275230113</v>
      </c>
    </row>
    <row r="9" spans="1:7">
      <c r="B9" t="s">
        <v>226</v>
      </c>
      <c r="C9">
        <v>9.5</v>
      </c>
      <c r="D9" s="10">
        <v>21.797058864487738</v>
      </c>
      <c r="E9" s="10">
        <v>30.696098330292859</v>
      </c>
    </row>
    <row r="10" spans="1:7">
      <c r="B10" t="s">
        <v>227</v>
      </c>
      <c r="C10">
        <v>14.7</v>
      </c>
      <c r="D10" s="10">
        <v>19.564504223734932</v>
      </c>
      <c r="E10" s="10">
        <v>23.173964569835153</v>
      </c>
    </row>
    <row r="11" spans="1:7">
      <c r="B11" t="s">
        <v>228</v>
      </c>
      <c r="C11">
        <v>6.6</v>
      </c>
      <c r="D11" s="10">
        <v>10.885354588796186</v>
      </c>
      <c r="E11" s="10">
        <v>13.454341105482721</v>
      </c>
    </row>
    <row r="12" spans="1:7">
      <c r="B12" t="s">
        <v>229</v>
      </c>
      <c r="C12">
        <v>7.9</v>
      </c>
      <c r="D12" s="10">
        <v>12.066064273604136</v>
      </c>
      <c r="E12" s="10">
        <v>16.363114748893533</v>
      </c>
    </row>
    <row r="13" spans="1:7">
      <c r="B13" t="s">
        <v>230</v>
      </c>
      <c r="C13">
        <v>3.6</v>
      </c>
      <c r="D13" s="10">
        <v>9.1359642565018166</v>
      </c>
      <c r="E13" s="10">
        <v>10.931356476310256</v>
      </c>
    </row>
    <row r="25" spans="7:7">
      <c r="G25" t="s">
        <v>231</v>
      </c>
    </row>
  </sheetData>
  <mergeCells count="1">
    <mergeCell ref="C5:E5"/>
  </mergeCells>
  <hyperlinks>
    <hyperlink ref="A1" location="Indice!A1" display="Volver índice" xr:uid="{00000000-0004-0000-11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39997558519241921"/>
  </sheetPr>
  <dimension ref="B3:BT32"/>
  <sheetViews>
    <sheetView topLeftCell="B3" workbookViewId="0">
      <selection activeCell="M29" sqref="M29"/>
    </sheetView>
  </sheetViews>
  <sheetFormatPr baseColWidth="10" defaultRowHeight="15.6"/>
  <cols>
    <col min="2" max="2" width="77.796875" customWidth="1"/>
  </cols>
  <sheetData>
    <row r="3" spans="2:18" ht="21">
      <c r="B3" s="11" t="s">
        <v>935</v>
      </c>
    </row>
    <row r="5" spans="2:18">
      <c r="B5" s="2" t="s">
        <v>1255</v>
      </c>
    </row>
    <row r="6" spans="2:18">
      <c r="B6" t="s">
        <v>273</v>
      </c>
    </row>
    <row r="7" spans="2:18">
      <c r="C7" s="4">
        <v>2007</v>
      </c>
      <c r="D7">
        <v>2008</v>
      </c>
      <c r="E7">
        <v>2009</v>
      </c>
      <c r="F7">
        <v>2010</v>
      </c>
      <c r="G7">
        <v>2011</v>
      </c>
      <c r="H7">
        <v>2012</v>
      </c>
      <c r="I7">
        <v>2013</v>
      </c>
      <c r="J7">
        <v>2014</v>
      </c>
      <c r="K7">
        <v>2015</v>
      </c>
      <c r="L7">
        <v>2016</v>
      </c>
      <c r="M7">
        <v>2017</v>
      </c>
      <c r="N7">
        <v>2018</v>
      </c>
      <c r="O7">
        <v>2019</v>
      </c>
      <c r="P7">
        <v>2020</v>
      </c>
      <c r="Q7">
        <v>2021</v>
      </c>
      <c r="R7">
        <v>2022</v>
      </c>
    </row>
    <row r="8" spans="2:18">
      <c r="B8" t="s">
        <v>274</v>
      </c>
      <c r="C8" s="28">
        <v>1965869</v>
      </c>
      <c r="D8" s="28">
        <v>2390424</v>
      </c>
      <c r="E8" s="28">
        <v>3564889</v>
      </c>
      <c r="F8" s="91">
        <v>3982368</v>
      </c>
      <c r="G8" s="29">
        <v>4121801</v>
      </c>
      <c r="H8" s="29">
        <v>4615269</v>
      </c>
      <c r="I8" s="161">
        <v>4763680</v>
      </c>
      <c r="J8" s="162">
        <v>4449701</v>
      </c>
      <c r="K8" s="162">
        <v>4120304</v>
      </c>
      <c r="L8" s="162">
        <v>3767054</v>
      </c>
      <c r="M8" s="162">
        <v>3362811</v>
      </c>
      <c r="N8" s="162">
        <v>3162162</v>
      </c>
      <c r="O8" s="162">
        <v>3015686</v>
      </c>
      <c r="P8" s="162">
        <v>3862883</v>
      </c>
      <c r="Q8" s="162">
        <v>3614339</v>
      </c>
      <c r="R8" s="163">
        <v>2880582</v>
      </c>
    </row>
    <row r="9" spans="2:18">
      <c r="B9" t="s">
        <v>275</v>
      </c>
      <c r="C9" s="28">
        <v>96829</v>
      </c>
      <c r="D9" s="28">
        <v>112290</v>
      </c>
      <c r="E9" s="28">
        <v>128335</v>
      </c>
      <c r="F9" s="91">
        <v>124942</v>
      </c>
      <c r="G9" s="29">
        <v>124816</v>
      </c>
      <c r="H9" s="29">
        <v>112455</v>
      </c>
      <c r="I9" s="161">
        <v>104256</v>
      </c>
      <c r="J9" s="162">
        <v>135586</v>
      </c>
      <c r="K9" s="162">
        <v>107368</v>
      </c>
      <c r="L9" s="162">
        <v>100638</v>
      </c>
      <c r="M9" s="162">
        <v>106314</v>
      </c>
      <c r="N9" s="162">
        <v>99663</v>
      </c>
      <c r="O9" s="162">
        <v>96909</v>
      </c>
      <c r="P9" s="162">
        <v>64781</v>
      </c>
      <c r="Q9" s="162">
        <v>74381</v>
      </c>
      <c r="R9" s="163">
        <v>98225</v>
      </c>
    </row>
    <row r="10" spans="2:18">
      <c r="B10" t="s">
        <v>276</v>
      </c>
      <c r="C10" s="28">
        <v>85998</v>
      </c>
      <c r="D10" s="28">
        <v>93113</v>
      </c>
      <c r="E10" s="28">
        <v>124461</v>
      </c>
      <c r="F10" s="91">
        <v>121604</v>
      </c>
      <c r="G10" s="29">
        <v>128177</v>
      </c>
      <c r="H10" s="29">
        <v>121586</v>
      </c>
      <c r="I10" s="161">
        <v>103639</v>
      </c>
      <c r="J10" s="162">
        <v>100892</v>
      </c>
      <c r="K10" s="162">
        <v>126774</v>
      </c>
      <c r="L10" s="162">
        <v>115430</v>
      </c>
      <c r="M10" s="162">
        <v>111149</v>
      </c>
      <c r="N10" s="162">
        <v>94232</v>
      </c>
      <c r="O10" s="162">
        <v>96212</v>
      </c>
      <c r="P10" s="162">
        <v>85762</v>
      </c>
      <c r="Q10" s="162">
        <v>81951</v>
      </c>
      <c r="R10" s="163">
        <v>99089</v>
      </c>
    </row>
    <row r="11" spans="2:18">
      <c r="B11" t="s">
        <v>277</v>
      </c>
      <c r="C11" s="28">
        <v>145455</v>
      </c>
      <c r="D11" s="28">
        <v>184556</v>
      </c>
      <c r="E11" s="28">
        <v>200641</v>
      </c>
      <c r="F11" s="91">
        <v>210073</v>
      </c>
      <c r="G11" s="29">
        <v>228209</v>
      </c>
      <c r="H11" s="29">
        <v>227552</v>
      </c>
      <c r="I11" s="161">
        <v>221847</v>
      </c>
      <c r="J11" s="162">
        <v>203271</v>
      </c>
      <c r="K11" s="162">
        <v>218511</v>
      </c>
      <c r="L11" s="162">
        <v>195328</v>
      </c>
      <c r="M11" s="162">
        <v>186829</v>
      </c>
      <c r="N11" s="162">
        <v>187636</v>
      </c>
      <c r="O11" s="162">
        <v>176120</v>
      </c>
      <c r="P11" s="162">
        <v>166969</v>
      </c>
      <c r="Q11" s="162">
        <v>124279</v>
      </c>
      <c r="R11" s="163">
        <v>170098</v>
      </c>
    </row>
    <row r="12" spans="2:18">
      <c r="B12" t="s">
        <v>278</v>
      </c>
      <c r="C12" s="28">
        <v>362210</v>
      </c>
      <c r="D12" s="28">
        <v>536198</v>
      </c>
      <c r="E12" s="28">
        <v>660913</v>
      </c>
      <c r="F12" s="91">
        <v>614937</v>
      </c>
      <c r="G12" s="29">
        <v>627239</v>
      </c>
      <c r="H12" s="29">
        <v>664559</v>
      </c>
      <c r="I12" s="161">
        <v>663490</v>
      </c>
      <c r="J12" s="162">
        <v>607546</v>
      </c>
      <c r="K12" s="162">
        <v>562412</v>
      </c>
      <c r="L12" s="162">
        <v>526716</v>
      </c>
      <c r="M12" s="162">
        <v>471483</v>
      </c>
      <c r="N12" s="162">
        <v>488647</v>
      </c>
      <c r="O12" s="162">
        <v>486207</v>
      </c>
      <c r="P12" s="162">
        <v>472968</v>
      </c>
      <c r="Q12" s="162">
        <v>303075</v>
      </c>
      <c r="R12" s="163">
        <v>442270</v>
      </c>
    </row>
    <row r="13" spans="2:18">
      <c r="B13" t="s">
        <v>279</v>
      </c>
      <c r="C13" s="28">
        <v>314895</v>
      </c>
      <c r="D13" s="28">
        <v>411445</v>
      </c>
      <c r="E13" s="28">
        <v>739600</v>
      </c>
      <c r="F13" s="91">
        <v>662020</v>
      </c>
      <c r="G13" s="29">
        <v>676787</v>
      </c>
      <c r="H13" s="29">
        <v>743532</v>
      </c>
      <c r="I13" s="161">
        <v>690854</v>
      </c>
      <c r="J13" s="162">
        <v>608566</v>
      </c>
      <c r="K13" s="162">
        <v>557551</v>
      </c>
      <c r="L13" s="162">
        <v>499715</v>
      </c>
      <c r="M13" s="162">
        <v>455683</v>
      </c>
      <c r="N13" s="162">
        <v>427635</v>
      </c>
      <c r="O13" s="162">
        <v>436155</v>
      </c>
      <c r="P13" s="162">
        <v>913712</v>
      </c>
      <c r="Q13" s="162">
        <v>346489</v>
      </c>
      <c r="R13" s="163">
        <v>400085</v>
      </c>
    </row>
    <row r="14" spans="2:18">
      <c r="B14" t="s">
        <v>280</v>
      </c>
      <c r="C14" s="28">
        <v>188849</v>
      </c>
      <c r="D14" s="28">
        <v>235074</v>
      </c>
      <c r="E14" s="28">
        <v>517298</v>
      </c>
      <c r="F14" s="91">
        <v>495431</v>
      </c>
      <c r="G14" s="29">
        <v>460873</v>
      </c>
      <c r="H14" s="29">
        <v>550174</v>
      </c>
      <c r="I14" s="161">
        <v>507135</v>
      </c>
      <c r="J14" s="162">
        <v>428534</v>
      </c>
      <c r="K14" s="162">
        <v>393167</v>
      </c>
      <c r="L14" s="162">
        <v>335969</v>
      </c>
      <c r="M14" s="162">
        <v>302564</v>
      </c>
      <c r="N14" s="162">
        <v>286692</v>
      </c>
      <c r="O14" s="162">
        <v>274223</v>
      </c>
      <c r="P14" s="162">
        <v>453785</v>
      </c>
      <c r="Q14" s="162">
        <v>299774</v>
      </c>
      <c r="R14" s="163">
        <v>248901</v>
      </c>
    </row>
    <row r="15" spans="2:18">
      <c r="B15" t="s">
        <v>281</v>
      </c>
      <c r="C15" s="28">
        <v>132970</v>
      </c>
      <c r="D15" s="28">
        <v>152412</v>
      </c>
      <c r="E15" s="28">
        <v>308671</v>
      </c>
      <c r="F15" s="91">
        <v>370952</v>
      </c>
      <c r="G15" s="29">
        <v>338935</v>
      </c>
      <c r="H15" s="29">
        <v>405514</v>
      </c>
      <c r="I15" s="161">
        <v>386804</v>
      </c>
      <c r="J15" s="162">
        <v>320893</v>
      </c>
      <c r="K15" s="162">
        <v>293829</v>
      </c>
      <c r="L15" s="162">
        <v>269368</v>
      </c>
      <c r="M15" s="162">
        <v>221975</v>
      </c>
      <c r="N15" s="162">
        <v>218212</v>
      </c>
      <c r="O15" s="162">
        <v>205340</v>
      </c>
      <c r="P15" s="162">
        <v>301776</v>
      </c>
      <c r="Q15" s="162">
        <v>256482</v>
      </c>
      <c r="R15" s="163">
        <v>159565</v>
      </c>
    </row>
    <row r="16" spans="2:18">
      <c r="B16" t="s">
        <v>282</v>
      </c>
      <c r="C16" s="28">
        <v>165344</v>
      </c>
      <c r="D16" s="28">
        <v>186843</v>
      </c>
      <c r="E16" s="28">
        <v>320963</v>
      </c>
      <c r="F16" s="91">
        <v>509091</v>
      </c>
      <c r="G16" s="29">
        <v>442719</v>
      </c>
      <c r="H16" s="29">
        <v>511659</v>
      </c>
      <c r="I16" s="161">
        <v>542001</v>
      </c>
      <c r="J16" s="162">
        <v>446077</v>
      </c>
      <c r="K16" s="162">
        <v>368948</v>
      </c>
      <c r="L16" s="162">
        <v>349015</v>
      </c>
      <c r="M16" s="162">
        <v>279069</v>
      </c>
      <c r="N16" s="162">
        <v>262414</v>
      </c>
      <c r="O16" s="162">
        <v>252429</v>
      </c>
      <c r="P16" s="162">
        <v>337828</v>
      </c>
      <c r="Q16" s="162">
        <v>660596</v>
      </c>
      <c r="R16" s="163">
        <v>151228</v>
      </c>
    </row>
    <row r="17" spans="2:72">
      <c r="B17" t="s">
        <v>283</v>
      </c>
      <c r="C17" s="28">
        <v>114745</v>
      </c>
      <c r="D17" s="28">
        <v>115150</v>
      </c>
      <c r="E17" s="28">
        <v>161567</v>
      </c>
      <c r="F17" s="91">
        <v>335463</v>
      </c>
      <c r="G17" s="29">
        <v>331539</v>
      </c>
      <c r="H17" s="29">
        <v>348399</v>
      </c>
      <c r="I17" s="161">
        <v>417874</v>
      </c>
      <c r="J17" s="162">
        <v>351772</v>
      </c>
      <c r="K17" s="162">
        <v>285579</v>
      </c>
      <c r="L17" s="162">
        <v>254621</v>
      </c>
      <c r="M17" s="162">
        <v>215534</v>
      </c>
      <c r="N17" s="162">
        <v>195272</v>
      </c>
      <c r="O17" s="162">
        <v>183990</v>
      </c>
      <c r="P17" s="162">
        <v>220455</v>
      </c>
      <c r="Q17" s="162">
        <v>400547</v>
      </c>
      <c r="R17" s="163">
        <v>128503</v>
      </c>
    </row>
    <row r="18" spans="2:72">
      <c r="B18" t="s">
        <v>284</v>
      </c>
      <c r="C18" s="28">
        <v>358574</v>
      </c>
      <c r="D18" s="28">
        <v>363343</v>
      </c>
      <c r="E18" s="28">
        <v>402440</v>
      </c>
      <c r="F18" s="91">
        <v>537855</v>
      </c>
      <c r="G18" s="29">
        <v>762507</v>
      </c>
      <c r="H18" s="29">
        <v>929839</v>
      </c>
      <c r="I18" s="161">
        <v>1125780</v>
      </c>
      <c r="J18" s="162">
        <v>1246564</v>
      </c>
      <c r="K18" s="162">
        <v>1206165</v>
      </c>
      <c r="L18" s="162">
        <v>1120254</v>
      </c>
      <c r="M18" s="162">
        <v>1012211</v>
      </c>
      <c r="N18" s="162">
        <v>901759</v>
      </c>
      <c r="O18" s="162">
        <v>808101</v>
      </c>
      <c r="P18" s="162">
        <v>844847</v>
      </c>
      <c r="Q18" s="162">
        <v>1066765</v>
      </c>
      <c r="R18" s="163">
        <v>982618</v>
      </c>
    </row>
    <row r="20" spans="2:72">
      <c r="B20" t="s">
        <v>258</v>
      </c>
      <c r="C20" s="5">
        <f>+C8</f>
        <v>1965869</v>
      </c>
      <c r="D20" s="5">
        <f t="shared" ref="D20:R20" si="0">+D8</f>
        <v>2390424</v>
      </c>
      <c r="E20" s="5">
        <f t="shared" si="0"/>
        <v>3564889</v>
      </c>
      <c r="F20" s="5">
        <f t="shared" si="0"/>
        <v>3982368</v>
      </c>
      <c r="G20" s="5">
        <f t="shared" si="0"/>
        <v>4121801</v>
      </c>
      <c r="H20" s="5">
        <f t="shared" si="0"/>
        <v>4615269</v>
      </c>
      <c r="I20" s="5">
        <f t="shared" si="0"/>
        <v>4763680</v>
      </c>
      <c r="J20" s="5">
        <f t="shared" si="0"/>
        <v>4449701</v>
      </c>
      <c r="K20" s="5">
        <f t="shared" si="0"/>
        <v>4120304</v>
      </c>
      <c r="L20" s="5">
        <f t="shared" si="0"/>
        <v>3767054</v>
      </c>
      <c r="M20" s="5">
        <f t="shared" si="0"/>
        <v>3362811</v>
      </c>
      <c r="N20" s="5">
        <f t="shared" si="0"/>
        <v>3162162</v>
      </c>
      <c r="O20" s="5">
        <f t="shared" si="0"/>
        <v>3015686</v>
      </c>
      <c r="P20" s="5">
        <f t="shared" si="0"/>
        <v>3862883</v>
      </c>
      <c r="Q20" s="5">
        <f t="shared" si="0"/>
        <v>3614339</v>
      </c>
      <c r="R20" s="5">
        <f t="shared" si="0"/>
        <v>2880582</v>
      </c>
    </row>
    <row r="21" spans="2:72">
      <c r="B21" s="15" t="s">
        <v>272</v>
      </c>
      <c r="C21" s="5">
        <f>+C18+C16+C17</f>
        <v>638663</v>
      </c>
      <c r="D21" s="5">
        <f t="shared" ref="D21:R21" si="1">+D18+D16+D17</f>
        <v>665336</v>
      </c>
      <c r="E21" s="5">
        <f t="shared" si="1"/>
        <v>884970</v>
      </c>
      <c r="F21" s="5">
        <f t="shared" si="1"/>
        <v>1382409</v>
      </c>
      <c r="G21" s="5">
        <f t="shared" si="1"/>
        <v>1536765</v>
      </c>
      <c r="H21" s="5">
        <f t="shared" si="1"/>
        <v>1789897</v>
      </c>
      <c r="I21" s="5">
        <f t="shared" si="1"/>
        <v>2085655</v>
      </c>
      <c r="J21" s="5">
        <f t="shared" si="1"/>
        <v>2044413</v>
      </c>
      <c r="K21" s="5">
        <f t="shared" si="1"/>
        <v>1860692</v>
      </c>
      <c r="L21" s="5">
        <f t="shared" si="1"/>
        <v>1723890</v>
      </c>
      <c r="M21" s="5">
        <f t="shared" si="1"/>
        <v>1506814</v>
      </c>
      <c r="N21" s="5">
        <f t="shared" si="1"/>
        <v>1359445</v>
      </c>
      <c r="O21" s="5">
        <f t="shared" si="1"/>
        <v>1244520</v>
      </c>
      <c r="P21" s="5">
        <f t="shared" si="1"/>
        <v>1403130</v>
      </c>
      <c r="Q21" s="5">
        <f t="shared" si="1"/>
        <v>2127908</v>
      </c>
      <c r="R21" s="5">
        <f t="shared" si="1"/>
        <v>1262349</v>
      </c>
    </row>
    <row r="22" spans="2:72">
      <c r="C22" s="10">
        <f>+C21/C20*100</f>
        <v>32.487566567253459</v>
      </c>
      <c r="D22" s="10">
        <f t="shared" ref="D22:R22" si="2">+D21/D20*100</f>
        <v>27.833388553662449</v>
      </c>
      <c r="E22" s="10">
        <f t="shared" si="2"/>
        <v>24.824615857604542</v>
      </c>
      <c r="F22" s="10">
        <f t="shared" si="2"/>
        <v>34.713240966178915</v>
      </c>
      <c r="G22" s="10">
        <f t="shared" si="2"/>
        <v>37.283823260754218</v>
      </c>
      <c r="H22" s="10">
        <f t="shared" si="2"/>
        <v>38.782073157599264</v>
      </c>
      <c r="I22" s="10">
        <f t="shared" si="2"/>
        <v>43.782432909011519</v>
      </c>
      <c r="J22" s="10">
        <f t="shared" si="2"/>
        <v>45.944952256342617</v>
      </c>
      <c r="K22" s="10">
        <f t="shared" si="2"/>
        <v>45.159095057063752</v>
      </c>
      <c r="L22" s="10">
        <f t="shared" si="2"/>
        <v>45.762285329597077</v>
      </c>
      <c r="M22" s="10">
        <f t="shared" si="2"/>
        <v>44.808167928557388</v>
      </c>
      <c r="N22" s="10">
        <f t="shared" si="2"/>
        <v>42.990997931162291</v>
      </c>
      <c r="O22" s="10">
        <f t="shared" si="2"/>
        <v>41.268222222074847</v>
      </c>
      <c r="P22" s="10">
        <f t="shared" si="2"/>
        <v>36.323388515779534</v>
      </c>
      <c r="Q22" s="10">
        <f t="shared" si="2"/>
        <v>58.874056916077876</v>
      </c>
      <c r="R22" s="10">
        <f t="shared" si="2"/>
        <v>43.822706661362183</v>
      </c>
    </row>
    <row r="24" spans="2:72">
      <c r="B24" s="2" t="s">
        <v>1252</v>
      </c>
    </row>
    <row r="25" spans="2:72">
      <c r="B25" t="s">
        <v>273</v>
      </c>
    </row>
    <row r="26" spans="2:72">
      <c r="C26" s="22" t="s">
        <v>169</v>
      </c>
      <c r="D26" s="22" t="s">
        <v>170</v>
      </c>
      <c r="E26" s="22" t="s">
        <v>171</v>
      </c>
      <c r="F26" s="22" t="s">
        <v>172</v>
      </c>
      <c r="G26" s="22" t="s">
        <v>173</v>
      </c>
      <c r="H26" s="22" t="s">
        <v>174</v>
      </c>
      <c r="I26" s="22" t="s">
        <v>175</v>
      </c>
      <c r="J26" s="22" t="s">
        <v>176</v>
      </c>
      <c r="K26" s="22" t="s">
        <v>177</v>
      </c>
      <c r="L26" s="22" t="s">
        <v>178</v>
      </c>
      <c r="M26" s="22" t="s">
        <v>179</v>
      </c>
      <c r="N26" s="22" t="s">
        <v>180</v>
      </c>
      <c r="O26" s="22" t="s">
        <v>13</v>
      </c>
      <c r="P26" s="22" t="s">
        <v>14</v>
      </c>
      <c r="Q26" s="22" t="s">
        <v>15</v>
      </c>
      <c r="R26" s="22" t="s">
        <v>16</v>
      </c>
      <c r="S26" s="22" t="s">
        <v>17</v>
      </c>
      <c r="T26" s="22" t="s">
        <v>18</v>
      </c>
      <c r="U26" s="22" t="s">
        <v>19</v>
      </c>
      <c r="V26" s="22" t="s">
        <v>20</v>
      </c>
      <c r="W26" s="22" t="s">
        <v>21</v>
      </c>
      <c r="X26" s="22" t="s">
        <v>22</v>
      </c>
      <c r="Y26" s="22" t="s">
        <v>23</v>
      </c>
      <c r="Z26" s="22" t="s">
        <v>24</v>
      </c>
      <c r="AA26" s="22" t="s">
        <v>25</v>
      </c>
      <c r="AB26" s="22" t="s">
        <v>26</v>
      </c>
      <c r="AC26" s="22" t="s">
        <v>27</v>
      </c>
      <c r="AD26" s="22" t="s">
        <v>28</v>
      </c>
      <c r="AE26" s="22" t="s">
        <v>29</v>
      </c>
      <c r="AF26" s="22" t="s">
        <v>30</v>
      </c>
      <c r="AG26" s="22" t="s">
        <v>31</v>
      </c>
      <c r="AH26" s="22" t="s">
        <v>32</v>
      </c>
      <c r="AI26" s="22" t="s">
        <v>33</v>
      </c>
      <c r="AJ26" s="22" t="s">
        <v>34</v>
      </c>
      <c r="AK26" s="22" t="s">
        <v>35</v>
      </c>
      <c r="AL26" s="22" t="s">
        <v>36</v>
      </c>
      <c r="AM26" s="22" t="s">
        <v>37</v>
      </c>
      <c r="AN26" s="22" t="s">
        <v>38</v>
      </c>
      <c r="AO26" s="22" t="s">
        <v>39</v>
      </c>
      <c r="AP26" s="22" t="s">
        <v>40</v>
      </c>
      <c r="AQ26" s="22" t="s">
        <v>41</v>
      </c>
      <c r="AR26" s="22" t="s">
        <v>42</v>
      </c>
      <c r="AS26" s="22" t="s">
        <v>43</v>
      </c>
      <c r="AT26" s="22" t="s">
        <v>44</v>
      </c>
      <c r="AU26" s="22" t="s">
        <v>45</v>
      </c>
      <c r="AV26" s="22" t="s">
        <v>46</v>
      </c>
      <c r="AW26" s="22" t="s">
        <v>47</v>
      </c>
      <c r="AX26" s="22" t="s">
        <v>48</v>
      </c>
      <c r="AY26" s="22" t="s">
        <v>49</v>
      </c>
      <c r="AZ26" s="22" t="s">
        <v>50</v>
      </c>
      <c r="BA26" s="22" t="s">
        <v>51</v>
      </c>
      <c r="BB26" s="22" t="s">
        <v>52</v>
      </c>
      <c r="BC26" s="22" t="s">
        <v>53</v>
      </c>
      <c r="BD26" s="22" t="s">
        <v>54</v>
      </c>
      <c r="BE26" s="22" t="s">
        <v>55</v>
      </c>
      <c r="BF26" s="22" t="s">
        <v>56</v>
      </c>
      <c r="BG26" s="22" t="s">
        <v>57</v>
      </c>
      <c r="BH26" s="22" t="s">
        <v>58</v>
      </c>
      <c r="BI26" s="22" t="s">
        <v>59</v>
      </c>
      <c r="BJ26" s="22" t="s">
        <v>60</v>
      </c>
      <c r="BK26" s="22" t="s">
        <v>61</v>
      </c>
      <c r="BL26" s="22" t="s">
        <v>62</v>
      </c>
      <c r="BM26" s="22" t="s">
        <v>63</v>
      </c>
      <c r="BN26" s="22" t="s">
        <v>64</v>
      </c>
      <c r="BO26" s="22" t="s">
        <v>65</v>
      </c>
      <c r="BP26" s="22" t="s">
        <v>66</v>
      </c>
      <c r="BQ26" s="22" t="s">
        <v>67</v>
      </c>
      <c r="BR26" s="22" t="s">
        <v>68</v>
      </c>
      <c r="BS26" s="22" t="s">
        <v>898</v>
      </c>
      <c r="BT26" s="22" t="s">
        <v>1239</v>
      </c>
    </row>
    <row r="27" spans="2:72">
      <c r="B27" t="s">
        <v>285</v>
      </c>
      <c r="C27" s="5">
        <v>2121333.219</v>
      </c>
      <c r="D27" s="5">
        <v>1969137.22</v>
      </c>
      <c r="E27" s="5">
        <v>1783538.8189999999</v>
      </c>
      <c r="F27" s="5">
        <v>1860284.44</v>
      </c>
      <c r="G27" s="5">
        <v>1942813.368</v>
      </c>
      <c r="H27" s="5">
        <v>1834413.95</v>
      </c>
      <c r="I27" s="5">
        <v>1766851.862</v>
      </c>
      <c r="J27" s="5">
        <v>1819441.07</v>
      </c>
      <c r="K27" s="5">
        <v>1863227.16</v>
      </c>
      <c r="L27" s="5">
        <v>1773188.66</v>
      </c>
      <c r="M27" s="5">
        <v>1806171.629</v>
      </c>
      <c r="N27" s="5">
        <v>1941978.2209999999</v>
      </c>
      <c r="O27" s="5">
        <v>2190480.48</v>
      </c>
      <c r="P27" s="5">
        <v>2385691.6290000002</v>
      </c>
      <c r="Q27" s="5">
        <v>2600695.4619999998</v>
      </c>
      <c r="R27" s="5">
        <v>3206830.091</v>
      </c>
      <c r="S27" s="5">
        <v>4018167.65</v>
      </c>
      <c r="T27" s="5">
        <v>4139581.983</v>
      </c>
      <c r="U27" s="5">
        <v>4121403.0210000002</v>
      </c>
      <c r="V27" s="5">
        <v>4334989.6780000003</v>
      </c>
      <c r="W27" s="5">
        <v>4617695.7209999999</v>
      </c>
      <c r="X27" s="5">
        <v>4655305.75</v>
      </c>
      <c r="Y27" s="5">
        <v>4585376.28</v>
      </c>
      <c r="Z27" s="5">
        <v>4702173.93</v>
      </c>
      <c r="AA27" s="5">
        <v>4921172.05</v>
      </c>
      <c r="AB27" s="5">
        <v>4844221.3190000001</v>
      </c>
      <c r="AC27" s="5">
        <v>4998009.8420000002</v>
      </c>
      <c r="AD27" s="5">
        <v>5287296.9009999996</v>
      </c>
      <c r="AE27" s="5">
        <v>5667879.5920000002</v>
      </c>
      <c r="AF27" s="5">
        <v>5731026.9709999999</v>
      </c>
      <c r="AG27" s="5">
        <v>5824233.5180000002</v>
      </c>
      <c r="AH27" s="5">
        <v>6021029.8689999999</v>
      </c>
      <c r="AI27" s="5">
        <v>6278218.4400000004</v>
      </c>
      <c r="AJ27" s="5">
        <v>6047319.0719999997</v>
      </c>
      <c r="AK27" s="5">
        <v>5943353.1399999997</v>
      </c>
      <c r="AL27" s="5">
        <v>5935643.71</v>
      </c>
      <c r="AM27" s="5">
        <v>5933301.0379999997</v>
      </c>
      <c r="AN27" s="5">
        <v>5622860.3300000001</v>
      </c>
      <c r="AO27" s="5">
        <v>5427668.5279999999</v>
      </c>
      <c r="AP27" s="5">
        <v>5457746.5549999997</v>
      </c>
      <c r="AQ27" s="5">
        <v>5444627.7709999997</v>
      </c>
      <c r="AR27" s="5">
        <v>5149009.9800000004</v>
      </c>
      <c r="AS27" s="5">
        <v>4850805.1210000003</v>
      </c>
      <c r="AT27" s="5">
        <v>4779507.4019999998</v>
      </c>
      <c r="AU27" s="5">
        <v>4791407.55</v>
      </c>
      <c r="AV27" s="5">
        <v>4574683.7209999999</v>
      </c>
      <c r="AW27" s="5">
        <v>4320807.12</v>
      </c>
      <c r="AX27" s="5">
        <v>4237799.1220000004</v>
      </c>
      <c r="AY27" s="5">
        <v>4255027.0599999996</v>
      </c>
      <c r="AZ27" s="5">
        <v>3914300.1409999998</v>
      </c>
      <c r="BA27" s="5">
        <v>3731731.102</v>
      </c>
      <c r="BB27" s="5">
        <v>3766672.3220000002</v>
      </c>
      <c r="BC27" s="5">
        <v>3796078.88</v>
      </c>
      <c r="BD27" s="5">
        <v>3490100.699</v>
      </c>
      <c r="BE27" s="5">
        <v>3325975.0720000002</v>
      </c>
      <c r="BF27" s="5">
        <v>3304292.301</v>
      </c>
      <c r="BG27" s="5">
        <v>3354222.8509999998</v>
      </c>
      <c r="BH27" s="5">
        <v>3230627.719</v>
      </c>
      <c r="BI27" s="5">
        <v>3214380.648</v>
      </c>
      <c r="BJ27" s="5">
        <v>3191928.24</v>
      </c>
      <c r="BK27" s="5">
        <v>3312961.1510000001</v>
      </c>
      <c r="BL27" s="5">
        <v>3367957.531</v>
      </c>
      <c r="BM27" s="5">
        <v>3722927.11</v>
      </c>
      <c r="BN27" s="5">
        <v>3719782.8420000002</v>
      </c>
      <c r="BO27" s="5">
        <v>3653947.0669999998</v>
      </c>
      <c r="BP27" s="5">
        <v>3543841.7710000002</v>
      </c>
      <c r="BQ27" s="5">
        <v>3416695.46</v>
      </c>
      <c r="BR27" s="5">
        <v>3103842.91</v>
      </c>
      <c r="BS27" s="5">
        <v>3174713.21</v>
      </c>
      <c r="BT27" s="5">
        <v>2919415.15</v>
      </c>
    </row>
    <row r="28" spans="2:72">
      <c r="B28" t="s">
        <v>286</v>
      </c>
      <c r="C28" s="5">
        <v>625076.47959999996</v>
      </c>
      <c r="D28" s="5">
        <v>561776.03060000006</v>
      </c>
      <c r="E28" s="5">
        <v>510555.80979999999</v>
      </c>
      <c r="F28" s="5">
        <v>531647.53</v>
      </c>
      <c r="G28" s="5">
        <v>506477.0993</v>
      </c>
      <c r="H28" s="5">
        <v>473094.79009999998</v>
      </c>
      <c r="I28" s="5">
        <v>450878.22009999998</v>
      </c>
      <c r="J28" s="5">
        <v>454521.93030000001</v>
      </c>
      <c r="K28" s="5">
        <v>474105.14039999997</v>
      </c>
      <c r="L28" s="5">
        <v>436920.21980000002</v>
      </c>
      <c r="M28" s="5">
        <v>397016.44</v>
      </c>
      <c r="N28" s="5">
        <v>443120.98019999999</v>
      </c>
      <c r="O28" s="5">
        <v>497182.30009999999</v>
      </c>
      <c r="P28" s="5">
        <v>506875.97970000003</v>
      </c>
      <c r="Q28" s="5">
        <v>537933.89040000003</v>
      </c>
      <c r="R28" s="5">
        <v>684608.18030000001</v>
      </c>
      <c r="S28" s="5">
        <v>929334.9791</v>
      </c>
      <c r="T28" s="5">
        <v>1095767.73</v>
      </c>
      <c r="U28" s="5">
        <v>1219319.24</v>
      </c>
      <c r="V28" s="5">
        <v>1499343.16</v>
      </c>
      <c r="W28" s="5">
        <v>1789342.6310000001</v>
      </c>
      <c r="X28" s="5">
        <v>1974323.051</v>
      </c>
      <c r="Y28" s="5">
        <v>1973728.93</v>
      </c>
      <c r="Z28" s="5">
        <v>2162439.64</v>
      </c>
      <c r="AA28" s="5">
        <v>2293198.6310000001</v>
      </c>
      <c r="AB28" s="5">
        <v>2315216.4500000002</v>
      </c>
      <c r="AC28" s="5">
        <v>2407647.7999999998</v>
      </c>
      <c r="AD28" s="5">
        <v>2643230.1710000001</v>
      </c>
      <c r="AE28" s="5">
        <v>2830158.852</v>
      </c>
      <c r="AF28" s="5">
        <v>2989179.17</v>
      </c>
      <c r="AG28" s="5">
        <v>3049741.949</v>
      </c>
      <c r="AH28" s="5">
        <v>3302372.6189999999</v>
      </c>
      <c r="AI28" s="5">
        <v>3533041.85</v>
      </c>
      <c r="AJ28" s="5">
        <v>3526796.5720000002</v>
      </c>
      <c r="AK28" s="5">
        <v>3472190.128</v>
      </c>
      <c r="AL28" s="5">
        <v>3604733.07</v>
      </c>
      <c r="AM28" s="5">
        <v>3657543.298</v>
      </c>
      <c r="AN28" s="5">
        <v>3493538.5290000001</v>
      </c>
      <c r="AO28" s="5">
        <v>3359956.6290000002</v>
      </c>
      <c r="AP28" s="5">
        <v>3352874.5180000002</v>
      </c>
      <c r="AQ28" s="5">
        <v>3330836.1409999998</v>
      </c>
      <c r="AR28" s="5">
        <v>3186103.81</v>
      </c>
      <c r="AS28" s="5">
        <v>2942263.5819999999</v>
      </c>
      <c r="AT28" s="5">
        <v>2845318.8810000001</v>
      </c>
      <c r="AU28" s="5">
        <v>2763569.52</v>
      </c>
      <c r="AV28" s="5">
        <v>2662530.5299999998</v>
      </c>
      <c r="AW28" s="5">
        <v>2446469.1800000002</v>
      </c>
      <c r="AX28" s="5">
        <v>2392009.7009999999</v>
      </c>
      <c r="AY28" s="5">
        <v>2313551.7990000001</v>
      </c>
      <c r="AZ28" s="5">
        <v>2135601.63</v>
      </c>
      <c r="BA28" s="5">
        <v>1891070.111</v>
      </c>
      <c r="BB28" s="5">
        <v>1899624.88</v>
      </c>
      <c r="BC28" s="5">
        <v>1889721.121</v>
      </c>
      <c r="BD28" s="5">
        <v>1780134.4</v>
      </c>
      <c r="BE28" s="5">
        <v>1600102</v>
      </c>
      <c r="BF28" s="5">
        <v>1552080.4310000001</v>
      </c>
      <c r="BG28" s="5">
        <v>1515586.6710000001</v>
      </c>
      <c r="BH28" s="5">
        <v>1457994.2709999999</v>
      </c>
      <c r="BI28" s="5">
        <v>1398211.4480000001</v>
      </c>
      <c r="BJ28" s="5">
        <v>1387015.73</v>
      </c>
      <c r="BK28" s="5">
        <v>1375103.371</v>
      </c>
      <c r="BL28" s="5">
        <v>1142346.301</v>
      </c>
      <c r="BM28" s="5">
        <v>1336501.899</v>
      </c>
      <c r="BN28" s="5">
        <v>1520988.89</v>
      </c>
      <c r="BO28" s="5">
        <v>1668533.179</v>
      </c>
      <c r="BP28" s="5">
        <v>1735586.37</v>
      </c>
      <c r="BQ28" s="5">
        <v>1638586.92</v>
      </c>
      <c r="BR28" s="5">
        <v>1496375.69</v>
      </c>
      <c r="BS28" s="5">
        <v>1531935.57</v>
      </c>
      <c r="BT28" s="5">
        <v>1418485.581</v>
      </c>
    </row>
    <row r="29" spans="2:72">
      <c r="B29" t="s">
        <v>287</v>
      </c>
      <c r="C29" s="5">
        <v>499690.8395</v>
      </c>
      <c r="D29" s="5">
        <v>467540.11050000001</v>
      </c>
      <c r="E29" s="5">
        <v>419007.84989999997</v>
      </c>
      <c r="F29" s="5">
        <v>432513.26</v>
      </c>
      <c r="G29" s="5">
        <v>408376.63949999999</v>
      </c>
      <c r="H29" s="5">
        <v>383283.14010000002</v>
      </c>
      <c r="I29" s="5">
        <v>371787.71</v>
      </c>
      <c r="J29" s="5">
        <v>368783.98009999999</v>
      </c>
      <c r="K29" s="5">
        <v>390350.2403</v>
      </c>
      <c r="L29" s="5">
        <v>356407.2597</v>
      </c>
      <c r="M29" s="5">
        <v>328015.96999999997</v>
      </c>
      <c r="N29" s="5">
        <v>365941.39020000002</v>
      </c>
      <c r="O29" s="5">
        <v>398869.58010000002</v>
      </c>
      <c r="P29" s="5">
        <v>406975.3296</v>
      </c>
      <c r="Q29" s="5">
        <v>431898.51059999998</v>
      </c>
      <c r="R29" s="5">
        <v>561031.7304</v>
      </c>
      <c r="S29" s="5">
        <v>759028.23959999997</v>
      </c>
      <c r="T29" s="5">
        <v>882581.68059999996</v>
      </c>
      <c r="U29" s="5">
        <v>996866.07010000001</v>
      </c>
      <c r="V29" s="5">
        <v>1255169.03</v>
      </c>
      <c r="W29" s="5">
        <v>1493743.1810000001</v>
      </c>
      <c r="X29" s="5">
        <v>1639030.9709999999</v>
      </c>
      <c r="Y29" s="5">
        <v>1678632.86</v>
      </c>
      <c r="Z29" s="5">
        <v>1862034.4890000001</v>
      </c>
      <c r="AA29" s="5">
        <v>1958827.45</v>
      </c>
      <c r="AB29" s="5">
        <v>1952656.79</v>
      </c>
      <c r="AC29" s="5">
        <v>2047256.15</v>
      </c>
      <c r="AD29" s="5">
        <v>2257356.1209999998</v>
      </c>
      <c r="AE29" s="5">
        <v>2354862.372</v>
      </c>
      <c r="AF29" s="5">
        <v>2485358.58</v>
      </c>
      <c r="AG29" s="5">
        <v>2555593.08</v>
      </c>
      <c r="AH29" s="5">
        <v>2789771.26</v>
      </c>
      <c r="AI29" s="5">
        <v>2930774.2609999999</v>
      </c>
      <c r="AJ29" s="5">
        <v>2950698.4709999999</v>
      </c>
      <c r="AK29" s="5">
        <v>2949011.719</v>
      </c>
      <c r="AL29" s="5">
        <v>3061784.93</v>
      </c>
      <c r="AM29" s="5">
        <v>3068873.878</v>
      </c>
      <c r="AN29" s="5">
        <v>2931166.5389999999</v>
      </c>
      <c r="AO29" s="5">
        <v>2842357.909</v>
      </c>
      <c r="AP29" s="5">
        <v>2862383.2280000001</v>
      </c>
      <c r="AQ29" s="5">
        <v>2801029.9410000001</v>
      </c>
      <c r="AR29" s="5">
        <v>2662723.2710000002</v>
      </c>
      <c r="AS29" s="5">
        <v>2443922.2820000001</v>
      </c>
      <c r="AT29" s="5">
        <v>2383890.21</v>
      </c>
      <c r="AU29" s="5">
        <v>2293950.5299999998</v>
      </c>
      <c r="AV29" s="5">
        <v>2199988.2200000002</v>
      </c>
      <c r="AW29" s="5">
        <v>2047818.0190000001</v>
      </c>
      <c r="AX29" s="5">
        <v>1992287.2009999999</v>
      </c>
      <c r="AY29" s="5">
        <v>1904091.1189999999</v>
      </c>
      <c r="AZ29" s="5">
        <v>1752313.59</v>
      </c>
      <c r="BA29" s="5">
        <v>1585294.74</v>
      </c>
      <c r="BB29" s="5">
        <v>1585561.9</v>
      </c>
      <c r="BC29" s="5">
        <v>1559958.76</v>
      </c>
      <c r="BD29" s="5">
        <v>1477685.15</v>
      </c>
      <c r="BE29" s="5">
        <v>1357632.33</v>
      </c>
      <c r="BF29" s="5">
        <v>1288611.0209999999</v>
      </c>
      <c r="BG29" s="5">
        <v>1261854.4909999999</v>
      </c>
      <c r="BH29" s="5">
        <v>1213278.3910000001</v>
      </c>
      <c r="BI29" s="5">
        <v>1164969.179</v>
      </c>
      <c r="BJ29" s="5">
        <v>1161922.76</v>
      </c>
      <c r="BK29" s="5">
        <v>1150771.0009999999</v>
      </c>
      <c r="BL29" s="5">
        <v>882681.88069999998</v>
      </c>
      <c r="BM29" s="5">
        <v>1108815.77</v>
      </c>
      <c r="BN29" s="5">
        <v>1298682.6000000001</v>
      </c>
      <c r="BO29" s="5">
        <v>1424127.44</v>
      </c>
      <c r="BP29" s="5">
        <v>1517269.929</v>
      </c>
      <c r="BQ29" s="5">
        <v>1422914.87</v>
      </c>
      <c r="BR29" s="5">
        <v>1317234.24</v>
      </c>
      <c r="BS29" s="5">
        <v>1303496.99</v>
      </c>
      <c r="BT29" s="5">
        <v>1206823.341</v>
      </c>
    </row>
    <row r="31" spans="2:72">
      <c r="B31" t="s">
        <v>73</v>
      </c>
    </row>
    <row r="32" spans="2:72">
      <c r="B32" s="3" t="s">
        <v>93</v>
      </c>
    </row>
  </sheetData>
  <hyperlinks>
    <hyperlink ref="B21" r:id="rId1" xr:uid="{00000000-0004-0000-1200-000000000000}"/>
    <hyperlink ref="B32" r:id="rId2" location="!tabs-1254736030639; " xr:uid="{00000000-0004-0000-1200-000001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E2E51-4340-9447-B42C-A973BDA90EEF}">
  <sheetPr>
    <tabColor theme="4" tint="0.39997558519241921"/>
  </sheetPr>
  <dimension ref="B3:BS82"/>
  <sheetViews>
    <sheetView topLeftCell="T1" workbookViewId="0">
      <selection activeCell="C34" sqref="C34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1254</v>
      </c>
    </row>
    <row r="6" spans="2:71">
      <c r="B6" s="2" t="s">
        <v>285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898</v>
      </c>
      <c r="AF8" s="22" t="s">
        <v>300</v>
      </c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203</v>
      </c>
      <c r="C9">
        <v>1359143.4909999999</v>
      </c>
      <c r="D9" s="10">
        <v>1260463.429</v>
      </c>
      <c r="E9" s="10">
        <v>1281930.17</v>
      </c>
      <c r="F9" s="10">
        <v>1198295.9709999999</v>
      </c>
      <c r="G9" s="10">
        <v>1189189.01</v>
      </c>
      <c r="H9" s="10">
        <v>1161063.8400000001</v>
      </c>
      <c r="I9" s="10">
        <v>1133760.9110000001</v>
      </c>
      <c r="J9" s="10">
        <v>1120305.73</v>
      </c>
      <c r="K9" s="10">
        <v>1072374.47</v>
      </c>
      <c r="L9">
        <v>1000219.62</v>
      </c>
      <c r="M9">
        <v>1005574.29</v>
      </c>
      <c r="N9">
        <v>960574.92989999999</v>
      </c>
      <c r="O9">
        <v>975720.46019999997</v>
      </c>
      <c r="P9">
        <v>910273.37069999997</v>
      </c>
      <c r="Q9">
        <v>898210.68079999997</v>
      </c>
      <c r="R9">
        <v>834345.10990000004</v>
      </c>
      <c r="S9">
        <v>829457.16940000001</v>
      </c>
      <c r="T9">
        <v>835505.48840000003</v>
      </c>
      <c r="U9">
        <v>865773.17810000002</v>
      </c>
      <c r="V9">
        <v>823852.01080000005</v>
      </c>
      <c r="W9">
        <v>836671.92009999999</v>
      </c>
      <c r="X9">
        <v>788480.4608</v>
      </c>
      <c r="Y9">
        <v>932326.82090000005</v>
      </c>
      <c r="Z9">
        <v>907242.3308</v>
      </c>
      <c r="AA9">
        <v>887949.54989999998</v>
      </c>
      <c r="AB9">
        <v>868147.13930000004</v>
      </c>
      <c r="AC9">
        <v>909277.19960000005</v>
      </c>
      <c r="AD9">
        <v>821760.22010000004</v>
      </c>
      <c r="AE9">
        <v>775878.60939999996</v>
      </c>
      <c r="AF9">
        <v>753241.60030000005</v>
      </c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204</v>
      </c>
      <c r="C10">
        <v>119748.9901</v>
      </c>
      <c r="D10" s="10">
        <v>110772.63009999999</v>
      </c>
      <c r="E10" s="10">
        <v>97047.910019999996</v>
      </c>
      <c r="F10" s="10">
        <v>93735.180099999998</v>
      </c>
      <c r="G10" s="10">
        <v>98928.729579999999</v>
      </c>
      <c r="H10" s="10">
        <v>99482.279880000002</v>
      </c>
      <c r="I10" s="10">
        <v>96941.059880000001</v>
      </c>
      <c r="J10" s="10">
        <v>87782.120200000005</v>
      </c>
      <c r="K10" s="10">
        <v>85677.539879999997</v>
      </c>
      <c r="L10">
        <v>73244.510030000005</v>
      </c>
      <c r="M10">
        <v>66913.119949999993</v>
      </c>
      <c r="N10">
        <v>72579.720019999993</v>
      </c>
      <c r="O10">
        <v>73475.159920000006</v>
      </c>
      <c r="P10">
        <v>63906.399940000003</v>
      </c>
      <c r="Q10">
        <v>63550.349860000002</v>
      </c>
      <c r="R10">
        <v>72082.150280000002</v>
      </c>
      <c r="S10">
        <v>67754.069820000004</v>
      </c>
      <c r="T10">
        <v>65062.960189999998</v>
      </c>
      <c r="U10">
        <v>63872.88996</v>
      </c>
      <c r="V10">
        <v>65202.71</v>
      </c>
      <c r="W10">
        <v>69326.959940000001</v>
      </c>
      <c r="X10">
        <v>75037.110209999999</v>
      </c>
      <c r="Y10">
        <v>76640.960040000005</v>
      </c>
      <c r="Z10">
        <v>81087.440100000007</v>
      </c>
      <c r="AA10">
        <v>77967.010129999995</v>
      </c>
      <c r="AB10">
        <v>68999.829809999996</v>
      </c>
      <c r="AC10">
        <v>56778.480170000003</v>
      </c>
      <c r="AD10">
        <v>58374.72019</v>
      </c>
      <c r="AE10">
        <v>65798.349929999997</v>
      </c>
      <c r="AF10">
        <v>57774.930200000003</v>
      </c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205</v>
      </c>
      <c r="C11">
        <v>87151.190090000004</v>
      </c>
      <c r="D11" s="10">
        <v>92960.969809999995</v>
      </c>
      <c r="E11" s="10">
        <v>79518.390169999999</v>
      </c>
      <c r="F11" s="10">
        <v>95771.310159999994</v>
      </c>
      <c r="G11" s="10">
        <v>90913.460260000007</v>
      </c>
      <c r="H11" s="10">
        <v>91181.349709999995</v>
      </c>
      <c r="I11" s="10">
        <v>80939.149730000005</v>
      </c>
      <c r="J11" s="10">
        <v>67254.399999999994</v>
      </c>
      <c r="K11" s="10">
        <v>65411.720090000003</v>
      </c>
      <c r="L11">
        <v>60154.919979999999</v>
      </c>
      <c r="M11">
        <v>59184.29002</v>
      </c>
      <c r="N11">
        <v>66604.440289999999</v>
      </c>
      <c r="O11">
        <v>68572.199949999995</v>
      </c>
      <c r="P11">
        <v>59492.749889999999</v>
      </c>
      <c r="Q11">
        <v>61289.129919999999</v>
      </c>
      <c r="R11">
        <v>57635.589870000003</v>
      </c>
      <c r="S11">
        <v>68166.53989</v>
      </c>
      <c r="T11">
        <v>63516.60007</v>
      </c>
      <c r="U11">
        <v>65123.060010000001</v>
      </c>
      <c r="V11">
        <v>59278.180070000002</v>
      </c>
      <c r="W11">
        <v>65064.95998</v>
      </c>
      <c r="X11">
        <v>62706.80992</v>
      </c>
      <c r="Y11">
        <v>62836.5798</v>
      </c>
      <c r="Z11">
        <v>60031.670100000003</v>
      </c>
      <c r="AA11">
        <v>63012.029889999998</v>
      </c>
      <c r="AB11">
        <v>61394.649940000003</v>
      </c>
      <c r="AC11">
        <v>55310.079830000002</v>
      </c>
      <c r="AD11">
        <v>44113.850129999999</v>
      </c>
      <c r="AE11">
        <v>52625.05992</v>
      </c>
      <c r="AF11">
        <v>48976.670180000001</v>
      </c>
      <c r="AG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206</v>
      </c>
      <c r="C12">
        <v>130738.5199</v>
      </c>
      <c r="D12" s="10">
        <v>103548.56020000001</v>
      </c>
      <c r="E12" s="10">
        <v>89513.620020000002</v>
      </c>
      <c r="F12" s="10">
        <v>102835.36010000001</v>
      </c>
      <c r="G12" s="10">
        <v>110785.4901</v>
      </c>
      <c r="H12" s="10">
        <v>81912.019889999996</v>
      </c>
      <c r="I12" s="10">
        <v>67897.979800000001</v>
      </c>
      <c r="J12" s="10">
        <v>81875.950219999999</v>
      </c>
      <c r="K12" s="10">
        <v>98533.410019999996</v>
      </c>
      <c r="L12">
        <v>71980.509879999998</v>
      </c>
      <c r="M12">
        <v>59706.260240000003</v>
      </c>
      <c r="N12">
        <v>75105.230110000004</v>
      </c>
      <c r="O12">
        <v>103109.7699</v>
      </c>
      <c r="P12">
        <v>72534.540120000005</v>
      </c>
      <c r="Q12">
        <v>47958.529920000001</v>
      </c>
      <c r="R12">
        <v>68125.129889999997</v>
      </c>
      <c r="S12">
        <v>106189.1299</v>
      </c>
      <c r="T12">
        <v>79883.330029999997</v>
      </c>
      <c r="U12">
        <v>55213.629950000002</v>
      </c>
      <c r="V12">
        <v>62696.149830000002</v>
      </c>
      <c r="W12">
        <v>111922.16</v>
      </c>
      <c r="X12">
        <v>97083.600059999997</v>
      </c>
      <c r="Y12">
        <v>87911.84001</v>
      </c>
      <c r="Z12">
        <v>109854.31</v>
      </c>
      <c r="AA12">
        <v>116806.4598</v>
      </c>
      <c r="AB12">
        <v>100557.7</v>
      </c>
      <c r="AC12">
        <v>72119.859809999994</v>
      </c>
      <c r="AD12">
        <v>93999.790280000001</v>
      </c>
      <c r="AE12">
        <v>117067</v>
      </c>
      <c r="AF12">
        <v>62703.579810000003</v>
      </c>
      <c r="AG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207</v>
      </c>
      <c r="C13">
        <v>343528.09970000002</v>
      </c>
      <c r="D13" s="10">
        <v>336536.6997</v>
      </c>
      <c r="E13" s="10">
        <v>317175.96990000003</v>
      </c>
      <c r="F13" s="10">
        <v>297068.60029999999</v>
      </c>
      <c r="G13" s="10">
        <v>285214.41019999998</v>
      </c>
      <c r="H13" s="10">
        <v>300824.23979999998</v>
      </c>
      <c r="I13" s="10">
        <v>286699.7599</v>
      </c>
      <c r="J13" s="10">
        <v>273986.04029999999</v>
      </c>
      <c r="K13" s="10">
        <v>279767.01040000003</v>
      </c>
      <c r="L13">
        <v>266005.17930000002</v>
      </c>
      <c r="M13">
        <v>239309.89060000001</v>
      </c>
      <c r="N13">
        <v>246441.9001</v>
      </c>
      <c r="O13">
        <v>228406.8701</v>
      </c>
      <c r="P13">
        <v>222412.09</v>
      </c>
      <c r="Q13">
        <v>222265.6704</v>
      </c>
      <c r="R13">
        <v>228212.8003</v>
      </c>
      <c r="S13">
        <v>237734.3805</v>
      </c>
      <c r="T13">
        <v>239218.70980000001</v>
      </c>
      <c r="U13">
        <v>239558.40040000001</v>
      </c>
      <c r="V13">
        <v>217425.47930000001</v>
      </c>
      <c r="W13">
        <v>215289.97</v>
      </c>
      <c r="X13">
        <v>225892.1894</v>
      </c>
      <c r="Y13">
        <v>273675.3798</v>
      </c>
      <c r="Z13">
        <v>279023.92019999999</v>
      </c>
      <c r="AA13">
        <v>272673.2</v>
      </c>
      <c r="AB13">
        <v>271796.84009999997</v>
      </c>
      <c r="AC13">
        <v>275760.7205</v>
      </c>
      <c r="AD13">
        <v>219118.83</v>
      </c>
      <c r="AE13">
        <v>234579.78039999999</v>
      </c>
      <c r="AF13">
        <v>205014.0411</v>
      </c>
      <c r="AG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208</v>
      </c>
      <c r="C14">
        <v>51511.749860000004</v>
      </c>
      <c r="D14" s="10">
        <v>50141.890050000002</v>
      </c>
      <c r="E14" s="10">
        <v>45125.36002</v>
      </c>
      <c r="F14" s="10">
        <v>48643.910170000003</v>
      </c>
      <c r="G14" s="10">
        <v>51752.40984</v>
      </c>
      <c r="H14" s="10">
        <v>42268.930039999999</v>
      </c>
      <c r="I14" s="10">
        <v>34783.219960000002</v>
      </c>
      <c r="J14" s="10">
        <v>35650.330150000002</v>
      </c>
      <c r="K14" s="10">
        <v>38497.559910000004</v>
      </c>
      <c r="L14">
        <v>38540.81007</v>
      </c>
      <c r="M14">
        <v>34721.109920000003</v>
      </c>
      <c r="N14">
        <v>37031.27994</v>
      </c>
      <c r="O14">
        <v>33528.52003</v>
      </c>
      <c r="P14">
        <v>31381.210060000001</v>
      </c>
      <c r="Q14">
        <v>24382.579989999998</v>
      </c>
      <c r="R14">
        <v>25894.440030000002</v>
      </c>
      <c r="S14">
        <v>32990.099900000001</v>
      </c>
      <c r="T14">
        <v>24210.27997</v>
      </c>
      <c r="U14">
        <v>23788.229920000002</v>
      </c>
      <c r="V14">
        <v>30788.119989999999</v>
      </c>
      <c r="W14">
        <v>29817.980009999999</v>
      </c>
      <c r="X14">
        <v>35133.840060000002</v>
      </c>
      <c r="Y14">
        <v>32908.449950000002</v>
      </c>
      <c r="Z14">
        <v>31723.919969999999</v>
      </c>
      <c r="AA14">
        <v>32164.049889999998</v>
      </c>
      <c r="AB14">
        <v>34323.160080000001</v>
      </c>
      <c r="AC14">
        <v>28519.98993</v>
      </c>
      <c r="AD14">
        <v>31529.95004</v>
      </c>
      <c r="AE14">
        <v>28596.319920000002</v>
      </c>
      <c r="AF14">
        <v>22443.009849999999</v>
      </c>
      <c r="AG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209</v>
      </c>
      <c r="C15">
        <v>233748.33979999999</v>
      </c>
      <c r="D15" s="10">
        <v>213119.62</v>
      </c>
      <c r="E15" s="10">
        <v>190777.04</v>
      </c>
      <c r="F15" s="10">
        <v>201393.1599</v>
      </c>
      <c r="G15" s="10">
        <v>209354.80989999999</v>
      </c>
      <c r="H15" s="10">
        <v>186464.59</v>
      </c>
      <c r="I15" s="10">
        <v>160477.41010000001</v>
      </c>
      <c r="J15" s="10">
        <v>169132.5202</v>
      </c>
      <c r="K15" s="10">
        <v>171015.92019999999</v>
      </c>
      <c r="L15">
        <v>164698.58009999999</v>
      </c>
      <c r="M15">
        <v>147685.94010000001</v>
      </c>
      <c r="N15">
        <v>153414.2997</v>
      </c>
      <c r="O15">
        <v>154813.39019999999</v>
      </c>
      <c r="P15">
        <v>134343.46</v>
      </c>
      <c r="Q15">
        <v>126985.6001</v>
      </c>
      <c r="R15">
        <v>125096.4001</v>
      </c>
      <c r="S15">
        <v>136740.3002</v>
      </c>
      <c r="T15">
        <v>131855.01</v>
      </c>
      <c r="U15">
        <v>126465.2999</v>
      </c>
      <c r="V15">
        <v>126610.9002</v>
      </c>
      <c r="W15">
        <v>131881.0399</v>
      </c>
      <c r="X15">
        <v>130664.7501</v>
      </c>
      <c r="Y15">
        <v>138517.42000000001</v>
      </c>
      <c r="Z15">
        <v>128326.68979999999</v>
      </c>
      <c r="AA15">
        <v>138209.28</v>
      </c>
      <c r="AB15">
        <v>139026.30989999999</v>
      </c>
      <c r="AC15">
        <v>111437.0503</v>
      </c>
      <c r="AD15">
        <v>113869.66989999999</v>
      </c>
      <c r="AE15">
        <v>123015.23</v>
      </c>
      <c r="AF15">
        <v>114313.44</v>
      </c>
      <c r="AG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210</v>
      </c>
      <c r="C16">
        <v>284465.82020000002</v>
      </c>
      <c r="D16" s="10">
        <v>266637.89010000002</v>
      </c>
      <c r="E16" s="10">
        <v>244965.06030000001</v>
      </c>
      <c r="F16" s="10">
        <v>246845.9602</v>
      </c>
      <c r="G16" s="10">
        <v>250324.25959999999</v>
      </c>
      <c r="H16" s="10">
        <v>235297.23980000001</v>
      </c>
      <c r="I16" s="10">
        <v>221819.23</v>
      </c>
      <c r="J16" s="10">
        <v>219021.62</v>
      </c>
      <c r="K16" s="10">
        <v>223492.55</v>
      </c>
      <c r="L16">
        <v>219282.45019999999</v>
      </c>
      <c r="M16">
        <v>181020.85010000001</v>
      </c>
      <c r="N16">
        <v>196490.08009999999</v>
      </c>
      <c r="O16">
        <v>202691.4699</v>
      </c>
      <c r="P16">
        <v>187799.03030000001</v>
      </c>
      <c r="Q16">
        <v>163999.8401</v>
      </c>
      <c r="R16">
        <v>159965.9902</v>
      </c>
      <c r="S16">
        <v>154931.29990000001</v>
      </c>
      <c r="T16">
        <v>161201.97010000001</v>
      </c>
      <c r="U16">
        <v>158532.16010000001</v>
      </c>
      <c r="V16">
        <v>163622.68979999999</v>
      </c>
      <c r="W16">
        <v>177115.0699</v>
      </c>
      <c r="X16">
        <v>156171.22039999999</v>
      </c>
      <c r="Y16">
        <v>179549.8002</v>
      </c>
      <c r="Z16">
        <v>173019.96</v>
      </c>
      <c r="AA16">
        <v>171696.94020000001</v>
      </c>
      <c r="AB16">
        <v>166819.73000000001</v>
      </c>
      <c r="AC16">
        <v>156275.8198</v>
      </c>
      <c r="AD16">
        <v>133577.6005</v>
      </c>
      <c r="AE16">
        <v>142600.1899</v>
      </c>
      <c r="AF16">
        <v>142915.9601</v>
      </c>
      <c r="AG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211</v>
      </c>
      <c r="C17">
        <v>758043.48030000005</v>
      </c>
      <c r="D17" s="10">
        <v>726160.11129999999</v>
      </c>
      <c r="E17" s="10">
        <v>659580.74040000001</v>
      </c>
      <c r="F17" s="10">
        <v>668616.64049999998</v>
      </c>
      <c r="G17" s="10">
        <v>659974.06889999995</v>
      </c>
      <c r="H17" s="10">
        <v>603621.36979999999</v>
      </c>
      <c r="I17" s="10">
        <v>552511.27009999997</v>
      </c>
      <c r="J17" s="10">
        <v>558457.07010000001</v>
      </c>
      <c r="K17" s="10">
        <v>576661.71010000003</v>
      </c>
      <c r="L17">
        <v>497423.31030000001</v>
      </c>
      <c r="M17">
        <v>475638.21</v>
      </c>
      <c r="N17">
        <v>479233.35080000001</v>
      </c>
      <c r="O17">
        <v>458673.38929999998</v>
      </c>
      <c r="P17">
        <v>431970.93949999998</v>
      </c>
      <c r="Q17">
        <v>403680.06040000002</v>
      </c>
      <c r="R17">
        <v>451361</v>
      </c>
      <c r="S17">
        <v>446583.32030000002</v>
      </c>
      <c r="T17">
        <v>431256.22989999998</v>
      </c>
      <c r="U17">
        <v>422083.82020000002</v>
      </c>
      <c r="V17">
        <v>405799.17959999997</v>
      </c>
      <c r="W17">
        <v>411641.9804</v>
      </c>
      <c r="X17">
        <v>472942.94</v>
      </c>
      <c r="Y17">
        <v>506590.74979999999</v>
      </c>
      <c r="Z17">
        <v>537925.1298</v>
      </c>
      <c r="AA17">
        <v>499725.30989999999</v>
      </c>
      <c r="AB17">
        <v>478548.11930000002</v>
      </c>
      <c r="AC17">
        <v>426680.38</v>
      </c>
      <c r="AD17">
        <v>395427.33909999998</v>
      </c>
      <c r="AE17">
        <v>394194.10930000001</v>
      </c>
      <c r="AF17">
        <v>360519.89970000001</v>
      </c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212</v>
      </c>
      <c r="C18">
        <v>588796.54980000004</v>
      </c>
      <c r="D18" s="10">
        <v>558425.82949999999</v>
      </c>
      <c r="E18" s="10">
        <v>542637.70019999996</v>
      </c>
      <c r="F18" s="10">
        <v>520387.59029999998</v>
      </c>
      <c r="G18" s="10">
        <v>529015.48109999998</v>
      </c>
      <c r="H18" s="10">
        <v>519630.04019999999</v>
      </c>
      <c r="I18" s="10">
        <v>490459.7991</v>
      </c>
      <c r="J18" s="10">
        <v>467371.48979999998</v>
      </c>
      <c r="K18" s="10">
        <v>479192.21990000003</v>
      </c>
      <c r="L18">
        <v>451699.62060000002</v>
      </c>
      <c r="M18">
        <v>427146.66070000001</v>
      </c>
      <c r="N18">
        <v>409983.72970000003</v>
      </c>
      <c r="O18">
        <v>412969.45980000001</v>
      </c>
      <c r="P18">
        <v>380337.48009999999</v>
      </c>
      <c r="Q18">
        <v>371853.28009999997</v>
      </c>
      <c r="R18">
        <v>344052.44040000002</v>
      </c>
      <c r="S18">
        <v>337292.85019999999</v>
      </c>
      <c r="T18">
        <v>348017.6606</v>
      </c>
      <c r="U18">
        <v>339738.29</v>
      </c>
      <c r="V18">
        <v>346716.17940000002</v>
      </c>
      <c r="W18">
        <v>348675.16039999999</v>
      </c>
      <c r="X18">
        <v>391137.09989999997</v>
      </c>
      <c r="Y18">
        <v>422834.58990000002</v>
      </c>
      <c r="Z18">
        <v>398010.98989999999</v>
      </c>
      <c r="AA18">
        <v>394263.12890000001</v>
      </c>
      <c r="AB18">
        <v>409859.4008</v>
      </c>
      <c r="AC18">
        <v>400524.7107</v>
      </c>
      <c r="AD18">
        <v>355770.94059999997</v>
      </c>
      <c r="AE18">
        <v>317829.391</v>
      </c>
      <c r="AF18">
        <v>318612.3198</v>
      </c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213</v>
      </c>
      <c r="C19">
        <v>151731.69010000001</v>
      </c>
      <c r="D19" s="10">
        <v>149052.07010000001</v>
      </c>
      <c r="E19" s="10">
        <v>144380.70980000001</v>
      </c>
      <c r="F19" s="10">
        <v>140469.66020000001</v>
      </c>
      <c r="G19" s="10">
        <v>146956.97</v>
      </c>
      <c r="H19" s="10">
        <v>135311.7403</v>
      </c>
      <c r="I19" s="10">
        <v>128219.71</v>
      </c>
      <c r="J19" s="10">
        <v>141349.4302</v>
      </c>
      <c r="K19" s="10">
        <v>145169.0797</v>
      </c>
      <c r="L19">
        <v>128936.6701</v>
      </c>
      <c r="M19">
        <v>121447.7501</v>
      </c>
      <c r="N19">
        <v>123863.41</v>
      </c>
      <c r="O19">
        <v>128439.35980000001</v>
      </c>
      <c r="P19">
        <v>118823.7399</v>
      </c>
      <c r="Q19">
        <v>107498.1899</v>
      </c>
      <c r="R19">
        <v>114448.01</v>
      </c>
      <c r="S19">
        <v>112219.0303</v>
      </c>
      <c r="T19">
        <v>101571.21</v>
      </c>
      <c r="U19">
        <v>98215.93995</v>
      </c>
      <c r="V19">
        <v>116890.78</v>
      </c>
      <c r="W19">
        <v>116046.0004</v>
      </c>
      <c r="X19">
        <v>101042.19010000001</v>
      </c>
      <c r="Y19">
        <v>102226.2499</v>
      </c>
      <c r="Z19">
        <v>104707.0301</v>
      </c>
      <c r="AA19">
        <v>106606.6401</v>
      </c>
      <c r="AB19">
        <v>95093.010429999995</v>
      </c>
      <c r="AC19">
        <v>90456.999840000004</v>
      </c>
      <c r="AD19">
        <v>92699.539980000001</v>
      </c>
      <c r="AE19">
        <v>93088.370079999993</v>
      </c>
      <c r="AF19">
        <v>83286.519939999998</v>
      </c>
      <c r="AG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214</v>
      </c>
      <c r="C20">
        <v>275714.14980000001</v>
      </c>
      <c r="D20" s="10">
        <v>252482.22</v>
      </c>
      <c r="E20" s="10">
        <v>222843.95019999999</v>
      </c>
      <c r="F20" s="10">
        <v>222728.16</v>
      </c>
      <c r="G20" s="10">
        <v>227867.51010000001</v>
      </c>
      <c r="H20" s="10">
        <v>222918.3702</v>
      </c>
      <c r="I20" s="10">
        <v>206747.60029999999</v>
      </c>
      <c r="J20" s="10">
        <v>204192.7303</v>
      </c>
      <c r="K20" s="10">
        <v>217117.4498</v>
      </c>
      <c r="L20">
        <v>201451.56020000001</v>
      </c>
      <c r="M20">
        <v>181736.19039999999</v>
      </c>
      <c r="N20">
        <v>182107.52009999999</v>
      </c>
      <c r="O20">
        <v>186497.5399</v>
      </c>
      <c r="P20">
        <v>175039.56</v>
      </c>
      <c r="Q20">
        <v>152987.8198</v>
      </c>
      <c r="R20">
        <v>148935.98000000001</v>
      </c>
      <c r="S20">
        <v>153934.3898</v>
      </c>
      <c r="T20">
        <v>140376.38020000001</v>
      </c>
      <c r="U20">
        <v>143488.51999999999</v>
      </c>
      <c r="V20">
        <v>145767.02009999999</v>
      </c>
      <c r="W20">
        <v>156791.92989999999</v>
      </c>
      <c r="X20">
        <v>142544.29990000001</v>
      </c>
      <c r="Y20">
        <v>144843.44</v>
      </c>
      <c r="Z20">
        <v>142611.8499</v>
      </c>
      <c r="AA20">
        <v>158314.53969999999</v>
      </c>
      <c r="AB20">
        <v>152382.64989999999</v>
      </c>
      <c r="AC20">
        <v>126713.55989999999</v>
      </c>
      <c r="AD20">
        <v>135060.01010000001</v>
      </c>
      <c r="AE20">
        <v>141048.70000000001</v>
      </c>
      <c r="AF20">
        <v>139447.79</v>
      </c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215</v>
      </c>
      <c r="C21">
        <v>602805.70010000002</v>
      </c>
      <c r="D21" s="10">
        <v>602477.46070000005</v>
      </c>
      <c r="E21" s="10">
        <v>545285.18929999997</v>
      </c>
      <c r="F21" s="10">
        <v>562775.55960000004</v>
      </c>
      <c r="G21" s="10">
        <v>569383.65060000005</v>
      </c>
      <c r="H21" s="10">
        <v>549239.89060000004</v>
      </c>
      <c r="I21" s="10">
        <v>507399.15010000003</v>
      </c>
      <c r="J21" s="10">
        <v>489109.86070000002</v>
      </c>
      <c r="K21" s="10">
        <v>474103.8504</v>
      </c>
      <c r="L21">
        <v>435188.73959999997</v>
      </c>
      <c r="M21">
        <v>414759.58010000002</v>
      </c>
      <c r="N21">
        <v>466535.38050000003</v>
      </c>
      <c r="O21">
        <v>456185.78029999998</v>
      </c>
      <c r="P21">
        <v>410316.109</v>
      </c>
      <c r="Q21">
        <v>402455.00050000002</v>
      </c>
      <c r="R21">
        <v>396176.37060000002</v>
      </c>
      <c r="S21">
        <v>401887.76069999998</v>
      </c>
      <c r="T21">
        <v>364552.45030000003</v>
      </c>
      <c r="U21">
        <v>354052.40039999998</v>
      </c>
      <c r="V21">
        <v>352333.9901</v>
      </c>
      <c r="W21">
        <v>372963.10029999999</v>
      </c>
      <c r="X21">
        <v>427464.98969999998</v>
      </c>
      <c r="Y21">
        <v>459067.00949999999</v>
      </c>
      <c r="Z21">
        <v>480034.46039999998</v>
      </c>
      <c r="AA21">
        <v>429777.37900000002</v>
      </c>
      <c r="AB21">
        <v>429820.71120000002</v>
      </c>
      <c r="AC21">
        <v>420429.88900000002</v>
      </c>
      <c r="AD21">
        <v>357503.6398</v>
      </c>
      <c r="AE21">
        <v>426024.1298</v>
      </c>
      <c r="AF21">
        <v>366301.85979999998</v>
      </c>
      <c r="AG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216</v>
      </c>
      <c r="C22">
        <v>186901.4903</v>
      </c>
      <c r="D22" s="10">
        <v>175881.2096</v>
      </c>
      <c r="E22" s="10">
        <v>164350.68030000001</v>
      </c>
      <c r="F22" s="10">
        <v>164888.12</v>
      </c>
      <c r="G22" s="10">
        <v>153773.5097</v>
      </c>
      <c r="H22" s="10">
        <v>131222.5699</v>
      </c>
      <c r="I22" s="10">
        <v>139018.07</v>
      </c>
      <c r="J22" s="10">
        <v>130453.6496</v>
      </c>
      <c r="K22" s="10">
        <v>136857.67989999999</v>
      </c>
      <c r="L22">
        <v>124054.3201</v>
      </c>
      <c r="M22">
        <v>128790.7102</v>
      </c>
      <c r="N22">
        <v>121880.1403</v>
      </c>
      <c r="O22">
        <v>130988.2205</v>
      </c>
      <c r="P22">
        <v>116027.31</v>
      </c>
      <c r="Q22">
        <v>116177.45</v>
      </c>
      <c r="R22">
        <v>113677.4699</v>
      </c>
      <c r="S22">
        <v>107418.91</v>
      </c>
      <c r="T22">
        <v>95945.049910000002</v>
      </c>
      <c r="U22">
        <v>101979.4298</v>
      </c>
      <c r="V22">
        <v>117222.44010000001</v>
      </c>
      <c r="W22">
        <v>119173.99980000001</v>
      </c>
      <c r="X22">
        <v>109270.14019999999</v>
      </c>
      <c r="Y22">
        <v>128546.82</v>
      </c>
      <c r="Z22">
        <v>111722.1801</v>
      </c>
      <c r="AA22">
        <v>120402.36960000001</v>
      </c>
      <c r="AB22">
        <v>98193.630160000001</v>
      </c>
      <c r="AC22">
        <v>112018.56</v>
      </c>
      <c r="AD22">
        <v>96706.569799999997</v>
      </c>
      <c r="AE22">
        <v>99860.700060000003</v>
      </c>
      <c r="AF22">
        <v>91389.549870000003</v>
      </c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217</v>
      </c>
      <c r="C23">
        <v>47942.529869999998</v>
      </c>
      <c r="D23" s="10">
        <v>38355.600010000002</v>
      </c>
      <c r="E23" s="10">
        <v>41943.039969999998</v>
      </c>
      <c r="F23" s="10">
        <v>41367.590069999998</v>
      </c>
      <c r="G23" s="10">
        <v>43694.84994</v>
      </c>
      <c r="H23" s="10">
        <v>39566.18002</v>
      </c>
      <c r="I23" s="10">
        <v>38442.18015</v>
      </c>
      <c r="J23" s="10">
        <v>30836.33999</v>
      </c>
      <c r="K23" s="10">
        <v>31510.620019999998</v>
      </c>
      <c r="L23">
        <v>32998.010020000002</v>
      </c>
      <c r="M23">
        <v>32811.21989</v>
      </c>
      <c r="N23">
        <v>29866.400119999998</v>
      </c>
      <c r="O23">
        <v>32529.8</v>
      </c>
      <c r="P23">
        <v>31309.759900000001</v>
      </c>
      <c r="Q23">
        <v>30303.540069999999</v>
      </c>
      <c r="R23">
        <v>31629.02003</v>
      </c>
      <c r="S23">
        <v>25307.999830000001</v>
      </c>
      <c r="T23">
        <v>24083.06997</v>
      </c>
      <c r="U23">
        <v>25905.56997</v>
      </c>
      <c r="V23">
        <v>28487.010109999999</v>
      </c>
      <c r="W23">
        <v>26565.03</v>
      </c>
      <c r="X23">
        <v>30430.509969999999</v>
      </c>
      <c r="Y23">
        <v>30851.699960000002</v>
      </c>
      <c r="Z23">
        <v>36704.620069999997</v>
      </c>
      <c r="AA23">
        <v>35889.189769999997</v>
      </c>
      <c r="AB23">
        <v>32574.749820000001</v>
      </c>
      <c r="AC23">
        <v>34185.24</v>
      </c>
      <c r="AD23">
        <v>31752.080119999999</v>
      </c>
      <c r="AE23">
        <v>33647.900070000003</v>
      </c>
      <c r="AF23">
        <v>28075.42</v>
      </c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218</v>
      </c>
      <c r="C24">
        <v>171156.85010000001</v>
      </c>
      <c r="D24" s="10">
        <v>164415.0999</v>
      </c>
      <c r="E24" s="10">
        <v>139745.19029999999</v>
      </c>
      <c r="F24" s="10">
        <v>132456.14989999999</v>
      </c>
      <c r="G24" s="10">
        <v>131594.86989999999</v>
      </c>
      <c r="H24" s="10">
        <v>128688.6002</v>
      </c>
      <c r="I24" s="10">
        <v>133251.08970000001</v>
      </c>
      <c r="J24" s="10">
        <v>126189.2202</v>
      </c>
      <c r="K24" s="10">
        <v>120378.2899</v>
      </c>
      <c r="L24">
        <v>114283.32030000001</v>
      </c>
      <c r="M24">
        <v>118308.9102</v>
      </c>
      <c r="N24">
        <v>108304.2101</v>
      </c>
      <c r="O24">
        <v>110165.7098</v>
      </c>
      <c r="P24">
        <v>104524.41989999999</v>
      </c>
      <c r="Q24">
        <v>95844.339739999996</v>
      </c>
      <c r="R24">
        <v>98655.829889999994</v>
      </c>
      <c r="S24">
        <v>99621.850149999998</v>
      </c>
      <c r="T24">
        <v>89325.389729999995</v>
      </c>
      <c r="U24">
        <v>94908.799969999993</v>
      </c>
      <c r="V24">
        <v>93311.890150000007</v>
      </c>
      <c r="W24">
        <v>88799.940029999998</v>
      </c>
      <c r="X24">
        <v>90428.900250000006</v>
      </c>
      <c r="Y24">
        <v>106161.72010000001</v>
      </c>
      <c r="Z24">
        <v>101794.1902</v>
      </c>
      <c r="AA24">
        <v>111252.5503</v>
      </c>
      <c r="AB24">
        <v>101750.2798</v>
      </c>
      <c r="AC24">
        <v>103165.3202</v>
      </c>
      <c r="AD24">
        <v>88125.239879999994</v>
      </c>
      <c r="AE24">
        <v>90758.969920000003</v>
      </c>
      <c r="AF24">
        <v>89673.149890000001</v>
      </c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219</v>
      </c>
      <c r="C25">
        <v>27061.12991</v>
      </c>
      <c r="D25" s="10">
        <v>25621.700089999998</v>
      </c>
      <c r="E25" s="10">
        <v>20734.579969999999</v>
      </c>
      <c r="F25" s="10">
        <v>21498.449960000002</v>
      </c>
      <c r="G25" s="10">
        <v>21895.720130000002</v>
      </c>
      <c r="H25" s="10">
        <v>23800.32</v>
      </c>
      <c r="I25" s="10">
        <v>20807.430069999999</v>
      </c>
      <c r="J25" s="10">
        <v>16617.03</v>
      </c>
      <c r="K25" s="10">
        <v>19936.019970000001</v>
      </c>
      <c r="L25">
        <v>16618.45002</v>
      </c>
      <c r="M25">
        <v>19144.93996</v>
      </c>
      <c r="N25">
        <v>17589.770059999999</v>
      </c>
      <c r="O25">
        <v>16726.330020000001</v>
      </c>
      <c r="P25">
        <v>16508.359960000002</v>
      </c>
      <c r="Q25">
        <v>14893.429980000001</v>
      </c>
      <c r="R25">
        <v>15945</v>
      </c>
      <c r="S25">
        <v>17268.819960000001</v>
      </c>
      <c r="T25">
        <v>15555.509980000001</v>
      </c>
      <c r="U25">
        <v>13950.999980000001</v>
      </c>
      <c r="V25">
        <v>15433.430109999999</v>
      </c>
      <c r="W25">
        <v>17525.97998</v>
      </c>
      <c r="X25">
        <v>15185.36995</v>
      </c>
      <c r="Y25">
        <v>17766.330020000001</v>
      </c>
      <c r="Z25">
        <v>16291.939979999999</v>
      </c>
      <c r="AA25">
        <v>18469.090120000001</v>
      </c>
      <c r="AB25">
        <v>18546.910059999998</v>
      </c>
      <c r="AC25">
        <v>19510.31005</v>
      </c>
      <c r="AD25">
        <v>16474.86002</v>
      </c>
      <c r="AE25">
        <v>17719.179990000001</v>
      </c>
      <c r="AF25">
        <v>16211.94</v>
      </c>
      <c r="AG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220</v>
      </c>
      <c r="C26">
        <v>11737.57998</v>
      </c>
      <c r="D26" s="10">
        <v>8940.6300159999992</v>
      </c>
      <c r="E26" s="10">
        <v>11969.39005</v>
      </c>
      <c r="F26" s="10">
        <v>8420.8199839999997</v>
      </c>
      <c r="G26" s="10">
        <v>9975.6399729999994</v>
      </c>
      <c r="H26" s="10">
        <v>10027.310009999999</v>
      </c>
      <c r="I26" s="10">
        <v>9059.3100049999994</v>
      </c>
      <c r="J26" s="10">
        <v>8040.4399830000002</v>
      </c>
      <c r="K26" s="10">
        <v>8732.9999619999999</v>
      </c>
      <c r="L26">
        <v>6206.9600140000002</v>
      </c>
      <c r="M26">
        <v>8045.4199980000003</v>
      </c>
      <c r="N26">
        <v>9717.5399780000007</v>
      </c>
      <c r="O26">
        <v>12202.30998</v>
      </c>
      <c r="P26">
        <v>11927.60002</v>
      </c>
      <c r="Q26">
        <v>11937.74994</v>
      </c>
      <c r="R26">
        <v>8757.4400019999994</v>
      </c>
      <c r="S26">
        <v>8417.5500109999994</v>
      </c>
      <c r="T26">
        <v>9290.2299879999991</v>
      </c>
      <c r="U26">
        <v>11066.559929999999</v>
      </c>
      <c r="V26">
        <v>10655.19994</v>
      </c>
      <c r="W26">
        <v>9192.2200470000007</v>
      </c>
      <c r="X26">
        <v>7337.9300460000004</v>
      </c>
      <c r="Y26">
        <v>9962.5699459999996</v>
      </c>
      <c r="Z26">
        <v>9873.4000469999992</v>
      </c>
      <c r="AA26">
        <v>10178.26996</v>
      </c>
      <c r="AB26">
        <v>8889.0101309999991</v>
      </c>
      <c r="AC26">
        <v>9784.4400370000003</v>
      </c>
      <c r="AD26">
        <v>9845.7899909999996</v>
      </c>
      <c r="AE26">
        <v>11704.86994</v>
      </c>
      <c r="AF26">
        <v>8921.2299139999996</v>
      </c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221</v>
      </c>
      <c r="C27">
        <v>12700.42008</v>
      </c>
      <c r="D27" s="10">
        <v>13016.359909999999</v>
      </c>
      <c r="E27" s="10">
        <v>11280.430039999999</v>
      </c>
      <c r="F27" s="10">
        <v>11309.210080000001</v>
      </c>
      <c r="G27" s="10">
        <v>10812.699979999999</v>
      </c>
      <c r="H27" s="10">
        <v>12162.84001</v>
      </c>
      <c r="I27" s="10">
        <v>11572.78991</v>
      </c>
      <c r="J27" s="10">
        <v>10173.150030000001</v>
      </c>
      <c r="K27" s="10">
        <v>10596.959919999999</v>
      </c>
      <c r="L27">
        <v>11312.59995</v>
      </c>
      <c r="M27">
        <v>9785.7599960000007</v>
      </c>
      <c r="N27">
        <v>9348.9899789999999</v>
      </c>
      <c r="O27">
        <v>10383.14006</v>
      </c>
      <c r="P27">
        <v>11172.570040000001</v>
      </c>
      <c r="Q27">
        <v>9701.829952</v>
      </c>
      <c r="R27">
        <v>9296.1299290000006</v>
      </c>
      <c r="S27">
        <v>10307.380069999999</v>
      </c>
      <c r="T27">
        <v>10200.18996</v>
      </c>
      <c r="U27">
        <v>10663.469950000001</v>
      </c>
      <c r="V27">
        <v>9834.8799459999991</v>
      </c>
      <c r="W27">
        <v>8495.7499919999991</v>
      </c>
      <c r="X27">
        <v>9003.1800349999994</v>
      </c>
      <c r="Y27">
        <v>9708.6799549999996</v>
      </c>
      <c r="Z27">
        <v>9796.8100360000008</v>
      </c>
      <c r="AA27">
        <v>8590.0800070000005</v>
      </c>
      <c r="AB27">
        <v>7117.9399869999997</v>
      </c>
      <c r="AC27">
        <v>7746.8500350000004</v>
      </c>
      <c r="AD27">
        <v>8132.2699990000001</v>
      </c>
      <c r="AE27">
        <v>8676.3499530000008</v>
      </c>
      <c r="AF27">
        <v>9592.2399829999995</v>
      </c>
      <c r="AG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222</v>
      </c>
      <c r="C28" s="10">
        <f>SUM(C9:C27)</f>
        <v>5444627.7709899992</v>
      </c>
      <c r="D28" s="10">
        <f>SUM(D9:D27)</f>
        <v>5149009.9800860006</v>
      </c>
      <c r="E28" s="10">
        <f t="shared" ref="E28:AA28" si="0">SUM(E9:E27)</f>
        <v>4850805.12096</v>
      </c>
      <c r="F28" s="10">
        <f t="shared" si="0"/>
        <v>4779507.4025239991</v>
      </c>
      <c r="G28" s="10">
        <f t="shared" si="0"/>
        <v>4791407.5498030009</v>
      </c>
      <c r="H28" s="10">
        <f t="shared" si="0"/>
        <v>4574683.7203600025</v>
      </c>
      <c r="I28" s="10">
        <f t="shared" si="0"/>
        <v>4320807.1198049998</v>
      </c>
      <c r="J28" s="10">
        <f t="shared" si="0"/>
        <v>4237799.1219730005</v>
      </c>
      <c r="K28" s="10">
        <f t="shared" si="0"/>
        <v>4255027.0600720001</v>
      </c>
      <c r="L28" s="10">
        <f t="shared" si="0"/>
        <v>3914300.1407640004</v>
      </c>
      <c r="M28" s="10">
        <f t="shared" si="0"/>
        <v>3731731.1024739998</v>
      </c>
      <c r="N28" s="10">
        <f t="shared" si="0"/>
        <v>3766672.3217969993</v>
      </c>
      <c r="O28" s="10">
        <f t="shared" si="0"/>
        <v>3796078.8796600001</v>
      </c>
      <c r="P28" s="10">
        <f t="shared" si="0"/>
        <v>3490100.6993299997</v>
      </c>
      <c r="Q28" s="10">
        <f t="shared" si="0"/>
        <v>3325975.0714720008</v>
      </c>
      <c r="R28" s="10">
        <f t="shared" si="0"/>
        <v>3304292.3013209999</v>
      </c>
      <c r="S28" s="10">
        <f t="shared" si="0"/>
        <v>3354222.8508310001</v>
      </c>
      <c r="T28" s="10">
        <f t="shared" si="0"/>
        <v>3230627.7190980003</v>
      </c>
      <c r="U28" s="10">
        <f t="shared" si="0"/>
        <v>3214380.6484900001</v>
      </c>
      <c r="V28" s="10">
        <f t="shared" si="0"/>
        <v>3191928.239546</v>
      </c>
      <c r="W28" s="10">
        <f t="shared" si="0"/>
        <v>3312961.151078999</v>
      </c>
      <c r="X28" s="10">
        <f t="shared" si="0"/>
        <v>3367957.5310010002</v>
      </c>
      <c r="Y28" s="10">
        <f t="shared" si="0"/>
        <v>3722927.1097810003</v>
      </c>
      <c r="Z28" s="10">
        <f t="shared" si="0"/>
        <v>3719782.8415029994</v>
      </c>
      <c r="AA28" s="10">
        <f t="shared" si="0"/>
        <v>3653947.0671669999</v>
      </c>
      <c r="AB28" s="10">
        <f t="shared" ref="AB28" si="1">SUM(AB9:AB27)</f>
        <v>3543841.7707180008</v>
      </c>
      <c r="AC28" s="10">
        <f t="shared" ref="AC28" si="2">SUM(AC9:AC27)</f>
        <v>3416695.459702001</v>
      </c>
      <c r="AD28" s="10">
        <f t="shared" ref="AD28" si="3">SUM(AD9:AD27)</f>
        <v>3103842.91053</v>
      </c>
      <c r="AE28" s="10">
        <f t="shared" ref="AE28:AF28" si="4">SUM(AE9:AE27)</f>
        <v>3174713.2095830003</v>
      </c>
      <c r="AF28" s="10">
        <f t="shared" si="4"/>
        <v>2919415.1504369993</v>
      </c>
      <c r="AG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286</v>
      </c>
    </row>
    <row r="33" spans="2:32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898</v>
      </c>
      <c r="AF33" s="22" t="s">
        <v>300</v>
      </c>
    </row>
    <row r="34" spans="2:32">
      <c r="B34" t="s">
        <v>203</v>
      </c>
      <c r="C34">
        <v>843404.84030000004</v>
      </c>
      <c r="D34">
        <v>808179.90949999995</v>
      </c>
      <c r="E34">
        <v>800156.94990000001</v>
      </c>
      <c r="F34">
        <v>735812.1004</v>
      </c>
      <c r="G34">
        <v>675516.52049999998</v>
      </c>
      <c r="H34">
        <v>668976.56999999995</v>
      </c>
      <c r="I34">
        <v>628899.02060000005</v>
      </c>
      <c r="J34">
        <v>636575.01980000001</v>
      </c>
      <c r="K34">
        <v>622968.40980000002</v>
      </c>
      <c r="L34">
        <v>571240.3898</v>
      </c>
      <c r="M34">
        <v>518221.19020000001</v>
      </c>
      <c r="N34">
        <v>506656.53899999999</v>
      </c>
      <c r="O34">
        <v>518725.38050000003</v>
      </c>
      <c r="P34">
        <v>495548.81069999997</v>
      </c>
      <c r="Q34">
        <v>439355.53029999998</v>
      </c>
      <c r="R34">
        <v>400497.51990000001</v>
      </c>
      <c r="S34">
        <v>409730.19990000001</v>
      </c>
      <c r="T34">
        <v>400188.9694</v>
      </c>
      <c r="U34">
        <v>377286.52889999998</v>
      </c>
      <c r="V34">
        <v>372827.67019999999</v>
      </c>
      <c r="W34">
        <v>378970.43030000001</v>
      </c>
      <c r="X34">
        <v>285098.97039999999</v>
      </c>
      <c r="Y34">
        <v>362355.26030000002</v>
      </c>
      <c r="Z34">
        <v>398395.99969999999</v>
      </c>
      <c r="AA34">
        <v>448028.48009999999</v>
      </c>
      <c r="AB34">
        <v>446534.14919999999</v>
      </c>
      <c r="AC34">
        <v>440780.53019999998</v>
      </c>
      <c r="AD34">
        <v>411982.63959999999</v>
      </c>
      <c r="AE34">
        <v>395135.93930000003</v>
      </c>
      <c r="AF34">
        <v>378406.26089999999</v>
      </c>
    </row>
    <row r="35" spans="2:32">
      <c r="B35" t="s">
        <v>204</v>
      </c>
      <c r="C35">
        <v>65786.409969999993</v>
      </c>
      <c r="D35">
        <v>59413.349990000002</v>
      </c>
      <c r="E35">
        <v>52496.489950000003</v>
      </c>
      <c r="F35">
        <v>51629.590089999998</v>
      </c>
      <c r="G35">
        <v>56889.909769999998</v>
      </c>
      <c r="H35">
        <v>56937.209880000002</v>
      </c>
      <c r="I35">
        <v>53671.139869999999</v>
      </c>
      <c r="J35">
        <v>45473.15006</v>
      </c>
      <c r="K35">
        <v>44587.539989999997</v>
      </c>
      <c r="L35">
        <v>41453.17007</v>
      </c>
      <c r="M35">
        <v>31463.71</v>
      </c>
      <c r="N35">
        <v>33470.650049999997</v>
      </c>
      <c r="O35">
        <v>31627.519939999998</v>
      </c>
      <c r="P35">
        <v>35785.86002</v>
      </c>
      <c r="Q35">
        <v>28184.749940000002</v>
      </c>
      <c r="R35">
        <v>28664.61015</v>
      </c>
      <c r="S35">
        <v>26440.179990000001</v>
      </c>
      <c r="T35">
        <v>27612.22005</v>
      </c>
      <c r="U35">
        <v>29684.170020000001</v>
      </c>
      <c r="V35">
        <v>28431.81004</v>
      </c>
      <c r="W35">
        <v>30040.879919999999</v>
      </c>
      <c r="X35">
        <v>22371.31005</v>
      </c>
      <c r="Y35">
        <v>28914.620180000002</v>
      </c>
      <c r="Z35">
        <v>29944.440030000002</v>
      </c>
      <c r="AA35">
        <v>27661.780159999998</v>
      </c>
      <c r="AB35">
        <v>28496.460040000002</v>
      </c>
      <c r="AC35">
        <v>24593.71011</v>
      </c>
      <c r="AD35">
        <v>22855.950049999999</v>
      </c>
      <c r="AE35">
        <v>25332.15998</v>
      </c>
      <c r="AF35">
        <v>20952.9601</v>
      </c>
    </row>
    <row r="36" spans="2:32">
      <c r="B36" t="s">
        <v>205</v>
      </c>
      <c r="C36">
        <v>49868.34001</v>
      </c>
      <c r="D36">
        <v>56286.85989</v>
      </c>
      <c r="E36">
        <v>52776.230150000003</v>
      </c>
      <c r="F36">
        <v>59401.700069999999</v>
      </c>
      <c r="G36">
        <v>55527.030149999999</v>
      </c>
      <c r="H36">
        <v>54655.659870000003</v>
      </c>
      <c r="I36">
        <v>51969.949719999997</v>
      </c>
      <c r="J36">
        <v>43901.530010000002</v>
      </c>
      <c r="K36">
        <v>39418.599970000003</v>
      </c>
      <c r="L36">
        <v>37115.43002</v>
      </c>
      <c r="M36">
        <v>33307.219969999998</v>
      </c>
      <c r="N36">
        <v>37153.810149999998</v>
      </c>
      <c r="O36">
        <v>34281.509980000003</v>
      </c>
      <c r="P36">
        <v>31869.17</v>
      </c>
      <c r="Q36">
        <v>33081.659919999998</v>
      </c>
      <c r="R36">
        <v>30869.379939999999</v>
      </c>
      <c r="S36">
        <v>37853.599849999999</v>
      </c>
      <c r="T36">
        <v>34907.660000000003</v>
      </c>
      <c r="U36">
        <v>36888.880039999996</v>
      </c>
      <c r="V36">
        <v>32498.020100000002</v>
      </c>
      <c r="W36">
        <v>31468.43996</v>
      </c>
      <c r="X36">
        <v>23319.88997</v>
      </c>
      <c r="Y36">
        <v>25467.859949999998</v>
      </c>
      <c r="Z36">
        <v>25137.70998</v>
      </c>
      <c r="AA36">
        <v>28923.83986</v>
      </c>
      <c r="AB36">
        <v>31839.429950000002</v>
      </c>
      <c r="AC36">
        <v>31212.659970000001</v>
      </c>
      <c r="AD36">
        <v>28262.170030000001</v>
      </c>
      <c r="AE36">
        <v>25218.809949999999</v>
      </c>
      <c r="AF36">
        <v>25079.83006</v>
      </c>
    </row>
    <row r="37" spans="2:32">
      <c r="B37" t="s">
        <v>206</v>
      </c>
      <c r="C37">
        <v>57752.409849999996</v>
      </c>
      <c r="D37">
        <v>50660.600010000002</v>
      </c>
      <c r="E37">
        <v>41695.379979999998</v>
      </c>
      <c r="F37">
        <v>38998.360030000003</v>
      </c>
      <c r="G37">
        <v>40082.16001</v>
      </c>
      <c r="H37">
        <v>35001.409820000001</v>
      </c>
      <c r="I37">
        <v>30530.509900000001</v>
      </c>
      <c r="J37">
        <v>29661.419959999999</v>
      </c>
      <c r="K37">
        <v>27691.54997</v>
      </c>
      <c r="L37">
        <v>25183.21992</v>
      </c>
      <c r="M37">
        <v>23920.38005</v>
      </c>
      <c r="N37">
        <v>25736.330089999999</v>
      </c>
      <c r="O37">
        <v>24230.899949999999</v>
      </c>
      <c r="P37">
        <v>21389.490040000001</v>
      </c>
      <c r="Q37">
        <v>19222.169999999998</v>
      </c>
      <c r="R37">
        <v>22294.069940000001</v>
      </c>
      <c r="S37">
        <v>26481.999980000001</v>
      </c>
      <c r="T37">
        <v>22568.5301</v>
      </c>
      <c r="U37">
        <v>19515.320080000001</v>
      </c>
      <c r="V37">
        <v>18471.939969999999</v>
      </c>
      <c r="W37">
        <v>28970.249940000002</v>
      </c>
      <c r="X37">
        <v>23202.38996</v>
      </c>
      <c r="Y37">
        <v>22866.490030000001</v>
      </c>
      <c r="Z37">
        <v>28508.73</v>
      </c>
      <c r="AA37">
        <v>46015.849909999997</v>
      </c>
      <c r="AB37">
        <v>50944.190049999997</v>
      </c>
      <c r="AC37">
        <v>38546.219879999997</v>
      </c>
      <c r="AD37">
        <v>31532.59002</v>
      </c>
      <c r="AE37">
        <v>37885.829919999996</v>
      </c>
      <c r="AF37">
        <v>20735.35988</v>
      </c>
    </row>
    <row r="38" spans="2:32">
      <c r="B38" t="s">
        <v>207</v>
      </c>
      <c r="C38">
        <v>240366.2997</v>
      </c>
      <c r="D38">
        <v>223660.1398</v>
      </c>
      <c r="E38">
        <v>213353.6299</v>
      </c>
      <c r="F38">
        <v>186436.69990000001</v>
      </c>
      <c r="G38">
        <v>183197.61009999999</v>
      </c>
      <c r="H38">
        <v>189355.40960000001</v>
      </c>
      <c r="I38">
        <v>185085.55</v>
      </c>
      <c r="J38">
        <v>166553.79999999999</v>
      </c>
      <c r="K38">
        <v>153121.42050000001</v>
      </c>
      <c r="L38">
        <v>143186.94930000001</v>
      </c>
      <c r="M38">
        <v>130569.13039999999</v>
      </c>
      <c r="N38">
        <v>133957.61009999999</v>
      </c>
      <c r="O38">
        <v>126869.63039999999</v>
      </c>
      <c r="P38">
        <v>131172.23989999999</v>
      </c>
      <c r="Q38">
        <v>120129.7901</v>
      </c>
      <c r="R38">
        <v>121690.7404</v>
      </c>
      <c r="S38">
        <v>113011.8803</v>
      </c>
      <c r="T38">
        <v>120816.37</v>
      </c>
      <c r="U38">
        <v>115032.1701</v>
      </c>
      <c r="V38">
        <v>106148.44960000001</v>
      </c>
      <c r="W38">
        <v>87238.709839999996</v>
      </c>
      <c r="X38">
        <v>92877.270040000003</v>
      </c>
      <c r="Y38">
        <v>109673.63989999999</v>
      </c>
      <c r="Z38">
        <v>130477.8603</v>
      </c>
      <c r="AA38">
        <v>141966.00030000001</v>
      </c>
      <c r="AB38">
        <v>141979</v>
      </c>
      <c r="AC38">
        <v>161291.80059999999</v>
      </c>
      <c r="AD38">
        <v>130902.21980000001</v>
      </c>
      <c r="AE38">
        <v>125664.5802</v>
      </c>
      <c r="AF38">
        <v>114348.68060000001</v>
      </c>
    </row>
    <row r="39" spans="2:32">
      <c r="B39" t="s">
        <v>208</v>
      </c>
      <c r="C39">
        <v>31896.02995</v>
      </c>
      <c r="D39">
        <v>30575.850050000001</v>
      </c>
      <c r="E39">
        <v>28529.219959999999</v>
      </c>
      <c r="F39">
        <v>27186.60007</v>
      </c>
      <c r="G39">
        <v>26348.299910000002</v>
      </c>
      <c r="H39">
        <v>23322.62</v>
      </c>
      <c r="I39">
        <v>21802.359949999998</v>
      </c>
      <c r="J39">
        <v>21138.64013</v>
      </c>
      <c r="K39">
        <v>19678.43993</v>
      </c>
      <c r="L39">
        <v>23748.050060000001</v>
      </c>
      <c r="M39">
        <v>20448.90999</v>
      </c>
      <c r="N39">
        <v>20647.769980000001</v>
      </c>
      <c r="O39">
        <v>16429.130010000001</v>
      </c>
      <c r="P39">
        <v>17489.590049999999</v>
      </c>
      <c r="Q39">
        <v>15055.88998</v>
      </c>
      <c r="R39">
        <v>11838.26008</v>
      </c>
      <c r="S39">
        <v>13584.02994</v>
      </c>
      <c r="T39">
        <v>11262.66006</v>
      </c>
      <c r="U39">
        <v>9297.6100310000002</v>
      </c>
      <c r="V39">
        <v>12409.95998</v>
      </c>
      <c r="W39">
        <v>10964.53001</v>
      </c>
      <c r="X39">
        <v>9533.0099950000003</v>
      </c>
      <c r="Y39">
        <v>10604.93996</v>
      </c>
      <c r="Z39">
        <v>11441.96999</v>
      </c>
      <c r="AA39">
        <v>12617.82998</v>
      </c>
      <c r="AB39">
        <v>15228.95001</v>
      </c>
      <c r="AC39">
        <v>13949.43996</v>
      </c>
      <c r="AD39">
        <v>12463.33001</v>
      </c>
      <c r="AE39">
        <v>13342.439990000001</v>
      </c>
      <c r="AF39">
        <v>7933.2599259999997</v>
      </c>
    </row>
    <row r="40" spans="2:32">
      <c r="B40" t="s">
        <v>209</v>
      </c>
      <c r="C40">
        <v>148967.28</v>
      </c>
      <c r="D40">
        <v>134754.48019999999</v>
      </c>
      <c r="E40">
        <v>114315.77009999999</v>
      </c>
      <c r="F40">
        <v>124046.7898</v>
      </c>
      <c r="G40">
        <v>121501.53</v>
      </c>
      <c r="H40">
        <v>110777.16009999999</v>
      </c>
      <c r="I40">
        <v>96666.350059999997</v>
      </c>
      <c r="J40">
        <v>98571.470119999998</v>
      </c>
      <c r="K40">
        <v>90981.080109999995</v>
      </c>
      <c r="L40">
        <v>87057.84994</v>
      </c>
      <c r="M40">
        <v>80129.179950000005</v>
      </c>
      <c r="N40">
        <v>83608.209900000002</v>
      </c>
      <c r="O40">
        <v>78358.930229999998</v>
      </c>
      <c r="P40">
        <v>72575.300099999993</v>
      </c>
      <c r="Q40">
        <v>64537.180050000003</v>
      </c>
      <c r="R40">
        <v>61925.590020000003</v>
      </c>
      <c r="S40">
        <v>61124.539949999998</v>
      </c>
      <c r="T40">
        <v>65358.680070000002</v>
      </c>
      <c r="U40">
        <v>61431.119930000001</v>
      </c>
      <c r="V40">
        <v>60193.470119999998</v>
      </c>
      <c r="W40">
        <v>60833.61002</v>
      </c>
      <c r="X40">
        <v>46844.670129999999</v>
      </c>
      <c r="Y40">
        <v>58830.50995</v>
      </c>
      <c r="Z40">
        <v>57372.359810000002</v>
      </c>
      <c r="AA40">
        <v>61675.719969999998</v>
      </c>
      <c r="AB40">
        <v>68246.020040000003</v>
      </c>
      <c r="AC40">
        <v>52609.800179999998</v>
      </c>
      <c r="AD40">
        <v>49681.440020000002</v>
      </c>
      <c r="AE40">
        <v>55869.010020000002</v>
      </c>
      <c r="AF40">
        <v>51674.279970000003</v>
      </c>
    </row>
    <row r="41" spans="2:32">
      <c r="B41" t="s">
        <v>210</v>
      </c>
      <c r="C41">
        <v>183430.82010000001</v>
      </c>
      <c r="D41">
        <v>179762.88010000001</v>
      </c>
      <c r="E41">
        <v>161617.7101</v>
      </c>
      <c r="F41">
        <v>156637.94020000001</v>
      </c>
      <c r="G41">
        <v>157093.86979999999</v>
      </c>
      <c r="H41">
        <v>154606.80989999999</v>
      </c>
      <c r="I41">
        <v>136994.87</v>
      </c>
      <c r="J41">
        <v>132215.59</v>
      </c>
      <c r="K41">
        <v>135546.10999999999</v>
      </c>
      <c r="L41">
        <v>130800.5102</v>
      </c>
      <c r="M41">
        <v>107362.0901</v>
      </c>
      <c r="N41">
        <v>112000.4201</v>
      </c>
      <c r="O41">
        <v>109795.2899</v>
      </c>
      <c r="P41">
        <v>99387.150110000002</v>
      </c>
      <c r="Q41">
        <v>87019.9</v>
      </c>
      <c r="R41">
        <v>85219.480009999999</v>
      </c>
      <c r="S41">
        <v>80256.870070000004</v>
      </c>
      <c r="T41">
        <v>79924.280060000005</v>
      </c>
      <c r="U41">
        <v>82409.680129999993</v>
      </c>
      <c r="V41">
        <v>75863.119980000003</v>
      </c>
      <c r="W41">
        <v>86891.410040000002</v>
      </c>
      <c r="X41">
        <v>72980.06018</v>
      </c>
      <c r="Y41">
        <v>80321.709900000002</v>
      </c>
      <c r="Z41">
        <v>86260.359899999996</v>
      </c>
      <c r="AA41">
        <v>90143.350260000007</v>
      </c>
      <c r="AB41">
        <v>89765.519950000002</v>
      </c>
      <c r="AC41">
        <v>79678.949890000004</v>
      </c>
      <c r="AD41">
        <v>70298.420169999998</v>
      </c>
      <c r="AE41">
        <v>72076.68995</v>
      </c>
      <c r="AF41">
        <v>70244.120150000002</v>
      </c>
    </row>
    <row r="42" spans="2:32">
      <c r="B42" t="s">
        <v>211</v>
      </c>
      <c r="C42">
        <v>464676.04029999999</v>
      </c>
      <c r="D42">
        <v>442680.70079999999</v>
      </c>
      <c r="E42">
        <v>395556.89030000003</v>
      </c>
      <c r="F42">
        <v>397288.17060000001</v>
      </c>
      <c r="G42">
        <v>384251.37949999998</v>
      </c>
      <c r="H42">
        <v>350074.51990000001</v>
      </c>
      <c r="I42">
        <v>319047.22039999999</v>
      </c>
      <c r="J42">
        <v>323506.69020000001</v>
      </c>
      <c r="K42">
        <v>298482.90010000003</v>
      </c>
      <c r="L42">
        <v>264415.45010000002</v>
      </c>
      <c r="M42">
        <v>243769.51010000001</v>
      </c>
      <c r="N42">
        <v>240265.22039999999</v>
      </c>
      <c r="O42">
        <v>217360.26980000001</v>
      </c>
      <c r="P42">
        <v>210929.0797</v>
      </c>
      <c r="Q42">
        <v>188535.5699</v>
      </c>
      <c r="R42">
        <v>192826.89019999999</v>
      </c>
      <c r="S42">
        <v>192835.2806</v>
      </c>
      <c r="T42">
        <v>181173.03020000001</v>
      </c>
      <c r="U42">
        <v>163185.10980000001</v>
      </c>
      <c r="V42">
        <v>161413.53030000001</v>
      </c>
      <c r="W42">
        <v>157927.25020000001</v>
      </c>
      <c r="X42">
        <v>129725.13</v>
      </c>
      <c r="Y42">
        <v>149620.55970000001</v>
      </c>
      <c r="Z42">
        <v>197022.3095</v>
      </c>
      <c r="AA42">
        <v>207555.41990000001</v>
      </c>
      <c r="AB42">
        <v>221725.1899</v>
      </c>
      <c r="AC42">
        <v>201518.77989999999</v>
      </c>
      <c r="AD42">
        <v>183568.7795</v>
      </c>
      <c r="AE42">
        <v>167605.70989999999</v>
      </c>
      <c r="AF42">
        <v>148763.6796</v>
      </c>
    </row>
    <row r="43" spans="2:32">
      <c r="B43" t="s">
        <v>212</v>
      </c>
      <c r="C43">
        <v>379707.42979999998</v>
      </c>
      <c r="D43">
        <v>353275.04029999999</v>
      </c>
      <c r="E43">
        <v>344610.6802</v>
      </c>
      <c r="F43">
        <v>338919.5502</v>
      </c>
      <c r="G43">
        <v>338550.80040000001</v>
      </c>
      <c r="H43">
        <v>329480.85989999998</v>
      </c>
      <c r="I43">
        <v>289559.25910000002</v>
      </c>
      <c r="J43">
        <v>275166.42979999998</v>
      </c>
      <c r="K43">
        <v>281751.94</v>
      </c>
      <c r="L43">
        <v>258243.06030000001</v>
      </c>
      <c r="M43">
        <v>208089.44990000001</v>
      </c>
      <c r="N43">
        <v>212608.91</v>
      </c>
      <c r="O43">
        <v>211765.76019999999</v>
      </c>
      <c r="P43">
        <v>198325.44</v>
      </c>
      <c r="Q43">
        <v>186292.22990000001</v>
      </c>
      <c r="R43">
        <v>171696.34020000001</v>
      </c>
      <c r="S43">
        <v>165179.98000000001</v>
      </c>
      <c r="T43">
        <v>157052.0301</v>
      </c>
      <c r="U43">
        <v>156933.8798</v>
      </c>
      <c r="V43">
        <v>156162.8597</v>
      </c>
      <c r="W43">
        <v>155797.5301</v>
      </c>
      <c r="X43">
        <v>129700.9699</v>
      </c>
      <c r="Y43">
        <v>171396.85</v>
      </c>
      <c r="Z43">
        <v>181359.58009999999</v>
      </c>
      <c r="AA43">
        <v>195427.93950000001</v>
      </c>
      <c r="AB43">
        <v>224401.36050000001</v>
      </c>
      <c r="AC43">
        <v>176885.6802</v>
      </c>
      <c r="AD43">
        <v>174545.68049999999</v>
      </c>
      <c r="AE43">
        <v>166798.33069999999</v>
      </c>
      <c r="AF43">
        <v>164380.35999999999</v>
      </c>
    </row>
    <row r="44" spans="2:32">
      <c r="B44" t="s">
        <v>213</v>
      </c>
      <c r="C44">
        <v>88640.380080000003</v>
      </c>
      <c r="D44">
        <v>94480.360010000004</v>
      </c>
      <c r="E44">
        <v>89304.269929999995</v>
      </c>
      <c r="F44">
        <v>82443.700100000002</v>
      </c>
      <c r="G44">
        <v>77897.259999999995</v>
      </c>
      <c r="H44">
        <v>80656.220019999993</v>
      </c>
      <c r="I44">
        <v>75911.360000000001</v>
      </c>
      <c r="J44">
        <v>79559.220090000003</v>
      </c>
      <c r="K44">
        <v>86257.13983</v>
      </c>
      <c r="L44">
        <v>81955.310129999998</v>
      </c>
      <c r="M44">
        <v>69527.240139999994</v>
      </c>
      <c r="N44">
        <v>68180.980030000006</v>
      </c>
      <c r="O44">
        <v>67310.439799999993</v>
      </c>
      <c r="P44">
        <v>67743.010009999998</v>
      </c>
      <c r="Q44">
        <v>56126.78</v>
      </c>
      <c r="R44">
        <v>58145.429989999997</v>
      </c>
      <c r="S44">
        <v>58866.920129999999</v>
      </c>
      <c r="T44">
        <v>57232.730020000003</v>
      </c>
      <c r="U44">
        <v>53935.419880000001</v>
      </c>
      <c r="V44">
        <v>61766.500099999997</v>
      </c>
      <c r="W44">
        <v>55452.830070000004</v>
      </c>
      <c r="X44">
        <v>44285.820059999998</v>
      </c>
      <c r="Y44">
        <v>45623.86995</v>
      </c>
      <c r="Z44">
        <v>49714.559970000002</v>
      </c>
      <c r="AA44">
        <v>44050.719949999999</v>
      </c>
      <c r="AB44">
        <v>40088.390169999999</v>
      </c>
      <c r="AC44">
        <v>42017.579890000001</v>
      </c>
      <c r="AD44">
        <v>44176.379959999998</v>
      </c>
      <c r="AE44">
        <v>41665.949990000001</v>
      </c>
      <c r="AF44">
        <v>38114.369910000001</v>
      </c>
    </row>
    <row r="45" spans="2:32">
      <c r="B45" t="s">
        <v>214</v>
      </c>
      <c r="C45">
        <v>169036.69990000001</v>
      </c>
      <c r="D45">
        <v>159234.13</v>
      </c>
      <c r="E45">
        <v>144820.57010000001</v>
      </c>
      <c r="F45">
        <v>136096.4399</v>
      </c>
      <c r="G45">
        <v>128739.35</v>
      </c>
      <c r="H45">
        <v>137483.26010000001</v>
      </c>
      <c r="I45">
        <v>126076.9102</v>
      </c>
      <c r="J45">
        <v>122050.13009999999</v>
      </c>
      <c r="K45">
        <v>122573.3499</v>
      </c>
      <c r="L45">
        <v>120004.6602</v>
      </c>
      <c r="M45">
        <v>108909.9102</v>
      </c>
      <c r="N45">
        <v>96875.559970000002</v>
      </c>
      <c r="O45">
        <v>99509.020009999993</v>
      </c>
      <c r="P45">
        <v>96891.729990000007</v>
      </c>
      <c r="Q45">
        <v>77476.640029999995</v>
      </c>
      <c r="R45">
        <v>73026.159979999997</v>
      </c>
      <c r="S45">
        <v>69618.849960000007</v>
      </c>
      <c r="T45">
        <v>65691.480179999999</v>
      </c>
      <c r="U45">
        <v>68931.490090000007</v>
      </c>
      <c r="V45">
        <v>66852.210000000006</v>
      </c>
      <c r="W45">
        <v>66081.820040000006</v>
      </c>
      <c r="X45">
        <v>51429.620029999998</v>
      </c>
      <c r="Y45">
        <v>62009.260049999997</v>
      </c>
      <c r="Z45">
        <v>58834.63998</v>
      </c>
      <c r="AA45">
        <v>71862.069919999994</v>
      </c>
      <c r="AB45">
        <v>71675.909920000006</v>
      </c>
      <c r="AC45">
        <v>58384.199970000001</v>
      </c>
      <c r="AD45">
        <v>68417.010139999999</v>
      </c>
      <c r="AE45">
        <v>65788.460000000006</v>
      </c>
      <c r="AF45">
        <v>64775.330020000001</v>
      </c>
    </row>
    <row r="46" spans="2:32">
      <c r="B46" t="s">
        <v>215</v>
      </c>
      <c r="C46">
        <v>404951.08069999999</v>
      </c>
      <c r="D46">
        <v>404905.01030000002</v>
      </c>
      <c r="E46">
        <v>342895.96019999997</v>
      </c>
      <c r="F46">
        <v>339391.0796</v>
      </c>
      <c r="G46">
        <v>344013.21019999997</v>
      </c>
      <c r="H46">
        <v>334578.67060000001</v>
      </c>
      <c r="I46">
        <v>304005.95039999997</v>
      </c>
      <c r="J46">
        <v>291064.49040000001</v>
      </c>
      <c r="K46">
        <v>269234.49949999998</v>
      </c>
      <c r="L46">
        <v>245920.3898</v>
      </c>
      <c r="M46">
        <v>230481.9999</v>
      </c>
      <c r="N46">
        <v>239332.5399</v>
      </c>
      <c r="O46">
        <v>250519.58009999999</v>
      </c>
      <c r="P46">
        <v>222885.7494</v>
      </c>
      <c r="Q46">
        <v>214596.2702</v>
      </c>
      <c r="R46">
        <v>197143.32079999999</v>
      </c>
      <c r="S46">
        <v>188782.77009999999</v>
      </c>
      <c r="T46">
        <v>177207.9105</v>
      </c>
      <c r="U46">
        <v>169647.07980000001</v>
      </c>
      <c r="V46">
        <v>157146.2003</v>
      </c>
      <c r="W46">
        <v>153916.69020000001</v>
      </c>
      <c r="X46">
        <v>149211.1201</v>
      </c>
      <c r="Y46">
        <v>148292.7194</v>
      </c>
      <c r="Z46">
        <v>197653.5802</v>
      </c>
      <c r="AA46">
        <v>175270.75940000001</v>
      </c>
      <c r="AB46">
        <v>202912.9203</v>
      </c>
      <c r="AC46">
        <v>194663.84959999999</v>
      </c>
      <c r="AD46">
        <v>165282.21969999999</v>
      </c>
      <c r="AE46">
        <v>212289.87049999999</v>
      </c>
      <c r="AF46">
        <v>198308.46</v>
      </c>
    </row>
    <row r="47" spans="2:32">
      <c r="B47" t="s">
        <v>216</v>
      </c>
      <c r="C47">
        <v>105891.6401</v>
      </c>
      <c r="D47">
        <v>102923.4299</v>
      </c>
      <c r="E47">
        <v>104573.0003</v>
      </c>
      <c r="F47">
        <v>101275.9901</v>
      </c>
      <c r="G47">
        <v>91120.91979</v>
      </c>
      <c r="H47">
        <v>77004.959849999999</v>
      </c>
      <c r="I47">
        <v>74795.389930000005</v>
      </c>
      <c r="J47">
        <v>73419.319730000003</v>
      </c>
      <c r="K47">
        <v>72496.889949999997</v>
      </c>
      <c r="L47">
        <v>72578.49007</v>
      </c>
      <c r="M47">
        <v>60865.480060000002</v>
      </c>
      <c r="N47">
        <v>52891.680050000003</v>
      </c>
      <c r="O47">
        <v>58992.980100000001</v>
      </c>
      <c r="P47">
        <v>53408.380010000001</v>
      </c>
      <c r="Q47">
        <v>51181.430050000003</v>
      </c>
      <c r="R47">
        <v>48539.039929999999</v>
      </c>
      <c r="S47">
        <v>45821.790079999999</v>
      </c>
      <c r="T47">
        <v>43263.119980000003</v>
      </c>
      <c r="U47">
        <v>44925.179920000002</v>
      </c>
      <c r="V47">
        <v>49816.419909999997</v>
      </c>
      <c r="W47">
        <v>48178.60989</v>
      </c>
      <c r="X47">
        <v>36693.950140000001</v>
      </c>
      <c r="Y47">
        <v>47916.36</v>
      </c>
      <c r="Z47">
        <v>44580.389990000003</v>
      </c>
      <c r="AA47">
        <v>53635.589829999997</v>
      </c>
      <c r="AB47">
        <v>43501.619960000004</v>
      </c>
      <c r="AC47">
        <v>54547.57991</v>
      </c>
      <c r="AD47">
        <v>45245.770140000001</v>
      </c>
      <c r="AE47">
        <v>41236.529880000002</v>
      </c>
      <c r="AF47">
        <v>41731.509980000003</v>
      </c>
    </row>
    <row r="48" spans="2:32">
      <c r="B48" t="s">
        <v>217</v>
      </c>
      <c r="C48">
        <v>26070.229879999999</v>
      </c>
      <c r="D48">
        <v>20983.160019999999</v>
      </c>
      <c r="E48">
        <v>22216.83006</v>
      </c>
      <c r="F48">
        <v>24233.180059999999</v>
      </c>
      <c r="G48">
        <v>28876.06997</v>
      </c>
      <c r="H48">
        <v>23296.93001</v>
      </c>
      <c r="I48">
        <v>19497.990099999999</v>
      </c>
      <c r="J48">
        <v>14832.109979999999</v>
      </c>
      <c r="K48">
        <v>14240.44996</v>
      </c>
      <c r="L48">
        <v>15609.23004</v>
      </c>
      <c r="M48">
        <v>15096.36996</v>
      </c>
      <c r="N48">
        <v>12901.81007</v>
      </c>
      <c r="O48">
        <v>14314.839959999999</v>
      </c>
      <c r="P48">
        <v>17014.09993</v>
      </c>
      <c r="Q48">
        <v>14309.40006</v>
      </c>
      <c r="R48">
        <v>14275.180050000001</v>
      </c>
      <c r="S48">
        <v>10369.42993</v>
      </c>
      <c r="T48">
        <v>8681.1999660000001</v>
      </c>
      <c r="U48">
        <v>7670.3400080000001</v>
      </c>
      <c r="V48">
        <v>8563.7600359999997</v>
      </c>
      <c r="W48">
        <v>8590.9500079999998</v>
      </c>
      <c r="X48">
        <v>7533.2100140000002</v>
      </c>
      <c r="Y48">
        <v>10950.13004</v>
      </c>
      <c r="Z48">
        <v>12480.70009</v>
      </c>
      <c r="AA48">
        <v>11931.09</v>
      </c>
      <c r="AB48">
        <v>15069.7999</v>
      </c>
      <c r="AC48">
        <v>17875.769970000001</v>
      </c>
      <c r="AD48">
        <v>15771.560090000001</v>
      </c>
      <c r="AE48">
        <v>14497.15999</v>
      </c>
      <c r="AF48">
        <v>13398.180039999999</v>
      </c>
    </row>
    <row r="49" spans="2:32">
      <c r="B49" t="s">
        <v>218</v>
      </c>
      <c r="C49">
        <v>110555.8002</v>
      </c>
      <c r="D49">
        <v>111222.2199</v>
      </c>
      <c r="E49">
        <v>83704.800220000005</v>
      </c>
      <c r="F49">
        <v>82613.570019999999</v>
      </c>
      <c r="G49">
        <v>79188.749970000004</v>
      </c>
      <c r="H49">
        <v>79962.410170000003</v>
      </c>
      <c r="I49">
        <v>80004.709860000003</v>
      </c>
      <c r="J49">
        <v>79037.49007</v>
      </c>
      <c r="K49">
        <v>75738.099929999997</v>
      </c>
      <c r="L49">
        <v>69271.410250000001</v>
      </c>
      <c r="M49">
        <v>67140.350109999999</v>
      </c>
      <c r="N49">
        <v>63134.669990000002</v>
      </c>
      <c r="O49">
        <v>63453.949910000003</v>
      </c>
      <c r="P49">
        <v>57394.6898</v>
      </c>
      <c r="Q49">
        <v>52281.329859999998</v>
      </c>
      <c r="R49">
        <v>56621.199840000001</v>
      </c>
      <c r="S49">
        <v>54416.190219999997</v>
      </c>
      <c r="T49">
        <v>50622.809880000001</v>
      </c>
      <c r="U49">
        <v>42031.489869999998</v>
      </c>
      <c r="V49">
        <v>44259.300020000002</v>
      </c>
      <c r="W49">
        <v>39918.500019999999</v>
      </c>
      <c r="X49">
        <v>37502.320180000002</v>
      </c>
      <c r="Y49">
        <v>39193.260029999998</v>
      </c>
      <c r="Z49">
        <v>40019.260119999999</v>
      </c>
      <c r="AA49">
        <v>49137.660250000001</v>
      </c>
      <c r="AB49">
        <v>47922.470029999997</v>
      </c>
      <c r="AC49">
        <v>49799.250169999999</v>
      </c>
      <c r="AD49">
        <v>41130.810019999997</v>
      </c>
      <c r="AE49">
        <v>52550.449869999997</v>
      </c>
      <c r="AF49">
        <v>39926.039960000002</v>
      </c>
    </row>
    <row r="50" spans="2:32">
      <c r="B50" t="s">
        <v>219</v>
      </c>
      <c r="C50">
        <v>16010.87997</v>
      </c>
      <c r="D50">
        <v>15339.170050000001</v>
      </c>
      <c r="E50">
        <v>12746.830019999999</v>
      </c>
      <c r="F50">
        <v>13604.509980000001</v>
      </c>
      <c r="G50">
        <v>13765.50009</v>
      </c>
      <c r="H50">
        <v>14387.94997</v>
      </c>
      <c r="I50">
        <v>10155.709999999999</v>
      </c>
      <c r="J50">
        <v>10367.410029999999</v>
      </c>
      <c r="K50">
        <v>11599.26</v>
      </c>
      <c r="L50">
        <v>9617.8699949999991</v>
      </c>
      <c r="M50">
        <v>9754.6399610000008</v>
      </c>
      <c r="N50">
        <v>7921.8000110000003</v>
      </c>
      <c r="O50">
        <v>8522.6500209999995</v>
      </c>
      <c r="P50">
        <v>7140.2900010000003</v>
      </c>
      <c r="Q50">
        <v>6488.5499730000001</v>
      </c>
      <c r="R50">
        <v>7093.1400219999996</v>
      </c>
      <c r="S50">
        <v>6948.219994</v>
      </c>
      <c r="T50">
        <v>5874.4799919999996</v>
      </c>
      <c r="U50">
        <v>5405.0399740000003</v>
      </c>
      <c r="V50">
        <v>6236.9900589999997</v>
      </c>
      <c r="W50">
        <v>7078.0500160000001</v>
      </c>
      <c r="X50">
        <v>5931.2899600000001</v>
      </c>
      <c r="Y50">
        <v>5295.139975</v>
      </c>
      <c r="Z50">
        <v>6230.6199809999998</v>
      </c>
      <c r="AA50">
        <v>6253.3100430000004</v>
      </c>
      <c r="AB50">
        <v>7528.2600249999996</v>
      </c>
      <c r="AC50">
        <v>8697.4499859999996</v>
      </c>
      <c r="AD50">
        <v>7823.4100040000003</v>
      </c>
      <c r="AE50">
        <v>6573.1600070000004</v>
      </c>
      <c r="AF50">
        <v>7272.8999819999999</v>
      </c>
    </row>
    <row r="51" spans="2:32">
      <c r="B51" t="s">
        <v>220</v>
      </c>
      <c r="C51">
        <v>8732.3899569999994</v>
      </c>
      <c r="D51">
        <v>6959.0099980000005</v>
      </c>
      <c r="E51">
        <v>8743.3500289999993</v>
      </c>
      <c r="F51">
        <v>5931.859974</v>
      </c>
      <c r="G51">
        <v>5917.1999660000001</v>
      </c>
      <c r="H51">
        <v>6692.1599880000003</v>
      </c>
      <c r="I51">
        <v>6517.2499959999996</v>
      </c>
      <c r="J51">
        <v>5419.9899640000003</v>
      </c>
      <c r="K51">
        <v>5119.1999930000002</v>
      </c>
      <c r="L51">
        <v>4096.8100050000003</v>
      </c>
      <c r="M51">
        <v>5106.7099950000002</v>
      </c>
      <c r="N51">
        <v>6600.6599809999998</v>
      </c>
      <c r="O51">
        <v>8889.9700009999997</v>
      </c>
      <c r="P51">
        <v>8459.3400459999993</v>
      </c>
      <c r="Q51">
        <v>8031.3399769999996</v>
      </c>
      <c r="R51">
        <v>6417.4400100000003</v>
      </c>
      <c r="S51">
        <v>5433.4900209999996</v>
      </c>
      <c r="T51">
        <v>6060.1299740000004</v>
      </c>
      <c r="U51">
        <v>6856.4199449999996</v>
      </c>
      <c r="V51">
        <v>6522.6999660000001</v>
      </c>
      <c r="W51">
        <v>5802.2500529999998</v>
      </c>
      <c r="X51">
        <v>4644.0500179999999</v>
      </c>
      <c r="Y51">
        <v>6856.6899640000001</v>
      </c>
      <c r="Z51">
        <v>7143.8200299999999</v>
      </c>
      <c r="AA51">
        <v>7289.0399669999997</v>
      </c>
      <c r="AB51">
        <v>7318.070111</v>
      </c>
      <c r="AC51">
        <v>7158.2700459999996</v>
      </c>
      <c r="AD51">
        <v>6460.949955</v>
      </c>
      <c r="AE51">
        <v>6965.6399389999997</v>
      </c>
      <c r="AF51">
        <v>6200.6899389999999</v>
      </c>
    </row>
    <row r="52" spans="2:32">
      <c r="B52" t="s">
        <v>221</v>
      </c>
      <c r="C52">
        <v>7690.5000689999997</v>
      </c>
      <c r="D52">
        <v>9295.3298869999999</v>
      </c>
      <c r="E52">
        <v>7755.3000259999999</v>
      </c>
      <c r="F52">
        <v>7161.4100570000001</v>
      </c>
      <c r="G52">
        <v>6817.1199720000004</v>
      </c>
      <c r="H52">
        <v>8300.1200289999997</v>
      </c>
      <c r="I52">
        <v>8582.0999489999995</v>
      </c>
      <c r="J52">
        <v>7746.8400229999997</v>
      </c>
      <c r="K52">
        <v>7833.8999329999997</v>
      </c>
      <c r="L52">
        <v>8599.8299669999997</v>
      </c>
      <c r="M52">
        <v>6455.5899870000003</v>
      </c>
      <c r="N52">
        <v>6519.4599879999996</v>
      </c>
      <c r="O52">
        <v>7253.4600410000003</v>
      </c>
      <c r="P52">
        <v>7865.7100110000001</v>
      </c>
      <c r="Q52">
        <v>6388.6299669999999</v>
      </c>
      <c r="R52">
        <v>6013.7399670000004</v>
      </c>
      <c r="S52">
        <v>7816.6400530000001</v>
      </c>
      <c r="T52">
        <v>7168.3199839999997</v>
      </c>
      <c r="U52">
        <v>7141.2899989999996</v>
      </c>
      <c r="V52">
        <v>6616.9299490000003</v>
      </c>
      <c r="W52">
        <v>5734.7300260000002</v>
      </c>
      <c r="X52">
        <v>5703.3800389999997</v>
      </c>
      <c r="Y52">
        <v>6023.229988</v>
      </c>
      <c r="Z52">
        <v>5838.5800090000002</v>
      </c>
      <c r="AA52">
        <v>5606.4000189999997</v>
      </c>
      <c r="AB52">
        <v>5056.1400050000002</v>
      </c>
      <c r="AC52">
        <v>4763.7599959999998</v>
      </c>
      <c r="AD52">
        <v>4725.9699920000003</v>
      </c>
      <c r="AE52">
        <v>5438.8499949999996</v>
      </c>
      <c r="AF52">
        <v>6239.3099769999999</v>
      </c>
    </row>
    <row r="53" spans="2:32">
      <c r="B53" t="s">
        <v>222</v>
      </c>
      <c r="C53" s="10">
        <f>SUM(C34:C52)</f>
        <v>3403435.5008359998</v>
      </c>
      <c r="D53" s="10">
        <f>SUM(D34:D52)</f>
        <v>3264591.6307049994</v>
      </c>
      <c r="E53" s="10">
        <f t="shared" ref="E53:AF53" si="5">SUM(E34:E52)</f>
        <v>3021869.8614250007</v>
      </c>
      <c r="F53" s="10">
        <f t="shared" si="5"/>
        <v>2909109.2411510004</v>
      </c>
      <c r="G53" s="10">
        <f t="shared" si="5"/>
        <v>2815294.490098001</v>
      </c>
      <c r="H53" s="10">
        <f t="shared" si="5"/>
        <v>2735550.9097069995</v>
      </c>
      <c r="I53" s="10">
        <f t="shared" si="5"/>
        <v>2519773.6000349997</v>
      </c>
      <c r="J53" s="10">
        <f t="shared" si="5"/>
        <v>2456260.7404669998</v>
      </c>
      <c r="K53" s="10">
        <f t="shared" si="5"/>
        <v>2379320.7793660001</v>
      </c>
      <c r="L53" s="10">
        <f t="shared" si="5"/>
        <v>2210098.0801669997</v>
      </c>
      <c r="M53" s="10">
        <f t="shared" si="5"/>
        <v>1970619.0609729998</v>
      </c>
      <c r="N53" s="10">
        <f t="shared" si="5"/>
        <v>1960464.6297599999</v>
      </c>
      <c r="O53" s="10">
        <f t="shared" si="5"/>
        <v>1948211.2108529999</v>
      </c>
      <c r="P53" s="10">
        <f t="shared" si="5"/>
        <v>1853275.1298180001</v>
      </c>
      <c r="Q53" s="10">
        <f t="shared" si="5"/>
        <v>1668295.0402069998</v>
      </c>
      <c r="R53" s="10">
        <f t="shared" si="5"/>
        <v>1594797.5314290002</v>
      </c>
      <c r="S53" s="10">
        <f t="shared" si="5"/>
        <v>1574572.8610680001</v>
      </c>
      <c r="T53" s="10">
        <f t="shared" si="5"/>
        <v>1522666.6105159996</v>
      </c>
      <c r="U53" s="10">
        <f t="shared" si="5"/>
        <v>1458208.2183169997</v>
      </c>
      <c r="V53" s="10">
        <f t="shared" si="5"/>
        <v>1432201.8403299998</v>
      </c>
      <c r="W53" s="10">
        <f t="shared" si="5"/>
        <v>1419857.4706529996</v>
      </c>
      <c r="X53" s="10">
        <f t="shared" si="5"/>
        <v>1178588.4311660002</v>
      </c>
      <c r="Y53" s="10">
        <f t="shared" si="5"/>
        <v>1392213.0992669999</v>
      </c>
      <c r="Z53" s="10">
        <f t="shared" si="5"/>
        <v>1568417.4696799999</v>
      </c>
      <c r="AA53" s="10">
        <f t="shared" si="5"/>
        <v>1685052.8493190003</v>
      </c>
      <c r="AB53" s="10">
        <f t="shared" si="5"/>
        <v>1760233.8500609999</v>
      </c>
      <c r="AC53" s="10">
        <f t="shared" si="5"/>
        <v>1658975.2804279998</v>
      </c>
      <c r="AD53" s="10">
        <f t="shared" si="5"/>
        <v>1515127.2997009999</v>
      </c>
      <c r="AE53" s="10">
        <f t="shared" si="5"/>
        <v>1531935.570081</v>
      </c>
      <c r="AF53" s="10">
        <f t="shared" si="5"/>
        <v>1418485.5809940002</v>
      </c>
    </row>
    <row r="54" spans="2:32"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5" spans="2:32"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</row>
    <row r="56" spans="2:32">
      <c r="B56" s="2" t="s">
        <v>287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</row>
    <row r="57" spans="2:32"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</row>
    <row r="58" spans="2:32">
      <c r="C58" s="22" t="s">
        <v>41</v>
      </c>
      <c r="D58" s="22" t="s">
        <v>42</v>
      </c>
      <c r="E58" s="22" t="s">
        <v>43</v>
      </c>
      <c r="F58" s="22" t="s">
        <v>44</v>
      </c>
      <c r="G58" s="22" t="s">
        <v>45</v>
      </c>
      <c r="H58" s="22" t="s">
        <v>46</v>
      </c>
      <c r="I58" s="22" t="s">
        <v>47</v>
      </c>
      <c r="J58" s="22" t="s">
        <v>48</v>
      </c>
      <c r="K58" s="22" t="s">
        <v>49</v>
      </c>
      <c r="L58" s="22" t="s">
        <v>50</v>
      </c>
      <c r="M58" s="22" t="s">
        <v>51</v>
      </c>
      <c r="N58" s="22" t="s">
        <v>52</v>
      </c>
      <c r="O58" s="22" t="s">
        <v>53</v>
      </c>
      <c r="P58" s="22" t="s">
        <v>54</v>
      </c>
      <c r="Q58" s="22" t="s">
        <v>55</v>
      </c>
      <c r="R58" s="22" t="s">
        <v>56</v>
      </c>
      <c r="S58" s="22" t="s">
        <v>57</v>
      </c>
      <c r="T58" s="22" t="s">
        <v>58</v>
      </c>
      <c r="U58" s="22" t="s">
        <v>59</v>
      </c>
      <c r="V58" s="22" t="s">
        <v>60</v>
      </c>
      <c r="W58" s="22" t="s">
        <v>61</v>
      </c>
      <c r="X58" s="22" t="s">
        <v>62</v>
      </c>
      <c r="Y58" s="22" t="s">
        <v>63</v>
      </c>
      <c r="Z58" s="22" t="s">
        <v>64</v>
      </c>
      <c r="AA58" s="22" t="s">
        <v>65</v>
      </c>
      <c r="AB58" s="22" t="s">
        <v>66</v>
      </c>
      <c r="AC58" s="22" t="s">
        <v>67</v>
      </c>
      <c r="AD58" s="22" t="s">
        <v>68</v>
      </c>
      <c r="AE58" s="4" t="s">
        <v>898</v>
      </c>
      <c r="AF58" s="22" t="s">
        <v>300</v>
      </c>
    </row>
    <row r="59" spans="2:32">
      <c r="B59" t="s">
        <v>203</v>
      </c>
      <c r="C59">
        <v>638724.65029999998</v>
      </c>
      <c r="D59">
        <v>610738.96990000003</v>
      </c>
      <c r="E59">
        <v>585628.70019999996</v>
      </c>
      <c r="F59">
        <v>564889.54020000005</v>
      </c>
      <c r="G59">
        <v>526666.24040000001</v>
      </c>
      <c r="H59">
        <v>514058.31969999999</v>
      </c>
      <c r="I59">
        <v>479262.19010000001</v>
      </c>
      <c r="J59">
        <v>485691.02</v>
      </c>
      <c r="K59">
        <v>484637.53960000002</v>
      </c>
      <c r="L59">
        <v>438674.00959999999</v>
      </c>
      <c r="M59">
        <v>407264.07030000002</v>
      </c>
      <c r="N59">
        <v>402173.56910000002</v>
      </c>
      <c r="O59">
        <v>416817.7303</v>
      </c>
      <c r="P59">
        <v>391446.8406</v>
      </c>
      <c r="Q59">
        <v>360312.08020000003</v>
      </c>
      <c r="R59">
        <v>316917.19990000001</v>
      </c>
      <c r="S59">
        <v>318340.70990000002</v>
      </c>
      <c r="T59">
        <v>314064.10940000002</v>
      </c>
      <c r="U59">
        <v>295758.99920000002</v>
      </c>
      <c r="V59">
        <v>295187.61</v>
      </c>
      <c r="W59">
        <v>302505.64049999998</v>
      </c>
      <c r="X59">
        <v>209768.4601</v>
      </c>
      <c r="Y59">
        <v>278312.78039999999</v>
      </c>
      <c r="Z59">
        <v>322931.47979999997</v>
      </c>
      <c r="AA59">
        <v>361135.64020000002</v>
      </c>
      <c r="AB59">
        <v>376534.46899999998</v>
      </c>
      <c r="AC59">
        <v>357774.16029999999</v>
      </c>
      <c r="AD59">
        <v>339085.6997</v>
      </c>
      <c r="AE59">
        <v>332418.9192</v>
      </c>
      <c r="AF59">
        <v>303278.49070000002</v>
      </c>
    </row>
    <row r="60" spans="2:32">
      <c r="B60" t="s">
        <v>204</v>
      </c>
      <c r="C60">
        <v>54322.02</v>
      </c>
      <c r="D60">
        <v>50525.969980000002</v>
      </c>
      <c r="E60">
        <v>45683.98</v>
      </c>
      <c r="F60">
        <v>44188.610099999998</v>
      </c>
      <c r="G60">
        <v>45115.949869999997</v>
      </c>
      <c r="H60">
        <v>47297.069900000002</v>
      </c>
      <c r="I60">
        <v>46574.269910000003</v>
      </c>
      <c r="J60">
        <v>36263.780050000001</v>
      </c>
      <c r="K60">
        <v>35225.419929999996</v>
      </c>
      <c r="L60">
        <v>33558.079969999999</v>
      </c>
      <c r="M60">
        <v>25483.37</v>
      </c>
      <c r="N60">
        <v>29014.63003</v>
      </c>
      <c r="O60">
        <v>24998.859939999998</v>
      </c>
      <c r="P60">
        <v>28168.040079999999</v>
      </c>
      <c r="Q60">
        <v>23365.509959999999</v>
      </c>
      <c r="R60">
        <v>25995.060109999999</v>
      </c>
      <c r="S60">
        <v>22555.720020000001</v>
      </c>
      <c r="T60">
        <v>23295.11002</v>
      </c>
      <c r="U60">
        <v>25662.240010000001</v>
      </c>
      <c r="V60">
        <v>23854.35007</v>
      </c>
      <c r="W60">
        <v>24594.62991</v>
      </c>
      <c r="X60">
        <v>17930.320019999999</v>
      </c>
      <c r="Y60">
        <v>23576.020229999998</v>
      </c>
      <c r="Z60">
        <v>23999.580030000001</v>
      </c>
      <c r="AA60">
        <v>23795.2101</v>
      </c>
      <c r="AB60">
        <v>22890.22</v>
      </c>
      <c r="AC60">
        <v>22184.900089999999</v>
      </c>
      <c r="AD60">
        <v>21584.980029999999</v>
      </c>
      <c r="AE60">
        <v>18869.719969999998</v>
      </c>
      <c r="AF60">
        <v>18348.530070000001</v>
      </c>
    </row>
    <row r="61" spans="2:32">
      <c r="B61" t="s">
        <v>205</v>
      </c>
      <c r="C61">
        <v>42881.82</v>
      </c>
      <c r="D61">
        <v>49802.789920000003</v>
      </c>
      <c r="E61">
        <v>48000.86017</v>
      </c>
      <c r="F61">
        <v>54328.540050000003</v>
      </c>
      <c r="G61">
        <v>51566.350100000003</v>
      </c>
      <c r="H61">
        <v>48548.749889999999</v>
      </c>
      <c r="I61">
        <v>47230.859709999997</v>
      </c>
      <c r="J61">
        <v>39494.63003</v>
      </c>
      <c r="K61">
        <v>34586.22999</v>
      </c>
      <c r="L61">
        <v>31937.59001</v>
      </c>
      <c r="M61">
        <v>29085.18996</v>
      </c>
      <c r="N61">
        <v>30915.39014</v>
      </c>
      <c r="O61">
        <v>30514.93002</v>
      </c>
      <c r="P61">
        <v>27711.06999</v>
      </c>
      <c r="Q61">
        <v>28426.679909999999</v>
      </c>
      <c r="R61">
        <v>26846.339970000001</v>
      </c>
      <c r="S61">
        <v>33479.699869999997</v>
      </c>
      <c r="T61">
        <v>30377.599979999999</v>
      </c>
      <c r="U61">
        <v>33649.910000000003</v>
      </c>
      <c r="V61">
        <v>28662.600109999999</v>
      </c>
      <c r="W61">
        <v>26412.52002</v>
      </c>
      <c r="X61">
        <v>20175.019970000001</v>
      </c>
      <c r="Y61">
        <v>22754.289959999998</v>
      </c>
      <c r="Z61">
        <v>23110.579969999999</v>
      </c>
      <c r="AA61">
        <v>23060.509900000001</v>
      </c>
      <c r="AB61">
        <v>26443.699939999999</v>
      </c>
      <c r="AC61">
        <v>28234.169959999999</v>
      </c>
      <c r="AD61">
        <v>23997.410059999998</v>
      </c>
      <c r="AE61">
        <v>22537.179950000002</v>
      </c>
      <c r="AF61">
        <v>19779.52003</v>
      </c>
    </row>
    <row r="62" spans="2:32">
      <c r="B62" t="s">
        <v>206</v>
      </c>
      <c r="C62">
        <v>50578.009850000002</v>
      </c>
      <c r="D62">
        <v>42274.77</v>
      </c>
      <c r="E62">
        <v>37397.710019999999</v>
      </c>
      <c r="F62">
        <v>34342.090020000003</v>
      </c>
      <c r="G62">
        <v>34494.650070000003</v>
      </c>
      <c r="H62">
        <v>31823.949860000001</v>
      </c>
      <c r="I62">
        <v>27240.089919999999</v>
      </c>
      <c r="J62">
        <v>27573.86997</v>
      </c>
      <c r="K62">
        <v>23908.06</v>
      </c>
      <c r="L62">
        <v>20064.64</v>
      </c>
      <c r="M62">
        <v>19833.45</v>
      </c>
      <c r="N62">
        <v>22015.10007</v>
      </c>
      <c r="O62">
        <v>18552.519950000002</v>
      </c>
      <c r="P62">
        <v>16107.08005</v>
      </c>
      <c r="Q62">
        <v>15796.079970000001</v>
      </c>
      <c r="R62">
        <v>20115.23993</v>
      </c>
      <c r="S62">
        <v>20733.379949999999</v>
      </c>
      <c r="T62">
        <v>16944.570110000001</v>
      </c>
      <c r="U62">
        <v>16279.07006</v>
      </c>
      <c r="V62">
        <v>17611.149979999998</v>
      </c>
      <c r="W62">
        <v>22614.699939999999</v>
      </c>
      <c r="X62">
        <v>14021.429910000001</v>
      </c>
      <c r="Y62">
        <v>17434.56007</v>
      </c>
      <c r="Z62">
        <v>25144.129980000002</v>
      </c>
      <c r="AA62">
        <v>37507.159890000003</v>
      </c>
      <c r="AB62">
        <v>48068.410049999999</v>
      </c>
      <c r="AC62">
        <v>36001.639860000003</v>
      </c>
      <c r="AD62">
        <v>27619.49006</v>
      </c>
      <c r="AE62">
        <v>30632.159950000001</v>
      </c>
      <c r="AF62">
        <v>20375.879870000001</v>
      </c>
    </row>
    <row r="63" spans="2:32">
      <c r="B63" t="s">
        <v>207</v>
      </c>
      <c r="C63">
        <v>218655.68979999999</v>
      </c>
      <c r="D63">
        <v>202660.7697</v>
      </c>
      <c r="E63">
        <v>188329.45989999999</v>
      </c>
      <c r="F63">
        <v>165617.4197</v>
      </c>
      <c r="G63">
        <v>159526.36989999999</v>
      </c>
      <c r="H63">
        <v>166713.42970000001</v>
      </c>
      <c r="I63">
        <v>159992.5098</v>
      </c>
      <c r="J63">
        <v>139582.14019999999</v>
      </c>
      <c r="K63">
        <v>133804.83050000001</v>
      </c>
      <c r="L63">
        <v>124768.6094</v>
      </c>
      <c r="M63">
        <v>117368.83040000001</v>
      </c>
      <c r="N63">
        <v>114042.05</v>
      </c>
      <c r="O63">
        <v>110596.8002</v>
      </c>
      <c r="P63">
        <v>112461.36990000001</v>
      </c>
      <c r="Q63">
        <v>104225.2901</v>
      </c>
      <c r="R63">
        <v>103347.56020000001</v>
      </c>
      <c r="S63">
        <v>97911.350219999993</v>
      </c>
      <c r="T63">
        <v>103174.1201</v>
      </c>
      <c r="U63">
        <v>102944.3602</v>
      </c>
      <c r="V63">
        <v>92614.009489999997</v>
      </c>
      <c r="W63">
        <v>79988.559859999994</v>
      </c>
      <c r="X63">
        <v>77412.570009999996</v>
      </c>
      <c r="Y63">
        <v>96685.270019999996</v>
      </c>
      <c r="Z63">
        <v>114631.57030000001</v>
      </c>
      <c r="AA63">
        <v>128469.6403</v>
      </c>
      <c r="AB63">
        <v>131676.26</v>
      </c>
      <c r="AC63">
        <v>147132.6906</v>
      </c>
      <c r="AD63">
        <v>121326.3698</v>
      </c>
      <c r="AE63">
        <v>116553.1501</v>
      </c>
      <c r="AF63">
        <v>109632.7306</v>
      </c>
    </row>
    <row r="64" spans="2:32">
      <c r="B64" t="s">
        <v>208</v>
      </c>
      <c r="C64">
        <v>27989.32993</v>
      </c>
      <c r="D64">
        <v>26393.25001</v>
      </c>
      <c r="E64">
        <v>24266.44</v>
      </c>
      <c r="F64">
        <v>22185.110059999999</v>
      </c>
      <c r="G64">
        <v>23152.469929999999</v>
      </c>
      <c r="H64">
        <v>18894.2</v>
      </c>
      <c r="I64">
        <v>17957.599999999999</v>
      </c>
      <c r="J64">
        <v>17916.32012</v>
      </c>
      <c r="K64">
        <v>16492.20998</v>
      </c>
      <c r="L64">
        <v>19502.800060000001</v>
      </c>
      <c r="M64">
        <v>17291.22998</v>
      </c>
      <c r="N64">
        <v>17519.920030000001</v>
      </c>
      <c r="O64">
        <v>13714.37003</v>
      </c>
      <c r="P64">
        <v>15119.72005</v>
      </c>
      <c r="Q64">
        <v>13544.89999</v>
      </c>
      <c r="R64">
        <v>9619.3800659999997</v>
      </c>
      <c r="S64">
        <v>12121.059960000001</v>
      </c>
      <c r="T64">
        <v>9338.9700620000003</v>
      </c>
      <c r="U64">
        <v>6933.2600249999996</v>
      </c>
      <c r="V64">
        <v>9767.4900130000005</v>
      </c>
      <c r="W64">
        <v>8543.7400130000005</v>
      </c>
      <c r="X64">
        <v>6959.4200060000003</v>
      </c>
      <c r="Y64">
        <v>8631.0399930000003</v>
      </c>
      <c r="Z64">
        <v>10278.30999</v>
      </c>
      <c r="AA64">
        <v>10794.71</v>
      </c>
      <c r="AB64">
        <v>13242.21</v>
      </c>
      <c r="AC64">
        <v>12319.969950000001</v>
      </c>
      <c r="AD64">
        <v>10314.94001</v>
      </c>
      <c r="AE64">
        <v>11397.87003</v>
      </c>
      <c r="AF64">
        <v>7079.319931</v>
      </c>
    </row>
    <row r="65" spans="2:32">
      <c r="B65" t="s">
        <v>209</v>
      </c>
      <c r="C65">
        <v>120597.3</v>
      </c>
      <c r="D65">
        <v>108033.9501</v>
      </c>
      <c r="E65">
        <v>94030.229980000004</v>
      </c>
      <c r="F65">
        <v>100457.6498</v>
      </c>
      <c r="G65">
        <v>98456.429919999995</v>
      </c>
      <c r="H65">
        <v>87420.490030000001</v>
      </c>
      <c r="I65">
        <v>78577.249989999997</v>
      </c>
      <c r="J65">
        <v>83885.68015</v>
      </c>
      <c r="K65">
        <v>75311.440040000001</v>
      </c>
      <c r="L65">
        <v>70888.799969999993</v>
      </c>
      <c r="M65">
        <v>65158.070019999999</v>
      </c>
      <c r="N65">
        <v>63126.079940000003</v>
      </c>
      <c r="O65">
        <v>56838.400159999997</v>
      </c>
      <c r="P65">
        <v>58210.410069999998</v>
      </c>
      <c r="Q65">
        <v>54585.870060000001</v>
      </c>
      <c r="R65">
        <v>51020.800089999997</v>
      </c>
      <c r="S65">
        <v>48469.849929999997</v>
      </c>
      <c r="T65">
        <v>54084.250039999999</v>
      </c>
      <c r="U65">
        <v>52308.069960000001</v>
      </c>
      <c r="V65">
        <v>49481.530030000002</v>
      </c>
      <c r="W65">
        <v>50580.039969999998</v>
      </c>
      <c r="X65">
        <v>32380.83007</v>
      </c>
      <c r="Y65">
        <v>46309.619980000003</v>
      </c>
      <c r="Z65">
        <v>49394.819819999997</v>
      </c>
      <c r="AA65">
        <v>50191.439980000003</v>
      </c>
      <c r="AB65">
        <v>56405.699979999998</v>
      </c>
      <c r="AC65">
        <v>44327.340120000001</v>
      </c>
      <c r="AD65">
        <v>43700.270020000004</v>
      </c>
      <c r="AE65">
        <v>46299.870069999997</v>
      </c>
      <c r="AF65">
        <v>42110.889940000001</v>
      </c>
    </row>
    <row r="66" spans="2:32">
      <c r="B66" t="s">
        <v>210</v>
      </c>
      <c r="C66">
        <v>148680.5001</v>
      </c>
      <c r="D66">
        <v>148410.47010000001</v>
      </c>
      <c r="E66">
        <v>127789.7</v>
      </c>
      <c r="F66">
        <v>126440.8501</v>
      </c>
      <c r="G66">
        <v>121755.4599</v>
      </c>
      <c r="H66">
        <v>121338.6799</v>
      </c>
      <c r="I66">
        <v>112456.61010000001</v>
      </c>
      <c r="J66">
        <v>107806.27989999999</v>
      </c>
      <c r="K66">
        <v>105580.84</v>
      </c>
      <c r="L66">
        <v>99740.280119999996</v>
      </c>
      <c r="M66">
        <v>85359.420140000002</v>
      </c>
      <c r="N66">
        <v>88148.690069999997</v>
      </c>
      <c r="O66">
        <v>88020.109930000006</v>
      </c>
      <c r="P66">
        <v>79440.460130000007</v>
      </c>
      <c r="Q66">
        <v>70367.770080000002</v>
      </c>
      <c r="R66">
        <v>70650.149959999995</v>
      </c>
      <c r="S66">
        <v>65987.429999999993</v>
      </c>
      <c r="T66">
        <v>64612.93002</v>
      </c>
      <c r="U66">
        <v>64094.630109999998</v>
      </c>
      <c r="V66">
        <v>62485.499889999999</v>
      </c>
      <c r="W66">
        <v>71236.68002</v>
      </c>
      <c r="X66">
        <v>58202.950149999997</v>
      </c>
      <c r="Y66">
        <v>67679.869900000005</v>
      </c>
      <c r="Z66">
        <v>74105.679910000006</v>
      </c>
      <c r="AA66">
        <v>76405.170230000003</v>
      </c>
      <c r="AB66">
        <v>76932.660029999999</v>
      </c>
      <c r="AC66">
        <v>69492.139850000007</v>
      </c>
      <c r="AD66">
        <v>61061.740210000004</v>
      </c>
      <c r="AE66">
        <v>63312.43995</v>
      </c>
      <c r="AF66">
        <v>61527.760150000002</v>
      </c>
    </row>
    <row r="67" spans="2:32">
      <c r="B67" t="s">
        <v>211</v>
      </c>
      <c r="C67">
        <v>439045.34019999998</v>
      </c>
      <c r="D67">
        <v>414907.54109999997</v>
      </c>
      <c r="E67">
        <v>362957.05040000001</v>
      </c>
      <c r="F67">
        <v>361983.9803</v>
      </c>
      <c r="G67">
        <v>358029.13959999999</v>
      </c>
      <c r="H67">
        <v>318569.79989999998</v>
      </c>
      <c r="I67">
        <v>296787.00030000001</v>
      </c>
      <c r="J67">
        <v>301669.94020000001</v>
      </c>
      <c r="K67">
        <v>273269.92019999999</v>
      </c>
      <c r="L67">
        <v>241667.97010000001</v>
      </c>
      <c r="M67">
        <v>219497.6899</v>
      </c>
      <c r="N67">
        <v>213524.3603</v>
      </c>
      <c r="O67">
        <v>188631.4699</v>
      </c>
      <c r="P67">
        <v>187645.0698</v>
      </c>
      <c r="Q67">
        <v>169433.61989999999</v>
      </c>
      <c r="R67">
        <v>171226.4002</v>
      </c>
      <c r="S67">
        <v>175551.04060000001</v>
      </c>
      <c r="T67">
        <v>164603.94010000001</v>
      </c>
      <c r="U67">
        <v>146459.43969999999</v>
      </c>
      <c r="V67">
        <v>148646.5203</v>
      </c>
      <c r="W67">
        <v>143845.54019999999</v>
      </c>
      <c r="X67">
        <v>112293.1801</v>
      </c>
      <c r="Y67">
        <v>126293.5898</v>
      </c>
      <c r="Z67">
        <v>167553.12969999999</v>
      </c>
      <c r="AA67">
        <v>188375.4699</v>
      </c>
      <c r="AB67">
        <v>203001.24969999999</v>
      </c>
      <c r="AC67">
        <v>186919.30989999999</v>
      </c>
      <c r="AD67">
        <v>169223.32949999999</v>
      </c>
      <c r="AE67">
        <v>147052.6697</v>
      </c>
      <c r="AF67">
        <v>140191.5197</v>
      </c>
    </row>
    <row r="68" spans="2:32">
      <c r="B68" t="s">
        <v>212</v>
      </c>
      <c r="C68">
        <v>310098.76980000001</v>
      </c>
      <c r="D68">
        <v>280845.72029999999</v>
      </c>
      <c r="E68">
        <v>270464.7303</v>
      </c>
      <c r="F68">
        <v>270124.32020000002</v>
      </c>
      <c r="G68">
        <v>266561.6202</v>
      </c>
      <c r="H68">
        <v>253230.29</v>
      </c>
      <c r="I68">
        <v>228277.16930000001</v>
      </c>
      <c r="J68">
        <v>216993.0399</v>
      </c>
      <c r="K68">
        <v>213092.47990000001</v>
      </c>
      <c r="L68">
        <v>193359.9301</v>
      </c>
      <c r="M68">
        <v>162427.41990000001</v>
      </c>
      <c r="N68">
        <v>172955.35</v>
      </c>
      <c r="O68">
        <v>166698.27009999999</v>
      </c>
      <c r="P68">
        <v>159477.04</v>
      </c>
      <c r="Q68">
        <v>150231.54</v>
      </c>
      <c r="R68">
        <v>138448.70009999999</v>
      </c>
      <c r="S68">
        <v>136485.39980000001</v>
      </c>
      <c r="T68">
        <v>121251.7102</v>
      </c>
      <c r="U68">
        <v>123759.34</v>
      </c>
      <c r="V68">
        <v>129801.6197</v>
      </c>
      <c r="W68">
        <v>125310.11010000001</v>
      </c>
      <c r="X68">
        <v>103013.23</v>
      </c>
      <c r="Y68">
        <v>147637.39019999999</v>
      </c>
      <c r="Z68">
        <v>161073.9602</v>
      </c>
      <c r="AA68">
        <v>167509.0895</v>
      </c>
      <c r="AB68">
        <v>194150.96030000001</v>
      </c>
      <c r="AC68">
        <v>157949.44010000001</v>
      </c>
      <c r="AD68">
        <v>151255.56039999999</v>
      </c>
      <c r="AE68">
        <v>145588.37059999999</v>
      </c>
      <c r="AF68">
        <v>138953.51999999999</v>
      </c>
    </row>
    <row r="69" spans="2:32">
      <c r="B69" t="s">
        <v>213</v>
      </c>
      <c r="C69">
        <v>70931.180049999995</v>
      </c>
      <c r="D69">
        <v>71111.740030000001</v>
      </c>
      <c r="E69">
        <v>64507.289920000003</v>
      </c>
      <c r="F69">
        <v>61485.190069999997</v>
      </c>
      <c r="G69">
        <v>59294.120029999998</v>
      </c>
      <c r="H69">
        <v>59795.259940000004</v>
      </c>
      <c r="I69">
        <v>61148.889949999997</v>
      </c>
      <c r="J69">
        <v>63838.130039999996</v>
      </c>
      <c r="K69">
        <v>68248.579800000007</v>
      </c>
      <c r="L69">
        <v>62772.100120000003</v>
      </c>
      <c r="M69">
        <v>53278.310160000001</v>
      </c>
      <c r="N69">
        <v>54057.160089999998</v>
      </c>
      <c r="O69">
        <v>49962.04984</v>
      </c>
      <c r="P69">
        <v>51694.990010000001</v>
      </c>
      <c r="Q69">
        <v>45037.32</v>
      </c>
      <c r="R69">
        <v>45721.419990000002</v>
      </c>
      <c r="S69">
        <v>43563.120150000002</v>
      </c>
      <c r="T69">
        <v>45145.22997</v>
      </c>
      <c r="U69">
        <v>45733.019869999996</v>
      </c>
      <c r="V69">
        <v>49323.000070000002</v>
      </c>
      <c r="W69">
        <v>40642.269990000001</v>
      </c>
      <c r="X69">
        <v>28382.070029999999</v>
      </c>
      <c r="Y69">
        <v>36300.789949999998</v>
      </c>
      <c r="Z69">
        <v>40570.480029999999</v>
      </c>
      <c r="AA69">
        <v>36468.569990000004</v>
      </c>
      <c r="AB69">
        <v>29372.500189999999</v>
      </c>
      <c r="AC69">
        <v>30318.479950000001</v>
      </c>
      <c r="AD69">
        <v>37984.349990000002</v>
      </c>
      <c r="AE69">
        <v>35049.179960000001</v>
      </c>
      <c r="AF69">
        <v>30563.749899999999</v>
      </c>
    </row>
    <row r="70" spans="2:32">
      <c r="B70" t="s">
        <v>214</v>
      </c>
      <c r="C70">
        <v>148790.13</v>
      </c>
      <c r="D70">
        <v>138666.79010000001</v>
      </c>
      <c r="E70">
        <v>127259.5001</v>
      </c>
      <c r="F70">
        <v>118135.0999</v>
      </c>
      <c r="G70">
        <v>109473.0199</v>
      </c>
      <c r="H70">
        <v>118231.05009999999</v>
      </c>
      <c r="I70">
        <v>109960.1202</v>
      </c>
      <c r="J70">
        <v>108895.8901</v>
      </c>
      <c r="K70">
        <v>106880.1499</v>
      </c>
      <c r="L70">
        <v>103245.6501</v>
      </c>
      <c r="M70">
        <v>95710.760110000003</v>
      </c>
      <c r="N70">
        <v>86502.859930000006</v>
      </c>
      <c r="O70">
        <v>86533.529980000007</v>
      </c>
      <c r="P70">
        <v>80852.14</v>
      </c>
      <c r="Q70">
        <v>63250.269939999998</v>
      </c>
      <c r="R70">
        <v>61225.070010000003</v>
      </c>
      <c r="S70">
        <v>59896.869960000004</v>
      </c>
      <c r="T70">
        <v>55975.170140000002</v>
      </c>
      <c r="U70">
        <v>56703.540090000002</v>
      </c>
      <c r="V70">
        <v>55724.61</v>
      </c>
      <c r="W70">
        <v>55434.24005</v>
      </c>
      <c r="X70">
        <v>40127.120009999999</v>
      </c>
      <c r="Y70">
        <v>53749.960050000002</v>
      </c>
      <c r="Z70">
        <v>50127.399969999999</v>
      </c>
      <c r="AA70">
        <v>61355.119919999997</v>
      </c>
      <c r="AB70">
        <v>63656.199869999997</v>
      </c>
      <c r="AC70">
        <v>51499.999940000002</v>
      </c>
      <c r="AD70">
        <v>59394.760119999999</v>
      </c>
      <c r="AE70">
        <v>57157.839979999997</v>
      </c>
      <c r="AF70">
        <v>52938.840029999999</v>
      </c>
    </row>
    <row r="71" spans="2:32">
      <c r="B71" t="s">
        <v>215</v>
      </c>
      <c r="C71">
        <v>347425.54080000002</v>
      </c>
      <c r="D71">
        <v>348571.9106</v>
      </c>
      <c r="E71">
        <v>296649.98009999999</v>
      </c>
      <c r="F71">
        <v>296723.15970000002</v>
      </c>
      <c r="G71">
        <v>287610.94010000001</v>
      </c>
      <c r="H71">
        <v>279972.50040000002</v>
      </c>
      <c r="I71">
        <v>251285.90030000001</v>
      </c>
      <c r="J71">
        <v>242533.34049999999</v>
      </c>
      <c r="K71">
        <v>221043.3897</v>
      </c>
      <c r="L71">
        <v>203728.0999</v>
      </c>
      <c r="M71">
        <v>194261.7898</v>
      </c>
      <c r="N71">
        <v>199034.33009999999</v>
      </c>
      <c r="O71">
        <v>203136.31</v>
      </c>
      <c r="P71">
        <v>181026.16949999999</v>
      </c>
      <c r="Q71">
        <v>181812.07010000001</v>
      </c>
      <c r="R71">
        <v>158408.1704</v>
      </c>
      <c r="S71">
        <v>155339.70019999999</v>
      </c>
      <c r="T71">
        <v>151080.91070000001</v>
      </c>
      <c r="U71">
        <v>140953.41020000001</v>
      </c>
      <c r="V71">
        <v>128827.26029999999</v>
      </c>
      <c r="W71">
        <v>129095.48</v>
      </c>
      <c r="X71">
        <v>108442.7102</v>
      </c>
      <c r="Y71">
        <v>118835.74950000001</v>
      </c>
      <c r="Z71">
        <v>168109.32019999999</v>
      </c>
      <c r="AA71">
        <v>152155.19949999999</v>
      </c>
      <c r="AB71">
        <v>182936.56020000001</v>
      </c>
      <c r="AC71">
        <v>170237.18979999999</v>
      </c>
      <c r="AD71">
        <v>152864.88959999999</v>
      </c>
      <c r="AE71">
        <v>175805.2408</v>
      </c>
      <c r="AF71">
        <v>164279.77009999999</v>
      </c>
    </row>
    <row r="72" spans="2:32">
      <c r="B72" t="s">
        <v>216</v>
      </c>
      <c r="C72">
        <v>88015.289990000005</v>
      </c>
      <c r="D72">
        <v>79793.299899999998</v>
      </c>
      <c r="E72">
        <v>90772.000230000005</v>
      </c>
      <c r="F72">
        <v>80248.220119999998</v>
      </c>
      <c r="G72">
        <v>73514.199810000006</v>
      </c>
      <c r="H72">
        <v>65274.909970000001</v>
      </c>
      <c r="I72">
        <v>61245.849979999999</v>
      </c>
      <c r="J72">
        <v>57434.529790000001</v>
      </c>
      <c r="K72">
        <v>59731.499900000003</v>
      </c>
      <c r="L72">
        <v>57271.080020000001</v>
      </c>
      <c r="M72">
        <v>51429.590100000001</v>
      </c>
      <c r="N72">
        <v>44781.830090000003</v>
      </c>
      <c r="O72">
        <v>49162.53011</v>
      </c>
      <c r="P72">
        <v>44354.20998</v>
      </c>
      <c r="Q72">
        <v>40975.83</v>
      </c>
      <c r="R72">
        <v>35337.849950000003</v>
      </c>
      <c r="S72">
        <v>34879.620049999998</v>
      </c>
      <c r="T72">
        <v>34074.389969999997</v>
      </c>
      <c r="U72">
        <v>33931.189960000003</v>
      </c>
      <c r="V72">
        <v>38144.479950000001</v>
      </c>
      <c r="W72">
        <v>39494.549899999998</v>
      </c>
      <c r="X72">
        <v>29129.72004</v>
      </c>
      <c r="Y72">
        <v>38084.510009999998</v>
      </c>
      <c r="Z72">
        <v>36442.339999999997</v>
      </c>
      <c r="AA72">
        <v>47118.249880000003</v>
      </c>
      <c r="AB72">
        <v>39928.389949999997</v>
      </c>
      <c r="AC72">
        <v>46089.56998</v>
      </c>
      <c r="AD72">
        <v>41092.960140000003</v>
      </c>
      <c r="AE72">
        <v>33618.839919999999</v>
      </c>
      <c r="AF72">
        <v>35593.909970000001</v>
      </c>
    </row>
    <row r="73" spans="2:32">
      <c r="B73" t="s">
        <v>217</v>
      </c>
      <c r="C73">
        <v>21711.979940000001</v>
      </c>
      <c r="D73">
        <v>16769.49005</v>
      </c>
      <c r="E73">
        <v>18055.230019999999</v>
      </c>
      <c r="F73">
        <v>20483.460040000002</v>
      </c>
      <c r="G73">
        <v>24056.599989999999</v>
      </c>
      <c r="H73">
        <v>19660.06004</v>
      </c>
      <c r="I73">
        <v>16889.460070000001</v>
      </c>
      <c r="J73">
        <v>12445.42994</v>
      </c>
      <c r="K73">
        <v>11999.759959999999</v>
      </c>
      <c r="L73">
        <v>13014.500019999999</v>
      </c>
      <c r="M73">
        <v>12578.939979999999</v>
      </c>
      <c r="N73">
        <v>9536.1300429999992</v>
      </c>
      <c r="O73">
        <v>11957.49</v>
      </c>
      <c r="P73">
        <v>14977.799929999999</v>
      </c>
      <c r="Q73">
        <v>10869.04009</v>
      </c>
      <c r="R73">
        <v>11499.980030000001</v>
      </c>
      <c r="S73">
        <v>7769.6599269999997</v>
      </c>
      <c r="T73">
        <v>6052.07</v>
      </c>
      <c r="U73">
        <v>6145.7600140000004</v>
      </c>
      <c r="V73">
        <v>7302.6900670000005</v>
      </c>
      <c r="W73">
        <v>6708.3500020000001</v>
      </c>
      <c r="X73">
        <v>6238.8500059999997</v>
      </c>
      <c r="Y73">
        <v>9009.7800139999999</v>
      </c>
      <c r="Z73">
        <v>9435.3600850000003</v>
      </c>
      <c r="AA73">
        <v>10652.15999</v>
      </c>
      <c r="AB73">
        <v>12474.06992</v>
      </c>
      <c r="AC73">
        <v>14246.029979999999</v>
      </c>
      <c r="AD73">
        <v>14948.240100000001</v>
      </c>
      <c r="AE73">
        <v>10726.67002</v>
      </c>
      <c r="AF73">
        <v>10543.47</v>
      </c>
    </row>
    <row r="74" spans="2:32">
      <c r="B74" t="s">
        <v>218</v>
      </c>
      <c r="C74">
        <v>92923.480070000005</v>
      </c>
      <c r="D74">
        <v>92312.500020000007</v>
      </c>
      <c r="E74">
        <v>72151.660220000005</v>
      </c>
      <c r="F74">
        <v>69967.12</v>
      </c>
      <c r="G74">
        <v>64911.630069999999</v>
      </c>
      <c r="H74">
        <v>67947.610199999996</v>
      </c>
      <c r="I74">
        <v>67842.209799999997</v>
      </c>
      <c r="J74">
        <v>67445.679980000001</v>
      </c>
      <c r="K74">
        <v>59993.759919999997</v>
      </c>
      <c r="L74">
        <v>57749.830170000001</v>
      </c>
      <c r="M74">
        <v>53735.140030000002</v>
      </c>
      <c r="N74">
        <v>51274.780100000004</v>
      </c>
      <c r="O74">
        <v>53568.359920000003</v>
      </c>
      <c r="P74">
        <v>48210.879780000003</v>
      </c>
      <c r="Q74">
        <v>45232.13983</v>
      </c>
      <c r="R74">
        <v>47645.019919999999</v>
      </c>
      <c r="S74">
        <v>43745.480219999998</v>
      </c>
      <c r="T74">
        <v>39375.889889999999</v>
      </c>
      <c r="U74">
        <v>32930.909870000003</v>
      </c>
      <c r="V74">
        <v>36054.47</v>
      </c>
      <c r="W74">
        <v>29066.470099999999</v>
      </c>
      <c r="X74">
        <v>27668.220079999999</v>
      </c>
      <c r="Y74">
        <v>33072.03</v>
      </c>
      <c r="Z74">
        <v>33392.820140000003</v>
      </c>
      <c r="AA74">
        <v>43755.010249999999</v>
      </c>
      <c r="AB74">
        <v>39277.930039999999</v>
      </c>
      <c r="AC74">
        <v>42877.330090000003</v>
      </c>
      <c r="AD74">
        <v>37520.980029999999</v>
      </c>
      <c r="AE74">
        <v>40399.139909999998</v>
      </c>
      <c r="AF74">
        <v>34952.959970000004</v>
      </c>
    </row>
    <row r="75" spans="2:32">
      <c r="B75" t="s">
        <v>219</v>
      </c>
      <c r="C75">
        <v>13798.93995</v>
      </c>
      <c r="D75">
        <v>11772.410019999999</v>
      </c>
      <c r="E75">
        <v>10187.35</v>
      </c>
      <c r="F75">
        <v>10053.06997</v>
      </c>
      <c r="G75">
        <v>9389.5900500000007</v>
      </c>
      <c r="H75">
        <v>10649.019990000001</v>
      </c>
      <c r="I75">
        <v>7306.5600009999998</v>
      </c>
      <c r="J75">
        <v>7372.2500110000001</v>
      </c>
      <c r="K75">
        <v>8292.5999869999996</v>
      </c>
      <c r="L75">
        <v>6841.23999</v>
      </c>
      <c r="M75">
        <v>8348.4199680000002</v>
      </c>
      <c r="N75">
        <v>6483.0000309999996</v>
      </c>
      <c r="O75">
        <v>6059.9999959999996</v>
      </c>
      <c r="P75">
        <v>5618.5400010000003</v>
      </c>
      <c r="Q75">
        <v>4285.1599960000003</v>
      </c>
      <c r="R75">
        <v>5428.7700199999999</v>
      </c>
      <c r="S75">
        <v>4726.4900049999997</v>
      </c>
      <c r="T75">
        <v>5038.3199839999997</v>
      </c>
      <c r="U75">
        <v>3476.6699709999998</v>
      </c>
      <c r="V75">
        <v>5166.5700610000004</v>
      </c>
      <c r="W75">
        <v>5508.8400170000004</v>
      </c>
      <c r="X75">
        <v>3329.5199910000001</v>
      </c>
      <c r="Y75">
        <v>3850.7499830000002</v>
      </c>
      <c r="Z75">
        <v>4160.1199880000004</v>
      </c>
      <c r="AA75">
        <v>4644.8100199999999</v>
      </c>
      <c r="AB75">
        <v>6631.9200209999999</v>
      </c>
      <c r="AC75">
        <v>7426.5599979999997</v>
      </c>
      <c r="AD75">
        <v>6596.6700060000003</v>
      </c>
      <c r="AE75">
        <v>5316.770004</v>
      </c>
      <c r="AF75">
        <v>5771.7999460000001</v>
      </c>
    </row>
    <row r="76" spans="2:32">
      <c r="B76" t="s">
        <v>220</v>
      </c>
      <c r="C76">
        <v>7760.8099590000002</v>
      </c>
      <c r="D76">
        <v>6092.0599979999997</v>
      </c>
      <c r="E76">
        <v>8003.4500269999999</v>
      </c>
      <c r="F76">
        <v>5612.8099709999997</v>
      </c>
      <c r="G76">
        <v>5202.7399750000004</v>
      </c>
      <c r="H76">
        <v>6144.7099840000001</v>
      </c>
      <c r="I76">
        <v>6259.9500010000002</v>
      </c>
      <c r="J76">
        <v>5080.5599629999997</v>
      </c>
      <c r="K76">
        <v>4404.1900059999998</v>
      </c>
      <c r="L76">
        <v>3555.9600139999998</v>
      </c>
      <c r="M76">
        <v>4891.8100009999998</v>
      </c>
      <c r="N76">
        <v>5963.0499799999998</v>
      </c>
      <c r="O76">
        <v>8534.9600069999997</v>
      </c>
      <c r="P76">
        <v>7619.530025</v>
      </c>
      <c r="Q76">
        <v>7179.1699710000003</v>
      </c>
      <c r="R76">
        <v>5867.1699980000003</v>
      </c>
      <c r="S76">
        <v>4872.1300199999996</v>
      </c>
      <c r="T76">
        <v>5442.9399800000001</v>
      </c>
      <c r="U76">
        <v>6358.3599400000003</v>
      </c>
      <c r="V76">
        <v>5897.8899689999998</v>
      </c>
      <c r="W76">
        <v>5512.2500529999998</v>
      </c>
      <c r="X76">
        <v>4340.0400239999999</v>
      </c>
      <c r="Y76">
        <v>6154.4299700000001</v>
      </c>
      <c r="Z76">
        <v>6913.8000259999999</v>
      </c>
      <c r="AA76">
        <v>6493.4499679999999</v>
      </c>
      <c r="AB76">
        <v>6332.7100950000004</v>
      </c>
      <c r="AC76">
        <v>6712.6300469999996</v>
      </c>
      <c r="AD76">
        <v>5550.0099739999996</v>
      </c>
      <c r="AE76">
        <v>6464.5799420000003</v>
      </c>
      <c r="AF76">
        <v>5575.1499350000004</v>
      </c>
    </row>
    <row r="77" spans="2:32">
      <c r="B77" t="s">
        <v>221</v>
      </c>
      <c r="C77">
        <v>7201.7000580000004</v>
      </c>
      <c r="D77">
        <v>8772.3498839999993</v>
      </c>
      <c r="E77">
        <v>7540.8500210000002</v>
      </c>
      <c r="F77">
        <v>6711.7400550000002</v>
      </c>
      <c r="G77">
        <v>6368.8099750000001</v>
      </c>
      <c r="H77">
        <v>7802.2200359999997</v>
      </c>
      <c r="I77">
        <v>7706.9299549999996</v>
      </c>
      <c r="J77">
        <v>6678.390026</v>
      </c>
      <c r="K77">
        <v>6904.0299379999997</v>
      </c>
      <c r="L77">
        <v>7189.9399759999997</v>
      </c>
      <c r="M77">
        <v>6202.8499890000003</v>
      </c>
      <c r="N77">
        <v>5939.5199929999999</v>
      </c>
      <c r="O77">
        <v>6713.130032</v>
      </c>
      <c r="P77">
        <v>7276.9700050000001</v>
      </c>
      <c r="Q77">
        <v>5942.9499589999996</v>
      </c>
      <c r="R77">
        <v>5233.0299759999998</v>
      </c>
      <c r="S77">
        <v>6761.3100430000004</v>
      </c>
      <c r="T77">
        <v>6566.3999789999998</v>
      </c>
      <c r="U77">
        <v>6333.0100149999998</v>
      </c>
      <c r="V77">
        <v>5809.8899629999996</v>
      </c>
      <c r="W77">
        <v>5077.4400329999999</v>
      </c>
      <c r="X77">
        <v>4983.8500329999997</v>
      </c>
      <c r="Y77">
        <v>5525.0299759999998</v>
      </c>
      <c r="Z77">
        <v>5173.6200140000001</v>
      </c>
      <c r="AA77">
        <v>5143.330011</v>
      </c>
      <c r="AB77">
        <v>4935.2900030000001</v>
      </c>
      <c r="AC77">
        <v>4558.5799960000004</v>
      </c>
      <c r="AD77">
        <v>4562.3999880000001</v>
      </c>
      <c r="AE77">
        <v>4296.3799779999999</v>
      </c>
      <c r="AF77">
        <v>5325.5299660000001</v>
      </c>
    </row>
    <row r="78" spans="2:32">
      <c r="B78" t="s">
        <v>222</v>
      </c>
      <c r="C78">
        <f>SUM(C59:C77)</f>
        <v>2850132.4807970002</v>
      </c>
      <c r="D78">
        <f>SUM(D59:D77)</f>
        <v>2708456.7517120005</v>
      </c>
      <c r="E78">
        <f t="shared" ref="E78:AF78" si="6">SUM(E59:E77)</f>
        <v>2479676.1716080001</v>
      </c>
      <c r="F78">
        <f t="shared" si="6"/>
        <v>2413977.9803560004</v>
      </c>
      <c r="G78">
        <f t="shared" si="6"/>
        <v>2325146.3297900003</v>
      </c>
      <c r="H78">
        <f t="shared" si="6"/>
        <v>2243372.3195399996</v>
      </c>
      <c r="I78">
        <f t="shared" si="6"/>
        <v>2084001.4193870001</v>
      </c>
      <c r="J78">
        <f t="shared" si="6"/>
        <v>2028600.9008700002</v>
      </c>
      <c r="K78">
        <f t="shared" si="6"/>
        <v>1943406.9292510001</v>
      </c>
      <c r="L78">
        <f t="shared" si="6"/>
        <v>1789531.1096399999</v>
      </c>
      <c r="M78">
        <f t="shared" si="6"/>
        <v>1629206.3507379997</v>
      </c>
      <c r="N78">
        <f t="shared" si="6"/>
        <v>1617007.8000369999</v>
      </c>
      <c r="O78">
        <f t="shared" si="6"/>
        <v>1591011.820415</v>
      </c>
      <c r="P78">
        <f t="shared" si="6"/>
        <v>1517418.3299010003</v>
      </c>
      <c r="Q78">
        <f t="shared" si="6"/>
        <v>1394873.2900559998</v>
      </c>
      <c r="R78">
        <f t="shared" si="6"/>
        <v>1310553.31082</v>
      </c>
      <c r="S78">
        <f t="shared" si="6"/>
        <v>1293190.020825</v>
      </c>
      <c r="T78">
        <f t="shared" si="6"/>
        <v>1250498.6306449999</v>
      </c>
      <c r="U78">
        <f t="shared" si="6"/>
        <v>1200415.1891950003</v>
      </c>
      <c r="V78">
        <f t="shared" si="6"/>
        <v>1190363.2399629999</v>
      </c>
      <c r="W78">
        <f t="shared" si="6"/>
        <v>1172172.0506780001</v>
      </c>
      <c r="X78">
        <f t="shared" si="6"/>
        <v>904799.51074999978</v>
      </c>
      <c r="Y78">
        <f t="shared" si="6"/>
        <v>1139897.4600060002</v>
      </c>
      <c r="Z78">
        <f t="shared" si="6"/>
        <v>1326548.500153</v>
      </c>
      <c r="AA78">
        <f t="shared" si="6"/>
        <v>1435029.9395289999</v>
      </c>
      <c r="AB78">
        <f t="shared" si="6"/>
        <v>1534891.4092889999</v>
      </c>
      <c r="AC78">
        <f t="shared" si="6"/>
        <v>1436302.1305110003</v>
      </c>
      <c r="AD78">
        <f t="shared" si="6"/>
        <v>1329685.0497380001</v>
      </c>
      <c r="AE78">
        <f t="shared" si="6"/>
        <v>1303496.990034</v>
      </c>
      <c r="AF78">
        <f t="shared" si="6"/>
        <v>1206823.3408080002</v>
      </c>
    </row>
    <row r="81" spans="2:2">
      <c r="B81" t="s">
        <v>73</v>
      </c>
    </row>
    <row r="82" spans="2:2">
      <c r="B82" s="3" t="s">
        <v>93</v>
      </c>
    </row>
  </sheetData>
  <hyperlinks>
    <hyperlink ref="B82" r:id="rId1" location="!tabs-1254736030639; " xr:uid="{A8B490F1-A1D6-BB4E-AB29-B60E6417518C}"/>
  </hyperlinks>
  <pageMargins left="0.7" right="0.7" top="0.75" bottom="0.75" header="0.3" footer="0.3"/>
  <pageSetup paperSize="9" orientation="portrait" horizontalDpi="1200" verticalDpi="1200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N86"/>
  <sheetViews>
    <sheetView topLeftCell="G1" zoomScale="90" zoomScaleNormal="90" zoomScalePageLayoutView="90" workbookViewId="0">
      <selection activeCell="C41" sqref="C41"/>
    </sheetView>
  </sheetViews>
  <sheetFormatPr baseColWidth="10" defaultRowHeight="15.6"/>
  <sheetData>
    <row r="1" spans="1:9">
      <c r="A1" s="3" t="s">
        <v>833</v>
      </c>
    </row>
    <row r="3" spans="1:9">
      <c r="I3" s="2" t="s">
        <v>1256</v>
      </c>
    </row>
    <row r="7" spans="1:9">
      <c r="D7" s="18" t="s">
        <v>69</v>
      </c>
      <c r="E7" s="18" t="s">
        <v>257</v>
      </c>
      <c r="F7" t="s">
        <v>259</v>
      </c>
    </row>
    <row r="8" spans="1:9">
      <c r="C8">
        <v>2007</v>
      </c>
      <c r="D8" s="5">
        <v>1965869</v>
      </c>
      <c r="E8" s="5">
        <v>638663</v>
      </c>
      <c r="F8" s="9">
        <v>32.487566567253459</v>
      </c>
    </row>
    <row r="9" spans="1:9">
      <c r="C9">
        <v>2008</v>
      </c>
      <c r="D9" s="5">
        <v>2390424</v>
      </c>
      <c r="E9" s="5">
        <v>665336</v>
      </c>
      <c r="F9" s="9">
        <v>27.833388553662449</v>
      </c>
    </row>
    <row r="10" spans="1:9">
      <c r="C10">
        <v>2009</v>
      </c>
      <c r="D10" s="5">
        <v>3564889</v>
      </c>
      <c r="E10" s="5">
        <v>884970</v>
      </c>
      <c r="F10" s="9">
        <v>24.824615857604542</v>
      </c>
    </row>
    <row r="11" spans="1:9">
      <c r="C11">
        <v>2010</v>
      </c>
      <c r="D11" s="5">
        <v>3982368</v>
      </c>
      <c r="E11" s="5">
        <v>1382409</v>
      </c>
      <c r="F11" s="9">
        <v>34.713240966178915</v>
      </c>
    </row>
    <row r="12" spans="1:9">
      <c r="C12">
        <v>2011</v>
      </c>
      <c r="D12" s="5">
        <v>4121801</v>
      </c>
      <c r="E12" s="5">
        <v>1536765</v>
      </c>
      <c r="F12" s="9">
        <v>37.283823260754218</v>
      </c>
    </row>
    <row r="13" spans="1:9">
      <c r="C13">
        <v>2012</v>
      </c>
      <c r="D13" s="5">
        <v>4615269</v>
      </c>
      <c r="E13" s="5">
        <v>1789897</v>
      </c>
      <c r="F13" s="9">
        <v>38.782073157599264</v>
      </c>
    </row>
    <row r="14" spans="1:9">
      <c r="C14">
        <v>2013</v>
      </c>
      <c r="D14" s="5">
        <v>4763680</v>
      </c>
      <c r="E14" s="5">
        <v>2085655</v>
      </c>
      <c r="F14" s="9">
        <v>43.782432909011519</v>
      </c>
    </row>
    <row r="15" spans="1:9">
      <c r="C15">
        <v>2014</v>
      </c>
      <c r="D15" s="5">
        <v>4449701</v>
      </c>
      <c r="E15" s="5">
        <v>2044413</v>
      </c>
      <c r="F15" s="9">
        <v>45.944952256342617</v>
      </c>
    </row>
    <row r="16" spans="1:9">
      <c r="C16">
        <v>2015</v>
      </c>
      <c r="D16" s="5">
        <v>4120304</v>
      </c>
      <c r="E16" s="5">
        <v>1860692</v>
      </c>
      <c r="F16" s="9">
        <v>45.159095057063752</v>
      </c>
    </row>
    <row r="17" spans="3:6">
      <c r="C17">
        <v>2016</v>
      </c>
      <c r="D17" s="5">
        <v>3767054</v>
      </c>
      <c r="E17" s="5">
        <v>1723890</v>
      </c>
      <c r="F17" s="9">
        <v>45.762285329597077</v>
      </c>
    </row>
    <row r="18" spans="3:6">
      <c r="C18">
        <v>2017</v>
      </c>
      <c r="D18" s="5">
        <v>3362811</v>
      </c>
      <c r="E18" s="5">
        <v>1506814</v>
      </c>
      <c r="F18" s="9">
        <v>44.808167928557388</v>
      </c>
    </row>
    <row r="19" spans="3:6">
      <c r="C19">
        <v>2018</v>
      </c>
      <c r="D19" s="5">
        <v>3162162</v>
      </c>
      <c r="E19" s="5">
        <v>1359445</v>
      </c>
      <c r="F19" s="9">
        <v>42.990997931162291</v>
      </c>
    </row>
    <row r="20" spans="3:6">
      <c r="C20">
        <v>2019</v>
      </c>
      <c r="D20" s="5">
        <v>3015686</v>
      </c>
      <c r="E20" s="5">
        <v>1244520</v>
      </c>
      <c r="F20" s="9">
        <v>41.268222222074847</v>
      </c>
    </row>
    <row r="21" spans="3:6">
      <c r="C21">
        <v>2020</v>
      </c>
      <c r="D21" s="5">
        <v>3862883</v>
      </c>
      <c r="E21" s="5">
        <v>1403130</v>
      </c>
      <c r="F21" s="9">
        <v>36.323388515779534</v>
      </c>
    </row>
    <row r="22" spans="3:6">
      <c r="C22">
        <v>2021</v>
      </c>
      <c r="D22" s="5">
        <v>3614339</v>
      </c>
      <c r="E22" s="5">
        <v>2127908</v>
      </c>
      <c r="F22" s="9">
        <v>58.874056916077876</v>
      </c>
    </row>
    <row r="23" spans="3:6">
      <c r="C23">
        <v>2022</v>
      </c>
      <c r="D23" s="5">
        <v>2880582</v>
      </c>
      <c r="E23" s="5">
        <v>1262349</v>
      </c>
      <c r="F23" s="9">
        <v>43.822706661362183</v>
      </c>
    </row>
    <row r="36" spans="3:14">
      <c r="I36" t="s">
        <v>258</v>
      </c>
    </row>
    <row r="43" spans="3:14" ht="31.2">
      <c r="C43" s="184"/>
      <c r="D43" s="185" t="s">
        <v>632</v>
      </c>
      <c r="E43" s="186" t="s">
        <v>1320</v>
      </c>
      <c r="F43" s="186" t="s">
        <v>1321</v>
      </c>
      <c r="G43" s="186" t="s">
        <v>1322</v>
      </c>
      <c r="H43" s="186" t="s">
        <v>1323</v>
      </c>
      <c r="I43" s="186" t="s">
        <v>1324</v>
      </c>
      <c r="J43" s="186" t="s">
        <v>1325</v>
      </c>
      <c r="K43" s="186" t="s">
        <v>1326</v>
      </c>
      <c r="L43" s="186" t="s">
        <v>1327</v>
      </c>
      <c r="M43" s="186" t="s">
        <v>1328</v>
      </c>
      <c r="N43" s="186" t="s">
        <v>1329</v>
      </c>
    </row>
    <row r="44" spans="3:14">
      <c r="C44" s="187">
        <v>43466</v>
      </c>
      <c r="D44" s="188">
        <v>3285761</v>
      </c>
      <c r="E44" s="188">
        <v>102755</v>
      </c>
      <c r="F44" s="188">
        <v>133685</v>
      </c>
      <c r="G44" s="188">
        <v>266166</v>
      </c>
      <c r="H44" s="188">
        <v>533697</v>
      </c>
      <c r="I44" s="188">
        <v>507851</v>
      </c>
      <c r="J44" s="188">
        <v>263706</v>
      </c>
      <c r="K44" s="188">
        <v>174611</v>
      </c>
      <c r="L44" s="188">
        <v>283185</v>
      </c>
      <c r="M44" s="188">
        <v>171878</v>
      </c>
      <c r="N44" s="188">
        <v>848227</v>
      </c>
    </row>
    <row r="45" spans="3:14">
      <c r="C45" s="183">
        <v>43497</v>
      </c>
      <c r="D45" s="189">
        <v>3289040</v>
      </c>
      <c r="E45" s="189">
        <v>90573</v>
      </c>
      <c r="F45" s="189">
        <v>113094</v>
      </c>
      <c r="G45" s="189">
        <v>213477</v>
      </c>
      <c r="H45" s="189">
        <v>586212</v>
      </c>
      <c r="I45" s="189">
        <v>554000</v>
      </c>
      <c r="J45" s="189">
        <v>264297</v>
      </c>
      <c r="K45" s="189">
        <v>171036</v>
      </c>
      <c r="L45" s="189">
        <v>285107</v>
      </c>
      <c r="M45" s="189">
        <v>168954</v>
      </c>
      <c r="N45" s="189">
        <v>842290</v>
      </c>
    </row>
    <row r="46" spans="3:14">
      <c r="C46" s="183">
        <v>43525</v>
      </c>
      <c r="D46" s="188">
        <v>3255084</v>
      </c>
      <c r="E46" s="188">
        <v>91815</v>
      </c>
      <c r="F46" s="188">
        <v>90498</v>
      </c>
      <c r="G46" s="188">
        <v>180218</v>
      </c>
      <c r="H46" s="188">
        <v>642550</v>
      </c>
      <c r="I46" s="188">
        <v>483963</v>
      </c>
      <c r="J46" s="188">
        <v>302677</v>
      </c>
      <c r="K46" s="188">
        <v>178753</v>
      </c>
      <c r="L46" s="188">
        <v>268721</v>
      </c>
      <c r="M46" s="188">
        <v>179087</v>
      </c>
      <c r="N46" s="188">
        <v>836802</v>
      </c>
    </row>
    <row r="47" spans="3:14">
      <c r="C47" s="183">
        <v>43556</v>
      </c>
      <c r="D47" s="189">
        <v>3163566</v>
      </c>
      <c r="E47" s="189">
        <v>97934</v>
      </c>
      <c r="F47" s="189">
        <v>70675</v>
      </c>
      <c r="G47" s="189">
        <v>185770</v>
      </c>
      <c r="H47" s="189">
        <v>552309</v>
      </c>
      <c r="I47" s="189">
        <v>469806</v>
      </c>
      <c r="J47" s="189">
        <v>324762</v>
      </c>
      <c r="K47" s="189">
        <v>190259</v>
      </c>
      <c r="L47" s="189">
        <v>259112</v>
      </c>
      <c r="M47" s="189">
        <v>188159</v>
      </c>
      <c r="N47" s="189">
        <v>824780</v>
      </c>
    </row>
    <row r="48" spans="3:14">
      <c r="C48" s="183">
        <v>43586</v>
      </c>
      <c r="D48" s="189">
        <v>3079491</v>
      </c>
      <c r="E48" s="189">
        <v>90769</v>
      </c>
      <c r="F48" s="189">
        <v>103445</v>
      </c>
      <c r="G48" s="189">
        <v>182005</v>
      </c>
      <c r="H48" s="189">
        <v>485606</v>
      </c>
      <c r="I48" s="189">
        <v>447911</v>
      </c>
      <c r="J48" s="189">
        <v>322625</v>
      </c>
      <c r="K48" s="189">
        <v>191299</v>
      </c>
      <c r="L48" s="189">
        <v>250626</v>
      </c>
      <c r="M48" s="189">
        <v>190463</v>
      </c>
      <c r="N48" s="189">
        <v>814742</v>
      </c>
    </row>
    <row r="49" spans="3:14">
      <c r="C49" s="187">
        <v>43617</v>
      </c>
      <c r="D49" s="188">
        <v>3015686</v>
      </c>
      <c r="E49" s="188">
        <v>96909</v>
      </c>
      <c r="F49" s="188">
        <v>96212</v>
      </c>
      <c r="G49" s="188">
        <v>176120</v>
      </c>
      <c r="H49" s="188">
        <v>486207</v>
      </c>
      <c r="I49" s="188">
        <v>436155</v>
      </c>
      <c r="J49" s="188">
        <v>274223</v>
      </c>
      <c r="K49" s="188">
        <v>205340</v>
      </c>
      <c r="L49" s="188">
        <v>252429</v>
      </c>
      <c r="M49" s="188">
        <v>183990</v>
      </c>
      <c r="N49" s="188">
        <v>808101</v>
      </c>
    </row>
    <row r="50" spans="3:14">
      <c r="C50" s="183">
        <v>43647</v>
      </c>
      <c r="D50" s="189">
        <v>3011433</v>
      </c>
      <c r="E50" s="189">
        <v>87927</v>
      </c>
      <c r="F50" s="189">
        <v>104896</v>
      </c>
      <c r="G50" s="189">
        <v>206220</v>
      </c>
      <c r="H50" s="189">
        <v>522791</v>
      </c>
      <c r="I50" s="189">
        <v>378439</v>
      </c>
      <c r="J50" s="189">
        <v>268714</v>
      </c>
      <c r="K50" s="189">
        <v>210241</v>
      </c>
      <c r="L50" s="189">
        <v>246344</v>
      </c>
      <c r="M50" s="189">
        <v>187453</v>
      </c>
      <c r="N50" s="189">
        <v>798408</v>
      </c>
    </row>
    <row r="51" spans="3:14">
      <c r="C51" s="183">
        <v>43678</v>
      </c>
      <c r="D51" s="189">
        <v>3065804</v>
      </c>
      <c r="E51" s="189">
        <v>83962</v>
      </c>
      <c r="F51" s="189">
        <v>83681</v>
      </c>
      <c r="G51" s="189">
        <v>174476</v>
      </c>
      <c r="H51" s="189">
        <v>616077</v>
      </c>
      <c r="I51" s="189">
        <v>387733</v>
      </c>
      <c r="J51" s="189">
        <v>271859</v>
      </c>
      <c r="K51" s="189">
        <v>214676</v>
      </c>
      <c r="L51" s="189">
        <v>246549</v>
      </c>
      <c r="M51" s="189">
        <v>190442</v>
      </c>
      <c r="N51" s="189">
        <v>796349</v>
      </c>
    </row>
    <row r="52" spans="3:14">
      <c r="C52" s="183">
        <v>43709</v>
      </c>
      <c r="D52" s="189">
        <v>3079711</v>
      </c>
      <c r="E52" s="189">
        <v>112685</v>
      </c>
      <c r="F52" s="189">
        <v>147615</v>
      </c>
      <c r="G52" s="189">
        <v>211038</v>
      </c>
      <c r="H52" s="189">
        <v>504223</v>
      </c>
      <c r="I52" s="189">
        <v>395133</v>
      </c>
      <c r="J52" s="189">
        <v>280237</v>
      </c>
      <c r="K52" s="189">
        <v>189573</v>
      </c>
      <c r="L52" s="189">
        <v>261960</v>
      </c>
      <c r="M52" s="189">
        <v>177757</v>
      </c>
      <c r="N52" s="189">
        <v>799490</v>
      </c>
    </row>
    <row r="53" spans="3:14">
      <c r="C53" s="183">
        <v>43739</v>
      </c>
      <c r="D53" s="189">
        <v>3177659</v>
      </c>
      <c r="E53" s="189">
        <v>104017</v>
      </c>
      <c r="F53" s="189">
        <v>128601</v>
      </c>
      <c r="G53" s="189">
        <v>254398</v>
      </c>
      <c r="H53" s="189">
        <v>594417</v>
      </c>
      <c r="I53" s="189">
        <v>414123</v>
      </c>
      <c r="J53" s="189">
        <v>246443</v>
      </c>
      <c r="K53" s="189">
        <v>195749</v>
      </c>
      <c r="L53" s="189">
        <v>271674</v>
      </c>
      <c r="M53" s="189">
        <v>172109</v>
      </c>
      <c r="N53" s="189">
        <v>796128</v>
      </c>
    </row>
    <row r="54" spans="3:14">
      <c r="C54" s="183">
        <v>43770</v>
      </c>
      <c r="D54" s="189">
        <v>3198184</v>
      </c>
      <c r="E54" s="189">
        <v>93572</v>
      </c>
      <c r="F54" s="189">
        <v>99319</v>
      </c>
      <c r="G54" s="189">
        <v>217072</v>
      </c>
      <c r="H54" s="189">
        <v>715674</v>
      </c>
      <c r="I54" s="189">
        <v>402388</v>
      </c>
      <c r="J54" s="189">
        <v>241456</v>
      </c>
      <c r="K54" s="189">
        <v>192058</v>
      </c>
      <c r="L54" s="189">
        <v>275895</v>
      </c>
      <c r="M54" s="189">
        <v>168968</v>
      </c>
      <c r="N54" s="189">
        <v>791782</v>
      </c>
    </row>
    <row r="55" spans="3:14">
      <c r="C55" s="187">
        <v>43800</v>
      </c>
      <c r="D55" s="188">
        <v>3163605</v>
      </c>
      <c r="E55" s="188">
        <v>60560</v>
      </c>
      <c r="F55" s="188">
        <v>121827</v>
      </c>
      <c r="G55" s="188">
        <v>167596</v>
      </c>
      <c r="H55" s="188">
        <v>665788</v>
      </c>
      <c r="I55" s="188">
        <v>469717</v>
      </c>
      <c r="J55" s="188">
        <v>250723</v>
      </c>
      <c r="K55" s="188">
        <v>201433</v>
      </c>
      <c r="L55" s="188">
        <v>270561</v>
      </c>
      <c r="M55" s="188">
        <v>170554</v>
      </c>
      <c r="N55" s="188">
        <v>784846</v>
      </c>
    </row>
    <row r="56" spans="3:14">
      <c r="C56" s="187">
        <v>43831</v>
      </c>
      <c r="D56" s="188">
        <v>3253853</v>
      </c>
      <c r="E56" s="188">
        <v>105525</v>
      </c>
      <c r="F56" s="188">
        <v>132543</v>
      </c>
      <c r="G56" s="188">
        <v>263918</v>
      </c>
      <c r="H56" s="188">
        <v>543586</v>
      </c>
      <c r="I56" s="188">
        <v>515300</v>
      </c>
      <c r="J56" s="188">
        <v>271962</v>
      </c>
      <c r="K56" s="188">
        <v>183797</v>
      </c>
      <c r="L56" s="188">
        <v>278800</v>
      </c>
      <c r="M56" s="188">
        <v>170708</v>
      </c>
      <c r="N56" s="188">
        <v>787714</v>
      </c>
    </row>
    <row r="57" spans="3:14">
      <c r="C57" s="183">
        <v>43862</v>
      </c>
      <c r="D57" s="188">
        <v>3246047</v>
      </c>
      <c r="E57" s="188">
        <v>90530</v>
      </c>
      <c r="F57" s="188">
        <v>96542</v>
      </c>
      <c r="G57" s="188">
        <v>215722</v>
      </c>
      <c r="H57" s="188">
        <v>598764</v>
      </c>
      <c r="I57" s="188">
        <v>557525</v>
      </c>
      <c r="J57" s="188">
        <v>267706</v>
      </c>
      <c r="K57" s="188">
        <v>180673</v>
      </c>
      <c r="L57" s="188">
        <v>284500</v>
      </c>
      <c r="M57" s="188">
        <v>168241</v>
      </c>
      <c r="N57" s="188">
        <v>785844</v>
      </c>
    </row>
    <row r="58" spans="3:14">
      <c r="C58" s="183">
        <v>43891</v>
      </c>
      <c r="D58" s="188">
        <v>3548312</v>
      </c>
      <c r="E58" s="188">
        <v>151626</v>
      </c>
      <c r="F58" s="188">
        <v>182686</v>
      </c>
      <c r="G58" s="188">
        <v>228642</v>
      </c>
      <c r="H58" s="188">
        <v>669578</v>
      </c>
      <c r="I58" s="188">
        <v>527558</v>
      </c>
      <c r="J58" s="188">
        <v>329044</v>
      </c>
      <c r="K58" s="188">
        <v>196669</v>
      </c>
      <c r="L58" s="188">
        <v>286050</v>
      </c>
      <c r="M58" s="188">
        <v>186359</v>
      </c>
      <c r="N58" s="188">
        <v>790100</v>
      </c>
    </row>
    <row r="59" spans="3:14">
      <c r="C59" s="183">
        <v>43922</v>
      </c>
      <c r="D59" s="188">
        <v>3831203</v>
      </c>
      <c r="E59" s="188">
        <v>75457</v>
      </c>
      <c r="F59" s="188">
        <v>131643</v>
      </c>
      <c r="G59" s="188">
        <v>184110</v>
      </c>
      <c r="H59" s="188">
        <v>831531</v>
      </c>
      <c r="I59" s="188">
        <v>663085</v>
      </c>
      <c r="J59" s="188">
        <v>409346</v>
      </c>
      <c r="K59" s="188">
        <v>229718</v>
      </c>
      <c r="L59" s="188">
        <v>292402</v>
      </c>
      <c r="M59" s="188">
        <v>204137</v>
      </c>
      <c r="N59" s="188">
        <v>809774</v>
      </c>
    </row>
    <row r="60" spans="3:14">
      <c r="C60" s="183">
        <v>43952</v>
      </c>
      <c r="D60" s="188">
        <v>3857776</v>
      </c>
      <c r="E60" s="188">
        <v>58919</v>
      </c>
      <c r="F60" s="188">
        <v>52989</v>
      </c>
      <c r="G60" s="188">
        <v>124954</v>
      </c>
      <c r="H60" s="188">
        <v>773167</v>
      </c>
      <c r="I60" s="188">
        <v>773757</v>
      </c>
      <c r="J60" s="188">
        <v>474859</v>
      </c>
      <c r="K60" s="188">
        <v>241659</v>
      </c>
      <c r="L60" s="188">
        <v>310735</v>
      </c>
      <c r="M60" s="188">
        <v>216458</v>
      </c>
      <c r="N60" s="188">
        <v>830279</v>
      </c>
    </row>
    <row r="61" spans="3:14">
      <c r="C61" s="183">
        <v>43983</v>
      </c>
      <c r="D61" s="188">
        <v>3862883</v>
      </c>
      <c r="E61" s="188">
        <v>64781</v>
      </c>
      <c r="F61" s="188">
        <v>85762</v>
      </c>
      <c r="G61" s="188">
        <v>166969</v>
      </c>
      <c r="H61" s="188">
        <v>472968</v>
      </c>
      <c r="I61" s="188">
        <v>913712</v>
      </c>
      <c r="J61" s="188">
        <v>453785</v>
      </c>
      <c r="K61" s="188">
        <v>301776</v>
      </c>
      <c r="L61" s="188">
        <v>337828</v>
      </c>
      <c r="M61" s="188">
        <v>220455</v>
      </c>
      <c r="N61" s="188">
        <v>844847</v>
      </c>
    </row>
    <row r="62" spans="3:14">
      <c r="C62" s="183">
        <v>44013</v>
      </c>
      <c r="D62" s="188">
        <v>3773034</v>
      </c>
      <c r="E62" s="188">
        <v>62862</v>
      </c>
      <c r="F62" s="188">
        <v>74100</v>
      </c>
      <c r="G62" s="188">
        <v>151848</v>
      </c>
      <c r="H62" s="188">
        <v>424357</v>
      </c>
      <c r="I62" s="188">
        <v>759658</v>
      </c>
      <c r="J62" s="188">
        <v>518967</v>
      </c>
      <c r="K62" s="188">
        <v>334636</v>
      </c>
      <c r="L62" s="188">
        <v>349676</v>
      </c>
      <c r="M62" s="188">
        <v>235729</v>
      </c>
      <c r="N62" s="188">
        <v>861201</v>
      </c>
    </row>
    <row r="63" spans="3:14">
      <c r="C63" s="183">
        <v>44044</v>
      </c>
      <c r="D63" s="188">
        <v>3802814</v>
      </c>
      <c r="E63" s="188">
        <v>59537</v>
      </c>
      <c r="F63" s="188">
        <v>65681</v>
      </c>
      <c r="G63" s="188">
        <v>116854</v>
      </c>
      <c r="H63" s="188">
        <v>466934</v>
      </c>
      <c r="I63" s="188">
        <v>636235</v>
      </c>
      <c r="J63" s="188">
        <v>582334</v>
      </c>
      <c r="K63" s="188">
        <v>382917</v>
      </c>
      <c r="L63" s="188">
        <v>365901</v>
      </c>
      <c r="M63" s="188">
        <v>248387</v>
      </c>
      <c r="N63" s="188">
        <v>878034</v>
      </c>
    </row>
    <row r="64" spans="3:14">
      <c r="C64" s="183">
        <v>44075</v>
      </c>
      <c r="D64" s="188">
        <v>3776485</v>
      </c>
      <c r="E64" s="188">
        <v>79694</v>
      </c>
      <c r="F64" s="188">
        <v>92685</v>
      </c>
      <c r="G64" s="188">
        <v>152023</v>
      </c>
      <c r="H64" s="188">
        <v>371418</v>
      </c>
      <c r="I64" s="188">
        <v>512435</v>
      </c>
      <c r="J64" s="188">
        <v>649338</v>
      </c>
      <c r="K64" s="188">
        <v>355728</v>
      </c>
      <c r="L64" s="188">
        <v>411189</v>
      </c>
      <c r="M64" s="188">
        <v>252655</v>
      </c>
      <c r="N64" s="188">
        <v>899320</v>
      </c>
    </row>
    <row r="65" spans="3:14">
      <c r="C65" s="183">
        <v>44105</v>
      </c>
      <c r="D65" s="188">
        <v>3826043</v>
      </c>
      <c r="E65" s="188">
        <v>71967</v>
      </c>
      <c r="F65" s="188">
        <v>76190</v>
      </c>
      <c r="G65" s="188">
        <v>158312</v>
      </c>
      <c r="H65" s="188">
        <v>428596</v>
      </c>
      <c r="I65" s="188">
        <v>461468</v>
      </c>
      <c r="J65" s="188">
        <v>578844</v>
      </c>
      <c r="K65" s="188">
        <v>419213</v>
      </c>
      <c r="L65" s="188">
        <v>460280</v>
      </c>
      <c r="M65" s="188">
        <v>252979</v>
      </c>
      <c r="N65" s="188">
        <v>918194</v>
      </c>
    </row>
    <row r="66" spans="3:14">
      <c r="C66" s="183">
        <v>44136</v>
      </c>
      <c r="D66" s="188">
        <v>3851312</v>
      </c>
      <c r="E66" s="188">
        <v>66447</v>
      </c>
      <c r="F66" s="188">
        <v>81925</v>
      </c>
      <c r="G66" s="188">
        <v>146801</v>
      </c>
      <c r="H66" s="188">
        <v>476030</v>
      </c>
      <c r="I66" s="188">
        <v>441980</v>
      </c>
      <c r="J66" s="188">
        <v>483669</v>
      </c>
      <c r="K66" s="188">
        <v>463984</v>
      </c>
      <c r="L66" s="188">
        <v>498180</v>
      </c>
      <c r="M66" s="188">
        <v>256965</v>
      </c>
      <c r="N66" s="188">
        <v>935331</v>
      </c>
    </row>
    <row r="67" spans="3:14">
      <c r="C67" s="183">
        <v>44166</v>
      </c>
      <c r="D67" s="188">
        <v>3888137</v>
      </c>
      <c r="E67" s="188">
        <v>47298</v>
      </c>
      <c r="F67" s="188">
        <v>76226</v>
      </c>
      <c r="G67" s="188">
        <v>125658</v>
      </c>
      <c r="H67" s="188">
        <v>465422</v>
      </c>
      <c r="I67" s="188">
        <v>465406</v>
      </c>
      <c r="J67" s="188">
        <v>424615</v>
      </c>
      <c r="K67" s="188">
        <v>530194</v>
      </c>
      <c r="L67" s="188">
        <v>525243</v>
      </c>
      <c r="M67" s="188">
        <v>280250</v>
      </c>
      <c r="N67" s="188">
        <v>947825</v>
      </c>
    </row>
    <row r="68" spans="3:14">
      <c r="C68" s="183">
        <v>44197</v>
      </c>
      <c r="D68" s="188">
        <v>3964353</v>
      </c>
      <c r="E68" s="188">
        <v>70255</v>
      </c>
      <c r="F68" s="188">
        <v>78504</v>
      </c>
      <c r="G68" s="188">
        <v>149809</v>
      </c>
      <c r="H68" s="188">
        <v>413562</v>
      </c>
      <c r="I68" s="188">
        <v>497518</v>
      </c>
      <c r="J68" s="188">
        <v>375080</v>
      </c>
      <c r="K68" s="188">
        <v>501418</v>
      </c>
      <c r="L68" s="188">
        <v>610614</v>
      </c>
      <c r="M68" s="188">
        <v>288341</v>
      </c>
      <c r="N68" s="188">
        <v>979252</v>
      </c>
    </row>
    <row r="69" spans="3:14">
      <c r="C69" s="183">
        <v>44228</v>
      </c>
      <c r="D69" s="188">
        <v>4008789</v>
      </c>
      <c r="E69" s="188">
        <v>67290</v>
      </c>
      <c r="F69" s="188">
        <v>66644</v>
      </c>
      <c r="G69" s="188">
        <v>140452</v>
      </c>
      <c r="H69" s="188">
        <v>424065</v>
      </c>
      <c r="I69" s="188">
        <v>538030</v>
      </c>
      <c r="J69" s="188">
        <v>361025</v>
      </c>
      <c r="K69" s="188">
        <v>439069</v>
      </c>
      <c r="L69" s="188">
        <v>678540</v>
      </c>
      <c r="M69" s="188">
        <v>296067</v>
      </c>
      <c r="N69" s="188">
        <v>997607</v>
      </c>
    </row>
    <row r="70" spans="3:14">
      <c r="C70" s="183">
        <v>44256</v>
      </c>
      <c r="D70" s="188">
        <v>3949640</v>
      </c>
      <c r="E70" s="188">
        <v>78147</v>
      </c>
      <c r="F70" s="188">
        <v>36593</v>
      </c>
      <c r="G70" s="188">
        <v>89215</v>
      </c>
      <c r="H70" s="188">
        <v>429355</v>
      </c>
      <c r="I70" s="188">
        <v>475904</v>
      </c>
      <c r="J70" s="188">
        <v>365677</v>
      </c>
      <c r="K70" s="188">
        <v>382027</v>
      </c>
      <c r="L70" s="188">
        <v>732358</v>
      </c>
      <c r="M70" s="188">
        <v>337376</v>
      </c>
      <c r="N70" s="188">
        <v>1022988</v>
      </c>
    </row>
    <row r="71" spans="3:14">
      <c r="C71" s="183">
        <v>44287</v>
      </c>
      <c r="D71" s="188">
        <v>3910628</v>
      </c>
      <c r="E71" s="188">
        <v>58636</v>
      </c>
      <c r="F71" s="188">
        <v>67009</v>
      </c>
      <c r="G71" s="188">
        <v>117655</v>
      </c>
      <c r="H71" s="188">
        <v>346485</v>
      </c>
      <c r="I71" s="188">
        <v>446165</v>
      </c>
      <c r="J71" s="188">
        <v>377533</v>
      </c>
      <c r="K71" s="188">
        <v>316828</v>
      </c>
      <c r="L71" s="188">
        <v>760420</v>
      </c>
      <c r="M71" s="188">
        <v>380477</v>
      </c>
      <c r="N71" s="188">
        <v>1039420</v>
      </c>
    </row>
    <row r="72" spans="3:14">
      <c r="C72" s="183">
        <v>44317</v>
      </c>
      <c r="D72" s="188">
        <v>3781250</v>
      </c>
      <c r="E72" s="188">
        <v>57829</v>
      </c>
      <c r="F72" s="188">
        <v>64004</v>
      </c>
      <c r="G72" s="188">
        <v>102313</v>
      </c>
      <c r="H72" s="188">
        <v>303754</v>
      </c>
      <c r="I72" s="188">
        <v>405369</v>
      </c>
      <c r="J72" s="188">
        <v>373064</v>
      </c>
      <c r="K72" s="188">
        <v>292094</v>
      </c>
      <c r="L72" s="188">
        <v>717791</v>
      </c>
      <c r="M72" s="188">
        <v>404007</v>
      </c>
      <c r="N72" s="188">
        <v>1061025</v>
      </c>
    </row>
    <row r="73" spans="3:14">
      <c r="C73" s="183">
        <v>44348</v>
      </c>
      <c r="D73" s="188">
        <v>3614339</v>
      </c>
      <c r="E73" s="188">
        <v>74381</v>
      </c>
      <c r="F73" s="188">
        <v>81951</v>
      </c>
      <c r="G73" s="188">
        <v>124279</v>
      </c>
      <c r="H73" s="188">
        <v>303075</v>
      </c>
      <c r="I73" s="188">
        <v>346489</v>
      </c>
      <c r="J73" s="188">
        <v>299774</v>
      </c>
      <c r="K73" s="188">
        <v>256482</v>
      </c>
      <c r="L73" s="188">
        <v>660596</v>
      </c>
      <c r="M73" s="188">
        <v>400547</v>
      </c>
      <c r="N73" s="188">
        <v>1066765</v>
      </c>
    </row>
    <row r="74" spans="3:14">
      <c r="C74" s="183">
        <v>44378</v>
      </c>
      <c r="D74" s="157">
        <v>3416498</v>
      </c>
      <c r="E74" s="157">
        <v>76200</v>
      </c>
      <c r="F74" s="157">
        <v>75801</v>
      </c>
      <c r="G74" s="157">
        <v>165645</v>
      </c>
      <c r="H74" s="157">
        <v>353810</v>
      </c>
      <c r="I74" s="157">
        <v>288835</v>
      </c>
      <c r="J74" s="157">
        <v>253899</v>
      </c>
      <c r="K74" s="157">
        <v>219199</v>
      </c>
      <c r="L74" s="157">
        <v>520089</v>
      </c>
      <c r="M74" s="157">
        <v>410374</v>
      </c>
      <c r="N74" s="157">
        <v>1052646</v>
      </c>
    </row>
    <row r="75" spans="3:14">
      <c r="C75" s="183">
        <v>44409</v>
      </c>
      <c r="D75" s="157">
        <v>3333915</v>
      </c>
      <c r="E75" s="157">
        <v>70526</v>
      </c>
      <c r="F75" s="157">
        <v>79086</v>
      </c>
      <c r="G75" s="157">
        <v>153980</v>
      </c>
      <c r="H75" s="157">
        <v>449818</v>
      </c>
      <c r="I75" s="157">
        <v>260033</v>
      </c>
      <c r="J75" s="157">
        <v>228441</v>
      </c>
      <c r="K75" s="157">
        <v>214840</v>
      </c>
      <c r="L75" s="157">
        <v>417805</v>
      </c>
      <c r="M75" s="157">
        <v>418205</v>
      </c>
      <c r="N75" s="157">
        <v>1041181</v>
      </c>
    </row>
    <row r="76" spans="3:14">
      <c r="C76" s="183">
        <v>44440</v>
      </c>
      <c r="D76" s="188">
        <v>3257802</v>
      </c>
      <c r="E76" s="188">
        <v>94872</v>
      </c>
      <c r="F76" s="188">
        <v>110994</v>
      </c>
      <c r="G76" s="188">
        <v>196832</v>
      </c>
      <c r="H76" s="188">
        <v>412566</v>
      </c>
      <c r="I76" s="188">
        <v>282025</v>
      </c>
      <c r="J76" s="188">
        <v>196920</v>
      </c>
      <c r="K76" s="188">
        <v>174167</v>
      </c>
      <c r="L76" s="188">
        <v>333597</v>
      </c>
      <c r="M76" s="188">
        <v>408716</v>
      </c>
      <c r="N76" s="188">
        <v>1047113</v>
      </c>
    </row>
    <row r="77" spans="3:14">
      <c r="C77" s="183">
        <v>44470</v>
      </c>
      <c r="D77" s="190">
        <v>3257068</v>
      </c>
      <c r="E77" s="190">
        <v>91821</v>
      </c>
      <c r="F77" s="190">
        <v>103126</v>
      </c>
      <c r="G77" s="190">
        <v>193617</v>
      </c>
      <c r="H77" s="190">
        <v>515659</v>
      </c>
      <c r="I77" s="190">
        <v>304646</v>
      </c>
      <c r="J77" s="190">
        <v>171841</v>
      </c>
      <c r="K77" s="190">
        <v>158059</v>
      </c>
      <c r="L77" s="190">
        <v>282193</v>
      </c>
      <c r="M77" s="190">
        <v>387359</v>
      </c>
      <c r="N77" s="190">
        <v>1048747</v>
      </c>
    </row>
    <row r="78" spans="3:14">
      <c r="C78" s="183">
        <v>44501</v>
      </c>
      <c r="D78" s="190">
        <v>3182687</v>
      </c>
      <c r="E78" s="190">
        <v>80482</v>
      </c>
      <c r="F78" s="190">
        <v>99494</v>
      </c>
      <c r="G78" s="190">
        <v>185196</v>
      </c>
      <c r="H78" s="190">
        <v>572016</v>
      </c>
      <c r="I78" s="190">
        <v>315711</v>
      </c>
      <c r="J78" s="190">
        <v>149431</v>
      </c>
      <c r="K78" s="190">
        <v>144283</v>
      </c>
      <c r="L78" s="190">
        <v>256750</v>
      </c>
      <c r="M78" s="190">
        <v>339785</v>
      </c>
      <c r="N78" s="190">
        <v>1039539</v>
      </c>
    </row>
    <row r="79" spans="3:14">
      <c r="C79" s="191" t="s">
        <v>1330</v>
      </c>
      <c r="D79" s="188">
        <v>3105905</v>
      </c>
      <c r="E79" s="188">
        <v>74764</v>
      </c>
      <c r="F79" s="188">
        <v>100679</v>
      </c>
      <c r="G79" s="188">
        <v>152736</v>
      </c>
      <c r="H79" s="188">
        <v>556285</v>
      </c>
      <c r="I79" s="188">
        <v>373366</v>
      </c>
      <c r="J79" s="188">
        <v>167119</v>
      </c>
      <c r="K79" s="188">
        <v>125810</v>
      </c>
      <c r="L79" s="188">
        <v>221798</v>
      </c>
      <c r="M79" s="188">
        <v>308136</v>
      </c>
      <c r="N79" s="188">
        <v>1025212</v>
      </c>
    </row>
    <row r="80" spans="3:14">
      <c r="C80" s="191" t="s">
        <v>1331</v>
      </c>
      <c r="D80" s="188">
        <v>3123078</v>
      </c>
      <c r="E80" s="188">
        <v>99273</v>
      </c>
      <c r="F80" s="188">
        <v>125649</v>
      </c>
      <c r="G80" s="188">
        <v>198964</v>
      </c>
      <c r="H80" s="188">
        <v>500162</v>
      </c>
      <c r="I80" s="188">
        <v>412297</v>
      </c>
      <c r="J80" s="188">
        <v>187386</v>
      </c>
      <c r="K80" s="188">
        <v>113151</v>
      </c>
      <c r="L80" s="188">
        <v>204281</v>
      </c>
      <c r="M80" s="188">
        <v>254871</v>
      </c>
      <c r="N80" s="188">
        <v>1027044</v>
      </c>
    </row>
    <row r="81" spans="3:14">
      <c r="C81" s="191" t="s">
        <v>1332</v>
      </c>
      <c r="D81" s="188">
        <v>3111684</v>
      </c>
      <c r="E81" s="188">
        <v>85398</v>
      </c>
      <c r="F81" s="188">
        <v>109891</v>
      </c>
      <c r="G81" s="188">
        <v>191048</v>
      </c>
      <c r="H81" s="188">
        <v>539491</v>
      </c>
      <c r="I81" s="188">
        <v>452449</v>
      </c>
      <c r="J81" s="188">
        <v>198143</v>
      </c>
      <c r="K81" s="188">
        <v>102718</v>
      </c>
      <c r="L81" s="188">
        <v>194678</v>
      </c>
      <c r="M81" s="188">
        <v>213751</v>
      </c>
      <c r="N81" s="188">
        <v>1024117</v>
      </c>
    </row>
    <row r="82" spans="3:14">
      <c r="C82" s="191" t="s">
        <v>1333</v>
      </c>
      <c r="D82" s="188">
        <v>3108763</v>
      </c>
      <c r="E82" s="188">
        <v>86848</v>
      </c>
      <c r="F82" s="188">
        <v>100652</v>
      </c>
      <c r="G82" s="188">
        <v>182139</v>
      </c>
      <c r="H82" s="188">
        <v>584585</v>
      </c>
      <c r="I82" s="188">
        <v>419075</v>
      </c>
      <c r="J82" s="188">
        <v>234852</v>
      </c>
      <c r="K82" s="188">
        <v>115371</v>
      </c>
      <c r="L82" s="188">
        <v>176497</v>
      </c>
      <c r="M82" s="188">
        <v>179085</v>
      </c>
      <c r="N82" s="188">
        <v>1029659</v>
      </c>
    </row>
    <row r="83" spans="3:14">
      <c r="C83" s="183">
        <v>44652</v>
      </c>
      <c r="D83" s="188">
        <v>3022503</v>
      </c>
      <c r="E83" s="188">
        <v>83162</v>
      </c>
      <c r="F83" s="188">
        <v>83416</v>
      </c>
      <c r="G83" s="188">
        <v>146864</v>
      </c>
      <c r="H83" s="188">
        <v>547098</v>
      </c>
      <c r="I83" s="188">
        <v>422675</v>
      </c>
      <c r="J83" s="188">
        <v>263195</v>
      </c>
      <c r="K83" s="188">
        <v>129466</v>
      </c>
      <c r="L83" s="188">
        <v>165386</v>
      </c>
      <c r="M83" s="188">
        <v>152499</v>
      </c>
      <c r="N83" s="188">
        <v>1028742</v>
      </c>
    </row>
    <row r="84" spans="3:14">
      <c r="C84" s="191" t="s">
        <v>1334</v>
      </c>
      <c r="D84" s="188">
        <v>2922991</v>
      </c>
      <c r="E84" s="188">
        <v>81429</v>
      </c>
      <c r="F84" s="188">
        <v>95222</v>
      </c>
      <c r="G84" s="188">
        <v>160964</v>
      </c>
      <c r="H84" s="188">
        <v>459599</v>
      </c>
      <c r="I84" s="188">
        <v>411588</v>
      </c>
      <c r="J84" s="188">
        <v>272732</v>
      </c>
      <c r="K84" s="188">
        <v>140218</v>
      </c>
      <c r="L84" s="188">
        <v>152532</v>
      </c>
      <c r="M84" s="188">
        <v>143765</v>
      </c>
      <c r="N84" s="188">
        <v>1004942</v>
      </c>
    </row>
    <row r="85" spans="3:14">
      <c r="C85" s="191" t="s">
        <v>1335</v>
      </c>
      <c r="D85" s="192">
        <v>2880582</v>
      </c>
      <c r="E85" s="192">
        <v>98225</v>
      </c>
      <c r="F85" s="192">
        <v>99089</v>
      </c>
      <c r="G85" s="192">
        <v>170098</v>
      </c>
      <c r="H85" s="192">
        <v>442270</v>
      </c>
      <c r="I85" s="192">
        <v>400085</v>
      </c>
      <c r="J85" s="192">
        <v>248901</v>
      </c>
      <c r="K85" s="192">
        <v>159565</v>
      </c>
      <c r="L85" s="192">
        <v>151228</v>
      </c>
      <c r="M85" s="192">
        <v>128503</v>
      </c>
      <c r="N85" s="192">
        <v>982618</v>
      </c>
    </row>
    <row r="86" spans="3:14">
      <c r="C86" s="191" t="s">
        <v>1336</v>
      </c>
      <c r="D86" s="188">
        <v>2883812</v>
      </c>
      <c r="E86" s="188">
        <v>82671</v>
      </c>
      <c r="F86" s="188">
        <v>86301</v>
      </c>
      <c r="G86" s="188">
        <v>185731</v>
      </c>
      <c r="H86" s="188">
        <v>509738</v>
      </c>
      <c r="I86" s="188">
        <v>357160</v>
      </c>
      <c r="J86" s="188">
        <v>248778</v>
      </c>
      <c r="K86" s="188">
        <v>172122</v>
      </c>
      <c r="L86" s="188">
        <v>157953</v>
      </c>
      <c r="M86" s="188">
        <v>121610</v>
      </c>
      <c r="N86" s="188">
        <v>961748</v>
      </c>
    </row>
  </sheetData>
  <hyperlinks>
    <hyperlink ref="A1" location="Indice!A1" display="Volver índice" xr:uid="{00000000-0004-0000-13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I76"/>
  <sheetViews>
    <sheetView topLeftCell="G4" workbookViewId="0">
      <selection activeCell="H4" sqref="H4"/>
    </sheetView>
  </sheetViews>
  <sheetFormatPr baseColWidth="10" defaultRowHeight="15.6"/>
  <cols>
    <col min="4" max="5" width="20.796875" customWidth="1"/>
  </cols>
  <sheetData>
    <row r="1" spans="1:8">
      <c r="A1" s="3" t="s">
        <v>833</v>
      </c>
    </row>
    <row r="3" spans="1:8">
      <c r="H3" s="2" t="s">
        <v>1253</v>
      </c>
    </row>
    <row r="6" spans="1:8" ht="40.950000000000003" customHeight="1">
      <c r="C6" s="18" t="s">
        <v>267</v>
      </c>
      <c r="D6" s="18" t="s">
        <v>268</v>
      </c>
      <c r="E6" s="18" t="s">
        <v>269</v>
      </c>
      <c r="F6" s="19" t="s">
        <v>270</v>
      </c>
      <c r="G6" s="19" t="s">
        <v>271</v>
      </c>
    </row>
    <row r="7" spans="1:8">
      <c r="A7">
        <v>2005.1</v>
      </c>
      <c r="B7">
        <f>2005</f>
        <v>2005</v>
      </c>
      <c r="C7" s="5">
        <v>2121333.219</v>
      </c>
      <c r="D7" s="5">
        <v>625076.47959999996</v>
      </c>
      <c r="E7" s="5">
        <v>499690.8395</v>
      </c>
      <c r="F7" s="10">
        <v>29.46620898600089</v>
      </c>
      <c r="G7" s="10">
        <v>23.555509102693215</v>
      </c>
    </row>
    <row r="8" spans="1:8">
      <c r="A8">
        <v>2005.2</v>
      </c>
      <c r="C8" s="5">
        <v>1969137.22</v>
      </c>
      <c r="D8" s="5">
        <v>561776.03060000006</v>
      </c>
      <c r="E8" s="5">
        <v>467540.11050000001</v>
      </c>
      <c r="F8" s="10">
        <v>28.529044339530589</v>
      </c>
      <c r="G8" s="10">
        <v>23.743399177635776</v>
      </c>
    </row>
    <row r="9" spans="1:8">
      <c r="A9">
        <v>2005.3</v>
      </c>
      <c r="C9" s="5">
        <v>1783538.8189999999</v>
      </c>
      <c r="D9" s="5">
        <v>510555.80979999999</v>
      </c>
      <c r="E9" s="5">
        <v>419007.84989999997</v>
      </c>
      <c r="F9" s="10">
        <v>28.625999297635694</v>
      </c>
      <c r="G9" s="10">
        <v>23.493060281969676</v>
      </c>
    </row>
    <row r="10" spans="1:8">
      <c r="A10">
        <v>2005.4</v>
      </c>
      <c r="C10" s="5">
        <v>1860284.44</v>
      </c>
      <c r="D10" s="5">
        <v>531647.53</v>
      </c>
      <c r="E10" s="5">
        <v>432513.26</v>
      </c>
      <c r="F10" s="10">
        <v>28.578830127719613</v>
      </c>
      <c r="G10" s="10">
        <v>23.249845598880565</v>
      </c>
    </row>
    <row r="11" spans="1:8">
      <c r="A11">
        <v>2006.1</v>
      </c>
      <c r="B11">
        <v>2006</v>
      </c>
      <c r="C11" s="5">
        <v>1942813.368</v>
      </c>
      <c r="D11" s="5">
        <v>506477.0993</v>
      </c>
      <c r="E11" s="5">
        <v>408376.63949999999</v>
      </c>
      <c r="F11" s="10">
        <v>26.069261599810034</v>
      </c>
      <c r="G11" s="10">
        <v>21.019859458780498</v>
      </c>
    </row>
    <row r="12" spans="1:8">
      <c r="A12">
        <v>2006.2</v>
      </c>
      <c r="C12" s="5">
        <v>1834413.95</v>
      </c>
      <c r="D12" s="5">
        <v>473094.79009999998</v>
      </c>
      <c r="E12" s="5">
        <v>383283.14010000002</v>
      </c>
      <c r="F12" s="10">
        <v>25.789969057965351</v>
      </c>
      <c r="G12" s="10">
        <v>20.894037580776139</v>
      </c>
    </row>
    <row r="13" spans="1:8">
      <c r="A13">
        <v>2006.3</v>
      </c>
      <c r="C13" s="5">
        <v>1766851.862</v>
      </c>
      <c r="D13" s="5">
        <v>450878.22009999998</v>
      </c>
      <c r="E13" s="5">
        <v>371787.71</v>
      </c>
      <c r="F13" s="10">
        <v>25.518733618653538</v>
      </c>
      <c r="G13" s="10">
        <v>21.042381537247408</v>
      </c>
    </row>
    <row r="14" spans="1:8">
      <c r="A14">
        <v>2006.4</v>
      </c>
      <c r="C14" s="5">
        <v>1819441.07</v>
      </c>
      <c r="D14" s="5">
        <v>454521.93030000001</v>
      </c>
      <c r="E14" s="5">
        <v>368783.98009999999</v>
      </c>
      <c r="F14" s="10">
        <v>24.981404333145012</v>
      </c>
      <c r="G14" s="10">
        <v>20.269080773250874</v>
      </c>
    </row>
    <row r="15" spans="1:8">
      <c r="A15">
        <v>2007.1</v>
      </c>
      <c r="B15">
        <v>2007</v>
      </c>
      <c r="C15" s="5">
        <v>1863227.16</v>
      </c>
      <c r="D15" s="5">
        <v>474105.14039999997</v>
      </c>
      <c r="E15" s="5">
        <v>390350.2403</v>
      </c>
      <c r="F15" s="10">
        <v>25.445375130748953</v>
      </c>
      <c r="G15" s="10">
        <v>20.950222746860348</v>
      </c>
    </row>
    <row r="16" spans="1:8">
      <c r="A16">
        <v>2007.2</v>
      </c>
      <c r="C16" s="5">
        <v>1773188.66</v>
      </c>
      <c r="D16" s="5">
        <v>436920.21980000002</v>
      </c>
      <c r="E16" s="5">
        <v>356407.2597</v>
      </c>
      <c r="F16" s="10">
        <v>24.640368487355431</v>
      </c>
      <c r="G16" s="10">
        <v>20.099793538043492</v>
      </c>
    </row>
    <row r="17" spans="1:7">
      <c r="A17">
        <v>2007.3</v>
      </c>
      <c r="C17" s="5">
        <v>1806171.629</v>
      </c>
      <c r="D17" s="5">
        <v>397016.44</v>
      </c>
      <c r="E17" s="5">
        <v>328015.96999999997</v>
      </c>
      <c r="F17" s="10">
        <v>21.981102660759376</v>
      </c>
      <c r="G17" s="10">
        <v>18.160841679348515</v>
      </c>
    </row>
    <row r="18" spans="1:7">
      <c r="A18">
        <v>2007.4</v>
      </c>
      <c r="C18" s="5">
        <v>1941978.2209999999</v>
      </c>
      <c r="D18" s="5">
        <v>443120.98019999999</v>
      </c>
      <c r="E18" s="5">
        <v>365941.39020000002</v>
      </c>
      <c r="F18" s="10">
        <v>22.818020068825479</v>
      </c>
      <c r="G18" s="10">
        <v>18.843743263586273</v>
      </c>
    </row>
    <row r="19" spans="1:7">
      <c r="A19">
        <v>2008.1</v>
      </c>
      <c r="B19">
        <v>2008</v>
      </c>
      <c r="C19" s="5">
        <v>2190480.48</v>
      </c>
      <c r="D19" s="5">
        <v>497182.30009999999</v>
      </c>
      <c r="E19" s="5">
        <v>398869.58010000002</v>
      </c>
      <c r="F19" s="10">
        <v>22.697408383205499</v>
      </c>
      <c r="G19" s="10">
        <v>18.209227780929599</v>
      </c>
    </row>
    <row r="20" spans="1:7">
      <c r="A20">
        <v>2008.2</v>
      </c>
      <c r="C20" s="5">
        <v>2385691.6290000002</v>
      </c>
      <c r="D20" s="5">
        <v>506875.97970000003</v>
      </c>
      <c r="E20" s="5">
        <v>406975.3296</v>
      </c>
      <c r="F20" s="10">
        <v>21.246500324623472</v>
      </c>
      <c r="G20" s="10">
        <v>17.059008157336329</v>
      </c>
    </row>
    <row r="21" spans="1:7">
      <c r="A21">
        <v>2008.3</v>
      </c>
      <c r="C21" s="5">
        <v>2600695.4619999998</v>
      </c>
      <c r="D21" s="5">
        <v>537933.89040000003</v>
      </c>
      <c r="E21" s="5">
        <v>431898.51059999998</v>
      </c>
      <c r="F21" s="10">
        <v>20.684232285556241</v>
      </c>
      <c r="G21" s="10">
        <v>16.607039036699021</v>
      </c>
    </row>
    <row r="22" spans="1:7">
      <c r="A22">
        <v>2008.4</v>
      </c>
      <c r="C22" s="5">
        <v>3206830.091</v>
      </c>
      <c r="D22" s="5">
        <v>684608.18030000001</v>
      </c>
      <c r="E22" s="5">
        <v>561031.7304</v>
      </c>
      <c r="F22" s="10">
        <v>21.348439451823769</v>
      </c>
      <c r="G22" s="10">
        <v>17.494900399448696</v>
      </c>
    </row>
    <row r="23" spans="1:7">
      <c r="A23">
        <v>2009.1</v>
      </c>
      <c r="B23">
        <v>2009</v>
      </c>
      <c r="C23" s="5">
        <v>4018167.65</v>
      </c>
      <c r="D23" s="5">
        <v>929334.9791</v>
      </c>
      <c r="E23" s="5">
        <v>759028.23959999997</v>
      </c>
      <c r="F23" s="10">
        <v>23.128327637100956</v>
      </c>
      <c r="G23" s="10">
        <v>18.889909673131733</v>
      </c>
    </row>
    <row r="24" spans="1:7">
      <c r="A24">
        <v>2009.2</v>
      </c>
      <c r="C24" s="5">
        <v>4139581.983</v>
      </c>
      <c r="D24" s="5">
        <v>1095767.73</v>
      </c>
      <c r="E24" s="5">
        <v>882581.68059999996</v>
      </c>
      <c r="F24" s="10">
        <v>26.470492298497376</v>
      </c>
      <c r="G24" s="10">
        <v>21.320550824322204</v>
      </c>
    </row>
    <row r="25" spans="1:7">
      <c r="A25">
        <v>2009.3</v>
      </c>
      <c r="C25" s="5">
        <v>4121403.0210000002</v>
      </c>
      <c r="D25" s="5">
        <v>1219319.24</v>
      </c>
      <c r="E25" s="5">
        <v>996866.07010000001</v>
      </c>
      <c r="F25" s="10">
        <v>29.585052318036819</v>
      </c>
      <c r="G25" s="10">
        <v>24.187541597378761</v>
      </c>
    </row>
    <row r="26" spans="1:7">
      <c r="A26">
        <v>2009.4</v>
      </c>
      <c r="C26" s="5">
        <v>4334989.6780000003</v>
      </c>
      <c r="D26" s="5">
        <v>1499343.16</v>
      </c>
      <c r="E26" s="5">
        <v>1255169.03</v>
      </c>
      <c r="F26" s="10">
        <v>34.587006460687583</v>
      </c>
      <c r="G26" s="10">
        <v>28.954371826303571</v>
      </c>
    </row>
    <row r="27" spans="1:7">
      <c r="A27">
        <v>2010.1</v>
      </c>
      <c r="B27">
        <v>2010</v>
      </c>
      <c r="C27" s="5">
        <v>4617695.7209999999</v>
      </c>
      <c r="D27" s="5">
        <v>1789342.6310000001</v>
      </c>
      <c r="E27" s="5">
        <v>1493743.1810000001</v>
      </c>
      <c r="F27" s="10">
        <v>38.749686837583639</v>
      </c>
      <c r="G27" s="10">
        <v>32.348237546421046</v>
      </c>
    </row>
    <row r="28" spans="1:7">
      <c r="A28">
        <v>2010.2</v>
      </c>
      <c r="C28" s="5">
        <v>4655305.75</v>
      </c>
      <c r="D28" s="5">
        <v>1974323.051</v>
      </c>
      <c r="E28" s="5">
        <v>1639030.9709999999</v>
      </c>
      <c r="F28" s="10">
        <v>42.410169321316864</v>
      </c>
      <c r="G28" s="10">
        <v>35.207805008296177</v>
      </c>
    </row>
    <row r="29" spans="1:7">
      <c r="A29">
        <v>2010.3</v>
      </c>
      <c r="C29" s="5">
        <v>4585376.28</v>
      </c>
      <c r="D29" s="5">
        <v>1973728.93</v>
      </c>
      <c r="E29" s="5">
        <v>1678632.86</v>
      </c>
      <c r="F29" s="10">
        <v>43.043990492313526</v>
      </c>
      <c r="G29" s="10">
        <v>36.608399343837497</v>
      </c>
    </row>
    <row r="30" spans="1:7">
      <c r="A30">
        <v>2010.4</v>
      </c>
      <c r="C30" s="5">
        <v>4702173.93</v>
      </c>
      <c r="D30" s="5">
        <v>2162439.64</v>
      </c>
      <c r="E30" s="5">
        <v>1862034.4890000001</v>
      </c>
      <c r="F30" s="10">
        <v>45.988082793015707</v>
      </c>
      <c r="G30" s="10">
        <v>39.599438828074149</v>
      </c>
    </row>
    <row r="31" spans="1:7">
      <c r="A31">
        <v>2011.1</v>
      </c>
      <c r="B31">
        <v>2011</v>
      </c>
      <c r="C31" s="5">
        <v>4921172.05</v>
      </c>
      <c r="D31" s="5">
        <v>2293198.6310000001</v>
      </c>
      <c r="E31" s="5">
        <v>1958827.45</v>
      </c>
      <c r="F31" s="10">
        <v>46.59862747533893</v>
      </c>
      <c r="G31" s="10">
        <v>39.80408386656589</v>
      </c>
    </row>
    <row r="32" spans="1:7">
      <c r="A32">
        <v>2011.2</v>
      </c>
      <c r="C32" s="5">
        <v>4844221.3190000001</v>
      </c>
      <c r="D32" s="5">
        <v>2315216.4500000002</v>
      </c>
      <c r="E32" s="5">
        <v>1952656.79</v>
      </c>
      <c r="F32" s="10">
        <v>47.793366519387966</v>
      </c>
      <c r="G32" s="10">
        <v>40.308992125138701</v>
      </c>
    </row>
    <row r="33" spans="1:9">
      <c r="A33">
        <v>2011.3</v>
      </c>
      <c r="C33" s="5">
        <v>4998009.8420000002</v>
      </c>
      <c r="D33" s="5">
        <v>2407647.7999999998</v>
      </c>
      <c r="E33" s="5">
        <v>2047256.15</v>
      </c>
      <c r="F33" s="10">
        <v>48.172130029991237</v>
      </c>
      <c r="G33" s="10">
        <v>40.961426942304122</v>
      </c>
    </row>
    <row r="34" spans="1:9">
      <c r="A34">
        <v>2011.4</v>
      </c>
      <c r="C34" s="5">
        <v>5287296.9009999996</v>
      </c>
      <c r="D34" s="5">
        <v>2643230.1710000001</v>
      </c>
      <c r="E34" s="5">
        <v>2257356.1209999998</v>
      </c>
      <c r="F34" s="10">
        <v>49.992088972724034</v>
      </c>
      <c r="G34" s="10">
        <v>42.693954269393501</v>
      </c>
    </row>
    <row r="35" spans="1:9">
      <c r="A35">
        <v>2012.1</v>
      </c>
      <c r="B35">
        <v>2012</v>
      </c>
      <c r="C35" s="5">
        <v>5667879.5920000002</v>
      </c>
      <c r="D35" s="5">
        <v>2830158.852</v>
      </c>
      <c r="E35" s="5">
        <v>2354862.372</v>
      </c>
      <c r="F35" s="10">
        <v>49.933291737436754</v>
      </c>
      <c r="G35" s="10">
        <v>41.547501738106789</v>
      </c>
    </row>
    <row r="36" spans="1:9">
      <c r="A36">
        <v>2012.2</v>
      </c>
      <c r="C36" s="5">
        <v>5731026.9709999999</v>
      </c>
      <c r="D36" s="5">
        <v>2989179.17</v>
      </c>
      <c r="E36" s="5">
        <v>2485358.58</v>
      </c>
      <c r="F36" s="10">
        <v>52.15782764809466</v>
      </c>
      <c r="G36" s="10">
        <v>43.366722798136351</v>
      </c>
    </row>
    <row r="37" spans="1:9">
      <c r="A37">
        <v>2012.3</v>
      </c>
      <c r="C37" s="5">
        <v>5824233.5180000002</v>
      </c>
      <c r="D37" s="5">
        <v>3049741.949</v>
      </c>
      <c r="E37" s="5">
        <v>2555593.08</v>
      </c>
      <c r="F37" s="10">
        <v>52.362975137838554</v>
      </c>
      <c r="G37" s="10">
        <v>43.878616338130144</v>
      </c>
      <c r="I37" t="s">
        <v>73</v>
      </c>
    </row>
    <row r="38" spans="1:9">
      <c r="A38">
        <v>2012.4</v>
      </c>
      <c r="C38" s="5">
        <v>6021029.8689999999</v>
      </c>
      <c r="D38" s="5">
        <v>3302372.6189999999</v>
      </c>
      <c r="E38" s="5">
        <v>2789771.26</v>
      </c>
      <c r="F38" s="10">
        <v>54.847305043322649</v>
      </c>
      <c r="G38" s="10">
        <v>46.333788748723443</v>
      </c>
      <c r="I38" s="3" t="s">
        <v>93</v>
      </c>
    </row>
    <row r="39" spans="1:9">
      <c r="A39">
        <v>2013.1</v>
      </c>
      <c r="B39">
        <v>2013</v>
      </c>
      <c r="C39" s="5">
        <v>6278218.4400000004</v>
      </c>
      <c r="D39" s="5">
        <v>3533041.85</v>
      </c>
      <c r="E39" s="5">
        <v>2930774.2609999999</v>
      </c>
      <c r="F39" s="10">
        <v>56.274592605605477</v>
      </c>
      <c r="G39" s="10">
        <v>46.681622963727264</v>
      </c>
    </row>
    <row r="40" spans="1:9">
      <c r="A40">
        <v>2013.2</v>
      </c>
      <c r="C40" s="5">
        <v>6047319.0719999997</v>
      </c>
      <c r="D40" s="5">
        <v>3526796.5720000002</v>
      </c>
      <c r="E40" s="5">
        <v>2950698.4709999999</v>
      </c>
      <c r="F40" s="10">
        <v>58.320001475192548</v>
      </c>
      <c r="G40" s="10">
        <v>48.793497347645825</v>
      </c>
    </row>
    <row r="41" spans="1:9">
      <c r="A41">
        <v>2013.3</v>
      </c>
      <c r="C41" s="5">
        <v>5943353.1399999997</v>
      </c>
      <c r="D41" s="5">
        <v>3472190.128</v>
      </c>
      <c r="E41" s="5">
        <v>2949011.719</v>
      </c>
      <c r="F41" s="10">
        <v>58.421400280448424</v>
      </c>
      <c r="G41" s="10">
        <v>49.618652123370211</v>
      </c>
    </row>
    <row r="42" spans="1:9">
      <c r="A42">
        <v>2013.4</v>
      </c>
      <c r="C42" s="5">
        <v>5935643.71</v>
      </c>
      <c r="D42" s="5">
        <v>3604733.07</v>
      </c>
      <c r="E42" s="5">
        <v>3061784.93</v>
      </c>
      <c r="F42" s="10">
        <v>60.730280423115225</v>
      </c>
      <c r="G42" s="10">
        <v>51.583030916119469</v>
      </c>
    </row>
    <row r="43" spans="1:9">
      <c r="A43">
        <v>2014.1</v>
      </c>
      <c r="B43">
        <v>2014</v>
      </c>
      <c r="C43" s="5">
        <v>5933301.0379999997</v>
      </c>
      <c r="D43" s="5">
        <v>3657543.298</v>
      </c>
      <c r="E43" s="5">
        <v>3068873.878</v>
      </c>
      <c r="F43" s="10">
        <v>61.64432370067113</v>
      </c>
      <c r="G43" s="10">
        <v>51.72287497879018</v>
      </c>
    </row>
    <row r="44" spans="1:9">
      <c r="A44">
        <v>2014.2</v>
      </c>
      <c r="C44" s="5">
        <v>5622860.3300000001</v>
      </c>
      <c r="D44" s="5">
        <v>3493538.5290000001</v>
      </c>
      <c r="E44" s="5">
        <v>2931166.5389999999</v>
      </c>
      <c r="F44" s="10">
        <v>62.130985369860682</v>
      </c>
      <c r="G44" s="10">
        <v>52.129456663918241</v>
      </c>
    </row>
    <row r="45" spans="1:9">
      <c r="A45">
        <v>2014.3</v>
      </c>
      <c r="C45" s="5">
        <v>5427668.5279999999</v>
      </c>
      <c r="D45" s="5">
        <v>3359956.6290000002</v>
      </c>
      <c r="E45" s="5">
        <v>2842357.909</v>
      </c>
      <c r="F45" s="10">
        <v>61.904234049423145</v>
      </c>
      <c r="G45" s="10">
        <v>52.367934672815373</v>
      </c>
    </row>
    <row r="46" spans="1:9">
      <c r="A46">
        <v>2014.4</v>
      </c>
      <c r="C46" s="5">
        <v>5457746.5549999997</v>
      </c>
      <c r="D46" s="5">
        <v>3352874.5180000002</v>
      </c>
      <c r="E46" s="5">
        <v>2862383.2280000001</v>
      </c>
      <c r="F46" s="10">
        <v>61.433312892265668</v>
      </c>
      <c r="G46" s="10">
        <v>52.446246800846552</v>
      </c>
    </row>
    <row r="47" spans="1:9">
      <c r="A47">
        <v>2015.1</v>
      </c>
      <c r="B47">
        <v>2015</v>
      </c>
      <c r="C47" s="5">
        <v>5444627.7709999997</v>
      </c>
      <c r="D47" s="5">
        <v>3330836.1409999998</v>
      </c>
      <c r="E47" s="5">
        <v>2801029.9410000001</v>
      </c>
      <c r="F47" s="10">
        <v>61.176563046994744</v>
      </c>
      <c r="G47" s="10">
        <v>51.445756419185706</v>
      </c>
    </row>
    <row r="48" spans="1:9">
      <c r="A48">
        <v>2015.2</v>
      </c>
      <c r="C48" s="5">
        <v>5149009.9800000004</v>
      </c>
      <c r="D48" s="5">
        <v>3186103.81</v>
      </c>
      <c r="E48" s="5">
        <v>2662723.2710000002</v>
      </c>
      <c r="F48" s="10">
        <v>61.877988630350259</v>
      </c>
      <c r="G48" s="10">
        <v>51.713305690660171</v>
      </c>
    </row>
    <row r="49" spans="1:7">
      <c r="A49">
        <v>2015.3</v>
      </c>
      <c r="C49" s="5">
        <v>4850805.1210000003</v>
      </c>
      <c r="D49" s="5">
        <v>2942263.5819999999</v>
      </c>
      <c r="E49" s="5">
        <v>2443922.2820000001</v>
      </c>
      <c r="F49" s="10">
        <v>60.65515947574179</v>
      </c>
      <c r="G49" s="10">
        <v>50.381786549614716</v>
      </c>
    </row>
    <row r="50" spans="1:7">
      <c r="A50">
        <v>2015.4</v>
      </c>
      <c r="C50" s="5">
        <v>4779507.4019999998</v>
      </c>
      <c r="D50" s="5">
        <v>2845318.8810000001</v>
      </c>
      <c r="E50" s="5">
        <v>2383890.21</v>
      </c>
      <c r="F50" s="10">
        <v>59.531634574085345</v>
      </c>
      <c r="G50" s="10">
        <v>49.87732018162486</v>
      </c>
    </row>
    <row r="51" spans="1:7">
      <c r="A51">
        <v>2016.1</v>
      </c>
      <c r="B51">
        <v>2016</v>
      </c>
      <c r="C51" s="5">
        <v>4791407.55</v>
      </c>
      <c r="D51" s="5">
        <v>2763569.52</v>
      </c>
      <c r="E51" s="5">
        <v>2293950.5299999998</v>
      </c>
      <c r="F51" s="10">
        <v>57.677613335146162</v>
      </c>
      <c r="G51" s="10">
        <v>47.876339177200649</v>
      </c>
    </row>
    <row r="52" spans="1:7">
      <c r="A52">
        <v>2016.2</v>
      </c>
      <c r="C52" s="5">
        <v>4574683.7209999999</v>
      </c>
      <c r="D52" s="5">
        <v>2662530.5299999998</v>
      </c>
      <c r="E52" s="5">
        <v>2199988.2200000002</v>
      </c>
      <c r="F52" s="10">
        <v>58.2014122151812</v>
      </c>
      <c r="G52" s="10">
        <v>48.090498801064555</v>
      </c>
    </row>
    <row r="53" spans="1:7">
      <c r="A53">
        <v>2016.3</v>
      </c>
      <c r="C53" s="5">
        <v>4320807.12</v>
      </c>
      <c r="D53" s="5">
        <v>2446469.1800000002</v>
      </c>
      <c r="E53" s="5">
        <v>2047818.0190000001</v>
      </c>
      <c r="F53" s="10">
        <v>56.620652393296375</v>
      </c>
      <c r="G53" s="10">
        <v>47.394340041728128</v>
      </c>
    </row>
    <row r="54" spans="1:7">
      <c r="A54">
        <v>2016.4</v>
      </c>
      <c r="C54" s="5">
        <v>4237799.1220000004</v>
      </c>
      <c r="D54" s="5">
        <v>2392009.7009999999</v>
      </c>
      <c r="E54" s="5">
        <v>1992287.2009999999</v>
      </c>
      <c r="F54" s="10">
        <v>56.444622129024069</v>
      </c>
      <c r="G54" s="10">
        <v>47.012308598047788</v>
      </c>
    </row>
    <row r="55" spans="1:7">
      <c r="A55">
        <v>2017.1</v>
      </c>
      <c r="B55">
        <v>2017</v>
      </c>
      <c r="C55" s="5">
        <v>4255027.0599999996</v>
      </c>
      <c r="D55" s="5">
        <v>2313551.7990000001</v>
      </c>
      <c r="E55" s="5">
        <v>1904091.1189999999</v>
      </c>
      <c r="F55" s="10">
        <v>54.372199433204081</v>
      </c>
      <c r="G55" s="10">
        <v>44.749212922749308</v>
      </c>
    </row>
    <row r="56" spans="1:7">
      <c r="A56">
        <v>2017.2</v>
      </c>
      <c r="C56" s="5">
        <v>3914300.1409999998</v>
      </c>
      <c r="D56" s="5">
        <v>2135601.63</v>
      </c>
      <c r="E56" s="5">
        <v>1752313.59</v>
      </c>
      <c r="F56" s="10">
        <v>54.55896464430063</v>
      </c>
      <c r="G56" s="10">
        <v>44.766970515253604</v>
      </c>
    </row>
    <row r="57" spans="1:7">
      <c r="A57">
        <v>2017.3</v>
      </c>
      <c r="C57" s="5">
        <v>3731731.102</v>
      </c>
      <c r="D57" s="5">
        <v>1891070.111</v>
      </c>
      <c r="E57" s="5">
        <v>1585294.74</v>
      </c>
      <c r="F57" s="10">
        <v>50.67541200882593</v>
      </c>
      <c r="G57" s="10">
        <v>42.48148370471737</v>
      </c>
    </row>
    <row r="58" spans="1:7">
      <c r="A58">
        <v>2017.4</v>
      </c>
      <c r="C58" s="5">
        <v>3766672.3220000002</v>
      </c>
      <c r="D58" s="5">
        <v>1899624.88</v>
      </c>
      <c r="E58" s="5">
        <v>1585561.9</v>
      </c>
      <c r="F58" s="10">
        <v>50.432443217979497</v>
      </c>
      <c r="G58" s="10">
        <v>42.094500515460545</v>
      </c>
    </row>
    <row r="59" spans="1:7">
      <c r="A59">
        <v>2018.1</v>
      </c>
      <c r="B59">
        <v>2018</v>
      </c>
      <c r="C59" s="5">
        <v>3796078.88</v>
      </c>
      <c r="D59" s="5">
        <v>1889721.121</v>
      </c>
      <c r="E59" s="5">
        <v>1559958.76</v>
      </c>
      <c r="F59" s="10">
        <v>49.780870754719409</v>
      </c>
      <c r="G59" s="10">
        <v>41.093950081458793</v>
      </c>
    </row>
    <row r="60" spans="1:7">
      <c r="A60">
        <v>2018.2</v>
      </c>
      <c r="C60" s="5">
        <v>3490100.699</v>
      </c>
      <c r="D60" s="5">
        <v>1780134.4</v>
      </c>
      <c r="E60" s="5">
        <v>1477685.15</v>
      </c>
      <c r="F60" s="10">
        <v>51.005244648386572</v>
      </c>
      <c r="G60" s="10">
        <v>42.339327069370611</v>
      </c>
    </row>
    <row r="61" spans="1:7">
      <c r="A61">
        <v>2018.3</v>
      </c>
      <c r="C61" s="5">
        <v>3325975.0720000002</v>
      </c>
      <c r="D61" s="5">
        <v>1600102</v>
      </c>
      <c r="E61" s="5">
        <v>1357632.33</v>
      </c>
      <c r="F61" s="10">
        <v>48.109260152626902</v>
      </c>
      <c r="G61" s="10">
        <v>40.819077131074785</v>
      </c>
    </row>
    <row r="62" spans="1:7">
      <c r="A62">
        <v>2018.4</v>
      </c>
      <c r="C62" s="5">
        <v>3304292.301</v>
      </c>
      <c r="D62" s="5">
        <v>1552080.4310000001</v>
      </c>
      <c r="E62" s="5">
        <v>1288611.0209999999</v>
      </c>
      <c r="F62" s="10">
        <v>46.971644443510144</v>
      </c>
      <c r="G62" s="10">
        <v>38.998094103539785</v>
      </c>
    </row>
    <row r="63" spans="1:7">
      <c r="A63">
        <v>2019.1</v>
      </c>
      <c r="B63">
        <v>2019</v>
      </c>
      <c r="C63" s="5">
        <v>3354222.8509999998</v>
      </c>
      <c r="D63" s="5">
        <v>1515586.6710000001</v>
      </c>
      <c r="E63" s="5">
        <v>1261854.4909999999</v>
      </c>
      <c r="F63" s="10">
        <v>45.184435808973035</v>
      </c>
      <c r="G63" s="10">
        <v>37.619876408146261</v>
      </c>
    </row>
    <row r="64" spans="1:7">
      <c r="A64">
        <v>2019.2</v>
      </c>
      <c r="C64" s="5">
        <v>3230627.719</v>
      </c>
      <c r="D64" s="5">
        <v>1457994.2709999999</v>
      </c>
      <c r="E64" s="5">
        <v>1213278.3910000001</v>
      </c>
      <c r="F64" s="10">
        <v>45.130370869575266</v>
      </c>
      <c r="G64" s="10">
        <v>37.555499937812556</v>
      </c>
    </row>
    <row r="65" spans="1:7">
      <c r="A65">
        <v>2019.3</v>
      </c>
      <c r="C65" s="5">
        <v>3214380.648</v>
      </c>
      <c r="D65" s="5">
        <v>1398211.4480000001</v>
      </c>
      <c r="E65" s="5">
        <v>1164969.179</v>
      </c>
      <c r="F65" s="10">
        <v>43.498626986507425</v>
      </c>
      <c r="G65" s="10">
        <v>36.242415151573546</v>
      </c>
    </row>
    <row r="66" spans="1:7">
      <c r="A66">
        <v>2019.4</v>
      </c>
      <c r="C66" s="5">
        <v>3191928.24</v>
      </c>
      <c r="D66" s="5">
        <v>1387015.73</v>
      </c>
      <c r="E66" s="5">
        <v>1161922.76</v>
      </c>
      <c r="F66" s="10">
        <v>43.453850641704896</v>
      </c>
      <c r="G66" s="10">
        <v>36.40190733109965</v>
      </c>
    </row>
    <row r="67" spans="1:7">
      <c r="A67">
        <v>2020.1</v>
      </c>
      <c r="B67">
        <v>2020</v>
      </c>
      <c r="C67" s="5">
        <v>3312961.1510000001</v>
      </c>
      <c r="D67" s="5">
        <v>1375103.371</v>
      </c>
      <c r="E67" s="5">
        <v>1150771.0009999999</v>
      </c>
      <c r="F67" s="10">
        <v>41.506776213929712</v>
      </c>
      <c r="G67" s="10">
        <v>34.735420928574598</v>
      </c>
    </row>
    <row r="68" spans="1:7">
      <c r="A68">
        <v>2020.2</v>
      </c>
      <c r="C68" s="5">
        <v>3367957.531</v>
      </c>
      <c r="D68" s="5">
        <v>1142346.301</v>
      </c>
      <c r="E68" s="5">
        <v>882681.88069999998</v>
      </c>
      <c r="F68" s="10">
        <v>33.918073208625621</v>
      </c>
      <c r="G68" s="10">
        <v>26.208224794269235</v>
      </c>
    </row>
    <row r="69" spans="1:7">
      <c r="A69">
        <v>2020.3</v>
      </c>
      <c r="C69" s="5">
        <v>3722927.11</v>
      </c>
      <c r="D69" s="5">
        <v>1336501.899</v>
      </c>
      <c r="E69" s="5">
        <v>1108815.77</v>
      </c>
      <c r="F69" s="10">
        <v>35.899222829533187</v>
      </c>
      <c r="G69" s="10">
        <v>29.783440213525964</v>
      </c>
    </row>
    <row r="70" spans="1:7">
      <c r="A70">
        <v>2020.4</v>
      </c>
      <c r="C70" s="5">
        <v>3719782.8420000002</v>
      </c>
      <c r="D70" s="5">
        <v>1520988.89</v>
      </c>
      <c r="E70" s="5">
        <v>1298682.6000000001</v>
      </c>
      <c r="F70" s="10">
        <v>40.889185057432442</v>
      </c>
      <c r="G70" s="10">
        <v>34.912860647040965</v>
      </c>
    </row>
    <row r="71" spans="1:7">
      <c r="A71">
        <v>2021.1</v>
      </c>
      <c r="B71">
        <v>2021</v>
      </c>
      <c r="C71" s="5">
        <v>3653947.0669999998</v>
      </c>
      <c r="D71" s="5">
        <v>1668533.179</v>
      </c>
      <c r="E71" s="5">
        <v>1424127.44</v>
      </c>
      <c r="F71" s="10">
        <v>45.663857423362067</v>
      </c>
      <c r="G71" s="10">
        <v>38.975042984660732</v>
      </c>
    </row>
    <row r="72" spans="1:7">
      <c r="A72">
        <v>2021.2</v>
      </c>
      <c r="C72" s="5">
        <v>3543841.7710000002</v>
      </c>
      <c r="D72" s="5">
        <v>1735586.37</v>
      </c>
      <c r="E72" s="5">
        <v>1517269.929</v>
      </c>
      <c r="F72" s="10">
        <v>48.974713944698863</v>
      </c>
      <c r="G72" s="10">
        <v>42.81426844212227</v>
      </c>
    </row>
    <row r="73" spans="1:7">
      <c r="A73">
        <v>2021.3</v>
      </c>
      <c r="C73" s="5">
        <v>3416695.46</v>
      </c>
      <c r="D73" s="5">
        <v>1638586.92</v>
      </c>
      <c r="E73" s="5">
        <v>1422914.87</v>
      </c>
      <c r="F73" s="10">
        <v>47.958237401702753</v>
      </c>
      <c r="G73" s="10">
        <v>41.645937914525163</v>
      </c>
    </row>
    <row r="74" spans="1:7">
      <c r="A74">
        <v>2021.4</v>
      </c>
      <c r="C74" s="5">
        <v>3103842.91</v>
      </c>
      <c r="D74" s="5">
        <v>1496375.69</v>
      </c>
      <c r="E74" s="5">
        <v>1317234.24</v>
      </c>
      <c r="F74" s="10">
        <v>48.210419579514088</v>
      </c>
      <c r="G74" s="10">
        <v>42.43881788463321</v>
      </c>
    </row>
    <row r="75" spans="1:7">
      <c r="A75">
        <v>2022.1</v>
      </c>
      <c r="B75">
        <v>2022</v>
      </c>
      <c r="C75" s="5">
        <v>3174713.21</v>
      </c>
      <c r="D75" s="5">
        <v>1531935.57</v>
      </c>
      <c r="E75" s="5">
        <v>1303496.99</v>
      </c>
      <c r="F75" s="10">
        <f>D75/C75*100</f>
        <v>48.254297905542153</v>
      </c>
      <c r="G75" s="10">
        <f>E75/C75*100</f>
        <v>41.058732042129883</v>
      </c>
    </row>
    <row r="76" spans="1:7">
      <c r="A76">
        <v>2022.2</v>
      </c>
      <c r="C76" s="5">
        <v>2919415.15</v>
      </c>
      <c r="D76" s="5">
        <v>1418485.581</v>
      </c>
      <c r="E76" s="5">
        <v>1206823.341</v>
      </c>
      <c r="F76" s="10">
        <f>D76/C76*100</f>
        <v>48.588005066699743</v>
      </c>
      <c r="G76" s="10">
        <f>E76/C76*100</f>
        <v>41.337846075094866</v>
      </c>
    </row>
  </sheetData>
  <hyperlinks>
    <hyperlink ref="I38" r:id="rId1" location="!tabs-1254736030639; " xr:uid="{00000000-0004-0000-1400-000000000000}"/>
    <hyperlink ref="A1" location="Indice!A1" display="Volver índice" xr:uid="{00000000-0004-0000-1400-000001000000}"/>
  </hyperlinks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0DFBD-AF89-4DF5-BB58-80595628BEE2}">
  <sheetPr>
    <tabColor theme="5" tint="0.39997558519241921"/>
  </sheetPr>
  <dimension ref="A1:J75"/>
  <sheetViews>
    <sheetView zoomScale="91" workbookViewId="0"/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833</v>
      </c>
    </row>
    <row r="3" spans="1:10">
      <c r="A3" s="2" t="s">
        <v>1171</v>
      </c>
      <c r="J3" s="2" t="s">
        <v>1257</v>
      </c>
    </row>
    <row r="4" spans="1:10">
      <c r="A4" s="2"/>
      <c r="B4" s="164" t="s">
        <v>58</v>
      </c>
      <c r="C4" s="164" t="s">
        <v>1239</v>
      </c>
      <c r="F4" s="96" t="s">
        <v>58</v>
      </c>
      <c r="G4" s="96" t="s">
        <v>1239</v>
      </c>
      <c r="J4" s="2"/>
    </row>
    <row r="5" spans="1:10">
      <c r="A5" t="s">
        <v>1139</v>
      </c>
      <c r="B5" s="156">
        <f>'Base_II.7 regional'!T34/'Base_II.7 regional'!T9*100</f>
        <v>47.897826520130373</v>
      </c>
      <c r="C5" s="156">
        <f>'Base_II.7 regional'!AF34/'Base_II.7 regional'!AF9*100</f>
        <v>50.237036928030641</v>
      </c>
      <c r="E5" t="s">
        <v>1156</v>
      </c>
      <c r="F5" s="156">
        <v>65.231215823803581</v>
      </c>
      <c r="G5" s="156">
        <v>69.504877676892036</v>
      </c>
    </row>
    <row r="6" spans="1:10">
      <c r="A6" t="s">
        <v>1140</v>
      </c>
      <c r="B6" s="156">
        <f>'Base_II.7 regional'!T35/'Base_II.7 regional'!T10*100</f>
        <v>42.439231122232165</v>
      </c>
      <c r="C6" s="156">
        <f>'Base_II.7 regional'!AF35/'Base_II.7 regional'!AF10*100</f>
        <v>36.266526030350789</v>
      </c>
      <c r="E6" t="s">
        <v>1157</v>
      </c>
      <c r="F6" s="156">
        <v>70.276338108511069</v>
      </c>
      <c r="G6" s="156">
        <v>65.04539073311048</v>
      </c>
    </row>
    <row r="7" spans="1:10">
      <c r="A7" t="s">
        <v>1141</v>
      </c>
      <c r="B7" s="156">
        <f>'Base_II.7 regional'!T36/'Base_II.7 regional'!T11*100</f>
        <v>54.958325794405205</v>
      </c>
      <c r="C7" s="156">
        <f>'Base_II.7 regional'!AF36/'Base_II.7 regional'!AF11*100</f>
        <v>51.207707604102367</v>
      </c>
      <c r="E7" t="s">
        <v>1143</v>
      </c>
      <c r="F7" s="156">
        <v>50.504565508696672</v>
      </c>
      <c r="G7" s="156">
        <v>55.77602391839298</v>
      </c>
    </row>
    <row r="8" spans="1:10">
      <c r="A8" t="s">
        <v>1142</v>
      </c>
      <c r="B8" s="156">
        <f>'Base_II.7 regional'!T37/'Base_II.7 regional'!T12*100</f>
        <v>28.251864427189556</v>
      </c>
      <c r="C8" s="156">
        <f>'Base_II.7 regional'!AF37/'Base_II.7 regional'!AF12*100</f>
        <v>33.068861367773316</v>
      </c>
      <c r="E8" t="s">
        <v>1151</v>
      </c>
      <c r="F8" s="156">
        <v>48.609715928166395</v>
      </c>
      <c r="G8" s="156">
        <v>54.137988845668431</v>
      </c>
    </row>
    <row r="9" spans="1:10">
      <c r="A9" t="s">
        <v>1143</v>
      </c>
      <c r="B9" s="156">
        <f>'Base_II.7 regional'!T38/'Base_II.7 regional'!T13*100</f>
        <v>50.504565508696672</v>
      </c>
      <c r="C9" s="156">
        <f>'Base_II.7 regional'!AF38/'Base_II.7 regional'!AF13*100</f>
        <v>55.77602391839298</v>
      </c>
      <c r="E9" t="s">
        <v>1148</v>
      </c>
      <c r="F9" s="156">
        <v>45.127603532888067</v>
      </c>
      <c r="G9" s="156">
        <v>51.592593815325529</v>
      </c>
    </row>
    <row r="10" spans="1:10">
      <c r="A10" t="s">
        <v>1144</v>
      </c>
      <c r="B10" s="156">
        <f>'Base_II.7 regional'!T39/'Base_II.7 regional'!T14*100</f>
        <v>46.520156206190293</v>
      </c>
      <c r="C10" s="156">
        <f>'Base_II.7 regional'!AF39/'Base_II.7 regional'!AF14*100</f>
        <v>35.348466979352153</v>
      </c>
      <c r="E10" t="s">
        <v>1141</v>
      </c>
      <c r="F10" s="156">
        <v>54.958325794405205</v>
      </c>
      <c r="G10" s="156">
        <v>51.207707604102367</v>
      </c>
    </row>
    <row r="11" spans="1:10">
      <c r="A11" t="s">
        <v>1145</v>
      </c>
      <c r="B11" s="156">
        <f>'Base_II.7 regional'!T40/'Base_II.7 regional'!T15*100</f>
        <v>49.5685981670321</v>
      </c>
      <c r="C11" s="156">
        <f>'Base_II.7 regional'!AF40/'Base_II.7 regional'!AF15*100</f>
        <v>45.204028476441614</v>
      </c>
      <c r="E11" t="s">
        <v>1139</v>
      </c>
      <c r="F11" s="156">
        <v>47.897826520130373</v>
      </c>
      <c r="G11" s="156">
        <v>50.237036928030641</v>
      </c>
    </row>
    <row r="12" spans="1:10">
      <c r="A12" t="s">
        <v>1146</v>
      </c>
      <c r="B12" s="156">
        <f>'Base_II.7 regional'!T41/'Base_II.7 regional'!T16*100</f>
        <v>49.580212952992937</v>
      </c>
      <c r="C12" s="156">
        <f>'Base_II.7 regional'!AF41/'Base_II.7 regional'!AF16*100</f>
        <v>49.15064776589638</v>
      </c>
      <c r="E12" t="s">
        <v>1146</v>
      </c>
      <c r="F12" s="156">
        <v>49.580212952992937</v>
      </c>
      <c r="G12" s="156">
        <v>49.15064776589638</v>
      </c>
    </row>
    <row r="13" spans="1:10">
      <c r="A13" t="s">
        <v>1147</v>
      </c>
      <c r="B13" s="156">
        <f>'Base_II.7 regional'!T42/'Base_II.7 regional'!T17*100</f>
        <v>42.010530547468392</v>
      </c>
      <c r="C13" s="156">
        <f>'Base_II.7 regional'!AF42/'Base_II.7 regional'!AF17*100</f>
        <v>41.263652775835943</v>
      </c>
      <c r="E13" t="s">
        <v>1158</v>
      </c>
      <c r="F13" s="156">
        <v>47.132221441507724</v>
      </c>
      <c r="G13" s="156">
        <v>48.588005059221231</v>
      </c>
    </row>
    <row r="14" spans="1:10">
      <c r="A14" t="s">
        <v>1148</v>
      </c>
      <c r="B14" s="156">
        <f>'Base_II.7 regional'!T43/'Base_II.7 regional'!T18*100</f>
        <v>45.127603532888067</v>
      </c>
      <c r="C14" s="156">
        <f>'Base_II.7 regional'!AF43/'Base_II.7 regional'!AF18*100</f>
        <v>51.592593815325529</v>
      </c>
      <c r="E14" t="s">
        <v>1153</v>
      </c>
      <c r="F14" s="156">
        <v>36.046899240063951</v>
      </c>
      <c r="G14" s="156">
        <v>47.722100114619835</v>
      </c>
    </row>
    <row r="15" spans="1:10">
      <c r="A15" t="s">
        <v>1149</v>
      </c>
      <c r="B15" s="156">
        <f>'Base_II.7 regional'!T44/'Base_II.7 regional'!T19*100</f>
        <v>56.347394128710292</v>
      </c>
      <c r="C15" s="156">
        <f>'Base_II.7 regional'!AF44/'Base_II.7 regional'!AF19*100</f>
        <v>45.762951720707953</v>
      </c>
      <c r="E15" t="s">
        <v>1150</v>
      </c>
      <c r="F15" s="156">
        <v>46.79667625451421</v>
      </c>
      <c r="G15" s="156">
        <v>46.451313441396238</v>
      </c>
    </row>
    <row r="16" spans="1:10">
      <c r="A16" t="s">
        <v>1150</v>
      </c>
      <c r="B16" s="156">
        <f>'Base_II.7 regional'!T45/'Base_II.7 regional'!T20*100</f>
        <v>46.79667625451421</v>
      </c>
      <c r="C16" s="156">
        <f>'Base_II.7 regional'!AF45/'Base_II.7 regional'!AF20*100</f>
        <v>46.451313441396238</v>
      </c>
      <c r="E16" t="s">
        <v>1149</v>
      </c>
      <c r="F16" s="156">
        <v>56.347394128710292</v>
      </c>
      <c r="G16" s="156">
        <v>45.762951720707953</v>
      </c>
    </row>
    <row r="17" spans="1:10">
      <c r="A17" t="s">
        <v>1151</v>
      </c>
      <c r="B17" s="156">
        <f>'Base_II.7 regional'!T46/'Base_II.7 regional'!T21*100</f>
        <v>48.609715928166395</v>
      </c>
      <c r="C17" s="156">
        <f>'Base_II.7 regional'!AF46/'Base_II.7 regional'!AF21*100</f>
        <v>54.137988845668431</v>
      </c>
      <c r="E17" t="s">
        <v>1152</v>
      </c>
      <c r="F17" s="156">
        <v>45.091560242641393</v>
      </c>
      <c r="G17" s="156">
        <v>45.663328071275465</v>
      </c>
    </row>
    <row r="18" spans="1:10">
      <c r="A18" t="s">
        <v>1152</v>
      </c>
      <c r="B18" s="156">
        <f>'Base_II.7 regional'!T47/'Base_II.7 regional'!T22*100</f>
        <v>45.091560242641393</v>
      </c>
      <c r="C18" s="156">
        <f>'Base_II.7 regional'!AF47/'Base_II.7 regional'!AF22*100</f>
        <v>45.663328071275465</v>
      </c>
      <c r="E18" t="s">
        <v>1145</v>
      </c>
      <c r="F18" s="156">
        <v>49.5685981670321</v>
      </c>
      <c r="G18" s="156">
        <v>45.204028476441614</v>
      </c>
    </row>
    <row r="19" spans="1:10">
      <c r="A19" t="s">
        <v>1153</v>
      </c>
      <c r="B19" s="156">
        <f>'Base_II.7 regional'!T48/'Base_II.7 regional'!T23*100</f>
        <v>36.046899240063951</v>
      </c>
      <c r="C19" s="156">
        <f>'Base_II.7 regional'!AF48/'Base_II.7 regional'!AF23*100</f>
        <v>47.722100114619835</v>
      </c>
      <c r="E19" t="s">
        <v>1155</v>
      </c>
      <c r="F19" s="156">
        <v>37.764624879241659</v>
      </c>
      <c r="G19" s="156">
        <v>44.861379834862454</v>
      </c>
    </row>
    <row r="20" spans="1:10">
      <c r="A20" t="s">
        <v>1154</v>
      </c>
      <c r="B20" s="156">
        <f>'Base_II.7 regional'!T49/'Base_II.7 regional'!T24*100</f>
        <v>56.672363851997041</v>
      </c>
      <c r="C20" s="156">
        <f>'Base_II.7 regional'!AF49/'Base_II.7 regional'!AF24*100</f>
        <v>44.523962868457687</v>
      </c>
      <c r="E20" t="s">
        <v>1154</v>
      </c>
      <c r="F20" s="156">
        <v>56.672363851997041</v>
      </c>
      <c r="G20" s="156">
        <v>44.523962868457687</v>
      </c>
    </row>
    <row r="21" spans="1:10">
      <c r="A21" t="s">
        <v>1155</v>
      </c>
      <c r="B21" s="156">
        <f>'Base_II.7 regional'!T50/'Base_II.7 regional'!T25*100</f>
        <v>37.764624879241659</v>
      </c>
      <c r="C21" s="156">
        <f>'Base_II.7 regional'!AF50/'Base_II.7 regional'!AF25*100</f>
        <v>44.861379834862454</v>
      </c>
      <c r="E21" t="s">
        <v>1147</v>
      </c>
      <c r="F21" s="156">
        <v>42.010530547468392</v>
      </c>
      <c r="G21" s="156">
        <v>41.263652775835943</v>
      </c>
    </row>
    <row r="22" spans="1:10">
      <c r="A22" t="s">
        <v>1156</v>
      </c>
      <c r="B22" s="156">
        <f>'Base_II.7 regional'!T51/'Base_II.7 regional'!T26*100</f>
        <v>65.231215823803581</v>
      </c>
      <c r="C22" s="156">
        <f>'Base_II.7 regional'!AF51/'Base_II.7 regional'!AF26*100</f>
        <v>69.504877676892036</v>
      </c>
      <c r="E22" t="s">
        <v>1140</v>
      </c>
      <c r="F22" s="156">
        <v>42.439231122232165</v>
      </c>
      <c r="G22" s="156">
        <v>36.266526030350789</v>
      </c>
    </row>
    <row r="23" spans="1:10">
      <c r="A23" t="s">
        <v>1157</v>
      </c>
      <c r="B23" s="156">
        <f>'Base_II.7 regional'!T52/'Base_II.7 regional'!T27*100</f>
        <v>70.276338108511069</v>
      </c>
      <c r="C23" s="156">
        <f>'Base_II.7 regional'!AF52/'Base_II.7 regional'!AF27*100</f>
        <v>65.04539073311048</v>
      </c>
      <c r="E23" t="s">
        <v>1144</v>
      </c>
      <c r="F23" s="156">
        <v>46.520156206190293</v>
      </c>
      <c r="G23" s="156">
        <v>35.348466979352153</v>
      </c>
    </row>
    <row r="24" spans="1:10">
      <c r="A24" t="s">
        <v>1158</v>
      </c>
      <c r="B24" s="156">
        <f>'Base_II.7 regional'!T53/'Base_II.7 regional'!T28*100</f>
        <v>47.132221441507724</v>
      </c>
      <c r="C24" s="156">
        <f>'Base_II.7 regional'!AF53/'Base_II.7 regional'!AF28*100</f>
        <v>48.588005059221231</v>
      </c>
      <c r="E24" t="s">
        <v>1142</v>
      </c>
      <c r="F24" s="156">
        <v>28.251864427189556</v>
      </c>
      <c r="G24" s="156">
        <v>33.068861367773316</v>
      </c>
    </row>
    <row r="25" spans="1:10">
      <c r="E25" s="10"/>
      <c r="F25" s="10"/>
    </row>
    <row r="26" spans="1:10">
      <c r="E26" s="10"/>
      <c r="F26" s="10"/>
    </row>
    <row r="27" spans="1:10">
      <c r="A27" s="2" t="s">
        <v>1170</v>
      </c>
      <c r="E27" s="10"/>
      <c r="F27" s="10"/>
    </row>
    <row r="28" spans="1:10">
      <c r="A28" s="2"/>
      <c r="E28" s="10"/>
      <c r="F28" s="10"/>
    </row>
    <row r="29" spans="1:10">
      <c r="B29" s="164" t="s">
        <v>58</v>
      </c>
      <c r="C29" s="164" t="s">
        <v>1239</v>
      </c>
      <c r="E29" s="10"/>
      <c r="F29" s="96" t="s">
        <v>58</v>
      </c>
      <c r="G29" s="96" t="s">
        <v>1239</v>
      </c>
      <c r="J29" t="s">
        <v>73</v>
      </c>
    </row>
    <row r="30" spans="1:10">
      <c r="A30" t="s">
        <v>1139</v>
      </c>
      <c r="B30" s="156">
        <f>'Base_II.7 regional'!T59/'Base_II.7 regional'!T9*100</f>
        <v>37.589712307148979</v>
      </c>
      <c r="C30" s="156">
        <f>'Base_II.7 regional'!AF59/'Base_II.7 regional'!AF9*100</f>
        <v>40.26310954934123</v>
      </c>
      <c r="E30" s="10" t="s">
        <v>1156</v>
      </c>
      <c r="F30" s="156">
        <v>58.587785092839837</v>
      </c>
      <c r="G30" s="156">
        <v>62.493064171017174</v>
      </c>
    </row>
    <row r="31" spans="1:10">
      <c r="A31" t="s">
        <v>1140</v>
      </c>
      <c r="B31" s="156">
        <f>'Base_II.7 regional'!T60/'Base_II.7 regional'!T10*100</f>
        <v>35.80395043811793</v>
      </c>
      <c r="C31" s="156">
        <f>'Base_II.7 regional'!AF60/'Base_II.7 regional'!AF10*100</f>
        <v>31.758636499399874</v>
      </c>
      <c r="E31" s="10" t="s">
        <v>1157</v>
      </c>
      <c r="F31" s="156">
        <v>64.375271487591007</v>
      </c>
      <c r="G31" s="156">
        <v>55.519148555897843</v>
      </c>
    </row>
    <row r="32" spans="1:10">
      <c r="A32" t="s">
        <v>1141</v>
      </c>
      <c r="B32" s="156">
        <f>'Base_II.7 regional'!T61/'Base_II.7 regional'!T11*100</f>
        <v>47.826237466302715</v>
      </c>
      <c r="C32" s="156">
        <f>'Base_II.7 regional'!AF61/'Base_II.7 regional'!AF11*100</f>
        <v>40.385595748559318</v>
      </c>
      <c r="E32" s="10" t="s">
        <v>1143</v>
      </c>
      <c r="F32" s="156">
        <v>43.129619830430165</v>
      </c>
      <c r="G32" s="156">
        <v>53.475718059000791</v>
      </c>
      <c r="J32" s="2" t="s">
        <v>1258</v>
      </c>
    </row>
    <row r="33" spans="1:7">
      <c r="A33" t="s">
        <v>1142</v>
      </c>
      <c r="B33" s="156">
        <f>'Base_II.7 regional'!T62/'Base_II.7 regional'!T12*100</f>
        <v>21.211647165480592</v>
      </c>
      <c r="C33" s="156">
        <f>'Base_II.7 regional'!AF62/'Base_II.7 regional'!AF12*100</f>
        <v>32.49556075066458</v>
      </c>
      <c r="E33" s="10" t="s">
        <v>1151</v>
      </c>
      <c r="F33" s="156">
        <v>41.442846036467856</v>
      </c>
      <c r="G33" s="156">
        <v>44.848194379820072</v>
      </c>
    </row>
    <row r="34" spans="1:7">
      <c r="A34" t="s">
        <v>1143</v>
      </c>
      <c r="B34" s="156">
        <f>'Base_II.7 regional'!T63/'Base_II.7 regional'!T13*100</f>
        <v>43.129619830430165</v>
      </c>
      <c r="C34" s="156">
        <f>'Base_II.7 regional'!AF63/'Base_II.7 regional'!AF13*100</f>
        <v>53.475718059000791</v>
      </c>
      <c r="E34" s="10" t="s">
        <v>1148</v>
      </c>
      <c r="F34" s="156">
        <v>34.840677335442102</v>
      </c>
      <c r="G34" s="156">
        <v>43.612098894111874</v>
      </c>
    </row>
    <row r="35" spans="1:7">
      <c r="A35" t="s">
        <v>1144</v>
      </c>
      <c r="B35" s="156">
        <f>'Base_II.7 regional'!T64/'Base_II.7 regional'!T14*100</f>
        <v>38.574399278208759</v>
      </c>
      <c r="C35" s="156">
        <f>'Base_II.7 regional'!AF64/'Base_II.7 regional'!AF14*100</f>
        <v>31.543540631650174</v>
      </c>
      <c r="E35" s="10" t="s">
        <v>1146</v>
      </c>
      <c r="F35" s="156">
        <v>40.081972931173247</v>
      </c>
      <c r="G35" s="156">
        <v>43.051706826129355</v>
      </c>
    </row>
    <row r="36" spans="1:7">
      <c r="A36" t="s">
        <v>1145</v>
      </c>
      <c r="B36" s="156">
        <f>'Base_II.7 regional'!T65/'Base_II.7 regional'!T15*100</f>
        <v>41.017971209436787</v>
      </c>
      <c r="C36" s="156">
        <f>'Base_II.7 regional'!AF65/'Base_II.7 regional'!AF15*100</f>
        <v>36.838091776435036</v>
      </c>
      <c r="E36" s="10" t="s">
        <v>1158</v>
      </c>
      <c r="F36" s="156">
        <v>38.707605436944078</v>
      </c>
      <c r="G36" s="156">
        <v>41.33784606233047</v>
      </c>
    </row>
    <row r="37" spans="1:7">
      <c r="A37" t="s">
        <v>1146</v>
      </c>
      <c r="B37" s="156">
        <f>'Base_II.7 regional'!T66/'Base_II.7 regional'!T16*100</f>
        <v>40.081972931173247</v>
      </c>
      <c r="C37" s="156">
        <f>'Base_II.7 regional'!AF66/'Base_II.7 regional'!AF16*100</f>
        <v>43.051706826129355</v>
      </c>
      <c r="E37" s="10" t="s">
        <v>1141</v>
      </c>
      <c r="F37" s="156">
        <v>47.826237466302715</v>
      </c>
      <c r="G37" s="156">
        <v>40.385595748559318</v>
      </c>
    </row>
    <row r="38" spans="1:7">
      <c r="A38" t="s">
        <v>1147</v>
      </c>
      <c r="B38" s="156">
        <f>'Base_II.7 regional'!T67/'Base_II.7 regional'!T17*100</f>
        <v>38.168478201038049</v>
      </c>
      <c r="C38" s="156">
        <f>'Base_II.7 regional'!AF67/'Base_II.7 regional'!AF17*100</f>
        <v>38.885931072503297</v>
      </c>
      <c r="E38" s="10" t="s">
        <v>1139</v>
      </c>
      <c r="F38" s="156">
        <v>37.589712307148979</v>
      </c>
      <c r="G38" s="156">
        <v>40.26310954934123</v>
      </c>
    </row>
    <row r="39" spans="1:7">
      <c r="A39" t="s">
        <v>1148</v>
      </c>
      <c r="B39" s="156">
        <f>'Base_II.7 regional'!T68/'Base_II.7 regional'!T18*100</f>
        <v>34.840677335442102</v>
      </c>
      <c r="C39" s="156">
        <f>'Base_II.7 regional'!AF68/'Base_II.7 regional'!AF18*100</f>
        <v>43.612098894111874</v>
      </c>
      <c r="E39" s="10" t="s">
        <v>1154</v>
      </c>
      <c r="F39" s="156">
        <v>44.081408442795272</v>
      </c>
      <c r="G39" s="156">
        <v>38.978177986248944</v>
      </c>
    </row>
    <row r="40" spans="1:7">
      <c r="A40" t="s">
        <v>1149</v>
      </c>
      <c r="B40" s="156">
        <f>'Base_II.7 regional'!T69/'Base_II.7 regional'!T19*100</f>
        <v>44.446876206358077</v>
      </c>
      <c r="C40" s="156">
        <f>'Base_II.7 regional'!AF69/'Base_II.7 regional'!AF19*100</f>
        <v>36.69711487767561</v>
      </c>
      <c r="E40" s="10" t="s">
        <v>1152</v>
      </c>
      <c r="F40" s="156">
        <v>35.514484595050014</v>
      </c>
      <c r="G40" s="156">
        <v>38.947461740025744</v>
      </c>
    </row>
    <row r="41" spans="1:7">
      <c r="A41" t="s">
        <v>1150</v>
      </c>
      <c r="B41" s="156">
        <f>'Base_II.7 regional'!T70/'Base_II.7 regional'!T20*100</f>
        <v>39.875063069905259</v>
      </c>
      <c r="C41" s="156">
        <f>'Base_II.7 regional'!AF70/'Base_II.7 regional'!AF20*100</f>
        <v>37.963197573801629</v>
      </c>
      <c r="E41" s="10" t="s">
        <v>1147</v>
      </c>
      <c r="F41" s="156">
        <v>38.168478201038049</v>
      </c>
      <c r="G41" s="156">
        <v>38.885931072503297</v>
      </c>
    </row>
    <row r="42" spans="1:7">
      <c r="A42" t="s">
        <v>1151</v>
      </c>
      <c r="B42" s="156">
        <f>'Base_II.7 regional'!T71/'Base_II.7 regional'!T21*100</f>
        <v>41.442846036467856</v>
      </c>
      <c r="C42" s="156">
        <f>'Base_II.7 regional'!AF71/'Base_II.7 regional'!AF21*100</f>
        <v>44.848194379820072</v>
      </c>
      <c r="E42" s="10" t="s">
        <v>1150</v>
      </c>
      <c r="F42" s="156">
        <v>39.875063069905259</v>
      </c>
      <c r="G42" s="156">
        <v>37.963197573801629</v>
      </c>
    </row>
    <row r="43" spans="1:7">
      <c r="A43" t="s">
        <v>1152</v>
      </c>
      <c r="B43" s="156">
        <f>'Base_II.7 regional'!T72/'Base_II.7 regional'!T22*100</f>
        <v>35.514484595050014</v>
      </c>
      <c r="C43" s="156">
        <f>'Base_II.7 regional'!AF72/'Base_II.7 regional'!AF22*100</f>
        <v>38.947461740025744</v>
      </c>
      <c r="E43" s="10" t="s">
        <v>1153</v>
      </c>
      <c r="F43" s="156">
        <v>25.129977231054813</v>
      </c>
      <c r="G43" s="156">
        <v>37.554095361707859</v>
      </c>
    </row>
    <row r="44" spans="1:7">
      <c r="A44" t="s">
        <v>1153</v>
      </c>
      <c r="B44" s="156">
        <f>'Base_II.7 regional'!T73/'Base_II.7 regional'!T23*100</f>
        <v>25.129977231054813</v>
      </c>
      <c r="C44" s="156">
        <f>'Base_II.7 regional'!AF73/'Base_II.7 regional'!AF23*100</f>
        <v>37.554095361707859</v>
      </c>
      <c r="E44" s="10" t="s">
        <v>1145</v>
      </c>
      <c r="F44" s="156">
        <v>41.017971209436787</v>
      </c>
      <c r="G44" s="156">
        <v>36.838091776435036</v>
      </c>
    </row>
    <row r="45" spans="1:7">
      <c r="A45" t="s">
        <v>1154</v>
      </c>
      <c r="B45" s="156">
        <f>'Base_II.7 regional'!T74/'Base_II.7 regional'!T24*100</f>
        <v>44.081408442795272</v>
      </c>
      <c r="C45" s="156">
        <f>'Base_II.7 regional'!AF74/'Base_II.7 regional'!AF24*100</f>
        <v>38.978177986248944</v>
      </c>
      <c r="E45" s="10" t="s">
        <v>1149</v>
      </c>
      <c r="F45" s="156">
        <v>44.446876206358077</v>
      </c>
      <c r="G45" s="156">
        <v>36.69711487767561</v>
      </c>
    </row>
    <row r="46" spans="1:7">
      <c r="A46" t="s">
        <v>1155</v>
      </c>
      <c r="B46" s="156">
        <f>'Base_II.7 regional'!T75/'Base_II.7 regional'!T25*100</f>
        <v>32.389294793149553</v>
      </c>
      <c r="C46" s="156">
        <f>'Base_II.7 regional'!AF75/'Base_II.7 regional'!AF25*100</f>
        <v>35.602154621840441</v>
      </c>
      <c r="E46" s="10" t="s">
        <v>1155</v>
      </c>
      <c r="F46" s="156">
        <v>32.389294793149553</v>
      </c>
      <c r="G46" s="156">
        <v>35.602154621840441</v>
      </c>
    </row>
    <row r="47" spans="1:7">
      <c r="A47" t="s">
        <v>1156</v>
      </c>
      <c r="B47" s="156">
        <f>'Base_II.7 regional'!T76/'Base_II.7 regional'!T26*100</f>
        <v>58.587785092839837</v>
      </c>
      <c r="C47" s="156">
        <f>'Base_II.7 regional'!AF76/'Base_II.7 regional'!AF26*100</f>
        <v>62.493064171017174</v>
      </c>
      <c r="E47" s="10" t="s">
        <v>1142</v>
      </c>
      <c r="F47" s="156">
        <v>21.211647165480592</v>
      </c>
      <c r="G47" s="156">
        <v>32.49556075066458</v>
      </c>
    </row>
    <row r="48" spans="1:7">
      <c r="A48" t="s">
        <v>1157</v>
      </c>
      <c r="B48" s="156">
        <f>'Base_II.7 regional'!T77/'Base_II.7 regional'!T27*100</f>
        <v>64.375271487591007</v>
      </c>
      <c r="C48" s="156">
        <f>'Base_II.7 regional'!AF77/'Base_II.7 regional'!AF27*100</f>
        <v>55.519148555897843</v>
      </c>
      <c r="E48" s="10" t="s">
        <v>1140</v>
      </c>
      <c r="F48" s="156">
        <v>35.80395043811793</v>
      </c>
      <c r="G48" s="156">
        <v>31.758636499399874</v>
      </c>
    </row>
    <row r="49" spans="1:10">
      <c r="A49" t="s">
        <v>1158</v>
      </c>
      <c r="B49" s="156">
        <f>'Base_II.7 regional'!T78/'Base_II.7 regional'!T28*100</f>
        <v>38.707605436944078</v>
      </c>
      <c r="C49" s="156">
        <f>'Base_II.7 regional'!AF78/'Base_II.7 regional'!AF28*100</f>
        <v>41.33784606233047</v>
      </c>
      <c r="E49" s="10" t="s">
        <v>1144</v>
      </c>
      <c r="F49" s="156">
        <v>38.574399278208759</v>
      </c>
      <c r="G49" s="156">
        <v>31.543540631650174</v>
      </c>
    </row>
    <row r="50" spans="1:10">
      <c r="E50" s="10"/>
      <c r="F50" s="10"/>
    </row>
    <row r="51" spans="1:10">
      <c r="E51" s="10"/>
      <c r="F51" s="10"/>
    </row>
    <row r="52" spans="1:10">
      <c r="E52" s="10"/>
      <c r="F52" s="10"/>
    </row>
    <row r="53" spans="1:10">
      <c r="E53" s="10"/>
      <c r="F53" s="10"/>
    </row>
    <row r="54" spans="1:10">
      <c r="E54" s="10"/>
      <c r="F54" s="10"/>
    </row>
    <row r="55" spans="1:10">
      <c r="E55" s="10"/>
      <c r="F55" s="10"/>
    </row>
    <row r="56" spans="1:10">
      <c r="E56" s="10"/>
      <c r="F56" s="10"/>
    </row>
    <row r="57" spans="1:10">
      <c r="E57" s="10"/>
      <c r="F57" s="10"/>
    </row>
    <row r="58" spans="1:10">
      <c r="E58" s="10"/>
      <c r="F58" s="10"/>
    </row>
    <row r="59" spans="1:10">
      <c r="E59" s="10"/>
      <c r="F59" s="10"/>
      <c r="J59" t="s">
        <v>73</v>
      </c>
    </row>
    <row r="60" spans="1:10">
      <c r="E60" s="10"/>
      <c r="F60" s="10"/>
    </row>
    <row r="61" spans="1:10">
      <c r="E61" s="10"/>
      <c r="F61" s="10"/>
    </row>
    <row r="62" spans="1:10">
      <c r="E62" s="10"/>
      <c r="F62" s="10"/>
    </row>
    <row r="63" spans="1:10">
      <c r="E63" s="10"/>
      <c r="F63" s="10"/>
    </row>
    <row r="64" spans="1:10">
      <c r="E64" s="10"/>
      <c r="F64" s="10"/>
    </row>
    <row r="65" spans="5:6">
      <c r="E65" s="10"/>
      <c r="F65" s="10"/>
    </row>
    <row r="66" spans="5:6">
      <c r="E66" s="10"/>
      <c r="F66" s="10"/>
    </row>
    <row r="67" spans="5:6">
      <c r="E67" s="10"/>
      <c r="F67" s="10"/>
    </row>
    <row r="68" spans="5:6">
      <c r="E68" s="10"/>
      <c r="F68" s="10"/>
    </row>
    <row r="69" spans="5:6">
      <c r="E69" s="10"/>
      <c r="F69" s="10"/>
    </row>
    <row r="70" spans="5:6">
      <c r="E70" s="10"/>
      <c r="F70" s="10"/>
    </row>
    <row r="71" spans="5:6">
      <c r="E71" s="10"/>
      <c r="F71" s="10"/>
    </row>
    <row r="72" spans="5:6">
      <c r="E72" s="10"/>
      <c r="F72" s="10"/>
    </row>
    <row r="73" spans="5:6">
      <c r="E73" s="10"/>
      <c r="F73" s="10"/>
    </row>
    <row r="74" spans="5:6">
      <c r="E74" s="10"/>
      <c r="F74" s="10"/>
    </row>
    <row r="75" spans="5:6">
      <c r="E75" s="10"/>
      <c r="F75" s="10"/>
    </row>
  </sheetData>
  <sortState ref="E30:G49">
    <sortCondition descending="1" ref="G30:G49"/>
  </sortState>
  <hyperlinks>
    <hyperlink ref="A1" location="Indice!A1" display="Volver índice" xr:uid="{41010AA1-1A74-4AD7-8095-BD1CFDF01C9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0FBC3-6834-4109-832D-C07ADBABEB83}">
  <sheetPr>
    <tabColor theme="5" tint="0.59999389629810485"/>
  </sheetPr>
  <dimension ref="A1:BB140"/>
  <sheetViews>
    <sheetView zoomScaleNormal="100" workbookViewId="0">
      <pane xSplit="2" ySplit="5" topLeftCell="C63" activePane="bottomRight" state="frozen"/>
      <selection pane="topRight" activeCell="B1" sqref="B1"/>
      <selection pane="bottomLeft" activeCell="A2" sqref="A2"/>
      <selection pane="bottomRight" activeCell="K103" sqref="K103"/>
    </sheetView>
  </sheetViews>
  <sheetFormatPr baseColWidth="10" defaultRowHeight="14.4"/>
  <cols>
    <col min="1" max="1" width="11.19921875" style="198"/>
    <col min="2" max="2" width="11.19921875" style="207"/>
    <col min="3" max="4" width="11.19921875" style="198"/>
    <col min="5" max="8" width="11.19921875" style="200"/>
    <col min="9" max="9" width="12.796875" style="198" customWidth="1"/>
    <col min="10" max="13" width="11.19921875" style="198"/>
    <col min="14" max="17" width="11.19921875" style="200"/>
    <col min="18" max="22" width="11.19921875" style="198"/>
    <col min="23" max="26" width="11.19921875" style="200"/>
    <col min="27" max="16384" width="11.19921875" style="198"/>
  </cols>
  <sheetData>
    <row r="1" spans="1:46" ht="15.6">
      <c r="A1" s="3" t="s">
        <v>833</v>
      </c>
    </row>
    <row r="3" spans="1:46" ht="21">
      <c r="B3" s="11" t="s">
        <v>923</v>
      </c>
    </row>
    <row r="5" spans="1:46" s="195" customFormat="1" ht="86.4">
      <c r="B5" s="194" t="s">
        <v>1353</v>
      </c>
      <c r="C5" s="195" t="s">
        <v>1354</v>
      </c>
      <c r="D5" s="195" t="s">
        <v>1355</v>
      </c>
      <c r="E5" s="196" t="s">
        <v>1356</v>
      </c>
      <c r="F5" s="196" t="s">
        <v>1357</v>
      </c>
      <c r="G5" s="196" t="s">
        <v>1358</v>
      </c>
      <c r="H5" s="196" t="s">
        <v>1359</v>
      </c>
      <c r="I5" s="195" t="s">
        <v>1360</v>
      </c>
      <c r="K5" s="195" t="s">
        <v>1361</v>
      </c>
      <c r="L5" s="195" t="s">
        <v>1354</v>
      </c>
      <c r="M5" s="195" t="s">
        <v>1355</v>
      </c>
      <c r="N5" s="196" t="s">
        <v>1362</v>
      </c>
      <c r="O5" s="196" t="s">
        <v>1363</v>
      </c>
      <c r="P5" s="196" t="s">
        <v>1364</v>
      </c>
      <c r="Q5" s="196" t="s">
        <v>1365</v>
      </c>
      <c r="R5" s="195" t="s">
        <v>100</v>
      </c>
      <c r="T5" s="195" t="s">
        <v>1366</v>
      </c>
      <c r="U5" s="195" t="str">
        <f>L5</f>
        <v>Ocupados (EPA)</v>
      </c>
      <c r="V5" s="195" t="str">
        <f t="shared" ref="V5:AA5" si="0">M5</f>
        <v>Horas efectivas semanales (EPA)</v>
      </c>
      <c r="W5" s="195" t="str">
        <f t="shared" si="0"/>
        <v>Ocupados (CNT)</v>
      </c>
      <c r="X5" s="195" t="str">
        <f t="shared" si="0"/>
        <v>Puestos de trabajo (CNT)</v>
      </c>
      <c r="Y5" s="195" t="str">
        <f t="shared" si="0"/>
        <v>Puestos de trabajo ETC (CNT)</v>
      </c>
      <c r="Z5" s="195" t="str">
        <f t="shared" si="0"/>
        <v>Horas trabajadas (CNT)</v>
      </c>
      <c r="AA5" s="195" t="str">
        <f t="shared" si="0"/>
        <v>Afiliados a la Seguridad Social</v>
      </c>
      <c r="AC5" s="195" t="s">
        <v>1367</v>
      </c>
      <c r="AD5" s="195" t="str">
        <f>L5</f>
        <v>Ocupados (EPA)</v>
      </c>
      <c r="AE5" s="195" t="str">
        <f t="shared" ref="AE5:AJ5" si="1">M5</f>
        <v>Horas efectivas semanales (EPA)</v>
      </c>
      <c r="AF5" s="195" t="str">
        <f t="shared" si="1"/>
        <v>Ocupados (CNT)</v>
      </c>
      <c r="AG5" s="195" t="str">
        <f t="shared" si="1"/>
        <v>Puestos de trabajo (CNT)</v>
      </c>
      <c r="AH5" s="195" t="str">
        <f t="shared" si="1"/>
        <v>Puestos de trabajo ETC (CNT)</v>
      </c>
      <c r="AI5" s="195" t="str">
        <f t="shared" si="1"/>
        <v>Horas trabajadas (CNT)</v>
      </c>
      <c r="AJ5" s="195" t="str">
        <f t="shared" si="1"/>
        <v>Afiliados a la Seguridad Social</v>
      </c>
      <c r="AL5" s="195" t="s">
        <v>1368</v>
      </c>
      <c r="AM5" s="195" t="str">
        <f>U5</f>
        <v>Ocupados (EPA)</v>
      </c>
      <c r="AN5" s="195" t="str">
        <f t="shared" ref="AN5:AS5" si="2">V5</f>
        <v>Horas efectivas semanales (EPA)</v>
      </c>
      <c r="AO5" s="195" t="str">
        <f t="shared" si="2"/>
        <v>Ocupados (CNT)</v>
      </c>
      <c r="AP5" s="195" t="str">
        <f t="shared" si="2"/>
        <v>Puestos de trabajo (CNT)</v>
      </c>
      <c r="AQ5" s="195" t="str">
        <f t="shared" si="2"/>
        <v>Puestos de trabajo ETC (CNT)</v>
      </c>
      <c r="AR5" s="195" t="str">
        <f t="shared" si="2"/>
        <v>Horas trabajadas (CNT)</v>
      </c>
      <c r="AS5" s="195" t="str">
        <f t="shared" si="2"/>
        <v>Afiliados a la Seguridad Social</v>
      </c>
    </row>
    <row r="6" spans="1:46">
      <c r="B6" s="197">
        <v>36586</v>
      </c>
      <c r="C6" s="198">
        <v>15119.3</v>
      </c>
      <c r="E6" s="199">
        <v>16434.5</v>
      </c>
      <c r="F6" s="199">
        <v>17213.900000000001</v>
      </c>
      <c r="G6" s="199">
        <v>15671.6</v>
      </c>
      <c r="H6" s="199">
        <v>7251606</v>
      </c>
      <c r="L6" s="198">
        <v>15196.21986895754</v>
      </c>
      <c r="N6" s="199">
        <v>16434.5</v>
      </c>
      <c r="O6" s="199">
        <v>17213.900000000001</v>
      </c>
      <c r="P6" s="199">
        <v>15671.6</v>
      </c>
      <c r="Q6" s="199">
        <v>7251606</v>
      </c>
    </row>
    <row r="7" spans="1:46" ht="15.6">
      <c r="B7" s="197">
        <v>36678</v>
      </c>
      <c r="C7" s="198">
        <v>15440.2</v>
      </c>
      <c r="E7" s="199">
        <v>16643.2</v>
      </c>
      <c r="F7" s="199">
        <v>17437.8</v>
      </c>
      <c r="G7" s="199">
        <v>15876</v>
      </c>
      <c r="H7" s="199">
        <v>7282668.2999999998</v>
      </c>
      <c r="L7" s="198">
        <v>15416.694568446084</v>
      </c>
      <c r="N7" s="199">
        <v>16643.2</v>
      </c>
      <c r="O7" s="199">
        <v>17437.8</v>
      </c>
      <c r="P7" s="199">
        <v>15876</v>
      </c>
      <c r="Q7" s="199">
        <v>7282668.2999999998</v>
      </c>
      <c r="AD7" s="201">
        <f>L7/L6-1</f>
        <v>1.4508522605606977E-2</v>
      </c>
      <c r="AE7" s="201"/>
      <c r="AF7" s="201">
        <f t="shared" ref="AF7:AJ22" si="3">N7/N6-1</f>
        <v>1.2698895615929962E-2</v>
      </c>
      <c r="AG7" s="201">
        <f t="shared" si="3"/>
        <v>1.3006930445744302E-2</v>
      </c>
      <c r="AH7" s="201">
        <f t="shared" si="3"/>
        <v>1.3042701447203875E-2</v>
      </c>
      <c r="AI7" s="201">
        <f t="shared" si="3"/>
        <v>4.2835063019144304E-3</v>
      </c>
      <c r="AJ7" s="201"/>
    </row>
    <row r="8" spans="1:46" ht="15.6">
      <c r="B8" s="197">
        <v>36770</v>
      </c>
      <c r="C8" s="198">
        <v>15681.8</v>
      </c>
      <c r="E8" s="199">
        <v>16794.5</v>
      </c>
      <c r="F8" s="199">
        <v>17600.900000000001</v>
      </c>
      <c r="G8" s="199">
        <v>16037.300000000001</v>
      </c>
      <c r="H8" s="199">
        <v>7319530.9000000004</v>
      </c>
      <c r="L8" s="198">
        <v>15616.089164826677</v>
      </c>
      <c r="N8" s="199">
        <v>16794.5</v>
      </c>
      <c r="O8" s="199">
        <v>17600.900000000001</v>
      </c>
      <c r="P8" s="199">
        <v>16037.300000000001</v>
      </c>
      <c r="Q8" s="199">
        <v>7319530.9000000004</v>
      </c>
      <c r="AD8" s="201">
        <f t="shared" ref="AD8:AJ57" si="4">L8/L7-1</f>
        <v>1.2933680141053117E-2</v>
      </c>
      <c r="AE8" s="201"/>
      <c r="AF8" s="201">
        <f t="shared" si="3"/>
        <v>9.0907998461833284E-3</v>
      </c>
      <c r="AG8" s="201">
        <f t="shared" si="3"/>
        <v>9.353244101893754E-3</v>
      </c>
      <c r="AH8" s="201">
        <f t="shared" si="3"/>
        <v>1.0159989921894708E-2</v>
      </c>
      <c r="AI8" s="201">
        <f t="shared" si="3"/>
        <v>5.0616887219758766E-3</v>
      </c>
      <c r="AJ8" s="201"/>
    </row>
    <row r="9" spans="1:46" ht="15.6">
      <c r="B9" s="197">
        <v>36861</v>
      </c>
      <c r="C9" s="198">
        <v>15782.3</v>
      </c>
      <c r="E9" s="199">
        <v>16953.8</v>
      </c>
      <c r="F9" s="199">
        <v>17752.599999999999</v>
      </c>
      <c r="G9" s="199">
        <v>16181.099999999999</v>
      </c>
      <c r="H9" s="199">
        <v>7429694.3000000007</v>
      </c>
      <c r="L9" s="198">
        <v>15796.774551541968</v>
      </c>
      <c r="N9" s="199">
        <v>16953.8</v>
      </c>
      <c r="O9" s="199">
        <v>17752.599999999999</v>
      </c>
      <c r="P9" s="199">
        <v>16181.099999999999</v>
      </c>
      <c r="Q9" s="199">
        <v>7429694.3000000007</v>
      </c>
      <c r="AD9" s="201">
        <f t="shared" si="4"/>
        <v>1.157046330922995E-2</v>
      </c>
      <c r="AE9" s="201"/>
      <c r="AF9" s="201">
        <f t="shared" si="3"/>
        <v>9.4852481467146976E-3</v>
      </c>
      <c r="AG9" s="201">
        <f t="shared" si="3"/>
        <v>8.6188774437669924E-3</v>
      </c>
      <c r="AH9" s="201">
        <f t="shared" si="3"/>
        <v>8.9665966216256887E-3</v>
      </c>
      <c r="AI9" s="201">
        <f t="shared" si="3"/>
        <v>1.5050609322518227E-2</v>
      </c>
      <c r="AJ9" s="201"/>
    </row>
    <row r="10" spans="1:46" ht="15.6">
      <c r="B10" s="197">
        <v>36951</v>
      </c>
      <c r="C10" s="198">
        <v>15866.3</v>
      </c>
      <c r="E10" s="199">
        <v>17098.900000000001</v>
      </c>
      <c r="F10" s="199">
        <v>17879.2</v>
      </c>
      <c r="G10" s="199">
        <v>16317.899999999998</v>
      </c>
      <c r="H10" s="199">
        <v>7533604</v>
      </c>
      <c r="I10" s="198">
        <v>15325.422990000001</v>
      </c>
      <c r="L10" s="198">
        <v>15946.459406834792</v>
      </c>
      <c r="N10" s="199">
        <v>17098.900000000001</v>
      </c>
      <c r="O10" s="199">
        <v>17879.2</v>
      </c>
      <c r="P10" s="199">
        <v>16317.899999999998</v>
      </c>
      <c r="Q10" s="199">
        <v>7533604</v>
      </c>
      <c r="R10" s="198">
        <v>15483.156795636791</v>
      </c>
      <c r="AD10" s="201">
        <f t="shared" si="4"/>
        <v>9.4756594015081852E-3</v>
      </c>
      <c r="AE10" s="201"/>
      <c r="AF10" s="201">
        <f t="shared" si="3"/>
        <v>8.5585532447003398E-3</v>
      </c>
      <c r="AG10" s="201">
        <f t="shared" si="3"/>
        <v>7.1313497741176679E-3</v>
      </c>
      <c r="AH10" s="201">
        <f t="shared" si="3"/>
        <v>8.4543078035486108E-3</v>
      </c>
      <c r="AI10" s="201">
        <f t="shared" si="3"/>
        <v>1.3985730206961478E-2</v>
      </c>
      <c r="AJ10" s="201"/>
      <c r="AM10" s="201">
        <f t="shared" ref="AM10:AS46" si="5">L10/L6-1</f>
        <v>4.9370142334530298E-2</v>
      </c>
      <c r="AN10" s="201"/>
      <c r="AO10" s="201">
        <f t="shared" si="5"/>
        <v>4.0427150202318352E-2</v>
      </c>
      <c r="AP10" s="201">
        <f t="shared" si="5"/>
        <v>3.8648998774246435E-2</v>
      </c>
      <c r="AQ10" s="201">
        <f t="shared" si="5"/>
        <v>4.1240205211975578E-2</v>
      </c>
      <c r="AR10" s="201">
        <f t="shared" si="5"/>
        <v>3.8887661574553256E-2</v>
      </c>
      <c r="AS10" s="201"/>
      <c r="AT10" s="201"/>
    </row>
    <row r="11" spans="1:46" ht="15.6">
      <c r="B11" s="197">
        <v>37043</v>
      </c>
      <c r="C11" s="198">
        <v>16076.3</v>
      </c>
      <c r="E11" s="199">
        <v>17191.2</v>
      </c>
      <c r="F11" s="199">
        <v>17982.900000000001</v>
      </c>
      <c r="G11" s="199">
        <v>16399.199999999997</v>
      </c>
      <c r="H11" s="199">
        <v>7542694.1999999993</v>
      </c>
      <c r="I11" s="198">
        <v>15680.76662</v>
      </c>
      <c r="L11" s="198">
        <v>16051.164050551146</v>
      </c>
      <c r="N11" s="199">
        <v>17191.2</v>
      </c>
      <c r="O11" s="199">
        <v>17982.900000000001</v>
      </c>
      <c r="P11" s="199">
        <v>16399.199999999997</v>
      </c>
      <c r="Q11" s="199">
        <v>7542694.1999999993</v>
      </c>
      <c r="R11" s="198">
        <v>15623.163574484117</v>
      </c>
      <c r="AD11" s="201">
        <f t="shared" si="4"/>
        <v>6.5660119933252936E-3</v>
      </c>
      <c r="AE11" s="201"/>
      <c r="AF11" s="201">
        <f t="shared" si="3"/>
        <v>5.3980080589979273E-3</v>
      </c>
      <c r="AG11" s="201">
        <f t="shared" si="3"/>
        <v>5.8000357957850301E-3</v>
      </c>
      <c r="AH11" s="201">
        <f t="shared" si="3"/>
        <v>4.9822587465297996E-3</v>
      </c>
      <c r="AI11" s="201">
        <f t="shared" si="3"/>
        <v>1.2066203639053974E-3</v>
      </c>
      <c r="AJ11" s="201">
        <f t="shared" si="3"/>
        <v>9.0425215410063764E-3</v>
      </c>
      <c r="AM11" s="201">
        <f t="shared" si="5"/>
        <v>4.115470273398647E-2</v>
      </c>
      <c r="AN11" s="201"/>
      <c r="AO11" s="201">
        <f t="shared" si="5"/>
        <v>3.2926360315324033E-2</v>
      </c>
      <c r="AP11" s="201">
        <f t="shared" si="5"/>
        <v>3.1259677252864604E-2</v>
      </c>
      <c r="AQ11" s="201">
        <f t="shared" si="5"/>
        <v>3.2955404383975706E-2</v>
      </c>
      <c r="AR11" s="201">
        <f t="shared" si="5"/>
        <v>3.57047567304416E-2</v>
      </c>
      <c r="AS11" s="201"/>
      <c r="AT11" s="201"/>
    </row>
    <row r="12" spans="1:46" ht="15.6">
      <c r="B12" s="197">
        <v>37135</v>
      </c>
      <c r="C12" s="198">
        <v>16294.3</v>
      </c>
      <c r="E12" s="199">
        <v>17282.2</v>
      </c>
      <c r="F12" s="199">
        <v>18125.900000000001</v>
      </c>
      <c r="G12" s="199">
        <v>16501.599999999999</v>
      </c>
      <c r="H12" s="199">
        <v>7636760.7999999998</v>
      </c>
      <c r="I12" s="198">
        <v>15859.532083333334</v>
      </c>
      <c r="L12" s="198">
        <v>16226.997313436877</v>
      </c>
      <c r="N12" s="199">
        <v>17282.2</v>
      </c>
      <c r="O12" s="199">
        <v>18125.900000000001</v>
      </c>
      <c r="P12" s="199">
        <v>16501.599999999999</v>
      </c>
      <c r="Q12" s="199">
        <v>7636760.7999999998</v>
      </c>
      <c r="R12" s="198">
        <v>15755.4442438733</v>
      </c>
      <c r="AD12" s="201">
        <f t="shared" si="4"/>
        <v>1.0954548986725543E-2</v>
      </c>
      <c r="AE12" s="201"/>
      <c r="AF12" s="201">
        <f t="shared" si="3"/>
        <v>5.2934059286147139E-3</v>
      </c>
      <c r="AG12" s="201">
        <f t="shared" si="3"/>
        <v>7.9519988433456312E-3</v>
      </c>
      <c r="AH12" s="201">
        <f t="shared" si="3"/>
        <v>6.2442070344894685E-3</v>
      </c>
      <c r="AI12" s="201">
        <f t="shared" si="3"/>
        <v>1.2471220164275154E-2</v>
      </c>
      <c r="AJ12" s="201">
        <f t="shared" si="3"/>
        <v>8.4669579729181876E-3</v>
      </c>
      <c r="AM12" s="201">
        <f t="shared" si="5"/>
        <v>3.9120431637019282E-2</v>
      </c>
      <c r="AN12" s="201"/>
      <c r="AO12" s="201">
        <f t="shared" si="5"/>
        <v>2.9039268808240815E-2</v>
      </c>
      <c r="AP12" s="201">
        <f t="shared" si="5"/>
        <v>2.9828020158060076E-2</v>
      </c>
      <c r="AQ12" s="201">
        <f t="shared" si="5"/>
        <v>2.8951257381229833E-2</v>
      </c>
      <c r="AR12" s="201">
        <f t="shared" si="5"/>
        <v>4.3340195476188059E-2</v>
      </c>
      <c r="AS12" s="201"/>
      <c r="AT12" s="201"/>
    </row>
    <row r="13" spans="1:46" ht="15.6">
      <c r="B13" s="197">
        <v>37226</v>
      </c>
      <c r="C13" s="198">
        <v>16348.2</v>
      </c>
      <c r="E13" s="199">
        <v>17406.900000000001</v>
      </c>
      <c r="F13" s="199">
        <v>18240.8</v>
      </c>
      <c r="G13" s="199">
        <v>16618.900000000001</v>
      </c>
      <c r="H13" s="199">
        <v>7673481.7999999998</v>
      </c>
      <c r="I13" s="198">
        <v>15877.674149999999</v>
      </c>
      <c r="L13" s="198">
        <v>16363.940457728446</v>
      </c>
      <c r="N13" s="199">
        <v>17406.900000000001</v>
      </c>
      <c r="O13" s="199">
        <v>18240.8</v>
      </c>
      <c r="P13" s="199">
        <v>16618.900000000001</v>
      </c>
      <c r="Q13" s="199">
        <v>7673481.7999999998</v>
      </c>
      <c r="R13" s="198">
        <v>15880.220022922605</v>
      </c>
      <c r="AD13" s="201">
        <f t="shared" si="4"/>
        <v>8.4392165504441063E-3</v>
      </c>
      <c r="AE13" s="201"/>
      <c r="AF13" s="201">
        <f t="shared" si="3"/>
        <v>7.2155165430327628E-3</v>
      </c>
      <c r="AG13" s="201">
        <f t="shared" si="3"/>
        <v>6.3389955809090015E-3</v>
      </c>
      <c r="AH13" s="201">
        <f t="shared" si="3"/>
        <v>7.1084016095410707E-3</v>
      </c>
      <c r="AI13" s="201">
        <f t="shared" si="3"/>
        <v>4.8084522956381992E-3</v>
      </c>
      <c r="AJ13" s="201">
        <f t="shared" si="3"/>
        <v>7.9195341697728683E-3</v>
      </c>
      <c r="AM13" s="201">
        <f t="shared" si="5"/>
        <v>3.5903905847103124E-2</v>
      </c>
      <c r="AN13" s="201"/>
      <c r="AO13" s="201">
        <f t="shared" si="5"/>
        <v>2.6725571848199348E-2</v>
      </c>
      <c r="AP13" s="201">
        <f t="shared" si="5"/>
        <v>2.7500197154219697E-2</v>
      </c>
      <c r="AQ13" s="201">
        <f t="shared" si="5"/>
        <v>2.7056256991181193E-2</v>
      </c>
      <c r="AR13" s="201">
        <f t="shared" si="5"/>
        <v>3.2812588264903297E-2</v>
      </c>
      <c r="AS13" s="201"/>
      <c r="AT13" s="201"/>
    </row>
    <row r="14" spans="1:46" ht="15.6">
      <c r="B14" s="197">
        <v>37316</v>
      </c>
      <c r="C14" s="198">
        <v>16482.3</v>
      </c>
      <c r="E14" s="199">
        <v>17493</v>
      </c>
      <c r="F14" s="199">
        <v>18305.800000000003</v>
      </c>
      <c r="G14" s="199">
        <v>16676.900000000001</v>
      </c>
      <c r="H14" s="199">
        <v>7731666.5999999996</v>
      </c>
      <c r="I14" s="198">
        <v>15826.025486666666</v>
      </c>
      <c r="L14" s="198">
        <v>16566.536951200807</v>
      </c>
      <c r="N14" s="199">
        <v>17493</v>
      </c>
      <c r="O14" s="199">
        <v>18305.800000000003</v>
      </c>
      <c r="P14" s="199">
        <v>16676.900000000001</v>
      </c>
      <c r="Q14" s="199">
        <v>7731666.5999999996</v>
      </c>
      <c r="R14" s="198">
        <v>15987.995043865969</v>
      </c>
      <c r="AD14" s="201">
        <f t="shared" si="4"/>
        <v>1.2380666746845792E-2</v>
      </c>
      <c r="AE14" s="201"/>
      <c r="AF14" s="201">
        <f t="shared" si="3"/>
        <v>4.9463143925683184E-3</v>
      </c>
      <c r="AG14" s="201">
        <f t="shared" si="3"/>
        <v>3.5634401999913301E-3</v>
      </c>
      <c r="AH14" s="201">
        <f t="shared" si="3"/>
        <v>3.4900023467256958E-3</v>
      </c>
      <c r="AI14" s="201">
        <f t="shared" si="3"/>
        <v>7.5825813517926832E-3</v>
      </c>
      <c r="AJ14" s="201">
        <f t="shared" si="3"/>
        <v>6.786746077056538E-3</v>
      </c>
      <c r="AM14" s="201">
        <f t="shared" si="5"/>
        <v>3.8884966784554331E-2</v>
      </c>
      <c r="AN14" s="201"/>
      <c r="AO14" s="201">
        <f t="shared" si="5"/>
        <v>2.3048266262742034E-2</v>
      </c>
      <c r="AP14" s="201">
        <f t="shared" si="5"/>
        <v>2.3860127969931755E-2</v>
      </c>
      <c r="AQ14" s="201">
        <f t="shared" si="5"/>
        <v>2.200037995085169E-2</v>
      </c>
      <c r="AR14" s="201">
        <f t="shared" si="5"/>
        <v>2.6290550976663996E-2</v>
      </c>
      <c r="AS14" s="201">
        <f t="shared" si="5"/>
        <v>3.2605640754826082E-2</v>
      </c>
      <c r="AT14" s="201"/>
    </row>
    <row r="15" spans="1:46" ht="15.6">
      <c r="B15" s="197">
        <v>37408</v>
      </c>
      <c r="C15" s="198">
        <v>16766.900000000001</v>
      </c>
      <c r="E15" s="199">
        <v>17631.900000000001</v>
      </c>
      <c r="F15" s="199">
        <v>18416.099999999999</v>
      </c>
      <c r="G15" s="199">
        <v>16798.800000000003</v>
      </c>
      <c r="H15" s="199">
        <v>7754505.6999999993</v>
      </c>
      <c r="I15" s="198">
        <v>16156.514113333333</v>
      </c>
      <c r="L15" s="198">
        <v>16738.207123472628</v>
      </c>
      <c r="N15" s="199">
        <v>17631.900000000001</v>
      </c>
      <c r="O15" s="199">
        <v>18416.099999999999</v>
      </c>
      <c r="P15" s="199">
        <v>16798.800000000003</v>
      </c>
      <c r="Q15" s="199">
        <v>7754505.6999999993</v>
      </c>
      <c r="R15" s="198">
        <v>16096.927443735955</v>
      </c>
      <c r="AD15" s="201">
        <f t="shared" si="4"/>
        <v>1.0362465781321717E-2</v>
      </c>
      <c r="AE15" s="201"/>
      <c r="AF15" s="201">
        <f t="shared" si="3"/>
        <v>7.9403189847369049E-3</v>
      </c>
      <c r="AG15" s="201">
        <f t="shared" si="3"/>
        <v>6.0254127107253197E-3</v>
      </c>
      <c r="AH15" s="201">
        <f t="shared" si="3"/>
        <v>7.3095119596569003E-3</v>
      </c>
      <c r="AI15" s="201">
        <f t="shared" si="3"/>
        <v>2.9539685531705384E-3</v>
      </c>
      <c r="AJ15" s="201">
        <f t="shared" si="3"/>
        <v>6.8133871427349391E-3</v>
      </c>
      <c r="AM15" s="201">
        <f t="shared" si="5"/>
        <v>4.2803317613459457E-2</v>
      </c>
      <c r="AN15" s="201"/>
      <c r="AO15" s="201">
        <f t="shared" si="5"/>
        <v>2.5635208711433766E-2</v>
      </c>
      <c r="AP15" s="201">
        <f t="shared" si="5"/>
        <v>2.4089551740820392E-2</v>
      </c>
      <c r="AQ15" s="201">
        <f t="shared" si="5"/>
        <v>2.4367042294746399E-2</v>
      </c>
      <c r="AR15" s="201">
        <f t="shared" si="5"/>
        <v>2.8081676703796354E-2</v>
      </c>
      <c r="AS15" s="201">
        <f t="shared" si="5"/>
        <v>3.0324451702316679E-2</v>
      </c>
      <c r="AT15" s="201"/>
    </row>
    <row r="16" spans="1:46" ht="15.6">
      <c r="B16" s="197">
        <v>37500</v>
      </c>
      <c r="C16" s="198">
        <v>16919.3</v>
      </c>
      <c r="E16" s="199">
        <v>17721.399999999998</v>
      </c>
      <c r="F16" s="199">
        <v>18498.899999999998</v>
      </c>
      <c r="G16" s="199">
        <v>16873.400000000001</v>
      </c>
      <c r="H16" s="199">
        <v>7784849.9000000004</v>
      </c>
      <c r="I16" s="198">
        <v>16344.901976666666</v>
      </c>
      <c r="L16" s="198">
        <v>16849.456001689941</v>
      </c>
      <c r="N16" s="199">
        <v>17721.399999999998</v>
      </c>
      <c r="O16" s="199">
        <v>18498.899999999998</v>
      </c>
      <c r="P16" s="199">
        <v>16873.400000000001</v>
      </c>
      <c r="Q16" s="199">
        <v>7784849.9000000004</v>
      </c>
      <c r="R16" s="198">
        <v>16239.528765959782</v>
      </c>
      <c r="AD16" s="201">
        <f t="shared" si="4"/>
        <v>6.6464034885376222E-3</v>
      </c>
      <c r="AE16" s="201"/>
      <c r="AF16" s="201">
        <f t="shared" si="3"/>
        <v>5.0760269738370223E-3</v>
      </c>
      <c r="AG16" s="201">
        <f t="shared" si="3"/>
        <v>4.4960659423003424E-3</v>
      </c>
      <c r="AH16" s="201">
        <f t="shared" si="3"/>
        <v>4.4407933900039165E-3</v>
      </c>
      <c r="AI16" s="201">
        <f t="shared" si="3"/>
        <v>3.9131056412791132E-3</v>
      </c>
      <c r="AJ16" s="201">
        <f t="shared" si="3"/>
        <v>8.8589156360594501E-3</v>
      </c>
      <c r="AM16" s="201">
        <f t="shared" si="5"/>
        <v>3.8359449763243125E-2</v>
      </c>
      <c r="AN16" s="201"/>
      <c r="AO16" s="201">
        <f t="shared" si="5"/>
        <v>2.5413431160384414E-2</v>
      </c>
      <c r="AP16" s="201">
        <f t="shared" si="5"/>
        <v>2.0578288526362565E-2</v>
      </c>
      <c r="AQ16" s="201">
        <f t="shared" si="5"/>
        <v>2.2531148494691511E-2</v>
      </c>
      <c r="AR16" s="201">
        <f t="shared" si="5"/>
        <v>1.9391611689605348E-2</v>
      </c>
      <c r="AS16" s="201">
        <f t="shared" si="5"/>
        <v>3.0724904648418594E-2</v>
      </c>
      <c r="AT16" s="201"/>
    </row>
    <row r="17" spans="2:46" ht="15.6">
      <c r="B17" s="197">
        <v>37591</v>
      </c>
      <c r="C17" s="198">
        <v>16991.900000000001</v>
      </c>
      <c r="E17" s="199">
        <v>17843.7</v>
      </c>
      <c r="F17" s="199">
        <v>18629.600000000002</v>
      </c>
      <c r="G17" s="199">
        <v>16971.699999999997</v>
      </c>
      <c r="H17" s="199">
        <v>7897036.5</v>
      </c>
      <c r="I17" s="198">
        <v>16365.734989999999</v>
      </c>
      <c r="L17" s="198">
        <v>17007.107594468234</v>
      </c>
      <c r="N17" s="199">
        <v>17843.7</v>
      </c>
      <c r="O17" s="199">
        <v>18629.600000000002</v>
      </c>
      <c r="P17" s="199">
        <v>16971.699999999997</v>
      </c>
      <c r="Q17" s="199">
        <v>7897036.5</v>
      </c>
      <c r="R17" s="198">
        <v>16369.673357541547</v>
      </c>
      <c r="AD17" s="201">
        <f t="shared" si="4"/>
        <v>9.3564796847138698E-3</v>
      </c>
      <c r="AE17" s="201"/>
      <c r="AF17" s="201">
        <f t="shared" si="3"/>
        <v>6.9012606227500939E-3</v>
      </c>
      <c r="AG17" s="201">
        <f t="shared" si="3"/>
        <v>7.0652849628898284E-3</v>
      </c>
      <c r="AH17" s="201">
        <f t="shared" si="3"/>
        <v>5.8257375514119136E-3</v>
      </c>
      <c r="AI17" s="201">
        <f t="shared" si="3"/>
        <v>1.4410887999266375E-2</v>
      </c>
      <c r="AJ17" s="201">
        <f t="shared" si="3"/>
        <v>8.0140620739295176E-3</v>
      </c>
      <c r="AM17" s="201">
        <f t="shared" si="5"/>
        <v>3.9303927950680828E-2</v>
      </c>
      <c r="AN17" s="201"/>
      <c r="AO17" s="201">
        <f t="shared" si="5"/>
        <v>2.5093497406200926E-2</v>
      </c>
      <c r="AP17" s="201">
        <f t="shared" si="5"/>
        <v>2.1314854611639955E-2</v>
      </c>
      <c r="AQ17" s="201">
        <f t="shared" si="5"/>
        <v>2.1228841860772674E-2</v>
      </c>
      <c r="AR17" s="201">
        <f t="shared" si="5"/>
        <v>2.9133411119838692E-2</v>
      </c>
      <c r="AS17" s="201">
        <f t="shared" si="5"/>
        <v>3.0821571358106592E-2</v>
      </c>
      <c r="AT17" s="201"/>
    </row>
    <row r="18" spans="2:46" ht="15.6">
      <c r="B18" s="197">
        <v>37681</v>
      </c>
      <c r="C18" s="198">
        <v>17092.7</v>
      </c>
      <c r="E18" s="199">
        <v>17987.399999999998</v>
      </c>
      <c r="F18" s="199">
        <v>18774.099999999999</v>
      </c>
      <c r="G18" s="199">
        <v>17098.400000000001</v>
      </c>
      <c r="H18" s="199">
        <v>7918539.4000000004</v>
      </c>
      <c r="I18" s="198">
        <v>16355.192566666667</v>
      </c>
      <c r="L18" s="198">
        <v>17183.471242457832</v>
      </c>
      <c r="N18" s="199">
        <v>17987.399999999998</v>
      </c>
      <c r="O18" s="199">
        <v>18774.099999999999</v>
      </c>
      <c r="P18" s="199">
        <v>17098.400000000001</v>
      </c>
      <c r="Q18" s="199">
        <v>7918539.4000000004</v>
      </c>
      <c r="R18" s="198">
        <v>16521.596832964216</v>
      </c>
      <c r="AD18" s="201">
        <f t="shared" si="4"/>
        <v>1.0369996603476705E-2</v>
      </c>
      <c r="AE18" s="201"/>
      <c r="AF18" s="201">
        <f t="shared" si="3"/>
        <v>8.0532624960067967E-3</v>
      </c>
      <c r="AG18" s="201">
        <f t="shared" si="3"/>
        <v>7.7564735689439335E-3</v>
      </c>
      <c r="AH18" s="201">
        <f t="shared" si="3"/>
        <v>7.4653688198591528E-3</v>
      </c>
      <c r="AI18" s="201">
        <f t="shared" si="3"/>
        <v>2.7229075109378442E-3</v>
      </c>
      <c r="AJ18" s="201">
        <f t="shared" si="3"/>
        <v>9.280788449738786E-3</v>
      </c>
      <c r="AM18" s="201">
        <f t="shared" si="5"/>
        <v>3.7239786026149968E-2</v>
      </c>
      <c r="AN18" s="201"/>
      <c r="AO18" s="201">
        <f t="shared" si="5"/>
        <v>2.8262733664894402E-2</v>
      </c>
      <c r="AP18" s="201">
        <f t="shared" si="5"/>
        <v>2.5582055960405858E-2</v>
      </c>
      <c r="AQ18" s="201">
        <f t="shared" si="5"/>
        <v>2.5274481468378518E-2</v>
      </c>
      <c r="AR18" s="201">
        <f t="shared" si="5"/>
        <v>2.4169795422891216E-2</v>
      </c>
      <c r="AS18" s="201">
        <f t="shared" si="5"/>
        <v>3.3375153522015477E-2</v>
      </c>
      <c r="AT18" s="201"/>
    </row>
    <row r="19" spans="2:46" ht="15.6">
      <c r="B19" s="197">
        <v>37773</v>
      </c>
      <c r="C19" s="198">
        <v>17423.2</v>
      </c>
      <c r="E19" s="199">
        <v>18179.599999999999</v>
      </c>
      <c r="F19" s="199">
        <v>18964</v>
      </c>
      <c r="G19" s="199">
        <v>17227.5</v>
      </c>
      <c r="H19" s="199">
        <v>7939394.7999999998</v>
      </c>
      <c r="I19" s="198">
        <v>16716.060089999999</v>
      </c>
      <c r="L19" s="198">
        <v>17393.494329011679</v>
      </c>
      <c r="N19" s="199">
        <v>18179.599999999999</v>
      </c>
      <c r="O19" s="199">
        <v>18964</v>
      </c>
      <c r="P19" s="199">
        <v>17227.5</v>
      </c>
      <c r="Q19" s="199">
        <v>7939394.7999999998</v>
      </c>
      <c r="R19" s="198">
        <v>16651.813248413957</v>
      </c>
      <c r="AD19" s="201">
        <f t="shared" si="4"/>
        <v>1.2222389969432479E-2</v>
      </c>
      <c r="AE19" s="201"/>
      <c r="AF19" s="201">
        <f t="shared" si="3"/>
        <v>1.068525745799831E-2</v>
      </c>
      <c r="AG19" s="201">
        <f t="shared" si="3"/>
        <v>1.0114998854805268E-2</v>
      </c>
      <c r="AH19" s="201">
        <f t="shared" si="3"/>
        <v>7.5504140738313907E-3</v>
      </c>
      <c r="AI19" s="201">
        <f t="shared" si="3"/>
        <v>2.6337432885665812E-3</v>
      </c>
      <c r="AJ19" s="201">
        <f t="shared" si="3"/>
        <v>7.8815877645634913E-3</v>
      </c>
      <c r="AM19" s="201">
        <f t="shared" si="5"/>
        <v>3.9149187287813803E-2</v>
      </c>
      <c r="AN19" s="201"/>
      <c r="AO19" s="201">
        <f t="shared" si="5"/>
        <v>3.1063016464476068E-2</v>
      </c>
      <c r="AP19" s="201">
        <f t="shared" si="5"/>
        <v>2.9751141664087433E-2</v>
      </c>
      <c r="AQ19" s="201">
        <f t="shared" si="5"/>
        <v>2.5519679977141108E-2</v>
      </c>
      <c r="AR19" s="201">
        <f t="shared" si="5"/>
        <v>2.3842796324206716E-2</v>
      </c>
      <c r="AS19" s="201">
        <f t="shared" si="5"/>
        <v>3.4471535429199784E-2</v>
      </c>
      <c r="AT19" s="201"/>
    </row>
    <row r="20" spans="2:46" ht="15.6">
      <c r="B20" s="197">
        <v>37865</v>
      </c>
      <c r="C20" s="198">
        <v>17646</v>
      </c>
      <c r="E20" s="199">
        <v>18308.199999999997</v>
      </c>
      <c r="F20" s="199">
        <v>19123.5</v>
      </c>
      <c r="G20" s="199">
        <v>17326.800000000003</v>
      </c>
      <c r="H20" s="199">
        <v>8006490.2000000002</v>
      </c>
      <c r="I20" s="198">
        <v>16845.822719999996</v>
      </c>
      <c r="L20" s="198">
        <v>17572.379010061864</v>
      </c>
      <c r="N20" s="199">
        <v>18308.199999999997</v>
      </c>
      <c r="O20" s="199">
        <v>19123.5</v>
      </c>
      <c r="P20" s="199">
        <v>17326.800000000003</v>
      </c>
      <c r="Q20" s="199">
        <v>8006490.2000000002</v>
      </c>
      <c r="R20" s="198">
        <v>16737.429738781953</v>
      </c>
      <c r="AD20" s="201">
        <f t="shared" si="4"/>
        <v>1.028457408652006E-2</v>
      </c>
      <c r="AE20" s="201"/>
      <c r="AF20" s="201">
        <f t="shared" si="3"/>
        <v>7.073863011287207E-3</v>
      </c>
      <c r="AG20" s="201">
        <f t="shared" si="3"/>
        <v>8.4106728538282383E-3</v>
      </c>
      <c r="AH20" s="201">
        <f t="shared" si="3"/>
        <v>5.7640400522422919E-3</v>
      </c>
      <c r="AI20" s="201">
        <f t="shared" si="3"/>
        <v>8.4509464121875766E-3</v>
      </c>
      <c r="AJ20" s="201">
        <f t="shared" si="3"/>
        <v>5.1415716169018744E-3</v>
      </c>
      <c r="AM20" s="201">
        <f t="shared" si="5"/>
        <v>4.2904827805682055E-2</v>
      </c>
      <c r="AN20" s="201"/>
      <c r="AO20" s="201">
        <f t="shared" si="5"/>
        <v>3.3112508041125421E-2</v>
      </c>
      <c r="AP20" s="201">
        <f t="shared" si="5"/>
        <v>3.3764169761445473E-2</v>
      </c>
      <c r="AQ20" s="201">
        <f t="shared" si="5"/>
        <v>2.6870695888202789E-2</v>
      </c>
      <c r="AR20" s="201">
        <f t="shared" si="5"/>
        <v>2.8470722344948518E-2</v>
      </c>
      <c r="AS20" s="201">
        <f t="shared" si="5"/>
        <v>3.065981654996297E-2</v>
      </c>
      <c r="AT20" s="201"/>
    </row>
    <row r="21" spans="2:46" ht="15.6">
      <c r="B21" s="197">
        <v>37956</v>
      </c>
      <c r="C21" s="198">
        <v>17740.5</v>
      </c>
      <c r="E21" s="199">
        <v>18479.599999999999</v>
      </c>
      <c r="F21" s="199">
        <v>19291.2</v>
      </c>
      <c r="G21" s="199">
        <v>17437.7</v>
      </c>
      <c r="H21" s="199">
        <v>8137803.7000000002</v>
      </c>
      <c r="I21" s="198">
        <v>16835.514153333334</v>
      </c>
      <c r="L21" s="198">
        <v>17753.110269898902</v>
      </c>
      <c r="N21" s="199">
        <v>18479.599999999999</v>
      </c>
      <c r="O21" s="199">
        <v>19291.2</v>
      </c>
      <c r="P21" s="199">
        <v>17437.7</v>
      </c>
      <c r="Q21" s="199">
        <v>8137803.7000000002</v>
      </c>
      <c r="R21" s="198">
        <v>16839.288998141972</v>
      </c>
      <c r="AD21" s="201">
        <f t="shared" si="4"/>
        <v>1.0284962538854359E-2</v>
      </c>
      <c r="AE21" s="201"/>
      <c r="AF21" s="201">
        <f t="shared" si="3"/>
        <v>9.3619252575349865E-3</v>
      </c>
      <c r="AG21" s="201">
        <f t="shared" si="3"/>
        <v>8.7693152404111352E-3</v>
      </c>
      <c r="AH21" s="201">
        <f t="shared" si="3"/>
        <v>6.4004894152409619E-3</v>
      </c>
      <c r="AI21" s="201">
        <f t="shared" si="3"/>
        <v>1.6400881874557127E-2</v>
      </c>
      <c r="AJ21" s="201">
        <f t="shared" si="3"/>
        <v>6.0857169200838612E-3</v>
      </c>
      <c r="AM21" s="201">
        <f t="shared" si="5"/>
        <v>4.3864170981861239E-2</v>
      </c>
      <c r="AN21" s="201"/>
      <c r="AO21" s="201">
        <f t="shared" si="5"/>
        <v>3.5637227705016317E-2</v>
      </c>
      <c r="AP21" s="201">
        <f t="shared" si="5"/>
        <v>3.551337656203013E-2</v>
      </c>
      <c r="AQ21" s="201">
        <f t="shared" si="5"/>
        <v>2.7457473323238224E-2</v>
      </c>
      <c r="AR21" s="201">
        <f t="shared" si="5"/>
        <v>3.0488297730420832E-2</v>
      </c>
      <c r="AS21" s="201">
        <f t="shared" si="5"/>
        <v>2.8688149747598368E-2</v>
      </c>
      <c r="AT21" s="201"/>
    </row>
    <row r="22" spans="2:46" ht="15.6">
      <c r="B22" s="197">
        <v>38047</v>
      </c>
      <c r="C22" s="198">
        <v>17770.2</v>
      </c>
      <c r="E22" s="199">
        <v>18665.3</v>
      </c>
      <c r="F22" s="199">
        <v>19479</v>
      </c>
      <c r="G22" s="199">
        <v>17558.800000000003</v>
      </c>
      <c r="H22" s="199">
        <v>8134216.3999999994</v>
      </c>
      <c r="I22" s="198">
        <v>16793.445649999998</v>
      </c>
      <c r="L22" s="198">
        <v>17866.249646655873</v>
      </c>
      <c r="N22" s="199">
        <v>18665.3</v>
      </c>
      <c r="O22" s="199">
        <v>19479</v>
      </c>
      <c r="P22" s="199">
        <v>17558.800000000003</v>
      </c>
      <c r="Q22" s="199">
        <v>8134216.3999999994</v>
      </c>
      <c r="R22" s="198">
        <v>16966.991119556882</v>
      </c>
      <c r="AD22" s="201">
        <f t="shared" si="4"/>
        <v>6.3729326882402404E-3</v>
      </c>
      <c r="AE22" s="201"/>
      <c r="AF22" s="201">
        <f t="shared" si="3"/>
        <v>1.0048918807766372E-2</v>
      </c>
      <c r="AG22" s="201">
        <f t="shared" si="3"/>
        <v>9.7350087086338633E-3</v>
      </c>
      <c r="AH22" s="201">
        <f t="shared" si="3"/>
        <v>6.9447232146442328E-3</v>
      </c>
      <c r="AI22" s="201">
        <f t="shared" si="3"/>
        <v>-4.4081918564842226E-4</v>
      </c>
      <c r="AJ22" s="201">
        <f t="shared" si="3"/>
        <v>7.5835815531759554E-3</v>
      </c>
      <c r="AM22" s="201">
        <f t="shared" si="5"/>
        <v>3.9734602779850192E-2</v>
      </c>
      <c r="AN22" s="201"/>
      <c r="AO22" s="201">
        <f t="shared" si="5"/>
        <v>3.7687492355760188E-2</v>
      </c>
      <c r="AP22" s="201">
        <f t="shared" si="5"/>
        <v>3.7546407018179462E-2</v>
      </c>
      <c r="AQ22" s="201">
        <f t="shared" si="5"/>
        <v>2.6926496046413728E-2</v>
      </c>
      <c r="AR22" s="201">
        <f t="shared" si="5"/>
        <v>2.7236967463974304E-2</v>
      </c>
      <c r="AS22" s="201">
        <f t="shared" si="5"/>
        <v>2.695830742607197E-2</v>
      </c>
      <c r="AT22" s="201"/>
    </row>
    <row r="23" spans="2:46" ht="15.6">
      <c r="B23" s="197">
        <v>38139</v>
      </c>
      <c r="C23" s="198">
        <v>18018.900000000001</v>
      </c>
      <c r="E23" s="199">
        <v>18811.699999999997</v>
      </c>
      <c r="F23" s="199">
        <v>19608.7</v>
      </c>
      <c r="G23" s="199">
        <v>17628.699999999997</v>
      </c>
      <c r="H23" s="199">
        <v>8215370.0999999996</v>
      </c>
      <c r="I23" s="198">
        <v>17158.059626666669</v>
      </c>
      <c r="L23" s="198">
        <v>17989.059307426978</v>
      </c>
      <c r="N23" s="199">
        <v>18811.699999999997</v>
      </c>
      <c r="O23" s="199">
        <v>19608.7</v>
      </c>
      <c r="P23" s="199">
        <v>17628.699999999997</v>
      </c>
      <c r="Q23" s="199">
        <v>8215370.0999999996</v>
      </c>
      <c r="R23" s="198">
        <v>17094.078503175038</v>
      </c>
      <c r="AD23" s="201">
        <f t="shared" si="4"/>
        <v>6.8738354830999437E-3</v>
      </c>
      <c r="AE23" s="201"/>
      <c r="AF23" s="201">
        <f t="shared" si="4"/>
        <v>7.843431394084055E-3</v>
      </c>
      <c r="AG23" s="201">
        <f t="shared" si="4"/>
        <v>6.658452692643424E-3</v>
      </c>
      <c r="AH23" s="201">
        <f t="shared" si="4"/>
        <v>3.9809098571652601E-3</v>
      </c>
      <c r="AI23" s="201">
        <f t="shared" si="4"/>
        <v>9.976830712298268E-3</v>
      </c>
      <c r="AJ23" s="201">
        <f t="shared" si="4"/>
        <v>7.4902723012373329E-3</v>
      </c>
      <c r="AM23" s="201">
        <f t="shared" si="5"/>
        <v>3.4240674538980942E-2</v>
      </c>
      <c r="AN23" s="201"/>
      <c r="AO23" s="201">
        <f t="shared" si="5"/>
        <v>3.4769741908512675E-2</v>
      </c>
      <c r="AP23" s="201">
        <f t="shared" si="5"/>
        <v>3.3995992406665287E-2</v>
      </c>
      <c r="AQ23" s="201">
        <f t="shared" si="5"/>
        <v>2.3288347119430952E-2</v>
      </c>
      <c r="AR23" s="201">
        <f t="shared" si="5"/>
        <v>3.4760243942019375E-2</v>
      </c>
      <c r="AS23" s="201">
        <f t="shared" si="5"/>
        <v>2.6559585323430612E-2</v>
      </c>
      <c r="AT23" s="201"/>
    </row>
    <row r="24" spans="2:46" ht="15.6">
      <c r="B24" s="197">
        <v>38231</v>
      </c>
      <c r="C24" s="198">
        <v>18289.099999999999</v>
      </c>
      <c r="E24" s="199">
        <v>18973.400000000001</v>
      </c>
      <c r="F24" s="199">
        <v>19769.599999999999</v>
      </c>
      <c r="G24" s="199">
        <v>17752.100000000002</v>
      </c>
      <c r="H24" s="199">
        <v>8229308.8999999994</v>
      </c>
      <c r="I24" s="198">
        <v>17307.269893333334</v>
      </c>
      <c r="L24" s="198">
        <v>18212.699073741805</v>
      </c>
      <c r="N24" s="199">
        <v>18973.400000000001</v>
      </c>
      <c r="O24" s="199">
        <v>19769.599999999999</v>
      </c>
      <c r="P24" s="199">
        <v>17752.100000000002</v>
      </c>
      <c r="Q24" s="199">
        <v>8229308.8999999994</v>
      </c>
      <c r="R24" s="198">
        <v>17193.176977947798</v>
      </c>
      <c r="AD24" s="201">
        <f t="shared" si="4"/>
        <v>1.2431987826205804E-2</v>
      </c>
      <c r="AE24" s="201"/>
      <c r="AF24" s="201">
        <f t="shared" si="4"/>
        <v>8.5957143692492188E-3</v>
      </c>
      <c r="AG24" s="201">
        <f t="shared" si="4"/>
        <v>8.2055414178399122E-3</v>
      </c>
      <c r="AH24" s="201">
        <f t="shared" si="4"/>
        <v>6.999948946887935E-3</v>
      </c>
      <c r="AI24" s="201">
        <f t="shared" si="4"/>
        <v>1.6966734097589864E-3</v>
      </c>
      <c r="AJ24" s="201">
        <f t="shared" si="4"/>
        <v>5.7972399479944148E-3</v>
      </c>
      <c r="AM24" s="201">
        <f t="shared" si="5"/>
        <v>3.6439008247733273E-2</v>
      </c>
      <c r="AN24" s="201"/>
      <c r="AO24" s="201">
        <f t="shared" si="5"/>
        <v>3.6333446215357279E-2</v>
      </c>
      <c r="AP24" s="201">
        <f t="shared" si="5"/>
        <v>3.3785656391350782E-2</v>
      </c>
      <c r="AQ24" s="201">
        <f t="shared" si="5"/>
        <v>2.4545790336357509E-2</v>
      </c>
      <c r="AR24" s="201">
        <f t="shared" si="5"/>
        <v>2.7829759911527585E-2</v>
      </c>
      <c r="AS24" s="201">
        <f t="shared" si="5"/>
        <v>2.7229224933494001E-2</v>
      </c>
      <c r="AT24" s="201"/>
    </row>
    <row r="25" spans="2:46" ht="15.6">
      <c r="B25" s="197">
        <v>38322</v>
      </c>
      <c r="C25" s="198">
        <v>18490.8</v>
      </c>
      <c r="E25" s="199">
        <v>19177.199999999997</v>
      </c>
      <c r="F25" s="199">
        <v>19971.900000000001</v>
      </c>
      <c r="G25" s="199">
        <v>17941.2</v>
      </c>
      <c r="H25" s="199">
        <v>8317242.5</v>
      </c>
      <c r="I25" s="198">
        <v>17334.684113333333</v>
      </c>
      <c r="L25" s="198">
        <v>18504.154033049213</v>
      </c>
      <c r="N25" s="199">
        <v>19177.199999999997</v>
      </c>
      <c r="O25" s="199">
        <v>19971.900000000001</v>
      </c>
      <c r="P25" s="199">
        <v>17941.2</v>
      </c>
      <c r="Q25" s="199">
        <v>8317242.5</v>
      </c>
      <c r="R25" s="198">
        <v>17333.046979725808</v>
      </c>
      <c r="AD25" s="201">
        <f t="shared" si="4"/>
        <v>1.6002842748750634E-2</v>
      </c>
      <c r="AE25" s="201"/>
      <c r="AF25" s="201">
        <f t="shared" si="4"/>
        <v>1.0741353684631916E-2</v>
      </c>
      <c r="AG25" s="201">
        <f t="shared" si="4"/>
        <v>1.0232882809970922E-2</v>
      </c>
      <c r="AH25" s="201">
        <f t="shared" si="4"/>
        <v>1.0652260859278506E-2</v>
      </c>
      <c r="AI25" s="201">
        <f t="shared" si="4"/>
        <v>1.0685417338022196E-2</v>
      </c>
      <c r="AJ25" s="201">
        <f t="shared" si="4"/>
        <v>8.1352039798932019E-3</v>
      </c>
      <c r="AM25" s="201">
        <f t="shared" si="5"/>
        <v>4.2304911744041718E-2</v>
      </c>
      <c r="AN25" s="201"/>
      <c r="AO25" s="201">
        <f t="shared" si="5"/>
        <v>3.7749734842745353E-2</v>
      </c>
      <c r="AP25" s="201">
        <f t="shared" si="5"/>
        <v>3.5285518785767689E-2</v>
      </c>
      <c r="AQ25" s="201">
        <f t="shared" si="5"/>
        <v>2.8874220797467487E-2</v>
      </c>
      <c r="AR25" s="201">
        <f t="shared" si="5"/>
        <v>2.2050028068384186E-2</v>
      </c>
      <c r="AS25" s="201">
        <f t="shared" si="5"/>
        <v>2.9321783220082276E-2</v>
      </c>
      <c r="AT25" s="201"/>
    </row>
    <row r="26" spans="2:46" ht="15.6">
      <c r="B26" s="197">
        <v>38412</v>
      </c>
      <c r="C26" s="198">
        <v>18736.099999999999</v>
      </c>
      <c r="E26" s="199">
        <v>19326.099999999999</v>
      </c>
      <c r="F26" s="199">
        <v>20175.5</v>
      </c>
      <c r="G26" s="199">
        <v>18023.8</v>
      </c>
      <c r="H26" s="199">
        <v>8316161.0000000009</v>
      </c>
      <c r="I26" s="198">
        <v>17310.622876666665</v>
      </c>
      <c r="L26" s="198">
        <v>18840.165505503035</v>
      </c>
      <c r="N26" s="199">
        <v>19326.099999999999</v>
      </c>
      <c r="O26" s="199">
        <v>20175.5</v>
      </c>
      <c r="P26" s="199">
        <v>18023.8</v>
      </c>
      <c r="Q26" s="199">
        <v>8316161.0000000009</v>
      </c>
      <c r="R26" s="198">
        <v>17492.188951685654</v>
      </c>
      <c r="AD26" s="201">
        <f t="shared" si="4"/>
        <v>1.8158704896948485E-2</v>
      </c>
      <c r="AE26" s="201"/>
      <c r="AF26" s="201">
        <f t="shared" si="4"/>
        <v>7.7644285922866541E-3</v>
      </c>
      <c r="AG26" s="201">
        <f t="shared" si="4"/>
        <v>1.0194323023848373E-2</v>
      </c>
      <c r="AH26" s="201">
        <f t="shared" si="4"/>
        <v>4.6039283882906012E-3</v>
      </c>
      <c r="AI26" s="201">
        <f t="shared" si="4"/>
        <v>-1.3003107700648719E-4</v>
      </c>
      <c r="AJ26" s="201">
        <f t="shared" si="4"/>
        <v>9.1814192937913486E-3</v>
      </c>
      <c r="AM26" s="201">
        <f t="shared" si="5"/>
        <v>5.451148831503394E-2</v>
      </c>
      <c r="AN26" s="201"/>
      <c r="AO26" s="201">
        <f t="shared" si="5"/>
        <v>3.5402591975483899E-2</v>
      </c>
      <c r="AP26" s="201">
        <f t="shared" si="5"/>
        <v>3.575645567020902E-2</v>
      </c>
      <c r="AQ26" s="201">
        <f t="shared" si="5"/>
        <v>2.6482447547668153E-2</v>
      </c>
      <c r="AR26" s="201">
        <f t="shared" si="5"/>
        <v>2.236780914754144E-2</v>
      </c>
      <c r="AS26" s="201">
        <f t="shared" si="5"/>
        <v>3.095409365325863E-2</v>
      </c>
      <c r="AT26" s="201"/>
    </row>
    <row r="27" spans="2:46" ht="15.6">
      <c r="B27" s="197">
        <v>38504</v>
      </c>
      <c r="C27" s="198">
        <v>19160.599999999999</v>
      </c>
      <c r="E27" s="199">
        <v>19568.800000000003</v>
      </c>
      <c r="F27" s="199">
        <v>20411.5</v>
      </c>
      <c r="G27" s="199">
        <v>18231.2</v>
      </c>
      <c r="H27" s="199">
        <v>8525463.6999999993</v>
      </c>
      <c r="I27" s="198">
        <v>17794.958886666664</v>
      </c>
      <c r="L27" s="198">
        <v>19126.545617492608</v>
      </c>
      <c r="N27" s="199">
        <v>19568.800000000003</v>
      </c>
      <c r="O27" s="199">
        <v>20411.5</v>
      </c>
      <c r="P27" s="199">
        <v>18231.2</v>
      </c>
      <c r="Q27" s="199">
        <v>8525463.6999999993</v>
      </c>
      <c r="R27" s="198">
        <v>17736.477970249147</v>
      </c>
      <c r="AD27" s="201">
        <f t="shared" si="4"/>
        <v>1.5200509353589409E-2</v>
      </c>
      <c r="AE27" s="201"/>
      <c r="AF27" s="201">
        <f t="shared" si="4"/>
        <v>1.255814675490674E-2</v>
      </c>
      <c r="AG27" s="201">
        <f t="shared" si="4"/>
        <v>1.1697355703700119E-2</v>
      </c>
      <c r="AH27" s="201">
        <f t="shared" si="4"/>
        <v>1.1507007401325042E-2</v>
      </c>
      <c r="AI27" s="201">
        <f t="shared" si="4"/>
        <v>2.5168187580783874E-2</v>
      </c>
      <c r="AJ27" s="201">
        <f t="shared" si="4"/>
        <v>1.3965605976372197E-2</v>
      </c>
      <c r="AM27" s="201">
        <f t="shared" si="5"/>
        <v>6.3232117401269772E-2</v>
      </c>
      <c r="AN27" s="201"/>
      <c r="AO27" s="201">
        <f t="shared" si="5"/>
        <v>4.0246229740002581E-2</v>
      </c>
      <c r="AP27" s="201">
        <f t="shared" si="5"/>
        <v>4.0941010877824535E-2</v>
      </c>
      <c r="AQ27" s="201">
        <f t="shared" si="5"/>
        <v>3.4177222370339377E-2</v>
      </c>
      <c r="AR27" s="201">
        <f t="shared" si="5"/>
        <v>3.7745542346290684E-2</v>
      </c>
      <c r="AS27" s="201">
        <f t="shared" si="5"/>
        <v>3.7580233819260345E-2</v>
      </c>
      <c r="AT27" s="201"/>
    </row>
    <row r="28" spans="2:46" ht="15.6">
      <c r="B28" s="197">
        <v>38596</v>
      </c>
      <c r="C28" s="198">
        <v>19422.099999999999</v>
      </c>
      <c r="E28" s="199">
        <v>19877.7</v>
      </c>
      <c r="F28" s="199">
        <v>20677.699999999997</v>
      </c>
      <c r="G28" s="199">
        <v>18453.799999999996</v>
      </c>
      <c r="H28" s="199">
        <v>8515853.1999999993</v>
      </c>
      <c r="I28" s="198">
        <v>18208.548733333333</v>
      </c>
      <c r="L28" s="198">
        <v>19336.818813846599</v>
      </c>
      <c r="N28" s="199">
        <v>19877.7</v>
      </c>
      <c r="O28" s="199">
        <v>20677.699999999997</v>
      </c>
      <c r="P28" s="199">
        <v>18453.799999999996</v>
      </c>
      <c r="Q28" s="199">
        <v>8515853.1999999993</v>
      </c>
      <c r="R28" s="198">
        <v>18091.897073088418</v>
      </c>
      <c r="AD28" s="201">
        <f t="shared" si="4"/>
        <v>1.0993788452928088E-2</v>
      </c>
      <c r="AE28" s="201"/>
      <c r="AF28" s="201">
        <f t="shared" si="4"/>
        <v>1.5785331752585563E-2</v>
      </c>
      <c r="AG28" s="201">
        <f t="shared" si="4"/>
        <v>1.3041667687333058E-2</v>
      </c>
      <c r="AH28" s="201">
        <f t="shared" si="4"/>
        <v>1.2209838079775048E-2</v>
      </c>
      <c r="AI28" s="201">
        <f t="shared" si="4"/>
        <v>-1.1272700627416032E-3</v>
      </c>
      <c r="AJ28" s="201">
        <f t="shared" si="4"/>
        <v>2.0038877134200161E-2</v>
      </c>
      <c r="AM28" s="201">
        <f t="shared" si="5"/>
        <v>6.1721754450195343E-2</v>
      </c>
      <c r="AN28" s="201"/>
      <c r="AO28" s="201">
        <f t="shared" si="5"/>
        <v>4.7661462890151496E-2</v>
      </c>
      <c r="AP28" s="201">
        <f t="shared" si="5"/>
        <v>4.5934161540951646E-2</v>
      </c>
      <c r="AQ28" s="201">
        <f t="shared" si="5"/>
        <v>3.952771784746556E-2</v>
      </c>
      <c r="AR28" s="201">
        <f t="shared" si="5"/>
        <v>3.4819971334409283E-2</v>
      </c>
      <c r="AS28" s="201">
        <f t="shared" si="5"/>
        <v>5.2271903924058449E-2</v>
      </c>
      <c r="AT28" s="201"/>
    </row>
    <row r="29" spans="2:46" ht="15.6">
      <c r="B29" s="197">
        <v>38687</v>
      </c>
      <c r="C29" s="198">
        <v>19509.2</v>
      </c>
      <c r="E29" s="199">
        <v>20045.000000000004</v>
      </c>
      <c r="F29" s="199">
        <v>20821.699999999997</v>
      </c>
      <c r="G29" s="199">
        <v>18591.2</v>
      </c>
      <c r="H29" s="199">
        <v>8607373.6999999993</v>
      </c>
      <c r="I29" s="198">
        <v>18313.855386666666</v>
      </c>
      <c r="L29" s="198">
        <v>19523.25258400388</v>
      </c>
      <c r="N29" s="199">
        <v>20045.000000000004</v>
      </c>
      <c r="O29" s="199">
        <v>20821.699999999997</v>
      </c>
      <c r="P29" s="199">
        <v>18591.2</v>
      </c>
      <c r="Q29" s="199">
        <v>8607373.6999999993</v>
      </c>
      <c r="R29" s="198">
        <v>18303.660623600364</v>
      </c>
      <c r="AD29" s="201">
        <f t="shared" si="4"/>
        <v>9.6413878597125802E-3</v>
      </c>
      <c r="AE29" s="201"/>
      <c r="AF29" s="201">
        <f t="shared" si="4"/>
        <v>8.4164666938328914E-3</v>
      </c>
      <c r="AG29" s="201">
        <f t="shared" si="4"/>
        <v>6.964024045227557E-3</v>
      </c>
      <c r="AH29" s="201">
        <f t="shared" si="4"/>
        <v>7.4456209561177822E-3</v>
      </c>
      <c r="AI29" s="201">
        <f t="shared" si="4"/>
        <v>1.0747073469984159E-2</v>
      </c>
      <c r="AJ29" s="201">
        <f t="shared" si="4"/>
        <v>1.1704883664574117E-2</v>
      </c>
      <c r="AM29" s="201">
        <f t="shared" si="5"/>
        <v>5.5074041706230537E-2</v>
      </c>
      <c r="AN29" s="201"/>
      <c r="AO29" s="201">
        <f t="shared" si="5"/>
        <v>4.5251653004610093E-2</v>
      </c>
      <c r="AP29" s="201">
        <f t="shared" si="5"/>
        <v>4.2549782444334161E-2</v>
      </c>
      <c r="AQ29" s="201">
        <f t="shared" si="5"/>
        <v>3.6229460682674519E-2</v>
      </c>
      <c r="AR29" s="201">
        <f t="shared" si="5"/>
        <v>3.4883099777359927E-2</v>
      </c>
      <c r="AS29" s="201">
        <f t="shared" si="5"/>
        <v>5.599786609993429E-2</v>
      </c>
      <c r="AT29" s="201"/>
    </row>
    <row r="30" spans="2:46" ht="15.6">
      <c r="B30" s="197">
        <v>38777</v>
      </c>
      <c r="C30" s="198">
        <v>19578.400000000001</v>
      </c>
      <c r="E30" s="199">
        <v>20227</v>
      </c>
      <c r="F30" s="199">
        <v>21139.1</v>
      </c>
      <c r="G30" s="199">
        <v>18778.099999999999</v>
      </c>
      <c r="H30" s="199">
        <v>8740577.8999999985</v>
      </c>
      <c r="I30" s="198">
        <v>18285.761363333335</v>
      </c>
      <c r="L30" s="198">
        <v>19693.677157277943</v>
      </c>
      <c r="N30" s="199">
        <v>20227</v>
      </c>
      <c r="O30" s="199">
        <v>21139.1</v>
      </c>
      <c r="P30" s="199">
        <v>18778.099999999999</v>
      </c>
      <c r="Q30" s="199">
        <v>8740577.8999999985</v>
      </c>
      <c r="R30" s="198">
        <v>18467.634705980745</v>
      </c>
      <c r="AD30" s="201">
        <f t="shared" si="4"/>
        <v>8.7293125231446833E-3</v>
      </c>
      <c r="AE30" s="201"/>
      <c r="AF30" s="201">
        <f t="shared" si="4"/>
        <v>9.0795709653277434E-3</v>
      </c>
      <c r="AG30" s="201">
        <f t="shared" si="4"/>
        <v>1.5243712088830463E-2</v>
      </c>
      <c r="AH30" s="201">
        <f t="shared" si="4"/>
        <v>1.0053143422694477E-2</v>
      </c>
      <c r="AI30" s="201">
        <f t="shared" si="4"/>
        <v>1.5475591584922066E-2</v>
      </c>
      <c r="AJ30" s="201">
        <f t="shared" si="4"/>
        <v>8.9585403571652567E-3</v>
      </c>
      <c r="AM30" s="201">
        <f t="shared" si="5"/>
        <v>4.5302768254642301E-2</v>
      </c>
      <c r="AN30" s="201"/>
      <c r="AO30" s="201">
        <f t="shared" si="5"/>
        <v>4.661571656982022E-2</v>
      </c>
      <c r="AP30" s="201">
        <f t="shared" si="5"/>
        <v>4.7760898119005635E-2</v>
      </c>
      <c r="AQ30" s="201">
        <f t="shared" si="5"/>
        <v>4.1850220264317173E-2</v>
      </c>
      <c r="AR30" s="201">
        <f t="shared" si="5"/>
        <v>5.1035195206056816E-2</v>
      </c>
      <c r="AS30" s="201">
        <f t="shared" si="5"/>
        <v>5.5764647694426461E-2</v>
      </c>
      <c r="AT30" s="201"/>
    </row>
    <row r="31" spans="2:46" ht="15.6">
      <c r="B31" s="197">
        <v>38869</v>
      </c>
      <c r="C31" s="198">
        <v>19891.599999999999</v>
      </c>
      <c r="E31" s="199">
        <v>20406</v>
      </c>
      <c r="F31" s="199">
        <v>21279.5</v>
      </c>
      <c r="G31" s="199">
        <v>18877.8</v>
      </c>
      <c r="H31" s="199">
        <v>8734762.8999999985</v>
      </c>
      <c r="I31" s="198">
        <v>18681.501836666666</v>
      </c>
      <c r="L31" s="198">
        <v>19856.32213423523</v>
      </c>
      <c r="N31" s="199">
        <v>20406</v>
      </c>
      <c r="O31" s="199">
        <v>21279.5</v>
      </c>
      <c r="P31" s="199">
        <v>18877.8</v>
      </c>
      <c r="Q31" s="199">
        <v>8734762.8999999985</v>
      </c>
      <c r="R31" s="198">
        <v>18621.147617955245</v>
      </c>
      <c r="AD31" s="201">
        <f t="shared" si="4"/>
        <v>8.2587408973127108E-3</v>
      </c>
      <c r="AE31" s="201"/>
      <c r="AF31" s="201">
        <f t="shared" si="4"/>
        <v>8.8495575221239076E-3</v>
      </c>
      <c r="AG31" s="201">
        <f t="shared" si="4"/>
        <v>6.6417207922759847E-3</v>
      </c>
      <c r="AH31" s="201">
        <f t="shared" si="4"/>
        <v>5.3093763479798994E-3</v>
      </c>
      <c r="AI31" s="201">
        <f t="shared" si="4"/>
        <v>-6.65287818097271E-4</v>
      </c>
      <c r="AJ31" s="201">
        <f t="shared" si="4"/>
        <v>8.3125378219000012E-3</v>
      </c>
      <c r="AM31" s="201">
        <f t="shared" si="5"/>
        <v>3.815516567064714E-2</v>
      </c>
      <c r="AN31" s="201"/>
      <c r="AO31" s="201">
        <f t="shared" si="5"/>
        <v>4.2782388291566109E-2</v>
      </c>
      <c r="AP31" s="201">
        <f t="shared" si="5"/>
        <v>4.2525047154790219E-2</v>
      </c>
      <c r="AQ31" s="201">
        <f t="shared" si="5"/>
        <v>3.5466672517442621E-2</v>
      </c>
      <c r="AR31" s="201">
        <f t="shared" si="5"/>
        <v>2.454989046519529E-2</v>
      </c>
      <c r="AS31" s="201">
        <f t="shared" si="5"/>
        <v>4.9878541229551043E-2</v>
      </c>
      <c r="AT31" s="201"/>
    </row>
    <row r="32" spans="2:46" ht="15.6">
      <c r="B32" s="197">
        <v>38961</v>
      </c>
      <c r="C32" s="198">
        <v>20091</v>
      </c>
      <c r="E32" s="199">
        <v>20620.2</v>
      </c>
      <c r="F32" s="199">
        <v>21467.999999999996</v>
      </c>
      <c r="G32" s="199">
        <v>19024.600000000002</v>
      </c>
      <c r="H32" s="199">
        <v>8855980.2999999989</v>
      </c>
      <c r="I32" s="198">
        <v>18827.533350000002</v>
      </c>
      <c r="L32" s="198">
        <v>19997.020467418839</v>
      </c>
      <c r="N32" s="199">
        <v>20620.2</v>
      </c>
      <c r="O32" s="199">
        <v>21467.999999999996</v>
      </c>
      <c r="P32" s="199">
        <v>19024.600000000002</v>
      </c>
      <c r="Q32" s="199">
        <v>8855980.2999999989</v>
      </c>
      <c r="R32" s="198">
        <v>18721.68322540892</v>
      </c>
      <c r="AD32" s="201">
        <f t="shared" si="4"/>
        <v>7.0858204370598532E-3</v>
      </c>
      <c r="AE32" s="201"/>
      <c r="AF32" s="201">
        <f t="shared" si="4"/>
        <v>1.0496912672743441E-2</v>
      </c>
      <c r="AG32" s="201">
        <f t="shared" si="4"/>
        <v>8.8582908432996987E-3</v>
      </c>
      <c r="AH32" s="201">
        <f t="shared" si="4"/>
        <v>7.7763298689468296E-3</v>
      </c>
      <c r="AI32" s="201">
        <f t="shared" si="4"/>
        <v>1.3877583328564036E-2</v>
      </c>
      <c r="AJ32" s="201">
        <f t="shared" si="4"/>
        <v>5.3990016897098592E-3</v>
      </c>
      <c r="AM32" s="201">
        <f t="shared" si="5"/>
        <v>3.414220611611074E-2</v>
      </c>
      <c r="AN32" s="201"/>
      <c r="AO32" s="201">
        <f t="shared" si="5"/>
        <v>3.7353416139694229E-2</v>
      </c>
      <c r="AP32" s="201">
        <f t="shared" si="5"/>
        <v>3.8219918075994785E-2</v>
      </c>
      <c r="AQ32" s="201">
        <f t="shared" si="5"/>
        <v>3.0931298702706611E-2</v>
      </c>
      <c r="AR32" s="201">
        <f t="shared" si="5"/>
        <v>3.9940460692770019E-2</v>
      </c>
      <c r="AS32" s="201">
        <f t="shared" si="5"/>
        <v>3.4810398808718945E-2</v>
      </c>
      <c r="AT32" s="201"/>
    </row>
    <row r="33" spans="2:46" ht="15.6">
      <c r="B33" s="197">
        <v>39052</v>
      </c>
      <c r="C33" s="198">
        <v>20195.400000000001</v>
      </c>
      <c r="E33" s="199">
        <v>20796</v>
      </c>
      <c r="F33" s="199">
        <v>21678.2</v>
      </c>
      <c r="G33" s="199">
        <v>19185.5</v>
      </c>
      <c r="H33" s="199">
        <v>8821441</v>
      </c>
      <c r="I33" s="198">
        <v>18905.059046666665</v>
      </c>
      <c r="L33" s="198">
        <v>20208.933887923627</v>
      </c>
      <c r="N33" s="199">
        <v>20796</v>
      </c>
      <c r="O33" s="199">
        <v>21678.2</v>
      </c>
      <c r="P33" s="199">
        <v>19185.5</v>
      </c>
      <c r="Q33" s="199">
        <v>8821441</v>
      </c>
      <c r="R33" s="198">
        <v>18895.796585595745</v>
      </c>
      <c r="AD33" s="201">
        <f t="shared" si="4"/>
        <v>1.0597249767787087E-2</v>
      </c>
      <c r="AE33" s="201"/>
      <c r="AF33" s="201">
        <f t="shared" si="4"/>
        <v>8.5256205080455061E-3</v>
      </c>
      <c r="AG33" s="201">
        <f t="shared" si="4"/>
        <v>9.7913173094841266E-3</v>
      </c>
      <c r="AH33" s="201">
        <f t="shared" si="4"/>
        <v>8.4574708535263277E-3</v>
      </c>
      <c r="AI33" s="201">
        <f t="shared" si="4"/>
        <v>-3.9001103017357597E-3</v>
      </c>
      <c r="AJ33" s="201">
        <f t="shared" si="4"/>
        <v>9.3000911344616188E-3</v>
      </c>
      <c r="AM33" s="201">
        <f t="shared" si="5"/>
        <v>3.5121263783758572E-2</v>
      </c>
      <c r="AN33" s="201"/>
      <c r="AO33" s="201">
        <f t="shared" si="5"/>
        <v>3.7465702170117021E-2</v>
      </c>
      <c r="AP33" s="201">
        <f t="shared" si="5"/>
        <v>4.1134969767118168E-2</v>
      </c>
      <c r="AQ33" s="201">
        <f t="shared" si="5"/>
        <v>3.1966736950815422E-2</v>
      </c>
      <c r="AR33" s="201">
        <f t="shared" si="5"/>
        <v>2.4870222609249648E-2</v>
      </c>
      <c r="AS33" s="201">
        <f t="shared" si="5"/>
        <v>3.2350685153760494E-2</v>
      </c>
      <c r="AT33" s="201"/>
    </row>
    <row r="34" spans="2:46" ht="15.6">
      <c r="B34" s="197">
        <v>39142</v>
      </c>
      <c r="C34" s="198">
        <v>20267.5</v>
      </c>
      <c r="E34" s="199">
        <v>21000.199999999997</v>
      </c>
      <c r="F34" s="199">
        <v>21934.400000000001</v>
      </c>
      <c r="G34" s="199">
        <v>19423.900000000001</v>
      </c>
      <c r="H34" s="199">
        <v>8933094.1999999993</v>
      </c>
      <c r="I34" s="198">
        <v>18917.848493333335</v>
      </c>
      <c r="L34" s="198">
        <v>20394.194505693125</v>
      </c>
      <c r="N34" s="199">
        <v>21000.199999999997</v>
      </c>
      <c r="O34" s="199">
        <v>21934.400000000001</v>
      </c>
      <c r="P34" s="199">
        <v>19423.900000000001</v>
      </c>
      <c r="Q34" s="199">
        <v>8933094.1999999993</v>
      </c>
      <c r="R34" s="198">
        <v>19097.909338349098</v>
      </c>
      <c r="AD34" s="201">
        <f t="shared" si="4"/>
        <v>9.167263290430494E-3</v>
      </c>
      <c r="AE34" s="201"/>
      <c r="AF34" s="201">
        <f t="shared" si="4"/>
        <v>9.8191959992304234E-3</v>
      </c>
      <c r="AG34" s="201">
        <f t="shared" si="4"/>
        <v>1.1818324399627267E-2</v>
      </c>
      <c r="AH34" s="201">
        <f t="shared" si="4"/>
        <v>1.2426050923874943E-2</v>
      </c>
      <c r="AI34" s="201">
        <f t="shared" si="4"/>
        <v>1.2657025082409845E-2</v>
      </c>
      <c r="AJ34" s="201">
        <f t="shared" si="4"/>
        <v>1.0696175302152833E-2</v>
      </c>
      <c r="AM34" s="201">
        <f t="shared" si="5"/>
        <v>3.5570672902815348E-2</v>
      </c>
      <c r="AN34" s="201"/>
      <c r="AO34" s="201">
        <f t="shared" si="5"/>
        <v>3.8226133386068062E-2</v>
      </c>
      <c r="AP34" s="201">
        <f t="shared" si="5"/>
        <v>3.7622226111802437E-2</v>
      </c>
      <c r="AQ34" s="201">
        <f t="shared" si="5"/>
        <v>3.4391125832752056E-2</v>
      </c>
      <c r="AR34" s="201">
        <f t="shared" si="5"/>
        <v>2.2025580253681065E-2</v>
      </c>
      <c r="AS34" s="201">
        <f t="shared" si="5"/>
        <v>3.4128606202300515E-2</v>
      </c>
      <c r="AT34" s="201"/>
    </row>
    <row r="35" spans="2:46" ht="15.6">
      <c r="B35" s="197">
        <v>39234</v>
      </c>
      <c r="C35" s="198">
        <v>20580.900000000001</v>
      </c>
      <c r="E35" s="199">
        <v>21108.399999999998</v>
      </c>
      <c r="F35" s="199">
        <v>22020.400000000001</v>
      </c>
      <c r="G35" s="199">
        <v>19505</v>
      </c>
      <c r="H35" s="199">
        <v>8982291.0999999996</v>
      </c>
      <c r="I35" s="198">
        <v>19277.393666666667</v>
      </c>
      <c r="L35" s="198">
        <v>20545.315049401219</v>
      </c>
      <c r="N35" s="199">
        <v>21108.399999999998</v>
      </c>
      <c r="O35" s="199">
        <v>22020.400000000001</v>
      </c>
      <c r="P35" s="199">
        <v>19505</v>
      </c>
      <c r="Q35" s="199">
        <v>8982291.0999999996</v>
      </c>
      <c r="R35" s="198">
        <v>19211.489679881175</v>
      </c>
      <c r="AD35" s="201">
        <f t="shared" si="4"/>
        <v>7.4099785439385446E-3</v>
      </c>
      <c r="AE35" s="201"/>
      <c r="AF35" s="201">
        <f t="shared" si="4"/>
        <v>5.1523318825534847E-3</v>
      </c>
      <c r="AG35" s="201">
        <f t="shared" si="4"/>
        <v>3.9207819680502354E-3</v>
      </c>
      <c r="AH35" s="201">
        <f t="shared" si="4"/>
        <v>4.1752686123794902E-3</v>
      </c>
      <c r="AI35" s="201">
        <f t="shared" si="4"/>
        <v>5.5072630936769951E-3</v>
      </c>
      <c r="AJ35" s="201">
        <f t="shared" si="4"/>
        <v>5.9472657200232426E-3</v>
      </c>
      <c r="AM35" s="201">
        <f t="shared" si="5"/>
        <v>3.4698919090261127E-2</v>
      </c>
      <c r="AN35" s="201"/>
      <c r="AO35" s="201">
        <f t="shared" si="5"/>
        <v>3.4421248652356962E-2</v>
      </c>
      <c r="AP35" s="201">
        <f t="shared" si="5"/>
        <v>3.4817547404779381E-2</v>
      </c>
      <c r="AQ35" s="201">
        <f t="shared" si="5"/>
        <v>3.3224210448251412E-2</v>
      </c>
      <c r="AR35" s="201">
        <f t="shared" si="5"/>
        <v>2.8338284946463954E-2</v>
      </c>
      <c r="AS35" s="201">
        <f t="shared" si="5"/>
        <v>3.1702775470009215E-2</v>
      </c>
      <c r="AT35" s="201"/>
    </row>
    <row r="36" spans="2:46" ht="15.6">
      <c r="B36" s="197">
        <v>39326</v>
      </c>
      <c r="C36" s="198">
        <v>20753.400000000001</v>
      </c>
      <c r="E36" s="199">
        <v>21240.799999999999</v>
      </c>
      <c r="F36" s="199">
        <v>22103.3</v>
      </c>
      <c r="G36" s="199">
        <v>19585.8</v>
      </c>
      <c r="H36" s="199">
        <v>9054087.3000000007</v>
      </c>
      <c r="I36" s="198">
        <v>19356.740246666668</v>
      </c>
      <c r="L36" s="198">
        <v>20647.095787705566</v>
      </c>
      <c r="N36" s="199">
        <v>21240.799999999999</v>
      </c>
      <c r="O36" s="199">
        <v>22103.3</v>
      </c>
      <c r="P36" s="199">
        <v>19585.8</v>
      </c>
      <c r="Q36" s="199">
        <v>9054087.3000000007</v>
      </c>
      <c r="R36" s="198">
        <v>19251.769653280382</v>
      </c>
      <c r="AD36" s="201">
        <f t="shared" si="4"/>
        <v>4.9539633760600221E-3</v>
      </c>
      <c r="AE36" s="201"/>
      <c r="AF36" s="201">
        <f t="shared" si="4"/>
        <v>6.2723844535825801E-3</v>
      </c>
      <c r="AG36" s="201">
        <f t="shared" si="4"/>
        <v>3.7646909229622771E-3</v>
      </c>
      <c r="AH36" s="201">
        <f t="shared" si="4"/>
        <v>4.1425275570365905E-3</v>
      </c>
      <c r="AI36" s="201">
        <f t="shared" si="4"/>
        <v>7.9930831901007249E-3</v>
      </c>
      <c r="AJ36" s="201">
        <f t="shared" si="4"/>
        <v>2.0966605958407936E-3</v>
      </c>
      <c r="AM36" s="201">
        <f t="shared" si="5"/>
        <v>3.2508609037326108E-2</v>
      </c>
      <c r="AN36" s="201"/>
      <c r="AO36" s="201">
        <f t="shared" si="5"/>
        <v>3.009670129290698E-2</v>
      </c>
      <c r="AP36" s="201">
        <f t="shared" si="5"/>
        <v>2.9592882429662959E-2</v>
      </c>
      <c r="AQ36" s="201">
        <f t="shared" si="5"/>
        <v>2.9498649117458253E-2</v>
      </c>
      <c r="AR36" s="201">
        <f t="shared" si="5"/>
        <v>2.2369855542700545E-2</v>
      </c>
      <c r="AS36" s="201">
        <f t="shared" si="5"/>
        <v>2.8314036803701148E-2</v>
      </c>
      <c r="AT36" s="201"/>
    </row>
    <row r="37" spans="2:46" ht="15.6">
      <c r="B37" s="197">
        <v>39417</v>
      </c>
      <c r="C37" s="198">
        <v>20717.900000000001</v>
      </c>
      <c r="E37" s="199">
        <v>21342.6</v>
      </c>
      <c r="F37" s="199">
        <v>22177.5</v>
      </c>
      <c r="G37" s="199">
        <v>19666.5</v>
      </c>
      <c r="H37" s="199">
        <v>9052317.0999999996</v>
      </c>
      <c r="I37" s="198">
        <v>19379.206496666666</v>
      </c>
      <c r="L37" s="198">
        <v>20731.280367649462</v>
      </c>
      <c r="N37" s="199">
        <v>21342.6</v>
      </c>
      <c r="O37" s="199">
        <v>22177.5</v>
      </c>
      <c r="P37" s="199">
        <v>19666.5</v>
      </c>
      <c r="Q37" s="199">
        <v>9052317.0999999996</v>
      </c>
      <c r="R37" s="198">
        <v>19369.087178603029</v>
      </c>
      <c r="AD37" s="201">
        <f t="shared" si="4"/>
        <v>4.0773085381831109E-3</v>
      </c>
      <c r="AE37" s="201"/>
      <c r="AF37" s="201">
        <f t="shared" si="4"/>
        <v>4.7926631765282668E-3</v>
      </c>
      <c r="AG37" s="201">
        <f t="shared" si="4"/>
        <v>3.3569647971116723E-3</v>
      </c>
      <c r="AH37" s="201">
        <f t="shared" si="4"/>
        <v>4.1203320773213203E-3</v>
      </c>
      <c r="AI37" s="201">
        <f t="shared" si="4"/>
        <v>-1.9551390895033993E-4</v>
      </c>
      <c r="AJ37" s="201">
        <f t="shared" si="4"/>
        <v>6.0938566913850689E-3</v>
      </c>
      <c r="AM37" s="201">
        <f t="shared" si="5"/>
        <v>2.5847305089061523E-2</v>
      </c>
      <c r="AN37" s="201"/>
      <c r="AO37" s="201">
        <f t="shared" si="5"/>
        <v>2.6283900750144085E-2</v>
      </c>
      <c r="AP37" s="201">
        <f t="shared" si="5"/>
        <v>2.3032355084831702E-2</v>
      </c>
      <c r="AQ37" s="201">
        <f t="shared" si="5"/>
        <v>2.5071017174428611E-2</v>
      </c>
      <c r="AR37" s="201">
        <f t="shared" si="5"/>
        <v>2.6172152599558185E-2</v>
      </c>
      <c r="AS37" s="201">
        <f t="shared" si="5"/>
        <v>2.5047400931912822E-2</v>
      </c>
      <c r="AT37" s="201"/>
    </row>
    <row r="38" spans="2:46" ht="15.6">
      <c r="B38" s="197">
        <v>39508</v>
      </c>
      <c r="C38" s="198">
        <v>20620</v>
      </c>
      <c r="D38" s="198">
        <v>685818.7</v>
      </c>
      <c r="E38" s="199">
        <v>21544.3</v>
      </c>
      <c r="F38" s="199">
        <v>22375.300000000003</v>
      </c>
      <c r="G38" s="199">
        <v>19862.099999999999</v>
      </c>
      <c r="H38" s="199">
        <v>9117942.3000000007</v>
      </c>
      <c r="I38" s="198">
        <v>19240.495966666669</v>
      </c>
      <c r="L38" s="198">
        <v>20758.931570218207</v>
      </c>
      <c r="M38" s="198">
        <v>686598.61390983267</v>
      </c>
      <c r="N38" s="199">
        <v>21544.3</v>
      </c>
      <c r="O38" s="199">
        <v>22375.300000000003</v>
      </c>
      <c r="P38" s="199">
        <v>19862.099999999999</v>
      </c>
      <c r="Q38" s="199">
        <v>9117942.3000000007</v>
      </c>
      <c r="R38" s="198">
        <v>19429.072121867965</v>
      </c>
      <c r="AB38" s="202">
        <v>100</v>
      </c>
      <c r="AC38" s="202"/>
      <c r="AD38" s="201">
        <f t="shared" si="4"/>
        <v>1.3337913567506021E-3</v>
      </c>
      <c r="AE38" s="201"/>
      <c r="AF38" s="201">
        <f t="shared" si="4"/>
        <v>9.4505824032686814E-3</v>
      </c>
      <c r="AG38" s="201">
        <f t="shared" si="4"/>
        <v>8.9189493856387525E-3</v>
      </c>
      <c r="AH38" s="201">
        <f t="shared" si="4"/>
        <v>9.9458469987032672E-3</v>
      </c>
      <c r="AI38" s="201">
        <f t="shared" si="4"/>
        <v>7.249547190520067E-3</v>
      </c>
      <c r="AJ38" s="201">
        <f t="shared" si="4"/>
        <v>3.0969421899862404E-3</v>
      </c>
      <c r="AK38" s="202"/>
      <c r="AM38" s="201">
        <f t="shared" si="5"/>
        <v>1.7884357453944233E-2</v>
      </c>
      <c r="AN38" s="201"/>
      <c r="AO38" s="201">
        <f t="shared" si="5"/>
        <v>2.5909277054504409E-2</v>
      </c>
      <c r="AP38" s="201">
        <f t="shared" si="5"/>
        <v>2.0100846159457397E-2</v>
      </c>
      <c r="AQ38" s="201">
        <f t="shared" si="5"/>
        <v>2.2559836078233308E-2</v>
      </c>
      <c r="AR38" s="201">
        <f t="shared" si="5"/>
        <v>2.0692505403111294E-2</v>
      </c>
      <c r="AS38" s="201">
        <f t="shared" si="5"/>
        <v>1.7340263672415812E-2</v>
      </c>
      <c r="AT38" s="201"/>
    </row>
    <row r="39" spans="2:46" ht="15.6">
      <c r="B39" s="197">
        <v>39600</v>
      </c>
      <c r="C39" s="218">
        <v>20646.900000000001</v>
      </c>
      <c r="D39" s="218">
        <v>722012.5</v>
      </c>
      <c r="E39" s="220">
        <v>21341.7</v>
      </c>
      <c r="F39" s="220">
        <v>22185.3</v>
      </c>
      <c r="G39" s="220">
        <v>19667.200000000004</v>
      </c>
      <c r="H39" s="220">
        <v>9137186.5999999996</v>
      </c>
      <c r="I39" s="218">
        <v>19374.954809999999</v>
      </c>
      <c r="L39" s="198">
        <v>20612.276379785821</v>
      </c>
      <c r="M39" s="198">
        <v>682692.78209391562</v>
      </c>
      <c r="N39" s="199">
        <v>21341.7</v>
      </c>
      <c r="O39" s="199">
        <v>22185.3</v>
      </c>
      <c r="P39" s="199">
        <v>19667.200000000004</v>
      </c>
      <c r="Q39" s="199">
        <v>9137186.5999999996</v>
      </c>
      <c r="R39" s="198">
        <v>19310.939526371301</v>
      </c>
      <c r="U39" s="203"/>
      <c r="V39" s="203"/>
      <c r="W39" s="204"/>
      <c r="X39" s="204"/>
      <c r="Y39" s="204"/>
      <c r="Z39" s="204"/>
      <c r="AA39" s="203"/>
      <c r="AB39" s="202">
        <v>100</v>
      </c>
      <c r="AC39" s="202"/>
      <c r="AD39" s="201">
        <f t="shared" si="4"/>
        <v>-7.0646791207108484E-3</v>
      </c>
      <c r="AE39" s="201">
        <f t="shared" si="4"/>
        <v>-5.6886683672070504E-3</v>
      </c>
      <c r="AF39" s="201">
        <f t="shared" si="4"/>
        <v>-9.4038794483922716E-3</v>
      </c>
      <c r="AG39" s="201">
        <f t="shared" si="4"/>
        <v>-8.4915062591340851E-3</v>
      </c>
      <c r="AH39" s="201">
        <f t="shared" si="4"/>
        <v>-9.8126582788322647E-3</v>
      </c>
      <c r="AI39" s="201">
        <f t="shared" si="4"/>
        <v>2.1105968174419676E-3</v>
      </c>
      <c r="AJ39" s="201">
        <f t="shared" si="4"/>
        <v>-6.0801974873365694E-3</v>
      </c>
      <c r="AK39" s="202"/>
      <c r="AM39" s="201">
        <f t="shared" si="5"/>
        <v>3.2592019262587257E-3</v>
      </c>
      <c r="AN39" s="201"/>
      <c r="AO39" s="201">
        <f t="shared" si="5"/>
        <v>1.1052472001667812E-2</v>
      </c>
      <c r="AP39" s="201">
        <f t="shared" si="5"/>
        <v>7.4885106537572188E-3</v>
      </c>
      <c r="AQ39" s="201">
        <f t="shared" si="5"/>
        <v>8.3158164573189364E-3</v>
      </c>
      <c r="AR39" s="201">
        <f t="shared" si="5"/>
        <v>1.7244542430828069E-2</v>
      </c>
      <c r="AS39" s="201">
        <f t="shared" si="5"/>
        <v>5.1765817303732753E-3</v>
      </c>
      <c r="AT39" s="201"/>
    </row>
    <row r="40" spans="2:46" ht="15.6">
      <c r="B40" s="197">
        <v>39692</v>
      </c>
      <c r="C40" s="218">
        <v>20556.400000000001</v>
      </c>
      <c r="D40" s="218">
        <v>631695.5</v>
      </c>
      <c r="E40" s="220">
        <v>21131.599999999999</v>
      </c>
      <c r="F40" s="220">
        <v>21971.600000000002</v>
      </c>
      <c r="G40" s="220">
        <v>19511.699999999997</v>
      </c>
      <c r="H40" s="220">
        <v>9015328.5</v>
      </c>
      <c r="I40" s="218">
        <v>19180.046059999997</v>
      </c>
      <c r="L40" s="198">
        <v>20439.974411282368</v>
      </c>
      <c r="M40" s="198">
        <v>676829.2842644474</v>
      </c>
      <c r="N40" s="199">
        <v>21131.599999999999</v>
      </c>
      <c r="O40" s="199">
        <v>21971.600000000002</v>
      </c>
      <c r="P40" s="199">
        <v>19511.699999999997</v>
      </c>
      <c r="Q40" s="199">
        <v>9015328.5</v>
      </c>
      <c r="R40" s="198">
        <v>19063.036800680125</v>
      </c>
      <c r="U40" s="203"/>
      <c r="V40" s="203"/>
      <c r="W40" s="204"/>
      <c r="X40" s="204"/>
      <c r="Y40" s="204"/>
      <c r="Z40" s="204"/>
      <c r="AA40" s="203"/>
      <c r="AB40" s="202">
        <v>100</v>
      </c>
      <c r="AC40" s="202"/>
      <c r="AD40" s="201">
        <f t="shared" si="4"/>
        <v>-8.3591916452482318E-3</v>
      </c>
      <c r="AE40" s="201">
        <f t="shared" si="4"/>
        <v>-8.5887795846969484E-3</v>
      </c>
      <c r="AF40" s="201">
        <f t="shared" si="4"/>
        <v>-9.8445765801226104E-3</v>
      </c>
      <c r="AG40" s="201">
        <f t="shared" si="4"/>
        <v>-9.6325044060705522E-3</v>
      </c>
      <c r="AH40" s="201">
        <f t="shared" si="4"/>
        <v>-7.9065652456886681E-3</v>
      </c>
      <c r="AI40" s="201">
        <f t="shared" si="4"/>
        <v>-1.3336501193923267E-2</v>
      </c>
      <c r="AJ40" s="201">
        <f t="shared" si="4"/>
        <v>-1.2837424370400807E-2</v>
      </c>
      <c r="AK40" s="202"/>
      <c r="AM40" s="201">
        <f t="shared" si="5"/>
        <v>-1.0031501696549983E-2</v>
      </c>
      <c r="AN40" s="201"/>
      <c r="AO40" s="201">
        <f t="shared" si="5"/>
        <v>-5.1410493013446246E-3</v>
      </c>
      <c r="AP40" s="201">
        <f t="shared" si="5"/>
        <v>-5.9583863043073393E-3</v>
      </c>
      <c r="AQ40" s="201">
        <f t="shared" si="5"/>
        <v>-3.78335324571899E-3</v>
      </c>
      <c r="AR40" s="201">
        <f t="shared" si="5"/>
        <v>-4.280806967699613E-3</v>
      </c>
      <c r="AS40" s="201">
        <f t="shared" si="5"/>
        <v>-9.8034028039649668E-3</v>
      </c>
      <c r="AT40" s="201"/>
    </row>
    <row r="41" spans="2:46" ht="15.6">
      <c r="B41" s="197">
        <v>39783</v>
      </c>
      <c r="C41" s="198">
        <v>20055.3</v>
      </c>
      <c r="D41" s="198">
        <v>679587.5</v>
      </c>
      <c r="E41" s="199">
        <v>20766.800000000003</v>
      </c>
      <c r="F41" s="199">
        <v>21601.4</v>
      </c>
      <c r="G41" s="199">
        <v>19125.8</v>
      </c>
      <c r="H41" s="199">
        <v>8977548.5</v>
      </c>
      <c r="I41" s="198">
        <v>18723.723866666667</v>
      </c>
      <c r="L41" s="198">
        <v>20064.969394349577</v>
      </c>
      <c r="M41" s="198">
        <v>672734.45810081286</v>
      </c>
      <c r="N41" s="199">
        <v>20766.800000000003</v>
      </c>
      <c r="O41" s="199">
        <v>21601.4</v>
      </c>
      <c r="P41" s="199">
        <v>19125.8</v>
      </c>
      <c r="Q41" s="199">
        <v>8977548.5</v>
      </c>
      <c r="R41" s="198">
        <v>18705.25249560966</v>
      </c>
      <c r="U41" s="203"/>
      <c r="V41" s="203"/>
      <c r="W41" s="204"/>
      <c r="X41" s="204"/>
      <c r="Y41" s="204"/>
      <c r="Z41" s="204"/>
      <c r="AA41" s="203"/>
      <c r="AB41" s="202">
        <v>100</v>
      </c>
      <c r="AC41" s="202"/>
      <c r="AD41" s="201">
        <f t="shared" si="4"/>
        <v>-1.8346648062621762E-2</v>
      </c>
      <c r="AE41" s="201">
        <f t="shared" si="4"/>
        <v>-6.0500132881877722E-3</v>
      </c>
      <c r="AF41" s="201">
        <f t="shared" si="4"/>
        <v>-1.7263245565882213E-2</v>
      </c>
      <c r="AG41" s="201">
        <f t="shared" si="4"/>
        <v>-1.6849023284603803E-2</v>
      </c>
      <c r="AH41" s="201">
        <f t="shared" si="4"/>
        <v>-1.977787686362531E-2</v>
      </c>
      <c r="AI41" s="201">
        <f t="shared" si="4"/>
        <v>-4.1906404187046498E-3</v>
      </c>
      <c r="AJ41" s="201">
        <f t="shared" si="4"/>
        <v>-1.8768484203823155E-2</v>
      </c>
      <c r="AK41" s="202"/>
      <c r="AM41" s="201">
        <f t="shared" si="5"/>
        <v>-3.2140367670664638E-2</v>
      </c>
      <c r="AN41" s="201"/>
      <c r="AO41" s="201">
        <f t="shared" si="5"/>
        <v>-2.6978906037689709E-2</v>
      </c>
      <c r="AP41" s="201">
        <f t="shared" si="5"/>
        <v>-2.5976778266260769E-2</v>
      </c>
      <c r="AQ41" s="201">
        <f t="shared" si="5"/>
        <v>-2.7493453334350382E-2</v>
      </c>
      <c r="AR41" s="201">
        <f t="shared" si="5"/>
        <v>-8.2596090231968899E-3</v>
      </c>
      <c r="AS41" s="201">
        <f t="shared" si="5"/>
        <v>-3.4272894580530622E-2</v>
      </c>
      <c r="AT41" s="201"/>
    </row>
    <row r="42" spans="2:46" ht="15.6">
      <c r="B42" s="197">
        <v>39873</v>
      </c>
      <c r="C42" s="198">
        <v>19284.400000000001</v>
      </c>
      <c r="D42" s="198">
        <v>647518.30000000005</v>
      </c>
      <c r="E42" s="199">
        <v>20195.299999999996</v>
      </c>
      <c r="F42" s="199">
        <v>21066.7</v>
      </c>
      <c r="G42" s="199">
        <v>18673.5</v>
      </c>
      <c r="H42" s="199">
        <v>8655446.1999999993</v>
      </c>
      <c r="I42" s="198">
        <v>18117.491693333333</v>
      </c>
      <c r="L42" s="198">
        <v>19427.264321473664</v>
      </c>
      <c r="M42" s="198">
        <v>635655.70671170729</v>
      </c>
      <c r="N42" s="199">
        <v>20195.299999999996</v>
      </c>
      <c r="O42" s="199">
        <v>21066.7</v>
      </c>
      <c r="P42" s="199">
        <v>18673.5</v>
      </c>
      <c r="Q42" s="199">
        <v>8655446.1999999993</v>
      </c>
      <c r="R42" s="198">
        <v>18308.052660814647</v>
      </c>
      <c r="U42" s="203"/>
      <c r="V42" s="203"/>
      <c r="W42" s="204"/>
      <c r="X42" s="204"/>
      <c r="Y42" s="204"/>
      <c r="Z42" s="204"/>
      <c r="AA42" s="203"/>
      <c r="AB42" s="202">
        <v>100</v>
      </c>
      <c r="AC42" s="202"/>
      <c r="AD42" s="201">
        <f t="shared" si="4"/>
        <v>-3.1782010744332068E-2</v>
      </c>
      <c r="AE42" s="201">
        <f t="shared" si="4"/>
        <v>-5.5116474178804609E-2</v>
      </c>
      <c r="AF42" s="201">
        <f t="shared" si="4"/>
        <v>-2.7519887512761132E-2</v>
      </c>
      <c r="AG42" s="201">
        <f t="shared" si="4"/>
        <v>-2.4753025266880835E-2</v>
      </c>
      <c r="AH42" s="201">
        <f t="shared" si="4"/>
        <v>-2.3648683976617901E-2</v>
      </c>
      <c r="AI42" s="201">
        <f t="shared" si="4"/>
        <v>-3.587864771769278E-2</v>
      </c>
      <c r="AJ42" s="201">
        <f t="shared" si="4"/>
        <v>-2.1234668438089299E-2</v>
      </c>
      <c r="AK42" s="202"/>
      <c r="AM42" s="201">
        <f t="shared" si="5"/>
        <v>-6.4149122715690177E-2</v>
      </c>
      <c r="AN42" s="201">
        <f t="shared" si="5"/>
        <v>-7.4196053073907642E-2</v>
      </c>
      <c r="AO42" s="201">
        <f t="shared" si="5"/>
        <v>-6.2615169673649329E-2</v>
      </c>
      <c r="AP42" s="201">
        <f t="shared" si="5"/>
        <v>-5.8484132056330074E-2</v>
      </c>
      <c r="AQ42" s="201">
        <f t="shared" si="5"/>
        <v>-5.9842614829247576E-2</v>
      </c>
      <c r="AR42" s="201">
        <f t="shared" si="5"/>
        <v>-5.0723736209649095E-2</v>
      </c>
      <c r="AS42" s="201">
        <f t="shared" si="5"/>
        <v>-5.7698044148571492E-2</v>
      </c>
      <c r="AT42" s="201"/>
    </row>
    <row r="43" spans="2:46" ht="15.6">
      <c r="B43" s="197">
        <v>39965</v>
      </c>
      <c r="C43" s="198">
        <v>19154.2</v>
      </c>
      <c r="D43" s="198">
        <v>654096</v>
      </c>
      <c r="E43" s="199">
        <v>19890.100000000002</v>
      </c>
      <c r="F43" s="199">
        <v>20728</v>
      </c>
      <c r="G43" s="199">
        <v>18363.3</v>
      </c>
      <c r="H43" s="199">
        <v>8521778.6999999993</v>
      </c>
      <c r="I43" s="198">
        <v>18078.552206666664</v>
      </c>
      <c r="L43" s="198">
        <v>19122.402081040123</v>
      </c>
      <c r="M43" s="198">
        <v>629186.9699309055</v>
      </c>
      <c r="N43" s="199">
        <v>19890.100000000002</v>
      </c>
      <c r="O43" s="199">
        <v>20728</v>
      </c>
      <c r="P43" s="199">
        <v>18363.3</v>
      </c>
      <c r="Q43" s="199">
        <v>8521778.6999999993</v>
      </c>
      <c r="R43" s="198">
        <v>18030.818690369928</v>
      </c>
      <c r="U43" s="203"/>
      <c r="V43" s="203"/>
      <c r="W43" s="204"/>
      <c r="X43" s="204"/>
      <c r="Y43" s="204"/>
      <c r="Z43" s="204"/>
      <c r="AA43" s="203"/>
      <c r="AB43" s="202">
        <v>100</v>
      </c>
      <c r="AC43" s="202"/>
      <c r="AD43" s="201">
        <f t="shared" si="4"/>
        <v>-1.569249459876676E-2</v>
      </c>
      <c r="AE43" s="201">
        <f t="shared" si="4"/>
        <v>-1.0176478732905614E-2</v>
      </c>
      <c r="AF43" s="201">
        <f t="shared" si="4"/>
        <v>-1.5112427148890717E-2</v>
      </c>
      <c r="AG43" s="201">
        <f t="shared" si="4"/>
        <v>-1.6077506206477521E-2</v>
      </c>
      <c r="AH43" s="201">
        <f t="shared" si="4"/>
        <v>-1.6611776046268845E-2</v>
      </c>
      <c r="AI43" s="201">
        <f t="shared" si="4"/>
        <v>-1.544316686989522E-2</v>
      </c>
      <c r="AJ43" s="201">
        <f t="shared" si="4"/>
        <v>-1.5142733942321018E-2</v>
      </c>
      <c r="AK43" s="202"/>
      <c r="AM43" s="201">
        <f t="shared" si="5"/>
        <v>-7.2280919937925736E-2</v>
      </c>
      <c r="AN43" s="201">
        <f t="shared" si="5"/>
        <v>-7.8374656311584578E-2</v>
      </c>
      <c r="AO43" s="201">
        <f t="shared" si="5"/>
        <v>-6.801707455357342E-2</v>
      </c>
      <c r="AP43" s="201">
        <f t="shared" si="5"/>
        <v>-6.5687640013883053E-2</v>
      </c>
      <c r="AQ43" s="201">
        <f t="shared" si="5"/>
        <v>-6.6298202082655577E-2</v>
      </c>
      <c r="AR43" s="201">
        <f t="shared" si="5"/>
        <v>-6.7352011832613856E-2</v>
      </c>
      <c r="AS43" s="201">
        <f t="shared" si="5"/>
        <v>-6.6289930339910264E-2</v>
      </c>
      <c r="AT43" s="201"/>
    </row>
    <row r="44" spans="2:46" ht="15.6">
      <c r="B44" s="197">
        <v>40057</v>
      </c>
      <c r="C44" s="198">
        <v>19098.400000000001</v>
      </c>
      <c r="D44" s="198">
        <v>585561.30000000005</v>
      </c>
      <c r="E44" s="199">
        <v>19708.3</v>
      </c>
      <c r="F44" s="199">
        <v>20531.199999999997</v>
      </c>
      <c r="G44" s="199">
        <v>18186.3</v>
      </c>
      <c r="H44" s="199">
        <v>8457732.1000000015</v>
      </c>
      <c r="I44" s="198">
        <v>18026.652866666667</v>
      </c>
      <c r="L44" s="198">
        <v>18983.932646697904</v>
      </c>
      <c r="M44" s="198">
        <v>627937.43836383359</v>
      </c>
      <c r="N44" s="199">
        <v>19708.3</v>
      </c>
      <c r="O44" s="199">
        <v>20531.199999999997</v>
      </c>
      <c r="P44" s="199">
        <v>18186.3</v>
      </c>
      <c r="Q44" s="199">
        <v>8457732.1000000015</v>
      </c>
      <c r="R44" s="198">
        <v>17912.048804038681</v>
      </c>
      <c r="U44" s="203"/>
      <c r="V44" s="203"/>
      <c r="W44" s="204"/>
      <c r="X44" s="204"/>
      <c r="Y44" s="204"/>
      <c r="Z44" s="204"/>
      <c r="AA44" s="203"/>
      <c r="AB44" s="202">
        <v>100</v>
      </c>
      <c r="AC44" s="202"/>
      <c r="AD44" s="201">
        <f t="shared" si="4"/>
        <v>-7.2412154997782974E-3</v>
      </c>
      <c r="AE44" s="201">
        <f t="shared" si="4"/>
        <v>-1.9859463510649711E-3</v>
      </c>
      <c r="AF44" s="201">
        <f t="shared" si="4"/>
        <v>-9.1402255393387977E-3</v>
      </c>
      <c r="AG44" s="201">
        <f t="shared" si="4"/>
        <v>-9.4944037051333252E-3</v>
      </c>
      <c r="AH44" s="201">
        <f t="shared" si="4"/>
        <v>-9.6387904134878077E-3</v>
      </c>
      <c r="AI44" s="201">
        <f t="shared" si="4"/>
        <v>-7.5156375511132856E-3</v>
      </c>
      <c r="AJ44" s="201">
        <f t="shared" si="4"/>
        <v>-6.5870490059711795E-3</v>
      </c>
      <c r="AK44" s="202"/>
      <c r="AM44" s="201">
        <f t="shared" si="5"/>
        <v>-7.123500916815062E-2</v>
      </c>
      <c r="AN44" s="201">
        <f t="shared" si="5"/>
        <v>-7.2236599445822836E-2</v>
      </c>
      <c r="AO44" s="201">
        <f t="shared" si="5"/>
        <v>-6.7354104753071242E-2</v>
      </c>
      <c r="AP44" s="201">
        <f t="shared" si="5"/>
        <v>-6.5557355859382382E-2</v>
      </c>
      <c r="AQ44" s="201">
        <f t="shared" si="5"/>
        <v>-6.7928473685019641E-2</v>
      </c>
      <c r="AR44" s="201">
        <f t="shared" si="5"/>
        <v>-6.1849815012286924E-2</v>
      </c>
      <c r="AS44" s="201">
        <f t="shared" si="5"/>
        <v>-6.0377997937893113E-2</v>
      </c>
      <c r="AT44" s="201"/>
    </row>
    <row r="45" spans="2:46" ht="15.6">
      <c r="B45" s="197">
        <v>40148</v>
      </c>
      <c r="C45" s="198">
        <v>18890.400000000001</v>
      </c>
      <c r="D45" s="198">
        <v>632486.5</v>
      </c>
      <c r="E45" s="199">
        <v>19616.3</v>
      </c>
      <c r="F45" s="199">
        <v>20387.699999999997</v>
      </c>
      <c r="G45" s="199">
        <v>18015.7</v>
      </c>
      <c r="H45" s="199">
        <v>8428053.1999999993</v>
      </c>
      <c r="I45" s="198">
        <v>17853.484443333335</v>
      </c>
      <c r="L45" s="198">
        <v>18894.082914036266</v>
      </c>
      <c r="M45" s="198">
        <v>626747.18703548412</v>
      </c>
      <c r="N45" s="199">
        <v>19616.3</v>
      </c>
      <c r="O45" s="199">
        <v>20387.699999999997</v>
      </c>
      <c r="P45" s="199">
        <v>18015.7</v>
      </c>
      <c r="Q45" s="199">
        <v>8428053.1999999993</v>
      </c>
      <c r="R45" s="198">
        <v>17829.381839050155</v>
      </c>
      <c r="U45" s="203"/>
      <c r="V45" s="203"/>
      <c r="W45" s="204"/>
      <c r="X45" s="204"/>
      <c r="Y45" s="204"/>
      <c r="Z45" s="204"/>
      <c r="AA45" s="203"/>
      <c r="AB45" s="202">
        <v>100</v>
      </c>
      <c r="AC45" s="202"/>
      <c r="AD45" s="201">
        <f t="shared" si="4"/>
        <v>-4.7329357058831789E-3</v>
      </c>
      <c r="AE45" s="201">
        <f t="shared" si="4"/>
        <v>-1.8954934928722134E-3</v>
      </c>
      <c r="AF45" s="201">
        <f t="shared" si="4"/>
        <v>-4.6680840052161221E-3</v>
      </c>
      <c r="AG45" s="201">
        <f t="shared" si="4"/>
        <v>-6.9893625311721053E-3</v>
      </c>
      <c r="AH45" s="201">
        <f t="shared" si="4"/>
        <v>-9.3806876604916045E-3</v>
      </c>
      <c r="AI45" s="201">
        <f t="shared" si="4"/>
        <v>-3.5090848999582702E-3</v>
      </c>
      <c r="AJ45" s="201">
        <f t="shared" si="4"/>
        <v>-4.6151596555434882E-3</v>
      </c>
      <c r="AK45" s="202"/>
      <c r="AM45" s="201">
        <f t="shared" si="5"/>
        <v>-5.8354760343817924E-2</v>
      </c>
      <c r="AN45" s="201">
        <f t="shared" si="5"/>
        <v>-6.8358726852129403E-2</v>
      </c>
      <c r="AO45" s="201">
        <f t="shared" si="5"/>
        <v>-5.5400928404954253E-2</v>
      </c>
      <c r="AP45" s="201">
        <f t="shared" si="5"/>
        <v>-5.6186173118409233E-2</v>
      </c>
      <c r="AQ45" s="201">
        <f t="shared" si="5"/>
        <v>-5.8042016543098818E-2</v>
      </c>
      <c r="AR45" s="201">
        <f t="shared" si="5"/>
        <v>-6.1207722798712894E-2</v>
      </c>
      <c r="AS45" s="201">
        <f t="shared" si="5"/>
        <v>-4.6824850761307935E-2</v>
      </c>
      <c r="AT45" s="201"/>
    </row>
    <row r="46" spans="2:46" ht="15.6">
      <c r="B46" s="197">
        <v>40238</v>
      </c>
      <c r="C46" s="198">
        <v>18652.900000000001</v>
      </c>
      <c r="D46" s="198">
        <v>626213.30000000005</v>
      </c>
      <c r="E46" s="199">
        <v>19607.099999999999</v>
      </c>
      <c r="F46" s="199">
        <v>20340.800000000003</v>
      </c>
      <c r="G46" s="199">
        <v>17928.8</v>
      </c>
      <c r="H46" s="199">
        <v>8331375.1999999993</v>
      </c>
      <c r="I46" s="198">
        <v>17571.056863333335</v>
      </c>
      <c r="L46" s="198">
        <v>18804.745563327469</v>
      </c>
      <c r="M46" s="198">
        <v>620474.37156957167</v>
      </c>
      <c r="N46" s="199">
        <v>19607.099999999999</v>
      </c>
      <c r="O46" s="199">
        <v>20340.800000000003</v>
      </c>
      <c r="P46" s="199">
        <v>17928.8</v>
      </c>
      <c r="Q46" s="199">
        <v>8331375.1999999993</v>
      </c>
      <c r="R46" s="198">
        <v>17757.522717077514</v>
      </c>
      <c r="U46" s="203"/>
      <c r="V46" s="203"/>
      <c r="W46" s="204"/>
      <c r="X46" s="204"/>
      <c r="Y46" s="204"/>
      <c r="Z46" s="204"/>
      <c r="AA46" s="203"/>
      <c r="AB46" s="202">
        <v>100</v>
      </c>
      <c r="AC46" s="202"/>
      <c r="AD46" s="201">
        <f t="shared" si="4"/>
        <v>-4.7283242650760782E-3</v>
      </c>
      <c r="AE46" s="201">
        <f t="shared" si="4"/>
        <v>-1.0008525918692834E-2</v>
      </c>
      <c r="AF46" s="201">
        <f t="shared" si="4"/>
        <v>-4.6899772128283779E-4</v>
      </c>
      <c r="AG46" s="201">
        <f t="shared" si="4"/>
        <v>-2.3004066177152449E-3</v>
      </c>
      <c r="AH46" s="201">
        <f t="shared" si="4"/>
        <v>-4.8235705523516081E-3</v>
      </c>
      <c r="AI46" s="201">
        <f t="shared" si="4"/>
        <v>-1.1470976476512962E-2</v>
      </c>
      <c r="AJ46" s="201">
        <f t="shared" si="4"/>
        <v>-4.0303765223791421E-3</v>
      </c>
      <c r="AK46" s="202"/>
      <c r="AM46" s="201">
        <f t="shared" si="5"/>
        <v>-3.2043562482346077E-2</v>
      </c>
      <c r="AN46" s="201">
        <f t="shared" si="5"/>
        <v>-2.3882952645339683E-2</v>
      </c>
      <c r="AO46" s="201">
        <f t="shared" si="5"/>
        <v>-2.9125588627056609E-2</v>
      </c>
      <c r="AP46" s="201">
        <f t="shared" ref="AP46:AS93" si="6">O46/O42-1</f>
        <v>-3.4457223960088545E-2</v>
      </c>
      <c r="AQ46" s="201">
        <f t="shared" si="6"/>
        <v>-3.9880043912496332E-2</v>
      </c>
      <c r="AR46" s="201">
        <f t="shared" si="6"/>
        <v>-3.7441281767772949E-2</v>
      </c>
      <c r="AS46" s="201">
        <f t="shared" si="6"/>
        <v>-3.0070371433628784E-2</v>
      </c>
      <c r="AT46" s="201"/>
    </row>
    <row r="47" spans="2:46" ht="15.6">
      <c r="B47" s="197">
        <v>40330</v>
      </c>
      <c r="C47" s="198">
        <v>18751.099999999999</v>
      </c>
      <c r="D47" s="198">
        <v>654602.1</v>
      </c>
      <c r="E47" s="199">
        <v>19512.900000000001</v>
      </c>
      <c r="F47" s="199">
        <v>20210.599999999999</v>
      </c>
      <c r="G47" s="199">
        <v>17791.8</v>
      </c>
      <c r="H47" s="199">
        <v>8418323.3999999985</v>
      </c>
      <c r="I47" s="198">
        <v>17732.113066666669</v>
      </c>
      <c r="L47" s="198">
        <v>18714.291900854027</v>
      </c>
      <c r="M47" s="198">
        <v>623265.25964746927</v>
      </c>
      <c r="N47" s="199">
        <v>19512.900000000001</v>
      </c>
      <c r="O47" s="199">
        <v>20210.599999999999</v>
      </c>
      <c r="P47" s="199">
        <v>17791.8</v>
      </c>
      <c r="Q47" s="199">
        <v>8418323.3999999985</v>
      </c>
      <c r="R47" s="198">
        <v>17683.056770320774</v>
      </c>
      <c r="U47" s="203"/>
      <c r="V47" s="203"/>
      <c r="W47" s="204"/>
      <c r="X47" s="204"/>
      <c r="Y47" s="204"/>
      <c r="Z47" s="204"/>
      <c r="AA47" s="203"/>
      <c r="AB47" s="202">
        <v>100</v>
      </c>
      <c r="AC47" s="202"/>
      <c r="AD47" s="201">
        <f t="shared" si="4"/>
        <v>-4.8101508296843898E-3</v>
      </c>
      <c r="AE47" s="201">
        <f t="shared" si="4"/>
        <v>4.4979909014415398E-3</v>
      </c>
      <c r="AF47" s="201">
        <f t="shared" si="4"/>
        <v>-4.8043820860809161E-3</v>
      </c>
      <c r="AG47" s="201">
        <f t="shared" si="4"/>
        <v>-6.400928183749155E-3</v>
      </c>
      <c r="AH47" s="201">
        <f t="shared" si="4"/>
        <v>-7.6413368435143125E-3</v>
      </c>
      <c r="AI47" s="201">
        <f t="shared" si="4"/>
        <v>1.0436236265052523E-2</v>
      </c>
      <c r="AJ47" s="201">
        <f t="shared" si="4"/>
        <v>-4.1934873429797515E-3</v>
      </c>
      <c r="AK47" s="202"/>
      <c r="AM47" s="201">
        <f t="shared" ref="AM47:AS95" si="7">L47/L43-1</f>
        <v>-2.134199346172827E-2</v>
      </c>
      <c r="AN47" s="201">
        <f t="shared" si="7"/>
        <v>-9.41168613852017E-3</v>
      </c>
      <c r="AO47" s="201">
        <f t="shared" si="7"/>
        <v>-1.8964208324744547E-2</v>
      </c>
      <c r="AP47" s="201">
        <f t="shared" si="6"/>
        <v>-2.4961404862987369E-2</v>
      </c>
      <c r="AQ47" s="201">
        <f t="shared" si="6"/>
        <v>-3.1121857182532575E-2</v>
      </c>
      <c r="AR47" s="201">
        <f t="shared" si="6"/>
        <v>-1.2140106384128546E-2</v>
      </c>
      <c r="AS47" s="201">
        <f t="shared" si="6"/>
        <v>-1.92870842983347E-2</v>
      </c>
      <c r="AT47" s="201"/>
    </row>
    <row r="48" spans="2:46" ht="15.6">
      <c r="B48" s="197">
        <v>40422</v>
      </c>
      <c r="C48" s="198">
        <v>18819</v>
      </c>
      <c r="D48" s="198">
        <v>580194.6</v>
      </c>
      <c r="E48" s="199">
        <v>19476.8</v>
      </c>
      <c r="F48" s="199">
        <v>20161.099999999999</v>
      </c>
      <c r="G48" s="199">
        <v>17767.5</v>
      </c>
      <c r="H48" s="199">
        <v>8313837.6000000006</v>
      </c>
      <c r="I48" s="198">
        <v>17745.422176666667</v>
      </c>
      <c r="L48" s="198">
        <v>18701.854803287046</v>
      </c>
      <c r="M48" s="198">
        <v>619661.8169687232</v>
      </c>
      <c r="N48" s="199">
        <v>19476.8</v>
      </c>
      <c r="O48" s="199">
        <v>20161.099999999999</v>
      </c>
      <c r="P48" s="199">
        <v>17767.5</v>
      </c>
      <c r="Q48" s="199">
        <v>8313837.6000000006</v>
      </c>
      <c r="R48" s="198">
        <v>17630.140944398343</v>
      </c>
      <c r="U48" s="203"/>
      <c r="V48" s="203"/>
      <c r="W48" s="204"/>
      <c r="X48" s="204"/>
      <c r="Y48" s="204"/>
      <c r="Z48" s="204"/>
      <c r="AA48" s="203"/>
      <c r="AB48" s="202">
        <v>100</v>
      </c>
      <c r="AC48" s="202"/>
      <c r="AD48" s="201">
        <f t="shared" si="4"/>
        <v>-6.6457751289072942E-4</v>
      </c>
      <c r="AE48" s="201">
        <f t="shared" si="4"/>
        <v>-5.7815554821460946E-3</v>
      </c>
      <c r="AF48" s="201">
        <f t="shared" si="4"/>
        <v>-1.8500581666488491E-3</v>
      </c>
      <c r="AG48" s="201">
        <f t="shared" si="4"/>
        <v>-2.4492098205891599E-3</v>
      </c>
      <c r="AH48" s="201">
        <f t="shared" si="4"/>
        <v>-1.3657977270427057E-3</v>
      </c>
      <c r="AI48" s="201">
        <f t="shared" si="4"/>
        <v>-1.2411711339100795E-2</v>
      </c>
      <c r="AJ48" s="201">
        <f t="shared" si="4"/>
        <v>-2.9924592003371941E-3</v>
      </c>
      <c r="AK48" s="202"/>
      <c r="AM48" s="201">
        <f t="shared" si="7"/>
        <v>-1.4858767604188805E-2</v>
      </c>
      <c r="AN48" s="201">
        <f t="shared" si="7"/>
        <v>-1.317905397816943E-2</v>
      </c>
      <c r="AO48" s="201">
        <f t="shared" si="7"/>
        <v>-1.1746320078342642E-2</v>
      </c>
      <c r="AP48" s="201">
        <f t="shared" si="6"/>
        <v>-1.8026223503740613E-2</v>
      </c>
      <c r="AQ48" s="201">
        <f t="shared" si="6"/>
        <v>-2.302832351825268E-2</v>
      </c>
      <c r="AR48" s="201">
        <f t="shared" si="6"/>
        <v>-1.7013366975764166E-2</v>
      </c>
      <c r="AS48" s="201">
        <f t="shared" si="6"/>
        <v>-1.5738448612130584E-2</v>
      </c>
      <c r="AT48" s="201"/>
    </row>
    <row r="49" spans="2:46" ht="15.6">
      <c r="B49" s="197">
        <v>40513</v>
      </c>
      <c r="C49" s="198">
        <v>18674.900000000001</v>
      </c>
      <c r="D49" s="198">
        <v>612837.19999999995</v>
      </c>
      <c r="E49" s="199">
        <v>19426.800000000003</v>
      </c>
      <c r="F49" s="199">
        <v>20126.3</v>
      </c>
      <c r="G49" s="199">
        <v>17694.300000000003</v>
      </c>
      <c r="H49" s="199">
        <v>8209150.8000000007</v>
      </c>
      <c r="I49" s="198">
        <v>17621.280020000002</v>
      </c>
      <c r="L49" s="198">
        <v>18675.289802058025</v>
      </c>
      <c r="M49" s="198">
        <v>615053.44494297577</v>
      </c>
      <c r="N49" s="199">
        <v>19426.800000000003</v>
      </c>
      <c r="O49" s="199">
        <v>20126.3</v>
      </c>
      <c r="P49" s="199">
        <v>17694.300000000003</v>
      </c>
      <c r="Q49" s="199">
        <v>8209150.8000000007</v>
      </c>
      <c r="R49" s="198">
        <v>17601.498971813693</v>
      </c>
      <c r="U49" s="203"/>
      <c r="V49" s="203"/>
      <c r="W49" s="204"/>
      <c r="X49" s="204"/>
      <c r="Y49" s="204"/>
      <c r="Z49" s="204"/>
      <c r="AA49" s="203"/>
      <c r="AB49" s="202">
        <v>100</v>
      </c>
      <c r="AC49" s="202"/>
      <c r="AD49" s="201">
        <f t="shared" si="4"/>
        <v>-1.4204474106146447E-3</v>
      </c>
      <c r="AE49" s="201">
        <f t="shared" si="4"/>
        <v>-7.4369146194787072E-3</v>
      </c>
      <c r="AF49" s="201">
        <f t="shared" si="4"/>
        <v>-2.567156822475769E-3</v>
      </c>
      <c r="AG49" s="201">
        <f t="shared" si="4"/>
        <v>-1.7260962943489444E-3</v>
      </c>
      <c r="AH49" s="201">
        <f t="shared" si="4"/>
        <v>-4.1198818066693343E-3</v>
      </c>
      <c r="AI49" s="201">
        <f t="shared" si="4"/>
        <v>-1.2591874539382375E-2</v>
      </c>
      <c r="AJ49" s="201">
        <f t="shared" si="4"/>
        <v>-1.6246025868414948E-3</v>
      </c>
      <c r="AK49" s="202"/>
      <c r="AM49" s="201">
        <f t="shared" si="7"/>
        <v>-1.1579980514201171E-2</v>
      </c>
      <c r="AN49" s="201">
        <f t="shared" si="7"/>
        <v>-1.8657829399793213E-2</v>
      </c>
      <c r="AO49" s="201">
        <f t="shared" si="7"/>
        <v>-9.6603334981620881E-3</v>
      </c>
      <c r="AP49" s="201">
        <f t="shared" si="6"/>
        <v>-1.2821456074005311E-2</v>
      </c>
      <c r="AQ49" s="201">
        <f t="shared" si="6"/>
        <v>-1.7839995115371488E-2</v>
      </c>
      <c r="AR49" s="201">
        <f t="shared" si="6"/>
        <v>-2.597306813393141E-2</v>
      </c>
      <c r="AS49" s="201">
        <f t="shared" si="6"/>
        <v>-1.2781310608164231E-2</v>
      </c>
      <c r="AT49" s="201"/>
    </row>
    <row r="50" spans="2:46" ht="15.6">
      <c r="B50" s="197">
        <v>40603</v>
      </c>
      <c r="C50" s="198">
        <v>18426.2</v>
      </c>
      <c r="D50" s="198">
        <v>634918</v>
      </c>
      <c r="E50" s="199">
        <v>19227</v>
      </c>
      <c r="F50" s="199">
        <v>19957.8</v>
      </c>
      <c r="G50" s="199">
        <v>17541.2</v>
      </c>
      <c r="H50" s="199">
        <v>8280866.8999999994</v>
      </c>
      <c r="I50" s="198">
        <v>17367.22899</v>
      </c>
      <c r="L50" s="198">
        <v>18591.224620858109</v>
      </c>
      <c r="M50" s="198">
        <v>617549.07679073105</v>
      </c>
      <c r="N50" s="199">
        <v>19227</v>
      </c>
      <c r="O50" s="199">
        <v>19957.8</v>
      </c>
      <c r="P50" s="199">
        <v>17541.2</v>
      </c>
      <c r="Q50" s="199">
        <v>8280866.8999999994</v>
      </c>
      <c r="R50" s="198">
        <v>17557.532131438602</v>
      </c>
      <c r="U50" s="203"/>
      <c r="V50" s="203"/>
      <c r="W50" s="204"/>
      <c r="X50" s="204"/>
      <c r="Y50" s="204"/>
      <c r="Z50" s="204"/>
      <c r="AA50" s="203"/>
      <c r="AB50" s="202">
        <v>100</v>
      </c>
      <c r="AC50" s="202"/>
      <c r="AD50" s="201">
        <f t="shared" si="4"/>
        <v>-4.5014124059618021E-3</v>
      </c>
      <c r="AE50" s="201">
        <f t="shared" si="4"/>
        <v>4.0575853501425563E-3</v>
      </c>
      <c r="AF50" s="201">
        <f t="shared" si="4"/>
        <v>-1.0284761257644215E-2</v>
      </c>
      <c r="AG50" s="201">
        <f t="shared" si="4"/>
        <v>-8.3721299990560105E-3</v>
      </c>
      <c r="AH50" s="201">
        <f t="shared" si="4"/>
        <v>-8.6525039136898796E-3</v>
      </c>
      <c r="AI50" s="201">
        <f t="shared" si="4"/>
        <v>8.736116773491176E-3</v>
      </c>
      <c r="AJ50" s="201">
        <f t="shared" si="4"/>
        <v>-2.4979031868535007E-3</v>
      </c>
      <c r="AK50" s="202"/>
      <c r="AM50" s="201">
        <f t="shared" si="7"/>
        <v>-1.1354630763298568E-2</v>
      </c>
      <c r="AN50" s="201">
        <f t="shared" si="7"/>
        <v>-4.7146101642211447E-3</v>
      </c>
      <c r="AO50" s="201">
        <f t="shared" si="7"/>
        <v>-1.9385834723135931E-2</v>
      </c>
      <c r="AP50" s="201">
        <f t="shared" si="6"/>
        <v>-1.8829151262487409E-2</v>
      </c>
      <c r="AQ50" s="201">
        <f t="shared" si="6"/>
        <v>-2.1618847887198145E-2</v>
      </c>
      <c r="AR50" s="201">
        <f t="shared" si="6"/>
        <v>-6.0624205233248407E-3</v>
      </c>
      <c r="AS50" s="201">
        <f t="shared" si="6"/>
        <v>-1.1262302114167122E-2</v>
      </c>
      <c r="AT50" s="201"/>
    </row>
    <row r="51" spans="2:46" ht="15.6">
      <c r="B51" s="197">
        <v>40695</v>
      </c>
      <c r="C51" s="198">
        <v>18622</v>
      </c>
      <c r="D51" s="198">
        <v>631958.6</v>
      </c>
      <c r="E51" s="199">
        <v>19143.200000000004</v>
      </c>
      <c r="F51" s="199">
        <v>19824</v>
      </c>
      <c r="G51" s="199">
        <v>17425.900000000001</v>
      </c>
      <c r="H51" s="199">
        <v>8146450.2000000011</v>
      </c>
      <c r="I51" s="198">
        <v>17550.990009999998</v>
      </c>
      <c r="L51" s="198">
        <v>18578.475577842455</v>
      </c>
      <c r="M51" s="198">
        <v>610446.51601226837</v>
      </c>
      <c r="N51" s="199">
        <v>19143.200000000004</v>
      </c>
      <c r="O51" s="199">
        <v>19824</v>
      </c>
      <c r="P51" s="199">
        <v>17425.900000000001</v>
      </c>
      <c r="Q51" s="199">
        <v>8146450.2000000011</v>
      </c>
      <c r="R51" s="198">
        <v>17496.333841442087</v>
      </c>
      <c r="U51" s="203"/>
      <c r="V51" s="203"/>
      <c r="W51" s="204"/>
      <c r="X51" s="204"/>
      <c r="Y51" s="204"/>
      <c r="Z51" s="204"/>
      <c r="AA51" s="203"/>
      <c r="AB51" s="202">
        <v>100</v>
      </c>
      <c r="AC51" s="202"/>
      <c r="AD51" s="201">
        <f t="shared" si="4"/>
        <v>-6.8575595613806772E-4</v>
      </c>
      <c r="AE51" s="201">
        <f t="shared" si="4"/>
        <v>-1.1501208641381377E-2</v>
      </c>
      <c r="AF51" s="201">
        <f t="shared" si="4"/>
        <v>-4.3584542570341833E-3</v>
      </c>
      <c r="AG51" s="201">
        <f t="shared" si="4"/>
        <v>-6.7041457475272015E-3</v>
      </c>
      <c r="AH51" s="201">
        <f t="shared" si="4"/>
        <v>-6.5730964814265658E-3</v>
      </c>
      <c r="AI51" s="201">
        <f t="shared" si="4"/>
        <v>-1.623220148605431E-2</v>
      </c>
      <c r="AJ51" s="201">
        <f t="shared" si="4"/>
        <v>-3.4855861027833779E-3</v>
      </c>
      <c r="AK51" s="202"/>
      <c r="AM51" s="201">
        <f t="shared" si="7"/>
        <v>-7.2573583724732105E-3</v>
      </c>
      <c r="AN51" s="201">
        <f t="shared" si="7"/>
        <v>-2.0567075473533425E-2</v>
      </c>
      <c r="AO51" s="201">
        <f t="shared" si="7"/>
        <v>-1.8946440559834632E-2</v>
      </c>
      <c r="AP51" s="201">
        <f t="shared" si="6"/>
        <v>-1.9128576093732974E-2</v>
      </c>
      <c r="AQ51" s="201">
        <f t="shared" si="6"/>
        <v>-2.0565653840533105E-2</v>
      </c>
      <c r="AR51" s="201">
        <f t="shared" si="6"/>
        <v>-3.2295409321052904E-2</v>
      </c>
      <c r="AS51" s="201">
        <f t="shared" si="6"/>
        <v>-1.055942596938797E-2</v>
      </c>
      <c r="AT51" s="201"/>
    </row>
    <row r="52" spans="2:46" ht="15.6">
      <c r="B52" s="197">
        <v>40787</v>
      </c>
      <c r="C52" s="198">
        <v>18484.5</v>
      </c>
      <c r="D52" s="198">
        <v>567434.30000000005</v>
      </c>
      <c r="E52" s="199">
        <v>18912.099999999999</v>
      </c>
      <c r="F52" s="199">
        <v>19588</v>
      </c>
      <c r="G52" s="199">
        <v>17206.900000000001</v>
      </c>
      <c r="H52" s="199">
        <v>8095070</v>
      </c>
      <c r="I52" s="198">
        <v>17524.476876666668</v>
      </c>
      <c r="L52" s="198">
        <v>18363.603553648489</v>
      </c>
      <c r="M52" s="198">
        <v>603849.48653704545</v>
      </c>
      <c r="N52" s="199">
        <v>18912.099999999999</v>
      </c>
      <c r="O52" s="199">
        <v>19588</v>
      </c>
      <c r="P52" s="199">
        <v>17206.900000000001</v>
      </c>
      <c r="Q52" s="199">
        <v>8095070</v>
      </c>
      <c r="R52" s="198">
        <v>17405.072393474518</v>
      </c>
      <c r="U52" s="203"/>
      <c r="V52" s="203"/>
      <c r="W52" s="204"/>
      <c r="X52" s="204"/>
      <c r="Y52" s="204"/>
      <c r="Z52" s="204"/>
      <c r="AA52" s="203"/>
      <c r="AB52" s="202">
        <v>100</v>
      </c>
      <c r="AC52" s="202"/>
      <c r="AD52" s="201">
        <f t="shared" si="4"/>
        <v>-1.1565643440101914E-2</v>
      </c>
      <c r="AE52" s="201">
        <f t="shared" si="4"/>
        <v>-1.0806891844215794E-2</v>
      </c>
      <c r="AF52" s="201">
        <f t="shared" si="4"/>
        <v>-1.207217184169862E-2</v>
      </c>
      <c r="AG52" s="201">
        <f t="shared" si="4"/>
        <v>-1.1904761904761862E-2</v>
      </c>
      <c r="AH52" s="201">
        <f t="shared" si="4"/>
        <v>-1.2567500100425177E-2</v>
      </c>
      <c r="AI52" s="201">
        <f t="shared" si="4"/>
        <v>-6.3070661132871297E-3</v>
      </c>
      <c r="AJ52" s="201">
        <f t="shared" si="4"/>
        <v>-5.2160326154389036E-3</v>
      </c>
      <c r="AK52" s="202"/>
      <c r="AM52" s="201">
        <f t="shared" si="7"/>
        <v>-1.8086508167045823E-2</v>
      </c>
      <c r="AN52" s="201">
        <f t="shared" si="7"/>
        <v>-2.5517677543904327E-2</v>
      </c>
      <c r="AO52" s="201">
        <f t="shared" si="7"/>
        <v>-2.8993469153043683E-2</v>
      </c>
      <c r="AP52" s="201">
        <f t="shared" si="6"/>
        <v>-2.8426028341707488E-2</v>
      </c>
      <c r="AQ52" s="201">
        <f t="shared" si="6"/>
        <v>-3.1551990994793777E-2</v>
      </c>
      <c r="AR52" s="201">
        <f t="shared" si="6"/>
        <v>-2.6313672521099063E-2</v>
      </c>
      <c r="AS52" s="201">
        <f t="shared" si="6"/>
        <v>-1.2766123176986666E-2</v>
      </c>
      <c r="AT52" s="201"/>
    </row>
    <row r="53" spans="2:46" ht="15.6">
      <c r="B53" s="197">
        <v>40878</v>
      </c>
      <c r="C53" s="198">
        <v>18153</v>
      </c>
      <c r="D53" s="198">
        <v>597404.19999999995</v>
      </c>
      <c r="E53" s="199">
        <v>18760.900000000001</v>
      </c>
      <c r="F53" s="199">
        <v>19435.8</v>
      </c>
      <c r="G53" s="199">
        <v>17036.000000000004</v>
      </c>
      <c r="H53" s="199">
        <v>7999230</v>
      </c>
      <c r="I53" s="198">
        <v>17279.588036666668</v>
      </c>
      <c r="L53" s="198">
        <v>18150.446843967846</v>
      </c>
      <c r="M53" s="198">
        <v>596671.30314151384</v>
      </c>
      <c r="N53" s="199">
        <v>18760.900000000001</v>
      </c>
      <c r="O53" s="199">
        <v>19435.8</v>
      </c>
      <c r="P53" s="199">
        <v>17036.000000000004</v>
      </c>
      <c r="Q53" s="199">
        <v>7999230</v>
      </c>
      <c r="R53" s="198">
        <v>17263.510394774043</v>
      </c>
      <c r="U53" s="203"/>
      <c r="V53" s="203"/>
      <c r="W53" s="204"/>
      <c r="X53" s="204"/>
      <c r="Y53" s="204"/>
      <c r="Z53" s="204"/>
      <c r="AA53" s="203"/>
      <c r="AB53" s="202">
        <v>100</v>
      </c>
      <c r="AC53" s="202"/>
      <c r="AD53" s="201">
        <f t="shared" si="4"/>
        <v>-1.1607564335502807E-2</v>
      </c>
      <c r="AE53" s="201">
        <f t="shared" si="4"/>
        <v>-1.1887371862642548E-2</v>
      </c>
      <c r="AF53" s="201">
        <f t="shared" si="4"/>
        <v>-7.9948815837478371E-3</v>
      </c>
      <c r="AG53" s="201">
        <f t="shared" si="4"/>
        <v>-7.7700633040637124E-3</v>
      </c>
      <c r="AH53" s="201">
        <f t="shared" si="4"/>
        <v>-9.9320621378631291E-3</v>
      </c>
      <c r="AI53" s="201">
        <f t="shared" si="4"/>
        <v>-1.1839304663208594E-2</v>
      </c>
      <c r="AJ53" s="201">
        <f t="shared" si="4"/>
        <v>-8.1333760354567186E-3</v>
      </c>
      <c r="AK53" s="202"/>
      <c r="AM53" s="201">
        <f t="shared" si="7"/>
        <v>-2.8103604476988675E-2</v>
      </c>
      <c r="AN53" s="201">
        <f t="shared" si="7"/>
        <v>-2.9887064209787817E-2</v>
      </c>
      <c r="AO53" s="201">
        <f t="shared" si="7"/>
        <v>-3.4277389997323326E-2</v>
      </c>
      <c r="AP53" s="201">
        <f t="shared" si="6"/>
        <v>-3.4308342815122517E-2</v>
      </c>
      <c r="AQ53" s="201">
        <f t="shared" si="6"/>
        <v>-3.7204071367615499E-2</v>
      </c>
      <c r="AR53" s="201">
        <f t="shared" si="6"/>
        <v>-2.5571560946352823E-2</v>
      </c>
      <c r="AS53" s="201">
        <f t="shared" si="6"/>
        <v>-1.9202260988163022E-2</v>
      </c>
      <c r="AT53" s="201"/>
    </row>
    <row r="54" spans="2:46" ht="15.6">
      <c r="B54" s="197">
        <v>40969</v>
      </c>
      <c r="C54" s="198">
        <v>17765.099999999999</v>
      </c>
      <c r="D54" s="198">
        <v>600900.69999999995</v>
      </c>
      <c r="E54" s="199">
        <v>18519.599999999999</v>
      </c>
      <c r="F54" s="199">
        <v>19150.5</v>
      </c>
      <c r="G54" s="199">
        <v>16758.7</v>
      </c>
      <c r="H54" s="199">
        <v>7890088.4000000004</v>
      </c>
      <c r="I54" s="198">
        <v>16919.303053333333</v>
      </c>
      <c r="L54" s="198">
        <v>17936.963106480896</v>
      </c>
      <c r="M54" s="198">
        <v>585637.61574025429</v>
      </c>
      <c r="N54" s="199">
        <v>18519.599999999999</v>
      </c>
      <c r="O54" s="199">
        <v>19150.5</v>
      </c>
      <c r="P54" s="199">
        <v>16758.7</v>
      </c>
      <c r="Q54" s="199">
        <v>7890088.4000000004</v>
      </c>
      <c r="R54" s="198">
        <v>17111.920226139646</v>
      </c>
      <c r="U54" s="203"/>
      <c r="V54" s="203"/>
      <c r="W54" s="204"/>
      <c r="X54" s="204"/>
      <c r="Y54" s="204"/>
      <c r="Z54" s="204"/>
      <c r="AA54" s="203"/>
      <c r="AB54" s="202">
        <v>100</v>
      </c>
      <c r="AC54" s="202"/>
      <c r="AD54" s="201">
        <f t="shared" si="4"/>
        <v>-1.1761899821099986E-2</v>
      </c>
      <c r="AE54" s="201">
        <f t="shared" si="4"/>
        <v>-1.849206982666407E-2</v>
      </c>
      <c r="AF54" s="201">
        <f t="shared" si="4"/>
        <v>-1.2861856307533337E-2</v>
      </c>
      <c r="AG54" s="201">
        <f t="shared" si="4"/>
        <v>-1.467909733584416E-2</v>
      </c>
      <c r="AH54" s="201">
        <f t="shared" si="4"/>
        <v>-1.6277295139704329E-2</v>
      </c>
      <c r="AI54" s="201">
        <f t="shared" si="4"/>
        <v>-1.3644013236273955E-2</v>
      </c>
      <c r="AJ54" s="201">
        <f t="shared" si="4"/>
        <v>-8.7809585170051108E-3</v>
      </c>
      <c r="AK54" s="202"/>
      <c r="AM54" s="201">
        <f t="shared" si="7"/>
        <v>-3.5191953608218696E-2</v>
      </c>
      <c r="AN54" s="201">
        <f t="shared" si="7"/>
        <v>-5.1674372531351986E-2</v>
      </c>
      <c r="AO54" s="201">
        <f t="shared" si="7"/>
        <v>-3.6792011234201949E-2</v>
      </c>
      <c r="AP54" s="201">
        <f t="shared" si="6"/>
        <v>-4.0450350239004229E-2</v>
      </c>
      <c r="AQ54" s="201">
        <f t="shared" si="6"/>
        <v>-4.4609262764235047E-2</v>
      </c>
      <c r="AR54" s="201">
        <f t="shared" si="6"/>
        <v>-4.7190530257164132E-2</v>
      </c>
      <c r="AS54" s="201">
        <f t="shared" si="6"/>
        <v>-2.5380099091548369E-2</v>
      </c>
      <c r="AT54" s="201"/>
    </row>
    <row r="55" spans="2:46" ht="15.6">
      <c r="B55" s="197">
        <v>41061</v>
      </c>
      <c r="C55" s="198">
        <v>17758.5</v>
      </c>
      <c r="D55" s="198">
        <v>593566.6</v>
      </c>
      <c r="E55" s="199">
        <v>18350.599999999999</v>
      </c>
      <c r="F55" s="199">
        <v>18943.5</v>
      </c>
      <c r="G55" s="199">
        <v>16558.400000000001</v>
      </c>
      <c r="H55" s="199">
        <v>7765383.3000000007</v>
      </c>
      <c r="I55" s="198">
        <v>16981.144046666665</v>
      </c>
      <c r="L55" s="198">
        <v>17714.394187528793</v>
      </c>
      <c r="M55" s="198">
        <v>576373.20878211211</v>
      </c>
      <c r="N55" s="199">
        <v>18350.599999999999</v>
      </c>
      <c r="O55" s="199">
        <v>18943.5</v>
      </c>
      <c r="P55" s="199">
        <v>16558.400000000001</v>
      </c>
      <c r="Q55" s="199">
        <v>7765383.3000000007</v>
      </c>
      <c r="R55" s="198">
        <v>16922.027348185919</v>
      </c>
      <c r="U55" s="203"/>
      <c r="V55" s="203"/>
      <c r="W55" s="204"/>
      <c r="X55" s="204"/>
      <c r="Y55" s="204"/>
      <c r="Z55" s="204"/>
      <c r="AA55" s="203"/>
      <c r="AB55" s="202">
        <v>100</v>
      </c>
      <c r="AC55" s="202"/>
      <c r="AD55" s="201">
        <f t="shared" si="4"/>
        <v>-1.2408394756171726E-2</v>
      </c>
      <c r="AE55" s="201">
        <f t="shared" si="4"/>
        <v>-1.5819350924772491E-2</v>
      </c>
      <c r="AF55" s="201">
        <f t="shared" si="4"/>
        <v>-9.1254670727229925E-3</v>
      </c>
      <c r="AG55" s="201">
        <f t="shared" si="4"/>
        <v>-1.0809117255424106E-2</v>
      </c>
      <c r="AH55" s="201">
        <f t="shared" si="4"/>
        <v>-1.1952001050200778E-2</v>
      </c>
      <c r="AI55" s="201">
        <f t="shared" si="4"/>
        <v>-1.5805285527599411E-2</v>
      </c>
      <c r="AJ55" s="201">
        <f t="shared" si="4"/>
        <v>-1.1097110987208336E-2</v>
      </c>
      <c r="AK55" s="202"/>
      <c r="AM55" s="201">
        <f t="shared" si="7"/>
        <v>-4.6509811135645895E-2</v>
      </c>
      <c r="AN55" s="201">
        <f t="shared" si="7"/>
        <v>-5.5817023009222089E-2</v>
      </c>
      <c r="AO55" s="201">
        <f t="shared" si="7"/>
        <v>-4.1403736052488926E-2</v>
      </c>
      <c r="AP55" s="201">
        <f t="shared" si="6"/>
        <v>-4.4415859564164606E-2</v>
      </c>
      <c r="AQ55" s="201">
        <f t="shared" si="6"/>
        <v>-4.9782220717437875E-2</v>
      </c>
      <c r="AR55" s="201">
        <f t="shared" si="6"/>
        <v>-4.6777048977725277E-2</v>
      </c>
      <c r="AS55" s="201">
        <f t="shared" si="6"/>
        <v>-3.2824390438633277E-2</v>
      </c>
      <c r="AT55" s="201"/>
    </row>
    <row r="56" spans="2:46" ht="15.6">
      <c r="B56" s="197">
        <v>41153</v>
      </c>
      <c r="C56" s="198">
        <v>17667.7</v>
      </c>
      <c r="D56" s="198">
        <v>534986.30000000005</v>
      </c>
      <c r="E56" s="199">
        <v>18150.5</v>
      </c>
      <c r="F56" s="199">
        <v>18738.7</v>
      </c>
      <c r="G56" s="199">
        <v>16319.4</v>
      </c>
      <c r="H56" s="199">
        <v>7717750.5999999996</v>
      </c>
      <c r="I56" s="198">
        <v>16912.839499999998</v>
      </c>
      <c r="L56" s="198">
        <v>17547.595296101936</v>
      </c>
      <c r="M56" s="198">
        <v>568686.37578773603</v>
      </c>
      <c r="N56" s="199">
        <v>18150.5</v>
      </c>
      <c r="O56" s="199">
        <v>18738.7</v>
      </c>
      <c r="P56" s="199">
        <v>16319.4</v>
      </c>
      <c r="Q56" s="199">
        <v>7717750.5999999996</v>
      </c>
      <c r="R56" s="198">
        <v>16797.202802630862</v>
      </c>
      <c r="U56" s="203"/>
      <c r="V56" s="203"/>
      <c r="W56" s="204"/>
      <c r="X56" s="204"/>
      <c r="Y56" s="204"/>
      <c r="Z56" s="204"/>
      <c r="AA56" s="203"/>
      <c r="AB56" s="202">
        <v>100</v>
      </c>
      <c r="AC56" s="202"/>
      <c r="AD56" s="201">
        <f t="shared" si="4"/>
        <v>-9.4160087926848934E-3</v>
      </c>
      <c r="AE56" s="201">
        <f t="shared" si="4"/>
        <v>-1.3336554991198346E-2</v>
      </c>
      <c r="AF56" s="201">
        <f t="shared" si="4"/>
        <v>-1.0904275609516789E-2</v>
      </c>
      <c r="AG56" s="201">
        <f t="shared" si="4"/>
        <v>-1.0811096154353717E-2</v>
      </c>
      <c r="AH56" s="201">
        <f t="shared" si="4"/>
        <v>-1.4433761716107996E-2</v>
      </c>
      <c r="AI56" s="201">
        <f t="shared" si="4"/>
        <v>-6.1339792460729514E-3</v>
      </c>
      <c r="AJ56" s="201">
        <f t="shared" si="4"/>
        <v>-7.3764533638127627E-3</v>
      </c>
      <c r="AK56" s="202"/>
      <c r="AM56" s="201">
        <f t="shared" si="7"/>
        <v>-4.4436172626065473E-2</v>
      </c>
      <c r="AN56" s="201">
        <f t="shared" si="7"/>
        <v>-5.8231581765454066E-2</v>
      </c>
      <c r="AO56" s="201">
        <f t="shared" si="7"/>
        <v>-4.0270514644063726E-2</v>
      </c>
      <c r="AP56" s="201">
        <f t="shared" si="6"/>
        <v>-4.335817847661827E-2</v>
      </c>
      <c r="AQ56" s="201">
        <f t="shared" si="6"/>
        <v>-5.1578145976323597E-2</v>
      </c>
      <c r="AR56" s="201">
        <f t="shared" si="6"/>
        <v>-4.6611011393354218E-2</v>
      </c>
      <c r="AS56" s="201">
        <f t="shared" si="6"/>
        <v>-3.4924852772893811E-2</v>
      </c>
      <c r="AT56" s="201"/>
    </row>
    <row r="57" spans="2:46" ht="15.6">
      <c r="B57" s="197">
        <v>41244</v>
      </c>
      <c r="C57" s="198">
        <v>17339.400000000001</v>
      </c>
      <c r="D57" s="198">
        <v>563903</v>
      </c>
      <c r="E57" s="199">
        <v>17971.7</v>
      </c>
      <c r="F57" s="199">
        <v>18610.5</v>
      </c>
      <c r="G57" s="199">
        <v>16131.9</v>
      </c>
      <c r="H57" s="199">
        <v>7588814.5999999996</v>
      </c>
      <c r="I57" s="198">
        <v>16570.152000000002</v>
      </c>
      <c r="L57" s="198">
        <v>17332.286039668517</v>
      </c>
      <c r="M57" s="198">
        <v>560136.2153472472</v>
      </c>
      <c r="N57" s="199">
        <v>17971.7</v>
      </c>
      <c r="O57" s="199">
        <v>18610.5</v>
      </c>
      <c r="P57" s="199">
        <v>16131.9</v>
      </c>
      <c r="Q57" s="199">
        <v>7588814.5999999996</v>
      </c>
      <c r="R57" s="198">
        <v>16555.63372971207</v>
      </c>
      <c r="U57" s="203"/>
      <c r="V57" s="203"/>
      <c r="W57" s="204"/>
      <c r="X57" s="204"/>
      <c r="Y57" s="204"/>
      <c r="Z57" s="204"/>
      <c r="AA57" s="203"/>
      <c r="AB57" s="202">
        <v>100</v>
      </c>
      <c r="AC57" s="202"/>
      <c r="AD57" s="201">
        <f t="shared" si="4"/>
        <v>-1.2270014939383067E-2</v>
      </c>
      <c r="AE57" s="201">
        <f t="shared" si="4"/>
        <v>-1.503493103495801E-2</v>
      </c>
      <c r="AF57" s="201">
        <f t="shared" ref="AF57:AJ95" si="8">N57/N56-1</f>
        <v>-9.8509682928844544E-3</v>
      </c>
      <c r="AG57" s="201">
        <f t="shared" si="8"/>
        <v>-6.8414564510879128E-3</v>
      </c>
      <c r="AH57" s="201">
        <f t="shared" si="8"/>
        <v>-1.148939299238938E-2</v>
      </c>
      <c r="AI57" s="201">
        <f t="shared" si="8"/>
        <v>-1.6706422205454485E-2</v>
      </c>
      <c r="AJ57" s="201">
        <f t="shared" si="8"/>
        <v>-1.4381506001758582E-2</v>
      </c>
      <c r="AK57" s="202"/>
      <c r="AM57" s="201">
        <f t="shared" si="7"/>
        <v>-4.5076620500461018E-2</v>
      </c>
      <c r="AN57" s="201">
        <f t="shared" si="7"/>
        <v>-6.1231514909309337E-2</v>
      </c>
      <c r="AO57" s="201">
        <f t="shared" si="7"/>
        <v>-4.2066212175322137E-2</v>
      </c>
      <c r="AP57" s="201">
        <f t="shared" si="6"/>
        <v>-4.2462877782236896E-2</v>
      </c>
      <c r="AQ57" s="201">
        <f t="shared" si="6"/>
        <v>-5.3069969476403189E-2</v>
      </c>
      <c r="AR57" s="201">
        <f t="shared" si="6"/>
        <v>-5.1306863285591309E-2</v>
      </c>
      <c r="AS57" s="201">
        <f t="shared" si="6"/>
        <v>-4.1004213446429683E-2</v>
      </c>
      <c r="AT57" s="201"/>
    </row>
    <row r="58" spans="2:46" ht="15.6">
      <c r="B58" s="197">
        <v>41334</v>
      </c>
      <c r="C58" s="198">
        <v>17030.2</v>
      </c>
      <c r="D58" s="198">
        <v>557960.19999999995</v>
      </c>
      <c r="E58" s="199">
        <v>17863.400000000001</v>
      </c>
      <c r="F58" s="199">
        <v>18509.400000000001</v>
      </c>
      <c r="G58" s="199">
        <v>15984</v>
      </c>
      <c r="H58" s="199">
        <v>7542021.4000000004</v>
      </c>
      <c r="I58" s="198">
        <v>16170.486490000001</v>
      </c>
      <c r="L58" s="198">
        <v>17204.695105407955</v>
      </c>
      <c r="M58" s="198">
        <v>557490.88066103798</v>
      </c>
      <c r="N58" s="199">
        <v>17863.400000000001</v>
      </c>
      <c r="O58" s="199">
        <v>18509.400000000001</v>
      </c>
      <c r="P58" s="199">
        <v>15984</v>
      </c>
      <c r="Q58" s="199">
        <v>7542021.4000000004</v>
      </c>
      <c r="R58" s="198">
        <v>16356.915907681834</v>
      </c>
      <c r="U58" s="203"/>
      <c r="V58" s="203"/>
      <c r="W58" s="204"/>
      <c r="X58" s="204"/>
      <c r="Y58" s="204"/>
      <c r="Z58" s="204"/>
      <c r="AA58" s="203"/>
      <c r="AB58" s="202">
        <v>100</v>
      </c>
      <c r="AC58" s="202"/>
      <c r="AD58" s="201">
        <f t="shared" ref="AD58:AE95" si="9">L58/L57-1</f>
        <v>-7.3614602233394999E-3</v>
      </c>
      <c r="AE58" s="201">
        <f t="shared" si="9"/>
        <v>-4.7226631910762817E-3</v>
      </c>
      <c r="AF58" s="201">
        <f t="shared" si="8"/>
        <v>-6.0261410996177434E-3</v>
      </c>
      <c r="AG58" s="201">
        <f t="shared" si="8"/>
        <v>-5.432417183847793E-3</v>
      </c>
      <c r="AH58" s="201">
        <f t="shared" si="8"/>
        <v>-9.1681698993918426E-3</v>
      </c>
      <c r="AI58" s="201">
        <f t="shared" si="8"/>
        <v>-6.1660750020167132E-3</v>
      </c>
      <c r="AJ58" s="201">
        <f t="shared" si="8"/>
        <v>-1.2003033243819683E-2</v>
      </c>
      <c r="AK58" s="202"/>
      <c r="AM58" s="201">
        <f t="shared" si="7"/>
        <v>-4.0824525128691502E-2</v>
      </c>
      <c r="AN58" s="201">
        <f t="shared" si="7"/>
        <v>-4.8061692628193708E-2</v>
      </c>
      <c r="AO58" s="201">
        <f t="shared" si="7"/>
        <v>-3.5432730728525264E-2</v>
      </c>
      <c r="AP58" s="201">
        <f t="shared" si="6"/>
        <v>-3.3476932717161345E-2</v>
      </c>
      <c r="AQ58" s="201">
        <f t="shared" si="6"/>
        <v>-4.6226735964006838E-2</v>
      </c>
      <c r="AR58" s="201">
        <f t="shared" si="6"/>
        <v>-4.4114461379165304E-2</v>
      </c>
      <c r="AS58" s="201">
        <f t="shared" si="6"/>
        <v>-4.4121542672019398E-2</v>
      </c>
      <c r="AT58" s="201"/>
    </row>
    <row r="59" spans="2:46" ht="15.6">
      <c r="B59" s="197">
        <v>41426</v>
      </c>
      <c r="C59" s="198">
        <v>17160.599999999999</v>
      </c>
      <c r="D59" s="198">
        <v>581649.6</v>
      </c>
      <c r="E59" s="199">
        <v>17791</v>
      </c>
      <c r="F59" s="199">
        <v>18436.900000000001</v>
      </c>
      <c r="G59" s="199">
        <v>15888.399999999998</v>
      </c>
      <c r="H59" s="199">
        <v>7508262.9000000004</v>
      </c>
      <c r="I59" s="198">
        <v>16331.076793333334</v>
      </c>
      <c r="L59" s="198">
        <v>17116.159118657608</v>
      </c>
      <c r="M59" s="198">
        <v>554073.19866355986</v>
      </c>
      <c r="N59" s="199">
        <v>17791</v>
      </c>
      <c r="O59" s="199">
        <v>18436.900000000001</v>
      </c>
      <c r="P59" s="199">
        <v>15888.399999999998</v>
      </c>
      <c r="Q59" s="199">
        <v>7508262.9000000004</v>
      </c>
      <c r="R59" s="198">
        <v>16265.183391861563</v>
      </c>
      <c r="U59" s="203"/>
      <c r="V59" s="203"/>
      <c r="W59" s="204"/>
      <c r="X59" s="204"/>
      <c r="Y59" s="204"/>
      <c r="Z59" s="204"/>
      <c r="AA59" s="203"/>
      <c r="AB59" s="202">
        <v>100</v>
      </c>
      <c r="AC59" s="202"/>
      <c r="AD59" s="201">
        <f t="shared" si="9"/>
        <v>-5.1460363701834044E-3</v>
      </c>
      <c r="AE59" s="201">
        <f t="shared" si="9"/>
        <v>-6.1304715754734174E-3</v>
      </c>
      <c r="AF59" s="201">
        <f t="shared" si="8"/>
        <v>-4.0529798358656111E-3</v>
      </c>
      <c r="AG59" s="201">
        <f t="shared" si="8"/>
        <v>-3.9169286956897142E-3</v>
      </c>
      <c r="AH59" s="201">
        <f t="shared" si="8"/>
        <v>-5.9809809809810988E-3</v>
      </c>
      <c r="AI59" s="201">
        <f t="shared" si="8"/>
        <v>-4.4760546555860925E-3</v>
      </c>
      <c r="AJ59" s="201">
        <f t="shared" si="8"/>
        <v>-5.6081792153244159E-3</v>
      </c>
      <c r="AK59" s="202"/>
      <c r="AM59" s="201">
        <f t="shared" si="7"/>
        <v>-3.3771127735903739E-2</v>
      </c>
      <c r="AN59" s="201">
        <f t="shared" si="7"/>
        <v>-3.8690226712085773E-2</v>
      </c>
      <c r="AO59" s="201">
        <f t="shared" si="7"/>
        <v>-3.0494915697579339E-2</v>
      </c>
      <c r="AP59" s="201">
        <f t="shared" si="6"/>
        <v>-2.6742682186501887E-2</v>
      </c>
      <c r="AQ59" s="201">
        <f t="shared" si="6"/>
        <v>-4.0462846651850626E-2</v>
      </c>
      <c r="AR59" s="201">
        <f t="shared" si="6"/>
        <v>-3.3111102191182296E-2</v>
      </c>
      <c r="AS59" s="201">
        <f t="shared" si="6"/>
        <v>-3.8815913886037445E-2</v>
      </c>
      <c r="AT59" s="201"/>
    </row>
    <row r="60" spans="2:46" ht="15.6">
      <c r="B60" s="197">
        <v>41518</v>
      </c>
      <c r="C60" s="198">
        <v>17230</v>
      </c>
      <c r="D60" s="198">
        <v>519738.9</v>
      </c>
      <c r="E60" s="199">
        <v>17782.900000000001</v>
      </c>
      <c r="F60" s="199">
        <v>18429.8</v>
      </c>
      <c r="G60" s="199">
        <v>15848.6</v>
      </c>
      <c r="H60" s="199">
        <v>7495694.9000000004</v>
      </c>
      <c r="I60" s="198">
        <v>16353.296108333334</v>
      </c>
      <c r="L60" s="198">
        <v>17111.783795991629</v>
      </c>
      <c r="M60" s="198">
        <v>554426.01598325884</v>
      </c>
      <c r="N60" s="199">
        <v>17782.900000000001</v>
      </c>
      <c r="O60" s="199">
        <v>18429.8</v>
      </c>
      <c r="P60" s="199">
        <v>15848.6</v>
      </c>
      <c r="Q60" s="199">
        <v>7495694.9000000004</v>
      </c>
      <c r="R60" s="198">
        <v>16253.370471493607</v>
      </c>
      <c r="U60" s="203"/>
      <c r="V60" s="203"/>
      <c r="W60" s="204"/>
      <c r="X60" s="204"/>
      <c r="Y60" s="204"/>
      <c r="Z60" s="204"/>
      <c r="AA60" s="203"/>
      <c r="AB60" s="202">
        <v>100</v>
      </c>
      <c r="AC60" s="202"/>
      <c r="AD60" s="201">
        <f t="shared" si="9"/>
        <v>-2.556252623995281E-4</v>
      </c>
      <c r="AE60" s="201">
        <f t="shared" si="9"/>
        <v>6.3677023279584688E-4</v>
      </c>
      <c r="AF60" s="201">
        <f t="shared" si="8"/>
        <v>-4.5528638075420513E-4</v>
      </c>
      <c r="AG60" s="201">
        <f t="shared" si="8"/>
        <v>-3.8509727774205249E-4</v>
      </c>
      <c r="AH60" s="201">
        <f t="shared" si="8"/>
        <v>-2.5049721809620173E-3</v>
      </c>
      <c r="AI60" s="201">
        <f t="shared" si="8"/>
        <v>-1.6738891761501895E-3</v>
      </c>
      <c r="AJ60" s="201">
        <f t="shared" si="8"/>
        <v>-7.2627034588901296E-4</v>
      </c>
      <c r="AK60" s="202"/>
      <c r="AM60" s="201">
        <f t="shared" si="7"/>
        <v>-2.4835967137167736E-2</v>
      </c>
      <c r="AN60" s="201">
        <f t="shared" si="7"/>
        <v>-2.5075965262441824E-2</v>
      </c>
      <c r="AO60" s="201">
        <f t="shared" si="7"/>
        <v>-2.025288559543803E-2</v>
      </c>
      <c r="AP60" s="201">
        <f t="shared" si="6"/>
        <v>-1.6484601386435593E-2</v>
      </c>
      <c r="AQ60" s="201">
        <f t="shared" si="6"/>
        <v>-2.8849099844357018E-2</v>
      </c>
      <c r="AR60" s="201">
        <f t="shared" si="6"/>
        <v>-2.8772075117327489E-2</v>
      </c>
      <c r="AS60" s="201">
        <f t="shared" si="6"/>
        <v>-3.2376362750831222E-2</v>
      </c>
      <c r="AT60" s="201"/>
    </row>
    <row r="61" spans="2:46" ht="15.6">
      <c r="B61" s="197">
        <v>41609</v>
      </c>
      <c r="C61" s="198">
        <v>17135.2</v>
      </c>
      <c r="D61" s="198">
        <v>568033.6</v>
      </c>
      <c r="E61" s="199">
        <v>17773.900000000001</v>
      </c>
      <c r="F61" s="199">
        <v>18433.100000000002</v>
      </c>
      <c r="G61" s="199">
        <v>15849.800000000001</v>
      </c>
      <c r="H61" s="199">
        <v>7537627.0999999987</v>
      </c>
      <c r="I61" s="198">
        <v>16337.185253333335</v>
      </c>
      <c r="L61" s="198">
        <v>17122.302578377799</v>
      </c>
      <c r="M61" s="198">
        <v>556566.33557949029</v>
      </c>
      <c r="N61" s="199">
        <v>17773.900000000001</v>
      </c>
      <c r="O61" s="199">
        <v>18433.100000000002</v>
      </c>
      <c r="P61" s="199">
        <v>15849.800000000001</v>
      </c>
      <c r="Q61" s="199">
        <v>7537627.0999999987</v>
      </c>
      <c r="R61" s="198">
        <v>16327.190197283355</v>
      </c>
      <c r="U61" s="203"/>
      <c r="V61" s="203"/>
      <c r="W61" s="204"/>
      <c r="X61" s="204"/>
      <c r="Y61" s="204"/>
      <c r="Z61" s="204"/>
      <c r="AA61" s="203"/>
      <c r="AB61" s="202">
        <v>100</v>
      </c>
      <c r="AC61" s="202"/>
      <c r="AD61" s="201">
        <f t="shared" si="9"/>
        <v>6.1470986961831287E-4</v>
      </c>
      <c r="AE61" s="201">
        <f t="shared" si="9"/>
        <v>3.860424176588495E-3</v>
      </c>
      <c r="AF61" s="201">
        <f t="shared" si="8"/>
        <v>-5.0610417873353519E-4</v>
      </c>
      <c r="AG61" s="201">
        <f t="shared" si="8"/>
        <v>1.7905783025340405E-4</v>
      </c>
      <c r="AH61" s="201">
        <f t="shared" si="8"/>
        <v>7.5716467069719684E-5</v>
      </c>
      <c r="AI61" s="201">
        <f t="shared" si="8"/>
        <v>5.5941711288167717E-3</v>
      </c>
      <c r="AJ61" s="201">
        <f t="shared" si="8"/>
        <v>4.5418103229246665E-3</v>
      </c>
      <c r="AK61" s="202"/>
      <c r="AM61" s="201">
        <f t="shared" si="7"/>
        <v>-1.2115162466747154E-2</v>
      </c>
      <c r="AN61" s="201">
        <f t="shared" si="7"/>
        <v>-6.3732350630887336E-3</v>
      </c>
      <c r="AO61" s="201">
        <f t="shared" si="7"/>
        <v>-1.1006193070215886E-2</v>
      </c>
      <c r="AP61" s="201">
        <f t="shared" si="6"/>
        <v>-9.5322532978693308E-3</v>
      </c>
      <c r="AQ61" s="201">
        <f t="shared" si="6"/>
        <v>-1.7487090795256566E-2</v>
      </c>
      <c r="AR61" s="201">
        <f t="shared" si="6"/>
        <v>-6.7451245942944382E-3</v>
      </c>
      <c r="AS61" s="201">
        <f t="shared" si="6"/>
        <v>-1.3798537474209227E-2</v>
      </c>
      <c r="AT61" s="201"/>
    </row>
    <row r="62" spans="2:46" ht="15.6">
      <c r="B62" s="197">
        <v>41699</v>
      </c>
      <c r="C62" s="198">
        <v>16950.599999999999</v>
      </c>
      <c r="D62" s="198">
        <v>564205.4</v>
      </c>
      <c r="E62" s="199">
        <v>17781.3</v>
      </c>
      <c r="F62" s="199">
        <v>18427.7</v>
      </c>
      <c r="G62" s="199">
        <v>15893.1</v>
      </c>
      <c r="H62" s="199">
        <v>7526574.1999999993</v>
      </c>
      <c r="I62" s="198">
        <v>16227.400513333334</v>
      </c>
      <c r="L62" s="198">
        <v>17131.774148197452</v>
      </c>
      <c r="M62" s="198">
        <v>557616.85261626088</v>
      </c>
      <c r="N62" s="199">
        <v>17781.3</v>
      </c>
      <c r="O62" s="199">
        <v>18427.7</v>
      </c>
      <c r="P62" s="199">
        <v>15893.1</v>
      </c>
      <c r="Q62" s="199">
        <v>7526574.1999999993</v>
      </c>
      <c r="R62" s="198">
        <v>16409.976472266477</v>
      </c>
      <c r="U62" s="203"/>
      <c r="V62" s="203"/>
      <c r="W62" s="204"/>
      <c r="X62" s="204"/>
      <c r="Y62" s="204"/>
      <c r="Z62" s="204"/>
      <c r="AA62" s="203"/>
      <c r="AB62" s="202">
        <v>100</v>
      </c>
      <c r="AC62" s="202"/>
      <c r="AD62" s="201">
        <f t="shared" si="9"/>
        <v>5.5317150110489877E-4</v>
      </c>
      <c r="AE62" s="201">
        <f t="shared" si="9"/>
        <v>1.8874965473374417E-3</v>
      </c>
      <c r="AF62" s="201">
        <f t="shared" si="8"/>
        <v>4.1634081434005488E-4</v>
      </c>
      <c r="AG62" s="201">
        <f t="shared" si="8"/>
        <v>-2.9295126701434082E-4</v>
      </c>
      <c r="AH62" s="201">
        <f t="shared" si="8"/>
        <v>2.7318956706077202E-3</v>
      </c>
      <c r="AI62" s="201">
        <f t="shared" si="8"/>
        <v>-1.4663633333624748E-3</v>
      </c>
      <c r="AJ62" s="201">
        <f t="shared" si="8"/>
        <v>5.0704544984658817E-3</v>
      </c>
      <c r="AK62" s="202"/>
      <c r="AM62" s="201">
        <f t="shared" si="7"/>
        <v>-4.2384335650087479E-3</v>
      </c>
      <c r="AN62" s="201">
        <f t="shared" si="7"/>
        <v>2.2596236026939387E-4</v>
      </c>
      <c r="AO62" s="201">
        <f t="shared" si="7"/>
        <v>-4.5959895652564198E-3</v>
      </c>
      <c r="AP62" s="201">
        <f t="shared" si="6"/>
        <v>-4.4139734405221898E-3</v>
      </c>
      <c r="AQ62" s="201">
        <f t="shared" si="6"/>
        <v>-5.6869369369368927E-3</v>
      </c>
      <c r="AR62" s="201">
        <f t="shared" si="6"/>
        <v>-2.0481511760230831E-3</v>
      </c>
      <c r="AS62" s="201">
        <f t="shared" si="6"/>
        <v>3.2439223191043087E-3</v>
      </c>
      <c r="AT62" s="201"/>
    </row>
    <row r="63" spans="2:46" ht="15.6">
      <c r="B63" s="197">
        <v>41791</v>
      </c>
      <c r="C63" s="198">
        <v>17353</v>
      </c>
      <c r="D63" s="198">
        <v>577783.69999999995</v>
      </c>
      <c r="E63" s="199">
        <v>17948.399999999998</v>
      </c>
      <c r="F63" s="199">
        <v>18605.599999999999</v>
      </c>
      <c r="G63" s="199">
        <v>16012.199999999999</v>
      </c>
      <c r="H63" s="199">
        <v>7584318.5999999996</v>
      </c>
      <c r="I63" s="198">
        <v>16581.140416666669</v>
      </c>
      <c r="L63" s="198">
        <v>17306.287673608575</v>
      </c>
      <c r="M63" s="198">
        <v>561083.85196663882</v>
      </c>
      <c r="N63" s="199">
        <v>17948.399999999998</v>
      </c>
      <c r="O63" s="199">
        <v>18605.599999999999</v>
      </c>
      <c r="P63" s="199">
        <v>16012.199999999999</v>
      </c>
      <c r="Q63" s="199">
        <v>7584318.5999999996</v>
      </c>
      <c r="R63" s="198">
        <v>16495.57646097547</v>
      </c>
      <c r="U63" s="203"/>
      <c r="V63" s="203"/>
      <c r="W63" s="204"/>
      <c r="X63" s="204"/>
      <c r="Y63" s="204"/>
      <c r="Z63" s="204"/>
      <c r="AA63" s="203"/>
      <c r="AB63" s="202">
        <v>100</v>
      </c>
      <c r="AC63" s="202"/>
      <c r="AD63" s="201">
        <f t="shared" si="9"/>
        <v>1.0186541329666454E-2</v>
      </c>
      <c r="AE63" s="201">
        <f t="shared" si="9"/>
        <v>6.2175297143751695E-3</v>
      </c>
      <c r="AF63" s="201">
        <f t="shared" si="8"/>
        <v>9.3975131177135296E-3</v>
      </c>
      <c r="AG63" s="201">
        <f t="shared" si="8"/>
        <v>9.6539448764629832E-3</v>
      </c>
      <c r="AH63" s="201">
        <f t="shared" si="8"/>
        <v>7.4938180719934522E-3</v>
      </c>
      <c r="AI63" s="201">
        <f t="shared" si="8"/>
        <v>7.6720694522616206E-3</v>
      </c>
      <c r="AJ63" s="201">
        <f t="shared" si="8"/>
        <v>5.2163382960153104E-3</v>
      </c>
      <c r="AK63" s="202"/>
      <c r="AM63" s="201">
        <f t="shared" si="7"/>
        <v>1.1108132007473293E-2</v>
      </c>
      <c r="AN63" s="201">
        <f t="shared" si="7"/>
        <v>1.2652937048730939E-2</v>
      </c>
      <c r="AO63" s="201">
        <f t="shared" si="7"/>
        <v>8.8471699173737761E-3</v>
      </c>
      <c r="AP63" s="201">
        <f t="shared" si="6"/>
        <v>9.1501282753607693E-3</v>
      </c>
      <c r="AQ63" s="201">
        <f t="shared" si="6"/>
        <v>7.7918481407819318E-3</v>
      </c>
      <c r="AR63" s="201">
        <f t="shared" si="6"/>
        <v>1.0129600017069196E-2</v>
      </c>
      <c r="AS63" s="201">
        <f t="shared" si="6"/>
        <v>1.4164799963410468E-2</v>
      </c>
      <c r="AT63" s="201"/>
    </row>
    <row r="64" spans="2:46" ht="15.6">
      <c r="B64" s="197">
        <v>41883</v>
      </c>
      <c r="C64" s="198">
        <v>17504</v>
      </c>
      <c r="D64" s="198">
        <v>528147.4</v>
      </c>
      <c r="E64" s="199">
        <v>18040.600000000002</v>
      </c>
      <c r="F64" s="199">
        <v>18659.399999999998</v>
      </c>
      <c r="G64" s="199">
        <v>16079.9</v>
      </c>
      <c r="H64" s="199">
        <v>7605326.3000000007</v>
      </c>
      <c r="I64" s="198">
        <v>16686.108697666667</v>
      </c>
      <c r="L64" s="198">
        <v>17384.916617983268</v>
      </c>
      <c r="M64" s="198">
        <v>564356.93508770503</v>
      </c>
      <c r="N64" s="199">
        <v>18040.600000000002</v>
      </c>
      <c r="O64" s="199">
        <v>18659.399999999998</v>
      </c>
      <c r="P64" s="199">
        <v>16079.9</v>
      </c>
      <c r="Q64" s="199">
        <v>7605326.3000000007</v>
      </c>
      <c r="R64" s="198">
        <v>16596.401410511346</v>
      </c>
      <c r="U64" s="203"/>
      <c r="V64" s="203"/>
      <c r="W64" s="204"/>
      <c r="X64" s="204"/>
      <c r="Y64" s="204"/>
      <c r="Z64" s="204"/>
      <c r="AA64" s="203"/>
      <c r="AB64" s="202">
        <v>100</v>
      </c>
      <c r="AC64" s="202"/>
      <c r="AD64" s="201">
        <f t="shared" si="9"/>
        <v>4.5433743999645504E-3</v>
      </c>
      <c r="AE64" s="201">
        <f t="shared" si="9"/>
        <v>5.8335008387673248E-3</v>
      </c>
      <c r="AF64" s="201">
        <f t="shared" si="8"/>
        <v>5.1369481402243622E-3</v>
      </c>
      <c r="AG64" s="201">
        <f t="shared" si="8"/>
        <v>2.8916025282710311E-3</v>
      </c>
      <c r="AH64" s="201">
        <f t="shared" si="8"/>
        <v>4.2280261300757793E-3</v>
      </c>
      <c r="AI64" s="201">
        <f t="shared" si="8"/>
        <v>2.7698862756109222E-3</v>
      </c>
      <c r="AJ64" s="201">
        <f t="shared" si="8"/>
        <v>6.1122416530519086E-3</v>
      </c>
      <c r="AK64" s="202"/>
      <c r="AM64" s="201">
        <f t="shared" si="7"/>
        <v>1.5961680281141755E-2</v>
      </c>
      <c r="AN64" s="201">
        <f t="shared" si="7"/>
        <v>1.7912072698886616E-2</v>
      </c>
      <c r="AO64" s="201">
        <f t="shared" si="7"/>
        <v>1.4491449651069299E-2</v>
      </c>
      <c r="AP64" s="201">
        <f t="shared" si="6"/>
        <v>1.2458084189736152E-2</v>
      </c>
      <c r="AQ64" s="201">
        <f t="shared" si="6"/>
        <v>1.4594349027674314E-2</v>
      </c>
      <c r="AR64" s="201">
        <f t="shared" si="6"/>
        <v>1.4625915470492412E-2</v>
      </c>
      <c r="AS64" s="201">
        <f t="shared" si="6"/>
        <v>2.1105218737207387E-2</v>
      </c>
      <c r="AT64" s="201"/>
    </row>
    <row r="65" spans="2:46" ht="15.6">
      <c r="B65" s="197">
        <v>41974</v>
      </c>
      <c r="C65" s="198">
        <v>17569.099999999999</v>
      </c>
      <c r="D65" s="198">
        <v>585066.19999999995</v>
      </c>
      <c r="E65" s="199">
        <v>18180.5</v>
      </c>
      <c r="F65" s="199">
        <v>18802.900000000001</v>
      </c>
      <c r="G65" s="199">
        <v>16205.999999999996</v>
      </c>
      <c r="H65" s="199">
        <v>7693138.7000000002</v>
      </c>
      <c r="I65" s="198">
        <v>16720.495299999999</v>
      </c>
      <c r="L65" s="198">
        <v>17551.078404762378</v>
      </c>
      <c r="M65" s="198">
        <v>570311.9131535528</v>
      </c>
      <c r="N65" s="199">
        <v>18180.5</v>
      </c>
      <c r="O65" s="199">
        <v>18802.900000000001</v>
      </c>
      <c r="P65" s="199">
        <v>16205.999999999996</v>
      </c>
      <c r="Q65" s="199">
        <v>7693138.7000000002</v>
      </c>
      <c r="R65" s="198">
        <v>16719.529299207657</v>
      </c>
      <c r="U65" s="203"/>
      <c r="V65" s="203"/>
      <c r="W65" s="204"/>
      <c r="X65" s="204"/>
      <c r="Y65" s="204"/>
      <c r="Z65" s="204"/>
      <c r="AA65" s="203"/>
      <c r="AB65" s="202">
        <v>100</v>
      </c>
      <c r="AC65" s="202"/>
      <c r="AD65" s="201">
        <f t="shared" si="9"/>
        <v>9.557813271720228E-3</v>
      </c>
      <c r="AE65" s="201">
        <f t="shared" si="9"/>
        <v>1.0551793901358408E-2</v>
      </c>
      <c r="AF65" s="201">
        <f t="shared" si="8"/>
        <v>7.7547309956429444E-3</v>
      </c>
      <c r="AG65" s="201">
        <f t="shared" si="8"/>
        <v>7.6904937993720335E-3</v>
      </c>
      <c r="AH65" s="201">
        <f t="shared" si="8"/>
        <v>7.8420885702024101E-3</v>
      </c>
      <c r="AI65" s="201">
        <f t="shared" si="8"/>
        <v>1.1546171266839655E-2</v>
      </c>
      <c r="AJ65" s="201">
        <f t="shared" si="8"/>
        <v>7.4189509912871987E-3</v>
      </c>
      <c r="AK65" s="202"/>
      <c r="AM65" s="201">
        <f t="shared" si="7"/>
        <v>2.5041948909724443E-2</v>
      </c>
      <c r="AN65" s="201">
        <f t="shared" si="7"/>
        <v>2.4697105619496007E-2</v>
      </c>
      <c r="AO65" s="201">
        <f t="shared" si="7"/>
        <v>2.2876239879823679E-2</v>
      </c>
      <c r="AP65" s="201">
        <f t="shared" si="6"/>
        <v>2.0061736767011507E-2</v>
      </c>
      <c r="AQ65" s="201">
        <f t="shared" si="6"/>
        <v>2.2473469696778103E-2</v>
      </c>
      <c r="AR65" s="201">
        <f t="shared" si="6"/>
        <v>2.0631373499493177E-2</v>
      </c>
      <c r="AS65" s="201">
        <f t="shared" si="6"/>
        <v>2.4029799198981738E-2</v>
      </c>
      <c r="AT65" s="201"/>
    </row>
    <row r="66" spans="2:46" ht="15.6">
      <c r="B66" s="197">
        <v>42064</v>
      </c>
      <c r="C66" s="198">
        <v>17454.8</v>
      </c>
      <c r="D66" s="198">
        <v>573888.30000000005</v>
      </c>
      <c r="E66" s="199">
        <v>18286.5</v>
      </c>
      <c r="F66" s="199">
        <v>18920.2</v>
      </c>
      <c r="G66" s="199">
        <v>16335.199999999999</v>
      </c>
      <c r="H66" s="199">
        <v>7708184.5999999996</v>
      </c>
      <c r="I66" s="198">
        <v>16693.444796666667</v>
      </c>
      <c r="L66" s="198">
        <v>17644.06903969467</v>
      </c>
      <c r="M66" s="198">
        <v>571237.07025836583</v>
      </c>
      <c r="N66" s="199">
        <v>18286.5</v>
      </c>
      <c r="O66" s="199">
        <v>18920.2</v>
      </c>
      <c r="P66" s="199">
        <v>16335.199999999999</v>
      </c>
      <c r="Q66" s="199">
        <v>7708184.5999999996</v>
      </c>
      <c r="R66" s="198">
        <v>16881.340884921796</v>
      </c>
      <c r="U66" s="203"/>
      <c r="V66" s="203"/>
      <c r="W66" s="204"/>
      <c r="X66" s="204"/>
      <c r="Y66" s="204"/>
      <c r="Z66" s="204"/>
      <c r="AA66" s="203"/>
      <c r="AB66" s="202">
        <v>100</v>
      </c>
      <c r="AC66" s="202"/>
      <c r="AD66" s="201">
        <f t="shared" si="9"/>
        <v>5.2982861102746082E-3</v>
      </c>
      <c r="AE66" s="201">
        <f t="shared" si="9"/>
        <v>1.6221949488961496E-3</v>
      </c>
      <c r="AF66" s="201">
        <f t="shared" si="8"/>
        <v>5.8304227056462654E-3</v>
      </c>
      <c r="AG66" s="201">
        <f t="shared" si="8"/>
        <v>6.2383993958379236E-3</v>
      </c>
      <c r="AH66" s="201">
        <f t="shared" si="8"/>
        <v>7.9723559175615133E-3</v>
      </c>
      <c r="AI66" s="201">
        <f t="shared" si="8"/>
        <v>1.9557557177540819E-3</v>
      </c>
      <c r="AJ66" s="201">
        <f t="shared" si="8"/>
        <v>9.6779988729591704E-3</v>
      </c>
      <c r="AK66" s="202"/>
      <c r="AM66" s="201">
        <f t="shared" si="7"/>
        <v>2.9903201330208962E-2</v>
      </c>
      <c r="AN66" s="201">
        <f t="shared" si="7"/>
        <v>2.4425763995834737E-2</v>
      </c>
      <c r="AO66" s="201">
        <f t="shared" si="7"/>
        <v>2.8411870898078284E-2</v>
      </c>
      <c r="AP66" s="201">
        <f t="shared" si="6"/>
        <v>2.6726069992456969E-2</v>
      </c>
      <c r="AQ66" s="201">
        <f t="shared" si="6"/>
        <v>2.7817103019549316E-2</v>
      </c>
      <c r="AR66" s="201">
        <f t="shared" si="6"/>
        <v>2.4129224687640782E-2</v>
      </c>
      <c r="AS66" s="201">
        <f t="shared" si="6"/>
        <v>2.8724258895309385E-2</v>
      </c>
      <c r="AT66" s="201"/>
    </row>
    <row r="67" spans="2:46" ht="15.6">
      <c r="B67" s="197">
        <v>42156</v>
      </c>
      <c r="C67" s="198">
        <v>17866.5</v>
      </c>
      <c r="D67" s="198">
        <v>596773</v>
      </c>
      <c r="E67" s="199">
        <v>18454.199999999997</v>
      </c>
      <c r="F67" s="199">
        <v>19074.599999999999</v>
      </c>
      <c r="G67" s="199">
        <v>16527.3</v>
      </c>
      <c r="H67" s="199">
        <v>7810728.7999999998</v>
      </c>
      <c r="I67" s="198">
        <v>17162.000433333335</v>
      </c>
      <c r="L67" s="198">
        <v>17819.73198426138</v>
      </c>
      <c r="M67" s="198">
        <v>578261.67879031098</v>
      </c>
      <c r="N67" s="199">
        <v>18454.199999999997</v>
      </c>
      <c r="O67" s="199">
        <v>19074.599999999999</v>
      </c>
      <c r="P67" s="199">
        <v>16527.3</v>
      </c>
      <c r="Q67" s="199">
        <v>7810728.7999999998</v>
      </c>
      <c r="R67" s="198">
        <v>17057.220847340959</v>
      </c>
      <c r="U67" s="203"/>
      <c r="V67" s="203"/>
      <c r="W67" s="204"/>
      <c r="X67" s="204"/>
      <c r="Y67" s="204"/>
      <c r="Z67" s="204"/>
      <c r="AA67" s="203"/>
      <c r="AB67" s="202">
        <v>100</v>
      </c>
      <c r="AC67" s="202"/>
      <c r="AD67" s="201">
        <f t="shared" si="9"/>
        <v>9.9559202682506509E-3</v>
      </c>
      <c r="AE67" s="201">
        <f t="shared" si="9"/>
        <v>1.229718605056207E-2</v>
      </c>
      <c r="AF67" s="201">
        <f t="shared" si="8"/>
        <v>9.1706996964973087E-3</v>
      </c>
      <c r="AG67" s="201">
        <f t="shared" si="8"/>
        <v>8.1605902686017195E-3</v>
      </c>
      <c r="AH67" s="201">
        <f t="shared" si="8"/>
        <v>1.1759880503452669E-2</v>
      </c>
      <c r="AI67" s="201">
        <f t="shared" si="8"/>
        <v>1.3303288040091843E-2</v>
      </c>
      <c r="AJ67" s="201">
        <f t="shared" si="8"/>
        <v>1.0418601438008768E-2</v>
      </c>
      <c r="AK67" s="202"/>
      <c r="AM67" s="201">
        <f t="shared" si="7"/>
        <v>2.9668079043652318E-2</v>
      </c>
      <c r="AN67" s="201">
        <f t="shared" si="7"/>
        <v>3.0615436112557237E-2</v>
      </c>
      <c r="AO67" s="201">
        <f t="shared" si="7"/>
        <v>2.8180784916761237E-2</v>
      </c>
      <c r="AP67" s="201">
        <f t="shared" si="6"/>
        <v>2.520746441931454E-2</v>
      </c>
      <c r="AQ67" s="201">
        <f t="shared" si="6"/>
        <v>3.2169220969011203E-2</v>
      </c>
      <c r="AR67" s="201">
        <f t="shared" si="6"/>
        <v>2.9852411527121259E-2</v>
      </c>
      <c r="AS67" s="201">
        <f t="shared" si="6"/>
        <v>3.4048181807662337E-2</v>
      </c>
      <c r="AT67" s="201"/>
    </row>
    <row r="68" spans="2:46" ht="15.6">
      <c r="B68" s="197">
        <v>42248</v>
      </c>
      <c r="C68" s="198">
        <v>18048.7</v>
      </c>
      <c r="D68" s="198">
        <v>549340.69999999995</v>
      </c>
      <c r="E68" s="199">
        <v>18561.5</v>
      </c>
      <c r="F68" s="199">
        <v>19211.2</v>
      </c>
      <c r="G68" s="199">
        <v>16614.8</v>
      </c>
      <c r="H68" s="199">
        <v>7867307.0999999996</v>
      </c>
      <c r="I68" s="198">
        <v>17228.634000000002</v>
      </c>
      <c r="L68" s="198">
        <v>17926.033460396404</v>
      </c>
      <c r="M68" s="198">
        <v>583894.347684165</v>
      </c>
      <c r="N68" s="199">
        <v>18561.5</v>
      </c>
      <c r="O68" s="199">
        <v>19211.2</v>
      </c>
      <c r="P68" s="199">
        <v>16614.8</v>
      </c>
      <c r="Q68" s="199">
        <v>7867307.0999999996</v>
      </c>
      <c r="R68" s="198">
        <v>17142.580407719204</v>
      </c>
      <c r="U68" s="203"/>
      <c r="V68" s="203"/>
      <c r="W68" s="204"/>
      <c r="X68" s="204"/>
      <c r="Y68" s="204"/>
      <c r="Z68" s="204"/>
      <c r="AA68" s="203"/>
      <c r="AB68" s="202">
        <v>100</v>
      </c>
      <c r="AC68" s="202"/>
      <c r="AD68" s="201">
        <f t="shared" si="9"/>
        <v>5.9653801880359403E-3</v>
      </c>
      <c r="AE68" s="201">
        <f t="shared" si="9"/>
        <v>9.7406919746734211E-3</v>
      </c>
      <c r="AF68" s="201">
        <f t="shared" si="8"/>
        <v>5.8143945551691889E-3</v>
      </c>
      <c r="AG68" s="201">
        <f t="shared" si="8"/>
        <v>7.1613559393119974E-3</v>
      </c>
      <c r="AH68" s="201">
        <f t="shared" si="8"/>
        <v>5.2942706915224402E-3</v>
      </c>
      <c r="AI68" s="201">
        <f t="shared" si="8"/>
        <v>7.243664637287095E-3</v>
      </c>
      <c r="AJ68" s="201">
        <f t="shared" si="8"/>
        <v>5.0043064542693028E-3</v>
      </c>
      <c r="AK68" s="202"/>
      <c r="AM68" s="201">
        <f t="shared" si="7"/>
        <v>3.1125650718013542E-2</v>
      </c>
      <c r="AN68" s="201">
        <f t="shared" si="7"/>
        <v>3.4618893437401876E-2</v>
      </c>
      <c r="AO68" s="201">
        <f t="shared" si="7"/>
        <v>2.887376251344187E-2</v>
      </c>
      <c r="AP68" s="201">
        <f t="shared" si="6"/>
        <v>2.957222633096479E-2</v>
      </c>
      <c r="AQ68" s="201">
        <f t="shared" si="6"/>
        <v>3.3265132245847262E-2</v>
      </c>
      <c r="AR68" s="201">
        <f t="shared" si="6"/>
        <v>3.4447016428473143E-2</v>
      </c>
      <c r="AS68" s="201">
        <f t="shared" si="6"/>
        <v>3.2909483429458097E-2</v>
      </c>
      <c r="AT68" s="201"/>
    </row>
    <row r="69" spans="2:46" ht="15.6">
      <c r="B69" s="197">
        <v>42339</v>
      </c>
      <c r="C69" s="198">
        <v>18094.2</v>
      </c>
      <c r="D69" s="198">
        <v>595846.9</v>
      </c>
      <c r="E69" s="199">
        <v>18661</v>
      </c>
      <c r="F69" s="199">
        <v>19335.599999999999</v>
      </c>
      <c r="G69" s="199">
        <v>16745.900000000001</v>
      </c>
      <c r="H69" s="199">
        <v>7941580.2999999998</v>
      </c>
      <c r="I69" s="198">
        <v>17250.984333333334</v>
      </c>
      <c r="L69" s="198">
        <v>18073.535516497526</v>
      </c>
      <c r="M69" s="198">
        <v>587852.32099860208</v>
      </c>
      <c r="N69" s="199">
        <v>18661</v>
      </c>
      <c r="O69" s="199">
        <v>19335.599999999999</v>
      </c>
      <c r="P69" s="199">
        <v>16745.900000000001</v>
      </c>
      <c r="Q69" s="199">
        <v>7941580.2999999998</v>
      </c>
      <c r="R69" s="198">
        <v>17253.691004726326</v>
      </c>
      <c r="U69" s="203"/>
      <c r="V69" s="203"/>
      <c r="W69" s="204"/>
      <c r="X69" s="204"/>
      <c r="Y69" s="204"/>
      <c r="Z69" s="204"/>
      <c r="AA69" s="203"/>
      <c r="AB69" s="202">
        <v>100</v>
      </c>
      <c r="AC69" s="202"/>
      <c r="AD69" s="201">
        <f t="shared" si="9"/>
        <v>8.2283711244317548E-3</v>
      </c>
      <c r="AE69" s="201">
        <f t="shared" si="9"/>
        <v>6.7785778885087744E-3</v>
      </c>
      <c r="AF69" s="201">
        <f t="shared" si="8"/>
        <v>5.3605581445466122E-3</v>
      </c>
      <c r="AG69" s="201">
        <f t="shared" si="8"/>
        <v>6.4753893562088383E-3</v>
      </c>
      <c r="AH69" s="201">
        <f t="shared" si="8"/>
        <v>7.8905554084311991E-3</v>
      </c>
      <c r="AI69" s="201">
        <f t="shared" si="8"/>
        <v>9.4407398943407994E-3</v>
      </c>
      <c r="AJ69" s="201">
        <f t="shared" si="8"/>
        <v>6.481556123084653E-3</v>
      </c>
      <c r="AK69" s="202"/>
      <c r="AM69" s="201">
        <f t="shared" si="7"/>
        <v>2.9767806837064814E-2</v>
      </c>
      <c r="AN69" s="201">
        <f t="shared" si="7"/>
        <v>3.0755815266174658E-2</v>
      </c>
      <c r="AO69" s="201">
        <f t="shared" si="7"/>
        <v>2.6429416132669692E-2</v>
      </c>
      <c r="AP69" s="201">
        <f t="shared" si="6"/>
        <v>2.833073621622173E-2</v>
      </c>
      <c r="AQ69" s="201">
        <f t="shared" si="6"/>
        <v>3.3314821670986428E-2</v>
      </c>
      <c r="AR69" s="201">
        <f t="shared" si="6"/>
        <v>3.2293919255608872E-2</v>
      </c>
      <c r="AS69" s="201">
        <f t="shared" si="6"/>
        <v>3.1948369835027801E-2</v>
      </c>
      <c r="AT69" s="201"/>
    </row>
    <row r="70" spans="2:46" ht="15.6">
      <c r="B70" s="197">
        <v>42430</v>
      </c>
      <c r="C70" s="198">
        <v>18029.599999999999</v>
      </c>
      <c r="D70" s="198">
        <v>592695.9</v>
      </c>
      <c r="E70" s="199">
        <v>18742.400000000001</v>
      </c>
      <c r="F70" s="199">
        <v>19449.599999999999</v>
      </c>
      <c r="G70" s="199">
        <v>16860.7</v>
      </c>
      <c r="H70" s="199">
        <v>7995401.0999999996</v>
      </c>
      <c r="I70" s="198">
        <v>17192.622333333333</v>
      </c>
      <c r="L70" s="198">
        <v>18225.15304953052</v>
      </c>
      <c r="M70" s="198">
        <v>592255.79821611836</v>
      </c>
      <c r="N70" s="199">
        <v>18742.400000000001</v>
      </c>
      <c r="O70" s="199">
        <v>19449.599999999999</v>
      </c>
      <c r="P70" s="199">
        <v>16860.7</v>
      </c>
      <c r="Q70" s="199">
        <v>7995401.0999999996</v>
      </c>
      <c r="R70" s="198">
        <v>17388.126785738626</v>
      </c>
      <c r="U70" s="203"/>
      <c r="V70" s="203"/>
      <c r="W70" s="204"/>
      <c r="X70" s="204"/>
      <c r="Y70" s="204"/>
      <c r="Z70" s="204"/>
      <c r="AA70" s="203"/>
      <c r="AB70" s="202">
        <v>100</v>
      </c>
      <c r="AC70" s="202"/>
      <c r="AD70" s="201">
        <f t="shared" si="9"/>
        <v>8.3889249502178131E-3</v>
      </c>
      <c r="AE70" s="201">
        <f t="shared" si="9"/>
        <v>7.4907881796502096E-3</v>
      </c>
      <c r="AF70" s="201">
        <f t="shared" si="8"/>
        <v>4.3620384759659458E-3</v>
      </c>
      <c r="AG70" s="201">
        <f t="shared" si="8"/>
        <v>5.8958604853223129E-3</v>
      </c>
      <c r="AH70" s="201">
        <f t="shared" si="8"/>
        <v>6.8554093837893681E-3</v>
      </c>
      <c r="AI70" s="201">
        <f t="shared" si="8"/>
        <v>6.7770894415057903E-3</v>
      </c>
      <c r="AJ70" s="201">
        <f t="shared" si="8"/>
        <v>7.791711406879509E-3</v>
      </c>
      <c r="AK70" s="202"/>
      <c r="AM70" s="201">
        <f t="shared" si="7"/>
        <v>3.2933673549369935E-2</v>
      </c>
      <c r="AN70" s="201">
        <f t="shared" si="7"/>
        <v>3.6795104960968272E-2</v>
      </c>
      <c r="AO70" s="201">
        <f t="shared" si="7"/>
        <v>2.4930959997812696E-2</v>
      </c>
      <c r="AP70" s="201">
        <f t="shared" si="6"/>
        <v>2.7980676737032306E-2</v>
      </c>
      <c r="AQ70" s="201">
        <f t="shared" si="6"/>
        <v>3.2169792840001987E-2</v>
      </c>
      <c r="AR70" s="201">
        <f t="shared" si="6"/>
        <v>3.7261237879539166E-2</v>
      </c>
      <c r="AS70" s="201">
        <f t="shared" si="6"/>
        <v>3.00204767068879E-2</v>
      </c>
      <c r="AT70" s="201"/>
    </row>
    <row r="71" spans="2:46" ht="15.6">
      <c r="B71" s="197">
        <v>42522</v>
      </c>
      <c r="C71" s="198">
        <v>18301</v>
      </c>
      <c r="D71" s="198">
        <v>620128.6</v>
      </c>
      <c r="E71" s="199">
        <v>18825.5</v>
      </c>
      <c r="F71" s="199">
        <v>19537.8</v>
      </c>
      <c r="G71" s="199">
        <v>16959.400000000001</v>
      </c>
      <c r="H71" s="199">
        <v>8009711.2999999998</v>
      </c>
      <c r="I71" s="198">
        <v>17628.649000000001</v>
      </c>
      <c r="L71" s="198">
        <v>18255.195465896424</v>
      </c>
      <c r="M71" s="198">
        <v>592163.21824540687</v>
      </c>
      <c r="N71" s="199">
        <v>18825.5</v>
      </c>
      <c r="O71" s="199">
        <v>19537.8</v>
      </c>
      <c r="P71" s="199">
        <v>16959.400000000001</v>
      </c>
      <c r="Q71" s="199">
        <v>8009711.2999999998</v>
      </c>
      <c r="R71" s="198">
        <v>17513.224326640899</v>
      </c>
      <c r="U71" s="203"/>
      <c r="V71" s="203"/>
      <c r="W71" s="204"/>
      <c r="X71" s="204"/>
      <c r="Y71" s="204"/>
      <c r="Z71" s="204"/>
      <c r="AA71" s="203"/>
      <c r="AB71" s="202">
        <v>100</v>
      </c>
      <c r="AC71" s="202"/>
      <c r="AD71" s="201">
        <f t="shared" si="9"/>
        <v>1.6484040646604914E-3</v>
      </c>
      <c r="AE71" s="201">
        <f t="shared" si="9"/>
        <v>-1.5631754216738347E-4</v>
      </c>
      <c r="AF71" s="201">
        <f t="shared" si="8"/>
        <v>4.4337971657844033E-3</v>
      </c>
      <c r="AG71" s="201">
        <f t="shared" si="8"/>
        <v>4.5347976307996696E-3</v>
      </c>
      <c r="AH71" s="201">
        <f t="shared" si="8"/>
        <v>5.8538494843036748E-3</v>
      </c>
      <c r="AI71" s="201">
        <f t="shared" si="8"/>
        <v>1.7898038911394742E-3</v>
      </c>
      <c r="AJ71" s="201">
        <f t="shared" si="8"/>
        <v>7.1944230936293874E-3</v>
      </c>
      <c r="AK71" s="202"/>
      <c r="AM71" s="201">
        <f t="shared" si="7"/>
        <v>2.443715101998456E-2</v>
      </c>
      <c r="AN71" s="201">
        <f t="shared" si="7"/>
        <v>2.4040222558370239E-2</v>
      </c>
      <c r="AO71" s="201">
        <f t="shared" si="7"/>
        <v>2.0120081065557072E-2</v>
      </c>
      <c r="AP71" s="201">
        <f t="shared" si="6"/>
        <v>2.428360227737425E-2</v>
      </c>
      <c r="AQ71" s="201">
        <f t="shared" si="6"/>
        <v>2.6144621323507256E-2</v>
      </c>
      <c r="AR71" s="201">
        <f t="shared" si="6"/>
        <v>2.5475535650399284E-2</v>
      </c>
      <c r="AS71" s="201">
        <f t="shared" si="6"/>
        <v>2.673375008631762E-2</v>
      </c>
      <c r="AT71" s="201"/>
    </row>
    <row r="72" spans="2:46" ht="15.6">
      <c r="B72" s="197">
        <v>42614</v>
      </c>
      <c r="C72" s="198">
        <v>18527.5</v>
      </c>
      <c r="D72" s="198">
        <v>559206.40000000002</v>
      </c>
      <c r="E72" s="199">
        <v>18943.099999999999</v>
      </c>
      <c r="F72" s="199">
        <v>19695.599999999999</v>
      </c>
      <c r="G72" s="199">
        <v>17081.100000000002</v>
      </c>
      <c r="H72" s="199">
        <v>8054297.1999999993</v>
      </c>
      <c r="I72" s="198">
        <v>17752.335999999999</v>
      </c>
      <c r="L72" s="198">
        <v>18400.120603531112</v>
      </c>
      <c r="M72" s="198">
        <v>593070.20246720396</v>
      </c>
      <c r="N72" s="199">
        <v>18943.099999999999</v>
      </c>
      <c r="O72" s="199">
        <v>19695.599999999999</v>
      </c>
      <c r="P72" s="199">
        <v>17081.100000000002</v>
      </c>
      <c r="Q72" s="199">
        <v>8054297.1999999993</v>
      </c>
      <c r="R72" s="198">
        <v>17670.306945404507</v>
      </c>
      <c r="U72" s="203"/>
      <c r="V72" s="203"/>
      <c r="W72" s="204"/>
      <c r="X72" s="204"/>
      <c r="Y72" s="204"/>
      <c r="Z72" s="204"/>
      <c r="AA72" s="203"/>
      <c r="AB72" s="202">
        <v>100</v>
      </c>
      <c r="AC72" s="202"/>
      <c r="AD72" s="201">
        <f t="shared" si="9"/>
        <v>7.9388433777896061E-3</v>
      </c>
      <c r="AE72" s="201">
        <f t="shared" si="9"/>
        <v>1.531645657568026E-3</v>
      </c>
      <c r="AF72" s="201">
        <f t="shared" si="8"/>
        <v>6.2468460333058307E-3</v>
      </c>
      <c r="AG72" s="201">
        <f t="shared" si="8"/>
        <v>8.0766514141816792E-3</v>
      </c>
      <c r="AH72" s="201">
        <f t="shared" si="8"/>
        <v>7.175961413729226E-3</v>
      </c>
      <c r="AI72" s="201">
        <f t="shared" si="8"/>
        <v>5.5664802800070579E-3</v>
      </c>
      <c r="AJ72" s="201">
        <f t="shared" si="8"/>
        <v>8.9693717064227574E-3</v>
      </c>
      <c r="AK72" s="202"/>
      <c r="AM72" s="201">
        <f t="shared" si="7"/>
        <v>2.6446851400902416E-2</v>
      </c>
      <c r="AN72" s="201">
        <f t="shared" si="7"/>
        <v>1.5714923118252733E-2</v>
      </c>
      <c r="AO72" s="201">
        <f t="shared" si="7"/>
        <v>2.0558683296069802E-2</v>
      </c>
      <c r="AP72" s="201">
        <f t="shared" si="6"/>
        <v>2.5214458232697412E-2</v>
      </c>
      <c r="AQ72" s="201">
        <f t="shared" si="6"/>
        <v>2.8065339336013961E-2</v>
      </c>
      <c r="AR72" s="201">
        <f t="shared" si="6"/>
        <v>2.3767992989621511E-2</v>
      </c>
      <c r="AS72" s="201">
        <f t="shared" si="6"/>
        <v>3.0784544982952022E-2</v>
      </c>
      <c r="AT72" s="201"/>
    </row>
    <row r="73" spans="2:46" ht="15.6">
      <c r="B73" s="197">
        <v>42705</v>
      </c>
      <c r="C73" s="198">
        <v>18508.099999999999</v>
      </c>
      <c r="D73" s="198">
        <v>594030.4</v>
      </c>
      <c r="E73" s="199">
        <v>19030.599999999999</v>
      </c>
      <c r="F73" s="199">
        <v>19779.800000000003</v>
      </c>
      <c r="G73" s="199">
        <v>17167.199999999997</v>
      </c>
      <c r="H73" s="199">
        <v>8073155.1000000006</v>
      </c>
      <c r="I73" s="198">
        <v>17814.311666666668</v>
      </c>
      <c r="L73" s="198">
        <v>18485.428948261047</v>
      </c>
      <c r="M73" s="198">
        <v>592266.70342305815</v>
      </c>
      <c r="N73" s="199">
        <v>19030.599999999999</v>
      </c>
      <c r="O73" s="199">
        <v>19779.800000000003</v>
      </c>
      <c r="P73" s="199">
        <v>17167.199999999997</v>
      </c>
      <c r="Q73" s="199">
        <v>8073155.1000000006</v>
      </c>
      <c r="R73" s="198">
        <v>17815.565485504489</v>
      </c>
      <c r="U73" s="203"/>
      <c r="V73" s="203"/>
      <c r="W73" s="204"/>
      <c r="X73" s="204"/>
      <c r="Y73" s="204"/>
      <c r="Z73" s="204"/>
      <c r="AA73" s="203"/>
      <c r="AB73" s="202">
        <v>100</v>
      </c>
      <c r="AC73" s="202"/>
      <c r="AD73" s="201">
        <f t="shared" si="9"/>
        <v>4.6362926943839256E-3</v>
      </c>
      <c r="AE73" s="201">
        <f t="shared" si="9"/>
        <v>-1.3548127031222101E-3</v>
      </c>
      <c r="AF73" s="201">
        <f t="shared" si="8"/>
        <v>4.6190961352683413E-3</v>
      </c>
      <c r="AG73" s="201">
        <f t="shared" si="8"/>
        <v>4.2750665123176823E-3</v>
      </c>
      <c r="AH73" s="201">
        <f t="shared" si="8"/>
        <v>5.0406589739533381E-3</v>
      </c>
      <c r="AI73" s="201">
        <f t="shared" si="8"/>
        <v>2.3413464305739318E-3</v>
      </c>
      <c r="AJ73" s="201">
        <f t="shared" si="8"/>
        <v>8.2204876547296024E-3</v>
      </c>
      <c r="AK73" s="202"/>
      <c r="AM73" s="201">
        <f t="shared" si="7"/>
        <v>2.2789864848941521E-2</v>
      </c>
      <c r="AN73" s="201">
        <f t="shared" si="7"/>
        <v>7.5093391091103356E-3</v>
      </c>
      <c r="AO73" s="201">
        <f t="shared" si="7"/>
        <v>1.9806012539520745E-2</v>
      </c>
      <c r="AP73" s="201">
        <f t="shared" si="6"/>
        <v>2.29731686629846E-2</v>
      </c>
      <c r="AQ73" s="201">
        <f t="shared" si="6"/>
        <v>2.5158396980753173E-2</v>
      </c>
      <c r="AR73" s="201">
        <f t="shared" si="6"/>
        <v>1.6567836001104341E-2</v>
      </c>
      <c r="AS73" s="201">
        <f t="shared" si="6"/>
        <v>3.2565465593666243E-2</v>
      </c>
      <c r="AT73" s="201"/>
    </row>
    <row r="74" spans="2:46" ht="15.6">
      <c r="B74" s="197">
        <v>42795</v>
      </c>
      <c r="C74" s="198">
        <v>18438.3</v>
      </c>
      <c r="D74" s="198">
        <v>609969.80000000005</v>
      </c>
      <c r="E74" s="199">
        <v>19182.8</v>
      </c>
      <c r="F74" s="199">
        <v>19943.899999999998</v>
      </c>
      <c r="G74" s="199">
        <v>17309.399999999998</v>
      </c>
      <c r="H74" s="199">
        <v>8139572.1000000006</v>
      </c>
      <c r="I74" s="198">
        <v>17777.479000000003</v>
      </c>
      <c r="L74" s="198">
        <v>18641.642485167962</v>
      </c>
      <c r="M74" s="198">
        <v>594138.37105726218</v>
      </c>
      <c r="N74" s="199">
        <v>19182.8</v>
      </c>
      <c r="O74" s="199">
        <v>19943.899999999998</v>
      </c>
      <c r="P74" s="199">
        <v>17309.399999999998</v>
      </c>
      <c r="Q74" s="199">
        <v>8139572.1000000006</v>
      </c>
      <c r="R74" s="198">
        <v>17979.951361330721</v>
      </c>
      <c r="U74" s="203"/>
      <c r="V74" s="203"/>
      <c r="W74" s="204"/>
      <c r="X74" s="204"/>
      <c r="Y74" s="204"/>
      <c r="Z74" s="204"/>
      <c r="AA74" s="203"/>
      <c r="AB74" s="202">
        <v>100</v>
      </c>
      <c r="AC74" s="202"/>
      <c r="AD74" s="201">
        <f t="shared" si="9"/>
        <v>8.4506308911813655E-3</v>
      </c>
      <c r="AE74" s="201">
        <f t="shared" si="9"/>
        <v>3.1601770340736746E-3</v>
      </c>
      <c r="AF74" s="201">
        <f t="shared" si="8"/>
        <v>7.9976458966086739E-3</v>
      </c>
      <c r="AG74" s="201">
        <f t="shared" si="8"/>
        <v>8.2963427334954432E-3</v>
      </c>
      <c r="AH74" s="201">
        <f t="shared" si="8"/>
        <v>8.2832378023207642E-3</v>
      </c>
      <c r="AI74" s="201">
        <f t="shared" si="8"/>
        <v>8.226895083435215E-3</v>
      </c>
      <c r="AJ74" s="201">
        <f t="shared" si="8"/>
        <v>9.2270927891671128E-3</v>
      </c>
      <c r="AK74" s="202"/>
      <c r="AM74" s="201">
        <f t="shared" si="7"/>
        <v>2.2852452020871938E-2</v>
      </c>
      <c r="AN74" s="201">
        <f t="shared" si="7"/>
        <v>3.1786482239839486E-3</v>
      </c>
      <c r="AO74" s="201">
        <f t="shared" si="7"/>
        <v>2.349752432986163E-2</v>
      </c>
      <c r="AP74" s="201">
        <f t="shared" si="6"/>
        <v>2.541440440934517E-2</v>
      </c>
      <c r="AQ74" s="201">
        <f t="shared" si="6"/>
        <v>2.6612180988926815E-2</v>
      </c>
      <c r="AR74" s="201">
        <f t="shared" si="6"/>
        <v>1.8031740771579319E-2</v>
      </c>
      <c r="AS74" s="201">
        <f t="shared" si="6"/>
        <v>3.4036131832066996E-2</v>
      </c>
      <c r="AT74" s="201"/>
    </row>
    <row r="75" spans="2:46" ht="15.6">
      <c r="B75" s="197">
        <v>42887</v>
      </c>
      <c r="C75" s="198">
        <v>18813.3</v>
      </c>
      <c r="D75" s="198">
        <v>613853</v>
      </c>
      <c r="E75" s="199">
        <v>19330.7</v>
      </c>
      <c r="F75" s="199">
        <v>20083.8</v>
      </c>
      <c r="G75" s="199">
        <v>17462.8</v>
      </c>
      <c r="H75" s="199">
        <v>8172295.8999999994</v>
      </c>
      <c r="I75" s="198">
        <v>18300.247666666666</v>
      </c>
      <c r="L75" s="198">
        <v>18766.134971223881</v>
      </c>
      <c r="M75" s="198">
        <v>595897.78611482098</v>
      </c>
      <c r="N75" s="199">
        <v>19330.7</v>
      </c>
      <c r="O75" s="199">
        <v>20083.8</v>
      </c>
      <c r="P75" s="199">
        <v>17462.8</v>
      </c>
      <c r="Q75" s="199">
        <v>8172295.8999999994</v>
      </c>
      <c r="R75" s="198">
        <v>18176.270973473336</v>
      </c>
      <c r="U75" s="203"/>
      <c r="V75" s="203"/>
      <c r="W75" s="204"/>
      <c r="X75" s="204"/>
      <c r="Y75" s="204"/>
      <c r="Z75" s="204"/>
      <c r="AA75" s="203"/>
      <c r="AB75" s="202">
        <v>100</v>
      </c>
      <c r="AC75" s="202"/>
      <c r="AD75" s="201">
        <f t="shared" si="9"/>
        <v>6.6781929840662446E-3</v>
      </c>
      <c r="AE75" s="201">
        <f t="shared" si="9"/>
        <v>2.961288385444627E-3</v>
      </c>
      <c r="AF75" s="201">
        <f t="shared" si="8"/>
        <v>7.7100319035803278E-3</v>
      </c>
      <c r="AG75" s="201">
        <f t="shared" si="8"/>
        <v>7.0146761666474156E-3</v>
      </c>
      <c r="AH75" s="201">
        <f t="shared" si="8"/>
        <v>8.8622367037565208E-3</v>
      </c>
      <c r="AI75" s="201">
        <f t="shared" si="8"/>
        <v>4.0203341893119138E-3</v>
      </c>
      <c r="AJ75" s="201">
        <f t="shared" si="8"/>
        <v>1.0918806630636269E-2</v>
      </c>
      <c r="AK75" s="202"/>
      <c r="AM75" s="201">
        <f t="shared" si="7"/>
        <v>2.7988717309654243E-2</v>
      </c>
      <c r="AN75" s="201">
        <f t="shared" si="7"/>
        <v>6.3066528861412952E-3</v>
      </c>
      <c r="AO75" s="201">
        <f t="shared" si="7"/>
        <v>2.6835940612467191E-2</v>
      </c>
      <c r="AP75" s="201">
        <f t="shared" si="6"/>
        <v>2.7945828087092783E-2</v>
      </c>
      <c r="AQ75" s="201">
        <f t="shared" si="6"/>
        <v>2.9682653867471487E-2</v>
      </c>
      <c r="AR75" s="201">
        <f t="shared" si="6"/>
        <v>2.0298434476658356E-2</v>
      </c>
      <c r="AS75" s="201">
        <f t="shared" si="6"/>
        <v>3.7859770106628554E-2</v>
      </c>
      <c r="AT75" s="201"/>
    </row>
    <row r="76" spans="2:46" ht="15.6">
      <c r="B76" s="197">
        <v>42979</v>
      </c>
      <c r="C76" s="198">
        <v>19049.2</v>
      </c>
      <c r="D76" s="198">
        <v>563429</v>
      </c>
      <c r="E76" s="199">
        <v>19470.400000000001</v>
      </c>
      <c r="F76" s="199">
        <v>20250.300000000003</v>
      </c>
      <c r="G76" s="199">
        <v>17595.5</v>
      </c>
      <c r="H76" s="199">
        <v>8230270.1000000006</v>
      </c>
      <c r="I76" s="198">
        <v>18378.444666666666</v>
      </c>
      <c r="L76" s="198">
        <v>18917.646292873997</v>
      </c>
      <c r="M76" s="198">
        <v>598395.77866362897</v>
      </c>
      <c r="N76" s="199">
        <v>19470.400000000001</v>
      </c>
      <c r="O76" s="199">
        <v>20250.300000000003</v>
      </c>
      <c r="P76" s="199">
        <v>17595.5</v>
      </c>
      <c r="Q76" s="199">
        <v>8230270.1000000006</v>
      </c>
      <c r="R76" s="198">
        <v>18300.183530832142</v>
      </c>
      <c r="U76" s="203"/>
      <c r="V76" s="203"/>
      <c r="W76" s="204"/>
      <c r="X76" s="204"/>
      <c r="Y76" s="204"/>
      <c r="Z76" s="204"/>
      <c r="AA76" s="203"/>
      <c r="AB76" s="202">
        <v>100</v>
      </c>
      <c r="AC76" s="202"/>
      <c r="AD76" s="201">
        <f t="shared" si="9"/>
        <v>8.0736561834626741E-3</v>
      </c>
      <c r="AE76" s="201">
        <f t="shared" si="9"/>
        <v>4.1919815898203705E-3</v>
      </c>
      <c r="AF76" s="201">
        <f t="shared" si="8"/>
        <v>7.2268464152875911E-3</v>
      </c>
      <c r="AG76" s="201">
        <f t="shared" si="8"/>
        <v>8.2902637947004365E-3</v>
      </c>
      <c r="AH76" s="201">
        <f t="shared" si="8"/>
        <v>7.599010467966183E-3</v>
      </c>
      <c r="AI76" s="201">
        <f t="shared" si="8"/>
        <v>7.0939917875465497E-3</v>
      </c>
      <c r="AJ76" s="201">
        <f t="shared" si="8"/>
        <v>6.8172705798481559E-3</v>
      </c>
      <c r="AK76" s="202"/>
      <c r="AM76" s="201">
        <f t="shared" si="7"/>
        <v>2.8126211805566514E-2</v>
      </c>
      <c r="AN76" s="201">
        <f t="shared" si="7"/>
        <v>8.9796725147719414E-3</v>
      </c>
      <c r="AO76" s="201">
        <f t="shared" si="7"/>
        <v>2.7835993052879537E-2</v>
      </c>
      <c r="AP76" s="201">
        <f t="shared" si="6"/>
        <v>2.8163650764638115E-2</v>
      </c>
      <c r="AQ76" s="201">
        <f t="shared" si="6"/>
        <v>3.0115156518022657E-2</v>
      </c>
      <c r="AR76" s="201">
        <f t="shared" si="6"/>
        <v>2.1848324643396699E-2</v>
      </c>
      <c r="AS76" s="201">
        <f t="shared" si="6"/>
        <v>3.5646046634829176E-2</v>
      </c>
      <c r="AT76" s="201"/>
    </row>
    <row r="77" spans="2:46" ht="15.6">
      <c r="B77" s="197">
        <v>43070</v>
      </c>
      <c r="C77" s="198">
        <v>18998.400000000001</v>
      </c>
      <c r="D77" s="198">
        <v>604000.30000000005</v>
      </c>
      <c r="E77" s="199">
        <v>19544.5</v>
      </c>
      <c r="F77" s="199">
        <v>20323.599999999999</v>
      </c>
      <c r="G77" s="199">
        <v>17676.3</v>
      </c>
      <c r="H77" s="199">
        <v>8260014.7999999998</v>
      </c>
      <c r="I77" s="198">
        <v>18436.162</v>
      </c>
      <c r="L77" s="198">
        <v>18969.683476711241</v>
      </c>
      <c r="M77" s="198">
        <v>603435.73245063366</v>
      </c>
      <c r="N77" s="199">
        <v>19544.5</v>
      </c>
      <c r="O77" s="199">
        <v>20323.599999999999</v>
      </c>
      <c r="P77" s="199">
        <v>17676.3</v>
      </c>
      <c r="Q77" s="199">
        <v>8260014.7999999998</v>
      </c>
      <c r="R77" s="198">
        <v>18431.754165369886</v>
      </c>
      <c r="U77" s="203"/>
      <c r="V77" s="203"/>
      <c r="W77" s="204"/>
      <c r="X77" s="204"/>
      <c r="Y77" s="204"/>
      <c r="Z77" s="204"/>
      <c r="AA77" s="203"/>
      <c r="AB77" s="202">
        <v>100</v>
      </c>
      <c r="AC77" s="202"/>
      <c r="AD77" s="201">
        <f t="shared" si="9"/>
        <v>2.7507218938143119E-3</v>
      </c>
      <c r="AE77" s="201">
        <f t="shared" si="9"/>
        <v>8.4224420804910327E-3</v>
      </c>
      <c r="AF77" s="201">
        <f t="shared" si="8"/>
        <v>3.8057769742787517E-3</v>
      </c>
      <c r="AG77" s="201">
        <f t="shared" si="8"/>
        <v>3.6196994612422984E-3</v>
      </c>
      <c r="AH77" s="201">
        <f t="shared" si="8"/>
        <v>4.5920832030916792E-3</v>
      </c>
      <c r="AI77" s="201">
        <f t="shared" si="8"/>
        <v>3.6140612201778222E-3</v>
      </c>
      <c r="AJ77" s="201">
        <f t="shared" si="8"/>
        <v>7.1895800561820877E-3</v>
      </c>
      <c r="AK77" s="202"/>
      <c r="AM77" s="201">
        <f t="shared" si="7"/>
        <v>2.6196553501981246E-2</v>
      </c>
      <c r="AN77" s="201">
        <f t="shared" si="7"/>
        <v>1.8858107273333369E-2</v>
      </c>
      <c r="AO77" s="201">
        <f t="shared" si="7"/>
        <v>2.7003877964961731E-2</v>
      </c>
      <c r="AP77" s="201">
        <f t="shared" si="6"/>
        <v>2.7492694567184506E-2</v>
      </c>
      <c r="AQ77" s="201">
        <f t="shared" si="6"/>
        <v>2.9655389347127192E-2</v>
      </c>
      <c r="AR77" s="201">
        <f t="shared" si="6"/>
        <v>2.3145808260267353E-2</v>
      </c>
      <c r="AS77" s="201">
        <f t="shared" si="6"/>
        <v>3.4587096343742463E-2</v>
      </c>
      <c r="AT77" s="201"/>
    </row>
    <row r="78" spans="2:46" ht="15.6">
      <c r="B78" s="197">
        <v>43160</v>
      </c>
      <c r="C78" s="198">
        <v>18874.2</v>
      </c>
      <c r="D78" s="198">
        <v>615140.5</v>
      </c>
      <c r="E78" s="199">
        <v>19599.199999999997</v>
      </c>
      <c r="F78" s="199">
        <v>20387.3</v>
      </c>
      <c r="G78" s="199">
        <v>17700.899999999998</v>
      </c>
      <c r="H78" s="199">
        <v>8308501.0999999996</v>
      </c>
      <c r="I78" s="198">
        <v>18382.543333333331</v>
      </c>
      <c r="L78" s="198">
        <v>19087.269039260947</v>
      </c>
      <c r="M78" s="198">
        <v>610642.49416173901</v>
      </c>
      <c r="N78" s="199">
        <v>19599.199999999997</v>
      </c>
      <c r="O78" s="199">
        <v>20387.3</v>
      </c>
      <c r="P78" s="199">
        <v>17700.899999999998</v>
      </c>
      <c r="Q78" s="199">
        <v>8308501.0999999996</v>
      </c>
      <c r="R78" s="198">
        <v>18591.831907363132</v>
      </c>
      <c r="U78" s="203"/>
      <c r="V78" s="203"/>
      <c r="W78" s="204"/>
      <c r="X78" s="204"/>
      <c r="Y78" s="204"/>
      <c r="Z78" s="204"/>
      <c r="AA78" s="203"/>
      <c r="AB78" s="202">
        <v>100</v>
      </c>
      <c r="AC78" s="202"/>
      <c r="AD78" s="201">
        <f t="shared" si="9"/>
        <v>6.1986043517312517E-3</v>
      </c>
      <c r="AE78" s="201">
        <f t="shared" si="9"/>
        <v>1.1942881940115946E-2</v>
      </c>
      <c r="AF78" s="201">
        <f t="shared" si="8"/>
        <v>2.798741333879029E-3</v>
      </c>
      <c r="AG78" s="201">
        <f t="shared" si="8"/>
        <v>3.1342872325770266E-3</v>
      </c>
      <c r="AH78" s="201">
        <f t="shared" si="8"/>
        <v>1.3916939631031244E-3</v>
      </c>
      <c r="AI78" s="201">
        <f t="shared" si="8"/>
        <v>5.8700015888590862E-3</v>
      </c>
      <c r="AJ78" s="201">
        <f t="shared" si="8"/>
        <v>8.6848891623134694E-3</v>
      </c>
      <c r="AK78" s="202"/>
      <c r="AM78" s="201">
        <f t="shared" si="7"/>
        <v>2.3904897567236461E-2</v>
      </c>
      <c r="AN78" s="201">
        <f t="shared" si="7"/>
        <v>2.7778248146316464E-2</v>
      </c>
      <c r="AO78" s="201">
        <f t="shared" si="7"/>
        <v>2.1706945805617384E-2</v>
      </c>
      <c r="AP78" s="201">
        <f t="shared" si="6"/>
        <v>2.2232361774778386E-2</v>
      </c>
      <c r="AQ78" s="201">
        <f t="shared" si="6"/>
        <v>2.2617768380186476E-2</v>
      </c>
      <c r="AR78" s="201">
        <f t="shared" si="6"/>
        <v>2.0754039392316237E-2</v>
      </c>
      <c r="AS78" s="201">
        <f t="shared" si="6"/>
        <v>3.4031268146162752E-2</v>
      </c>
      <c r="AT78" s="201"/>
    </row>
    <row r="79" spans="2:46" ht="15.6">
      <c r="B79" s="197">
        <v>43252</v>
      </c>
      <c r="C79" s="198">
        <v>19344.099999999999</v>
      </c>
      <c r="D79" s="198">
        <v>646371</v>
      </c>
      <c r="E79" s="199">
        <v>19738.599999999999</v>
      </c>
      <c r="F79" s="199">
        <v>20495.599999999999</v>
      </c>
      <c r="G79" s="199">
        <v>17837.599999999999</v>
      </c>
      <c r="H79" s="199">
        <v>8405877.1999999993</v>
      </c>
      <c r="I79" s="198">
        <v>18867.039999999997</v>
      </c>
      <c r="L79" s="198">
        <v>19296.975731292652</v>
      </c>
      <c r="M79" s="198">
        <v>617055.94812188426</v>
      </c>
      <c r="N79" s="199">
        <v>19738.599999999999</v>
      </c>
      <c r="O79" s="199">
        <v>20495.599999999999</v>
      </c>
      <c r="P79" s="199">
        <v>17837.599999999999</v>
      </c>
      <c r="Q79" s="199">
        <v>8405877.1999999993</v>
      </c>
      <c r="R79" s="198">
        <v>18742.063664074736</v>
      </c>
      <c r="U79" s="203"/>
      <c r="V79" s="203"/>
      <c r="W79" s="204"/>
      <c r="X79" s="204"/>
      <c r="Y79" s="204"/>
      <c r="Z79" s="204"/>
      <c r="AA79" s="203"/>
      <c r="AB79" s="202">
        <v>100</v>
      </c>
      <c r="AC79" s="202"/>
      <c r="AD79" s="201">
        <f t="shared" si="9"/>
        <v>1.0986731082396117E-2</v>
      </c>
      <c r="AE79" s="201">
        <f t="shared" si="9"/>
        <v>1.0502796679666693E-2</v>
      </c>
      <c r="AF79" s="201">
        <f t="shared" si="8"/>
        <v>7.1125352055185775E-3</v>
      </c>
      <c r="AG79" s="201">
        <f t="shared" si="8"/>
        <v>5.3121305911032479E-3</v>
      </c>
      <c r="AH79" s="201">
        <f t="shared" si="8"/>
        <v>7.7227711585285963E-3</v>
      </c>
      <c r="AI79" s="201">
        <f t="shared" si="8"/>
        <v>1.172005622048955E-2</v>
      </c>
      <c r="AJ79" s="201">
        <f t="shared" si="8"/>
        <v>8.0805246874089409E-3</v>
      </c>
      <c r="AK79" s="202"/>
      <c r="AM79" s="201">
        <f t="shared" si="7"/>
        <v>2.8287165198522146E-2</v>
      </c>
      <c r="AN79" s="201">
        <f t="shared" si="7"/>
        <v>3.5506361158029964E-2</v>
      </c>
      <c r="AO79" s="201">
        <f t="shared" si="7"/>
        <v>2.1101149984221967E-2</v>
      </c>
      <c r="AP79" s="201">
        <f t="shared" si="6"/>
        <v>2.0504087871817012E-2</v>
      </c>
      <c r="AQ79" s="201">
        <f t="shared" si="6"/>
        <v>2.1462766566644476E-2</v>
      </c>
      <c r="AR79" s="201">
        <f t="shared" si="6"/>
        <v>2.8582090376830349E-2</v>
      </c>
      <c r="AS79" s="201">
        <f t="shared" si="6"/>
        <v>3.1128095054652638E-2</v>
      </c>
      <c r="AT79" s="201"/>
    </row>
    <row r="80" spans="2:46" ht="15.6">
      <c r="B80" s="197">
        <v>43344</v>
      </c>
      <c r="C80" s="198">
        <v>19528</v>
      </c>
      <c r="D80" s="198">
        <v>587829.1</v>
      </c>
      <c r="E80" s="199">
        <v>19886.5</v>
      </c>
      <c r="F80" s="199">
        <v>20645.8</v>
      </c>
      <c r="G80" s="199">
        <v>17984.599999999999</v>
      </c>
      <c r="H80" s="199">
        <v>8466614.7999999989</v>
      </c>
      <c r="I80" s="198">
        <v>18915.11</v>
      </c>
      <c r="L80" s="198">
        <v>19396.063008812445</v>
      </c>
      <c r="M80" s="198">
        <v>622979.45377414033</v>
      </c>
      <c r="N80" s="199">
        <v>19886.5</v>
      </c>
      <c r="O80" s="199">
        <v>20645.8</v>
      </c>
      <c r="P80" s="199">
        <v>17984.599999999999</v>
      </c>
      <c r="Q80" s="199">
        <v>8466614.7999999989</v>
      </c>
      <c r="R80" s="198">
        <v>18840.248426081194</v>
      </c>
      <c r="U80" s="203"/>
      <c r="V80" s="203"/>
      <c r="W80" s="204"/>
      <c r="X80" s="204"/>
      <c r="Y80" s="204"/>
      <c r="Z80" s="204"/>
      <c r="AA80" s="203"/>
      <c r="AB80" s="202">
        <v>100</v>
      </c>
      <c r="AC80" s="202"/>
      <c r="AD80" s="201">
        <f t="shared" si="9"/>
        <v>5.1348604516876506E-3</v>
      </c>
      <c r="AE80" s="201">
        <f t="shared" si="9"/>
        <v>9.5996249129195466E-3</v>
      </c>
      <c r="AF80" s="201">
        <f t="shared" si="8"/>
        <v>7.4929326294672638E-3</v>
      </c>
      <c r="AG80" s="201">
        <f t="shared" si="8"/>
        <v>7.3284021936415034E-3</v>
      </c>
      <c r="AH80" s="201">
        <f t="shared" si="8"/>
        <v>8.2410189711621396E-3</v>
      </c>
      <c r="AI80" s="201">
        <f t="shared" si="8"/>
        <v>7.2256111474005014E-3</v>
      </c>
      <c r="AJ80" s="201">
        <f t="shared" si="8"/>
        <v>5.2387380475429346E-3</v>
      </c>
      <c r="AK80" s="202"/>
      <c r="AM80" s="201">
        <f t="shared" si="7"/>
        <v>2.5289441854014383E-2</v>
      </c>
      <c r="AN80" s="201">
        <f t="shared" si="7"/>
        <v>4.1082634582437993E-2</v>
      </c>
      <c r="AO80" s="201">
        <f t="shared" si="7"/>
        <v>2.1370901470950665E-2</v>
      </c>
      <c r="AP80" s="201">
        <f t="shared" si="6"/>
        <v>1.9530574855680882E-2</v>
      </c>
      <c r="AQ80" s="201">
        <f t="shared" si="6"/>
        <v>2.2113608593106182E-2</v>
      </c>
      <c r="AR80" s="201">
        <f t="shared" si="6"/>
        <v>2.8716518064212604E-2</v>
      </c>
      <c r="AS80" s="201">
        <f t="shared" si="6"/>
        <v>2.9511446939269881E-2</v>
      </c>
      <c r="AT80" s="201"/>
    </row>
    <row r="81" spans="2:54" ht="15.6">
      <c r="B81" s="197">
        <v>43435</v>
      </c>
      <c r="C81" s="198">
        <v>19564.599999999999</v>
      </c>
      <c r="D81" s="198">
        <v>628650</v>
      </c>
      <c r="E81" s="199">
        <v>20012.099999999999</v>
      </c>
      <c r="F81" s="199">
        <v>20757.7</v>
      </c>
      <c r="G81" s="199">
        <v>18065.3</v>
      </c>
      <c r="H81" s="199">
        <v>8447369.9000000004</v>
      </c>
      <c r="I81" s="198">
        <v>18987.62</v>
      </c>
      <c r="L81" s="198">
        <v>19525.271431129589</v>
      </c>
      <c r="M81" s="198">
        <v>624628.91414100677</v>
      </c>
      <c r="N81" s="199">
        <v>20012.099999999999</v>
      </c>
      <c r="O81" s="199">
        <v>20757.7</v>
      </c>
      <c r="P81" s="199">
        <v>18065.3</v>
      </c>
      <c r="Q81" s="199">
        <v>8447369.9000000004</v>
      </c>
      <c r="R81" s="198">
        <v>18971.269079790094</v>
      </c>
      <c r="U81" s="203"/>
      <c r="V81" s="203"/>
      <c r="W81" s="204"/>
      <c r="X81" s="204"/>
      <c r="Y81" s="204"/>
      <c r="Z81" s="204"/>
      <c r="AA81" s="203"/>
      <c r="AB81" s="202">
        <v>100</v>
      </c>
      <c r="AC81" s="202"/>
      <c r="AD81" s="201">
        <f t="shared" si="9"/>
        <v>6.6615798401170601E-3</v>
      </c>
      <c r="AE81" s="201">
        <f t="shared" si="9"/>
        <v>2.6476962552675065E-3</v>
      </c>
      <c r="AF81" s="201">
        <f t="shared" si="8"/>
        <v>6.3158424056519724E-3</v>
      </c>
      <c r="AG81" s="201">
        <f t="shared" si="8"/>
        <v>5.4199885691037508E-3</v>
      </c>
      <c r="AH81" s="201">
        <f t="shared" si="8"/>
        <v>4.4871723585735435E-3</v>
      </c>
      <c r="AI81" s="201">
        <f t="shared" si="8"/>
        <v>-2.273033609607289E-3</v>
      </c>
      <c r="AJ81" s="201">
        <f t="shared" si="8"/>
        <v>6.954295439518976E-3</v>
      </c>
      <c r="AK81" s="202"/>
      <c r="AM81" s="201">
        <f t="shared" si="7"/>
        <v>2.9288203733100371E-2</v>
      </c>
      <c r="AN81" s="201">
        <f t="shared" si="7"/>
        <v>3.5120859688412498E-2</v>
      </c>
      <c r="AO81" s="201">
        <f t="shared" si="7"/>
        <v>2.3924889355061429E-2</v>
      </c>
      <c r="AP81" s="201">
        <f t="shared" si="6"/>
        <v>2.1359404829853101E-2</v>
      </c>
      <c r="AQ81" s="201">
        <f t="shared" si="6"/>
        <v>2.200686795313489E-2</v>
      </c>
      <c r="AR81" s="201">
        <f t="shared" si="6"/>
        <v>2.268217485518309E-2</v>
      </c>
      <c r="AS81" s="201">
        <f t="shared" si="6"/>
        <v>2.9270947820791982E-2</v>
      </c>
      <c r="AT81" s="201"/>
    </row>
    <row r="82" spans="2:54" ht="15.6">
      <c r="B82" s="197">
        <v>43525</v>
      </c>
      <c r="C82" s="198">
        <v>19471.099999999999</v>
      </c>
      <c r="D82" s="198">
        <v>638565.69999999995</v>
      </c>
      <c r="E82" s="199">
        <v>20227.7</v>
      </c>
      <c r="F82" s="199">
        <v>20970.800000000003</v>
      </c>
      <c r="G82" s="199">
        <v>18253</v>
      </c>
      <c r="H82" s="199">
        <v>8570583.0999999996</v>
      </c>
      <c r="I82" s="198">
        <v>18917.116666666669</v>
      </c>
      <c r="L82" s="198">
        <v>19694.139088609478</v>
      </c>
      <c r="M82" s="198">
        <v>624403.17118187912</v>
      </c>
      <c r="N82" s="199">
        <v>20227.7</v>
      </c>
      <c r="O82" s="199">
        <v>20970.800000000003</v>
      </c>
      <c r="P82" s="199">
        <v>18253</v>
      </c>
      <c r="Q82" s="199">
        <v>8570583.0999999996</v>
      </c>
      <c r="R82" s="198">
        <v>19133.359405188839</v>
      </c>
      <c r="U82" s="203"/>
      <c r="V82" s="203"/>
      <c r="W82" s="204"/>
      <c r="X82" s="204"/>
      <c r="Y82" s="204"/>
      <c r="Z82" s="204"/>
      <c r="AA82" s="203"/>
      <c r="AB82" s="202">
        <v>100</v>
      </c>
      <c r="AC82" s="202"/>
      <c r="AD82" s="201">
        <f t="shared" si="9"/>
        <v>8.6486714448772428E-3</v>
      </c>
      <c r="AE82" s="201">
        <f t="shared" si="9"/>
        <v>-3.614033132585126E-4</v>
      </c>
      <c r="AF82" s="201">
        <f t="shared" si="8"/>
        <v>1.0773482043363813E-2</v>
      </c>
      <c r="AG82" s="201">
        <f t="shared" si="8"/>
        <v>1.0266069940311429E-2</v>
      </c>
      <c r="AH82" s="201">
        <f t="shared" si="8"/>
        <v>1.0390084858817872E-2</v>
      </c>
      <c r="AI82" s="201">
        <f t="shared" si="8"/>
        <v>1.4585983739151764E-2</v>
      </c>
      <c r="AJ82" s="201">
        <f t="shared" si="8"/>
        <v>8.5439895832493118E-3</v>
      </c>
      <c r="AK82" s="202"/>
      <c r="AM82" s="201">
        <f t="shared" si="7"/>
        <v>3.1794493392441225E-2</v>
      </c>
      <c r="AN82" s="201">
        <f t="shared" si="7"/>
        <v>2.2534751760160621E-2</v>
      </c>
      <c r="AO82" s="201">
        <f t="shared" si="7"/>
        <v>3.2067635413690621E-2</v>
      </c>
      <c r="AP82" s="201">
        <f t="shared" si="6"/>
        <v>2.8620759001927842E-2</v>
      </c>
      <c r="AQ82" s="201">
        <f t="shared" si="6"/>
        <v>3.1190504437627498E-2</v>
      </c>
      <c r="AR82" s="201">
        <f t="shared" si="6"/>
        <v>3.1543836468890918E-2</v>
      </c>
      <c r="AS82" s="201">
        <f t="shared" si="6"/>
        <v>2.9127172648933053E-2</v>
      </c>
      <c r="AT82" s="201"/>
    </row>
    <row r="83" spans="2:54" ht="15.6">
      <c r="B83" s="197">
        <v>43617</v>
      </c>
      <c r="C83" s="198">
        <v>19804.900000000001</v>
      </c>
      <c r="D83" s="198">
        <v>646348.30000000005</v>
      </c>
      <c r="E83" s="199">
        <v>20325</v>
      </c>
      <c r="F83" s="199">
        <v>21056.1</v>
      </c>
      <c r="G83" s="199">
        <v>18337.400000000001</v>
      </c>
      <c r="H83" s="199">
        <v>8543427.7999999989</v>
      </c>
      <c r="I83" s="198">
        <v>19396.723333333332</v>
      </c>
      <c r="L83" s="198">
        <v>19761.176473019441</v>
      </c>
      <c r="M83" s="198">
        <v>627493.15473372233</v>
      </c>
      <c r="N83" s="199">
        <v>20325</v>
      </c>
      <c r="O83" s="199">
        <v>21056.1</v>
      </c>
      <c r="P83" s="199">
        <v>18337.400000000001</v>
      </c>
      <c r="Q83" s="199">
        <v>8543427.7999999989</v>
      </c>
      <c r="R83" s="198">
        <v>19280.839756260062</v>
      </c>
      <c r="U83" s="203"/>
      <c r="V83" s="203"/>
      <c r="W83" s="204"/>
      <c r="X83" s="204"/>
      <c r="Y83" s="204"/>
      <c r="Z83" s="204"/>
      <c r="AA83" s="203"/>
      <c r="AB83" s="202">
        <v>100</v>
      </c>
      <c r="AC83" s="202"/>
      <c r="AD83" s="201">
        <f t="shared" si="9"/>
        <v>3.4039256099667181E-3</v>
      </c>
      <c r="AE83" s="201">
        <f t="shared" si="9"/>
        <v>4.9486993251401934E-3</v>
      </c>
      <c r="AF83" s="201">
        <f t="shared" si="8"/>
        <v>4.8102354691832439E-3</v>
      </c>
      <c r="AG83" s="201">
        <f t="shared" si="8"/>
        <v>4.0675606080833315E-3</v>
      </c>
      <c r="AH83" s="201">
        <f t="shared" si="8"/>
        <v>4.623897441516478E-3</v>
      </c>
      <c r="AI83" s="201">
        <f t="shared" si="8"/>
        <v>-3.1684308620729684E-3</v>
      </c>
      <c r="AJ83" s="201">
        <f t="shared" si="8"/>
        <v>7.7080217826894781E-3</v>
      </c>
      <c r="AK83" s="202"/>
      <c r="AM83" s="201">
        <f t="shared" si="7"/>
        <v>2.4055621367343294E-2</v>
      </c>
      <c r="AN83" s="201">
        <f t="shared" si="7"/>
        <v>1.6914522327522441E-2</v>
      </c>
      <c r="AO83" s="201">
        <f t="shared" si="7"/>
        <v>2.9708287315209914E-2</v>
      </c>
      <c r="AP83" s="201">
        <f t="shared" si="6"/>
        <v>2.7347333086125802E-2</v>
      </c>
      <c r="AQ83" s="201">
        <f t="shared" si="6"/>
        <v>2.8019464501951141E-2</v>
      </c>
      <c r="AR83" s="201">
        <f t="shared" si="6"/>
        <v>1.636362234746902E-2</v>
      </c>
      <c r="AS83" s="201">
        <f t="shared" si="6"/>
        <v>2.8746892649717415E-2</v>
      </c>
      <c r="AT83" s="201"/>
    </row>
    <row r="84" spans="2:54" ht="15.6">
      <c r="B84" s="197">
        <v>43709</v>
      </c>
      <c r="C84" s="198">
        <v>19874.3</v>
      </c>
      <c r="D84" s="198">
        <v>588451.9</v>
      </c>
      <c r="E84" s="199">
        <v>20382.199999999997</v>
      </c>
      <c r="F84" s="199">
        <v>21094.600000000002</v>
      </c>
      <c r="G84" s="199">
        <v>18358.7</v>
      </c>
      <c r="H84" s="199">
        <v>8564856.8000000007</v>
      </c>
      <c r="I84" s="198">
        <v>19392.296666666665</v>
      </c>
      <c r="L84" s="198">
        <v>19741.058908908937</v>
      </c>
      <c r="M84" s="198">
        <v>630610.2338989597</v>
      </c>
      <c r="N84" s="199">
        <v>20382.199999999997</v>
      </c>
      <c r="O84" s="199">
        <v>21094.600000000002</v>
      </c>
      <c r="P84" s="199">
        <v>18358.7</v>
      </c>
      <c r="Q84" s="199">
        <v>8564856.8000000007</v>
      </c>
      <c r="R84" s="198">
        <v>19315.390634623069</v>
      </c>
      <c r="U84" s="203"/>
      <c r="V84" s="203"/>
      <c r="W84" s="204"/>
      <c r="X84" s="204"/>
      <c r="Y84" s="204"/>
      <c r="Z84" s="204"/>
      <c r="AA84" s="203"/>
      <c r="AB84" s="202">
        <v>100</v>
      </c>
      <c r="AC84" s="202"/>
      <c r="AD84" s="201">
        <f t="shared" si="9"/>
        <v>-1.0180347378594412E-3</v>
      </c>
      <c r="AE84" s="201">
        <f t="shared" si="9"/>
        <v>4.9675110265705591E-3</v>
      </c>
      <c r="AF84" s="201">
        <f t="shared" si="8"/>
        <v>2.8142681426812644E-3</v>
      </c>
      <c r="AG84" s="201">
        <f t="shared" si="8"/>
        <v>1.8284487630664259E-3</v>
      </c>
      <c r="AH84" s="201">
        <f t="shared" si="8"/>
        <v>1.1615605265740125E-3</v>
      </c>
      <c r="AI84" s="201">
        <f t="shared" si="8"/>
        <v>2.50824382222814E-3</v>
      </c>
      <c r="AJ84" s="201">
        <f t="shared" si="8"/>
        <v>1.7919799552188476E-3</v>
      </c>
      <c r="AK84" s="202"/>
      <c r="AM84" s="201">
        <f t="shared" si="7"/>
        <v>1.7786903452507108E-2</v>
      </c>
      <c r="AN84" s="201">
        <f t="shared" si="7"/>
        <v>1.224884717881225E-2</v>
      </c>
      <c r="AO84" s="201">
        <f t="shared" si="7"/>
        <v>2.4926457647147515E-2</v>
      </c>
      <c r="AP84" s="201">
        <f t="shared" si="6"/>
        <v>2.1738077478228091E-2</v>
      </c>
      <c r="AQ84" s="201">
        <f t="shared" si="6"/>
        <v>2.0801129855543277E-2</v>
      </c>
      <c r="AR84" s="201">
        <f t="shared" si="6"/>
        <v>1.160345690936615E-2</v>
      </c>
      <c r="AS84" s="201">
        <f t="shared" si="6"/>
        <v>2.5219529901958193E-2</v>
      </c>
      <c r="AT84" s="201"/>
    </row>
    <row r="85" spans="2:54" ht="15.6">
      <c r="B85" s="197">
        <v>43800</v>
      </c>
      <c r="C85" s="198">
        <v>19966.900000000001</v>
      </c>
      <c r="D85" s="198">
        <v>639961.59999999998</v>
      </c>
      <c r="E85" s="199">
        <v>20523.5</v>
      </c>
      <c r="F85" s="199">
        <v>21228.1</v>
      </c>
      <c r="G85" s="199">
        <v>18494.900000000001</v>
      </c>
      <c r="H85" s="199">
        <v>8593459.5</v>
      </c>
      <c r="I85" s="198">
        <v>19405.136666666669</v>
      </c>
      <c r="L85" s="198">
        <v>19917.094809109461</v>
      </c>
      <c r="M85" s="198">
        <v>634495.92494012718</v>
      </c>
      <c r="N85" s="199">
        <v>20523.5</v>
      </c>
      <c r="O85" s="199">
        <v>21228.1</v>
      </c>
      <c r="P85" s="199">
        <v>18494.900000000001</v>
      </c>
      <c r="Q85" s="199">
        <v>8593459.5</v>
      </c>
      <c r="R85" s="198">
        <v>19368.795869696842</v>
      </c>
      <c r="U85" s="203">
        <f>L85/L$85*100</f>
        <v>100</v>
      </c>
      <c r="V85" s="203">
        <f t="shared" ref="V85:AA95" si="10">M85/M$85*100</f>
        <v>100</v>
      </c>
      <c r="W85" s="203">
        <f t="shared" si="10"/>
        <v>100</v>
      </c>
      <c r="X85" s="203">
        <f t="shared" si="10"/>
        <v>100</v>
      </c>
      <c r="Y85" s="203">
        <f t="shared" si="10"/>
        <v>100</v>
      </c>
      <c r="Z85" s="203">
        <f t="shared" si="10"/>
        <v>100</v>
      </c>
      <c r="AA85" s="203">
        <f t="shared" si="10"/>
        <v>100</v>
      </c>
      <c r="AB85" s="202">
        <v>100</v>
      </c>
      <c r="AC85" s="202"/>
      <c r="AD85" s="201">
        <f t="shared" si="9"/>
        <v>8.9172470946368154E-3</v>
      </c>
      <c r="AE85" s="201">
        <f t="shared" si="9"/>
        <v>6.1617950871855065E-3</v>
      </c>
      <c r="AF85" s="201">
        <f t="shared" si="8"/>
        <v>6.9325195513734172E-3</v>
      </c>
      <c r="AG85" s="201">
        <f t="shared" si="8"/>
        <v>6.3286338683832266E-3</v>
      </c>
      <c r="AH85" s="201">
        <f t="shared" si="8"/>
        <v>7.4188259517287136E-3</v>
      </c>
      <c r="AI85" s="201">
        <f t="shared" si="8"/>
        <v>3.3395421158703975E-3</v>
      </c>
      <c r="AJ85" s="201">
        <f t="shared" si="8"/>
        <v>2.7649057730183557E-3</v>
      </c>
      <c r="AK85" s="202"/>
      <c r="AM85" s="201">
        <f t="shared" si="7"/>
        <v>2.0067499668925404E-2</v>
      </c>
      <c r="AN85" s="201">
        <f t="shared" si="7"/>
        <v>1.5796596308208954E-2</v>
      </c>
      <c r="AO85" s="201">
        <f t="shared" si="7"/>
        <v>2.5554539503600315E-2</v>
      </c>
      <c r="AP85" s="201">
        <f t="shared" si="6"/>
        <v>2.2661470201419176E-2</v>
      </c>
      <c r="AQ85" s="201">
        <f t="shared" si="6"/>
        <v>2.3780396672073101E-2</v>
      </c>
      <c r="AR85" s="201">
        <f t="shared" si="6"/>
        <v>1.729409292234263E-2</v>
      </c>
      <c r="AS85" s="201">
        <f t="shared" si="6"/>
        <v>2.0954148519786164E-2</v>
      </c>
      <c r="AT85" s="201"/>
    </row>
    <row r="86" spans="2:54" ht="15.6">
      <c r="B86" s="197">
        <v>43891</v>
      </c>
      <c r="C86" s="198">
        <v>19681.3</v>
      </c>
      <c r="D86" s="198">
        <v>612752.80000000005</v>
      </c>
      <c r="E86" s="199">
        <v>20306.099999999999</v>
      </c>
      <c r="F86" s="199">
        <v>20675.5</v>
      </c>
      <c r="G86" s="199">
        <v>18139.599999999999</v>
      </c>
      <c r="H86" s="199">
        <v>8174334.1000000006</v>
      </c>
      <c r="I86" s="198">
        <v>19140.493333333332</v>
      </c>
      <c r="L86" s="198">
        <v>19911.377417261003</v>
      </c>
      <c r="M86" s="198">
        <v>592348.19231888442</v>
      </c>
      <c r="N86" s="199">
        <v>20306.099999999999</v>
      </c>
      <c r="O86" s="199">
        <v>20675.5</v>
      </c>
      <c r="P86" s="199">
        <v>18139.599999999999</v>
      </c>
      <c r="Q86" s="199">
        <v>8174334.1000000006</v>
      </c>
      <c r="R86" s="198">
        <v>19360.063209456555</v>
      </c>
      <c r="U86" s="203">
        <f t="shared" ref="U86:U95" si="11">L86/L$85*100</f>
        <v>99.971294047132602</v>
      </c>
      <c r="V86" s="203">
        <f t="shared" si="10"/>
        <v>93.357288681527791</v>
      </c>
      <c r="W86" s="203">
        <f t="shared" si="10"/>
        <v>98.940726484274123</v>
      </c>
      <c r="X86" s="203">
        <f t="shared" si="10"/>
        <v>97.396846632529531</v>
      </c>
      <c r="Y86" s="203">
        <f t="shared" si="10"/>
        <v>98.078929867152553</v>
      </c>
      <c r="Z86" s="203">
        <f t="shared" si="10"/>
        <v>95.122739567225523</v>
      </c>
      <c r="AA86" s="203">
        <f t="shared" si="10"/>
        <v>99.954913768005838</v>
      </c>
      <c r="AB86" s="202">
        <v>100</v>
      </c>
      <c r="AC86" s="202"/>
      <c r="AD86" s="201">
        <f t="shared" si="9"/>
        <v>-2.870595286740274E-4</v>
      </c>
      <c r="AE86" s="201">
        <f t="shared" si="9"/>
        <v>-6.6427113184722053E-2</v>
      </c>
      <c r="AF86" s="201">
        <f t="shared" si="8"/>
        <v>-1.0592735157258781E-2</v>
      </c>
      <c r="AG86" s="201">
        <f t="shared" si="8"/>
        <v>-2.6031533674704677E-2</v>
      </c>
      <c r="AH86" s="201">
        <f t="shared" si="8"/>
        <v>-1.9210701328474467E-2</v>
      </c>
      <c r="AI86" s="201">
        <f t="shared" si="8"/>
        <v>-4.8772604327744773E-2</v>
      </c>
      <c r="AJ86" s="201">
        <f t="shared" si="8"/>
        <v>-4.5086231994162507E-4</v>
      </c>
      <c r="AK86" s="202"/>
      <c r="AM86" s="201">
        <f t="shared" si="7"/>
        <v>1.1030608023743005E-2</v>
      </c>
      <c r="AN86" s="201">
        <f t="shared" si="7"/>
        <v>-5.1336989212147355E-2</v>
      </c>
      <c r="AO86" s="201">
        <f t="shared" si="7"/>
        <v>3.8758731838022253E-3</v>
      </c>
      <c r="AP86" s="201">
        <f t="shared" si="6"/>
        <v>-1.4081484731150118E-2</v>
      </c>
      <c r="AQ86" s="201">
        <f t="shared" si="6"/>
        <v>-6.212677368103936E-3</v>
      </c>
      <c r="AR86" s="201">
        <f t="shared" si="6"/>
        <v>-4.6233610406274384E-2</v>
      </c>
      <c r="AS86" s="201">
        <f t="shared" si="6"/>
        <v>1.1848614739669472E-2</v>
      </c>
      <c r="AT86" s="201"/>
    </row>
    <row r="87" spans="2:54" ht="15.6">
      <c r="B87" s="197">
        <v>43983</v>
      </c>
      <c r="C87" s="198">
        <v>18607.2</v>
      </c>
      <c r="D87" s="198">
        <v>474306.8</v>
      </c>
      <c r="E87" s="199">
        <v>18807.800000000003</v>
      </c>
      <c r="F87" s="199">
        <v>16477.400000000001</v>
      </c>
      <c r="G87" s="199">
        <v>14893.5</v>
      </c>
      <c r="H87" s="199">
        <v>6379863.5999999996</v>
      </c>
      <c r="I87" s="198">
        <v>18546.38</v>
      </c>
      <c r="L87" s="198">
        <v>18572.922170284088</v>
      </c>
      <c r="M87" s="198">
        <v>452839.27559473139</v>
      </c>
      <c r="N87" s="199">
        <v>18807.800000000003</v>
      </c>
      <c r="O87" s="199">
        <v>16477.400000000001</v>
      </c>
      <c r="P87" s="199">
        <v>14893.5</v>
      </c>
      <c r="Q87" s="199">
        <v>6379863.5999999996</v>
      </c>
      <c r="R87" s="198">
        <v>18456.958654062062</v>
      </c>
      <c r="U87" s="203">
        <f t="shared" si="11"/>
        <v>93.251161117079235</v>
      </c>
      <c r="V87" s="203">
        <f t="shared" si="10"/>
        <v>71.369926550349803</v>
      </c>
      <c r="W87" s="203">
        <f t="shared" si="10"/>
        <v>91.640314761127513</v>
      </c>
      <c r="X87" s="203">
        <f t="shared" si="10"/>
        <v>77.620700863478149</v>
      </c>
      <c r="Y87" s="203">
        <f t="shared" si="10"/>
        <v>80.527604907298766</v>
      </c>
      <c r="Z87" s="203">
        <f t="shared" si="10"/>
        <v>74.240922413144546</v>
      </c>
      <c r="AA87" s="203">
        <f t="shared" si="10"/>
        <v>95.29223591508142</v>
      </c>
      <c r="AB87" s="202">
        <v>100</v>
      </c>
      <c r="AC87" s="202"/>
      <c r="AD87" s="201">
        <f t="shared" si="9"/>
        <v>-6.7220625621641772E-2</v>
      </c>
      <c r="AE87" s="201">
        <f t="shared" si="9"/>
        <v>-0.23551843076960022</v>
      </c>
      <c r="AF87" s="201">
        <f t="shared" si="8"/>
        <v>-7.3785709712844705E-2</v>
      </c>
      <c r="AG87" s="201">
        <f t="shared" si="8"/>
        <v>-0.20304708471379163</v>
      </c>
      <c r="AH87" s="201">
        <f t="shared" si="8"/>
        <v>-0.17895102427837428</v>
      </c>
      <c r="AI87" s="201">
        <f t="shared" si="8"/>
        <v>-0.21952497635250812</v>
      </c>
      <c r="AJ87" s="201">
        <f t="shared" si="8"/>
        <v>-4.6647810269202283E-2</v>
      </c>
      <c r="AK87" s="202"/>
      <c r="AM87" s="201">
        <f t="shared" si="7"/>
        <v>-6.0130746990580963E-2</v>
      </c>
      <c r="AN87" s="201">
        <f t="shared" si="7"/>
        <v>-0.27833591143015035</v>
      </c>
      <c r="AO87" s="201">
        <f t="shared" si="7"/>
        <v>-7.4646986469864562E-2</v>
      </c>
      <c r="AP87" s="201">
        <f t="shared" si="6"/>
        <v>-0.21745242471302839</v>
      </c>
      <c r="AQ87" s="201">
        <f t="shared" si="6"/>
        <v>-0.18780743180603576</v>
      </c>
      <c r="AR87" s="201">
        <f t="shared" si="6"/>
        <v>-0.25324310694122087</v>
      </c>
      <c r="AS87" s="201">
        <f t="shared" si="6"/>
        <v>-4.2730561148432544E-2</v>
      </c>
      <c r="AT87" s="201"/>
    </row>
    <row r="88" spans="2:54" ht="15.6">
      <c r="B88" s="197">
        <v>44075</v>
      </c>
      <c r="C88" s="198">
        <v>19176.900000000001</v>
      </c>
      <c r="D88" s="198">
        <v>545946.4</v>
      </c>
      <c r="E88" s="199">
        <v>19378.3</v>
      </c>
      <c r="F88" s="199">
        <v>19222.399999999998</v>
      </c>
      <c r="G88" s="199">
        <v>17331.600000000002</v>
      </c>
      <c r="H88" s="199">
        <v>8027586.5999999996</v>
      </c>
      <c r="I88" s="198">
        <v>18818.106666666667</v>
      </c>
      <c r="L88" s="198">
        <v>19044.354620010396</v>
      </c>
      <c r="M88" s="198">
        <v>593014.48481052101</v>
      </c>
      <c r="N88" s="199">
        <v>19378.3</v>
      </c>
      <c r="O88" s="199">
        <v>19222.399999999998</v>
      </c>
      <c r="P88" s="199">
        <v>17331.600000000002</v>
      </c>
      <c r="Q88" s="199">
        <v>8027586.5999999996</v>
      </c>
      <c r="R88" s="198">
        <v>18742.623291309996</v>
      </c>
      <c r="U88" s="203">
        <f t="shared" si="11"/>
        <v>95.618135087151856</v>
      </c>
      <c r="V88" s="203">
        <f t="shared" si="10"/>
        <v>93.46229999293999</v>
      </c>
      <c r="W88" s="203">
        <f t="shared" si="10"/>
        <v>94.42005505883499</v>
      </c>
      <c r="X88" s="203">
        <f t="shared" si="10"/>
        <v>90.551674431531779</v>
      </c>
      <c r="Y88" s="203">
        <f t="shared" si="10"/>
        <v>93.710157935430843</v>
      </c>
      <c r="Z88" s="203">
        <f t="shared" si="10"/>
        <v>93.415074569211626</v>
      </c>
      <c r="AA88" s="203">
        <f t="shared" si="10"/>
        <v>96.76710631574926</v>
      </c>
      <c r="AB88" s="202">
        <v>100</v>
      </c>
      <c r="AC88" s="202"/>
      <c r="AD88" s="201">
        <f t="shared" si="9"/>
        <v>2.5382782817050753E-2</v>
      </c>
      <c r="AE88" s="201">
        <f t="shared" si="9"/>
        <v>0.30954737535009991</v>
      </c>
      <c r="AF88" s="201">
        <f t="shared" si="8"/>
        <v>3.0333159646529495E-2</v>
      </c>
      <c r="AG88" s="201">
        <f t="shared" si="8"/>
        <v>0.16659181667010547</v>
      </c>
      <c r="AH88" s="201">
        <f t="shared" si="8"/>
        <v>0.16370228623224903</v>
      </c>
      <c r="AI88" s="201">
        <f t="shared" si="8"/>
        <v>0.25826931472328041</v>
      </c>
      <c r="AJ88" s="201">
        <f t="shared" si="8"/>
        <v>1.5477340693130115E-2</v>
      </c>
      <c r="AK88" s="202"/>
      <c r="AM88" s="201">
        <f t="shared" si="7"/>
        <v>-3.5292143755476402E-2</v>
      </c>
      <c r="AN88" s="201">
        <f t="shared" si="7"/>
        <v>-5.9618044661264635E-2</v>
      </c>
      <c r="AO88" s="201">
        <f t="shared" si="7"/>
        <v>-4.9253760634278776E-2</v>
      </c>
      <c r="AP88" s="201">
        <f t="shared" si="6"/>
        <v>-8.8752571748220155E-2</v>
      </c>
      <c r="AQ88" s="201">
        <f t="shared" si="6"/>
        <v>-5.5946227129371806E-2</v>
      </c>
      <c r="AR88" s="201">
        <f t="shared" si="6"/>
        <v>-6.2729618550073307E-2</v>
      </c>
      <c r="AS88" s="201">
        <f t="shared" si="6"/>
        <v>-2.9653417533600401E-2</v>
      </c>
      <c r="AT88" s="201"/>
    </row>
    <row r="89" spans="2:54" ht="15.6">
      <c r="B89" s="197">
        <v>44166</v>
      </c>
      <c r="C89" s="198">
        <v>19344.3</v>
      </c>
      <c r="D89" s="198">
        <v>600868.19999999995</v>
      </c>
      <c r="E89" s="199">
        <v>19613</v>
      </c>
      <c r="F89" s="199">
        <v>19475.099999999999</v>
      </c>
      <c r="G89" s="199">
        <v>17527.3</v>
      </c>
      <c r="H89" s="199">
        <v>8068105.7000000011</v>
      </c>
      <c r="I89" s="198">
        <v>19020.263333333332</v>
      </c>
      <c r="L89" s="198">
        <v>19288.66799627115</v>
      </c>
      <c r="M89" s="198">
        <v>599184.57583821577</v>
      </c>
      <c r="N89" s="199">
        <v>19613</v>
      </c>
      <c r="O89" s="199">
        <v>19475.099999999999</v>
      </c>
      <c r="P89" s="199">
        <v>17527.3</v>
      </c>
      <c r="Q89" s="199">
        <v>8068105.7000000011</v>
      </c>
      <c r="R89" s="198">
        <v>18966.918372647502</v>
      </c>
      <c r="U89" s="203">
        <f t="shared" si="11"/>
        <v>96.84478675800203</v>
      </c>
      <c r="V89" s="203">
        <f t="shared" si="10"/>
        <v>94.434739812514408</v>
      </c>
      <c r="W89" s="203">
        <f t="shared" si="10"/>
        <v>95.563622189197744</v>
      </c>
      <c r="X89" s="203">
        <f t="shared" si="10"/>
        <v>91.742077717742049</v>
      </c>
      <c r="Y89" s="203">
        <f t="shared" si="10"/>
        <v>94.768287473844126</v>
      </c>
      <c r="Z89" s="203">
        <f t="shared" si="10"/>
        <v>93.886585489813513</v>
      </c>
      <c r="AA89" s="203">
        <f t="shared" si="10"/>
        <v>97.925129162633738</v>
      </c>
      <c r="AB89" s="202">
        <v>100</v>
      </c>
      <c r="AC89" s="202"/>
      <c r="AD89" s="201">
        <f t="shared" si="9"/>
        <v>1.2828650859296964E-2</v>
      </c>
      <c r="AE89" s="201">
        <f t="shared" si="9"/>
        <v>1.0404621110842172E-2</v>
      </c>
      <c r="AF89" s="201">
        <f t="shared" si="8"/>
        <v>1.2111485527626309E-2</v>
      </c>
      <c r="AG89" s="201">
        <f t="shared" si="8"/>
        <v>1.3146121191942806E-2</v>
      </c>
      <c r="AH89" s="201">
        <f t="shared" si="8"/>
        <v>1.1291513766761074E-2</v>
      </c>
      <c r="AI89" s="201">
        <f t="shared" si="8"/>
        <v>5.0474821411459203E-3</v>
      </c>
      <c r="AJ89" s="201">
        <f t="shared" si="8"/>
        <v>1.1967112492812015E-2</v>
      </c>
      <c r="AK89" s="202"/>
      <c r="AM89" s="201">
        <f t="shared" si="7"/>
        <v>-3.1552132419979673E-2</v>
      </c>
      <c r="AN89" s="201">
        <f t="shared" si="7"/>
        <v>-5.5652601874855989E-2</v>
      </c>
      <c r="AO89" s="201">
        <f t="shared" si="7"/>
        <v>-4.43637781080225E-2</v>
      </c>
      <c r="AP89" s="201">
        <f t="shared" si="6"/>
        <v>-8.2579222822579457E-2</v>
      </c>
      <c r="AQ89" s="201">
        <f t="shared" si="6"/>
        <v>-5.2317125261558739E-2</v>
      </c>
      <c r="AR89" s="201">
        <f t="shared" si="6"/>
        <v>-6.1134145101864878E-2</v>
      </c>
      <c r="AS89" s="201">
        <f t="shared" si="6"/>
        <v>-2.0748708373662605E-2</v>
      </c>
      <c r="AT89" s="201"/>
    </row>
    <row r="90" spans="2:54" ht="15.6">
      <c r="B90" s="197">
        <v>44256</v>
      </c>
      <c r="C90" s="198">
        <v>19206.8</v>
      </c>
      <c r="D90" s="198">
        <v>591514.19999999995</v>
      </c>
      <c r="E90" s="199">
        <v>19831.099999999999</v>
      </c>
      <c r="F90" s="199">
        <v>19596.3</v>
      </c>
      <c r="G90" s="199">
        <v>17717.699999999997</v>
      </c>
      <c r="H90" s="199">
        <v>7951267.1999999993</v>
      </c>
      <c r="I90" s="198">
        <v>18866.829999999998</v>
      </c>
      <c r="L90" s="198">
        <v>19433.721025938681</v>
      </c>
      <c r="M90" s="198">
        <v>574142.89201027236</v>
      </c>
      <c r="N90" s="199">
        <v>19831.099999999999</v>
      </c>
      <c r="O90" s="199">
        <v>19596.3</v>
      </c>
      <c r="P90" s="199">
        <v>17717.699999999997</v>
      </c>
      <c r="Q90" s="199">
        <v>7951267.1999999993</v>
      </c>
      <c r="R90" s="198">
        <v>19078.547689758645</v>
      </c>
      <c r="U90" s="203">
        <f t="shared" si="11"/>
        <v>97.573070832852082</v>
      </c>
      <c r="V90" s="203">
        <f t="shared" si="10"/>
        <v>90.488034586581477</v>
      </c>
      <c r="W90" s="203">
        <f t="shared" si="10"/>
        <v>96.626306429215276</v>
      </c>
      <c r="X90" s="203">
        <f t="shared" si="10"/>
        <v>92.313019064353384</v>
      </c>
      <c r="Y90" s="203">
        <f t="shared" si="10"/>
        <v>95.797760463695369</v>
      </c>
      <c r="Z90" s="203">
        <f t="shared" si="10"/>
        <v>92.526964256944481</v>
      </c>
      <c r="AA90" s="203">
        <f t="shared" si="10"/>
        <v>98.501465027093914</v>
      </c>
      <c r="AB90" s="202">
        <v>100</v>
      </c>
      <c r="AC90" s="202"/>
      <c r="AD90" s="201">
        <f t="shared" si="9"/>
        <v>7.5201164588230007E-3</v>
      </c>
      <c r="AE90" s="201">
        <f t="shared" si="9"/>
        <v>-4.1792937998966218E-2</v>
      </c>
      <c r="AF90" s="201">
        <f t="shared" si="8"/>
        <v>1.1120175393871445E-2</v>
      </c>
      <c r="AG90" s="201">
        <f t="shared" si="8"/>
        <v>6.2233313307762383E-3</v>
      </c>
      <c r="AH90" s="201">
        <f t="shared" si="8"/>
        <v>1.0863053636327225E-2</v>
      </c>
      <c r="AI90" s="201">
        <f t="shared" si="8"/>
        <v>-1.4481528173335922E-2</v>
      </c>
      <c r="AJ90" s="201">
        <f t="shared" si="8"/>
        <v>5.8854746415804016E-3</v>
      </c>
      <c r="AK90" s="202"/>
      <c r="AM90" s="201">
        <f t="shared" si="7"/>
        <v>-2.3989118447840019E-2</v>
      </c>
      <c r="AN90" s="201">
        <f t="shared" si="7"/>
        <v>-3.0734119804338711E-2</v>
      </c>
      <c r="AO90" s="201">
        <f t="shared" si="7"/>
        <v>-2.339198565948164E-2</v>
      </c>
      <c r="AP90" s="201">
        <f t="shared" si="6"/>
        <v>-5.2197044811491899E-2</v>
      </c>
      <c r="AQ90" s="201">
        <f t="shared" si="6"/>
        <v>-2.3258506251516153E-2</v>
      </c>
      <c r="AR90" s="201">
        <f t="shared" si="6"/>
        <v>-2.7288693766505223E-2</v>
      </c>
      <c r="AS90" s="201">
        <f t="shared" si="6"/>
        <v>-1.4541043417688915E-2</v>
      </c>
      <c r="AT90" s="201"/>
    </row>
    <row r="91" spans="2:54" ht="15.6">
      <c r="B91" s="197">
        <v>44348</v>
      </c>
      <c r="C91" s="198">
        <v>19671.7</v>
      </c>
      <c r="D91" s="198">
        <v>637250.80000000005</v>
      </c>
      <c r="E91" s="199">
        <v>19653.8</v>
      </c>
      <c r="F91" s="199">
        <v>19818.599999999999</v>
      </c>
      <c r="G91" s="199">
        <v>17710.900000000001</v>
      </c>
      <c r="H91" s="199">
        <v>8275121.6999999993</v>
      </c>
      <c r="I91" s="198">
        <v>19274.266666666666</v>
      </c>
      <c r="L91" s="198">
        <v>19642.969534473221</v>
      </c>
      <c r="M91" s="198">
        <v>609259.36071390146</v>
      </c>
      <c r="N91" s="199">
        <v>19653.8</v>
      </c>
      <c r="O91" s="199">
        <v>19818.599999999999</v>
      </c>
      <c r="P91" s="199">
        <v>17710.900000000001</v>
      </c>
      <c r="Q91" s="199">
        <v>8275121.6999999993</v>
      </c>
      <c r="R91" s="198">
        <v>19199.194470510949</v>
      </c>
      <c r="U91" s="203">
        <f t="shared" si="11"/>
        <v>98.623668375013878</v>
      </c>
      <c r="V91" s="203">
        <f t="shared" si="10"/>
        <v>96.022580566044283</v>
      </c>
      <c r="W91" s="203">
        <f t="shared" si="10"/>
        <v>95.76241869076911</v>
      </c>
      <c r="X91" s="203">
        <f t="shared" si="10"/>
        <v>93.360215940192475</v>
      </c>
      <c r="Y91" s="203">
        <f t="shared" si="10"/>
        <v>95.760993571200714</v>
      </c>
      <c r="Z91" s="203">
        <f t="shared" si="10"/>
        <v>96.295580377146123</v>
      </c>
      <c r="AA91" s="203">
        <f t="shared" si="10"/>
        <v>99.124357547434116</v>
      </c>
      <c r="AB91" s="202">
        <v>100</v>
      </c>
      <c r="AC91" s="202"/>
      <c r="AD91" s="201">
        <f t="shared" si="9"/>
        <v>1.0767289921227663E-2</v>
      </c>
      <c r="AE91" s="201">
        <f t="shared" si="9"/>
        <v>6.116329086766914E-2</v>
      </c>
      <c r="AF91" s="201">
        <f t="shared" si="8"/>
        <v>-8.9405025439839303E-3</v>
      </c>
      <c r="AG91" s="201">
        <f t="shared" si="8"/>
        <v>1.1343978199966243E-2</v>
      </c>
      <c r="AH91" s="201">
        <f t="shared" si="8"/>
        <v>-3.8379699396628997E-4</v>
      </c>
      <c r="AI91" s="201">
        <f t="shared" si="8"/>
        <v>4.0729922898327553E-2</v>
      </c>
      <c r="AJ91" s="201">
        <f t="shared" si="8"/>
        <v>6.3236878778287764E-3</v>
      </c>
      <c r="AK91" s="202"/>
      <c r="AM91" s="201">
        <f t="shared" si="7"/>
        <v>5.7613301470738065E-2</v>
      </c>
      <c r="AN91" s="201">
        <f t="shared" si="7"/>
        <v>0.34542075643447112</v>
      </c>
      <c r="AO91" s="201">
        <f t="shared" si="7"/>
        <v>4.4981337530173526E-2</v>
      </c>
      <c r="AP91" s="201">
        <f t="shared" si="6"/>
        <v>0.20277470960224298</v>
      </c>
      <c r="AQ91" s="201">
        <f t="shared" si="6"/>
        <v>0.18916977204820906</v>
      </c>
      <c r="AR91" s="201">
        <f t="shared" si="6"/>
        <v>0.29706874924410598</v>
      </c>
      <c r="AS91" s="201">
        <f t="shared" si="6"/>
        <v>4.0214416164687794E-2</v>
      </c>
      <c r="AT91" s="201"/>
    </row>
    <row r="92" spans="2:54" ht="15.6">
      <c r="B92" s="197">
        <v>44440</v>
      </c>
      <c r="C92" s="198">
        <v>20031</v>
      </c>
      <c r="D92" s="198">
        <v>573577.5</v>
      </c>
      <c r="E92" s="199">
        <v>20166.400000000001</v>
      </c>
      <c r="F92" s="199">
        <v>20429.900000000001</v>
      </c>
      <c r="G92" s="199">
        <v>18420.200000000004</v>
      </c>
      <c r="H92" s="199">
        <v>8289708.0999999996</v>
      </c>
      <c r="I92" s="198">
        <v>19532.186666666665</v>
      </c>
      <c r="L92" s="198">
        <v>19891.516829734024</v>
      </c>
      <c r="M92" s="198">
        <v>615912.40558658831</v>
      </c>
      <c r="N92" s="199">
        <v>20166.400000000001</v>
      </c>
      <c r="O92" s="199">
        <v>20429.900000000001</v>
      </c>
      <c r="P92" s="199">
        <v>18420.200000000004</v>
      </c>
      <c r="Q92" s="199">
        <v>8289708.0999999996</v>
      </c>
      <c r="R92" s="198">
        <v>19456.742862984553</v>
      </c>
      <c r="U92" s="203">
        <f t="shared" si="11"/>
        <v>99.871577759605088</v>
      </c>
      <c r="V92" s="203">
        <f t="shared" si="10"/>
        <v>97.07113653168183</v>
      </c>
      <c r="W92" s="203">
        <f t="shared" si="10"/>
        <v>98.260043364923149</v>
      </c>
      <c r="X92" s="203">
        <f t="shared" si="10"/>
        <v>96.239889580320437</v>
      </c>
      <c r="Y92" s="203">
        <f t="shared" si="10"/>
        <v>99.596104872153958</v>
      </c>
      <c r="Z92" s="203">
        <f t="shared" si="10"/>
        <v>96.465318769466464</v>
      </c>
      <c r="AA92" s="203">
        <f t="shared" si="10"/>
        <v>100.45406536306838</v>
      </c>
      <c r="AB92" s="202">
        <v>100</v>
      </c>
      <c r="AC92" s="202"/>
      <c r="AD92" s="201">
        <f t="shared" si="9"/>
        <v>1.2653244450876233E-2</v>
      </c>
      <c r="AE92" s="201">
        <f t="shared" si="9"/>
        <v>1.0919889462003729E-2</v>
      </c>
      <c r="AF92" s="201">
        <f t="shared" si="8"/>
        <v>2.6081470250028049E-2</v>
      </c>
      <c r="AG92" s="201">
        <f t="shared" si="8"/>
        <v>3.0844761991260849E-2</v>
      </c>
      <c r="AH92" s="201">
        <f t="shared" si="8"/>
        <v>4.0048783517494968E-2</v>
      </c>
      <c r="AI92" s="201">
        <f t="shared" si="8"/>
        <v>1.7626810249811165E-3</v>
      </c>
      <c r="AJ92" s="201">
        <f t="shared" si="8"/>
        <v>1.3414541577209782E-2</v>
      </c>
      <c r="AK92" s="202"/>
      <c r="AM92" s="201">
        <f t="shared" si="7"/>
        <v>4.4483639725627411E-2</v>
      </c>
      <c r="AN92" s="201">
        <f t="shared" si="7"/>
        <v>3.8612751227119935E-2</v>
      </c>
      <c r="AO92" s="201">
        <f t="shared" si="7"/>
        <v>4.0669202148795325E-2</v>
      </c>
      <c r="AP92" s="201">
        <f t="shared" si="6"/>
        <v>6.2817338105543685E-2</v>
      </c>
      <c r="AQ92" s="201">
        <f t="shared" si="6"/>
        <v>6.2810127166562868E-2</v>
      </c>
      <c r="AR92" s="201">
        <f t="shared" si="6"/>
        <v>3.2652590754984834E-2</v>
      </c>
      <c r="AS92" s="201">
        <f t="shared" si="6"/>
        <v>3.8101367165910949E-2</v>
      </c>
      <c r="AT92" s="201"/>
    </row>
    <row r="93" spans="2:54" ht="15.6">
      <c r="B93" s="197">
        <v>44531</v>
      </c>
      <c r="C93" s="198">
        <v>20184.900000000001</v>
      </c>
      <c r="D93" s="198">
        <v>615630.4</v>
      </c>
      <c r="E93" s="199">
        <v>20301.899999999998</v>
      </c>
      <c r="F93" s="199">
        <v>20566.800000000003</v>
      </c>
      <c r="G93" s="199">
        <v>18549.600000000002</v>
      </c>
      <c r="H93" s="199">
        <v>8283517.5999999996</v>
      </c>
      <c r="I93" s="198">
        <v>19755.953333333335</v>
      </c>
      <c r="L93" s="198">
        <v>20123.425693994988</v>
      </c>
      <c r="M93" s="198">
        <v>619604.91972861695</v>
      </c>
      <c r="N93" s="199">
        <v>20301.899999999998</v>
      </c>
      <c r="O93" s="199">
        <v>20566.800000000003</v>
      </c>
      <c r="P93" s="199">
        <v>18549.600000000002</v>
      </c>
      <c r="Q93" s="199">
        <v>8283517.5999999996</v>
      </c>
      <c r="R93" s="198">
        <v>19694.376187224938</v>
      </c>
      <c r="U93" s="203">
        <f t="shared" si="11"/>
        <v>101.03594870066672</v>
      </c>
      <c r="V93" s="203">
        <f t="shared" si="10"/>
        <v>97.653096792872958</v>
      </c>
      <c r="W93" s="203">
        <f t="shared" si="10"/>
        <v>98.920262138524123</v>
      </c>
      <c r="X93" s="203">
        <f t="shared" si="10"/>
        <v>96.88478950070899</v>
      </c>
      <c r="Y93" s="203">
        <f t="shared" si="10"/>
        <v>100.29575720874404</v>
      </c>
      <c r="Z93" s="203">
        <f t="shared" si="10"/>
        <v>96.393281425251374</v>
      </c>
      <c r="AA93" s="203">
        <f t="shared" si="10"/>
        <v>101.68095280531857</v>
      </c>
      <c r="AB93" s="202">
        <v>100</v>
      </c>
      <c r="AC93" s="202"/>
      <c r="AD93" s="201">
        <f t="shared" si="9"/>
        <v>1.1658681750921218E-2</v>
      </c>
      <c r="AE93" s="201">
        <f t="shared" si="9"/>
        <v>5.9951936485382884E-3</v>
      </c>
      <c r="AF93" s="201">
        <f t="shared" si="8"/>
        <v>6.7190971120276721E-3</v>
      </c>
      <c r="AG93" s="201">
        <f t="shared" si="8"/>
        <v>6.70096280451693E-3</v>
      </c>
      <c r="AH93" s="201">
        <f t="shared" si="8"/>
        <v>7.02489658092742E-3</v>
      </c>
      <c r="AI93" s="201">
        <f t="shared" si="8"/>
        <v>-7.4676935850126469E-4</v>
      </c>
      <c r="AJ93" s="201">
        <f t="shared" si="8"/>
        <v>1.2213417523879055E-2</v>
      </c>
      <c r="AK93" s="202"/>
      <c r="AM93" s="201">
        <f t="shared" si="7"/>
        <v>4.3277104353976803E-2</v>
      </c>
      <c r="AN93" s="201">
        <f t="shared" si="7"/>
        <v>3.4080222879293354E-2</v>
      </c>
      <c r="AO93" s="201">
        <f t="shared" si="7"/>
        <v>3.5124662213837698E-2</v>
      </c>
      <c r="AP93" s="201">
        <f t="shared" si="6"/>
        <v>5.605619483340285E-2</v>
      </c>
      <c r="AQ93" s="201">
        <f t="shared" si="6"/>
        <v>5.8326154056814294E-2</v>
      </c>
      <c r="AR93" s="201">
        <f t="shared" si="6"/>
        <v>2.6699191608260398E-2</v>
      </c>
      <c r="AS93" s="201">
        <f t="shared" si="6"/>
        <v>3.8354033074055716E-2</v>
      </c>
      <c r="AT93" s="201"/>
    </row>
    <row r="94" spans="2:54" ht="15.6">
      <c r="B94" s="197">
        <v>44621</v>
      </c>
      <c r="C94" s="198">
        <v>20084.7</v>
      </c>
      <c r="D94" s="198">
        <v>646841.69999999995</v>
      </c>
      <c r="E94" s="199">
        <v>20616.099999999999</v>
      </c>
      <c r="F94" s="199">
        <v>20837.899999999998</v>
      </c>
      <c r="G94" s="199">
        <v>18651.400000000001</v>
      </c>
      <c r="H94" s="199">
        <v>8546549.4000000004</v>
      </c>
      <c r="I94" s="198">
        <v>19718.643333333333</v>
      </c>
      <c r="L94" s="198">
        <v>20319.531957956384</v>
      </c>
      <c r="M94" s="198">
        <v>626262.11784433818</v>
      </c>
      <c r="N94" s="199">
        <v>20616.099999999999</v>
      </c>
      <c r="O94" s="199">
        <v>20837.899999999998</v>
      </c>
      <c r="P94" s="199">
        <v>18651.400000000001</v>
      </c>
      <c r="Q94" s="199">
        <v>8546549.4000000004</v>
      </c>
      <c r="R94" s="198">
        <v>19932.702877931679</v>
      </c>
      <c r="U94" s="203">
        <f t="shared" si="11"/>
        <v>102.02056149606148</v>
      </c>
      <c r="V94" s="203">
        <f t="shared" si="10"/>
        <v>98.702307332144656</v>
      </c>
      <c r="W94" s="203">
        <f t="shared" si="10"/>
        <v>100.45119009915462</v>
      </c>
      <c r="X94" s="203">
        <f t="shared" si="10"/>
        <v>98.161870351091238</v>
      </c>
      <c r="Y94" s="203">
        <f t="shared" si="10"/>
        <v>100.84617921697333</v>
      </c>
      <c r="Z94" s="203">
        <f t="shared" si="10"/>
        <v>99.454118565404315</v>
      </c>
      <c r="AA94" s="203">
        <f t="shared" si="10"/>
        <v>102.91142005950454</v>
      </c>
      <c r="AB94" s="202">
        <v>100</v>
      </c>
      <c r="AC94" s="202"/>
      <c r="AD94" s="201">
        <f t="shared" si="9"/>
        <v>9.7451729612774152E-3</v>
      </c>
      <c r="AE94" s="201">
        <f t="shared" si="9"/>
        <v>1.0744262841936525E-2</v>
      </c>
      <c r="AF94" s="201">
        <f t="shared" si="8"/>
        <v>1.5476383983765052E-2</v>
      </c>
      <c r="AG94" s="201">
        <f t="shared" si="8"/>
        <v>1.3181438045782201E-2</v>
      </c>
      <c r="AH94" s="201">
        <f t="shared" si="8"/>
        <v>5.4879889593306697E-3</v>
      </c>
      <c r="AI94" s="201">
        <f t="shared" si="8"/>
        <v>3.1753635677673975E-2</v>
      </c>
      <c r="AJ94" s="201">
        <f t="shared" si="8"/>
        <v>1.2101256137340144E-2</v>
      </c>
      <c r="AK94" s="202"/>
      <c r="AM94" s="201">
        <f>L94/L90-1</f>
        <v>4.5581128330255849E-2</v>
      </c>
      <c r="AN94" s="201">
        <f t="shared" si="7"/>
        <v>9.0777446798267381E-2</v>
      </c>
      <c r="AO94" s="201">
        <f t="shared" si="7"/>
        <v>3.9584289323335575E-2</v>
      </c>
      <c r="AP94" s="201">
        <f t="shared" si="7"/>
        <v>6.3358899384067247E-2</v>
      </c>
      <c r="AQ94" s="201">
        <f t="shared" si="7"/>
        <v>5.2698713715663148E-2</v>
      </c>
      <c r="AR94" s="201">
        <f t="shared" si="7"/>
        <v>7.4866330740337883E-2</v>
      </c>
      <c r="AS94" s="201">
        <f t="shared" si="7"/>
        <v>4.4770451192757355E-2</v>
      </c>
      <c r="AT94" s="201"/>
      <c r="AU94" s="201"/>
      <c r="AV94" s="201"/>
      <c r="AW94" s="201"/>
      <c r="AX94" s="201"/>
      <c r="AY94" s="201"/>
      <c r="AZ94" s="201"/>
      <c r="BA94" s="201"/>
      <c r="BB94" s="201"/>
    </row>
    <row r="95" spans="2:54" ht="15.6">
      <c r="B95" s="197">
        <v>44713</v>
      </c>
      <c r="C95" s="198">
        <v>20468</v>
      </c>
      <c r="D95" s="198">
        <v>658612.9</v>
      </c>
      <c r="E95" s="199">
        <v>20395.599999999999</v>
      </c>
      <c r="F95" s="199">
        <v>20770.100000000002</v>
      </c>
      <c r="G95" s="199">
        <v>18578.3</v>
      </c>
      <c r="H95" s="199">
        <v>8578717.6999999993</v>
      </c>
      <c r="I95" s="198">
        <v>20200.043333333335</v>
      </c>
      <c r="L95" s="198">
        <v>20440.241094103843</v>
      </c>
      <c r="M95" s="198">
        <v>633069.84565244033</v>
      </c>
      <c r="N95" s="199">
        <v>20395.599999999999</v>
      </c>
      <c r="O95" s="199">
        <v>20770.100000000002</v>
      </c>
      <c r="P95" s="199">
        <v>18578.3</v>
      </c>
      <c r="Q95" s="199">
        <v>8578717.6999999993</v>
      </c>
      <c r="R95" s="198">
        <v>20124.222170250272</v>
      </c>
      <c r="U95" s="203">
        <f t="shared" si="11"/>
        <v>102.62661944429321</v>
      </c>
      <c r="V95" s="203">
        <f t="shared" si="10"/>
        <v>99.775242167580274</v>
      </c>
      <c r="W95" s="203">
        <f t="shared" si="10"/>
        <v>99.376811947279947</v>
      </c>
      <c r="X95" s="203">
        <f t="shared" si="10"/>
        <v>97.842482370066108</v>
      </c>
      <c r="Y95" s="203">
        <f t="shared" si="10"/>
        <v>100.45093512265541</v>
      </c>
      <c r="Z95" s="203">
        <f t="shared" si="10"/>
        <v>99.828453255641676</v>
      </c>
      <c r="AA95" s="203">
        <f t="shared" ref="AA95" si="12">R95/R$38*100</f>
        <v>103.57788598458026</v>
      </c>
      <c r="AB95" s="202">
        <v>100</v>
      </c>
      <c r="AC95" s="202"/>
      <c r="AD95" s="201">
        <f t="shared" si="9"/>
        <v>5.9405470754554379E-3</v>
      </c>
      <c r="AE95" s="201">
        <f t="shared" si="9"/>
        <v>1.087041290559787E-2</v>
      </c>
      <c r="AF95" s="201">
        <f t="shared" si="8"/>
        <v>-1.0695524371728937E-2</v>
      </c>
      <c r="AG95" s="201">
        <f t="shared" si="8"/>
        <v>-3.2536867918550039E-3</v>
      </c>
      <c r="AH95" s="201">
        <f t="shared" si="8"/>
        <v>-3.9192768371276721E-3</v>
      </c>
      <c r="AI95" s="201">
        <f t="shared" si="8"/>
        <v>3.7638932971004735E-3</v>
      </c>
      <c r="AJ95" s="201">
        <f t="shared" si="8"/>
        <v>9.6082951464968591E-3</v>
      </c>
      <c r="AK95" s="202"/>
      <c r="AM95" s="201">
        <f>L95/L91-1</f>
        <v>4.0588138073086144E-2</v>
      </c>
      <c r="AN95" s="201">
        <f t="shared" si="7"/>
        <v>3.9081032601023802E-2</v>
      </c>
      <c r="AO95" s="201">
        <f t="shared" si="7"/>
        <v>3.7743337166349367E-2</v>
      </c>
      <c r="AP95" s="201">
        <f t="shared" si="7"/>
        <v>4.8010454825265336E-2</v>
      </c>
      <c r="AQ95" s="201">
        <f t="shared" si="7"/>
        <v>4.8975489670203043E-2</v>
      </c>
      <c r="AR95" s="201">
        <f t="shared" si="7"/>
        <v>3.6687798803007432E-2</v>
      </c>
      <c r="AS95" s="201">
        <f t="shared" si="7"/>
        <v>4.818054742661837E-2</v>
      </c>
      <c r="AT95" s="201"/>
    </row>
    <row r="96" spans="2:54" ht="15.6">
      <c r="B96" s="197">
        <v>44805</v>
      </c>
      <c r="N96" s="199"/>
      <c r="O96" s="199"/>
      <c r="P96" s="199"/>
      <c r="Q96" s="199"/>
      <c r="U96" s="203"/>
      <c r="V96" s="203"/>
      <c r="W96" s="204"/>
      <c r="X96" s="204"/>
      <c r="Y96" s="204"/>
      <c r="Z96" s="204"/>
      <c r="AA96" s="203"/>
      <c r="AB96" s="202"/>
      <c r="AC96" s="202"/>
      <c r="AD96" s="201"/>
      <c r="AE96" s="201"/>
      <c r="AF96" s="201"/>
      <c r="AG96" s="201"/>
      <c r="AH96" s="201"/>
      <c r="AI96" s="201"/>
      <c r="AJ96" s="201"/>
      <c r="AK96" s="202"/>
      <c r="AM96" s="201"/>
      <c r="AN96" s="201"/>
      <c r="AO96" s="201"/>
      <c r="AP96" s="201"/>
      <c r="AQ96" s="201"/>
      <c r="AR96" s="201"/>
      <c r="AS96" s="201"/>
      <c r="AT96" s="201"/>
    </row>
    <row r="97" spans="2:46" ht="15.6">
      <c r="B97" s="197"/>
      <c r="N97" s="199"/>
      <c r="O97" s="199"/>
      <c r="P97" s="199"/>
      <c r="Q97" s="199"/>
      <c r="U97" s="203"/>
      <c r="V97" s="203"/>
      <c r="W97" s="204"/>
      <c r="X97" s="204"/>
      <c r="Y97" s="204"/>
      <c r="Z97" s="204"/>
      <c r="AA97" s="203"/>
      <c r="AB97" s="202"/>
      <c r="AC97" s="202"/>
      <c r="AD97" s="201"/>
      <c r="AE97" s="201"/>
      <c r="AF97" s="201"/>
      <c r="AG97" s="201"/>
      <c r="AH97" s="201"/>
      <c r="AI97" s="201"/>
      <c r="AJ97" s="201"/>
      <c r="AK97" s="202"/>
      <c r="AM97" s="201"/>
      <c r="AN97" s="201"/>
      <c r="AO97" s="201"/>
      <c r="AP97" s="201"/>
      <c r="AQ97" s="201"/>
      <c r="AR97" s="201"/>
      <c r="AS97" s="201"/>
      <c r="AT97" s="201"/>
    </row>
    <row r="98" spans="2:46" ht="15.6">
      <c r="B98" s="197"/>
      <c r="N98" s="199"/>
      <c r="O98" s="199"/>
      <c r="P98" s="199"/>
      <c r="Q98" s="199"/>
      <c r="U98" s="203"/>
      <c r="V98" s="203"/>
      <c r="W98" s="204"/>
      <c r="X98" s="204"/>
      <c r="Y98" s="204"/>
      <c r="Z98" s="204"/>
      <c r="AA98" s="203"/>
      <c r="AB98" s="202"/>
      <c r="AC98" s="202"/>
      <c r="AD98" s="201"/>
      <c r="AE98" s="201"/>
      <c r="AF98" s="201"/>
      <c r="AG98" s="201"/>
      <c r="AH98" s="201"/>
      <c r="AI98" s="201"/>
      <c r="AJ98" s="201"/>
      <c r="AK98" s="202"/>
      <c r="AM98" s="201"/>
      <c r="AN98" s="201"/>
      <c r="AO98" s="201"/>
      <c r="AP98" s="201"/>
      <c r="AQ98" s="201"/>
      <c r="AR98" s="201"/>
      <c r="AS98" s="201"/>
      <c r="AT98" s="201"/>
    </row>
    <row r="99" spans="2:46" ht="15.6">
      <c r="B99" s="197"/>
      <c r="O99" s="199"/>
      <c r="P99" s="199"/>
      <c r="Q99" s="199"/>
      <c r="U99" s="203"/>
      <c r="V99" s="203"/>
      <c r="W99" s="204"/>
      <c r="X99" s="204"/>
      <c r="Y99" s="204"/>
      <c r="Z99" s="204"/>
      <c r="AA99" s="203"/>
      <c r="AB99" s="202"/>
      <c r="AC99" s="202"/>
      <c r="AD99" s="201"/>
      <c r="AE99" s="201"/>
      <c r="AF99" s="201"/>
      <c r="AG99" s="201"/>
      <c r="AH99" s="201"/>
      <c r="AI99" s="201"/>
      <c r="AJ99" s="201"/>
      <c r="AK99" s="202"/>
      <c r="AM99" s="201"/>
      <c r="AN99" s="201"/>
      <c r="AO99" s="201"/>
      <c r="AP99" s="201"/>
      <c r="AQ99" s="201"/>
      <c r="AR99" s="201"/>
      <c r="AS99" s="201"/>
      <c r="AT99" s="201"/>
    </row>
    <row r="100" spans="2:46" ht="15.6">
      <c r="B100" s="197"/>
      <c r="C100" s="200" t="s">
        <v>1369</v>
      </c>
      <c r="N100" s="199"/>
      <c r="O100" s="199"/>
      <c r="P100" s="199"/>
      <c r="Q100" s="199"/>
      <c r="V100" s="203"/>
      <c r="W100" s="204"/>
      <c r="X100" s="204"/>
      <c r="Y100" s="204"/>
      <c r="Z100" s="204"/>
      <c r="AA100" s="203"/>
      <c r="AB100" s="202"/>
      <c r="AC100" s="202"/>
      <c r="AD100" s="201"/>
      <c r="AE100" s="201"/>
      <c r="AF100" s="201"/>
      <c r="AG100" s="201"/>
      <c r="AH100" s="201"/>
      <c r="AI100" s="201"/>
      <c r="AJ100" s="201"/>
      <c r="AK100" s="202"/>
      <c r="AM100" s="201"/>
      <c r="AN100" s="201"/>
      <c r="AO100" s="201"/>
      <c r="AP100" s="201"/>
      <c r="AQ100" s="201"/>
      <c r="AR100" s="201"/>
      <c r="AS100" s="201"/>
      <c r="AT100" s="201"/>
    </row>
    <row r="101" spans="2:46">
      <c r="C101" s="205"/>
      <c r="D101" s="205"/>
      <c r="E101" s="206"/>
      <c r="F101" s="206"/>
      <c r="G101" s="206"/>
      <c r="H101" s="206"/>
      <c r="I101" s="205"/>
      <c r="J101" s="205"/>
      <c r="K101" s="205"/>
      <c r="L101" s="205"/>
      <c r="M101" s="205"/>
      <c r="N101" s="206"/>
      <c r="O101" s="206"/>
      <c r="P101" s="206"/>
      <c r="Q101" s="206"/>
      <c r="R101" s="205"/>
      <c r="S101" s="205"/>
    </row>
    <row r="102" spans="2:46">
      <c r="C102" s="208" t="s">
        <v>1387</v>
      </c>
      <c r="D102" s="205"/>
      <c r="E102" s="206"/>
      <c r="F102" s="206"/>
      <c r="G102" s="206"/>
      <c r="H102" s="206"/>
      <c r="I102" s="205"/>
      <c r="J102" s="205"/>
      <c r="K102" s="208" t="s">
        <v>1388</v>
      </c>
      <c r="L102" s="205"/>
      <c r="M102" s="205"/>
      <c r="N102" s="206"/>
      <c r="O102" s="206"/>
      <c r="P102" s="206"/>
      <c r="Q102" s="206"/>
      <c r="R102" s="205"/>
      <c r="S102" s="205"/>
      <c r="W102" s="198"/>
      <c r="X102" s="198"/>
      <c r="Y102" s="206"/>
      <c r="Z102" s="206"/>
      <c r="AA102" s="200"/>
    </row>
    <row r="103" spans="2:46">
      <c r="C103" s="205"/>
      <c r="D103" s="205"/>
      <c r="E103" s="206"/>
      <c r="F103" s="206"/>
      <c r="G103" s="206"/>
      <c r="H103" s="206"/>
      <c r="I103" s="205"/>
      <c r="J103" s="205"/>
      <c r="K103" s="205"/>
      <c r="L103" s="205"/>
      <c r="M103" s="205"/>
      <c r="N103" s="206"/>
      <c r="O103" s="206"/>
      <c r="P103" s="206"/>
      <c r="Q103" s="206"/>
      <c r="R103" s="205"/>
      <c r="S103" s="205"/>
      <c r="W103" s="198"/>
      <c r="X103" s="198"/>
      <c r="Y103" s="206"/>
      <c r="Z103" s="206"/>
    </row>
    <row r="104" spans="2:46">
      <c r="C104" s="205"/>
      <c r="D104" s="205"/>
      <c r="E104" s="206"/>
      <c r="F104" s="206"/>
      <c r="G104" s="206"/>
      <c r="H104" s="206"/>
      <c r="I104" s="205"/>
      <c r="J104" s="205"/>
      <c r="K104" s="205"/>
      <c r="L104" s="205"/>
      <c r="M104" s="205"/>
      <c r="N104" s="206"/>
      <c r="O104" s="206"/>
      <c r="P104" s="206"/>
      <c r="Q104" s="206"/>
      <c r="R104" s="205"/>
      <c r="S104" s="205"/>
      <c r="W104" s="198"/>
      <c r="X104" s="198"/>
      <c r="Y104" s="206"/>
      <c r="Z104" s="206"/>
    </row>
    <row r="105" spans="2:46">
      <c r="C105" s="205"/>
      <c r="D105" s="205"/>
      <c r="E105" s="206"/>
      <c r="F105" s="206"/>
      <c r="G105" s="206"/>
      <c r="H105" s="206"/>
      <c r="I105" s="205"/>
      <c r="J105" s="205"/>
      <c r="K105" s="205"/>
      <c r="L105" s="205"/>
      <c r="M105" s="205"/>
      <c r="N105" s="206"/>
      <c r="O105" s="206"/>
      <c r="P105" s="206"/>
      <c r="Q105" s="206"/>
      <c r="R105" s="205"/>
      <c r="S105" s="205"/>
      <c r="W105" s="198"/>
      <c r="X105" s="198"/>
      <c r="Y105" s="206"/>
      <c r="Z105" s="206"/>
    </row>
    <row r="106" spans="2:46">
      <c r="C106" s="205"/>
      <c r="D106" s="205"/>
      <c r="E106" s="206"/>
      <c r="F106" s="206"/>
      <c r="G106" s="206"/>
      <c r="H106" s="206"/>
      <c r="I106" s="205"/>
      <c r="J106" s="205"/>
      <c r="K106" s="205"/>
      <c r="L106" s="205"/>
      <c r="M106" s="205"/>
      <c r="N106" s="206"/>
      <c r="O106" s="206"/>
      <c r="P106" s="206"/>
      <c r="Q106" s="206"/>
      <c r="R106" s="205"/>
      <c r="S106" s="205"/>
      <c r="W106" s="198"/>
      <c r="X106" s="198"/>
      <c r="Y106" s="206"/>
      <c r="Z106" s="206"/>
    </row>
    <row r="107" spans="2:46">
      <c r="C107" s="205"/>
      <c r="D107" s="205"/>
      <c r="E107" s="206"/>
      <c r="F107" s="206"/>
      <c r="G107" s="206"/>
      <c r="H107" s="206"/>
      <c r="I107" s="205"/>
      <c r="J107" s="205"/>
      <c r="K107" s="205"/>
      <c r="L107" s="205"/>
      <c r="M107" s="205"/>
      <c r="N107" s="206"/>
      <c r="O107" s="206"/>
      <c r="P107" s="206"/>
      <c r="Q107" s="206"/>
      <c r="R107" s="205"/>
      <c r="S107" s="205"/>
      <c r="W107" s="198"/>
      <c r="X107" s="198"/>
      <c r="Y107" s="206"/>
      <c r="Z107" s="206"/>
    </row>
    <row r="108" spans="2:46">
      <c r="C108" s="205"/>
      <c r="D108" s="205"/>
      <c r="E108" s="206"/>
      <c r="F108" s="206"/>
      <c r="G108" s="206"/>
      <c r="H108" s="206"/>
      <c r="I108" s="205"/>
      <c r="J108" s="205"/>
      <c r="K108" s="205"/>
      <c r="L108" s="205"/>
      <c r="M108" s="205"/>
      <c r="N108" s="206"/>
      <c r="O108" s="206"/>
      <c r="P108" s="206"/>
      <c r="Q108" s="206"/>
      <c r="R108" s="205"/>
      <c r="S108" s="205"/>
      <c r="W108" s="198"/>
      <c r="X108" s="198"/>
      <c r="Y108" s="206"/>
      <c r="Z108" s="206"/>
    </row>
    <row r="109" spans="2:46">
      <c r="C109" s="205"/>
      <c r="D109" s="205"/>
      <c r="E109" s="206"/>
      <c r="F109" s="206"/>
      <c r="G109" s="206"/>
      <c r="H109" s="206"/>
      <c r="I109" s="205"/>
      <c r="J109" s="205"/>
      <c r="K109" s="205"/>
      <c r="L109" s="205"/>
      <c r="M109" s="205"/>
      <c r="N109" s="206"/>
      <c r="O109" s="206"/>
      <c r="P109" s="206"/>
      <c r="Q109" s="206"/>
      <c r="R109" s="205"/>
      <c r="S109" s="205"/>
      <c r="W109" s="198"/>
      <c r="X109" s="198"/>
      <c r="Y109" s="206"/>
      <c r="Z109" s="206"/>
    </row>
    <row r="110" spans="2:46">
      <c r="C110" s="205"/>
      <c r="D110" s="205"/>
      <c r="E110" s="206"/>
      <c r="F110" s="206"/>
      <c r="G110" s="206"/>
      <c r="H110" s="206"/>
      <c r="I110" s="205"/>
      <c r="J110" s="205"/>
      <c r="K110" s="205"/>
      <c r="L110" s="205"/>
      <c r="M110" s="205"/>
      <c r="N110" s="206"/>
      <c r="O110" s="206"/>
      <c r="P110" s="206"/>
      <c r="Q110" s="206"/>
      <c r="R110" s="205"/>
      <c r="S110" s="205"/>
      <c r="W110" s="198"/>
      <c r="X110" s="198"/>
      <c r="Y110" s="206"/>
      <c r="Z110" s="206"/>
    </row>
    <row r="111" spans="2:46">
      <c r="C111" s="205"/>
      <c r="D111" s="205"/>
      <c r="E111" s="206"/>
      <c r="F111" s="206"/>
      <c r="G111" s="206"/>
      <c r="H111" s="206"/>
      <c r="I111" s="205"/>
      <c r="J111" s="205"/>
      <c r="K111" s="205"/>
      <c r="L111" s="205"/>
      <c r="M111" s="205"/>
      <c r="N111" s="206"/>
      <c r="O111" s="206"/>
      <c r="P111" s="206"/>
      <c r="Q111" s="206"/>
      <c r="R111" s="205"/>
      <c r="S111" s="205"/>
      <c r="W111" s="198"/>
      <c r="X111" s="198"/>
      <c r="Y111" s="206"/>
      <c r="Z111" s="206"/>
    </row>
    <row r="112" spans="2:46">
      <c r="C112" s="205"/>
      <c r="D112" s="205"/>
      <c r="E112" s="206"/>
      <c r="F112" s="206"/>
      <c r="G112" s="206"/>
      <c r="H112" s="206"/>
      <c r="I112" s="205"/>
      <c r="J112" s="205"/>
      <c r="K112" s="205"/>
      <c r="L112" s="205"/>
      <c r="M112" s="205"/>
      <c r="N112" s="206"/>
      <c r="O112" s="206"/>
      <c r="P112" s="206"/>
      <c r="Q112" s="206"/>
      <c r="R112" s="205"/>
      <c r="S112" s="205"/>
      <c r="W112" s="198"/>
      <c r="X112" s="198"/>
      <c r="Y112" s="206"/>
      <c r="Z112" s="206"/>
    </row>
    <row r="113" spans="3:26">
      <c r="C113" s="205"/>
      <c r="D113" s="205"/>
      <c r="E113" s="206"/>
      <c r="F113" s="206"/>
      <c r="G113" s="206"/>
      <c r="H113" s="206"/>
      <c r="I113" s="205"/>
      <c r="J113" s="205"/>
      <c r="K113" s="205"/>
      <c r="L113" s="205"/>
      <c r="M113" s="205"/>
      <c r="N113" s="206"/>
      <c r="O113" s="206"/>
      <c r="P113" s="206"/>
      <c r="Q113" s="206"/>
      <c r="R113" s="205"/>
      <c r="S113" s="205"/>
      <c r="W113" s="198"/>
      <c r="X113" s="198"/>
      <c r="Y113" s="206"/>
      <c r="Z113" s="206"/>
    </row>
    <row r="114" spans="3:26">
      <c r="C114" s="205"/>
      <c r="D114" s="205"/>
      <c r="E114" s="206"/>
      <c r="F114" s="206"/>
      <c r="G114" s="206"/>
      <c r="H114" s="206"/>
      <c r="I114" s="205"/>
      <c r="J114" s="205"/>
      <c r="K114" s="205"/>
      <c r="L114" s="205"/>
      <c r="M114" s="205"/>
      <c r="N114" s="206"/>
      <c r="O114" s="206"/>
      <c r="P114" s="206"/>
      <c r="Q114" s="206"/>
      <c r="R114" s="205"/>
      <c r="S114" s="205"/>
      <c r="W114" s="198"/>
      <c r="X114" s="198"/>
      <c r="Y114" s="206"/>
      <c r="Z114" s="206"/>
    </row>
    <row r="115" spans="3:26">
      <c r="C115" s="205"/>
      <c r="D115" s="205"/>
      <c r="E115" s="206"/>
      <c r="F115" s="206"/>
      <c r="G115" s="206"/>
      <c r="H115" s="206"/>
      <c r="I115" s="205"/>
      <c r="J115" s="205"/>
      <c r="K115" s="205"/>
      <c r="L115" s="205"/>
      <c r="M115" s="205"/>
      <c r="N115" s="206"/>
      <c r="O115" s="206"/>
      <c r="P115" s="206"/>
      <c r="Q115" s="206"/>
      <c r="R115" s="205"/>
      <c r="S115" s="205"/>
      <c r="W115" s="198"/>
      <c r="X115" s="198"/>
      <c r="Y115" s="206"/>
      <c r="Z115" s="206"/>
    </row>
    <row r="116" spans="3:26">
      <c r="C116" s="205"/>
      <c r="D116" s="205"/>
      <c r="E116" s="206"/>
      <c r="F116" s="206"/>
      <c r="G116" s="206"/>
      <c r="H116" s="206"/>
      <c r="I116" s="205"/>
      <c r="J116" s="205"/>
      <c r="K116" s="205"/>
      <c r="L116" s="205"/>
      <c r="M116" s="205"/>
      <c r="N116" s="206"/>
      <c r="O116" s="206"/>
      <c r="P116" s="206"/>
      <c r="Q116" s="206"/>
      <c r="R116" s="205"/>
      <c r="S116" s="205"/>
      <c r="W116" s="198"/>
      <c r="X116" s="198"/>
      <c r="Y116" s="206"/>
      <c r="Z116" s="206"/>
    </row>
    <row r="117" spans="3:26">
      <c r="C117" s="205"/>
      <c r="D117" s="205"/>
      <c r="E117" s="206"/>
      <c r="F117" s="206"/>
      <c r="G117" s="206"/>
      <c r="H117" s="206"/>
      <c r="I117" s="205"/>
      <c r="J117" s="205"/>
      <c r="K117" s="205"/>
      <c r="L117" s="205"/>
      <c r="M117" s="205"/>
      <c r="N117" s="206"/>
      <c r="O117" s="206"/>
      <c r="P117" s="206"/>
      <c r="Q117" s="206"/>
      <c r="R117" s="205"/>
      <c r="S117" s="205"/>
      <c r="W117" s="198"/>
      <c r="X117" s="198"/>
      <c r="Y117" s="206"/>
      <c r="Z117" s="206"/>
    </row>
    <row r="118" spans="3:26">
      <c r="C118" s="205"/>
      <c r="D118" s="205"/>
      <c r="E118" s="206"/>
      <c r="F118" s="206"/>
      <c r="G118" s="206"/>
      <c r="H118" s="206"/>
      <c r="I118" s="205"/>
      <c r="J118" s="205"/>
      <c r="K118" s="205"/>
      <c r="L118" s="205"/>
      <c r="M118" s="205"/>
      <c r="N118" s="206"/>
      <c r="O118" s="206"/>
      <c r="P118" s="206"/>
      <c r="Q118" s="206"/>
      <c r="R118" s="205"/>
      <c r="S118" s="205"/>
      <c r="W118" s="198"/>
      <c r="X118" s="198"/>
      <c r="Y118" s="206"/>
      <c r="Z118" s="206"/>
    </row>
    <row r="119" spans="3:26">
      <c r="E119" s="198"/>
      <c r="F119" s="198"/>
      <c r="G119" s="198"/>
      <c r="H119" s="198"/>
      <c r="N119" s="198"/>
      <c r="O119" s="198"/>
      <c r="P119" s="198"/>
      <c r="Q119" s="198"/>
      <c r="W119" s="198"/>
      <c r="X119" s="198"/>
      <c r="Y119" s="206"/>
      <c r="Z119" s="206"/>
    </row>
    <row r="120" spans="3:26">
      <c r="E120" s="198"/>
      <c r="F120" s="198"/>
      <c r="G120" s="198"/>
      <c r="H120" s="198"/>
      <c r="N120" s="198"/>
      <c r="O120" s="198"/>
      <c r="P120" s="198"/>
      <c r="Q120" s="198"/>
      <c r="U120" s="205"/>
      <c r="V120" s="205"/>
      <c r="W120" s="206"/>
      <c r="X120" s="206"/>
      <c r="Y120" s="206"/>
      <c r="Z120" s="206"/>
    </row>
    <row r="121" spans="3:26">
      <c r="E121" s="198"/>
      <c r="F121" s="198"/>
      <c r="G121" s="198"/>
      <c r="H121" s="198"/>
      <c r="N121" s="198"/>
      <c r="O121" s="198"/>
      <c r="P121" s="198"/>
      <c r="Q121" s="198"/>
    </row>
    <row r="122" spans="3:26">
      <c r="E122" s="198"/>
      <c r="F122" s="198"/>
      <c r="G122" s="198"/>
      <c r="H122" s="198"/>
      <c r="N122" s="198"/>
      <c r="O122" s="198"/>
      <c r="P122" s="198"/>
      <c r="Q122" s="198"/>
    </row>
    <row r="123" spans="3:26">
      <c r="E123" s="198"/>
      <c r="F123" s="198"/>
      <c r="G123" s="198"/>
      <c r="H123" s="198"/>
      <c r="N123" s="198"/>
      <c r="O123" s="198"/>
      <c r="P123" s="198"/>
      <c r="Q123" s="198"/>
    </row>
    <row r="124" spans="3:26">
      <c r="E124" s="198"/>
      <c r="F124" s="198"/>
      <c r="G124" s="198"/>
      <c r="H124" s="198"/>
      <c r="N124" s="198"/>
      <c r="O124" s="198"/>
      <c r="P124" s="198"/>
      <c r="Q124" s="198"/>
    </row>
    <row r="125" spans="3:26">
      <c r="E125" s="198"/>
      <c r="F125" s="198"/>
      <c r="G125" s="198"/>
      <c r="H125" s="198"/>
      <c r="N125" s="198"/>
      <c r="O125" s="198"/>
      <c r="P125" s="198"/>
      <c r="Q125" s="198"/>
    </row>
    <row r="126" spans="3:26">
      <c r="E126" s="198"/>
      <c r="F126" s="198"/>
      <c r="G126" s="198"/>
      <c r="H126" s="198"/>
      <c r="N126" s="198"/>
      <c r="O126" s="198"/>
      <c r="P126" s="198"/>
      <c r="Q126" s="198"/>
    </row>
    <row r="127" spans="3:26">
      <c r="E127" s="198"/>
      <c r="F127" s="198"/>
      <c r="G127" s="198"/>
      <c r="H127" s="198"/>
      <c r="N127" s="198"/>
      <c r="O127" s="198"/>
      <c r="P127" s="198"/>
      <c r="Q127" s="198"/>
    </row>
    <row r="128" spans="3:26">
      <c r="E128" s="198"/>
      <c r="F128" s="198"/>
      <c r="G128" s="198"/>
      <c r="H128" s="198"/>
      <c r="N128" s="198"/>
      <c r="O128" s="198"/>
      <c r="P128" s="198"/>
      <c r="Q128" s="198"/>
    </row>
    <row r="129" spans="5:17">
      <c r="E129" s="198"/>
      <c r="F129" s="198"/>
      <c r="G129" s="198"/>
      <c r="H129" s="198"/>
      <c r="N129" s="198"/>
      <c r="O129" s="198"/>
      <c r="P129" s="198"/>
      <c r="Q129" s="198"/>
    </row>
    <row r="130" spans="5:17">
      <c r="E130" s="198"/>
      <c r="F130" s="198"/>
      <c r="G130" s="198"/>
      <c r="H130" s="198"/>
      <c r="N130" s="198"/>
      <c r="O130" s="198"/>
      <c r="P130" s="198"/>
      <c r="Q130" s="198"/>
    </row>
    <row r="131" spans="5:17">
      <c r="E131" s="198"/>
      <c r="F131" s="198"/>
      <c r="G131" s="198"/>
      <c r="H131" s="198"/>
      <c r="N131" s="198"/>
      <c r="O131" s="198"/>
      <c r="P131" s="198"/>
      <c r="Q131" s="198"/>
    </row>
    <row r="132" spans="5:17">
      <c r="E132" s="198"/>
      <c r="F132" s="198"/>
      <c r="G132" s="198"/>
      <c r="H132" s="198"/>
      <c r="N132" s="198"/>
      <c r="O132" s="198"/>
      <c r="P132" s="198"/>
      <c r="Q132" s="198"/>
    </row>
    <row r="133" spans="5:17">
      <c r="E133" s="198"/>
      <c r="F133" s="198"/>
      <c r="G133" s="198"/>
      <c r="H133" s="198"/>
      <c r="N133" s="198"/>
      <c r="O133" s="198"/>
      <c r="P133" s="198"/>
      <c r="Q133" s="198"/>
    </row>
    <row r="134" spans="5:17">
      <c r="E134" s="198"/>
      <c r="F134" s="198"/>
      <c r="G134" s="198"/>
      <c r="H134" s="198"/>
      <c r="N134" s="198"/>
      <c r="O134" s="198"/>
      <c r="P134" s="198"/>
      <c r="Q134" s="198"/>
    </row>
    <row r="135" spans="5:17">
      <c r="E135" s="198"/>
      <c r="F135" s="198"/>
      <c r="G135" s="198"/>
      <c r="H135" s="198"/>
      <c r="N135" s="198"/>
      <c r="O135" s="198"/>
      <c r="P135" s="198"/>
      <c r="Q135" s="198"/>
    </row>
    <row r="136" spans="5:17">
      <c r="E136" s="198"/>
      <c r="F136" s="198"/>
      <c r="G136" s="198"/>
      <c r="H136" s="198"/>
      <c r="N136" s="198"/>
      <c r="O136" s="198"/>
      <c r="P136" s="198"/>
      <c r="Q136" s="198"/>
    </row>
    <row r="137" spans="5:17">
      <c r="E137" s="198"/>
      <c r="F137" s="198"/>
      <c r="G137" s="198"/>
      <c r="H137" s="198"/>
      <c r="N137" s="198"/>
      <c r="O137" s="198"/>
      <c r="P137" s="198"/>
      <c r="Q137" s="198"/>
    </row>
    <row r="138" spans="5:17">
      <c r="E138" s="198"/>
      <c r="F138" s="198"/>
      <c r="G138" s="198"/>
      <c r="H138" s="198"/>
      <c r="N138" s="198"/>
      <c r="O138" s="198"/>
      <c r="P138" s="198"/>
      <c r="Q138" s="198"/>
    </row>
    <row r="139" spans="5:17">
      <c r="E139" s="198"/>
      <c r="F139" s="198"/>
      <c r="G139" s="198"/>
      <c r="H139" s="198"/>
      <c r="N139" s="198"/>
      <c r="O139" s="198"/>
      <c r="P139" s="198"/>
      <c r="Q139" s="198"/>
    </row>
    <row r="140" spans="5:17">
      <c r="E140" s="198"/>
      <c r="F140" s="198"/>
      <c r="G140" s="198"/>
      <c r="H140" s="198"/>
      <c r="N140" s="198"/>
      <c r="O140" s="198"/>
      <c r="P140" s="198"/>
      <c r="Q140" s="198"/>
    </row>
  </sheetData>
  <hyperlinks>
    <hyperlink ref="A1" location="Indice!A1" display="Volver" xr:uid="{004A8686-1A0F-4F98-A72E-6655D9E1282A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0.39997558519241921"/>
  </sheetPr>
  <dimension ref="B3:GH13"/>
  <sheetViews>
    <sheetView topLeftCell="FS1" workbookViewId="0">
      <selection activeCell="C20" sqref="C20"/>
    </sheetView>
  </sheetViews>
  <sheetFormatPr baseColWidth="10" defaultRowHeight="15.6"/>
  <cols>
    <col min="2" max="2" width="29.796875" customWidth="1"/>
  </cols>
  <sheetData>
    <row r="3" spans="2:190" ht="21">
      <c r="B3" s="14" t="s">
        <v>936</v>
      </c>
    </row>
    <row r="5" spans="2:190">
      <c r="B5" s="2" t="s">
        <v>1317</v>
      </c>
    </row>
    <row r="6" spans="2:190">
      <c r="B6" t="s">
        <v>273</v>
      </c>
    </row>
    <row r="7" spans="2:190" s="90" customFormat="1">
      <c r="C7" s="95">
        <v>39083</v>
      </c>
      <c r="D7" s="95">
        <v>39114</v>
      </c>
      <c r="E7" s="95">
        <v>39142</v>
      </c>
      <c r="F7" s="95">
        <v>39173</v>
      </c>
      <c r="G7" s="95">
        <v>39203</v>
      </c>
      <c r="H7" s="95">
        <v>39234</v>
      </c>
      <c r="I7" s="95">
        <v>39264</v>
      </c>
      <c r="J7" s="95">
        <v>39295</v>
      </c>
      <c r="K7" s="95">
        <v>39326</v>
      </c>
      <c r="L7" s="95">
        <v>39356</v>
      </c>
      <c r="M7" s="95">
        <v>39387</v>
      </c>
      <c r="N7" s="95">
        <v>39417</v>
      </c>
      <c r="O7" s="95">
        <v>39448</v>
      </c>
      <c r="P7" s="95">
        <v>39479</v>
      </c>
      <c r="Q7" s="95">
        <v>39508</v>
      </c>
      <c r="R7" s="95">
        <v>39539</v>
      </c>
      <c r="S7" s="95">
        <v>39569</v>
      </c>
      <c r="T7" s="95">
        <v>39600</v>
      </c>
      <c r="U7" s="95">
        <v>39630</v>
      </c>
      <c r="V7" s="95">
        <v>39661</v>
      </c>
      <c r="W7" s="95">
        <v>39692</v>
      </c>
      <c r="X7" s="95">
        <v>39722</v>
      </c>
      <c r="Y7" s="95">
        <v>39753</v>
      </c>
      <c r="Z7" s="95">
        <v>39783</v>
      </c>
      <c r="AA7" s="95">
        <v>39814</v>
      </c>
      <c r="AB7" s="95">
        <v>39845</v>
      </c>
      <c r="AC7" s="95">
        <v>39873</v>
      </c>
      <c r="AD7" s="95">
        <v>39904</v>
      </c>
      <c r="AE7" s="95">
        <v>39934</v>
      </c>
      <c r="AF7" s="95">
        <v>39965</v>
      </c>
      <c r="AG7" s="95">
        <v>39995</v>
      </c>
      <c r="AH7" s="95">
        <v>40026</v>
      </c>
      <c r="AI7" s="95">
        <v>40057</v>
      </c>
      <c r="AJ7" s="95">
        <v>40087</v>
      </c>
      <c r="AK7" s="95">
        <v>40118</v>
      </c>
      <c r="AL7" s="95">
        <v>40148</v>
      </c>
      <c r="AM7" s="95">
        <v>40179</v>
      </c>
      <c r="AN7" s="95">
        <v>40210</v>
      </c>
      <c r="AO7" s="95">
        <v>40238</v>
      </c>
      <c r="AP7" s="95">
        <v>40269</v>
      </c>
      <c r="AQ7" s="95">
        <v>40299</v>
      </c>
      <c r="AR7" s="95">
        <v>40330</v>
      </c>
      <c r="AS7" s="95">
        <v>40360</v>
      </c>
      <c r="AT7" s="95">
        <v>40391</v>
      </c>
      <c r="AU7" s="95">
        <v>40422</v>
      </c>
      <c r="AV7" s="95">
        <v>40452</v>
      </c>
      <c r="AW7" s="95">
        <v>40483</v>
      </c>
      <c r="AX7" s="95">
        <v>40513</v>
      </c>
      <c r="AY7" s="95">
        <v>40544</v>
      </c>
      <c r="AZ7" s="95">
        <v>40575</v>
      </c>
      <c r="BA7" s="95">
        <v>40603</v>
      </c>
      <c r="BB7" s="95">
        <v>40634</v>
      </c>
      <c r="BC7" s="95">
        <v>40664</v>
      </c>
      <c r="BD7" s="95">
        <v>40695</v>
      </c>
      <c r="BE7" s="95">
        <v>40725</v>
      </c>
      <c r="BF7" s="95">
        <v>40756</v>
      </c>
      <c r="BG7" s="95">
        <v>40787</v>
      </c>
      <c r="BH7" s="95">
        <v>40817</v>
      </c>
      <c r="BI7" s="95">
        <v>40848</v>
      </c>
      <c r="BJ7" s="95">
        <v>40878</v>
      </c>
      <c r="BK7" s="95">
        <v>40909</v>
      </c>
      <c r="BL7" s="95">
        <v>40940</v>
      </c>
      <c r="BM7" s="95">
        <v>40969</v>
      </c>
      <c r="BN7" s="95">
        <v>41000</v>
      </c>
      <c r="BO7" s="95">
        <v>41030</v>
      </c>
      <c r="BP7" s="95">
        <v>41061</v>
      </c>
      <c r="BQ7" s="95">
        <v>41091</v>
      </c>
      <c r="BR7" s="95">
        <v>41122</v>
      </c>
      <c r="BS7" s="95">
        <v>41153</v>
      </c>
      <c r="BT7" s="95">
        <v>41183</v>
      </c>
      <c r="BU7" s="95">
        <v>41214</v>
      </c>
      <c r="BV7" s="95">
        <v>41244</v>
      </c>
      <c r="BW7" s="95">
        <v>41275</v>
      </c>
      <c r="BX7" s="95">
        <v>41306</v>
      </c>
      <c r="BY7" s="95">
        <v>41334</v>
      </c>
      <c r="BZ7" s="95">
        <v>41365</v>
      </c>
      <c r="CA7" s="95">
        <v>41395</v>
      </c>
      <c r="CB7" s="95">
        <v>41426</v>
      </c>
      <c r="CC7" s="95">
        <v>41456</v>
      </c>
      <c r="CD7" s="95">
        <v>41487</v>
      </c>
      <c r="CE7" s="95">
        <v>41518</v>
      </c>
      <c r="CF7" s="95">
        <v>41548</v>
      </c>
      <c r="CG7" s="95">
        <v>41579</v>
      </c>
      <c r="CH7" s="95">
        <v>41609</v>
      </c>
      <c r="CI7" s="95">
        <v>41640</v>
      </c>
      <c r="CJ7" s="95">
        <v>41671</v>
      </c>
      <c r="CK7" s="95">
        <v>41699</v>
      </c>
      <c r="CL7" s="95">
        <v>41730</v>
      </c>
      <c r="CM7" s="95">
        <v>41760</v>
      </c>
      <c r="CN7" s="95">
        <v>41791</v>
      </c>
      <c r="CO7" s="95">
        <v>41821</v>
      </c>
      <c r="CP7" s="95">
        <v>41852</v>
      </c>
      <c r="CQ7" s="95">
        <v>41883</v>
      </c>
      <c r="CR7" s="95">
        <v>41913</v>
      </c>
      <c r="CS7" s="95">
        <v>41944</v>
      </c>
      <c r="CT7" s="95">
        <v>41974</v>
      </c>
      <c r="CU7" s="95">
        <v>42005</v>
      </c>
      <c r="CV7" s="95">
        <v>42036</v>
      </c>
      <c r="CW7" s="95">
        <v>42064</v>
      </c>
      <c r="CX7" s="95">
        <v>42095</v>
      </c>
      <c r="CY7" s="95">
        <v>42125</v>
      </c>
      <c r="CZ7" s="95">
        <v>42156</v>
      </c>
      <c r="DA7" s="95">
        <v>42186</v>
      </c>
      <c r="DB7" s="95">
        <v>42217</v>
      </c>
      <c r="DC7" s="95">
        <v>42248</v>
      </c>
      <c r="DD7" s="95">
        <v>42278</v>
      </c>
      <c r="DE7" s="95">
        <v>42309</v>
      </c>
      <c r="DF7" s="95">
        <v>42339</v>
      </c>
      <c r="DG7" s="95">
        <v>42370</v>
      </c>
      <c r="DH7" s="95">
        <v>42401</v>
      </c>
      <c r="DI7" s="95">
        <v>42430</v>
      </c>
      <c r="DJ7" s="95">
        <v>42461</v>
      </c>
      <c r="DK7" s="95">
        <v>42491</v>
      </c>
      <c r="DL7" s="95">
        <v>42522</v>
      </c>
      <c r="DM7" s="95">
        <v>42552</v>
      </c>
      <c r="DN7" s="95">
        <v>42583</v>
      </c>
      <c r="DO7" s="95">
        <v>42614</v>
      </c>
      <c r="DP7" s="95">
        <v>42644</v>
      </c>
      <c r="DQ7" s="95">
        <v>42675</v>
      </c>
      <c r="DR7" s="95">
        <v>42705</v>
      </c>
      <c r="DS7" s="95">
        <v>42736</v>
      </c>
      <c r="DT7" s="95">
        <v>42767</v>
      </c>
      <c r="DU7" s="95">
        <v>42795</v>
      </c>
      <c r="DV7" s="95">
        <v>42826</v>
      </c>
      <c r="DW7" s="95">
        <v>42856</v>
      </c>
      <c r="DX7" s="95">
        <v>42887</v>
      </c>
      <c r="DY7" s="95">
        <v>42917</v>
      </c>
      <c r="DZ7" s="95">
        <v>42948</v>
      </c>
      <c r="EA7" s="95">
        <v>42979</v>
      </c>
      <c r="EB7" s="95">
        <v>43009</v>
      </c>
      <c r="EC7" s="95">
        <v>43040</v>
      </c>
      <c r="ED7" s="95">
        <v>43070</v>
      </c>
      <c r="EE7" s="95">
        <v>43101</v>
      </c>
      <c r="EF7" s="95">
        <v>43132</v>
      </c>
      <c r="EG7" s="95">
        <v>43160</v>
      </c>
      <c r="EH7" s="95">
        <v>43191</v>
      </c>
      <c r="EI7" s="95">
        <v>43221</v>
      </c>
      <c r="EJ7" s="95">
        <v>43252</v>
      </c>
      <c r="EK7" s="95">
        <v>43282</v>
      </c>
      <c r="EL7" s="95">
        <v>43313</v>
      </c>
      <c r="EM7" s="95">
        <v>43344</v>
      </c>
      <c r="EN7" s="95">
        <v>43374</v>
      </c>
      <c r="EO7" s="95">
        <v>43405</v>
      </c>
      <c r="EP7" s="95">
        <v>43435</v>
      </c>
      <c r="EQ7" s="95">
        <v>43466</v>
      </c>
      <c r="ER7" s="95">
        <v>43497</v>
      </c>
      <c r="ES7" s="95">
        <v>43525</v>
      </c>
      <c r="ET7" s="95">
        <v>43556</v>
      </c>
      <c r="EU7" s="95">
        <v>43586</v>
      </c>
      <c r="EV7" s="95">
        <v>43617</v>
      </c>
      <c r="EW7" s="95">
        <v>43647</v>
      </c>
      <c r="EX7" s="95">
        <v>43678</v>
      </c>
      <c r="EY7" s="95">
        <v>43709</v>
      </c>
      <c r="EZ7" s="95">
        <v>43739</v>
      </c>
      <c r="FA7" s="95">
        <v>43770</v>
      </c>
      <c r="FB7" s="95">
        <v>43800</v>
      </c>
      <c r="FC7" s="95">
        <v>43831</v>
      </c>
      <c r="FD7" s="95">
        <v>43862</v>
      </c>
      <c r="FE7" s="95">
        <v>43891</v>
      </c>
      <c r="FF7" s="95">
        <v>43922</v>
      </c>
      <c r="FG7" s="95">
        <v>43952</v>
      </c>
      <c r="FH7" s="95">
        <v>43983</v>
      </c>
      <c r="FI7" s="95">
        <v>44013</v>
      </c>
      <c r="FJ7" s="95">
        <v>44044</v>
      </c>
      <c r="FK7" s="95">
        <v>44075</v>
      </c>
      <c r="FL7" s="95">
        <v>44105</v>
      </c>
      <c r="FM7" s="95">
        <v>44136</v>
      </c>
      <c r="FN7" s="95">
        <v>44166</v>
      </c>
      <c r="FO7" s="95">
        <v>44197</v>
      </c>
      <c r="FP7" s="95">
        <v>44228</v>
      </c>
      <c r="FQ7" s="95">
        <v>44256</v>
      </c>
      <c r="FR7" s="95">
        <v>44287</v>
      </c>
      <c r="FS7" s="95">
        <v>44317</v>
      </c>
      <c r="FT7" s="95">
        <v>44348</v>
      </c>
      <c r="FU7" s="95">
        <v>44378</v>
      </c>
      <c r="FV7" s="95">
        <v>44409</v>
      </c>
      <c r="FW7" s="95">
        <v>44440</v>
      </c>
      <c r="FX7" s="95">
        <v>44470</v>
      </c>
      <c r="FY7" s="95">
        <v>44501</v>
      </c>
      <c r="FZ7" s="95">
        <v>44531</v>
      </c>
      <c r="GA7" s="95">
        <v>44562</v>
      </c>
      <c r="GB7" s="160">
        <v>44593</v>
      </c>
      <c r="GC7" s="160">
        <v>44621</v>
      </c>
      <c r="GD7" s="160">
        <v>44652</v>
      </c>
      <c r="GE7" s="160">
        <v>44682</v>
      </c>
      <c r="GF7" s="160">
        <v>44713</v>
      </c>
      <c r="GG7" s="160">
        <v>44743</v>
      </c>
      <c r="GH7" s="160">
        <v>44774</v>
      </c>
    </row>
    <row r="8" spans="2:190" s="90" customFormat="1">
      <c r="B8" s="90" t="s">
        <v>717</v>
      </c>
      <c r="C8" s="91">
        <v>336911</v>
      </c>
      <c r="D8" s="91">
        <v>317890</v>
      </c>
      <c r="E8" s="91">
        <v>333772</v>
      </c>
      <c r="F8" s="91">
        <v>333772</v>
      </c>
      <c r="G8" s="91">
        <v>350398</v>
      </c>
      <c r="H8" s="91">
        <v>338969</v>
      </c>
      <c r="I8" s="91">
        <v>348702</v>
      </c>
      <c r="J8" s="91">
        <v>263353</v>
      </c>
      <c r="K8" s="91">
        <v>319451</v>
      </c>
      <c r="L8" s="91">
        <v>388134</v>
      </c>
      <c r="M8" s="91">
        <v>319451</v>
      </c>
      <c r="N8" s="91">
        <v>285330</v>
      </c>
      <c r="O8" s="91">
        <v>341241</v>
      </c>
      <c r="P8" s="91">
        <v>341177</v>
      </c>
      <c r="Q8" s="91">
        <v>354623</v>
      </c>
      <c r="R8" s="91">
        <v>355502</v>
      </c>
      <c r="S8" s="91">
        <v>354420</v>
      </c>
      <c r="T8" s="91">
        <v>373798</v>
      </c>
      <c r="U8" s="91">
        <v>405080</v>
      </c>
      <c r="V8" s="91">
        <v>283522</v>
      </c>
      <c r="W8" s="91">
        <v>414746</v>
      </c>
      <c r="X8" s="91">
        <v>396670</v>
      </c>
      <c r="Y8" s="91">
        <v>336083</v>
      </c>
      <c r="Z8" s="91">
        <v>359064</v>
      </c>
      <c r="AA8" s="91">
        <v>369068</v>
      </c>
      <c r="AB8" s="91">
        <v>353519</v>
      </c>
      <c r="AC8" s="91">
        <v>375631</v>
      </c>
      <c r="AD8" s="91">
        <v>408683</v>
      </c>
      <c r="AE8" s="91">
        <v>443981</v>
      </c>
      <c r="AF8" s="91">
        <v>521762</v>
      </c>
      <c r="AG8" s="91">
        <v>516645</v>
      </c>
      <c r="AH8" s="91">
        <v>360758</v>
      </c>
      <c r="AI8" s="91">
        <v>498712</v>
      </c>
      <c r="AJ8" s="91">
        <v>475534</v>
      </c>
      <c r="AK8" s="91">
        <v>432675</v>
      </c>
      <c r="AL8" s="91">
        <v>422039</v>
      </c>
      <c r="AM8" s="91">
        <v>404228</v>
      </c>
      <c r="AN8" s="91">
        <v>377740</v>
      </c>
      <c r="AO8" s="91">
        <v>427973</v>
      </c>
      <c r="AP8" s="91">
        <v>443394</v>
      </c>
      <c r="AQ8" s="91">
        <v>480964</v>
      </c>
      <c r="AR8" s="91">
        <v>537794</v>
      </c>
      <c r="AS8" s="91">
        <v>537410</v>
      </c>
      <c r="AT8" s="91">
        <v>386284</v>
      </c>
      <c r="AU8" s="91">
        <v>538414</v>
      </c>
      <c r="AV8" s="91">
        <v>488779</v>
      </c>
      <c r="AW8" s="91">
        <v>464861</v>
      </c>
      <c r="AX8" s="91">
        <v>460810</v>
      </c>
      <c r="AY8" s="91">
        <v>423040</v>
      </c>
      <c r="AZ8" s="91">
        <v>410345</v>
      </c>
      <c r="BA8" s="91">
        <v>447409</v>
      </c>
      <c r="BB8" s="91">
        <v>395808</v>
      </c>
      <c r="BC8" s="91">
        <v>512736</v>
      </c>
      <c r="BD8" s="91">
        <v>545010</v>
      </c>
      <c r="BE8" s="91">
        <v>513690</v>
      </c>
      <c r="BF8" s="91">
        <v>400415</v>
      </c>
      <c r="BG8" s="91">
        <v>503682</v>
      </c>
      <c r="BH8" s="91">
        <v>451943</v>
      </c>
      <c r="BI8" s="91">
        <v>459596</v>
      </c>
      <c r="BJ8" s="91">
        <v>450695</v>
      </c>
      <c r="BK8" s="91">
        <v>406977</v>
      </c>
      <c r="BL8" s="91">
        <v>382957</v>
      </c>
      <c r="BM8" s="91">
        <v>427584</v>
      </c>
      <c r="BN8" s="91">
        <v>430070</v>
      </c>
      <c r="BO8" s="91">
        <v>480049</v>
      </c>
      <c r="BP8" s="91">
        <v>550134</v>
      </c>
      <c r="BQ8" s="91">
        <v>534129</v>
      </c>
      <c r="BR8" s="91">
        <v>401934</v>
      </c>
      <c r="BS8" s="91">
        <v>395808</v>
      </c>
      <c r="BT8" s="91">
        <v>478313</v>
      </c>
      <c r="BU8" s="91">
        <v>442000</v>
      </c>
      <c r="BV8" s="91">
        <v>442542</v>
      </c>
      <c r="BW8" s="91">
        <v>446767</v>
      </c>
      <c r="BX8" s="91">
        <v>395808</v>
      </c>
      <c r="BY8" s="91">
        <v>413768</v>
      </c>
      <c r="BZ8" s="91">
        <v>486876</v>
      </c>
      <c r="CA8" s="91">
        <v>518796</v>
      </c>
      <c r="CB8" s="91">
        <v>549296</v>
      </c>
      <c r="CC8" s="91">
        <v>570750</v>
      </c>
      <c r="CD8" s="91">
        <v>416750</v>
      </c>
      <c r="CE8" s="91">
        <v>534657</v>
      </c>
      <c r="CF8" s="91">
        <v>513499</v>
      </c>
      <c r="CG8" s="91">
        <v>462135</v>
      </c>
      <c r="CH8" s="91">
        <v>494275</v>
      </c>
      <c r="CI8" s="91">
        <v>453365</v>
      </c>
      <c r="CJ8" s="91">
        <v>430208</v>
      </c>
      <c r="CK8" s="91">
        <v>447239</v>
      </c>
      <c r="CL8" s="91">
        <v>501916</v>
      </c>
      <c r="CM8" s="91">
        <v>518254</v>
      </c>
      <c r="CN8" s="91">
        <v>567278</v>
      </c>
      <c r="CO8" s="91">
        <v>544832</v>
      </c>
      <c r="CP8" s="91">
        <v>404477</v>
      </c>
      <c r="CQ8" s="91">
        <v>556824</v>
      </c>
      <c r="CR8" s="91">
        <v>512152</v>
      </c>
      <c r="CS8" s="91">
        <v>460227</v>
      </c>
      <c r="CT8" s="91">
        <v>484386</v>
      </c>
      <c r="CU8" s="91">
        <v>460163</v>
      </c>
      <c r="CV8" s="91">
        <v>410345</v>
      </c>
      <c r="CW8" s="91">
        <v>485491</v>
      </c>
      <c r="CX8" s="91">
        <v>500244</v>
      </c>
      <c r="CY8" s="91">
        <v>502936</v>
      </c>
      <c r="CZ8" s="91">
        <v>547362</v>
      </c>
      <c r="DA8" s="91">
        <v>539825</v>
      </c>
      <c r="DB8" s="91">
        <v>383061</v>
      </c>
      <c r="DC8" s="91">
        <v>525001</v>
      </c>
      <c r="DD8" s="91">
        <v>468734</v>
      </c>
      <c r="DE8" s="91">
        <v>464677</v>
      </c>
      <c r="DF8" s="91">
        <v>446747</v>
      </c>
      <c r="DG8" s="91">
        <v>433936</v>
      </c>
      <c r="DH8" s="91">
        <v>417930</v>
      </c>
      <c r="DI8" s="91">
        <v>446629</v>
      </c>
      <c r="DJ8" s="91">
        <v>460838</v>
      </c>
      <c r="DK8" s="91">
        <v>502936</v>
      </c>
      <c r="DL8" s="91">
        <v>527674</v>
      </c>
      <c r="DM8" s="91">
        <v>494286</v>
      </c>
      <c r="DN8" s="91">
        <v>380145</v>
      </c>
      <c r="DO8" s="91">
        <v>499921</v>
      </c>
      <c r="DP8" s="91">
        <v>450426</v>
      </c>
      <c r="DQ8" s="91">
        <v>423945</v>
      </c>
      <c r="DR8" s="91">
        <v>458130</v>
      </c>
      <c r="DS8" s="91">
        <v>428475</v>
      </c>
      <c r="DT8" s="91">
        <v>402778</v>
      </c>
      <c r="DU8" s="91">
        <v>449049</v>
      </c>
      <c r="DV8" s="91">
        <v>451047</v>
      </c>
      <c r="DW8" s="91">
        <v>479000</v>
      </c>
      <c r="DX8" s="91">
        <v>502052</v>
      </c>
      <c r="DY8" s="91">
        <v>446657</v>
      </c>
      <c r="DZ8" s="91">
        <v>351607</v>
      </c>
      <c r="EA8" s="91">
        <v>478407</v>
      </c>
      <c r="EB8" s="91">
        <v>440625</v>
      </c>
      <c r="EC8" s="91">
        <v>417258</v>
      </c>
      <c r="ED8" s="91">
        <v>413595</v>
      </c>
      <c r="EE8" s="91">
        <v>428178</v>
      </c>
      <c r="EF8" s="91">
        <v>386154</v>
      </c>
      <c r="EG8" s="91">
        <v>403792</v>
      </c>
      <c r="EH8" s="91">
        <v>441128</v>
      </c>
      <c r="EI8" s="91">
        <v>446103</v>
      </c>
      <c r="EJ8" s="91">
        <v>475492</v>
      </c>
      <c r="EK8" s="91">
        <v>446073</v>
      </c>
      <c r="EL8" s="91">
        <v>341729</v>
      </c>
      <c r="EM8" s="91">
        <v>452994</v>
      </c>
      <c r="EN8" s="91">
        <v>442660</v>
      </c>
      <c r="EO8" s="91">
        <v>417126</v>
      </c>
      <c r="EP8" s="91">
        <v>387011</v>
      </c>
      <c r="EQ8" s="91">
        <v>401474</v>
      </c>
      <c r="ER8" s="91">
        <v>379291</v>
      </c>
      <c r="ES8" s="91">
        <v>402357</v>
      </c>
      <c r="ET8" s="91">
        <v>435180</v>
      </c>
      <c r="EU8" s="91">
        <v>445801</v>
      </c>
      <c r="EV8" s="91">
        <v>439036</v>
      </c>
      <c r="EW8" s="91">
        <v>433467</v>
      </c>
      <c r="EX8" s="91">
        <v>319316</v>
      </c>
      <c r="EY8" s="91">
        <v>458875</v>
      </c>
      <c r="EZ8" s="91">
        <v>414033</v>
      </c>
      <c r="FA8" s="91">
        <v>386928</v>
      </c>
      <c r="FB8" s="91">
        <v>386802</v>
      </c>
      <c r="FC8" s="91">
        <v>400868</v>
      </c>
      <c r="FD8" s="91">
        <v>386324</v>
      </c>
      <c r="FE8" s="91">
        <v>255373</v>
      </c>
      <c r="FF8" s="91">
        <v>178129</v>
      </c>
      <c r="FG8" s="91">
        <v>261284</v>
      </c>
      <c r="FH8" s="91">
        <v>363145</v>
      </c>
      <c r="FI8" s="91">
        <v>451264</v>
      </c>
      <c r="FJ8" s="91">
        <v>266962</v>
      </c>
      <c r="FK8" s="91">
        <v>400754</v>
      </c>
      <c r="FL8" s="91">
        <v>341764</v>
      </c>
      <c r="FM8" s="91">
        <v>322763</v>
      </c>
      <c r="FN8" s="91">
        <v>273741</v>
      </c>
      <c r="FO8" s="91">
        <v>291227</v>
      </c>
      <c r="FP8" s="91">
        <v>280310</v>
      </c>
      <c r="FQ8" s="91">
        <v>323474</v>
      </c>
      <c r="FR8" s="91">
        <v>321716</v>
      </c>
      <c r="FS8" s="91">
        <v>390284</v>
      </c>
      <c r="FT8" s="91">
        <v>485506</v>
      </c>
      <c r="FU8" s="91">
        <v>542392</v>
      </c>
      <c r="FV8" s="91">
        <v>403089</v>
      </c>
      <c r="FW8" s="91">
        <v>483397</v>
      </c>
      <c r="FX8" s="91">
        <v>412391</v>
      </c>
      <c r="FY8" s="91">
        <v>433299</v>
      </c>
      <c r="FZ8" s="91">
        <v>396887</v>
      </c>
      <c r="GA8" s="91">
        <v>391034</v>
      </c>
      <c r="GB8">
        <v>372283</v>
      </c>
      <c r="GC8">
        <v>374598</v>
      </c>
      <c r="GD8">
        <v>382265</v>
      </c>
      <c r="GE8" s="397">
        <v>412757</v>
      </c>
      <c r="GF8" s="398">
        <v>399430</v>
      </c>
      <c r="GG8" s="398">
        <v>372966</v>
      </c>
      <c r="GH8" s="397">
        <v>301906</v>
      </c>
    </row>
    <row r="9" spans="2:190" s="90" customFormat="1">
      <c r="B9" s="90" t="s">
        <v>718</v>
      </c>
      <c r="C9" s="91">
        <v>396546</v>
      </c>
      <c r="D9" s="91">
        <v>310657</v>
      </c>
      <c r="E9" s="91">
        <v>317948</v>
      </c>
      <c r="F9" s="91">
        <v>317948</v>
      </c>
      <c r="G9" s="91">
        <v>300505</v>
      </c>
      <c r="H9" s="91">
        <v>331607</v>
      </c>
      <c r="I9" s="91">
        <v>353171</v>
      </c>
      <c r="J9" s="91">
        <v>321311</v>
      </c>
      <c r="K9" s="91">
        <v>382665</v>
      </c>
      <c r="L9" s="91">
        <v>419348</v>
      </c>
      <c r="M9" s="91">
        <v>365347</v>
      </c>
      <c r="N9" s="91">
        <v>320404</v>
      </c>
      <c r="O9" s="91">
        <v>473619</v>
      </c>
      <c r="P9" s="91">
        <v>394583</v>
      </c>
      <c r="Q9" s="91">
        <v>340267</v>
      </c>
      <c r="R9" s="91">
        <v>393044</v>
      </c>
      <c r="S9" s="91">
        <v>369478</v>
      </c>
      <c r="T9" s="91">
        <v>410647</v>
      </c>
      <c r="U9" s="91">
        <v>441572</v>
      </c>
      <c r="V9" s="91">
        <v>386607</v>
      </c>
      <c r="W9" s="91">
        <v>510113</v>
      </c>
      <c r="X9" s="91">
        <v>589328</v>
      </c>
      <c r="Y9" s="91">
        <v>507326</v>
      </c>
      <c r="Z9" s="91">
        <v>498758</v>
      </c>
      <c r="AA9" s="91">
        <v>567906</v>
      </c>
      <c r="AB9" s="91">
        <v>507577</v>
      </c>
      <c r="AC9" s="91">
        <v>499174</v>
      </c>
      <c r="AD9" s="91">
        <v>448161</v>
      </c>
      <c r="AE9" s="91">
        <v>419240</v>
      </c>
      <c r="AF9" s="91">
        <v>466512</v>
      </c>
      <c r="AG9" s="91">
        <v>495851</v>
      </c>
      <c r="AH9" s="91">
        <v>445743</v>
      </c>
      <c r="AI9" s="91">
        <v>579079</v>
      </c>
      <c r="AJ9" s="91">
        <v>574440</v>
      </c>
      <c r="AK9" s="91">
        <v>493268</v>
      </c>
      <c r="AL9" s="91">
        <v>476696</v>
      </c>
      <c r="AM9" s="91">
        <v>529118</v>
      </c>
      <c r="AN9" s="91">
        <v>459872</v>
      </c>
      <c r="AO9" s="91">
        <v>463961</v>
      </c>
      <c r="AP9" s="91">
        <v>419206</v>
      </c>
      <c r="AQ9" s="91">
        <v>404741</v>
      </c>
      <c r="AR9" s="91">
        <v>453960</v>
      </c>
      <c r="AS9" s="91">
        <v>463620</v>
      </c>
      <c r="AT9" s="91">
        <v>447367</v>
      </c>
      <c r="AU9" s="91">
        <v>586516</v>
      </c>
      <c r="AV9" s="91">
        <v>556992</v>
      </c>
      <c r="AW9" s="91">
        <v>489179</v>
      </c>
      <c r="AX9" s="91">
        <v>450589</v>
      </c>
      <c r="AY9" s="91">
        <v>553970</v>
      </c>
      <c r="AZ9" s="91">
        <v>478605</v>
      </c>
      <c r="BA9" s="91">
        <v>481815</v>
      </c>
      <c r="BB9" s="91">
        <v>455252</v>
      </c>
      <c r="BC9" s="91">
        <v>433035</v>
      </c>
      <c r="BD9" s="91">
        <v>477152</v>
      </c>
      <c r="BE9" s="91">
        <v>471631</v>
      </c>
      <c r="BF9" s="91">
        <v>451600</v>
      </c>
      <c r="BG9" s="91">
        <v>599499</v>
      </c>
      <c r="BH9" s="91">
        <v>586125</v>
      </c>
      <c r="BI9" s="91">
        <v>519132</v>
      </c>
      <c r="BJ9" s="91">
        <v>452592</v>
      </c>
      <c r="BK9" s="91">
        <v>584447</v>
      </c>
      <c r="BL9" s="91">
        <v>495226</v>
      </c>
      <c r="BM9" s="91">
        <v>466353</v>
      </c>
      <c r="BN9" s="91">
        <v>423438</v>
      </c>
      <c r="BO9" s="91">
        <v>449936</v>
      </c>
      <c r="BP9" s="91">
        <v>451281</v>
      </c>
      <c r="BQ9" s="91">
        <v>506315</v>
      </c>
      <c r="BR9" s="91">
        <v>440113</v>
      </c>
      <c r="BS9" s="91">
        <v>455252</v>
      </c>
      <c r="BT9" s="91">
        <v>606555</v>
      </c>
      <c r="BU9" s="91">
        <v>516296</v>
      </c>
      <c r="BV9" s="91">
        <v>383448</v>
      </c>
      <c r="BW9" s="91">
        <v>578822</v>
      </c>
      <c r="BX9" s="91">
        <v>455252</v>
      </c>
      <c r="BY9" s="91">
        <v>408789</v>
      </c>
      <c r="BZ9" s="91">
        <v>440826</v>
      </c>
      <c r="CA9" s="91">
        <v>420531</v>
      </c>
      <c r="CB9" s="91">
        <v>422048</v>
      </c>
      <c r="CC9" s="91">
        <v>505884</v>
      </c>
      <c r="CD9" s="91">
        <v>416719</v>
      </c>
      <c r="CE9" s="91">
        <v>560229</v>
      </c>
      <c r="CF9" s="91">
        <v>600527</v>
      </c>
      <c r="CG9" s="91">
        <v>459660</v>
      </c>
      <c r="CH9" s="91">
        <v>386705</v>
      </c>
      <c r="CI9" s="91">
        <v>566462</v>
      </c>
      <c r="CJ9" s="91">
        <v>428259</v>
      </c>
      <c r="CK9" s="91">
        <v>430619</v>
      </c>
      <c r="CL9" s="91">
        <v>390351</v>
      </c>
      <c r="CM9" s="91">
        <v>406338</v>
      </c>
      <c r="CN9" s="91">
        <v>444594</v>
      </c>
      <c r="CO9" s="91">
        <v>514991</v>
      </c>
      <c r="CP9" s="91">
        <v>412547</v>
      </c>
      <c r="CQ9" s="91">
        <v>576544</v>
      </c>
      <c r="CR9" s="91">
        <v>591306</v>
      </c>
      <c r="CS9" s="91">
        <v>445539</v>
      </c>
      <c r="CT9" s="91">
        <v>419981</v>
      </c>
      <c r="CU9" s="91">
        <v>538143</v>
      </c>
      <c r="CV9" s="91">
        <v>478605</v>
      </c>
      <c r="CW9" s="91">
        <v>425277</v>
      </c>
      <c r="CX9" s="91">
        <v>381321</v>
      </c>
      <c r="CY9" s="91">
        <v>384951</v>
      </c>
      <c r="CZ9" s="91">
        <v>452635</v>
      </c>
      <c r="DA9" s="91">
        <v>465797</v>
      </c>
      <c r="DB9" s="91">
        <v>404740</v>
      </c>
      <c r="DC9" s="91">
        <v>551088</v>
      </c>
      <c r="DD9" s="91">
        <v>551061</v>
      </c>
      <c r="DE9" s="91">
        <v>437606</v>
      </c>
      <c r="DF9" s="91">
        <v>390957</v>
      </c>
      <c r="DG9" s="91">
        <v>491183</v>
      </c>
      <c r="DH9" s="91">
        <v>420161</v>
      </c>
      <c r="DI9" s="91">
        <v>388413</v>
      </c>
      <c r="DJ9" s="91">
        <v>377239</v>
      </c>
      <c r="DK9" s="91">
        <v>384951</v>
      </c>
      <c r="DL9" s="91">
        <v>403325</v>
      </c>
      <c r="DM9" s="91">
        <v>410293</v>
      </c>
      <c r="DN9" s="91">
        <v>394580</v>
      </c>
      <c r="DO9" s="91">
        <v>522722</v>
      </c>
      <c r="DP9" s="91">
        <v>495111</v>
      </c>
      <c r="DQ9" s="91">
        <v>448786</v>
      </c>
      <c r="DR9" s="91">
        <v>371281</v>
      </c>
      <c r="DS9" s="91">
        <v>485732</v>
      </c>
      <c r="DT9" s="91">
        <v>393423</v>
      </c>
      <c r="DU9" s="91">
        <v>400490</v>
      </c>
      <c r="DV9" s="91">
        <v>321766</v>
      </c>
      <c r="DW9" s="91">
        <v>367092</v>
      </c>
      <c r="DX9" s="91">
        <v>403735</v>
      </c>
      <c r="DY9" s="91">
        <v>419770</v>
      </c>
      <c r="DZ9" s="91">
        <v>398007</v>
      </c>
      <c r="EA9" s="91">
        <v>506265</v>
      </c>
      <c r="EB9" s="91">
        <v>497469</v>
      </c>
      <c r="EC9" s="91">
        <v>424513</v>
      </c>
      <c r="ED9" s="91">
        <v>352095</v>
      </c>
      <c r="EE9" s="91">
        <v>491925</v>
      </c>
      <c r="EF9" s="91">
        <v>379874</v>
      </c>
      <c r="EG9" s="91">
        <v>356095</v>
      </c>
      <c r="EH9" s="91">
        <v>354445</v>
      </c>
      <c r="EI9" s="91">
        <v>362365</v>
      </c>
      <c r="EJ9" s="91">
        <v>385524</v>
      </c>
      <c r="EK9" s="91">
        <v>418932</v>
      </c>
      <c r="EL9" s="91">
        <v>388776</v>
      </c>
      <c r="EM9" s="91">
        <v>473435</v>
      </c>
      <c r="EN9" s="91">
        <v>494854</v>
      </c>
      <c r="EO9" s="91">
        <v>415290</v>
      </c>
      <c r="EP9" s="91">
        <v>336441</v>
      </c>
      <c r="EQ9" s="91">
        <v>484938</v>
      </c>
      <c r="ER9" s="91">
        <v>382570</v>
      </c>
      <c r="ES9" s="91">
        <v>368401</v>
      </c>
      <c r="ET9" s="91">
        <v>343662</v>
      </c>
      <c r="EU9" s="91">
        <v>361726</v>
      </c>
      <c r="EV9" s="91">
        <v>375231</v>
      </c>
      <c r="EW9" s="91">
        <v>429214</v>
      </c>
      <c r="EX9" s="91">
        <v>373687</v>
      </c>
      <c r="EY9" s="91">
        <v>472782</v>
      </c>
      <c r="EZ9" s="91">
        <v>511981</v>
      </c>
      <c r="FA9" s="91">
        <v>407453</v>
      </c>
      <c r="FB9" s="91">
        <v>352223</v>
      </c>
      <c r="FC9" s="91">
        <v>491116</v>
      </c>
      <c r="FD9" s="91">
        <v>378518</v>
      </c>
      <c r="FE9" s="91">
        <v>557638</v>
      </c>
      <c r="FF9" s="91">
        <v>461020</v>
      </c>
      <c r="FG9" s="91">
        <v>287857</v>
      </c>
      <c r="FH9" s="91">
        <v>368252</v>
      </c>
      <c r="FI9" s="91">
        <v>361415</v>
      </c>
      <c r="FJ9" s="91">
        <v>296742</v>
      </c>
      <c r="FK9" s="91">
        <v>374425</v>
      </c>
      <c r="FL9" s="91">
        <v>391322</v>
      </c>
      <c r="FM9" s="91">
        <v>348032</v>
      </c>
      <c r="FN9" s="91">
        <v>310566</v>
      </c>
      <c r="FO9" s="91">
        <v>367443</v>
      </c>
      <c r="FP9" s="91">
        <v>324746</v>
      </c>
      <c r="FQ9" s="91">
        <v>264325</v>
      </c>
      <c r="FR9" s="91">
        <v>282704</v>
      </c>
      <c r="FS9" s="91">
        <v>260906</v>
      </c>
      <c r="FT9" s="91">
        <v>318595</v>
      </c>
      <c r="FU9" s="91">
        <v>344551</v>
      </c>
      <c r="FV9" s="91">
        <v>320506</v>
      </c>
      <c r="FW9" s="91">
        <v>407284</v>
      </c>
      <c r="FX9" s="91">
        <v>411657</v>
      </c>
      <c r="FY9" s="91">
        <v>358918</v>
      </c>
      <c r="FZ9" s="91">
        <v>320105</v>
      </c>
      <c r="GA9" s="91">
        <v>408207</v>
      </c>
      <c r="GB9">
        <v>360889</v>
      </c>
      <c r="GC9">
        <v>371677</v>
      </c>
      <c r="GD9">
        <v>296005</v>
      </c>
      <c r="GE9">
        <v>313245</v>
      </c>
      <c r="GF9" s="5">
        <v>357021</v>
      </c>
      <c r="GG9" s="181">
        <v>376196</v>
      </c>
      <c r="GH9" s="399">
        <v>342334</v>
      </c>
    </row>
    <row r="10" spans="2:190" s="90" customFormat="1">
      <c r="B10" s="94" t="s">
        <v>822</v>
      </c>
      <c r="C10" s="91">
        <v>59635</v>
      </c>
      <c r="D10" s="91">
        <v>-7233</v>
      </c>
      <c r="E10" s="91">
        <v>-15824</v>
      </c>
      <c r="F10" s="91">
        <v>-15824</v>
      </c>
      <c r="G10" s="91">
        <v>-49893</v>
      </c>
      <c r="H10" s="91">
        <v>-7362</v>
      </c>
      <c r="I10" s="91">
        <v>4469</v>
      </c>
      <c r="J10" s="91">
        <v>57958</v>
      </c>
      <c r="K10" s="91">
        <v>63214</v>
      </c>
      <c r="L10" s="91">
        <v>31214</v>
      </c>
      <c r="M10" s="91">
        <v>45896</v>
      </c>
      <c r="N10" s="91">
        <v>35074</v>
      </c>
      <c r="O10" s="91">
        <v>132378</v>
      </c>
      <c r="P10" s="91">
        <v>53406</v>
      </c>
      <c r="Q10" s="91">
        <v>-14356</v>
      </c>
      <c r="R10" s="91">
        <v>37542</v>
      </c>
      <c r="S10" s="91">
        <v>15058</v>
      </c>
      <c r="T10" s="91">
        <v>36849</v>
      </c>
      <c r="U10" s="91">
        <v>36492</v>
      </c>
      <c r="V10" s="91">
        <v>103085</v>
      </c>
      <c r="W10" s="91">
        <v>95367</v>
      </c>
      <c r="X10" s="91">
        <v>192658</v>
      </c>
      <c r="Y10" s="91">
        <v>171243</v>
      </c>
      <c r="Z10" s="91">
        <v>139694</v>
      </c>
      <c r="AA10" s="91">
        <v>198838</v>
      </c>
      <c r="AB10" s="91">
        <v>154058</v>
      </c>
      <c r="AC10" s="91">
        <v>123543</v>
      </c>
      <c r="AD10" s="91">
        <v>39478</v>
      </c>
      <c r="AE10" s="91">
        <v>-24741</v>
      </c>
      <c r="AF10" s="91">
        <v>-55250</v>
      </c>
      <c r="AG10" s="91">
        <v>-20794</v>
      </c>
      <c r="AH10" s="91">
        <v>84985</v>
      </c>
      <c r="AI10" s="91">
        <v>80367</v>
      </c>
      <c r="AJ10" s="91">
        <v>98906</v>
      </c>
      <c r="AK10" s="91">
        <v>60593</v>
      </c>
      <c r="AL10" s="91">
        <v>54657</v>
      </c>
      <c r="AM10" s="91">
        <v>124890</v>
      </c>
      <c r="AN10" s="91">
        <v>82132</v>
      </c>
      <c r="AO10" s="91">
        <v>35988</v>
      </c>
      <c r="AP10" s="91">
        <v>-24188</v>
      </c>
      <c r="AQ10" s="91">
        <v>-76223</v>
      </c>
      <c r="AR10" s="91">
        <v>-83834</v>
      </c>
      <c r="AS10" s="91">
        <v>-73790</v>
      </c>
      <c r="AT10" s="91">
        <v>61083</v>
      </c>
      <c r="AU10" s="91">
        <v>48102</v>
      </c>
      <c r="AV10" s="91">
        <v>68213</v>
      </c>
      <c r="AW10" s="91">
        <v>24318</v>
      </c>
      <c r="AX10" s="91">
        <v>-10221</v>
      </c>
      <c r="AY10" s="91">
        <v>130930</v>
      </c>
      <c r="AZ10" s="91">
        <v>68260</v>
      </c>
      <c r="BA10" s="91">
        <v>34406</v>
      </c>
      <c r="BB10" s="91">
        <v>59444</v>
      </c>
      <c r="BC10" s="91">
        <v>-79701</v>
      </c>
      <c r="BD10" s="91">
        <v>-67858</v>
      </c>
      <c r="BE10" s="91">
        <v>-42059</v>
      </c>
      <c r="BF10" s="91">
        <v>51185</v>
      </c>
      <c r="BG10" s="91">
        <v>95817</v>
      </c>
      <c r="BH10" s="91">
        <v>134182</v>
      </c>
      <c r="BI10" s="91">
        <v>59536</v>
      </c>
      <c r="BJ10" s="91">
        <v>1897</v>
      </c>
      <c r="BK10" s="91">
        <v>177470</v>
      </c>
      <c r="BL10" s="91">
        <v>112269</v>
      </c>
      <c r="BM10" s="91">
        <v>38769</v>
      </c>
      <c r="BN10" s="91">
        <v>-6632</v>
      </c>
      <c r="BO10" s="91">
        <v>-30113</v>
      </c>
      <c r="BP10" s="91">
        <v>-98853</v>
      </c>
      <c r="BQ10" s="91">
        <v>-27814</v>
      </c>
      <c r="BR10" s="91">
        <v>38179</v>
      </c>
      <c r="BS10" s="91">
        <v>59444</v>
      </c>
      <c r="BT10" s="91">
        <v>128242</v>
      </c>
      <c r="BU10" s="91">
        <v>74296</v>
      </c>
      <c r="BV10" s="91">
        <v>-59094</v>
      </c>
      <c r="BW10" s="91">
        <v>132055</v>
      </c>
      <c r="BX10" s="91">
        <v>59444</v>
      </c>
      <c r="BY10" s="91">
        <v>-4979</v>
      </c>
      <c r="BZ10" s="91">
        <v>-46050</v>
      </c>
      <c r="CA10" s="91">
        <v>-98265</v>
      </c>
      <c r="CB10" s="91">
        <v>-127248</v>
      </c>
      <c r="CC10" s="91">
        <v>-64866</v>
      </c>
      <c r="CD10" s="91">
        <v>-31</v>
      </c>
      <c r="CE10" s="91">
        <v>25572</v>
      </c>
      <c r="CF10" s="91">
        <v>87028</v>
      </c>
      <c r="CG10" s="91">
        <v>-2475</v>
      </c>
      <c r="CH10" s="91">
        <v>-107570</v>
      </c>
      <c r="CI10" s="91">
        <v>113097</v>
      </c>
      <c r="CJ10" s="91">
        <v>-1949</v>
      </c>
      <c r="CK10" s="91">
        <v>-16620</v>
      </c>
      <c r="CL10" s="91">
        <v>-111565</v>
      </c>
      <c r="CM10" s="91">
        <v>-111916</v>
      </c>
      <c r="CN10" s="91">
        <v>-122684</v>
      </c>
      <c r="CO10" s="91">
        <v>-29841</v>
      </c>
      <c r="CP10" s="91">
        <v>8070</v>
      </c>
      <c r="CQ10" s="91">
        <v>19720</v>
      </c>
      <c r="CR10" s="91">
        <v>79154</v>
      </c>
      <c r="CS10" s="91">
        <v>-14688</v>
      </c>
      <c r="CT10" s="91">
        <v>-64405</v>
      </c>
      <c r="CU10" s="91">
        <v>77980</v>
      </c>
      <c r="CV10" s="91">
        <v>68260</v>
      </c>
      <c r="CW10" s="91">
        <v>-60214</v>
      </c>
      <c r="CX10" s="91">
        <v>-118923</v>
      </c>
      <c r="CY10" s="91">
        <v>-117985</v>
      </c>
      <c r="CZ10" s="91">
        <v>-94727</v>
      </c>
      <c r="DA10" s="91">
        <v>-74028</v>
      </c>
      <c r="DB10" s="91">
        <v>21679</v>
      </c>
      <c r="DC10" s="91">
        <v>26087</v>
      </c>
      <c r="DD10" s="91">
        <v>82327</v>
      </c>
      <c r="DE10" s="91">
        <v>-27071</v>
      </c>
      <c r="DF10" s="91">
        <v>-55790</v>
      </c>
      <c r="DG10" s="91">
        <v>57247</v>
      </c>
      <c r="DH10" s="91">
        <v>2231</v>
      </c>
      <c r="DI10" s="91">
        <v>-58216</v>
      </c>
      <c r="DJ10" s="91">
        <v>-83599</v>
      </c>
      <c r="DK10" s="91">
        <v>-117985</v>
      </c>
      <c r="DL10" s="91">
        <v>-124349</v>
      </c>
      <c r="DM10" s="91">
        <v>-83993</v>
      </c>
      <c r="DN10" s="91">
        <v>14435</v>
      </c>
      <c r="DO10" s="91">
        <v>22801</v>
      </c>
      <c r="DP10" s="91">
        <v>44685</v>
      </c>
      <c r="DQ10" s="90">
        <v>24841</v>
      </c>
      <c r="DR10" s="90">
        <v>-86849</v>
      </c>
      <c r="DS10" s="90">
        <v>57257</v>
      </c>
      <c r="DT10" s="90">
        <v>-9355</v>
      </c>
      <c r="DU10" s="90">
        <v>-48559</v>
      </c>
      <c r="DV10" s="90">
        <v>-129281</v>
      </c>
      <c r="DW10" s="90">
        <v>-111908</v>
      </c>
      <c r="DX10" s="90">
        <v>-98317</v>
      </c>
      <c r="DY10" s="90">
        <v>-26887</v>
      </c>
      <c r="DZ10" s="90">
        <v>46400</v>
      </c>
      <c r="EA10" s="90">
        <v>27858</v>
      </c>
      <c r="EB10" s="90">
        <v>56844</v>
      </c>
      <c r="EC10" s="90">
        <v>7255</v>
      </c>
      <c r="ED10" s="90">
        <v>-61500</v>
      </c>
      <c r="EE10" s="90">
        <v>63747</v>
      </c>
      <c r="EF10" s="90">
        <v>-6280</v>
      </c>
      <c r="EG10" s="90">
        <v>-47697</v>
      </c>
      <c r="EH10" s="90">
        <v>-86683</v>
      </c>
      <c r="EI10" s="90">
        <v>-83738</v>
      </c>
      <c r="EJ10" s="90">
        <v>-89968</v>
      </c>
      <c r="EK10" s="91">
        <v>-27141</v>
      </c>
      <c r="EL10" s="90">
        <v>47047</v>
      </c>
      <c r="EM10" s="90">
        <v>20441</v>
      </c>
      <c r="EN10" s="90">
        <v>52194</v>
      </c>
      <c r="EO10" s="90">
        <v>-1836</v>
      </c>
      <c r="EP10" s="90">
        <v>-50570</v>
      </c>
      <c r="EQ10" s="90">
        <v>83464</v>
      </c>
      <c r="ER10" s="90">
        <v>3279</v>
      </c>
      <c r="ES10" s="90">
        <v>-33956</v>
      </c>
      <c r="ET10" s="90">
        <f>+ET9-ET8</f>
        <v>-91518</v>
      </c>
      <c r="EU10" s="90">
        <v>-84075</v>
      </c>
      <c r="EV10" s="90">
        <v>-63805</v>
      </c>
      <c r="EW10" s="91">
        <v>-4253</v>
      </c>
      <c r="EX10" s="90">
        <v>54371</v>
      </c>
      <c r="EY10" s="90">
        <v>13907</v>
      </c>
      <c r="EZ10" s="90">
        <v>97948</v>
      </c>
      <c r="FA10" s="90">
        <v>20525</v>
      </c>
      <c r="FB10" s="90">
        <v>-34579</v>
      </c>
      <c r="FC10" s="90">
        <v>90248</v>
      </c>
      <c r="FD10" s="90">
        <v>-7806</v>
      </c>
      <c r="FE10" s="90">
        <v>302265</v>
      </c>
      <c r="FF10" s="90">
        <f>+FF9-FF8</f>
        <v>282891</v>
      </c>
      <c r="FG10" s="90">
        <v>26573</v>
      </c>
      <c r="FH10" s="90">
        <v>5107</v>
      </c>
      <c r="FI10" s="90">
        <v>-89849</v>
      </c>
      <c r="FJ10" s="90">
        <v>29780</v>
      </c>
      <c r="FK10" s="90">
        <v>-26329</v>
      </c>
      <c r="FL10" s="91">
        <v>49558</v>
      </c>
      <c r="FM10" s="90">
        <v>25269</v>
      </c>
      <c r="FN10" s="90">
        <v>36825</v>
      </c>
      <c r="FO10" s="90">
        <v>76216</v>
      </c>
      <c r="FP10" s="90">
        <v>44436</v>
      </c>
      <c r="FQ10" s="90">
        <v>-59149</v>
      </c>
      <c r="FR10" s="90">
        <v>-39012</v>
      </c>
      <c r="FS10" s="90">
        <v>-129378</v>
      </c>
      <c r="FT10" s="90">
        <v>-166911</v>
      </c>
      <c r="FU10" s="91">
        <v>-197841</v>
      </c>
      <c r="FV10" s="90">
        <v>-82583</v>
      </c>
      <c r="FW10" s="90">
        <v>-76113</v>
      </c>
      <c r="FX10" s="90">
        <v>-734</v>
      </c>
      <c r="FY10" s="90">
        <v>-74381</v>
      </c>
      <c r="FZ10" s="91">
        <f>+FZ9-FZ8</f>
        <v>-76782</v>
      </c>
      <c r="GA10" s="91">
        <f>+GA9-GA8</f>
        <v>17173</v>
      </c>
      <c r="GB10" s="91">
        <f>+GB9-GB8</f>
        <v>-11394</v>
      </c>
      <c r="GC10" s="91">
        <f>+GC9-GC8</f>
        <v>-2921</v>
      </c>
      <c r="GD10" s="91">
        <f>+GD9-GD8</f>
        <v>-86260</v>
      </c>
      <c r="GE10" s="91">
        <f t="shared" ref="GE10:GH10" si="0">+GE9-GE8</f>
        <v>-99512</v>
      </c>
      <c r="GF10" s="91">
        <f t="shared" si="0"/>
        <v>-42409</v>
      </c>
      <c r="GG10" s="91">
        <f t="shared" si="0"/>
        <v>3230</v>
      </c>
      <c r="GH10" s="91">
        <f t="shared" si="0"/>
        <v>40428</v>
      </c>
    </row>
    <row r="12" spans="2:190">
      <c r="B12" t="s">
        <v>258</v>
      </c>
    </row>
    <row r="13" spans="2:190">
      <c r="B13" s="3" t="s">
        <v>719</v>
      </c>
    </row>
  </sheetData>
  <hyperlinks>
    <hyperlink ref="B13" r:id="rId1" xr:uid="{00000000-0004-0000-15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39997558519241921"/>
  </sheetPr>
  <dimension ref="A1:V16267"/>
  <sheetViews>
    <sheetView workbookViewId="0">
      <selection activeCell="G23" sqref="G23"/>
    </sheetView>
  </sheetViews>
  <sheetFormatPr baseColWidth="10" defaultRowHeight="15.6"/>
  <sheetData>
    <row r="1" spans="1:22">
      <c r="A1" s="3" t="s">
        <v>833</v>
      </c>
    </row>
    <row r="2" spans="1:22">
      <c r="N2" s="2" t="s">
        <v>1634</v>
      </c>
    </row>
    <row r="3" spans="1:22">
      <c r="A3" s="90"/>
      <c r="B3" s="90" t="s">
        <v>717</v>
      </c>
      <c r="C3" s="90"/>
      <c r="D3" s="90"/>
      <c r="E3" s="90"/>
      <c r="F3" s="90"/>
      <c r="G3" s="90"/>
      <c r="H3" s="90" t="s">
        <v>718</v>
      </c>
    </row>
    <row r="4" spans="1:22">
      <c r="A4" s="90"/>
      <c r="B4" s="158" t="s">
        <v>913</v>
      </c>
      <c r="C4" s="158" t="s">
        <v>914</v>
      </c>
      <c r="D4" s="158" t="s">
        <v>915</v>
      </c>
      <c r="E4" s="158" t="s">
        <v>916</v>
      </c>
      <c r="F4" s="358" t="s">
        <v>917</v>
      </c>
      <c r="G4" s="90"/>
      <c r="H4" s="158" t="s">
        <v>913</v>
      </c>
      <c r="I4" s="158" t="s">
        <v>914</v>
      </c>
      <c r="J4" s="158" t="s">
        <v>915</v>
      </c>
      <c r="K4" s="158" t="s">
        <v>916</v>
      </c>
      <c r="L4" s="358" t="s">
        <v>917</v>
      </c>
    </row>
    <row r="5" spans="1:22">
      <c r="A5" s="90">
        <v>2007</v>
      </c>
      <c r="B5" s="181">
        <v>341356</v>
      </c>
      <c r="C5" s="158">
        <v>350398</v>
      </c>
      <c r="D5" s="158">
        <v>338969</v>
      </c>
      <c r="E5" s="158">
        <v>348702</v>
      </c>
      <c r="F5" s="397">
        <v>263353</v>
      </c>
      <c r="G5" s="90">
        <v>2007</v>
      </c>
      <c r="H5" s="181">
        <v>268502</v>
      </c>
      <c r="I5" s="158">
        <v>300505</v>
      </c>
      <c r="J5" s="158">
        <v>331607</v>
      </c>
      <c r="K5" s="158">
        <v>353171</v>
      </c>
      <c r="L5" s="397">
        <v>321311</v>
      </c>
      <c r="N5" s="2" t="s">
        <v>720</v>
      </c>
      <c r="V5" s="2" t="s">
        <v>721</v>
      </c>
    </row>
    <row r="6" spans="1:22">
      <c r="A6" s="90">
        <v>2008</v>
      </c>
      <c r="B6" s="158">
        <v>333772</v>
      </c>
      <c r="C6" s="158">
        <v>354420</v>
      </c>
      <c r="D6" s="158">
        <v>373798</v>
      </c>
      <c r="E6" s="158">
        <v>405080</v>
      </c>
      <c r="F6" s="397">
        <v>283522</v>
      </c>
      <c r="G6" s="90">
        <v>2008</v>
      </c>
      <c r="H6" s="158">
        <v>317948</v>
      </c>
      <c r="I6" s="158">
        <v>369478</v>
      </c>
      <c r="J6" s="158">
        <v>410647</v>
      </c>
      <c r="K6" s="158">
        <v>441572</v>
      </c>
      <c r="L6" s="397">
        <v>386607</v>
      </c>
    </row>
    <row r="7" spans="1:22">
      <c r="A7" s="90">
        <v>2009</v>
      </c>
      <c r="B7" s="158">
        <v>355502</v>
      </c>
      <c r="C7" s="158">
        <v>443981</v>
      </c>
      <c r="D7" s="158">
        <v>521762</v>
      </c>
      <c r="E7" s="158">
        <v>516645</v>
      </c>
      <c r="F7" s="397">
        <v>360758</v>
      </c>
      <c r="G7" s="90">
        <v>2009</v>
      </c>
      <c r="H7" s="158">
        <v>393044</v>
      </c>
      <c r="I7" s="158">
        <v>419240</v>
      </c>
      <c r="J7" s="158">
        <v>466512</v>
      </c>
      <c r="K7" s="158">
        <v>495851</v>
      </c>
      <c r="L7" s="397">
        <v>445743</v>
      </c>
    </row>
    <row r="8" spans="1:22">
      <c r="A8" s="90">
        <v>2010</v>
      </c>
      <c r="B8" s="158">
        <v>408683</v>
      </c>
      <c r="C8" s="158">
        <v>480964</v>
      </c>
      <c r="D8" s="158">
        <v>537794</v>
      </c>
      <c r="E8" s="181">
        <v>537410</v>
      </c>
      <c r="F8" s="397">
        <v>386284</v>
      </c>
      <c r="G8" s="90">
        <v>2010</v>
      </c>
      <c r="H8" s="158">
        <v>448161</v>
      </c>
      <c r="I8" s="158">
        <v>404741</v>
      </c>
      <c r="J8" s="158">
        <v>453960</v>
      </c>
      <c r="K8" s="181">
        <v>463620</v>
      </c>
      <c r="L8" s="397">
        <v>447367</v>
      </c>
    </row>
    <row r="9" spans="1:22">
      <c r="A9" s="90">
        <v>2011</v>
      </c>
      <c r="B9" s="181">
        <v>443394</v>
      </c>
      <c r="C9" s="158">
        <v>512736</v>
      </c>
      <c r="D9" s="158">
        <v>545010</v>
      </c>
      <c r="E9" s="158">
        <v>513690</v>
      </c>
      <c r="F9" s="397">
        <v>400415</v>
      </c>
      <c r="G9" s="90">
        <v>2011</v>
      </c>
      <c r="H9" s="181">
        <v>419206</v>
      </c>
      <c r="I9" s="158">
        <v>433035</v>
      </c>
      <c r="J9" s="158">
        <v>477152</v>
      </c>
      <c r="K9" s="158">
        <v>471631</v>
      </c>
      <c r="L9" s="397">
        <v>451600</v>
      </c>
    </row>
    <row r="10" spans="1:22">
      <c r="A10" s="90">
        <v>2012</v>
      </c>
      <c r="B10" s="158">
        <v>395808</v>
      </c>
      <c r="C10" s="158">
        <v>480049</v>
      </c>
      <c r="D10" s="158">
        <v>550134</v>
      </c>
      <c r="E10" s="158">
        <v>534129</v>
      </c>
      <c r="F10" s="397">
        <v>401934</v>
      </c>
      <c r="G10" s="90">
        <v>2012</v>
      </c>
      <c r="H10" s="158">
        <v>455252</v>
      </c>
      <c r="I10" s="158">
        <v>449936</v>
      </c>
      <c r="J10" s="158">
        <v>451281</v>
      </c>
      <c r="K10" s="158">
        <v>506315</v>
      </c>
      <c r="L10" s="397">
        <v>440113</v>
      </c>
    </row>
    <row r="11" spans="1:22">
      <c r="A11" s="90">
        <v>2013</v>
      </c>
      <c r="B11" s="158">
        <v>430070</v>
      </c>
      <c r="C11" s="158">
        <v>518796</v>
      </c>
      <c r="D11" s="158">
        <v>549296</v>
      </c>
      <c r="E11" s="158">
        <v>570750</v>
      </c>
      <c r="F11" s="397">
        <v>416750</v>
      </c>
      <c r="G11" s="90">
        <v>2013</v>
      </c>
      <c r="H11" s="158">
        <v>423438</v>
      </c>
      <c r="I11" s="158">
        <v>420531</v>
      </c>
      <c r="J11" s="158">
        <v>422048</v>
      </c>
      <c r="K11" s="182">
        <v>505884</v>
      </c>
      <c r="L11" s="397">
        <v>416719</v>
      </c>
    </row>
    <row r="12" spans="1:22">
      <c r="A12" s="90">
        <v>2014</v>
      </c>
      <c r="B12" s="158">
        <v>486876</v>
      </c>
      <c r="C12" s="158">
        <v>518254</v>
      </c>
      <c r="D12" s="158">
        <v>567278</v>
      </c>
      <c r="E12" s="158">
        <v>544832</v>
      </c>
      <c r="F12" s="397">
        <v>404477</v>
      </c>
      <c r="G12" s="90">
        <v>2014</v>
      </c>
      <c r="H12" s="182">
        <v>440826</v>
      </c>
      <c r="I12" s="158">
        <v>406338</v>
      </c>
      <c r="J12" s="158">
        <v>444594</v>
      </c>
      <c r="K12" s="158">
        <v>514991</v>
      </c>
      <c r="L12" s="397">
        <v>412547</v>
      </c>
    </row>
    <row r="13" spans="1:22">
      <c r="A13" s="90">
        <v>2015</v>
      </c>
      <c r="B13" s="158">
        <v>501916</v>
      </c>
      <c r="C13" s="158">
        <v>502936</v>
      </c>
      <c r="D13" s="158">
        <v>547362</v>
      </c>
      <c r="E13" s="158">
        <v>539825</v>
      </c>
      <c r="F13" s="397">
        <v>383061</v>
      </c>
      <c r="G13" s="90">
        <v>2015</v>
      </c>
      <c r="H13" s="158">
        <v>390351</v>
      </c>
      <c r="I13" s="158">
        <v>384951</v>
      </c>
      <c r="J13" s="158">
        <v>452635</v>
      </c>
      <c r="K13" s="158">
        <v>465797</v>
      </c>
      <c r="L13" s="397">
        <v>404740</v>
      </c>
    </row>
    <row r="14" spans="1:22">
      <c r="A14" s="90">
        <v>2016</v>
      </c>
      <c r="B14" s="158">
        <v>500244</v>
      </c>
      <c r="C14" s="158">
        <v>502936</v>
      </c>
      <c r="D14" s="158">
        <v>527674</v>
      </c>
      <c r="E14" s="158">
        <v>494286</v>
      </c>
      <c r="F14" s="397">
        <v>380145</v>
      </c>
      <c r="G14" s="90">
        <v>2016</v>
      </c>
      <c r="H14" s="158">
        <v>381321</v>
      </c>
      <c r="I14" s="158">
        <v>384951</v>
      </c>
      <c r="J14" s="158">
        <v>403325</v>
      </c>
      <c r="K14" s="158">
        <v>410293</v>
      </c>
      <c r="L14" s="397">
        <v>394580</v>
      </c>
    </row>
    <row r="15" spans="1:22">
      <c r="A15" s="90">
        <v>2017</v>
      </c>
      <c r="B15" s="158">
        <v>460838</v>
      </c>
      <c r="C15" s="158">
        <v>479000</v>
      </c>
      <c r="D15" s="158">
        <v>502052</v>
      </c>
      <c r="E15" s="158">
        <v>446657</v>
      </c>
      <c r="F15" s="397">
        <v>351607</v>
      </c>
      <c r="G15" s="90">
        <v>2017</v>
      </c>
      <c r="H15" s="158">
        <v>377239</v>
      </c>
      <c r="I15" s="158">
        <v>367092</v>
      </c>
      <c r="J15" s="158">
        <v>403735</v>
      </c>
      <c r="K15" s="158">
        <v>419770</v>
      </c>
      <c r="L15" s="397">
        <v>398007</v>
      </c>
    </row>
    <row r="16" spans="1:22">
      <c r="A16" s="90">
        <v>2018</v>
      </c>
      <c r="B16" s="158">
        <v>451047</v>
      </c>
      <c r="C16" s="158">
        <v>446103</v>
      </c>
      <c r="D16" s="158">
        <v>475492</v>
      </c>
      <c r="E16" s="181">
        <v>446073</v>
      </c>
      <c r="F16" s="397">
        <v>341729</v>
      </c>
      <c r="G16" s="90">
        <v>2018</v>
      </c>
      <c r="H16" s="158">
        <v>321766</v>
      </c>
      <c r="I16" s="158">
        <v>362365</v>
      </c>
      <c r="J16" s="158">
        <v>385524</v>
      </c>
      <c r="K16" s="181">
        <v>418932</v>
      </c>
      <c r="L16" s="397">
        <v>388776</v>
      </c>
    </row>
    <row r="17" spans="1:12">
      <c r="A17" s="90">
        <v>2019</v>
      </c>
      <c r="B17" s="158">
        <v>441128</v>
      </c>
      <c r="C17" s="158">
        <v>445801</v>
      </c>
      <c r="D17" s="158">
        <v>439036</v>
      </c>
      <c r="E17" s="181">
        <v>433467</v>
      </c>
      <c r="F17" s="397">
        <v>319316</v>
      </c>
      <c r="G17" s="90">
        <v>2019</v>
      </c>
      <c r="H17" s="158">
        <v>354445</v>
      </c>
      <c r="I17" s="158">
        <v>361726</v>
      </c>
      <c r="J17" s="158">
        <v>375231</v>
      </c>
      <c r="K17" s="181">
        <v>429214</v>
      </c>
      <c r="L17" s="397">
        <v>373687</v>
      </c>
    </row>
    <row r="18" spans="1:12">
      <c r="A18" s="90">
        <v>2020</v>
      </c>
      <c r="B18" s="158">
        <v>435180</v>
      </c>
      <c r="C18" s="158">
        <v>261284</v>
      </c>
      <c r="D18" s="181">
        <v>363145</v>
      </c>
      <c r="E18" s="158">
        <v>451264</v>
      </c>
      <c r="F18" s="397">
        <v>266962</v>
      </c>
      <c r="G18" s="90">
        <v>2020</v>
      </c>
      <c r="H18" s="158">
        <v>343662</v>
      </c>
      <c r="I18" s="158">
        <v>287857</v>
      </c>
      <c r="J18" s="181">
        <v>368252</v>
      </c>
      <c r="K18" s="158">
        <v>361415</v>
      </c>
      <c r="L18" s="397">
        <v>296742</v>
      </c>
    </row>
    <row r="19" spans="1:12">
      <c r="A19" s="90">
        <v>2021</v>
      </c>
      <c r="B19" s="158">
        <v>178129</v>
      </c>
      <c r="C19" s="158">
        <v>390284</v>
      </c>
      <c r="D19" s="158">
        <v>485506</v>
      </c>
      <c r="E19" s="181">
        <v>542392</v>
      </c>
      <c r="F19" s="397">
        <v>403089</v>
      </c>
      <c r="G19" s="90">
        <v>2021</v>
      </c>
      <c r="H19" s="158">
        <v>461020</v>
      </c>
      <c r="I19" s="158">
        <v>260906</v>
      </c>
      <c r="J19" s="158">
        <v>318595</v>
      </c>
      <c r="K19" s="181">
        <v>344551</v>
      </c>
      <c r="L19" s="397">
        <v>320506</v>
      </c>
    </row>
    <row r="20" spans="1:12">
      <c r="A20" s="90">
        <v>2022</v>
      </c>
      <c r="B20" s="158">
        <v>382265</v>
      </c>
      <c r="C20" s="158">
        <v>412757</v>
      </c>
      <c r="D20" s="181">
        <v>399430</v>
      </c>
      <c r="E20" s="181">
        <v>372966</v>
      </c>
      <c r="F20" s="397">
        <v>301906</v>
      </c>
      <c r="G20" s="90">
        <v>2022</v>
      </c>
      <c r="H20" s="158">
        <v>296005</v>
      </c>
      <c r="I20" s="158">
        <v>313245</v>
      </c>
      <c r="J20" s="181">
        <v>357021</v>
      </c>
      <c r="K20" s="181">
        <v>376196</v>
      </c>
      <c r="L20" s="399">
        <v>342334</v>
      </c>
    </row>
    <row r="22" spans="1:12">
      <c r="B22" s="91"/>
      <c r="H22" s="91"/>
      <c r="J22" s="96"/>
    </row>
    <row r="27" spans="1:12">
      <c r="L27" t="s">
        <v>258</v>
      </c>
    </row>
    <row r="29" spans="1:12">
      <c r="C29" s="160"/>
      <c r="D29" s="160"/>
      <c r="E29" s="160"/>
      <c r="F29" s="160"/>
    </row>
    <row r="42" spans="5:20">
      <c r="E42" s="157"/>
      <c r="F42" s="157"/>
      <c r="G42" s="157"/>
      <c r="H42" s="157"/>
    </row>
    <row r="43" spans="5:20">
      <c r="G43" s="157" t="s">
        <v>1125</v>
      </c>
      <c r="H43" s="157" t="s">
        <v>1126</v>
      </c>
      <c r="I43" s="158" t="s">
        <v>1127</v>
      </c>
      <c r="J43" s="158"/>
      <c r="K43" s="96" t="s">
        <v>1125</v>
      </c>
      <c r="N43" t="s">
        <v>1125</v>
      </c>
      <c r="O43" t="s">
        <v>1126</v>
      </c>
      <c r="P43" s="157" t="s">
        <v>1127</v>
      </c>
    </row>
    <row r="44" spans="5:20">
      <c r="E44" s="157"/>
      <c r="F44" s="157"/>
      <c r="G44" t="s">
        <v>1128</v>
      </c>
      <c r="H44" t="s">
        <v>1128</v>
      </c>
      <c r="I44" s="96"/>
      <c r="J44" s="96"/>
      <c r="K44" s="96" t="s">
        <v>1129</v>
      </c>
      <c r="N44" t="s">
        <v>1130</v>
      </c>
      <c r="O44" t="s">
        <v>1130</v>
      </c>
      <c r="T44" s="157"/>
    </row>
    <row r="45" spans="5:20">
      <c r="E45" s="157"/>
      <c r="F45" s="157"/>
      <c r="G45" s="5">
        <v>319682</v>
      </c>
      <c r="H45" s="5">
        <v>317456</v>
      </c>
      <c r="I45" s="159">
        <v>-2226</v>
      </c>
      <c r="J45" s="158">
        <v>2006</v>
      </c>
      <c r="K45" s="96">
        <v>349225</v>
      </c>
      <c r="L45">
        <v>2006</v>
      </c>
      <c r="N45" s="5">
        <v>341356</v>
      </c>
      <c r="O45" s="5">
        <v>268502</v>
      </c>
      <c r="P45" s="5">
        <v>-72854</v>
      </c>
      <c r="T45" s="157"/>
    </row>
    <row r="46" spans="5:20">
      <c r="E46" s="157"/>
      <c r="F46" s="157"/>
      <c r="G46">
        <v>317890</v>
      </c>
      <c r="H46">
        <v>310657</v>
      </c>
      <c r="I46" s="159">
        <v>-7233</v>
      </c>
      <c r="J46" s="158">
        <v>2007</v>
      </c>
      <c r="K46" s="96">
        <v>333772</v>
      </c>
      <c r="L46">
        <v>2007</v>
      </c>
      <c r="N46">
        <v>333772</v>
      </c>
      <c r="O46">
        <v>317948</v>
      </c>
      <c r="P46" s="5">
        <v>-15824</v>
      </c>
      <c r="T46" s="157"/>
    </row>
    <row r="47" spans="5:20">
      <c r="E47" s="157"/>
      <c r="F47" s="157"/>
      <c r="G47">
        <v>341177</v>
      </c>
      <c r="H47">
        <v>394583</v>
      </c>
      <c r="I47" s="159">
        <v>53406</v>
      </c>
      <c r="J47" s="158">
        <v>2008</v>
      </c>
      <c r="K47" s="96">
        <v>354623</v>
      </c>
      <c r="L47">
        <v>2008</v>
      </c>
      <c r="N47">
        <v>355502</v>
      </c>
      <c r="O47">
        <v>393044</v>
      </c>
      <c r="P47" s="5">
        <v>37542</v>
      </c>
      <c r="T47" s="157"/>
    </row>
    <row r="48" spans="5:20">
      <c r="E48" s="157"/>
      <c r="F48" s="157"/>
      <c r="G48">
        <v>353519</v>
      </c>
      <c r="H48">
        <v>507577</v>
      </c>
      <c r="I48" s="159">
        <v>154058</v>
      </c>
      <c r="J48" s="158">
        <v>2009</v>
      </c>
      <c r="K48" s="96">
        <v>375631</v>
      </c>
      <c r="L48">
        <v>2009</v>
      </c>
      <c r="N48">
        <v>408683</v>
      </c>
      <c r="O48">
        <v>448161</v>
      </c>
      <c r="P48" s="5">
        <v>39478</v>
      </c>
      <c r="T48" s="157"/>
    </row>
    <row r="49" spans="5:20">
      <c r="E49" s="157"/>
      <c r="F49" s="157"/>
      <c r="G49" s="5">
        <v>377740</v>
      </c>
      <c r="H49" s="5">
        <v>459872</v>
      </c>
      <c r="I49" s="159">
        <v>82132</v>
      </c>
      <c r="J49" s="158">
        <v>2010</v>
      </c>
      <c r="K49" s="96">
        <v>427973</v>
      </c>
      <c r="L49">
        <v>2010</v>
      </c>
      <c r="N49" s="5">
        <v>443394</v>
      </c>
      <c r="O49" s="5">
        <v>419206</v>
      </c>
      <c r="P49" s="5">
        <v>-24188</v>
      </c>
      <c r="T49" s="157"/>
    </row>
    <row r="50" spans="5:20">
      <c r="E50" s="157"/>
      <c r="F50" s="157"/>
      <c r="G50">
        <v>410345</v>
      </c>
      <c r="H50">
        <v>478605</v>
      </c>
      <c r="I50" s="159">
        <v>68260</v>
      </c>
      <c r="J50" s="158">
        <v>2011</v>
      </c>
      <c r="K50" s="96">
        <v>447409</v>
      </c>
      <c r="L50">
        <v>2011</v>
      </c>
      <c r="N50">
        <v>395808</v>
      </c>
      <c r="O50">
        <v>455252</v>
      </c>
      <c r="P50" s="5">
        <v>59444</v>
      </c>
      <c r="T50" s="157"/>
    </row>
    <row r="51" spans="5:20">
      <c r="E51" s="157"/>
      <c r="F51" s="157"/>
      <c r="G51">
        <v>382957</v>
      </c>
      <c r="H51">
        <v>495226</v>
      </c>
      <c r="I51" s="159">
        <v>112269</v>
      </c>
      <c r="J51" s="158">
        <v>2012</v>
      </c>
      <c r="K51" s="96">
        <v>427584</v>
      </c>
      <c r="L51">
        <v>2012</v>
      </c>
      <c r="N51">
        <v>430070</v>
      </c>
      <c r="O51">
        <v>423438</v>
      </c>
      <c r="P51" s="5">
        <v>-6632</v>
      </c>
      <c r="T51" s="157"/>
    </row>
    <row r="52" spans="5:20">
      <c r="E52" s="157"/>
      <c r="F52" s="157"/>
      <c r="G52">
        <v>395808</v>
      </c>
      <c r="H52" s="12">
        <v>455252</v>
      </c>
      <c r="I52" s="159">
        <v>59444</v>
      </c>
      <c r="J52" s="158">
        <v>2013</v>
      </c>
      <c r="K52" s="96">
        <v>413768</v>
      </c>
      <c r="L52">
        <v>2013</v>
      </c>
      <c r="N52">
        <v>486876</v>
      </c>
      <c r="O52" s="12">
        <v>440826</v>
      </c>
      <c r="P52" s="5">
        <v>-46050</v>
      </c>
      <c r="T52" s="157"/>
    </row>
    <row r="53" spans="5:20">
      <c r="E53" s="157"/>
      <c r="F53" s="157"/>
      <c r="G53">
        <v>430208</v>
      </c>
      <c r="H53">
        <v>428259</v>
      </c>
      <c r="I53" s="159">
        <v>-1949</v>
      </c>
      <c r="J53" s="158">
        <v>2014</v>
      </c>
      <c r="K53" s="96">
        <v>447239</v>
      </c>
      <c r="L53">
        <v>2014</v>
      </c>
      <c r="N53">
        <v>501916</v>
      </c>
      <c r="O53">
        <v>390351</v>
      </c>
      <c r="P53" s="5">
        <v>-111565</v>
      </c>
      <c r="T53" s="157"/>
    </row>
    <row r="54" spans="5:20">
      <c r="E54" s="157"/>
      <c r="F54" s="157"/>
      <c r="G54">
        <v>410345</v>
      </c>
      <c r="H54">
        <v>478605</v>
      </c>
      <c r="I54" s="159">
        <v>68260</v>
      </c>
      <c r="J54" s="158">
        <v>2015</v>
      </c>
      <c r="K54" s="96">
        <v>485491</v>
      </c>
      <c r="L54">
        <v>2015</v>
      </c>
      <c r="N54">
        <v>500244</v>
      </c>
      <c r="O54">
        <v>381321</v>
      </c>
      <c r="P54" s="5">
        <v>-118923</v>
      </c>
      <c r="T54" s="157"/>
    </row>
    <row r="55" spans="5:20">
      <c r="E55" s="157"/>
      <c r="F55" s="157"/>
      <c r="G55">
        <v>417930</v>
      </c>
      <c r="H55">
        <v>420161</v>
      </c>
      <c r="I55" s="159">
        <v>2231</v>
      </c>
      <c r="J55" s="158">
        <v>2016</v>
      </c>
      <c r="K55" s="96">
        <v>446629</v>
      </c>
      <c r="L55">
        <v>2016</v>
      </c>
      <c r="N55">
        <v>460838</v>
      </c>
      <c r="O55">
        <v>377239</v>
      </c>
      <c r="P55" s="5">
        <v>-83599</v>
      </c>
      <c r="T55" s="157"/>
    </row>
    <row r="56" spans="5:20">
      <c r="E56" s="157"/>
      <c r="F56" s="157"/>
      <c r="G56">
        <v>402778</v>
      </c>
      <c r="H56">
        <v>393423</v>
      </c>
      <c r="I56" s="96">
        <v>-9355</v>
      </c>
      <c r="J56" s="158">
        <f>1+J55</f>
        <v>2017</v>
      </c>
      <c r="K56" s="96">
        <v>449049</v>
      </c>
      <c r="L56">
        <f>1+L55</f>
        <v>2017</v>
      </c>
      <c r="N56">
        <v>451047</v>
      </c>
      <c r="O56">
        <v>321766</v>
      </c>
      <c r="P56">
        <v>-129281</v>
      </c>
      <c r="T56" s="157"/>
    </row>
    <row r="57" spans="5:20">
      <c r="E57" s="157"/>
      <c r="F57" s="157"/>
      <c r="G57">
        <v>386154</v>
      </c>
      <c r="H57">
        <v>379874</v>
      </c>
      <c r="I57" s="96">
        <v>-6280</v>
      </c>
      <c r="J57" s="158">
        <f>1+J56</f>
        <v>2018</v>
      </c>
      <c r="K57" s="96">
        <v>403792</v>
      </c>
      <c r="L57">
        <f>1+L56</f>
        <v>2018</v>
      </c>
      <c r="N57">
        <v>441128</v>
      </c>
      <c r="O57">
        <v>354445</v>
      </c>
      <c r="P57">
        <v>-86683</v>
      </c>
      <c r="T57" s="157"/>
    </row>
    <row r="58" spans="5:20">
      <c r="E58" s="157"/>
      <c r="F58" s="157"/>
      <c r="G58">
        <v>379291</v>
      </c>
      <c r="H58">
        <v>382570</v>
      </c>
      <c r="I58" s="96">
        <v>3279</v>
      </c>
      <c r="J58" s="158">
        <f>1+J57</f>
        <v>2019</v>
      </c>
      <c r="K58" s="96">
        <v>402357</v>
      </c>
      <c r="L58">
        <f>1+L57</f>
        <v>2019</v>
      </c>
      <c r="N58">
        <v>435180</v>
      </c>
      <c r="O58">
        <v>343662</v>
      </c>
      <c r="P58">
        <f>+O58-N58</f>
        <v>-91518</v>
      </c>
      <c r="T58" s="157"/>
    </row>
    <row r="59" spans="5:20">
      <c r="G59">
        <v>386324</v>
      </c>
      <c r="H59">
        <v>378518</v>
      </c>
      <c r="I59" s="96">
        <v>-7806</v>
      </c>
      <c r="J59" s="158">
        <f>1+J58</f>
        <v>2020</v>
      </c>
      <c r="K59" s="96">
        <v>255373</v>
      </c>
      <c r="L59">
        <f>1+L58</f>
        <v>2020</v>
      </c>
      <c r="N59">
        <v>178129</v>
      </c>
      <c r="O59">
        <v>461020</v>
      </c>
      <c r="P59">
        <f>+O59-N59</f>
        <v>282891</v>
      </c>
    </row>
    <row r="173" spans="1:8">
      <c r="A173" s="90"/>
      <c r="B173" s="90"/>
      <c r="C173" s="90"/>
      <c r="D173" s="90"/>
      <c r="E173" s="90"/>
      <c r="F173" s="90"/>
      <c r="G173" s="90"/>
      <c r="H173" s="90"/>
    </row>
    <row r="174" spans="1:8">
      <c r="A174" s="90"/>
      <c r="B174" s="90"/>
      <c r="C174" s="90"/>
      <c r="D174" s="90"/>
      <c r="E174" s="90"/>
      <c r="F174" s="90"/>
      <c r="G174" s="90"/>
      <c r="H174" s="90"/>
    </row>
    <row r="175" spans="1:8">
      <c r="A175" s="90"/>
      <c r="B175" s="90"/>
      <c r="C175" s="90"/>
      <c r="D175" s="90"/>
      <c r="E175" s="90"/>
      <c r="F175" s="90"/>
      <c r="G175" s="90"/>
      <c r="H175" s="90"/>
    </row>
    <row r="176" spans="1:8">
      <c r="A176" s="90"/>
      <c r="B176" s="90"/>
      <c r="C176" s="90"/>
      <c r="D176" s="90"/>
      <c r="E176" s="90"/>
      <c r="F176" s="90"/>
      <c r="G176" s="90"/>
      <c r="H176" s="90"/>
    </row>
    <row r="177" spans="1:8">
      <c r="A177" s="90"/>
      <c r="B177" s="90"/>
      <c r="C177" s="90"/>
      <c r="D177" s="90"/>
      <c r="E177" s="90"/>
      <c r="F177" s="90"/>
      <c r="G177" s="90"/>
      <c r="H177" s="90"/>
    </row>
    <row r="178" spans="1:8">
      <c r="A178" s="90"/>
      <c r="B178" s="90"/>
      <c r="C178" s="90"/>
      <c r="D178" s="90"/>
      <c r="E178" s="90"/>
      <c r="F178" s="90"/>
      <c r="G178" s="90"/>
      <c r="H178" s="90"/>
    </row>
    <row r="179" spans="1:8">
      <c r="A179" s="90"/>
      <c r="B179" s="90"/>
      <c r="C179" s="90"/>
      <c r="D179" s="90"/>
      <c r="E179" s="90"/>
      <c r="F179" s="90"/>
      <c r="G179" s="90"/>
      <c r="H179" s="90"/>
    </row>
    <row r="180" spans="1:8">
      <c r="A180" s="90"/>
      <c r="B180" s="90"/>
      <c r="C180" s="90"/>
      <c r="D180" s="90"/>
      <c r="E180" s="90"/>
      <c r="F180" s="90"/>
      <c r="G180" s="90"/>
      <c r="H180" s="90"/>
    </row>
    <row r="181" spans="1:8">
      <c r="A181" s="90"/>
      <c r="B181" s="90"/>
      <c r="C181" s="90"/>
      <c r="D181" s="90"/>
      <c r="E181" s="90"/>
      <c r="F181" s="90"/>
      <c r="G181" s="90"/>
      <c r="H181" s="90"/>
    </row>
    <row r="182" spans="1:8">
      <c r="A182" s="90"/>
      <c r="B182" s="90"/>
      <c r="C182" s="90"/>
      <c r="D182" s="90"/>
      <c r="E182" s="90"/>
      <c r="F182" s="90"/>
      <c r="G182" s="90"/>
      <c r="H182" s="90"/>
    </row>
    <row r="183" spans="1:8">
      <c r="A183" s="90"/>
      <c r="B183" s="90"/>
      <c r="C183" s="90"/>
      <c r="D183" s="90"/>
      <c r="E183" s="90"/>
      <c r="F183" s="90"/>
      <c r="G183" s="90"/>
      <c r="H183" s="90"/>
    </row>
    <row r="184" spans="1:8">
      <c r="A184" s="90"/>
      <c r="B184" s="90"/>
      <c r="C184" s="90"/>
      <c r="D184" s="90"/>
      <c r="E184" s="90"/>
      <c r="F184" s="90"/>
      <c r="G184" s="90"/>
      <c r="H184" s="90"/>
    </row>
    <row r="185" spans="1:8">
      <c r="A185" s="90"/>
      <c r="B185" s="90"/>
      <c r="C185" s="90"/>
      <c r="D185" s="90"/>
      <c r="E185" s="90"/>
      <c r="F185" s="90"/>
      <c r="G185" s="90"/>
      <c r="H185" s="90"/>
    </row>
    <row r="186" spans="1:8">
      <c r="A186" s="90"/>
      <c r="B186" s="90"/>
      <c r="C186" s="90"/>
      <c r="D186" s="90"/>
      <c r="E186" s="90"/>
      <c r="F186" s="90"/>
      <c r="G186" s="90"/>
      <c r="H186" s="90"/>
    </row>
    <row r="187" spans="1:8">
      <c r="A187" s="90"/>
      <c r="B187" s="90"/>
      <c r="C187" s="90"/>
      <c r="D187" s="90"/>
      <c r="E187" s="90"/>
      <c r="F187" s="90"/>
      <c r="G187" s="90"/>
      <c r="H187" s="90"/>
    </row>
    <row r="188" spans="1:8">
      <c r="A188" s="90"/>
      <c r="B188" s="90"/>
      <c r="C188" s="90"/>
      <c r="D188" s="90"/>
      <c r="E188" s="90"/>
      <c r="F188" s="90"/>
      <c r="G188" s="90"/>
      <c r="H188" s="90"/>
    </row>
    <row r="189" spans="1:8">
      <c r="A189" s="90"/>
      <c r="B189" s="90"/>
      <c r="C189" s="90"/>
      <c r="D189" s="90"/>
      <c r="E189" s="90"/>
      <c r="F189" s="90"/>
      <c r="G189" s="90"/>
      <c r="H189" s="90"/>
    </row>
    <row r="190" spans="1:8">
      <c r="A190" s="90"/>
      <c r="B190" s="90"/>
      <c r="C190" s="90"/>
      <c r="D190" s="90"/>
      <c r="E190" s="90"/>
      <c r="F190" s="90"/>
      <c r="G190" s="90"/>
      <c r="H190" s="90"/>
    </row>
    <row r="191" spans="1:8">
      <c r="A191" s="90"/>
      <c r="B191" s="90"/>
      <c r="C191" s="90"/>
      <c r="D191" s="90"/>
      <c r="E191" s="90"/>
      <c r="F191" s="90"/>
      <c r="G191" s="90"/>
      <c r="H191" s="90"/>
    </row>
    <row r="192" spans="1:8">
      <c r="A192" s="90"/>
      <c r="B192" s="90"/>
      <c r="C192" s="90"/>
      <c r="D192" s="90"/>
      <c r="E192" s="90"/>
      <c r="F192" s="90"/>
      <c r="G192" s="90"/>
      <c r="H192" s="90"/>
    </row>
    <row r="193" spans="1:8">
      <c r="A193" s="90"/>
      <c r="B193" s="90"/>
      <c r="C193" s="90"/>
      <c r="D193" s="90"/>
      <c r="E193" s="90"/>
      <c r="F193" s="90"/>
      <c r="G193" s="90"/>
      <c r="H193" s="90"/>
    </row>
    <row r="194" spans="1:8">
      <c r="A194" s="90"/>
      <c r="B194" s="90"/>
      <c r="C194" s="90"/>
      <c r="D194" s="90"/>
      <c r="E194" s="90"/>
      <c r="F194" s="90"/>
      <c r="G194" s="90"/>
      <c r="H194" s="90"/>
    </row>
    <row r="195" spans="1:8">
      <c r="A195" s="90"/>
      <c r="B195" s="90"/>
      <c r="C195" s="90"/>
      <c r="D195" s="90"/>
      <c r="E195" s="90"/>
      <c r="F195" s="90"/>
      <c r="G195" s="90"/>
      <c r="H195" s="90"/>
    </row>
    <row r="196" spans="1:8">
      <c r="A196" s="90"/>
      <c r="B196" s="90"/>
      <c r="C196" s="90"/>
      <c r="D196" s="90"/>
      <c r="E196" s="90"/>
      <c r="F196" s="90"/>
      <c r="G196" s="90"/>
      <c r="H196" s="90"/>
    </row>
    <row r="197" spans="1:8">
      <c r="A197" s="90"/>
      <c r="B197" s="90"/>
      <c r="C197" s="90"/>
      <c r="D197" s="90"/>
      <c r="E197" s="90"/>
      <c r="F197" s="90"/>
      <c r="G197" s="90"/>
      <c r="H197" s="90"/>
    </row>
    <row r="198" spans="1:8">
      <c r="A198" s="90"/>
      <c r="B198" s="90"/>
      <c r="C198" s="90"/>
      <c r="D198" s="90"/>
      <c r="E198" s="90"/>
      <c r="F198" s="90"/>
      <c r="G198" s="90"/>
      <c r="H198" s="90"/>
    </row>
    <row r="199" spans="1:8">
      <c r="A199" s="90"/>
      <c r="B199" s="90"/>
      <c r="C199" s="90"/>
      <c r="D199" s="90"/>
      <c r="E199" s="90"/>
      <c r="F199" s="90"/>
      <c r="G199" s="90"/>
      <c r="H199" s="90"/>
    </row>
    <row r="200" spans="1:8">
      <c r="A200" s="90"/>
      <c r="B200" s="90"/>
      <c r="C200" s="90"/>
      <c r="D200" s="90"/>
      <c r="E200" s="90"/>
      <c r="F200" s="90"/>
      <c r="G200" s="90"/>
      <c r="H200" s="90"/>
    </row>
    <row r="201" spans="1:8">
      <c r="A201" s="90"/>
      <c r="B201" s="90"/>
      <c r="C201" s="90"/>
      <c r="D201" s="90"/>
      <c r="E201" s="90"/>
      <c r="F201" s="90"/>
      <c r="G201" s="90"/>
      <c r="H201" s="90"/>
    </row>
    <row r="202" spans="1:8">
      <c r="A202" s="90"/>
      <c r="B202" s="90"/>
      <c r="C202" s="90"/>
      <c r="D202" s="90"/>
      <c r="E202" s="90"/>
      <c r="F202" s="90"/>
      <c r="G202" s="90"/>
      <c r="H202" s="90"/>
    </row>
    <row r="203" spans="1:8">
      <c r="A203" s="90"/>
      <c r="B203" s="90"/>
      <c r="C203" s="90"/>
      <c r="D203" s="90"/>
      <c r="E203" s="90"/>
      <c r="F203" s="90"/>
      <c r="G203" s="90"/>
      <c r="H203" s="90"/>
    </row>
    <row r="204" spans="1:8">
      <c r="A204" s="90"/>
      <c r="B204" s="90"/>
      <c r="C204" s="90"/>
      <c r="D204" s="90"/>
      <c r="E204" s="90"/>
      <c r="F204" s="90"/>
      <c r="G204" s="90"/>
      <c r="H204" s="90"/>
    </row>
    <row r="205" spans="1:8">
      <c r="A205" s="90"/>
      <c r="B205" s="90"/>
      <c r="C205" s="90"/>
      <c r="D205" s="90"/>
      <c r="E205" s="90"/>
      <c r="F205" s="90"/>
      <c r="G205" s="90"/>
      <c r="H205" s="90"/>
    </row>
    <row r="206" spans="1:8">
      <c r="A206" s="90"/>
      <c r="B206" s="90"/>
      <c r="C206" s="90"/>
      <c r="D206" s="90"/>
      <c r="E206" s="90"/>
      <c r="F206" s="90"/>
      <c r="G206" s="90"/>
      <c r="H206" s="90"/>
    </row>
    <row r="207" spans="1:8">
      <c r="A207" s="90"/>
      <c r="B207" s="90"/>
      <c r="C207" s="90"/>
      <c r="D207" s="90"/>
      <c r="E207" s="90"/>
      <c r="F207" s="90"/>
      <c r="G207" s="90"/>
      <c r="H207" s="90"/>
    </row>
    <row r="208" spans="1:8">
      <c r="A208" s="90"/>
      <c r="B208" s="90"/>
      <c r="C208" s="90"/>
      <c r="D208" s="90"/>
      <c r="E208" s="90"/>
      <c r="F208" s="90"/>
      <c r="G208" s="90"/>
      <c r="H208" s="90"/>
    </row>
    <row r="209" spans="1:8">
      <c r="A209" s="90"/>
      <c r="B209" s="90"/>
      <c r="C209" s="90"/>
      <c r="D209" s="90"/>
      <c r="E209" s="90"/>
      <c r="F209" s="90"/>
      <c r="G209" s="90"/>
      <c r="H209" s="90"/>
    </row>
    <row r="210" spans="1:8">
      <c r="A210" s="90"/>
      <c r="B210" s="90"/>
      <c r="C210" s="90"/>
      <c r="D210" s="90"/>
      <c r="E210" s="90"/>
      <c r="F210" s="90"/>
      <c r="G210" s="90"/>
      <c r="H210" s="90"/>
    </row>
    <row r="211" spans="1:8">
      <c r="A211" s="90"/>
      <c r="B211" s="90"/>
      <c r="C211" s="90"/>
      <c r="D211" s="90"/>
      <c r="E211" s="90"/>
      <c r="F211" s="90"/>
      <c r="G211" s="90"/>
      <c r="H211" s="90"/>
    </row>
    <row r="212" spans="1:8">
      <c r="A212" s="90"/>
      <c r="B212" s="90"/>
      <c r="C212" s="90"/>
      <c r="D212" s="90"/>
      <c r="E212" s="90"/>
      <c r="F212" s="90"/>
      <c r="G212" s="90"/>
      <c r="H212" s="90"/>
    </row>
    <row r="213" spans="1:8">
      <c r="A213" s="90"/>
      <c r="B213" s="90"/>
      <c r="C213" s="90"/>
      <c r="D213" s="90"/>
      <c r="E213" s="90"/>
      <c r="F213" s="90"/>
      <c r="G213" s="90"/>
      <c r="H213" s="90"/>
    </row>
    <row r="214" spans="1:8">
      <c r="A214" s="90"/>
      <c r="B214" s="90"/>
      <c r="C214" s="90"/>
      <c r="D214" s="90"/>
      <c r="E214" s="90"/>
      <c r="F214" s="90"/>
      <c r="G214" s="90"/>
      <c r="H214" s="90"/>
    </row>
    <row r="215" spans="1:8">
      <c r="A215" s="90"/>
      <c r="B215" s="90"/>
      <c r="C215" s="90"/>
      <c r="D215" s="90"/>
      <c r="E215" s="90"/>
      <c r="F215" s="90"/>
      <c r="G215" s="90"/>
      <c r="H215" s="90"/>
    </row>
    <row r="216" spans="1:8">
      <c r="A216" s="90"/>
      <c r="B216" s="90"/>
      <c r="C216" s="90"/>
      <c r="D216" s="90"/>
      <c r="E216" s="90"/>
      <c r="F216" s="90"/>
      <c r="G216" s="90"/>
      <c r="H216" s="90"/>
    </row>
    <row r="217" spans="1:8">
      <c r="A217" s="90"/>
      <c r="B217" s="90"/>
      <c r="C217" s="90"/>
      <c r="D217" s="90"/>
      <c r="E217" s="90"/>
      <c r="F217" s="90"/>
      <c r="G217" s="90"/>
      <c r="H217" s="90"/>
    </row>
    <row r="218" spans="1:8">
      <c r="A218" s="90"/>
      <c r="B218" s="90"/>
      <c r="C218" s="90"/>
      <c r="D218" s="90"/>
      <c r="E218" s="90"/>
      <c r="F218" s="90"/>
      <c r="G218" s="90"/>
      <c r="H218" s="90"/>
    </row>
    <row r="219" spans="1:8">
      <c r="A219" s="90"/>
      <c r="B219" s="90"/>
      <c r="C219" s="90"/>
      <c r="D219" s="90"/>
      <c r="E219" s="90"/>
      <c r="F219" s="90"/>
      <c r="G219" s="90"/>
      <c r="H219" s="90"/>
    </row>
    <row r="220" spans="1:8">
      <c r="A220" s="90"/>
      <c r="B220" s="90"/>
      <c r="C220" s="90"/>
      <c r="D220" s="90"/>
      <c r="E220" s="90"/>
      <c r="F220" s="90"/>
      <c r="G220" s="90"/>
      <c r="H220" s="90"/>
    </row>
    <row r="221" spans="1:8">
      <c r="A221" s="90"/>
      <c r="B221" s="90"/>
      <c r="C221" s="90"/>
      <c r="D221" s="90"/>
      <c r="E221" s="90"/>
      <c r="F221" s="90"/>
      <c r="G221" s="90"/>
      <c r="H221" s="90"/>
    </row>
    <row r="222" spans="1:8">
      <c r="A222" s="90"/>
      <c r="B222" s="90"/>
      <c r="C222" s="90"/>
      <c r="D222" s="90"/>
      <c r="E222" s="90"/>
      <c r="F222" s="90"/>
      <c r="G222" s="90"/>
      <c r="H222" s="90"/>
    </row>
    <row r="223" spans="1:8">
      <c r="A223" s="90"/>
      <c r="B223" s="90"/>
      <c r="C223" s="90"/>
      <c r="D223" s="90"/>
      <c r="E223" s="90"/>
      <c r="F223" s="90"/>
      <c r="G223" s="90"/>
      <c r="H223" s="90"/>
    </row>
    <row r="224" spans="1:8">
      <c r="A224" s="90"/>
      <c r="B224" s="90"/>
      <c r="C224" s="90"/>
      <c r="D224" s="90"/>
      <c r="E224" s="90"/>
      <c r="F224" s="90"/>
      <c r="G224" s="90"/>
      <c r="H224" s="90"/>
    </row>
    <row r="225" spans="1:8">
      <c r="A225" s="90"/>
      <c r="B225" s="90"/>
      <c r="C225" s="90"/>
      <c r="D225" s="90"/>
      <c r="E225" s="90"/>
      <c r="F225" s="90"/>
      <c r="G225" s="90"/>
      <c r="H225" s="90"/>
    </row>
    <row r="226" spans="1:8">
      <c r="A226" s="90"/>
      <c r="B226" s="90"/>
      <c r="C226" s="90"/>
      <c r="D226" s="90"/>
      <c r="E226" s="90"/>
      <c r="F226" s="90"/>
      <c r="G226" s="90"/>
      <c r="H226" s="90"/>
    </row>
    <row r="227" spans="1:8">
      <c r="A227" s="90"/>
      <c r="B227" s="90"/>
      <c r="C227" s="90"/>
      <c r="D227" s="90"/>
      <c r="E227" s="90"/>
      <c r="F227" s="90"/>
      <c r="G227" s="90"/>
      <c r="H227" s="90"/>
    </row>
    <row r="228" spans="1:8">
      <c r="A228" s="90"/>
      <c r="B228" s="90"/>
      <c r="C228" s="90"/>
      <c r="D228" s="90"/>
      <c r="E228" s="90"/>
      <c r="F228" s="90"/>
      <c r="G228" s="90"/>
      <c r="H228" s="90"/>
    </row>
    <row r="229" spans="1:8">
      <c r="A229" s="90"/>
      <c r="B229" s="90"/>
      <c r="C229" s="90"/>
      <c r="D229" s="90"/>
      <c r="E229" s="90"/>
      <c r="F229" s="90"/>
      <c r="G229" s="90"/>
      <c r="H229" s="90"/>
    </row>
    <row r="230" spans="1:8">
      <c r="A230" s="90"/>
      <c r="B230" s="90"/>
      <c r="C230" s="90"/>
      <c r="D230" s="90"/>
      <c r="E230" s="90"/>
      <c r="F230" s="90"/>
      <c r="G230" s="90"/>
      <c r="H230" s="90"/>
    </row>
    <row r="231" spans="1:8">
      <c r="A231" s="90"/>
      <c r="B231" s="90"/>
      <c r="C231" s="90"/>
      <c r="D231" s="90"/>
      <c r="E231" s="90"/>
      <c r="F231" s="90"/>
      <c r="G231" s="90"/>
      <c r="H231" s="90"/>
    </row>
    <row r="232" spans="1:8">
      <c r="A232" s="90"/>
      <c r="B232" s="90"/>
      <c r="C232" s="90"/>
      <c r="D232" s="90"/>
      <c r="E232" s="90"/>
      <c r="F232" s="90"/>
      <c r="G232" s="90"/>
      <c r="H232" s="90"/>
    </row>
    <row r="233" spans="1:8">
      <c r="A233" s="90"/>
      <c r="B233" s="90"/>
      <c r="C233" s="90"/>
      <c r="D233" s="90"/>
      <c r="E233" s="90"/>
      <c r="F233" s="90"/>
      <c r="G233" s="90"/>
      <c r="H233" s="90"/>
    </row>
    <row r="234" spans="1:8">
      <c r="A234" s="90"/>
      <c r="B234" s="90"/>
      <c r="C234" s="90"/>
      <c r="D234" s="90"/>
      <c r="E234" s="90"/>
      <c r="F234" s="90"/>
      <c r="G234" s="90"/>
      <c r="H234" s="90"/>
    </row>
    <row r="235" spans="1:8">
      <c r="A235" s="90"/>
      <c r="B235" s="90"/>
      <c r="C235" s="90"/>
      <c r="D235" s="90"/>
      <c r="E235" s="90"/>
      <c r="F235" s="90"/>
      <c r="G235" s="90"/>
      <c r="H235" s="90"/>
    </row>
    <row r="236" spans="1:8">
      <c r="A236" s="90"/>
      <c r="B236" s="90"/>
      <c r="C236" s="90"/>
      <c r="D236" s="90"/>
      <c r="E236" s="90"/>
      <c r="F236" s="90"/>
      <c r="G236" s="90"/>
      <c r="H236" s="90"/>
    </row>
    <row r="237" spans="1:8">
      <c r="A237" s="90"/>
      <c r="B237" s="90"/>
      <c r="C237" s="90"/>
      <c r="D237" s="90"/>
      <c r="E237" s="90"/>
      <c r="F237" s="90"/>
      <c r="G237" s="90"/>
      <c r="H237" s="90"/>
    </row>
    <row r="238" spans="1:8">
      <c r="A238" s="90"/>
      <c r="B238" s="90"/>
      <c r="C238" s="90"/>
      <c r="D238" s="90"/>
      <c r="E238" s="90"/>
      <c r="F238" s="90"/>
      <c r="G238" s="90"/>
      <c r="H238" s="90"/>
    </row>
    <row r="239" spans="1:8">
      <c r="A239" s="90"/>
      <c r="B239" s="90"/>
      <c r="C239" s="90"/>
      <c r="D239" s="90"/>
      <c r="E239" s="90"/>
      <c r="F239" s="90"/>
      <c r="G239" s="90"/>
      <c r="H239" s="90"/>
    </row>
    <row r="240" spans="1:8">
      <c r="A240" s="90"/>
      <c r="B240" s="90"/>
      <c r="C240" s="90"/>
      <c r="D240" s="90"/>
      <c r="E240" s="90"/>
      <c r="F240" s="90"/>
      <c r="G240" s="90"/>
      <c r="H240" s="90"/>
    </row>
    <row r="241" spans="1:8">
      <c r="A241" s="90"/>
      <c r="B241" s="90"/>
      <c r="C241" s="90"/>
      <c r="D241" s="90"/>
      <c r="E241" s="90"/>
      <c r="F241" s="90"/>
      <c r="G241" s="90"/>
      <c r="H241" s="90"/>
    </row>
    <row r="242" spans="1:8">
      <c r="A242" s="90"/>
      <c r="B242" s="90"/>
      <c r="C242" s="90"/>
      <c r="D242" s="90"/>
      <c r="E242" s="90"/>
      <c r="F242" s="90"/>
      <c r="G242" s="90"/>
      <c r="H242" s="90"/>
    </row>
    <row r="243" spans="1:8">
      <c r="A243" s="90"/>
      <c r="B243" s="90"/>
      <c r="C243" s="90"/>
      <c r="D243" s="90"/>
      <c r="E243" s="90"/>
      <c r="F243" s="90"/>
      <c r="G243" s="90"/>
      <c r="H243" s="90"/>
    </row>
    <row r="244" spans="1:8">
      <c r="A244" s="90"/>
      <c r="B244" s="90"/>
      <c r="C244" s="90"/>
      <c r="D244" s="90"/>
      <c r="E244" s="90"/>
      <c r="F244" s="90"/>
      <c r="G244" s="90"/>
      <c r="H244" s="90"/>
    </row>
    <row r="245" spans="1:8">
      <c r="A245" s="90"/>
      <c r="B245" s="90"/>
      <c r="C245" s="90"/>
      <c r="D245" s="90"/>
      <c r="E245" s="90"/>
      <c r="F245" s="90"/>
      <c r="G245" s="90"/>
      <c r="H245" s="90"/>
    </row>
    <row r="246" spans="1:8">
      <c r="A246" s="90"/>
      <c r="B246" s="90"/>
      <c r="C246" s="90"/>
      <c r="D246" s="90"/>
      <c r="E246" s="90"/>
      <c r="F246" s="90"/>
      <c r="G246" s="90"/>
      <c r="H246" s="90"/>
    </row>
    <row r="247" spans="1:8">
      <c r="A247" s="90"/>
      <c r="B247" s="90"/>
      <c r="C247" s="90"/>
      <c r="D247" s="90"/>
      <c r="E247" s="90"/>
      <c r="F247" s="90"/>
      <c r="G247" s="90"/>
      <c r="H247" s="90"/>
    </row>
    <row r="248" spans="1:8">
      <c r="A248" s="90"/>
      <c r="B248" s="90"/>
      <c r="C248" s="90"/>
      <c r="D248" s="90"/>
      <c r="E248" s="90"/>
      <c r="F248" s="90"/>
      <c r="G248" s="90"/>
      <c r="H248" s="90"/>
    </row>
    <row r="249" spans="1:8">
      <c r="A249" s="90"/>
      <c r="B249" s="90"/>
      <c r="C249" s="90"/>
      <c r="D249" s="90"/>
      <c r="E249" s="90"/>
      <c r="F249" s="90"/>
      <c r="G249" s="90"/>
      <c r="H249" s="90"/>
    </row>
    <row r="250" spans="1:8">
      <c r="A250" s="90"/>
      <c r="B250" s="90"/>
      <c r="C250" s="90"/>
      <c r="D250" s="90"/>
      <c r="E250" s="90"/>
      <c r="F250" s="90"/>
      <c r="G250" s="90"/>
      <c r="H250" s="90"/>
    </row>
    <row r="251" spans="1:8">
      <c r="A251" s="90"/>
      <c r="B251" s="90"/>
      <c r="C251" s="90"/>
      <c r="D251" s="90"/>
      <c r="E251" s="90"/>
      <c r="F251" s="90"/>
      <c r="G251" s="90"/>
      <c r="H251" s="90"/>
    </row>
    <row r="252" spans="1:8">
      <c r="A252" s="90"/>
      <c r="B252" s="90"/>
      <c r="C252" s="90"/>
      <c r="D252" s="90"/>
      <c r="E252" s="90"/>
      <c r="F252" s="90"/>
      <c r="G252" s="90"/>
      <c r="H252" s="90"/>
    </row>
    <row r="253" spans="1:8">
      <c r="A253" s="90"/>
      <c r="B253" s="90"/>
      <c r="C253" s="90"/>
      <c r="D253" s="90"/>
      <c r="E253" s="90"/>
      <c r="F253" s="90"/>
      <c r="G253" s="90"/>
      <c r="H253" s="90"/>
    </row>
    <row r="254" spans="1:8">
      <c r="A254" s="90"/>
      <c r="B254" s="90"/>
      <c r="C254" s="90"/>
      <c r="D254" s="90"/>
      <c r="E254" s="90"/>
      <c r="F254" s="90"/>
      <c r="G254" s="90"/>
      <c r="H254" s="90"/>
    </row>
    <row r="255" spans="1:8">
      <c r="A255" s="90"/>
      <c r="B255" s="90"/>
      <c r="C255" s="90"/>
      <c r="D255" s="90"/>
      <c r="E255" s="90"/>
      <c r="F255" s="90"/>
      <c r="G255" s="90"/>
      <c r="H255" s="90"/>
    </row>
    <row r="256" spans="1:8">
      <c r="A256" s="90"/>
      <c r="B256" s="90"/>
      <c r="C256" s="90"/>
      <c r="D256" s="90"/>
      <c r="E256" s="90"/>
      <c r="F256" s="90"/>
      <c r="G256" s="90"/>
      <c r="H256" s="90"/>
    </row>
    <row r="257" spans="1:8">
      <c r="A257" s="90"/>
      <c r="B257" s="90"/>
      <c r="C257" s="90"/>
      <c r="D257" s="90"/>
      <c r="E257" s="90"/>
      <c r="F257" s="90"/>
      <c r="G257" s="90"/>
      <c r="H257" s="90"/>
    </row>
    <row r="258" spans="1:8">
      <c r="A258" s="90"/>
      <c r="B258" s="90"/>
      <c r="C258" s="90"/>
      <c r="D258" s="90"/>
      <c r="E258" s="90"/>
      <c r="F258" s="90"/>
      <c r="G258" s="90"/>
      <c r="H258" s="90"/>
    </row>
    <row r="259" spans="1:8">
      <c r="A259" s="90"/>
      <c r="B259" s="90"/>
      <c r="C259" s="90"/>
      <c r="D259" s="90"/>
      <c r="E259" s="90"/>
      <c r="F259" s="90"/>
      <c r="G259" s="90"/>
      <c r="H259" s="90"/>
    </row>
    <row r="260" spans="1:8">
      <c r="A260" s="90"/>
      <c r="B260" s="90"/>
      <c r="C260" s="90"/>
      <c r="D260" s="90"/>
      <c r="E260" s="90"/>
      <c r="F260" s="90"/>
      <c r="G260" s="90"/>
      <c r="H260" s="90"/>
    </row>
    <row r="261" spans="1:8">
      <c r="A261" s="90"/>
      <c r="B261" s="90"/>
      <c r="C261" s="90"/>
      <c r="D261" s="90"/>
      <c r="E261" s="90"/>
      <c r="F261" s="90"/>
      <c r="G261" s="90"/>
      <c r="H261" s="90"/>
    </row>
    <row r="262" spans="1:8">
      <c r="A262" s="90"/>
      <c r="B262" s="90"/>
      <c r="C262" s="90"/>
      <c r="D262" s="90"/>
      <c r="E262" s="90"/>
      <c r="F262" s="90"/>
      <c r="G262" s="90"/>
      <c r="H262" s="90"/>
    </row>
    <row r="263" spans="1:8">
      <c r="A263" s="90"/>
      <c r="B263" s="90"/>
      <c r="C263" s="90"/>
      <c r="D263" s="90"/>
      <c r="E263" s="90"/>
      <c r="F263" s="90"/>
      <c r="G263" s="90"/>
      <c r="H263" s="90"/>
    </row>
    <row r="264" spans="1:8">
      <c r="A264" s="90"/>
      <c r="B264" s="90"/>
      <c r="C264" s="90"/>
      <c r="D264" s="90"/>
      <c r="E264" s="90"/>
      <c r="F264" s="90"/>
      <c r="G264" s="90"/>
      <c r="H264" s="90"/>
    </row>
    <row r="265" spans="1:8">
      <c r="A265" s="90"/>
      <c r="B265" s="90"/>
      <c r="C265" s="90"/>
      <c r="D265" s="90"/>
      <c r="E265" s="90"/>
      <c r="F265" s="90"/>
      <c r="G265" s="90"/>
      <c r="H265" s="90"/>
    </row>
    <row r="266" spans="1:8">
      <c r="A266" s="90"/>
      <c r="B266" s="90"/>
      <c r="C266" s="90"/>
      <c r="D266" s="90"/>
      <c r="E266" s="90"/>
      <c r="F266" s="90"/>
      <c r="G266" s="90"/>
      <c r="H266" s="90"/>
    </row>
    <row r="267" spans="1:8">
      <c r="A267" s="90"/>
      <c r="B267" s="90"/>
      <c r="C267" s="90"/>
      <c r="D267" s="90"/>
      <c r="E267" s="90"/>
      <c r="F267" s="90"/>
      <c r="G267" s="90"/>
      <c r="H267" s="90"/>
    </row>
    <row r="268" spans="1:8">
      <c r="A268" s="90"/>
      <c r="B268" s="90"/>
      <c r="C268" s="90"/>
      <c r="D268" s="90"/>
      <c r="E268" s="90"/>
      <c r="F268" s="90"/>
      <c r="G268" s="90"/>
      <c r="H268" s="90"/>
    </row>
    <row r="269" spans="1:8">
      <c r="A269" s="90"/>
      <c r="B269" s="90"/>
      <c r="C269" s="90"/>
      <c r="D269" s="90"/>
      <c r="E269" s="90"/>
      <c r="F269" s="90"/>
      <c r="G269" s="90"/>
      <c r="H269" s="90"/>
    </row>
    <row r="270" spans="1:8">
      <c r="A270" s="90"/>
      <c r="B270" s="90"/>
      <c r="C270" s="90"/>
      <c r="D270" s="90"/>
      <c r="E270" s="90"/>
      <c r="F270" s="90"/>
      <c r="G270" s="90"/>
      <c r="H270" s="90"/>
    </row>
    <row r="271" spans="1:8">
      <c r="A271" s="90"/>
      <c r="B271" s="90"/>
      <c r="C271" s="90"/>
      <c r="D271" s="90"/>
      <c r="E271" s="90"/>
      <c r="F271" s="90"/>
      <c r="G271" s="90"/>
      <c r="H271" s="90"/>
    </row>
    <row r="272" spans="1:8">
      <c r="A272" s="90"/>
      <c r="B272" s="90"/>
      <c r="C272" s="90"/>
      <c r="D272" s="90"/>
      <c r="E272" s="90"/>
      <c r="F272" s="90"/>
      <c r="G272" s="90"/>
      <c r="H272" s="90"/>
    </row>
    <row r="273" spans="1:8">
      <c r="A273" s="90"/>
      <c r="B273" s="90"/>
      <c r="C273" s="90"/>
      <c r="D273" s="90"/>
      <c r="E273" s="90"/>
      <c r="F273" s="90"/>
      <c r="G273" s="90"/>
      <c r="H273" s="90"/>
    </row>
    <row r="274" spans="1:8">
      <c r="A274" s="90"/>
      <c r="B274" s="90"/>
      <c r="C274" s="90"/>
      <c r="D274" s="90"/>
      <c r="E274" s="90"/>
      <c r="F274" s="90"/>
      <c r="G274" s="90"/>
      <c r="H274" s="90"/>
    </row>
    <row r="275" spans="1:8">
      <c r="A275" s="90"/>
      <c r="B275" s="90"/>
      <c r="C275" s="90"/>
      <c r="D275" s="90"/>
      <c r="E275" s="90"/>
      <c r="F275" s="90"/>
      <c r="G275" s="90"/>
      <c r="H275" s="90"/>
    </row>
    <row r="276" spans="1:8">
      <c r="A276" s="90"/>
      <c r="B276" s="90"/>
      <c r="C276" s="90"/>
      <c r="D276" s="90"/>
      <c r="E276" s="90"/>
      <c r="F276" s="90"/>
      <c r="G276" s="90"/>
      <c r="H276" s="90"/>
    </row>
    <row r="277" spans="1:8">
      <c r="A277" s="90"/>
      <c r="B277" s="90"/>
      <c r="C277" s="90"/>
      <c r="D277" s="90"/>
      <c r="E277" s="90"/>
      <c r="F277" s="90"/>
      <c r="G277" s="90"/>
      <c r="H277" s="90"/>
    </row>
    <row r="278" spans="1:8">
      <c r="A278" s="90"/>
      <c r="B278" s="90"/>
      <c r="C278" s="90"/>
      <c r="D278" s="90"/>
      <c r="E278" s="90"/>
      <c r="F278" s="90"/>
      <c r="G278" s="90"/>
      <c r="H278" s="90"/>
    </row>
    <row r="279" spans="1:8">
      <c r="A279" s="90"/>
      <c r="B279" s="90"/>
      <c r="C279" s="90"/>
      <c r="D279" s="90"/>
      <c r="E279" s="90"/>
      <c r="F279" s="90"/>
      <c r="G279" s="90"/>
      <c r="H279" s="90"/>
    </row>
    <row r="280" spans="1:8">
      <c r="A280" s="90"/>
      <c r="B280" s="90"/>
      <c r="C280" s="90"/>
      <c r="D280" s="90"/>
      <c r="E280" s="90"/>
      <c r="F280" s="90"/>
      <c r="G280" s="90"/>
      <c r="H280" s="90"/>
    </row>
    <row r="281" spans="1:8">
      <c r="A281" s="90"/>
      <c r="B281" s="90"/>
      <c r="C281" s="90"/>
      <c r="D281" s="90"/>
      <c r="E281" s="90"/>
      <c r="F281" s="90"/>
      <c r="G281" s="90"/>
      <c r="H281" s="90"/>
    </row>
    <row r="282" spans="1:8">
      <c r="A282" s="90"/>
      <c r="B282" s="90"/>
      <c r="C282" s="90"/>
      <c r="D282" s="90"/>
      <c r="E282" s="90"/>
      <c r="F282" s="90"/>
      <c r="G282" s="90"/>
      <c r="H282" s="90"/>
    </row>
    <row r="283" spans="1:8">
      <c r="A283" s="90"/>
      <c r="B283" s="90"/>
      <c r="C283" s="90"/>
      <c r="D283" s="90"/>
      <c r="E283" s="90"/>
      <c r="F283" s="90"/>
      <c r="G283" s="90"/>
      <c r="H283" s="90"/>
    </row>
    <row r="284" spans="1:8">
      <c r="A284" s="90"/>
      <c r="B284" s="90"/>
      <c r="C284" s="90"/>
      <c r="D284" s="90"/>
      <c r="E284" s="90"/>
      <c r="F284" s="90"/>
      <c r="G284" s="90"/>
      <c r="H284" s="90"/>
    </row>
    <row r="285" spans="1:8">
      <c r="A285" s="90"/>
      <c r="B285" s="90"/>
      <c r="C285" s="90"/>
      <c r="D285" s="90"/>
      <c r="E285" s="90"/>
      <c r="F285" s="90"/>
      <c r="G285" s="90"/>
      <c r="H285" s="90"/>
    </row>
    <row r="286" spans="1:8">
      <c r="A286" s="90"/>
      <c r="B286" s="90"/>
      <c r="C286" s="90"/>
      <c r="D286" s="90"/>
      <c r="E286" s="90"/>
      <c r="F286" s="90"/>
      <c r="G286" s="90"/>
      <c r="H286" s="90"/>
    </row>
    <row r="287" spans="1:8">
      <c r="A287" s="90"/>
      <c r="B287" s="90"/>
      <c r="C287" s="90"/>
      <c r="D287" s="90"/>
      <c r="E287" s="90"/>
      <c r="F287" s="90"/>
      <c r="G287" s="90"/>
      <c r="H287" s="90"/>
    </row>
    <row r="288" spans="1:8">
      <c r="A288" s="90"/>
      <c r="B288" s="90"/>
      <c r="C288" s="90"/>
      <c r="D288" s="90"/>
      <c r="E288" s="90"/>
      <c r="F288" s="90"/>
      <c r="G288" s="90"/>
      <c r="H288" s="90"/>
    </row>
    <row r="289" spans="1:8">
      <c r="A289" s="90"/>
      <c r="B289" s="90"/>
      <c r="C289" s="90"/>
      <c r="D289" s="90"/>
      <c r="E289" s="90"/>
      <c r="F289" s="90"/>
      <c r="G289" s="90"/>
      <c r="H289" s="90"/>
    </row>
    <row r="290" spans="1:8">
      <c r="A290" s="90"/>
      <c r="B290" s="90"/>
      <c r="C290" s="90"/>
      <c r="D290" s="90"/>
      <c r="E290" s="90"/>
      <c r="F290" s="90"/>
      <c r="G290" s="90"/>
      <c r="H290" s="90"/>
    </row>
    <row r="291" spans="1:8">
      <c r="A291" s="90"/>
      <c r="B291" s="90"/>
      <c r="C291" s="90"/>
      <c r="D291" s="90"/>
      <c r="E291" s="90"/>
      <c r="F291" s="90"/>
      <c r="G291" s="90"/>
      <c r="H291" s="90"/>
    </row>
    <row r="292" spans="1:8">
      <c r="A292" s="90"/>
      <c r="B292" s="90"/>
      <c r="C292" s="90"/>
      <c r="D292" s="90"/>
      <c r="E292" s="90"/>
      <c r="F292" s="90"/>
      <c r="G292" s="90"/>
      <c r="H292" s="90"/>
    </row>
    <row r="293" spans="1:8">
      <c r="A293" s="90"/>
      <c r="B293" s="90"/>
      <c r="C293" s="90"/>
      <c r="D293" s="90"/>
      <c r="E293" s="90"/>
      <c r="F293" s="90"/>
      <c r="G293" s="90"/>
      <c r="H293" s="90"/>
    </row>
    <row r="294" spans="1:8">
      <c r="A294" s="90"/>
      <c r="B294" s="90"/>
      <c r="C294" s="90"/>
      <c r="D294" s="90"/>
      <c r="E294" s="90"/>
      <c r="F294" s="90"/>
      <c r="G294" s="90"/>
      <c r="H294" s="90"/>
    </row>
    <row r="295" spans="1:8">
      <c r="A295" s="90"/>
      <c r="B295" s="90"/>
      <c r="C295" s="90"/>
      <c r="D295" s="90"/>
      <c r="E295" s="90"/>
      <c r="F295" s="90"/>
      <c r="G295" s="90"/>
      <c r="H295" s="90"/>
    </row>
    <row r="296" spans="1:8">
      <c r="A296" s="90"/>
      <c r="B296" s="90"/>
      <c r="C296" s="90"/>
      <c r="D296" s="90"/>
      <c r="E296" s="90"/>
      <c r="F296" s="90"/>
      <c r="G296" s="90"/>
      <c r="H296" s="90"/>
    </row>
    <row r="297" spans="1:8">
      <c r="A297" s="90"/>
      <c r="B297" s="90"/>
      <c r="C297" s="90"/>
      <c r="D297" s="90"/>
      <c r="E297" s="90"/>
      <c r="F297" s="90"/>
      <c r="G297" s="90"/>
      <c r="H297" s="90"/>
    </row>
    <row r="298" spans="1:8">
      <c r="A298" s="90"/>
      <c r="B298" s="90"/>
      <c r="C298" s="90"/>
      <c r="D298" s="90"/>
      <c r="E298" s="90"/>
      <c r="F298" s="90"/>
      <c r="G298" s="90"/>
      <c r="H298" s="90"/>
    </row>
    <row r="299" spans="1:8">
      <c r="A299" s="90"/>
      <c r="B299" s="90"/>
      <c r="C299" s="90"/>
      <c r="D299" s="90"/>
      <c r="E299" s="90"/>
      <c r="F299" s="90"/>
      <c r="G299" s="90"/>
      <c r="H299" s="90"/>
    </row>
    <row r="300" spans="1:8">
      <c r="A300" s="90"/>
      <c r="B300" s="90"/>
      <c r="C300" s="90"/>
      <c r="D300" s="90"/>
      <c r="E300" s="90"/>
      <c r="F300" s="90"/>
      <c r="G300" s="90"/>
      <c r="H300" s="90"/>
    </row>
    <row r="301" spans="1:8">
      <c r="A301" s="90"/>
      <c r="B301" s="90"/>
      <c r="C301" s="90"/>
      <c r="D301" s="90"/>
      <c r="E301" s="90"/>
      <c r="F301" s="90"/>
      <c r="G301" s="90"/>
      <c r="H301" s="90"/>
    </row>
    <row r="302" spans="1:8">
      <c r="A302" s="90"/>
      <c r="B302" s="90"/>
      <c r="C302" s="90"/>
      <c r="D302" s="90"/>
      <c r="E302" s="90"/>
      <c r="F302" s="90"/>
      <c r="G302" s="90"/>
      <c r="H302" s="90"/>
    </row>
    <row r="303" spans="1:8">
      <c r="A303" s="90"/>
      <c r="B303" s="90"/>
      <c r="C303" s="90"/>
      <c r="D303" s="90"/>
      <c r="E303" s="90"/>
      <c r="F303" s="90"/>
      <c r="G303" s="90"/>
      <c r="H303" s="90"/>
    </row>
    <row r="304" spans="1:8">
      <c r="A304" s="90"/>
      <c r="B304" s="90"/>
      <c r="C304" s="90"/>
      <c r="D304" s="90"/>
      <c r="E304" s="90"/>
      <c r="F304" s="90"/>
      <c r="G304" s="90"/>
      <c r="H304" s="90"/>
    </row>
    <row r="305" spans="1:8">
      <c r="A305" s="90"/>
      <c r="B305" s="90"/>
      <c r="C305" s="90"/>
      <c r="D305" s="90"/>
      <c r="E305" s="90"/>
      <c r="F305" s="90"/>
      <c r="G305" s="90"/>
      <c r="H305" s="90"/>
    </row>
    <row r="306" spans="1:8">
      <c r="A306" s="90"/>
      <c r="B306" s="90"/>
      <c r="C306" s="90"/>
      <c r="D306" s="90"/>
      <c r="E306" s="90"/>
      <c r="F306" s="90"/>
      <c r="G306" s="90"/>
      <c r="H306" s="90"/>
    </row>
    <row r="307" spans="1:8">
      <c r="A307" s="90"/>
      <c r="B307" s="90"/>
      <c r="C307" s="90"/>
      <c r="D307" s="90"/>
      <c r="E307" s="90"/>
      <c r="F307" s="90"/>
      <c r="G307" s="90"/>
      <c r="H307" s="90"/>
    </row>
    <row r="308" spans="1:8">
      <c r="A308" s="90"/>
      <c r="B308" s="90"/>
      <c r="C308" s="90"/>
      <c r="D308" s="90"/>
      <c r="E308" s="90"/>
      <c r="F308" s="90"/>
      <c r="G308" s="90"/>
      <c r="H308" s="90"/>
    </row>
    <row r="309" spans="1:8">
      <c r="A309" s="90"/>
      <c r="B309" s="90"/>
      <c r="C309" s="90"/>
      <c r="D309" s="90"/>
      <c r="E309" s="90"/>
      <c r="F309" s="90"/>
      <c r="G309" s="90"/>
      <c r="H309" s="90"/>
    </row>
    <row r="310" spans="1:8">
      <c r="A310" s="90"/>
      <c r="B310" s="90"/>
      <c r="C310" s="90"/>
      <c r="D310" s="90"/>
      <c r="E310" s="90"/>
      <c r="F310" s="90"/>
      <c r="G310" s="90"/>
      <c r="H310" s="90"/>
    </row>
    <row r="311" spans="1:8">
      <c r="A311" s="90"/>
      <c r="B311" s="90"/>
      <c r="C311" s="90"/>
      <c r="D311" s="90"/>
      <c r="E311" s="90"/>
      <c r="F311" s="90"/>
      <c r="G311" s="90"/>
      <c r="H311" s="90"/>
    </row>
    <row r="312" spans="1:8">
      <c r="A312" s="90"/>
      <c r="B312" s="90"/>
      <c r="C312" s="90"/>
      <c r="D312" s="90"/>
      <c r="E312" s="90"/>
      <c r="F312" s="90"/>
      <c r="G312" s="90"/>
      <c r="H312" s="90"/>
    </row>
    <row r="313" spans="1:8">
      <c r="A313" s="90"/>
      <c r="B313" s="90"/>
      <c r="C313" s="90"/>
      <c r="D313" s="90"/>
      <c r="E313" s="90"/>
      <c r="F313" s="90"/>
      <c r="G313" s="90"/>
      <c r="H313" s="90"/>
    </row>
    <row r="314" spans="1:8">
      <c r="A314" s="90"/>
      <c r="B314" s="90"/>
      <c r="C314" s="90"/>
      <c r="D314" s="90"/>
      <c r="E314" s="90"/>
      <c r="F314" s="90"/>
      <c r="G314" s="90"/>
      <c r="H314" s="90"/>
    </row>
    <row r="315" spans="1:8">
      <c r="A315" s="90"/>
      <c r="B315" s="90"/>
      <c r="C315" s="90"/>
      <c r="D315" s="90"/>
      <c r="E315" s="90"/>
      <c r="F315" s="90"/>
      <c r="G315" s="90"/>
      <c r="H315" s="90"/>
    </row>
    <row r="316" spans="1:8">
      <c r="A316" s="90"/>
      <c r="B316" s="90"/>
      <c r="C316" s="90"/>
      <c r="D316" s="90"/>
      <c r="E316" s="90"/>
      <c r="F316" s="90"/>
      <c r="G316" s="90"/>
      <c r="H316" s="90"/>
    </row>
    <row r="317" spans="1:8">
      <c r="A317" s="90"/>
      <c r="B317" s="90"/>
      <c r="C317" s="90"/>
      <c r="D317" s="90"/>
      <c r="E317" s="90"/>
      <c r="F317" s="90"/>
      <c r="G317" s="90"/>
      <c r="H317" s="90"/>
    </row>
    <row r="318" spans="1:8">
      <c r="A318" s="90"/>
      <c r="B318" s="90"/>
      <c r="C318" s="90"/>
      <c r="D318" s="90"/>
      <c r="E318" s="90"/>
      <c r="F318" s="90"/>
      <c r="G318" s="90"/>
      <c r="H318" s="90"/>
    </row>
    <row r="319" spans="1:8">
      <c r="A319" s="90"/>
      <c r="B319" s="90"/>
      <c r="C319" s="90"/>
      <c r="D319" s="90"/>
      <c r="E319" s="90"/>
      <c r="F319" s="90"/>
      <c r="G319" s="90"/>
      <c r="H319" s="90"/>
    </row>
    <row r="320" spans="1:8">
      <c r="A320" s="90"/>
      <c r="B320" s="90"/>
      <c r="C320" s="90"/>
      <c r="D320" s="90"/>
      <c r="E320" s="90"/>
      <c r="F320" s="90"/>
      <c r="G320" s="90"/>
      <c r="H320" s="90"/>
    </row>
    <row r="321" spans="1:8">
      <c r="A321" s="90"/>
      <c r="B321" s="90"/>
      <c r="C321" s="90"/>
      <c r="D321" s="90"/>
      <c r="E321" s="90"/>
      <c r="F321" s="90"/>
      <c r="G321" s="90"/>
      <c r="H321" s="90"/>
    </row>
    <row r="322" spans="1:8">
      <c r="A322" s="90"/>
      <c r="B322" s="90"/>
      <c r="C322" s="90"/>
      <c r="D322" s="90"/>
      <c r="E322" s="90"/>
      <c r="F322" s="90"/>
      <c r="G322" s="90"/>
      <c r="H322" s="90"/>
    </row>
    <row r="323" spans="1:8">
      <c r="A323" s="90"/>
      <c r="B323" s="90"/>
      <c r="C323" s="90"/>
      <c r="D323" s="90"/>
      <c r="E323" s="90"/>
      <c r="F323" s="90"/>
      <c r="G323" s="90"/>
      <c r="H323" s="90"/>
    </row>
    <row r="324" spans="1:8">
      <c r="A324" s="90"/>
      <c r="B324" s="90"/>
      <c r="C324" s="90"/>
      <c r="D324" s="90"/>
      <c r="E324" s="90"/>
      <c r="F324" s="90"/>
      <c r="G324" s="90"/>
      <c r="H324" s="90"/>
    </row>
    <row r="325" spans="1:8">
      <c r="A325" s="90"/>
      <c r="B325" s="90"/>
      <c r="C325" s="90"/>
      <c r="D325" s="90"/>
      <c r="E325" s="90"/>
      <c r="F325" s="90"/>
      <c r="G325" s="90"/>
      <c r="H325" s="90"/>
    </row>
    <row r="326" spans="1:8">
      <c r="A326" s="90"/>
      <c r="B326" s="90"/>
      <c r="C326" s="90"/>
      <c r="D326" s="90"/>
      <c r="E326" s="90"/>
      <c r="F326" s="90"/>
      <c r="G326" s="90"/>
      <c r="H326" s="90"/>
    </row>
    <row r="327" spans="1:8">
      <c r="A327" s="90"/>
      <c r="B327" s="90"/>
      <c r="C327" s="90"/>
      <c r="D327" s="90"/>
      <c r="E327" s="90"/>
      <c r="F327" s="90"/>
      <c r="G327" s="90"/>
      <c r="H327" s="90"/>
    </row>
    <row r="328" spans="1:8">
      <c r="A328" s="90"/>
      <c r="B328" s="90"/>
      <c r="C328" s="90"/>
      <c r="D328" s="90"/>
      <c r="E328" s="90"/>
      <c r="F328" s="90"/>
      <c r="G328" s="90"/>
      <c r="H328" s="90"/>
    </row>
    <row r="329" spans="1:8">
      <c r="A329" s="90"/>
      <c r="B329" s="90"/>
      <c r="C329" s="90"/>
      <c r="D329" s="90"/>
      <c r="E329" s="90"/>
      <c r="F329" s="90"/>
      <c r="G329" s="90"/>
      <c r="H329" s="90"/>
    </row>
    <row r="330" spans="1:8">
      <c r="A330" s="90"/>
      <c r="B330" s="90"/>
      <c r="C330" s="90"/>
      <c r="D330" s="90"/>
      <c r="E330" s="90"/>
      <c r="F330" s="90"/>
      <c r="G330" s="90"/>
      <c r="H330" s="90"/>
    </row>
    <row r="331" spans="1:8">
      <c r="A331" s="90"/>
      <c r="B331" s="90"/>
      <c r="C331" s="90"/>
      <c r="D331" s="90"/>
      <c r="E331" s="90"/>
      <c r="F331" s="90"/>
      <c r="G331" s="90"/>
      <c r="H331" s="90"/>
    </row>
    <row r="332" spans="1:8">
      <c r="A332" s="90"/>
      <c r="B332" s="90"/>
      <c r="C332" s="90"/>
      <c r="D332" s="90"/>
      <c r="E332" s="90"/>
      <c r="F332" s="90"/>
      <c r="G332" s="90"/>
      <c r="H332" s="90"/>
    </row>
    <row r="333" spans="1:8">
      <c r="A333" s="90"/>
      <c r="B333" s="90"/>
      <c r="C333" s="90"/>
      <c r="D333" s="90"/>
      <c r="E333" s="90"/>
      <c r="F333" s="90"/>
      <c r="G333" s="90"/>
      <c r="H333" s="90"/>
    </row>
    <row r="334" spans="1:8">
      <c r="A334" s="90"/>
      <c r="B334" s="90"/>
      <c r="C334" s="90"/>
      <c r="D334" s="90"/>
      <c r="E334" s="90"/>
      <c r="F334" s="90"/>
      <c r="G334" s="90"/>
      <c r="H334" s="90"/>
    </row>
    <row r="335" spans="1:8">
      <c r="A335" s="90"/>
      <c r="B335" s="90"/>
      <c r="C335" s="90"/>
      <c r="D335" s="90"/>
      <c r="E335" s="90"/>
      <c r="F335" s="90"/>
      <c r="G335" s="90"/>
      <c r="H335" s="90"/>
    </row>
    <row r="336" spans="1:8">
      <c r="A336" s="90"/>
      <c r="B336" s="90"/>
      <c r="C336" s="90"/>
      <c r="D336" s="90"/>
      <c r="E336" s="90"/>
      <c r="F336" s="90"/>
      <c r="G336" s="90"/>
      <c r="H336" s="90"/>
    </row>
    <row r="337" spans="1:8">
      <c r="A337" s="90"/>
      <c r="B337" s="90"/>
      <c r="C337" s="90"/>
      <c r="D337" s="90"/>
      <c r="E337" s="90"/>
      <c r="F337" s="90"/>
      <c r="G337" s="90"/>
      <c r="H337" s="90"/>
    </row>
    <row r="338" spans="1:8">
      <c r="A338" s="90"/>
      <c r="B338" s="90"/>
      <c r="C338" s="90"/>
      <c r="D338" s="90"/>
      <c r="E338" s="90"/>
      <c r="F338" s="90"/>
      <c r="G338" s="90"/>
      <c r="H338" s="90"/>
    </row>
    <row r="339" spans="1:8">
      <c r="A339" s="90"/>
      <c r="B339" s="90"/>
      <c r="C339" s="90"/>
      <c r="D339" s="90"/>
      <c r="E339" s="90"/>
      <c r="F339" s="90"/>
      <c r="G339" s="90"/>
      <c r="H339" s="90"/>
    </row>
    <row r="340" spans="1:8">
      <c r="A340" s="90"/>
      <c r="B340" s="90"/>
      <c r="C340" s="90"/>
      <c r="D340" s="90"/>
      <c r="E340" s="90"/>
      <c r="F340" s="90"/>
      <c r="G340" s="90"/>
      <c r="H340" s="90"/>
    </row>
    <row r="341" spans="1:8">
      <c r="A341" s="90"/>
      <c r="B341" s="90"/>
      <c r="C341" s="90"/>
      <c r="D341" s="90"/>
      <c r="E341" s="90"/>
      <c r="F341" s="90"/>
      <c r="G341" s="90"/>
      <c r="H341" s="90"/>
    </row>
    <row r="342" spans="1:8">
      <c r="A342" s="90"/>
      <c r="B342" s="90"/>
      <c r="C342" s="90"/>
      <c r="D342" s="90"/>
      <c r="E342" s="90"/>
      <c r="F342" s="90"/>
      <c r="G342" s="90"/>
      <c r="H342" s="90"/>
    </row>
    <row r="343" spans="1:8">
      <c r="A343" s="90"/>
      <c r="B343" s="90"/>
      <c r="C343" s="90"/>
      <c r="D343" s="90"/>
      <c r="E343" s="90"/>
      <c r="F343" s="90"/>
      <c r="G343" s="90"/>
      <c r="H343" s="90"/>
    </row>
    <row r="344" spans="1:8">
      <c r="A344" s="90"/>
      <c r="B344" s="90"/>
      <c r="C344" s="90"/>
      <c r="D344" s="90"/>
      <c r="E344" s="90"/>
      <c r="F344" s="90"/>
      <c r="G344" s="90"/>
      <c r="H344" s="90"/>
    </row>
    <row r="345" spans="1:8">
      <c r="A345" s="90"/>
      <c r="B345" s="90"/>
      <c r="C345" s="90"/>
      <c r="D345" s="90"/>
      <c r="E345" s="90"/>
      <c r="F345" s="90"/>
      <c r="G345" s="90"/>
      <c r="H345" s="90"/>
    </row>
    <row r="346" spans="1:8">
      <c r="A346" s="90"/>
      <c r="B346" s="90"/>
      <c r="C346" s="90"/>
      <c r="D346" s="90"/>
      <c r="E346" s="90"/>
      <c r="F346" s="90"/>
      <c r="G346" s="90"/>
      <c r="H346" s="90"/>
    </row>
    <row r="347" spans="1:8">
      <c r="A347" s="90"/>
      <c r="B347" s="90"/>
      <c r="C347" s="90"/>
      <c r="D347" s="90"/>
      <c r="E347" s="90"/>
      <c r="F347" s="90"/>
      <c r="G347" s="90"/>
      <c r="H347" s="90"/>
    </row>
    <row r="348" spans="1:8">
      <c r="A348" s="90"/>
      <c r="B348" s="90"/>
      <c r="C348" s="90"/>
      <c r="D348" s="90"/>
      <c r="E348" s="90"/>
      <c r="F348" s="90"/>
      <c r="G348" s="90"/>
      <c r="H348" s="90"/>
    </row>
    <row r="349" spans="1:8">
      <c r="A349" s="90"/>
      <c r="B349" s="90"/>
      <c r="C349" s="90"/>
      <c r="D349" s="90"/>
      <c r="E349" s="90"/>
      <c r="F349" s="90"/>
      <c r="G349" s="90"/>
      <c r="H349" s="90"/>
    </row>
    <row r="350" spans="1:8">
      <c r="A350" s="90"/>
      <c r="B350" s="90"/>
      <c r="C350" s="90"/>
      <c r="D350" s="90"/>
      <c r="E350" s="90"/>
      <c r="F350" s="90"/>
      <c r="G350" s="90"/>
      <c r="H350" s="90"/>
    </row>
    <row r="351" spans="1:8">
      <c r="A351" s="90"/>
      <c r="B351" s="90"/>
      <c r="C351" s="90"/>
      <c r="D351" s="90"/>
      <c r="E351" s="90"/>
      <c r="F351" s="90"/>
      <c r="G351" s="90"/>
      <c r="H351" s="90"/>
    </row>
    <row r="352" spans="1:8">
      <c r="A352" s="90"/>
      <c r="B352" s="90"/>
      <c r="C352" s="90"/>
      <c r="D352" s="90"/>
      <c r="E352" s="90"/>
      <c r="F352" s="90"/>
      <c r="G352" s="90"/>
      <c r="H352" s="90"/>
    </row>
    <row r="353" spans="1:8">
      <c r="A353" s="90"/>
      <c r="B353" s="90"/>
      <c r="C353" s="90"/>
      <c r="D353" s="90"/>
      <c r="E353" s="90"/>
      <c r="F353" s="90"/>
      <c r="G353" s="90"/>
      <c r="H353" s="90"/>
    </row>
    <row r="354" spans="1:8">
      <c r="A354" s="90"/>
      <c r="B354" s="90"/>
      <c r="C354" s="90"/>
      <c r="D354" s="90"/>
      <c r="E354" s="90"/>
      <c r="F354" s="90"/>
      <c r="G354" s="90"/>
      <c r="H354" s="90"/>
    </row>
    <row r="355" spans="1:8">
      <c r="A355" s="90"/>
      <c r="B355" s="90"/>
      <c r="C355" s="90"/>
      <c r="D355" s="90"/>
      <c r="E355" s="90"/>
      <c r="F355" s="90"/>
      <c r="G355" s="90"/>
      <c r="H355" s="90"/>
    </row>
    <row r="356" spans="1:8">
      <c r="A356" s="90"/>
      <c r="B356" s="90"/>
      <c r="C356" s="90"/>
      <c r="D356" s="90"/>
      <c r="E356" s="90"/>
      <c r="F356" s="90"/>
      <c r="G356" s="90"/>
      <c r="H356" s="90"/>
    </row>
    <row r="357" spans="1:8">
      <c r="A357" s="90"/>
      <c r="B357" s="90"/>
      <c r="C357" s="90"/>
      <c r="D357" s="90"/>
      <c r="E357" s="90"/>
      <c r="F357" s="90"/>
      <c r="G357" s="90"/>
      <c r="H357" s="90"/>
    </row>
    <row r="358" spans="1:8">
      <c r="A358" s="90"/>
      <c r="B358" s="90"/>
      <c r="C358" s="90"/>
      <c r="D358" s="90"/>
      <c r="E358" s="90"/>
      <c r="F358" s="90"/>
      <c r="G358" s="90"/>
      <c r="H358" s="90"/>
    </row>
    <row r="359" spans="1:8">
      <c r="A359" s="90"/>
      <c r="B359" s="90"/>
      <c r="C359" s="90"/>
      <c r="D359" s="90"/>
      <c r="E359" s="90"/>
      <c r="F359" s="90"/>
      <c r="G359" s="90"/>
      <c r="H359" s="90"/>
    </row>
    <row r="360" spans="1:8">
      <c r="A360" s="90"/>
      <c r="B360" s="90"/>
      <c r="C360" s="90"/>
      <c r="D360" s="90"/>
      <c r="E360" s="90"/>
      <c r="F360" s="90"/>
      <c r="G360" s="90"/>
      <c r="H360" s="90"/>
    </row>
    <row r="361" spans="1:8">
      <c r="A361" s="90"/>
      <c r="B361" s="90"/>
      <c r="C361" s="90"/>
      <c r="D361" s="90"/>
      <c r="E361" s="90"/>
      <c r="F361" s="90"/>
      <c r="G361" s="90"/>
      <c r="H361" s="90"/>
    </row>
    <row r="362" spans="1:8">
      <c r="A362" s="90"/>
      <c r="B362" s="90"/>
      <c r="C362" s="90"/>
      <c r="D362" s="90"/>
      <c r="E362" s="90"/>
      <c r="F362" s="90"/>
      <c r="G362" s="90"/>
      <c r="H362" s="90"/>
    </row>
    <row r="363" spans="1:8">
      <c r="A363" s="90"/>
      <c r="B363" s="90"/>
      <c r="C363" s="90"/>
      <c r="D363" s="90"/>
      <c r="E363" s="90"/>
      <c r="F363" s="90"/>
      <c r="G363" s="90"/>
      <c r="H363" s="90"/>
    </row>
    <row r="364" spans="1:8">
      <c r="A364" s="90"/>
      <c r="B364" s="90"/>
      <c r="C364" s="90"/>
      <c r="D364" s="90"/>
      <c r="E364" s="90"/>
      <c r="F364" s="90"/>
      <c r="G364" s="90"/>
      <c r="H364" s="90"/>
    </row>
    <row r="365" spans="1:8">
      <c r="A365" s="90"/>
      <c r="B365" s="90"/>
      <c r="C365" s="90"/>
      <c r="D365" s="90"/>
      <c r="E365" s="90"/>
      <c r="F365" s="90"/>
      <c r="G365" s="90"/>
      <c r="H365" s="90"/>
    </row>
    <row r="366" spans="1:8">
      <c r="A366" s="90"/>
      <c r="B366" s="90"/>
      <c r="C366" s="90"/>
      <c r="D366" s="90"/>
      <c r="E366" s="90"/>
      <c r="F366" s="90"/>
      <c r="G366" s="90"/>
      <c r="H366" s="90"/>
    </row>
    <row r="367" spans="1:8">
      <c r="A367" s="90"/>
      <c r="B367" s="90"/>
      <c r="C367" s="90"/>
      <c r="D367" s="90"/>
      <c r="E367" s="90"/>
      <c r="F367" s="90"/>
      <c r="G367" s="90"/>
      <c r="H367" s="90"/>
    </row>
    <row r="368" spans="1:8">
      <c r="A368" s="90"/>
      <c r="B368" s="90"/>
      <c r="C368" s="90"/>
      <c r="D368" s="90"/>
      <c r="E368" s="90"/>
      <c r="F368" s="90"/>
      <c r="G368" s="90"/>
      <c r="H368" s="90"/>
    </row>
    <row r="369" spans="1:8">
      <c r="A369" s="90"/>
      <c r="B369" s="90"/>
      <c r="C369" s="90"/>
      <c r="D369" s="90"/>
      <c r="E369" s="90"/>
      <c r="F369" s="90"/>
      <c r="G369" s="90"/>
      <c r="H369" s="90"/>
    </row>
    <row r="370" spans="1:8">
      <c r="A370" s="90"/>
      <c r="B370" s="90"/>
      <c r="C370" s="90"/>
      <c r="D370" s="90"/>
      <c r="E370" s="90"/>
      <c r="F370" s="90"/>
      <c r="G370" s="90"/>
      <c r="H370" s="90"/>
    </row>
    <row r="371" spans="1:8">
      <c r="A371" s="90"/>
      <c r="B371" s="90"/>
      <c r="C371" s="90"/>
      <c r="D371" s="90"/>
      <c r="E371" s="90"/>
      <c r="F371" s="90"/>
      <c r="G371" s="90"/>
      <c r="H371" s="90"/>
    </row>
    <row r="372" spans="1:8">
      <c r="A372" s="90"/>
      <c r="B372" s="90"/>
      <c r="C372" s="90"/>
      <c r="D372" s="90"/>
      <c r="E372" s="90"/>
      <c r="F372" s="90"/>
      <c r="G372" s="90"/>
      <c r="H372" s="90"/>
    </row>
    <row r="373" spans="1:8">
      <c r="A373" s="90"/>
      <c r="B373" s="90"/>
      <c r="C373" s="90"/>
      <c r="D373" s="90"/>
      <c r="E373" s="90"/>
      <c r="F373" s="90"/>
      <c r="G373" s="90"/>
      <c r="H373" s="90"/>
    </row>
    <row r="374" spans="1:8">
      <c r="A374" s="90"/>
      <c r="B374" s="90"/>
      <c r="C374" s="90"/>
      <c r="D374" s="90"/>
      <c r="E374" s="90"/>
      <c r="F374" s="90"/>
      <c r="G374" s="90"/>
      <c r="H374" s="90"/>
    </row>
    <row r="375" spans="1:8">
      <c r="A375" s="90"/>
      <c r="B375" s="90"/>
      <c r="C375" s="90"/>
      <c r="D375" s="90"/>
      <c r="E375" s="90"/>
      <c r="F375" s="90"/>
      <c r="G375" s="90"/>
      <c r="H375" s="90"/>
    </row>
    <row r="376" spans="1:8">
      <c r="A376" s="90"/>
      <c r="B376" s="90"/>
      <c r="C376" s="90"/>
      <c r="D376" s="90"/>
      <c r="E376" s="90"/>
      <c r="F376" s="90"/>
      <c r="G376" s="90"/>
      <c r="H376" s="90"/>
    </row>
    <row r="377" spans="1:8">
      <c r="A377" s="90"/>
      <c r="B377" s="90"/>
      <c r="C377" s="90"/>
      <c r="D377" s="90"/>
      <c r="E377" s="90"/>
      <c r="F377" s="90"/>
      <c r="G377" s="90"/>
      <c r="H377" s="90"/>
    </row>
    <row r="378" spans="1:8">
      <c r="A378" s="90"/>
      <c r="B378" s="90"/>
      <c r="C378" s="90"/>
      <c r="D378" s="90"/>
      <c r="E378" s="90"/>
      <c r="F378" s="90"/>
      <c r="G378" s="90"/>
      <c r="H378" s="90"/>
    </row>
    <row r="379" spans="1:8">
      <c r="A379" s="90"/>
      <c r="B379" s="90"/>
      <c r="C379" s="90"/>
      <c r="D379" s="90"/>
      <c r="E379" s="90"/>
      <c r="F379" s="90"/>
      <c r="G379" s="90"/>
      <c r="H379" s="90"/>
    </row>
    <row r="380" spans="1:8">
      <c r="A380" s="90"/>
      <c r="B380" s="90"/>
      <c r="C380" s="90"/>
      <c r="D380" s="90"/>
      <c r="E380" s="90"/>
      <c r="F380" s="90"/>
      <c r="G380" s="90"/>
      <c r="H380" s="90"/>
    </row>
    <row r="381" spans="1:8">
      <c r="A381" s="90"/>
      <c r="B381" s="90"/>
      <c r="C381" s="90"/>
      <c r="D381" s="90"/>
      <c r="E381" s="90"/>
      <c r="F381" s="90"/>
      <c r="G381" s="90"/>
      <c r="H381" s="90"/>
    </row>
    <row r="382" spans="1:8">
      <c r="A382" s="90"/>
      <c r="B382" s="90"/>
      <c r="C382" s="90"/>
      <c r="D382" s="90"/>
      <c r="E382" s="90"/>
      <c r="F382" s="90"/>
      <c r="G382" s="90"/>
      <c r="H382" s="90"/>
    </row>
    <row r="383" spans="1:8">
      <c r="A383" s="90"/>
      <c r="B383" s="90"/>
      <c r="C383" s="90"/>
      <c r="D383" s="90"/>
      <c r="E383" s="90"/>
      <c r="F383" s="90"/>
      <c r="G383" s="90"/>
      <c r="H383" s="90"/>
    </row>
    <row r="384" spans="1:8">
      <c r="A384" s="90"/>
      <c r="B384" s="90"/>
      <c r="C384" s="90"/>
      <c r="D384" s="90"/>
      <c r="E384" s="90"/>
      <c r="F384" s="90"/>
      <c r="G384" s="90"/>
      <c r="H384" s="90"/>
    </row>
    <row r="385" spans="1:8">
      <c r="A385" s="90"/>
      <c r="B385" s="90"/>
      <c r="C385" s="90"/>
      <c r="D385" s="90"/>
      <c r="E385" s="90"/>
      <c r="F385" s="90"/>
      <c r="G385" s="90"/>
      <c r="H385" s="90"/>
    </row>
    <row r="386" spans="1:8">
      <c r="A386" s="90"/>
      <c r="B386" s="90"/>
      <c r="C386" s="90"/>
      <c r="D386" s="90"/>
      <c r="E386" s="90"/>
      <c r="F386" s="90"/>
      <c r="G386" s="90"/>
      <c r="H386" s="90"/>
    </row>
    <row r="387" spans="1:8">
      <c r="A387" s="90"/>
      <c r="B387" s="90"/>
      <c r="C387" s="90"/>
      <c r="D387" s="90"/>
      <c r="E387" s="90"/>
      <c r="F387" s="90"/>
      <c r="G387" s="90"/>
      <c r="H387" s="90"/>
    </row>
    <row r="388" spans="1:8">
      <c r="A388" s="90"/>
      <c r="B388" s="90"/>
      <c r="C388" s="90"/>
      <c r="D388" s="90"/>
      <c r="E388" s="90"/>
      <c r="F388" s="90"/>
      <c r="G388" s="90"/>
      <c r="H388" s="90"/>
    </row>
    <row r="389" spans="1:8">
      <c r="A389" s="90"/>
      <c r="B389" s="90"/>
      <c r="C389" s="90"/>
      <c r="D389" s="90"/>
      <c r="E389" s="90"/>
      <c r="F389" s="90"/>
      <c r="G389" s="90"/>
      <c r="H389" s="90"/>
    </row>
    <row r="390" spans="1:8">
      <c r="A390" s="90"/>
      <c r="B390" s="90"/>
      <c r="C390" s="90"/>
      <c r="D390" s="90"/>
      <c r="E390" s="90"/>
      <c r="F390" s="90"/>
      <c r="G390" s="90"/>
      <c r="H390" s="90"/>
    </row>
    <row r="391" spans="1:8">
      <c r="A391" s="90"/>
      <c r="B391" s="90"/>
      <c r="C391" s="90"/>
      <c r="D391" s="90"/>
      <c r="E391" s="90"/>
      <c r="F391" s="90"/>
      <c r="G391" s="90"/>
      <c r="H391" s="90"/>
    </row>
    <row r="392" spans="1:8">
      <c r="A392" s="90"/>
      <c r="B392" s="90"/>
      <c r="C392" s="90"/>
      <c r="D392" s="90"/>
      <c r="E392" s="90"/>
      <c r="F392" s="90"/>
      <c r="G392" s="90"/>
      <c r="H392" s="90"/>
    </row>
    <row r="393" spans="1:8">
      <c r="A393" s="90"/>
      <c r="B393" s="90"/>
      <c r="C393" s="90"/>
      <c r="D393" s="90"/>
      <c r="E393" s="90"/>
      <c r="F393" s="90"/>
      <c r="G393" s="90"/>
      <c r="H393" s="90"/>
    </row>
    <row r="394" spans="1:8">
      <c r="A394" s="90"/>
      <c r="B394" s="90"/>
      <c r="C394" s="90"/>
      <c r="D394" s="90"/>
      <c r="E394" s="90"/>
      <c r="F394" s="90"/>
      <c r="G394" s="90"/>
      <c r="H394" s="90"/>
    </row>
    <row r="395" spans="1:8">
      <c r="A395" s="90"/>
      <c r="B395" s="90"/>
      <c r="C395" s="90"/>
      <c r="D395" s="90"/>
      <c r="E395" s="90"/>
      <c r="F395" s="90"/>
      <c r="G395" s="90"/>
      <c r="H395" s="90"/>
    </row>
    <row r="396" spans="1:8">
      <c r="A396" s="90"/>
      <c r="B396" s="90"/>
      <c r="C396" s="90"/>
      <c r="D396" s="90"/>
      <c r="E396" s="90"/>
      <c r="F396" s="90"/>
      <c r="G396" s="90"/>
      <c r="H396" s="90"/>
    </row>
    <row r="397" spans="1:8">
      <c r="A397" s="90"/>
      <c r="B397" s="90"/>
      <c r="C397" s="90"/>
      <c r="D397" s="90"/>
      <c r="E397" s="90"/>
      <c r="F397" s="90"/>
      <c r="G397" s="90"/>
      <c r="H397" s="90"/>
    </row>
    <row r="398" spans="1:8">
      <c r="A398" s="90"/>
      <c r="B398" s="90"/>
      <c r="C398" s="90"/>
      <c r="D398" s="90"/>
      <c r="E398" s="90"/>
      <c r="F398" s="90"/>
      <c r="G398" s="90"/>
      <c r="H398" s="90"/>
    </row>
    <row r="399" spans="1:8">
      <c r="A399" s="90"/>
      <c r="B399" s="90"/>
      <c r="C399" s="90"/>
      <c r="D399" s="90"/>
      <c r="E399" s="90"/>
      <c r="F399" s="90"/>
      <c r="G399" s="90"/>
      <c r="H399" s="90"/>
    </row>
    <row r="400" spans="1:8">
      <c r="A400" s="90"/>
      <c r="B400" s="90"/>
      <c r="C400" s="90"/>
      <c r="D400" s="90"/>
      <c r="E400" s="90"/>
      <c r="F400" s="90"/>
      <c r="G400" s="90"/>
      <c r="H400" s="90"/>
    </row>
    <row r="401" spans="1:8">
      <c r="A401" s="90"/>
      <c r="B401" s="90"/>
      <c r="C401" s="90"/>
      <c r="D401" s="90"/>
      <c r="E401" s="90"/>
      <c r="F401" s="90"/>
      <c r="G401" s="90"/>
      <c r="H401" s="90"/>
    </row>
    <row r="402" spans="1:8">
      <c r="A402" s="90"/>
      <c r="B402" s="90"/>
      <c r="C402" s="90"/>
      <c r="D402" s="90"/>
      <c r="E402" s="90"/>
      <c r="F402" s="90"/>
      <c r="G402" s="90"/>
      <c r="H402" s="90"/>
    </row>
    <row r="403" spans="1:8">
      <c r="A403" s="90"/>
      <c r="B403" s="90"/>
      <c r="C403" s="90"/>
      <c r="D403" s="90"/>
      <c r="E403" s="90"/>
      <c r="F403" s="90"/>
      <c r="G403" s="90"/>
      <c r="H403" s="90"/>
    </row>
    <row r="404" spans="1:8">
      <c r="A404" s="90"/>
      <c r="B404" s="90"/>
      <c r="C404" s="90"/>
      <c r="D404" s="90"/>
      <c r="E404" s="90"/>
      <c r="F404" s="90"/>
      <c r="G404" s="90"/>
      <c r="H404" s="90"/>
    </row>
    <row r="405" spans="1:8">
      <c r="A405" s="90"/>
      <c r="B405" s="90"/>
      <c r="C405" s="90"/>
      <c r="D405" s="90"/>
      <c r="E405" s="90"/>
      <c r="F405" s="90"/>
      <c r="G405" s="90"/>
      <c r="H405" s="90"/>
    </row>
    <row r="406" spans="1:8">
      <c r="A406" s="90"/>
      <c r="B406" s="90"/>
      <c r="C406" s="90"/>
      <c r="D406" s="90"/>
      <c r="E406" s="90"/>
      <c r="F406" s="90"/>
      <c r="G406" s="90"/>
      <c r="H406" s="90"/>
    </row>
    <row r="407" spans="1:8">
      <c r="A407" s="90"/>
      <c r="B407" s="90"/>
      <c r="C407" s="90"/>
      <c r="D407" s="90"/>
      <c r="E407" s="90"/>
      <c r="F407" s="90"/>
      <c r="G407" s="90"/>
      <c r="H407" s="90"/>
    </row>
    <row r="408" spans="1:8">
      <c r="A408" s="90"/>
      <c r="B408" s="90"/>
      <c r="C408" s="90"/>
      <c r="D408" s="90"/>
      <c r="E408" s="90"/>
      <c r="F408" s="90"/>
      <c r="G408" s="90"/>
      <c r="H408" s="90"/>
    </row>
    <row r="409" spans="1:8">
      <c r="A409" s="90"/>
      <c r="B409" s="90"/>
      <c r="C409" s="90"/>
      <c r="D409" s="90"/>
      <c r="E409" s="90"/>
      <c r="F409" s="90"/>
      <c r="G409" s="90"/>
      <c r="H409" s="90"/>
    </row>
    <row r="410" spans="1:8">
      <c r="A410" s="90"/>
      <c r="B410" s="90"/>
      <c r="C410" s="90"/>
      <c r="D410" s="90"/>
      <c r="E410" s="90"/>
      <c r="F410" s="90"/>
      <c r="G410" s="90"/>
      <c r="H410" s="90"/>
    </row>
    <row r="411" spans="1:8">
      <c r="A411" s="90"/>
      <c r="B411" s="90"/>
      <c r="C411" s="90"/>
      <c r="D411" s="90"/>
      <c r="E411" s="90"/>
      <c r="F411" s="90"/>
      <c r="G411" s="90"/>
      <c r="H411" s="90"/>
    </row>
    <row r="412" spans="1:8">
      <c r="A412" s="90"/>
      <c r="B412" s="90"/>
      <c r="C412" s="90"/>
      <c r="D412" s="90"/>
      <c r="E412" s="90"/>
      <c r="F412" s="90"/>
      <c r="G412" s="90"/>
      <c r="H412" s="90"/>
    </row>
    <row r="413" spans="1:8">
      <c r="A413" s="90"/>
      <c r="B413" s="90"/>
      <c r="C413" s="90"/>
      <c r="D413" s="90"/>
      <c r="E413" s="90"/>
      <c r="F413" s="90"/>
      <c r="G413" s="90"/>
      <c r="H413" s="90"/>
    </row>
    <row r="414" spans="1:8">
      <c r="A414" s="90"/>
      <c r="B414" s="90"/>
      <c r="C414" s="90"/>
      <c r="D414" s="90"/>
      <c r="E414" s="90"/>
      <c r="F414" s="90"/>
      <c r="G414" s="90"/>
      <c r="H414" s="90"/>
    </row>
    <row r="415" spans="1:8">
      <c r="A415" s="90"/>
      <c r="B415" s="90"/>
      <c r="C415" s="90"/>
      <c r="D415" s="90"/>
      <c r="E415" s="90"/>
      <c r="F415" s="90"/>
      <c r="G415" s="90"/>
      <c r="H415" s="90"/>
    </row>
    <row r="416" spans="1:8">
      <c r="A416" s="90"/>
      <c r="B416" s="90"/>
      <c r="C416" s="90"/>
      <c r="D416" s="90"/>
      <c r="E416" s="90"/>
      <c r="F416" s="90"/>
      <c r="G416" s="90"/>
      <c r="H416" s="90"/>
    </row>
    <row r="417" spans="1:8">
      <c r="A417" s="90"/>
      <c r="B417" s="90"/>
      <c r="C417" s="90"/>
      <c r="D417" s="90"/>
      <c r="E417" s="90"/>
      <c r="F417" s="90"/>
      <c r="G417" s="90"/>
      <c r="H417" s="90"/>
    </row>
    <row r="418" spans="1:8">
      <c r="A418" s="90"/>
      <c r="B418" s="90"/>
      <c r="C418" s="90"/>
      <c r="D418" s="90"/>
      <c r="E418" s="90"/>
      <c r="F418" s="90"/>
      <c r="G418" s="90"/>
      <c r="H418" s="90"/>
    </row>
    <row r="419" spans="1:8">
      <c r="A419" s="90"/>
      <c r="B419" s="90"/>
      <c r="C419" s="90"/>
      <c r="D419" s="90"/>
      <c r="E419" s="90"/>
      <c r="F419" s="90"/>
      <c r="G419" s="90"/>
      <c r="H419" s="90"/>
    </row>
    <row r="420" spans="1:8">
      <c r="A420" s="90"/>
      <c r="B420" s="90"/>
      <c r="C420" s="90"/>
      <c r="D420" s="90"/>
      <c r="E420" s="90"/>
      <c r="F420" s="90"/>
      <c r="G420" s="90"/>
      <c r="H420" s="90"/>
    </row>
    <row r="421" spans="1:8">
      <c r="A421" s="90"/>
      <c r="B421" s="90"/>
      <c r="C421" s="90"/>
      <c r="D421" s="90"/>
      <c r="E421" s="90"/>
      <c r="F421" s="90"/>
      <c r="G421" s="90"/>
      <c r="H421" s="90"/>
    </row>
    <row r="422" spans="1:8">
      <c r="A422" s="90"/>
      <c r="B422" s="90"/>
      <c r="C422" s="90"/>
      <c r="D422" s="90"/>
      <c r="E422" s="90"/>
      <c r="F422" s="90"/>
      <c r="G422" s="90"/>
      <c r="H422" s="90"/>
    </row>
    <row r="423" spans="1:8">
      <c r="A423" s="90"/>
      <c r="B423" s="90"/>
      <c r="C423" s="90"/>
      <c r="D423" s="90"/>
      <c r="E423" s="90"/>
      <c r="F423" s="90"/>
      <c r="G423" s="90"/>
      <c r="H423" s="90"/>
    </row>
    <row r="424" spans="1:8">
      <c r="A424" s="90"/>
      <c r="B424" s="90"/>
      <c r="C424" s="90"/>
      <c r="D424" s="90"/>
      <c r="E424" s="90"/>
      <c r="F424" s="90"/>
      <c r="G424" s="90"/>
      <c r="H424" s="90"/>
    </row>
    <row r="425" spans="1:8">
      <c r="A425" s="90"/>
      <c r="B425" s="90"/>
      <c r="C425" s="90"/>
      <c r="D425" s="90"/>
      <c r="E425" s="90"/>
      <c r="F425" s="90"/>
      <c r="G425" s="90"/>
      <c r="H425" s="90"/>
    </row>
    <row r="426" spans="1:8">
      <c r="A426" s="90"/>
      <c r="B426" s="90"/>
      <c r="C426" s="90"/>
      <c r="D426" s="90"/>
      <c r="E426" s="90"/>
      <c r="F426" s="90"/>
      <c r="G426" s="90"/>
      <c r="H426" s="90"/>
    </row>
    <row r="427" spans="1:8">
      <c r="A427" s="90"/>
      <c r="B427" s="90"/>
      <c r="C427" s="90"/>
      <c r="D427" s="90"/>
      <c r="E427" s="90"/>
      <c r="F427" s="90"/>
      <c r="G427" s="90"/>
      <c r="H427" s="90"/>
    </row>
    <row r="428" spans="1:8">
      <c r="A428" s="90"/>
      <c r="B428" s="90"/>
      <c r="C428" s="90"/>
      <c r="D428" s="90"/>
      <c r="E428" s="90"/>
      <c r="F428" s="90"/>
      <c r="G428" s="90"/>
      <c r="H428" s="90"/>
    </row>
    <row r="429" spans="1:8">
      <c r="A429" s="90"/>
      <c r="B429" s="90"/>
      <c r="C429" s="90"/>
      <c r="D429" s="90"/>
      <c r="E429" s="90"/>
      <c r="F429" s="90"/>
      <c r="G429" s="90"/>
      <c r="H429" s="90"/>
    </row>
    <row r="430" spans="1:8">
      <c r="A430" s="90"/>
      <c r="B430" s="90"/>
      <c r="C430" s="90"/>
      <c r="D430" s="90"/>
      <c r="E430" s="90"/>
      <c r="F430" s="90"/>
      <c r="G430" s="90"/>
      <c r="H430" s="90"/>
    </row>
    <row r="431" spans="1:8">
      <c r="A431" s="90"/>
      <c r="B431" s="90"/>
      <c r="C431" s="90"/>
      <c r="D431" s="90"/>
      <c r="E431" s="90"/>
      <c r="F431" s="90"/>
      <c r="G431" s="90"/>
      <c r="H431" s="90"/>
    </row>
    <row r="432" spans="1:8">
      <c r="A432" s="90"/>
      <c r="B432" s="90"/>
      <c r="C432" s="90"/>
      <c r="D432" s="90"/>
      <c r="E432" s="90"/>
      <c r="F432" s="90"/>
      <c r="G432" s="90"/>
      <c r="H432" s="90"/>
    </row>
    <row r="433" spans="1:8">
      <c r="A433" s="90"/>
      <c r="B433" s="90"/>
      <c r="C433" s="90"/>
      <c r="D433" s="90"/>
      <c r="E433" s="90"/>
      <c r="F433" s="90"/>
      <c r="G433" s="90"/>
      <c r="H433" s="90"/>
    </row>
    <row r="434" spans="1:8">
      <c r="A434" s="90"/>
      <c r="B434" s="90"/>
      <c r="C434" s="90"/>
      <c r="D434" s="90"/>
      <c r="E434" s="90"/>
      <c r="F434" s="90"/>
      <c r="G434" s="90"/>
      <c r="H434" s="90"/>
    </row>
    <row r="435" spans="1:8">
      <c r="A435" s="90"/>
      <c r="B435" s="90"/>
      <c r="C435" s="90"/>
      <c r="D435" s="90"/>
      <c r="E435" s="90"/>
      <c r="F435" s="90"/>
      <c r="G435" s="90"/>
      <c r="H435" s="90"/>
    </row>
    <row r="436" spans="1:8">
      <c r="A436" s="90"/>
      <c r="B436" s="90"/>
      <c r="C436" s="90"/>
      <c r="D436" s="90"/>
      <c r="E436" s="90"/>
      <c r="F436" s="90"/>
      <c r="G436" s="90"/>
      <c r="H436" s="90"/>
    </row>
    <row r="437" spans="1:8">
      <c r="A437" s="90"/>
      <c r="B437" s="90"/>
      <c r="C437" s="90"/>
      <c r="D437" s="90"/>
      <c r="E437" s="90"/>
      <c r="F437" s="90"/>
      <c r="G437" s="90"/>
      <c r="H437" s="90"/>
    </row>
    <row r="438" spans="1:8">
      <c r="A438" s="90"/>
      <c r="B438" s="90"/>
      <c r="C438" s="90"/>
      <c r="D438" s="90"/>
      <c r="E438" s="90"/>
      <c r="F438" s="90"/>
      <c r="G438" s="90"/>
      <c r="H438" s="90"/>
    </row>
    <row r="439" spans="1:8">
      <c r="A439" s="90"/>
      <c r="B439" s="90"/>
      <c r="C439" s="90"/>
      <c r="D439" s="90"/>
      <c r="E439" s="90"/>
      <c r="F439" s="90"/>
      <c r="G439" s="90"/>
      <c r="H439" s="90"/>
    </row>
    <row r="440" spans="1:8">
      <c r="A440" s="90"/>
      <c r="B440" s="90"/>
      <c r="C440" s="90"/>
      <c r="D440" s="90"/>
      <c r="E440" s="90"/>
      <c r="F440" s="90"/>
      <c r="G440" s="90"/>
      <c r="H440" s="90"/>
    </row>
    <row r="441" spans="1:8">
      <c r="A441" s="90"/>
      <c r="B441" s="90"/>
      <c r="C441" s="90"/>
      <c r="D441" s="90"/>
      <c r="E441" s="90"/>
      <c r="F441" s="90"/>
      <c r="G441" s="90"/>
      <c r="H441" s="90"/>
    </row>
    <row r="442" spans="1:8">
      <c r="A442" s="90"/>
      <c r="B442" s="90"/>
      <c r="C442" s="90"/>
      <c r="D442" s="90"/>
      <c r="E442" s="90"/>
      <c r="F442" s="90"/>
      <c r="G442" s="90"/>
      <c r="H442" s="90"/>
    </row>
    <row r="443" spans="1:8">
      <c r="A443" s="90"/>
      <c r="B443" s="90"/>
      <c r="C443" s="90"/>
      <c r="D443" s="90"/>
      <c r="E443" s="90"/>
      <c r="F443" s="90"/>
      <c r="G443" s="90"/>
      <c r="H443" s="90"/>
    </row>
    <row r="444" spans="1:8">
      <c r="A444" s="90"/>
      <c r="B444" s="90"/>
      <c r="C444" s="90"/>
      <c r="D444" s="90"/>
      <c r="E444" s="90"/>
      <c r="F444" s="90"/>
      <c r="G444" s="90"/>
      <c r="H444" s="90"/>
    </row>
    <row r="445" spans="1:8">
      <c r="A445" s="90"/>
      <c r="B445" s="90"/>
      <c r="C445" s="90"/>
      <c r="D445" s="90"/>
      <c r="E445" s="90"/>
      <c r="F445" s="90"/>
      <c r="G445" s="90"/>
      <c r="H445" s="90"/>
    </row>
    <row r="446" spans="1:8">
      <c r="A446" s="90"/>
      <c r="B446" s="90"/>
      <c r="C446" s="90"/>
      <c r="D446" s="90"/>
      <c r="E446" s="90"/>
      <c r="F446" s="90"/>
      <c r="G446" s="90"/>
      <c r="H446" s="90"/>
    </row>
    <row r="447" spans="1:8">
      <c r="A447" s="90"/>
      <c r="B447" s="90"/>
      <c r="C447" s="90"/>
      <c r="D447" s="90"/>
      <c r="E447" s="90"/>
      <c r="F447" s="90"/>
      <c r="G447" s="90"/>
      <c r="H447" s="90"/>
    </row>
    <row r="448" spans="1:8">
      <c r="A448" s="90"/>
      <c r="B448" s="90"/>
      <c r="C448" s="90"/>
      <c r="D448" s="90"/>
      <c r="E448" s="90"/>
      <c r="F448" s="90"/>
      <c r="G448" s="90"/>
      <c r="H448" s="90"/>
    </row>
    <row r="449" spans="1:8">
      <c r="A449" s="90"/>
      <c r="B449" s="90"/>
      <c r="C449" s="90"/>
      <c r="D449" s="90"/>
      <c r="E449" s="90"/>
      <c r="F449" s="90"/>
      <c r="G449" s="90"/>
      <c r="H449" s="90"/>
    </row>
    <row r="450" spans="1:8">
      <c r="A450" s="90"/>
      <c r="B450" s="90"/>
      <c r="C450" s="90"/>
      <c r="D450" s="90"/>
      <c r="E450" s="90"/>
      <c r="F450" s="90"/>
      <c r="G450" s="90"/>
      <c r="H450" s="90"/>
    </row>
    <row r="451" spans="1:8">
      <c r="A451" s="90"/>
      <c r="B451" s="90"/>
      <c r="C451" s="90"/>
      <c r="D451" s="90"/>
      <c r="E451" s="90"/>
      <c r="F451" s="90"/>
      <c r="G451" s="90"/>
      <c r="H451" s="90"/>
    </row>
    <row r="452" spans="1:8">
      <c r="A452" s="90"/>
      <c r="B452" s="90"/>
      <c r="C452" s="90"/>
      <c r="D452" s="90"/>
      <c r="E452" s="90"/>
      <c r="F452" s="90"/>
      <c r="G452" s="90"/>
      <c r="H452" s="90"/>
    </row>
    <row r="453" spans="1:8">
      <c r="A453" s="90"/>
      <c r="B453" s="90"/>
      <c r="C453" s="90"/>
      <c r="D453" s="90"/>
      <c r="E453" s="90"/>
      <c r="F453" s="90"/>
      <c r="G453" s="90"/>
      <c r="H453" s="90"/>
    </row>
    <row r="454" spans="1:8">
      <c r="A454" s="90"/>
      <c r="B454" s="90"/>
      <c r="C454" s="90"/>
      <c r="D454" s="90"/>
      <c r="E454" s="90"/>
      <c r="F454" s="90"/>
      <c r="G454" s="90"/>
      <c r="H454" s="90"/>
    </row>
    <row r="455" spans="1:8">
      <c r="A455" s="90"/>
      <c r="B455" s="90"/>
      <c r="C455" s="90"/>
      <c r="D455" s="90"/>
      <c r="E455" s="90"/>
      <c r="F455" s="90"/>
      <c r="G455" s="90"/>
      <c r="H455" s="90"/>
    </row>
    <row r="456" spans="1:8">
      <c r="A456" s="90"/>
      <c r="B456" s="90"/>
      <c r="C456" s="90"/>
      <c r="D456" s="90"/>
      <c r="E456" s="90"/>
      <c r="F456" s="90"/>
      <c r="G456" s="90"/>
      <c r="H456" s="90"/>
    </row>
    <row r="457" spans="1:8">
      <c r="A457" s="90"/>
      <c r="B457" s="90"/>
      <c r="C457" s="90"/>
      <c r="D457" s="90"/>
      <c r="E457" s="90"/>
      <c r="F457" s="90"/>
      <c r="G457" s="90"/>
      <c r="H457" s="90"/>
    </row>
    <row r="458" spans="1:8">
      <c r="A458" s="90"/>
      <c r="B458" s="90"/>
      <c r="C458" s="90"/>
      <c r="D458" s="90"/>
      <c r="E458" s="90"/>
      <c r="F458" s="90"/>
      <c r="G458" s="90"/>
      <c r="H458" s="90"/>
    </row>
    <row r="459" spans="1:8">
      <c r="A459" s="90"/>
      <c r="B459" s="90"/>
      <c r="C459" s="90"/>
      <c r="D459" s="90"/>
      <c r="E459" s="90"/>
      <c r="F459" s="90"/>
      <c r="G459" s="90"/>
      <c r="H459" s="90"/>
    </row>
    <row r="460" spans="1:8">
      <c r="A460" s="90"/>
      <c r="B460" s="90"/>
      <c r="C460" s="90"/>
      <c r="D460" s="90"/>
      <c r="E460" s="90"/>
      <c r="F460" s="90"/>
      <c r="G460" s="90"/>
      <c r="H460" s="90"/>
    </row>
    <row r="461" spans="1:8">
      <c r="A461" s="90"/>
      <c r="B461" s="90"/>
      <c r="C461" s="90"/>
      <c r="D461" s="90"/>
      <c r="E461" s="90"/>
      <c r="F461" s="90"/>
      <c r="G461" s="90"/>
      <c r="H461" s="90"/>
    </row>
    <row r="462" spans="1:8">
      <c r="A462" s="90"/>
      <c r="B462" s="90"/>
      <c r="C462" s="90"/>
      <c r="D462" s="90"/>
      <c r="E462" s="90"/>
      <c r="F462" s="90"/>
      <c r="G462" s="90"/>
      <c r="H462" s="90"/>
    </row>
    <row r="463" spans="1:8">
      <c r="A463" s="90"/>
      <c r="B463" s="90"/>
      <c r="C463" s="90"/>
      <c r="D463" s="90"/>
      <c r="E463" s="90"/>
      <c r="F463" s="90"/>
      <c r="G463" s="90"/>
      <c r="H463" s="90"/>
    </row>
    <row r="464" spans="1:8">
      <c r="A464" s="90"/>
      <c r="B464" s="90"/>
      <c r="C464" s="90"/>
      <c r="D464" s="90"/>
      <c r="E464" s="90"/>
      <c r="F464" s="90"/>
      <c r="G464" s="90"/>
      <c r="H464" s="90"/>
    </row>
    <row r="465" spans="1:8">
      <c r="A465" s="90"/>
      <c r="B465" s="90"/>
      <c r="C465" s="90"/>
      <c r="D465" s="90"/>
      <c r="E465" s="90"/>
      <c r="F465" s="90"/>
      <c r="G465" s="90"/>
      <c r="H465" s="90"/>
    </row>
    <row r="466" spans="1:8">
      <c r="A466" s="90"/>
      <c r="B466" s="90"/>
      <c r="C466" s="90"/>
      <c r="D466" s="90"/>
      <c r="E466" s="90"/>
      <c r="F466" s="90"/>
      <c r="G466" s="90"/>
      <c r="H466" s="90"/>
    </row>
    <row r="467" spans="1:8">
      <c r="A467" s="90"/>
      <c r="B467" s="90"/>
      <c r="C467" s="90"/>
      <c r="D467" s="90"/>
      <c r="E467" s="90"/>
      <c r="F467" s="90"/>
      <c r="G467" s="90"/>
      <c r="H467" s="90"/>
    </row>
    <row r="468" spans="1:8">
      <c r="A468" s="90"/>
      <c r="B468" s="90"/>
      <c r="C468" s="90"/>
      <c r="D468" s="90"/>
      <c r="E468" s="90"/>
      <c r="F468" s="90"/>
      <c r="G468" s="90"/>
      <c r="H468" s="90"/>
    </row>
    <row r="469" spans="1:8">
      <c r="A469" s="90"/>
      <c r="B469" s="90"/>
      <c r="C469" s="90"/>
      <c r="D469" s="90"/>
      <c r="E469" s="90"/>
      <c r="F469" s="90"/>
      <c r="G469" s="90"/>
      <c r="H469" s="90"/>
    </row>
    <row r="470" spans="1:8">
      <c r="A470" s="90"/>
      <c r="B470" s="90"/>
      <c r="C470" s="90"/>
      <c r="D470" s="90"/>
      <c r="E470" s="90"/>
      <c r="F470" s="90"/>
      <c r="G470" s="90"/>
      <c r="H470" s="90"/>
    </row>
    <row r="471" spans="1:8">
      <c r="A471" s="90"/>
      <c r="B471" s="90"/>
      <c r="C471" s="90"/>
      <c r="D471" s="90"/>
      <c r="E471" s="90"/>
      <c r="F471" s="90"/>
      <c r="G471" s="90"/>
      <c r="H471" s="90"/>
    </row>
    <row r="472" spans="1:8">
      <c r="A472" s="90"/>
      <c r="B472" s="90"/>
      <c r="C472" s="90"/>
      <c r="D472" s="90"/>
      <c r="E472" s="90"/>
      <c r="F472" s="90"/>
      <c r="G472" s="90"/>
      <c r="H472" s="90"/>
    </row>
    <row r="473" spans="1:8">
      <c r="A473" s="90"/>
      <c r="B473" s="90"/>
      <c r="C473" s="90"/>
      <c r="D473" s="90"/>
      <c r="E473" s="90"/>
      <c r="F473" s="90"/>
      <c r="G473" s="90"/>
      <c r="H473" s="90"/>
    </row>
    <row r="474" spans="1:8">
      <c r="A474" s="90"/>
      <c r="B474" s="90"/>
      <c r="C474" s="90"/>
      <c r="D474" s="90"/>
      <c r="E474" s="90"/>
      <c r="F474" s="90"/>
      <c r="G474" s="90"/>
      <c r="H474" s="90"/>
    </row>
    <row r="475" spans="1:8">
      <c r="A475" s="90"/>
      <c r="B475" s="90"/>
      <c r="C475" s="90"/>
      <c r="D475" s="90"/>
      <c r="E475" s="90"/>
      <c r="F475" s="90"/>
      <c r="G475" s="90"/>
      <c r="H475" s="90"/>
    </row>
    <row r="476" spans="1:8">
      <c r="A476" s="90"/>
      <c r="B476" s="90"/>
      <c r="C476" s="90"/>
      <c r="D476" s="90"/>
      <c r="E476" s="90"/>
      <c r="F476" s="90"/>
      <c r="G476" s="90"/>
      <c r="H476" s="90"/>
    </row>
    <row r="477" spans="1:8">
      <c r="A477" s="90"/>
      <c r="B477" s="90"/>
      <c r="C477" s="90"/>
      <c r="D477" s="90"/>
      <c r="E477" s="90"/>
      <c r="F477" s="90"/>
      <c r="G477" s="90"/>
      <c r="H477" s="90"/>
    </row>
    <row r="478" spans="1:8">
      <c r="A478" s="90"/>
      <c r="B478" s="90"/>
      <c r="C478" s="90"/>
      <c r="D478" s="90"/>
      <c r="E478" s="90"/>
      <c r="F478" s="90"/>
      <c r="G478" s="90"/>
      <c r="H478" s="90"/>
    </row>
    <row r="479" spans="1:8">
      <c r="A479" s="90"/>
      <c r="B479" s="90"/>
      <c r="C479" s="90"/>
      <c r="D479" s="90"/>
      <c r="E479" s="90"/>
      <c r="F479" s="90"/>
      <c r="G479" s="90"/>
      <c r="H479" s="90"/>
    </row>
    <row r="480" spans="1:8">
      <c r="A480" s="90"/>
      <c r="B480" s="90"/>
      <c r="C480" s="90"/>
      <c r="D480" s="90"/>
      <c r="E480" s="90"/>
      <c r="F480" s="90"/>
      <c r="G480" s="90"/>
      <c r="H480" s="90"/>
    </row>
    <row r="481" spans="1:8">
      <c r="A481" s="90"/>
      <c r="B481" s="90"/>
      <c r="C481" s="90"/>
      <c r="D481" s="90"/>
      <c r="E481" s="90"/>
      <c r="F481" s="90"/>
      <c r="G481" s="90"/>
      <c r="H481" s="90"/>
    </row>
    <row r="482" spans="1:8">
      <c r="A482" s="90"/>
      <c r="B482" s="90"/>
      <c r="C482" s="90"/>
      <c r="D482" s="90"/>
      <c r="E482" s="90"/>
      <c r="F482" s="90"/>
      <c r="G482" s="90"/>
      <c r="H482" s="90"/>
    </row>
    <row r="483" spans="1:8">
      <c r="A483" s="90"/>
      <c r="B483" s="90"/>
      <c r="C483" s="90"/>
      <c r="D483" s="90"/>
      <c r="E483" s="90"/>
      <c r="F483" s="90"/>
      <c r="G483" s="90"/>
      <c r="H483" s="90"/>
    </row>
    <row r="484" spans="1:8">
      <c r="A484" s="90"/>
      <c r="B484" s="90"/>
      <c r="C484" s="90"/>
      <c r="D484" s="90"/>
      <c r="E484" s="90"/>
      <c r="F484" s="90"/>
      <c r="G484" s="90"/>
      <c r="H484" s="90"/>
    </row>
    <row r="485" spans="1:8">
      <c r="A485" s="90"/>
      <c r="B485" s="90"/>
      <c r="C485" s="90"/>
      <c r="D485" s="90"/>
      <c r="E485" s="90"/>
      <c r="F485" s="90"/>
      <c r="G485" s="90"/>
      <c r="H485" s="90"/>
    </row>
    <row r="486" spans="1:8">
      <c r="A486" s="90"/>
      <c r="B486" s="90"/>
      <c r="C486" s="90"/>
      <c r="D486" s="90"/>
      <c r="E486" s="90"/>
      <c r="F486" s="90"/>
      <c r="G486" s="90"/>
      <c r="H486" s="90"/>
    </row>
    <row r="487" spans="1:8">
      <c r="A487" s="90"/>
      <c r="B487" s="90"/>
      <c r="C487" s="90"/>
      <c r="D487" s="90"/>
      <c r="E487" s="90"/>
      <c r="F487" s="90"/>
      <c r="G487" s="90"/>
      <c r="H487" s="90"/>
    </row>
    <row r="488" spans="1:8">
      <c r="A488" s="90"/>
      <c r="B488" s="90"/>
      <c r="C488" s="90"/>
      <c r="D488" s="90"/>
      <c r="E488" s="90"/>
      <c r="F488" s="90"/>
      <c r="G488" s="90"/>
      <c r="H488" s="90"/>
    </row>
    <row r="489" spans="1:8">
      <c r="A489" s="90"/>
      <c r="B489" s="90"/>
      <c r="C489" s="90"/>
      <c r="D489" s="90"/>
      <c r="E489" s="90"/>
      <c r="F489" s="90"/>
      <c r="G489" s="90"/>
      <c r="H489" s="90"/>
    </row>
    <row r="490" spans="1:8">
      <c r="A490" s="90"/>
      <c r="B490" s="90"/>
      <c r="C490" s="90"/>
      <c r="D490" s="90"/>
      <c r="E490" s="90"/>
      <c r="F490" s="90"/>
      <c r="G490" s="90"/>
      <c r="H490" s="90"/>
    </row>
    <row r="491" spans="1:8">
      <c r="A491" s="90"/>
      <c r="B491" s="90"/>
      <c r="C491" s="90"/>
      <c r="D491" s="90"/>
      <c r="E491" s="90"/>
      <c r="F491" s="90"/>
      <c r="G491" s="90"/>
      <c r="H491" s="90"/>
    </row>
    <row r="492" spans="1:8">
      <c r="A492" s="90"/>
      <c r="B492" s="90"/>
      <c r="C492" s="90"/>
      <c r="D492" s="90"/>
      <c r="E492" s="90"/>
      <c r="F492" s="90"/>
      <c r="G492" s="90"/>
      <c r="H492" s="90"/>
    </row>
    <row r="493" spans="1:8">
      <c r="A493" s="90"/>
      <c r="B493" s="90"/>
      <c r="C493" s="90"/>
      <c r="D493" s="90"/>
      <c r="E493" s="90"/>
      <c r="F493" s="90"/>
      <c r="G493" s="90"/>
      <c r="H493" s="90"/>
    </row>
    <row r="494" spans="1:8">
      <c r="A494" s="90"/>
      <c r="B494" s="90"/>
      <c r="C494" s="90"/>
      <c r="D494" s="90"/>
      <c r="E494" s="90"/>
      <c r="F494" s="90"/>
      <c r="G494" s="90"/>
      <c r="H494" s="90"/>
    </row>
    <row r="495" spans="1:8">
      <c r="A495" s="90"/>
      <c r="B495" s="90"/>
      <c r="C495" s="90"/>
      <c r="D495" s="90"/>
      <c r="E495" s="90"/>
      <c r="F495" s="90"/>
      <c r="G495" s="90"/>
      <c r="H495" s="90"/>
    </row>
    <row r="496" spans="1:8">
      <c r="A496" s="90"/>
      <c r="B496" s="90"/>
      <c r="C496" s="90"/>
      <c r="D496" s="90"/>
      <c r="E496" s="90"/>
      <c r="F496" s="90"/>
      <c r="G496" s="90"/>
      <c r="H496" s="90"/>
    </row>
    <row r="497" spans="1:8">
      <c r="A497" s="90"/>
      <c r="B497" s="90"/>
      <c r="C497" s="90"/>
      <c r="D497" s="90"/>
      <c r="E497" s="90"/>
      <c r="F497" s="90"/>
      <c r="G497" s="90"/>
      <c r="H497" s="90"/>
    </row>
    <row r="498" spans="1:8">
      <c r="A498" s="90"/>
      <c r="B498" s="90"/>
      <c r="C498" s="90"/>
      <c r="D498" s="90"/>
      <c r="E498" s="90"/>
      <c r="F498" s="90"/>
      <c r="G498" s="90"/>
      <c r="H498" s="90"/>
    </row>
    <row r="499" spans="1:8">
      <c r="A499" s="90"/>
      <c r="B499" s="90"/>
      <c r="C499" s="90"/>
      <c r="D499" s="90"/>
      <c r="E499" s="90"/>
      <c r="F499" s="90"/>
      <c r="G499" s="90"/>
      <c r="H499" s="90"/>
    </row>
    <row r="500" spans="1:8">
      <c r="A500" s="90"/>
      <c r="B500" s="90"/>
      <c r="C500" s="90"/>
      <c r="D500" s="90"/>
      <c r="E500" s="90"/>
      <c r="F500" s="90"/>
      <c r="G500" s="90"/>
      <c r="H500" s="90"/>
    </row>
    <row r="501" spans="1:8">
      <c r="A501" s="90"/>
      <c r="B501" s="90"/>
      <c r="C501" s="90"/>
      <c r="D501" s="90"/>
      <c r="E501" s="90"/>
      <c r="F501" s="90"/>
      <c r="G501" s="90"/>
      <c r="H501" s="90"/>
    </row>
    <row r="502" spans="1:8">
      <c r="A502" s="90"/>
      <c r="B502" s="90"/>
      <c r="C502" s="90"/>
      <c r="D502" s="90"/>
      <c r="E502" s="90"/>
      <c r="F502" s="90"/>
      <c r="G502" s="90"/>
      <c r="H502" s="90"/>
    </row>
    <row r="503" spans="1:8">
      <c r="A503" s="90"/>
      <c r="B503" s="90"/>
      <c r="C503" s="90"/>
      <c r="D503" s="90"/>
      <c r="E503" s="90"/>
      <c r="F503" s="90"/>
      <c r="G503" s="90"/>
      <c r="H503" s="90"/>
    </row>
    <row r="504" spans="1:8">
      <c r="A504" s="90"/>
      <c r="B504" s="90"/>
      <c r="C504" s="90"/>
      <c r="D504" s="90"/>
      <c r="E504" s="90"/>
      <c r="F504" s="90"/>
      <c r="G504" s="90"/>
      <c r="H504" s="90"/>
    </row>
    <row r="505" spans="1:8">
      <c r="A505" s="90"/>
      <c r="B505" s="90"/>
      <c r="C505" s="90"/>
      <c r="D505" s="90"/>
      <c r="E505" s="90"/>
      <c r="F505" s="90"/>
      <c r="G505" s="90"/>
      <c r="H505" s="90"/>
    </row>
    <row r="506" spans="1:8">
      <c r="A506" s="90"/>
      <c r="B506" s="90"/>
      <c r="C506" s="90"/>
      <c r="D506" s="90"/>
      <c r="E506" s="90"/>
      <c r="F506" s="90"/>
      <c r="G506" s="90"/>
      <c r="H506" s="90"/>
    </row>
    <row r="507" spans="1:8">
      <c r="A507" s="90"/>
      <c r="B507" s="90"/>
      <c r="C507" s="90"/>
      <c r="D507" s="90"/>
      <c r="E507" s="90"/>
      <c r="F507" s="90"/>
      <c r="G507" s="90"/>
      <c r="H507" s="90"/>
    </row>
    <row r="508" spans="1:8">
      <c r="A508" s="90"/>
      <c r="B508" s="90"/>
      <c r="C508" s="90"/>
      <c r="D508" s="90"/>
      <c r="E508" s="90"/>
      <c r="F508" s="90"/>
      <c r="G508" s="90"/>
      <c r="H508" s="90"/>
    </row>
    <row r="509" spans="1:8">
      <c r="A509" s="90"/>
      <c r="B509" s="90"/>
      <c r="C509" s="90"/>
      <c r="D509" s="90"/>
      <c r="E509" s="90"/>
      <c r="F509" s="90"/>
      <c r="G509" s="90"/>
      <c r="H509" s="90"/>
    </row>
    <row r="510" spans="1:8">
      <c r="A510" s="90"/>
      <c r="B510" s="90"/>
      <c r="C510" s="90"/>
      <c r="D510" s="90"/>
      <c r="E510" s="90"/>
      <c r="F510" s="90"/>
      <c r="G510" s="90"/>
      <c r="H510" s="90"/>
    </row>
    <row r="511" spans="1:8">
      <c r="A511" s="90"/>
      <c r="B511" s="90"/>
      <c r="C511" s="90"/>
      <c r="D511" s="90"/>
      <c r="E511" s="90"/>
      <c r="F511" s="90"/>
      <c r="G511" s="90"/>
      <c r="H511" s="90"/>
    </row>
    <row r="512" spans="1:8">
      <c r="A512" s="90"/>
      <c r="B512" s="90"/>
      <c r="C512" s="90"/>
      <c r="D512" s="90"/>
      <c r="E512" s="90"/>
      <c r="F512" s="90"/>
      <c r="G512" s="90"/>
      <c r="H512" s="90"/>
    </row>
    <row r="513" spans="1:8">
      <c r="A513" s="90"/>
      <c r="B513" s="90"/>
      <c r="C513" s="90"/>
      <c r="D513" s="90"/>
      <c r="E513" s="90"/>
      <c r="F513" s="90"/>
      <c r="G513" s="90"/>
      <c r="H513" s="90"/>
    </row>
    <row r="514" spans="1:8">
      <c r="A514" s="90"/>
      <c r="B514" s="90"/>
      <c r="C514" s="90"/>
      <c r="D514" s="90"/>
      <c r="E514" s="90"/>
      <c r="F514" s="90"/>
      <c r="G514" s="90"/>
      <c r="H514" s="90"/>
    </row>
    <row r="515" spans="1:8">
      <c r="A515" s="90"/>
      <c r="B515" s="90"/>
      <c r="C515" s="90"/>
      <c r="D515" s="90"/>
      <c r="E515" s="90"/>
      <c r="F515" s="90"/>
      <c r="G515" s="90"/>
      <c r="H515" s="90"/>
    </row>
    <row r="516" spans="1:8">
      <c r="A516" s="90"/>
      <c r="B516" s="90"/>
      <c r="C516" s="90"/>
      <c r="D516" s="90"/>
      <c r="E516" s="90"/>
      <c r="F516" s="90"/>
      <c r="G516" s="90"/>
      <c r="H516" s="90"/>
    </row>
    <row r="517" spans="1:8">
      <c r="A517" s="90"/>
      <c r="B517" s="90"/>
      <c r="C517" s="90"/>
      <c r="D517" s="90"/>
      <c r="E517" s="90"/>
      <c r="F517" s="90"/>
      <c r="G517" s="90"/>
      <c r="H517" s="90"/>
    </row>
    <row r="518" spans="1:8">
      <c r="A518" s="90"/>
      <c r="B518" s="90"/>
      <c r="C518" s="90"/>
      <c r="D518" s="90"/>
      <c r="E518" s="90"/>
      <c r="F518" s="90"/>
      <c r="G518" s="90"/>
      <c r="H518" s="90"/>
    </row>
    <row r="519" spans="1:8">
      <c r="A519" s="90"/>
      <c r="B519" s="90"/>
      <c r="C519" s="90"/>
      <c r="D519" s="90"/>
      <c r="E519" s="90"/>
      <c r="F519" s="90"/>
      <c r="G519" s="90"/>
      <c r="H519" s="90"/>
    </row>
    <row r="520" spans="1:8">
      <c r="A520" s="90"/>
      <c r="B520" s="90"/>
      <c r="C520" s="90"/>
      <c r="D520" s="90"/>
      <c r="E520" s="90"/>
      <c r="F520" s="90"/>
      <c r="G520" s="90"/>
      <c r="H520" s="90"/>
    </row>
    <row r="521" spans="1:8">
      <c r="A521" s="90"/>
      <c r="B521" s="90"/>
      <c r="C521" s="90"/>
      <c r="D521" s="90"/>
      <c r="E521" s="90"/>
      <c r="F521" s="90"/>
      <c r="G521" s="90"/>
      <c r="H521" s="90"/>
    </row>
    <row r="522" spans="1:8">
      <c r="A522" s="90"/>
      <c r="B522" s="90"/>
      <c r="C522" s="90"/>
      <c r="D522" s="90"/>
      <c r="E522" s="90"/>
      <c r="F522" s="90"/>
      <c r="G522" s="90"/>
      <c r="H522" s="90"/>
    </row>
    <row r="523" spans="1:8">
      <c r="A523" s="90"/>
      <c r="B523" s="90"/>
      <c r="C523" s="90"/>
      <c r="D523" s="90"/>
      <c r="E523" s="90"/>
      <c r="F523" s="90"/>
      <c r="G523" s="90"/>
      <c r="H523" s="90"/>
    </row>
    <row r="524" spans="1:8">
      <c r="A524" s="90"/>
      <c r="B524" s="90"/>
      <c r="C524" s="90"/>
      <c r="D524" s="90"/>
      <c r="E524" s="90"/>
      <c r="F524" s="90"/>
      <c r="G524" s="90"/>
      <c r="H524" s="90"/>
    </row>
    <row r="525" spans="1:8">
      <c r="A525" s="90"/>
      <c r="B525" s="90"/>
      <c r="C525" s="90"/>
      <c r="D525" s="90"/>
      <c r="E525" s="90"/>
      <c r="F525" s="90"/>
      <c r="G525" s="90"/>
      <c r="H525" s="90"/>
    </row>
    <row r="526" spans="1:8">
      <c r="A526" s="90"/>
      <c r="B526" s="90"/>
      <c r="C526" s="90"/>
      <c r="D526" s="90"/>
      <c r="E526" s="90"/>
      <c r="F526" s="90"/>
      <c r="G526" s="90"/>
      <c r="H526" s="90"/>
    </row>
    <row r="527" spans="1:8">
      <c r="A527" s="90"/>
      <c r="B527" s="90"/>
      <c r="C527" s="90"/>
      <c r="D527" s="90"/>
      <c r="E527" s="90"/>
      <c r="F527" s="90"/>
      <c r="G527" s="90"/>
      <c r="H527" s="90"/>
    </row>
    <row r="528" spans="1:8">
      <c r="A528" s="90"/>
      <c r="B528" s="90"/>
      <c r="C528" s="90"/>
      <c r="D528" s="90"/>
      <c r="E528" s="90"/>
      <c r="F528" s="90"/>
      <c r="G528" s="90"/>
      <c r="H528" s="90"/>
    </row>
    <row r="529" spans="1:8">
      <c r="A529" s="90"/>
      <c r="B529" s="90"/>
      <c r="C529" s="90"/>
      <c r="D529" s="90"/>
      <c r="E529" s="90"/>
      <c r="F529" s="90"/>
      <c r="G529" s="90"/>
      <c r="H529" s="90"/>
    </row>
    <row r="530" spans="1:8">
      <c r="A530" s="90"/>
      <c r="B530" s="90"/>
      <c r="C530" s="90"/>
      <c r="D530" s="90"/>
      <c r="E530" s="90"/>
      <c r="F530" s="90"/>
      <c r="G530" s="90"/>
      <c r="H530" s="90"/>
    </row>
    <row r="531" spans="1:8">
      <c r="A531" s="90"/>
      <c r="B531" s="90"/>
      <c r="C531" s="90"/>
      <c r="D531" s="90"/>
      <c r="E531" s="90"/>
      <c r="F531" s="90"/>
      <c r="G531" s="90"/>
      <c r="H531" s="90"/>
    </row>
    <row r="532" spans="1:8">
      <c r="A532" s="90"/>
      <c r="B532" s="90"/>
      <c r="C532" s="90"/>
      <c r="D532" s="90"/>
      <c r="E532" s="90"/>
      <c r="F532" s="90"/>
      <c r="G532" s="90"/>
      <c r="H532" s="90"/>
    </row>
    <row r="533" spans="1:8">
      <c r="A533" s="90"/>
      <c r="B533" s="90"/>
      <c r="C533" s="90"/>
      <c r="D533" s="90"/>
      <c r="E533" s="90"/>
      <c r="F533" s="90"/>
      <c r="G533" s="90"/>
      <c r="H533" s="90"/>
    </row>
    <row r="534" spans="1:8">
      <c r="A534" s="90"/>
      <c r="B534" s="90"/>
      <c r="C534" s="90"/>
      <c r="D534" s="90"/>
      <c r="E534" s="90"/>
      <c r="F534" s="90"/>
      <c r="G534" s="90"/>
      <c r="H534" s="90"/>
    </row>
    <row r="535" spans="1:8">
      <c r="A535" s="90"/>
      <c r="B535" s="90"/>
      <c r="C535" s="90"/>
      <c r="D535" s="90"/>
      <c r="E535" s="90"/>
      <c r="F535" s="90"/>
      <c r="G535" s="90"/>
      <c r="H535" s="90"/>
    </row>
    <row r="536" spans="1:8">
      <c r="A536" s="90"/>
      <c r="B536" s="90"/>
      <c r="C536" s="90"/>
      <c r="D536" s="90"/>
      <c r="E536" s="90"/>
      <c r="F536" s="90"/>
      <c r="G536" s="90"/>
      <c r="H536" s="90"/>
    </row>
    <row r="537" spans="1:8">
      <c r="A537" s="90"/>
      <c r="B537" s="90"/>
      <c r="C537" s="90"/>
      <c r="D537" s="90"/>
      <c r="E537" s="90"/>
      <c r="F537" s="90"/>
      <c r="G537" s="90"/>
      <c r="H537" s="90"/>
    </row>
    <row r="538" spans="1:8">
      <c r="A538" s="90"/>
      <c r="B538" s="90"/>
      <c r="C538" s="90"/>
      <c r="D538" s="90"/>
      <c r="E538" s="90"/>
      <c r="F538" s="90"/>
      <c r="G538" s="90"/>
      <c r="H538" s="90"/>
    </row>
    <row r="539" spans="1:8">
      <c r="A539" s="90"/>
      <c r="B539" s="90"/>
      <c r="C539" s="90"/>
      <c r="D539" s="90"/>
      <c r="E539" s="90"/>
      <c r="F539" s="90"/>
      <c r="G539" s="90"/>
      <c r="H539" s="90"/>
    </row>
    <row r="540" spans="1:8">
      <c r="A540" s="90"/>
      <c r="B540" s="90"/>
      <c r="C540" s="90"/>
      <c r="D540" s="90"/>
      <c r="E540" s="90"/>
      <c r="F540" s="90"/>
      <c r="G540" s="90"/>
      <c r="H540" s="90"/>
    </row>
    <row r="541" spans="1:8">
      <c r="A541" s="90"/>
      <c r="B541" s="90"/>
      <c r="C541" s="90"/>
      <c r="D541" s="90"/>
      <c r="E541" s="90"/>
      <c r="F541" s="90"/>
      <c r="G541" s="90"/>
      <c r="H541" s="90"/>
    </row>
    <row r="542" spans="1:8">
      <c r="A542" s="90"/>
      <c r="B542" s="90"/>
      <c r="C542" s="90"/>
      <c r="D542" s="90"/>
      <c r="E542" s="90"/>
      <c r="F542" s="90"/>
      <c r="G542" s="90"/>
      <c r="H542" s="90"/>
    </row>
    <row r="543" spans="1:8">
      <c r="A543" s="90"/>
      <c r="B543" s="90"/>
      <c r="C543" s="90"/>
      <c r="D543" s="90"/>
      <c r="E543" s="90"/>
      <c r="F543" s="90"/>
      <c r="G543" s="90"/>
      <c r="H543" s="90"/>
    </row>
    <row r="544" spans="1:8">
      <c r="A544" s="90"/>
      <c r="B544" s="90"/>
      <c r="C544" s="90"/>
      <c r="D544" s="90"/>
      <c r="E544" s="90"/>
      <c r="F544" s="90"/>
      <c r="G544" s="90"/>
      <c r="H544" s="90"/>
    </row>
    <row r="545" spans="1:8">
      <c r="A545" s="90"/>
      <c r="B545" s="90"/>
      <c r="C545" s="90"/>
      <c r="D545" s="90"/>
      <c r="E545" s="90"/>
      <c r="F545" s="90"/>
      <c r="G545" s="90"/>
      <c r="H545" s="90"/>
    </row>
    <row r="546" spans="1:8">
      <c r="A546" s="90"/>
      <c r="B546" s="90"/>
      <c r="C546" s="90"/>
      <c r="D546" s="90"/>
      <c r="E546" s="90"/>
      <c r="F546" s="90"/>
      <c r="G546" s="90"/>
      <c r="H546" s="90"/>
    </row>
    <row r="547" spans="1:8">
      <c r="A547" s="90"/>
      <c r="B547" s="90"/>
      <c r="C547" s="90"/>
      <c r="D547" s="90"/>
      <c r="E547" s="90"/>
      <c r="F547" s="90"/>
      <c r="G547" s="90"/>
      <c r="H547" s="90"/>
    </row>
    <row r="548" spans="1:8">
      <c r="A548" s="90"/>
      <c r="B548" s="90"/>
      <c r="C548" s="90"/>
      <c r="D548" s="90"/>
      <c r="E548" s="90"/>
      <c r="F548" s="90"/>
      <c r="G548" s="90"/>
      <c r="H548" s="90"/>
    </row>
    <row r="549" spans="1:8">
      <c r="A549" s="90"/>
      <c r="B549" s="90"/>
      <c r="C549" s="90"/>
      <c r="D549" s="90"/>
      <c r="E549" s="90"/>
      <c r="F549" s="90"/>
      <c r="G549" s="90"/>
      <c r="H549" s="90"/>
    </row>
    <row r="550" spans="1:8">
      <c r="A550" s="90"/>
      <c r="B550" s="90"/>
      <c r="C550" s="90"/>
      <c r="D550" s="90"/>
      <c r="E550" s="90"/>
      <c r="F550" s="90"/>
      <c r="G550" s="90"/>
      <c r="H550" s="90"/>
    </row>
    <row r="551" spans="1:8">
      <c r="A551" s="90"/>
      <c r="B551" s="90"/>
      <c r="C551" s="90"/>
      <c r="D551" s="90"/>
      <c r="E551" s="90"/>
      <c r="F551" s="90"/>
      <c r="G551" s="90"/>
      <c r="H551" s="90"/>
    </row>
    <row r="552" spans="1:8">
      <c r="A552" s="90"/>
      <c r="B552" s="90"/>
      <c r="C552" s="90"/>
      <c r="D552" s="90"/>
      <c r="E552" s="90"/>
      <c r="F552" s="90"/>
      <c r="G552" s="90"/>
      <c r="H552" s="90"/>
    </row>
    <row r="553" spans="1:8">
      <c r="A553" s="90"/>
      <c r="B553" s="90"/>
      <c r="C553" s="90"/>
      <c r="D553" s="90"/>
      <c r="E553" s="90"/>
      <c r="F553" s="90"/>
      <c r="G553" s="90"/>
      <c r="H553" s="90"/>
    </row>
    <row r="554" spans="1:8">
      <c r="A554" s="90"/>
      <c r="B554" s="90"/>
      <c r="C554" s="90"/>
      <c r="D554" s="90"/>
      <c r="E554" s="90"/>
      <c r="F554" s="90"/>
      <c r="G554" s="90"/>
      <c r="H554" s="90"/>
    </row>
    <row r="555" spans="1:8">
      <c r="A555" s="90"/>
      <c r="B555" s="90"/>
      <c r="C555" s="90"/>
      <c r="D555" s="90"/>
      <c r="E555" s="90"/>
      <c r="F555" s="90"/>
      <c r="G555" s="90"/>
      <c r="H555" s="90"/>
    </row>
    <row r="556" spans="1:8">
      <c r="A556" s="90"/>
      <c r="B556" s="90"/>
      <c r="C556" s="90"/>
      <c r="D556" s="90"/>
      <c r="E556" s="90"/>
      <c r="F556" s="90"/>
      <c r="G556" s="90"/>
      <c r="H556" s="90"/>
    </row>
    <row r="557" spans="1:8">
      <c r="A557" s="90"/>
      <c r="B557" s="90"/>
      <c r="C557" s="90"/>
      <c r="D557" s="90"/>
      <c r="E557" s="90"/>
      <c r="F557" s="90"/>
      <c r="G557" s="90"/>
      <c r="H557" s="90"/>
    </row>
    <row r="558" spans="1:8">
      <c r="A558" s="90"/>
      <c r="B558" s="90"/>
      <c r="C558" s="90"/>
      <c r="D558" s="90"/>
      <c r="E558" s="90"/>
      <c r="F558" s="90"/>
      <c r="G558" s="90"/>
      <c r="H558" s="90"/>
    </row>
    <row r="559" spans="1:8">
      <c r="A559" s="90"/>
      <c r="B559" s="90"/>
      <c r="C559" s="90"/>
      <c r="D559" s="90"/>
      <c r="E559" s="90"/>
      <c r="F559" s="90"/>
      <c r="G559" s="90"/>
      <c r="H559" s="90"/>
    </row>
    <row r="560" spans="1:8">
      <c r="A560" s="90"/>
      <c r="B560" s="90"/>
      <c r="C560" s="90"/>
      <c r="D560" s="90"/>
      <c r="E560" s="90"/>
      <c r="F560" s="90"/>
      <c r="G560" s="90"/>
      <c r="H560" s="90"/>
    </row>
    <row r="561" spans="1:8">
      <c r="A561" s="90"/>
      <c r="B561" s="90"/>
      <c r="C561" s="90"/>
      <c r="D561" s="90"/>
      <c r="E561" s="90"/>
      <c r="F561" s="90"/>
      <c r="G561" s="90"/>
      <c r="H561" s="90"/>
    </row>
    <row r="562" spans="1:8">
      <c r="A562" s="90"/>
      <c r="B562" s="90"/>
      <c r="C562" s="90"/>
      <c r="D562" s="90"/>
      <c r="E562" s="90"/>
      <c r="F562" s="90"/>
      <c r="G562" s="90"/>
      <c r="H562" s="90"/>
    </row>
    <row r="563" spans="1:8">
      <c r="A563" s="90"/>
      <c r="B563" s="90"/>
      <c r="C563" s="90"/>
      <c r="D563" s="90"/>
      <c r="E563" s="90"/>
      <c r="F563" s="90"/>
      <c r="G563" s="90"/>
      <c r="H563" s="90"/>
    </row>
    <row r="564" spans="1:8">
      <c r="A564" s="90"/>
      <c r="B564" s="90"/>
      <c r="C564" s="90"/>
      <c r="D564" s="90"/>
      <c r="E564" s="90"/>
      <c r="F564" s="90"/>
      <c r="G564" s="90"/>
      <c r="H564" s="90"/>
    </row>
    <row r="565" spans="1:8">
      <c r="A565" s="90"/>
      <c r="B565" s="90"/>
      <c r="C565" s="90"/>
      <c r="D565" s="90"/>
      <c r="E565" s="90"/>
      <c r="F565" s="90"/>
      <c r="G565" s="90"/>
      <c r="H565" s="90"/>
    </row>
    <row r="566" spans="1:8">
      <c r="A566" s="90"/>
      <c r="B566" s="90"/>
      <c r="C566" s="90"/>
      <c r="D566" s="90"/>
      <c r="E566" s="90"/>
      <c r="F566" s="90"/>
      <c r="G566" s="90"/>
      <c r="H566" s="90"/>
    </row>
    <row r="567" spans="1:8">
      <c r="A567" s="90"/>
      <c r="B567" s="90"/>
      <c r="C567" s="90"/>
      <c r="D567" s="90"/>
      <c r="E567" s="90"/>
      <c r="F567" s="90"/>
      <c r="G567" s="90"/>
      <c r="H567" s="90"/>
    </row>
    <row r="568" spans="1:8">
      <c r="A568" s="90"/>
      <c r="B568" s="90"/>
      <c r="C568" s="90"/>
      <c r="D568" s="90"/>
      <c r="E568" s="90"/>
      <c r="F568" s="90"/>
      <c r="G568" s="90"/>
      <c r="H568" s="90"/>
    </row>
    <row r="569" spans="1:8">
      <c r="A569" s="90"/>
      <c r="B569" s="90"/>
      <c r="C569" s="90"/>
      <c r="D569" s="90"/>
      <c r="E569" s="90"/>
      <c r="F569" s="90"/>
      <c r="G569" s="90"/>
      <c r="H569" s="90"/>
    </row>
    <row r="570" spans="1:8">
      <c r="A570" s="90"/>
      <c r="B570" s="90"/>
      <c r="C570" s="90"/>
      <c r="D570" s="90"/>
      <c r="E570" s="90"/>
      <c r="F570" s="90"/>
      <c r="G570" s="90"/>
      <c r="H570" s="90"/>
    </row>
    <row r="571" spans="1:8">
      <c r="A571" s="90"/>
      <c r="B571" s="90"/>
      <c r="C571" s="90"/>
      <c r="D571" s="90"/>
      <c r="E571" s="90"/>
      <c r="F571" s="90"/>
      <c r="G571" s="90"/>
      <c r="H571" s="90"/>
    </row>
    <row r="572" spans="1:8">
      <c r="A572" s="90"/>
      <c r="B572" s="90"/>
      <c r="C572" s="90"/>
      <c r="D572" s="90"/>
      <c r="E572" s="90"/>
      <c r="F572" s="90"/>
      <c r="G572" s="90"/>
      <c r="H572" s="90"/>
    </row>
    <row r="573" spans="1:8">
      <c r="A573" s="90"/>
      <c r="B573" s="90"/>
      <c r="C573" s="90"/>
      <c r="D573" s="90"/>
      <c r="E573" s="90"/>
      <c r="F573" s="90"/>
      <c r="G573" s="90"/>
      <c r="H573" s="90"/>
    </row>
    <row r="574" spans="1:8">
      <c r="A574" s="90"/>
      <c r="B574" s="90"/>
      <c r="C574" s="90"/>
      <c r="D574" s="90"/>
      <c r="E574" s="90"/>
      <c r="F574" s="90"/>
      <c r="G574" s="90"/>
      <c r="H574" s="90"/>
    </row>
    <row r="575" spans="1:8">
      <c r="A575" s="90"/>
      <c r="B575" s="90"/>
      <c r="C575" s="90"/>
      <c r="D575" s="90"/>
      <c r="E575" s="90"/>
      <c r="F575" s="90"/>
      <c r="G575" s="90"/>
      <c r="H575" s="90"/>
    </row>
    <row r="576" spans="1:8">
      <c r="A576" s="90"/>
      <c r="B576" s="90"/>
      <c r="C576" s="90"/>
      <c r="D576" s="90"/>
      <c r="E576" s="90"/>
      <c r="F576" s="90"/>
      <c r="G576" s="90"/>
      <c r="H576" s="90"/>
    </row>
    <row r="577" spans="1:8">
      <c r="A577" s="90"/>
      <c r="B577" s="90"/>
      <c r="C577" s="90"/>
      <c r="D577" s="90"/>
      <c r="E577" s="90"/>
      <c r="F577" s="90"/>
      <c r="G577" s="90"/>
      <c r="H577" s="90"/>
    </row>
    <row r="578" spans="1:8">
      <c r="A578" s="90"/>
      <c r="B578" s="90"/>
      <c r="C578" s="90"/>
      <c r="D578" s="90"/>
      <c r="E578" s="90"/>
      <c r="F578" s="90"/>
      <c r="G578" s="90"/>
      <c r="H578" s="90"/>
    </row>
    <row r="579" spans="1:8">
      <c r="A579" s="90"/>
      <c r="B579" s="90"/>
      <c r="C579" s="90"/>
      <c r="D579" s="90"/>
      <c r="E579" s="90"/>
      <c r="F579" s="90"/>
      <c r="G579" s="90"/>
      <c r="H579" s="90"/>
    </row>
    <row r="580" spans="1:8">
      <c r="A580" s="90"/>
      <c r="B580" s="90"/>
      <c r="C580" s="90"/>
      <c r="D580" s="90"/>
      <c r="E580" s="90"/>
      <c r="F580" s="90"/>
      <c r="G580" s="90"/>
      <c r="H580" s="90"/>
    </row>
    <row r="581" spans="1:8">
      <c r="A581" s="90"/>
      <c r="B581" s="90"/>
      <c r="C581" s="90"/>
      <c r="D581" s="90"/>
      <c r="E581" s="90"/>
      <c r="F581" s="90"/>
      <c r="G581" s="90"/>
      <c r="H581" s="90"/>
    </row>
    <row r="582" spans="1:8">
      <c r="A582" s="90"/>
      <c r="B582" s="90"/>
      <c r="C582" s="90"/>
      <c r="D582" s="90"/>
      <c r="E582" s="90"/>
      <c r="F582" s="90"/>
      <c r="G582" s="90"/>
      <c r="H582" s="90"/>
    </row>
    <row r="583" spans="1:8">
      <c r="A583" s="90"/>
      <c r="B583" s="90"/>
      <c r="C583" s="90"/>
      <c r="D583" s="90"/>
      <c r="E583" s="90"/>
      <c r="F583" s="90"/>
      <c r="G583" s="90"/>
      <c r="H583" s="90"/>
    </row>
    <row r="584" spans="1:8">
      <c r="A584" s="90"/>
      <c r="B584" s="90"/>
      <c r="C584" s="90"/>
      <c r="D584" s="90"/>
      <c r="E584" s="90"/>
      <c r="F584" s="90"/>
      <c r="G584" s="90"/>
      <c r="H584" s="90"/>
    </row>
    <row r="585" spans="1:8">
      <c r="A585" s="90"/>
      <c r="B585" s="90"/>
      <c r="C585" s="90"/>
      <c r="D585" s="90"/>
      <c r="E585" s="90"/>
      <c r="F585" s="90"/>
      <c r="G585" s="90"/>
      <c r="H585" s="90"/>
    </row>
    <row r="586" spans="1:8">
      <c r="A586" s="90"/>
      <c r="B586" s="90"/>
      <c r="C586" s="90"/>
      <c r="D586" s="90"/>
      <c r="E586" s="90"/>
      <c r="F586" s="90"/>
      <c r="G586" s="90"/>
      <c r="H586" s="90"/>
    </row>
    <row r="587" spans="1:8">
      <c r="A587" s="90"/>
      <c r="B587" s="90"/>
      <c r="C587" s="90"/>
      <c r="D587" s="90"/>
      <c r="E587" s="90"/>
      <c r="F587" s="90"/>
      <c r="G587" s="90"/>
      <c r="H587" s="90"/>
    </row>
    <row r="588" spans="1:8">
      <c r="A588" s="90"/>
      <c r="B588" s="90"/>
      <c r="C588" s="90"/>
      <c r="D588" s="90"/>
      <c r="E588" s="90"/>
      <c r="F588" s="90"/>
      <c r="G588" s="90"/>
      <c r="H588" s="90"/>
    </row>
    <row r="589" spans="1:8">
      <c r="A589" s="90"/>
      <c r="B589" s="90"/>
      <c r="C589" s="90"/>
      <c r="D589" s="90"/>
      <c r="E589" s="90"/>
      <c r="F589" s="90"/>
      <c r="G589" s="90"/>
      <c r="H589" s="90"/>
    </row>
    <row r="590" spans="1:8">
      <c r="A590" s="90"/>
      <c r="B590" s="90"/>
      <c r="C590" s="90"/>
      <c r="D590" s="90"/>
      <c r="E590" s="90"/>
      <c r="F590" s="90"/>
      <c r="G590" s="90"/>
      <c r="H590" s="90"/>
    </row>
    <row r="591" spans="1:8">
      <c r="A591" s="90"/>
      <c r="B591" s="90"/>
      <c r="C591" s="90"/>
      <c r="D591" s="90"/>
      <c r="E591" s="90"/>
      <c r="F591" s="90"/>
      <c r="G591" s="90"/>
      <c r="H591" s="90"/>
    </row>
    <row r="592" spans="1:8">
      <c r="A592" s="90"/>
      <c r="B592" s="90"/>
      <c r="C592" s="90"/>
      <c r="D592" s="90"/>
      <c r="E592" s="90"/>
      <c r="F592" s="90"/>
      <c r="G592" s="90"/>
      <c r="H592" s="90"/>
    </row>
    <row r="593" spans="1:8">
      <c r="A593" s="90"/>
      <c r="B593" s="90"/>
      <c r="C593" s="90"/>
      <c r="D593" s="90"/>
      <c r="E593" s="90"/>
      <c r="F593" s="90"/>
      <c r="G593" s="90"/>
      <c r="H593" s="90"/>
    </row>
    <row r="594" spans="1:8">
      <c r="A594" s="90"/>
      <c r="B594" s="90"/>
      <c r="C594" s="90"/>
      <c r="D594" s="90"/>
      <c r="E594" s="90"/>
      <c r="F594" s="90"/>
      <c r="G594" s="90"/>
      <c r="H594" s="90"/>
    </row>
    <row r="595" spans="1:8">
      <c r="A595" s="90"/>
      <c r="B595" s="90"/>
      <c r="C595" s="90"/>
      <c r="D595" s="90"/>
      <c r="E595" s="90"/>
      <c r="F595" s="90"/>
      <c r="G595" s="90"/>
      <c r="H595" s="90"/>
    </row>
    <row r="596" spans="1:8">
      <c r="A596" s="90"/>
      <c r="B596" s="90"/>
      <c r="C596" s="90"/>
      <c r="D596" s="90"/>
      <c r="E596" s="90"/>
      <c r="F596" s="90"/>
      <c r="G596" s="90"/>
      <c r="H596" s="90"/>
    </row>
    <row r="597" spans="1:8">
      <c r="A597" s="90"/>
      <c r="B597" s="90"/>
      <c r="C597" s="90"/>
      <c r="D597" s="90"/>
      <c r="E597" s="90"/>
      <c r="F597" s="90"/>
      <c r="G597" s="90"/>
      <c r="H597" s="90"/>
    </row>
    <row r="598" spans="1:8">
      <c r="A598" s="90"/>
      <c r="B598" s="90"/>
      <c r="C598" s="90"/>
      <c r="D598" s="90"/>
      <c r="E598" s="90"/>
      <c r="F598" s="90"/>
      <c r="G598" s="90"/>
      <c r="H598" s="90"/>
    </row>
    <row r="599" spans="1:8">
      <c r="A599" s="90"/>
      <c r="B599" s="90"/>
      <c r="C599" s="90"/>
      <c r="D599" s="90"/>
      <c r="E599" s="90"/>
      <c r="F599" s="90"/>
      <c r="G599" s="90"/>
      <c r="H599" s="90"/>
    </row>
    <row r="600" spans="1:8">
      <c r="A600" s="90"/>
      <c r="B600" s="90"/>
      <c r="C600" s="90"/>
      <c r="D600" s="90"/>
      <c r="E600" s="90"/>
      <c r="F600" s="90"/>
      <c r="G600" s="90"/>
      <c r="H600" s="90"/>
    </row>
    <row r="601" spans="1:8">
      <c r="A601" s="90"/>
      <c r="B601" s="90"/>
      <c r="C601" s="90"/>
      <c r="D601" s="90"/>
      <c r="E601" s="90"/>
      <c r="F601" s="90"/>
      <c r="G601" s="90"/>
      <c r="H601" s="90"/>
    </row>
    <row r="602" spans="1:8">
      <c r="A602" s="90"/>
      <c r="B602" s="90"/>
      <c r="C602" s="90"/>
      <c r="D602" s="90"/>
      <c r="E602" s="90"/>
      <c r="F602" s="90"/>
      <c r="G602" s="90"/>
      <c r="H602" s="90"/>
    </row>
    <row r="603" spans="1:8">
      <c r="A603" s="90"/>
      <c r="B603" s="90"/>
      <c r="C603" s="90"/>
      <c r="D603" s="90"/>
      <c r="E603" s="90"/>
      <c r="F603" s="90"/>
      <c r="G603" s="90"/>
      <c r="H603" s="90"/>
    </row>
    <row r="604" spans="1:8">
      <c r="A604" s="90"/>
      <c r="B604" s="90"/>
      <c r="C604" s="90"/>
      <c r="D604" s="90"/>
      <c r="E604" s="90"/>
      <c r="F604" s="90"/>
      <c r="G604" s="90"/>
      <c r="H604" s="90"/>
    </row>
    <row r="605" spans="1:8">
      <c r="A605" s="90"/>
      <c r="B605" s="90"/>
      <c r="C605" s="90"/>
      <c r="D605" s="90"/>
      <c r="E605" s="90"/>
      <c r="F605" s="90"/>
      <c r="G605" s="90"/>
      <c r="H605" s="90"/>
    </row>
    <row r="606" spans="1:8">
      <c r="A606" s="90"/>
      <c r="B606" s="90"/>
      <c r="C606" s="90"/>
      <c r="D606" s="90"/>
      <c r="E606" s="90"/>
      <c r="F606" s="90"/>
      <c r="G606" s="90"/>
      <c r="H606" s="90"/>
    </row>
    <row r="607" spans="1:8">
      <c r="A607" s="90"/>
      <c r="B607" s="90"/>
      <c r="C607" s="90"/>
      <c r="D607" s="90"/>
      <c r="E607" s="90"/>
      <c r="F607" s="90"/>
      <c r="G607" s="90"/>
      <c r="H607" s="90"/>
    </row>
    <row r="608" spans="1:8">
      <c r="A608" s="90"/>
      <c r="B608" s="90"/>
      <c r="C608" s="90"/>
      <c r="D608" s="90"/>
      <c r="E608" s="90"/>
      <c r="F608" s="90"/>
      <c r="G608" s="90"/>
      <c r="H608" s="90"/>
    </row>
    <row r="609" spans="1:8">
      <c r="A609" s="90"/>
      <c r="B609" s="90"/>
      <c r="C609" s="90"/>
      <c r="D609" s="90"/>
      <c r="E609" s="90"/>
      <c r="F609" s="90"/>
      <c r="G609" s="90"/>
      <c r="H609" s="90"/>
    </row>
    <row r="610" spans="1:8">
      <c r="A610" s="90"/>
      <c r="B610" s="90"/>
      <c r="C610" s="90"/>
      <c r="D610" s="90"/>
      <c r="E610" s="90"/>
      <c r="F610" s="90"/>
      <c r="G610" s="90"/>
      <c r="H610" s="90"/>
    </row>
    <row r="611" spans="1:8">
      <c r="A611" s="90"/>
      <c r="B611" s="90"/>
      <c r="C611" s="90"/>
      <c r="D611" s="90"/>
      <c r="E611" s="90"/>
      <c r="F611" s="90"/>
      <c r="G611" s="90"/>
      <c r="H611" s="90"/>
    </row>
    <row r="612" spans="1:8">
      <c r="A612" s="90"/>
      <c r="B612" s="90"/>
      <c r="C612" s="90"/>
      <c r="D612" s="90"/>
      <c r="E612" s="90"/>
      <c r="F612" s="90"/>
      <c r="G612" s="90"/>
      <c r="H612" s="90"/>
    </row>
    <row r="613" spans="1:8">
      <c r="A613" s="90"/>
      <c r="B613" s="90"/>
      <c r="C613" s="90"/>
      <c r="D613" s="90"/>
      <c r="E613" s="90"/>
      <c r="F613" s="90"/>
      <c r="G613" s="90"/>
      <c r="H613" s="90"/>
    </row>
    <row r="614" spans="1:8">
      <c r="A614" s="90"/>
      <c r="B614" s="90"/>
      <c r="C614" s="90"/>
      <c r="D614" s="90"/>
      <c r="E614" s="90"/>
      <c r="F614" s="90"/>
      <c r="G614" s="90"/>
      <c r="H614" s="90"/>
    </row>
    <row r="615" spans="1:8">
      <c r="A615" s="90"/>
      <c r="B615" s="90"/>
      <c r="C615" s="90"/>
      <c r="D615" s="90"/>
      <c r="E615" s="90"/>
      <c r="F615" s="90"/>
      <c r="G615" s="90"/>
      <c r="H615" s="90"/>
    </row>
    <row r="616" spans="1:8">
      <c r="A616" s="90"/>
      <c r="B616" s="90"/>
      <c r="C616" s="90"/>
      <c r="D616" s="90"/>
      <c r="E616" s="90"/>
      <c r="F616" s="90"/>
      <c r="G616" s="90"/>
      <c r="H616" s="90"/>
    </row>
    <row r="617" spans="1:8">
      <c r="A617" s="90"/>
      <c r="B617" s="90"/>
      <c r="C617" s="90"/>
      <c r="D617" s="90"/>
      <c r="E617" s="90"/>
      <c r="F617" s="90"/>
      <c r="G617" s="90"/>
      <c r="H617" s="90"/>
    </row>
    <row r="618" spans="1:8">
      <c r="A618" s="90"/>
      <c r="B618" s="90"/>
      <c r="C618" s="90"/>
      <c r="D618" s="90"/>
      <c r="E618" s="90"/>
      <c r="F618" s="90"/>
      <c r="G618" s="90"/>
      <c r="H618" s="90"/>
    </row>
    <row r="619" spans="1:8">
      <c r="A619" s="90"/>
      <c r="B619" s="90"/>
      <c r="C619" s="90"/>
      <c r="D619" s="90"/>
      <c r="E619" s="90"/>
      <c r="F619" s="90"/>
      <c r="G619" s="90"/>
      <c r="H619" s="90"/>
    </row>
    <row r="620" spans="1:8">
      <c r="A620" s="90"/>
      <c r="B620" s="90"/>
      <c r="C620" s="90"/>
      <c r="D620" s="90"/>
      <c r="E620" s="90"/>
      <c r="F620" s="90"/>
      <c r="G620" s="90"/>
      <c r="H620" s="90"/>
    </row>
    <row r="621" spans="1:8">
      <c r="A621" s="90"/>
      <c r="B621" s="90"/>
      <c r="C621" s="90"/>
      <c r="D621" s="90"/>
      <c r="E621" s="90"/>
      <c r="F621" s="90"/>
      <c r="G621" s="90"/>
      <c r="H621" s="90"/>
    </row>
    <row r="622" spans="1:8">
      <c r="A622" s="90"/>
      <c r="B622" s="90"/>
      <c r="C622" s="90"/>
      <c r="D622" s="90"/>
      <c r="E622" s="90"/>
      <c r="F622" s="90"/>
      <c r="G622" s="90"/>
      <c r="H622" s="90"/>
    </row>
    <row r="623" spans="1:8">
      <c r="A623" s="90"/>
      <c r="B623" s="90"/>
      <c r="C623" s="90"/>
      <c r="D623" s="90"/>
      <c r="E623" s="90"/>
      <c r="F623" s="90"/>
      <c r="G623" s="90"/>
      <c r="H623" s="90"/>
    </row>
    <row r="624" spans="1:8">
      <c r="A624" s="90"/>
      <c r="B624" s="90"/>
      <c r="C624" s="90"/>
      <c r="D624" s="90"/>
      <c r="E624" s="90"/>
      <c r="F624" s="90"/>
      <c r="G624" s="90"/>
      <c r="H624" s="90"/>
    </row>
    <row r="625" spans="1:8">
      <c r="A625" s="90"/>
      <c r="B625" s="90"/>
      <c r="C625" s="90"/>
      <c r="D625" s="90"/>
      <c r="E625" s="90"/>
      <c r="F625" s="90"/>
      <c r="G625" s="90"/>
      <c r="H625" s="90"/>
    </row>
    <row r="626" spans="1:8">
      <c r="A626" s="90"/>
      <c r="B626" s="90"/>
      <c r="C626" s="90"/>
      <c r="D626" s="90"/>
      <c r="E626" s="90"/>
      <c r="F626" s="90"/>
      <c r="G626" s="90"/>
      <c r="H626" s="90"/>
    </row>
    <row r="627" spans="1:8">
      <c r="A627" s="90"/>
      <c r="B627" s="90"/>
      <c r="C627" s="90"/>
      <c r="D627" s="90"/>
      <c r="E627" s="90"/>
      <c r="F627" s="90"/>
      <c r="G627" s="90"/>
      <c r="H627" s="90"/>
    </row>
    <row r="628" spans="1:8">
      <c r="A628" s="90"/>
      <c r="B628" s="90"/>
      <c r="C628" s="90"/>
      <c r="D628" s="90"/>
      <c r="E628" s="90"/>
      <c r="F628" s="90"/>
      <c r="G628" s="90"/>
      <c r="H628" s="90"/>
    </row>
    <row r="629" spans="1:8">
      <c r="A629" s="90"/>
      <c r="B629" s="90"/>
      <c r="C629" s="90"/>
      <c r="D629" s="90"/>
      <c r="E629" s="90"/>
      <c r="F629" s="90"/>
      <c r="G629" s="90"/>
      <c r="H629" s="90"/>
    </row>
    <row r="630" spans="1:8">
      <c r="A630" s="90"/>
      <c r="B630" s="90"/>
      <c r="C630" s="90"/>
      <c r="D630" s="90"/>
      <c r="E630" s="90"/>
      <c r="F630" s="90"/>
      <c r="G630" s="90"/>
      <c r="H630" s="90"/>
    </row>
    <row r="631" spans="1:8">
      <c r="A631" s="90"/>
      <c r="B631" s="90"/>
      <c r="C631" s="90"/>
      <c r="D631" s="90"/>
      <c r="E631" s="90"/>
      <c r="F631" s="90"/>
      <c r="G631" s="90"/>
      <c r="H631" s="90"/>
    </row>
    <row r="632" spans="1:8">
      <c r="A632" s="90"/>
      <c r="B632" s="90"/>
      <c r="C632" s="90"/>
      <c r="D632" s="90"/>
      <c r="E632" s="90"/>
      <c r="F632" s="90"/>
      <c r="G632" s="90"/>
      <c r="H632" s="90"/>
    </row>
    <row r="633" spans="1:8">
      <c r="A633" s="90"/>
      <c r="B633" s="90"/>
      <c r="C633" s="90"/>
      <c r="D633" s="90"/>
      <c r="E633" s="90"/>
      <c r="F633" s="90"/>
      <c r="G633" s="90"/>
      <c r="H633" s="90"/>
    </row>
    <row r="634" spans="1:8">
      <c r="A634" s="90"/>
      <c r="B634" s="90"/>
      <c r="C634" s="90"/>
      <c r="D634" s="90"/>
      <c r="E634" s="90"/>
      <c r="F634" s="90"/>
      <c r="G634" s="90"/>
      <c r="H634" s="90"/>
    </row>
    <row r="635" spans="1:8">
      <c r="A635" s="90"/>
      <c r="B635" s="90"/>
      <c r="C635" s="90"/>
      <c r="D635" s="90"/>
      <c r="E635" s="90"/>
      <c r="F635" s="90"/>
      <c r="G635" s="90"/>
      <c r="H635" s="90"/>
    </row>
    <row r="636" spans="1:8">
      <c r="A636" s="90"/>
      <c r="B636" s="90"/>
      <c r="C636" s="90"/>
      <c r="D636" s="90"/>
      <c r="E636" s="90"/>
      <c r="F636" s="90"/>
      <c r="G636" s="90"/>
      <c r="H636" s="90"/>
    </row>
    <row r="637" spans="1:8">
      <c r="A637" s="90"/>
      <c r="B637" s="90"/>
      <c r="C637" s="90"/>
      <c r="D637" s="90"/>
      <c r="E637" s="90"/>
      <c r="F637" s="90"/>
      <c r="G637" s="90"/>
      <c r="H637" s="90"/>
    </row>
    <row r="638" spans="1:8">
      <c r="A638" s="90"/>
      <c r="B638" s="90"/>
      <c r="C638" s="90"/>
      <c r="D638" s="90"/>
      <c r="E638" s="90"/>
      <c r="F638" s="90"/>
      <c r="G638" s="90"/>
      <c r="H638" s="90"/>
    </row>
    <row r="639" spans="1:8">
      <c r="A639" s="90"/>
      <c r="B639" s="90"/>
      <c r="C639" s="90"/>
      <c r="D639" s="90"/>
      <c r="E639" s="90"/>
      <c r="F639" s="90"/>
      <c r="G639" s="90"/>
      <c r="H639" s="90"/>
    </row>
    <row r="640" spans="1:8">
      <c r="A640" s="90"/>
      <c r="B640" s="90"/>
      <c r="C640" s="90"/>
      <c r="D640" s="90"/>
      <c r="E640" s="90"/>
      <c r="F640" s="90"/>
      <c r="G640" s="90"/>
      <c r="H640" s="90"/>
    </row>
    <row r="641" spans="1:8">
      <c r="A641" s="90"/>
      <c r="B641" s="90"/>
      <c r="C641" s="90"/>
      <c r="D641" s="90"/>
      <c r="E641" s="90"/>
      <c r="F641" s="90"/>
      <c r="G641" s="90"/>
      <c r="H641" s="90"/>
    </row>
    <row r="642" spans="1:8">
      <c r="A642" s="90"/>
      <c r="B642" s="90"/>
      <c r="C642" s="90"/>
      <c r="D642" s="90"/>
      <c r="E642" s="90"/>
      <c r="F642" s="90"/>
      <c r="G642" s="90"/>
      <c r="H642" s="90"/>
    </row>
    <row r="643" spans="1:8">
      <c r="A643" s="90"/>
      <c r="B643" s="90"/>
      <c r="C643" s="90"/>
      <c r="D643" s="90"/>
      <c r="E643" s="90"/>
      <c r="F643" s="90"/>
      <c r="G643" s="90"/>
      <c r="H643" s="90"/>
    </row>
    <row r="644" spans="1:8">
      <c r="A644" s="90"/>
      <c r="B644" s="90"/>
      <c r="C644" s="90"/>
      <c r="D644" s="90"/>
      <c r="E644" s="90"/>
      <c r="F644" s="90"/>
      <c r="G644" s="90"/>
      <c r="H644" s="90"/>
    </row>
    <row r="645" spans="1:8">
      <c r="A645" s="90"/>
      <c r="B645" s="90"/>
      <c r="C645" s="90"/>
      <c r="D645" s="90"/>
      <c r="E645" s="90"/>
      <c r="F645" s="90"/>
      <c r="G645" s="90"/>
      <c r="H645" s="90"/>
    </row>
    <row r="646" spans="1:8">
      <c r="A646" s="90"/>
      <c r="B646" s="90"/>
      <c r="C646" s="90"/>
      <c r="D646" s="90"/>
      <c r="E646" s="90"/>
      <c r="F646" s="90"/>
      <c r="G646" s="90"/>
      <c r="H646" s="90"/>
    </row>
    <row r="647" spans="1:8">
      <c r="A647" s="90"/>
      <c r="B647" s="90"/>
      <c r="C647" s="90"/>
      <c r="D647" s="90"/>
      <c r="E647" s="90"/>
      <c r="F647" s="90"/>
      <c r="G647" s="90"/>
      <c r="H647" s="90"/>
    </row>
    <row r="648" spans="1:8">
      <c r="A648" s="90"/>
      <c r="B648" s="90"/>
      <c r="C648" s="90"/>
      <c r="D648" s="90"/>
      <c r="E648" s="90"/>
      <c r="F648" s="90"/>
      <c r="G648" s="90"/>
      <c r="H648" s="90"/>
    </row>
    <row r="649" spans="1:8">
      <c r="A649" s="90"/>
      <c r="B649" s="90"/>
      <c r="C649" s="90"/>
      <c r="D649" s="90"/>
      <c r="E649" s="90"/>
      <c r="F649" s="90"/>
      <c r="G649" s="90"/>
      <c r="H649" s="90"/>
    </row>
    <row r="650" spans="1:8">
      <c r="A650" s="90"/>
      <c r="B650" s="90"/>
      <c r="C650" s="90"/>
      <c r="D650" s="90"/>
      <c r="E650" s="90"/>
      <c r="F650" s="90"/>
      <c r="G650" s="90"/>
      <c r="H650" s="90"/>
    </row>
    <row r="651" spans="1:8">
      <c r="A651" s="90"/>
      <c r="B651" s="90"/>
      <c r="C651" s="90"/>
      <c r="D651" s="90"/>
      <c r="E651" s="90"/>
      <c r="F651" s="90"/>
      <c r="G651" s="90"/>
      <c r="H651" s="90"/>
    </row>
    <row r="652" spans="1:8">
      <c r="A652" s="90"/>
      <c r="B652" s="90"/>
      <c r="C652" s="90"/>
      <c r="D652" s="90"/>
      <c r="E652" s="90"/>
      <c r="F652" s="90"/>
      <c r="G652" s="90"/>
      <c r="H652" s="90"/>
    </row>
    <row r="653" spans="1:8">
      <c r="A653" s="90"/>
      <c r="B653" s="90"/>
      <c r="C653" s="90"/>
      <c r="D653" s="90"/>
      <c r="E653" s="90"/>
      <c r="F653" s="90"/>
      <c r="G653" s="90"/>
      <c r="H653" s="90"/>
    </row>
    <row r="654" spans="1:8">
      <c r="A654" s="90"/>
      <c r="B654" s="90"/>
      <c r="C654" s="90"/>
      <c r="D654" s="90"/>
      <c r="E654" s="90"/>
      <c r="F654" s="90"/>
      <c r="G654" s="90"/>
      <c r="H654" s="90"/>
    </row>
    <row r="655" spans="1:8">
      <c r="A655" s="90"/>
      <c r="B655" s="90"/>
      <c r="C655" s="90"/>
      <c r="D655" s="90"/>
      <c r="E655" s="90"/>
      <c r="F655" s="90"/>
      <c r="G655" s="90"/>
      <c r="H655" s="90"/>
    </row>
    <row r="656" spans="1:8">
      <c r="A656" s="90"/>
      <c r="B656" s="90"/>
      <c r="C656" s="90"/>
      <c r="D656" s="90"/>
      <c r="E656" s="90"/>
      <c r="F656" s="90"/>
      <c r="G656" s="90"/>
      <c r="H656" s="90"/>
    </row>
    <row r="657" spans="1:8">
      <c r="A657" s="90"/>
      <c r="B657" s="90"/>
      <c r="C657" s="90"/>
      <c r="D657" s="90"/>
      <c r="E657" s="90"/>
      <c r="F657" s="90"/>
      <c r="G657" s="90"/>
      <c r="H657" s="90"/>
    </row>
    <row r="658" spans="1:8">
      <c r="A658" s="90"/>
      <c r="B658" s="90"/>
      <c r="C658" s="90"/>
      <c r="D658" s="90"/>
      <c r="E658" s="90"/>
      <c r="F658" s="90"/>
      <c r="G658" s="90"/>
      <c r="H658" s="90"/>
    </row>
    <row r="659" spans="1:8">
      <c r="A659" s="90"/>
      <c r="B659" s="90"/>
      <c r="C659" s="90"/>
      <c r="D659" s="90"/>
      <c r="E659" s="90"/>
      <c r="F659" s="90"/>
      <c r="G659" s="90"/>
      <c r="H659" s="90"/>
    </row>
    <row r="660" spans="1:8">
      <c r="A660" s="90"/>
      <c r="B660" s="90"/>
      <c r="C660" s="90"/>
      <c r="D660" s="90"/>
      <c r="E660" s="90"/>
      <c r="F660" s="90"/>
      <c r="G660" s="90"/>
      <c r="H660" s="90"/>
    </row>
    <row r="661" spans="1:8">
      <c r="A661" s="90"/>
      <c r="B661" s="90"/>
      <c r="C661" s="90"/>
      <c r="D661" s="90"/>
      <c r="E661" s="90"/>
      <c r="F661" s="90"/>
      <c r="G661" s="90"/>
      <c r="H661" s="90"/>
    </row>
    <row r="662" spans="1:8">
      <c r="A662" s="90"/>
      <c r="B662" s="90"/>
      <c r="C662" s="90"/>
      <c r="D662" s="90"/>
      <c r="E662" s="90"/>
      <c r="F662" s="90"/>
      <c r="G662" s="90"/>
      <c r="H662" s="90"/>
    </row>
    <row r="663" spans="1:8">
      <c r="A663" s="90"/>
      <c r="B663" s="90"/>
      <c r="C663" s="90"/>
      <c r="D663" s="90"/>
      <c r="E663" s="90"/>
      <c r="F663" s="90"/>
      <c r="G663" s="90"/>
      <c r="H663" s="90"/>
    </row>
    <row r="664" spans="1:8">
      <c r="A664" s="90"/>
      <c r="B664" s="90"/>
      <c r="C664" s="90"/>
      <c r="D664" s="90"/>
      <c r="E664" s="90"/>
      <c r="F664" s="90"/>
      <c r="G664" s="90"/>
      <c r="H664" s="90"/>
    </row>
    <row r="665" spans="1:8">
      <c r="A665" s="90"/>
      <c r="B665" s="90"/>
      <c r="C665" s="90"/>
      <c r="D665" s="90"/>
      <c r="E665" s="90"/>
      <c r="F665" s="90"/>
      <c r="G665" s="90"/>
      <c r="H665" s="90"/>
    </row>
    <row r="666" spans="1:8">
      <c r="A666" s="90"/>
      <c r="B666" s="90"/>
      <c r="C666" s="90"/>
      <c r="D666" s="90"/>
      <c r="E666" s="90"/>
      <c r="F666" s="90"/>
      <c r="G666" s="90"/>
      <c r="H666" s="90"/>
    </row>
    <row r="667" spans="1:8">
      <c r="A667" s="90"/>
      <c r="B667" s="90"/>
      <c r="C667" s="90"/>
      <c r="D667" s="90"/>
      <c r="E667" s="90"/>
      <c r="F667" s="90"/>
      <c r="G667" s="90"/>
      <c r="H667" s="90"/>
    </row>
    <row r="668" spans="1:8">
      <c r="A668" s="90"/>
      <c r="B668" s="90"/>
      <c r="C668" s="90"/>
      <c r="D668" s="90"/>
      <c r="E668" s="90"/>
      <c r="F668" s="90"/>
      <c r="G668" s="90"/>
      <c r="H668" s="90"/>
    </row>
    <row r="669" spans="1:8">
      <c r="A669" s="90"/>
      <c r="B669" s="90"/>
      <c r="C669" s="90"/>
      <c r="D669" s="90"/>
      <c r="E669" s="90"/>
      <c r="F669" s="90"/>
      <c r="G669" s="90"/>
      <c r="H669" s="90"/>
    </row>
    <row r="670" spans="1:8">
      <c r="A670" s="90"/>
      <c r="B670" s="90"/>
      <c r="C670" s="90"/>
      <c r="D670" s="90"/>
      <c r="E670" s="90"/>
      <c r="F670" s="90"/>
      <c r="G670" s="90"/>
      <c r="H670" s="90"/>
    </row>
    <row r="671" spans="1:8">
      <c r="A671" s="90"/>
      <c r="B671" s="90"/>
      <c r="C671" s="90"/>
      <c r="D671" s="90"/>
      <c r="E671" s="90"/>
      <c r="F671" s="90"/>
      <c r="G671" s="90"/>
      <c r="H671" s="90"/>
    </row>
    <row r="672" spans="1:8">
      <c r="A672" s="90"/>
      <c r="B672" s="90"/>
      <c r="C672" s="90"/>
      <c r="D672" s="90"/>
      <c r="E672" s="90"/>
      <c r="F672" s="90"/>
      <c r="G672" s="90"/>
      <c r="H672" s="90"/>
    </row>
    <row r="673" spans="1:8">
      <c r="A673" s="90"/>
      <c r="B673" s="90"/>
      <c r="C673" s="90"/>
      <c r="D673" s="90"/>
      <c r="E673" s="90"/>
      <c r="F673" s="90"/>
      <c r="G673" s="90"/>
      <c r="H673" s="90"/>
    </row>
    <row r="674" spans="1:8">
      <c r="A674" s="90"/>
      <c r="B674" s="90"/>
      <c r="C674" s="90"/>
      <c r="D674" s="90"/>
      <c r="E674" s="90"/>
      <c r="F674" s="90"/>
      <c r="G674" s="90"/>
      <c r="H674" s="90"/>
    </row>
    <row r="675" spans="1:8">
      <c r="A675" s="90"/>
      <c r="B675" s="90"/>
      <c r="C675" s="90"/>
      <c r="D675" s="90"/>
      <c r="E675" s="90"/>
      <c r="F675" s="90"/>
      <c r="G675" s="90"/>
      <c r="H675" s="90"/>
    </row>
    <row r="676" spans="1:8">
      <c r="A676" s="90"/>
      <c r="B676" s="90"/>
      <c r="C676" s="90"/>
      <c r="D676" s="90"/>
      <c r="E676" s="90"/>
      <c r="F676" s="90"/>
      <c r="G676" s="90"/>
      <c r="H676" s="90"/>
    </row>
    <row r="677" spans="1:8">
      <c r="A677" s="90"/>
      <c r="B677" s="90"/>
      <c r="C677" s="90"/>
      <c r="D677" s="90"/>
      <c r="E677" s="90"/>
      <c r="F677" s="90"/>
      <c r="G677" s="90"/>
      <c r="H677" s="90"/>
    </row>
    <row r="678" spans="1:8">
      <c r="A678" s="90"/>
      <c r="B678" s="90"/>
      <c r="C678" s="90"/>
      <c r="D678" s="90"/>
      <c r="E678" s="90"/>
      <c r="F678" s="90"/>
      <c r="G678" s="90"/>
      <c r="H678" s="90"/>
    </row>
    <row r="679" spans="1:8">
      <c r="A679" s="90"/>
      <c r="B679" s="90"/>
      <c r="C679" s="90"/>
      <c r="D679" s="90"/>
      <c r="E679" s="90"/>
      <c r="F679" s="90"/>
      <c r="G679" s="90"/>
      <c r="H679" s="90"/>
    </row>
    <row r="680" spans="1:8">
      <c r="A680" s="90"/>
      <c r="B680" s="90"/>
      <c r="C680" s="90"/>
      <c r="D680" s="90"/>
      <c r="E680" s="90"/>
      <c r="F680" s="90"/>
      <c r="G680" s="90"/>
      <c r="H680" s="90"/>
    </row>
    <row r="681" spans="1:8">
      <c r="A681" s="90"/>
      <c r="B681" s="90"/>
      <c r="C681" s="90"/>
      <c r="D681" s="90"/>
      <c r="E681" s="90"/>
      <c r="F681" s="90"/>
      <c r="G681" s="90"/>
      <c r="H681" s="90"/>
    </row>
    <row r="682" spans="1:8">
      <c r="A682" s="90"/>
      <c r="B682" s="90"/>
      <c r="C682" s="90"/>
      <c r="D682" s="90"/>
      <c r="E682" s="90"/>
      <c r="F682" s="90"/>
      <c r="G682" s="90"/>
      <c r="H682" s="90"/>
    </row>
    <row r="683" spans="1:8">
      <c r="A683" s="90"/>
      <c r="B683" s="90"/>
      <c r="C683" s="90"/>
      <c r="D683" s="90"/>
      <c r="E683" s="90"/>
      <c r="F683" s="90"/>
      <c r="G683" s="90"/>
      <c r="H683" s="90"/>
    </row>
    <row r="684" spans="1:8">
      <c r="A684" s="90"/>
      <c r="B684" s="90"/>
      <c r="C684" s="90"/>
      <c r="D684" s="90"/>
      <c r="E684" s="90"/>
      <c r="F684" s="90"/>
      <c r="G684" s="90"/>
      <c r="H684" s="90"/>
    </row>
    <row r="685" spans="1:8">
      <c r="A685" s="90"/>
      <c r="B685" s="90"/>
      <c r="C685" s="90"/>
      <c r="D685" s="90"/>
      <c r="E685" s="90"/>
      <c r="F685" s="90"/>
      <c r="G685" s="90"/>
      <c r="H685" s="90"/>
    </row>
    <row r="686" spans="1:8">
      <c r="A686" s="90"/>
      <c r="B686" s="90"/>
      <c r="C686" s="90"/>
      <c r="D686" s="90"/>
      <c r="E686" s="90"/>
      <c r="F686" s="90"/>
      <c r="G686" s="90"/>
      <c r="H686" s="90"/>
    </row>
    <row r="687" spans="1:8">
      <c r="A687" s="90"/>
      <c r="B687" s="90"/>
      <c r="C687" s="90"/>
      <c r="D687" s="90"/>
      <c r="E687" s="90"/>
      <c r="F687" s="90"/>
      <c r="G687" s="90"/>
      <c r="H687" s="90"/>
    </row>
    <row r="688" spans="1:8">
      <c r="A688" s="90"/>
      <c r="B688" s="90"/>
      <c r="C688" s="90"/>
      <c r="D688" s="90"/>
      <c r="E688" s="90"/>
      <c r="F688" s="90"/>
      <c r="G688" s="90"/>
      <c r="H688" s="90"/>
    </row>
    <row r="689" spans="1:8">
      <c r="A689" s="90"/>
      <c r="B689" s="90"/>
      <c r="C689" s="90"/>
      <c r="D689" s="90"/>
      <c r="E689" s="90"/>
      <c r="F689" s="90"/>
      <c r="G689" s="90"/>
      <c r="H689" s="90"/>
    </row>
    <row r="690" spans="1:8">
      <c r="A690" s="90"/>
      <c r="B690" s="90"/>
      <c r="C690" s="90"/>
      <c r="D690" s="90"/>
      <c r="E690" s="90"/>
      <c r="F690" s="90"/>
      <c r="G690" s="90"/>
      <c r="H690" s="90"/>
    </row>
    <row r="691" spans="1:8">
      <c r="A691" s="90"/>
      <c r="B691" s="90"/>
      <c r="C691" s="90"/>
      <c r="D691" s="90"/>
      <c r="E691" s="90"/>
      <c r="F691" s="90"/>
      <c r="G691" s="90"/>
      <c r="H691" s="90"/>
    </row>
    <row r="692" spans="1:8">
      <c r="A692" s="90"/>
      <c r="B692" s="90"/>
      <c r="C692" s="90"/>
      <c r="D692" s="90"/>
      <c r="E692" s="90"/>
      <c r="F692" s="90"/>
      <c r="G692" s="90"/>
      <c r="H692" s="90"/>
    </row>
    <row r="693" spans="1:8">
      <c r="A693" s="90"/>
      <c r="B693" s="90"/>
      <c r="C693" s="90"/>
      <c r="D693" s="90"/>
      <c r="E693" s="90"/>
      <c r="F693" s="90"/>
      <c r="G693" s="90"/>
      <c r="H693" s="90"/>
    </row>
    <row r="694" spans="1:8">
      <c r="A694" s="90"/>
      <c r="B694" s="90"/>
      <c r="C694" s="90"/>
      <c r="D694" s="90"/>
      <c r="E694" s="90"/>
      <c r="F694" s="90"/>
      <c r="G694" s="90"/>
      <c r="H694" s="90"/>
    </row>
    <row r="695" spans="1:8">
      <c r="A695" s="90"/>
      <c r="B695" s="90"/>
      <c r="C695" s="90"/>
      <c r="D695" s="90"/>
      <c r="E695" s="90"/>
      <c r="F695" s="90"/>
      <c r="G695" s="90"/>
      <c r="H695" s="90"/>
    </row>
    <row r="696" spans="1:8">
      <c r="A696" s="90"/>
      <c r="B696" s="90"/>
      <c r="C696" s="90"/>
      <c r="D696" s="90"/>
      <c r="E696" s="90"/>
      <c r="F696" s="90"/>
      <c r="G696" s="90"/>
      <c r="H696" s="90"/>
    </row>
    <row r="697" spans="1:8">
      <c r="A697" s="90"/>
      <c r="B697" s="90"/>
      <c r="C697" s="90"/>
      <c r="D697" s="90"/>
      <c r="E697" s="90"/>
      <c r="F697" s="90"/>
      <c r="G697" s="90"/>
      <c r="H697" s="90"/>
    </row>
    <row r="698" spans="1:8">
      <c r="A698" s="90"/>
      <c r="B698" s="90"/>
      <c r="C698" s="90"/>
      <c r="D698" s="90"/>
      <c r="E698" s="90"/>
      <c r="F698" s="90"/>
      <c r="G698" s="90"/>
      <c r="H698" s="90"/>
    </row>
    <row r="699" spans="1:8">
      <c r="A699" s="90"/>
      <c r="B699" s="90"/>
      <c r="C699" s="90"/>
      <c r="D699" s="90"/>
      <c r="E699" s="90"/>
      <c r="F699" s="90"/>
      <c r="G699" s="90"/>
      <c r="H699" s="90"/>
    </row>
    <row r="700" spans="1:8">
      <c r="A700" s="90"/>
      <c r="B700" s="90"/>
      <c r="C700" s="90"/>
      <c r="D700" s="90"/>
      <c r="E700" s="90"/>
      <c r="F700" s="90"/>
      <c r="G700" s="90"/>
      <c r="H700" s="90"/>
    </row>
    <row r="701" spans="1:8">
      <c r="A701" s="90"/>
      <c r="B701" s="90"/>
      <c r="C701" s="90"/>
      <c r="D701" s="90"/>
      <c r="E701" s="90"/>
      <c r="F701" s="90"/>
      <c r="G701" s="90"/>
      <c r="H701" s="90"/>
    </row>
    <row r="702" spans="1:8">
      <c r="A702" s="90"/>
      <c r="B702" s="90"/>
      <c r="C702" s="90"/>
      <c r="D702" s="90"/>
      <c r="E702" s="90"/>
      <c r="F702" s="90"/>
      <c r="G702" s="90"/>
      <c r="H702" s="90"/>
    </row>
    <row r="703" spans="1:8">
      <c r="A703" s="90"/>
      <c r="B703" s="90"/>
      <c r="C703" s="90"/>
      <c r="D703" s="90"/>
      <c r="E703" s="90"/>
      <c r="F703" s="90"/>
      <c r="G703" s="90"/>
      <c r="H703" s="90"/>
    </row>
    <row r="704" spans="1:8">
      <c r="A704" s="90"/>
      <c r="B704" s="90"/>
      <c r="C704" s="90"/>
      <c r="D704" s="90"/>
      <c r="E704" s="90"/>
      <c r="F704" s="90"/>
      <c r="G704" s="90"/>
      <c r="H704" s="90"/>
    </row>
    <row r="705" spans="1:8">
      <c r="A705" s="90"/>
      <c r="B705" s="90"/>
      <c r="C705" s="90"/>
      <c r="D705" s="90"/>
      <c r="E705" s="90"/>
      <c r="F705" s="90"/>
      <c r="G705" s="90"/>
      <c r="H705" s="90"/>
    </row>
    <row r="706" spans="1:8">
      <c r="A706" s="90"/>
      <c r="B706" s="90"/>
      <c r="C706" s="90"/>
      <c r="D706" s="90"/>
      <c r="E706" s="90"/>
      <c r="F706" s="90"/>
      <c r="G706" s="90"/>
      <c r="H706" s="90"/>
    </row>
    <row r="707" spans="1:8">
      <c r="A707" s="90"/>
      <c r="B707" s="90"/>
      <c r="C707" s="90"/>
      <c r="D707" s="90"/>
      <c r="E707" s="90"/>
      <c r="F707" s="90"/>
      <c r="G707" s="90"/>
      <c r="H707" s="90"/>
    </row>
    <row r="708" spans="1:8">
      <c r="A708" s="90"/>
      <c r="B708" s="90"/>
      <c r="C708" s="90"/>
      <c r="D708" s="90"/>
      <c r="E708" s="90"/>
      <c r="F708" s="90"/>
      <c r="G708" s="90"/>
      <c r="H708" s="90"/>
    </row>
    <row r="709" spans="1:8">
      <c r="A709" s="90"/>
      <c r="B709" s="90"/>
      <c r="C709" s="90"/>
      <c r="D709" s="90"/>
      <c r="E709" s="90"/>
      <c r="F709" s="90"/>
      <c r="G709" s="90"/>
      <c r="H709" s="90"/>
    </row>
    <row r="710" spans="1:8">
      <c r="A710" s="90"/>
      <c r="B710" s="90"/>
      <c r="C710" s="90"/>
      <c r="D710" s="90"/>
      <c r="E710" s="90"/>
      <c r="F710" s="90"/>
      <c r="G710" s="90"/>
      <c r="H710" s="90"/>
    </row>
    <row r="711" spans="1:8">
      <c r="A711" s="90"/>
      <c r="B711" s="90"/>
      <c r="C711" s="90"/>
      <c r="D711" s="90"/>
      <c r="E711" s="90"/>
      <c r="F711" s="90"/>
      <c r="G711" s="90"/>
      <c r="H711" s="90"/>
    </row>
    <row r="712" spans="1:8">
      <c r="A712" s="90"/>
      <c r="B712" s="90"/>
      <c r="C712" s="90"/>
      <c r="D712" s="90"/>
      <c r="E712" s="90"/>
      <c r="F712" s="90"/>
      <c r="G712" s="90"/>
      <c r="H712" s="90"/>
    </row>
    <row r="713" spans="1:8">
      <c r="A713" s="90"/>
      <c r="B713" s="90"/>
      <c r="C713" s="90"/>
      <c r="D713" s="90"/>
      <c r="E713" s="90"/>
      <c r="F713" s="90"/>
      <c r="G713" s="90"/>
      <c r="H713" s="90"/>
    </row>
    <row r="714" spans="1:8">
      <c r="A714" s="90"/>
      <c r="B714" s="90"/>
      <c r="C714" s="90"/>
      <c r="D714" s="90"/>
      <c r="E714" s="90"/>
      <c r="F714" s="90"/>
      <c r="G714" s="90"/>
      <c r="H714" s="90"/>
    </row>
    <row r="715" spans="1:8">
      <c r="A715" s="90"/>
      <c r="B715" s="90"/>
      <c r="C715" s="90"/>
      <c r="D715" s="90"/>
      <c r="E715" s="90"/>
      <c r="F715" s="90"/>
      <c r="G715" s="90"/>
      <c r="H715" s="90"/>
    </row>
    <row r="716" spans="1:8">
      <c r="A716" s="90"/>
      <c r="B716" s="90"/>
      <c r="C716" s="90"/>
      <c r="D716" s="90"/>
      <c r="E716" s="90"/>
      <c r="F716" s="90"/>
      <c r="G716" s="90"/>
      <c r="H716" s="90"/>
    </row>
    <row r="717" spans="1:8">
      <c r="A717" s="90"/>
      <c r="B717" s="90"/>
      <c r="C717" s="90"/>
      <c r="D717" s="90"/>
      <c r="E717" s="90"/>
      <c r="F717" s="90"/>
      <c r="G717" s="90"/>
      <c r="H717" s="90"/>
    </row>
    <row r="718" spans="1:8">
      <c r="A718" s="90"/>
      <c r="B718" s="90"/>
      <c r="C718" s="90"/>
      <c r="D718" s="90"/>
      <c r="E718" s="90"/>
      <c r="F718" s="90"/>
      <c r="G718" s="90"/>
      <c r="H718" s="90"/>
    </row>
    <row r="719" spans="1:8">
      <c r="A719" s="90"/>
      <c r="B719" s="90"/>
      <c r="C719" s="90"/>
      <c r="D719" s="90"/>
      <c r="E719" s="90"/>
      <c r="F719" s="90"/>
      <c r="G719" s="90"/>
      <c r="H719" s="90"/>
    </row>
    <row r="720" spans="1:8">
      <c r="A720" s="90"/>
      <c r="B720" s="90"/>
      <c r="C720" s="90"/>
      <c r="D720" s="90"/>
      <c r="E720" s="90"/>
      <c r="F720" s="90"/>
      <c r="G720" s="90"/>
      <c r="H720" s="90"/>
    </row>
    <row r="721" spans="1:8">
      <c r="A721" s="90"/>
      <c r="B721" s="90"/>
      <c r="C721" s="90"/>
      <c r="D721" s="90"/>
      <c r="E721" s="90"/>
      <c r="F721" s="90"/>
      <c r="G721" s="90"/>
      <c r="H721" s="90"/>
    </row>
    <row r="722" spans="1:8">
      <c r="A722" s="90"/>
      <c r="B722" s="90"/>
      <c r="C722" s="90"/>
      <c r="D722" s="90"/>
      <c r="E722" s="90"/>
      <c r="F722" s="90"/>
      <c r="G722" s="90"/>
      <c r="H722" s="90"/>
    </row>
    <row r="723" spans="1:8">
      <c r="A723" s="90"/>
      <c r="B723" s="90"/>
      <c r="C723" s="90"/>
      <c r="D723" s="90"/>
      <c r="E723" s="90"/>
      <c r="F723" s="90"/>
      <c r="G723" s="90"/>
      <c r="H723" s="90"/>
    </row>
    <row r="724" spans="1:8">
      <c r="A724" s="90"/>
      <c r="B724" s="90"/>
      <c r="C724" s="90"/>
      <c r="D724" s="90"/>
      <c r="E724" s="90"/>
      <c r="F724" s="90"/>
      <c r="G724" s="90"/>
      <c r="H724" s="90"/>
    </row>
    <row r="725" spans="1:8">
      <c r="A725" s="90"/>
      <c r="B725" s="90"/>
      <c r="C725" s="90"/>
      <c r="D725" s="90"/>
      <c r="E725" s="90"/>
      <c r="F725" s="90"/>
      <c r="G725" s="90"/>
      <c r="H725" s="90"/>
    </row>
    <row r="726" spans="1:8">
      <c r="A726" s="90"/>
      <c r="B726" s="90"/>
      <c r="C726" s="90"/>
      <c r="D726" s="90"/>
      <c r="E726" s="90"/>
      <c r="F726" s="90"/>
      <c r="G726" s="90"/>
      <c r="H726" s="90"/>
    </row>
    <row r="727" spans="1:8">
      <c r="A727" s="90"/>
      <c r="B727" s="90"/>
      <c r="C727" s="90"/>
      <c r="D727" s="90"/>
      <c r="E727" s="90"/>
      <c r="F727" s="90"/>
      <c r="G727" s="90"/>
      <c r="H727" s="90"/>
    </row>
    <row r="728" spans="1:8">
      <c r="A728" s="90"/>
      <c r="B728" s="90"/>
      <c r="C728" s="90"/>
      <c r="D728" s="90"/>
      <c r="E728" s="90"/>
      <c r="F728" s="90"/>
      <c r="G728" s="90"/>
      <c r="H728" s="90"/>
    </row>
    <row r="729" spans="1:8">
      <c r="A729" s="90"/>
      <c r="B729" s="90"/>
      <c r="C729" s="90"/>
      <c r="D729" s="90"/>
      <c r="E729" s="90"/>
      <c r="F729" s="90"/>
      <c r="G729" s="90"/>
      <c r="H729" s="90"/>
    </row>
    <row r="730" spans="1:8">
      <c r="A730" s="90"/>
      <c r="B730" s="90"/>
      <c r="C730" s="90"/>
      <c r="D730" s="90"/>
      <c r="E730" s="90"/>
      <c r="F730" s="90"/>
      <c r="G730" s="90"/>
      <c r="H730" s="90"/>
    </row>
    <row r="731" spans="1:8">
      <c r="A731" s="90"/>
      <c r="B731" s="90"/>
      <c r="C731" s="90"/>
      <c r="D731" s="90"/>
      <c r="E731" s="90"/>
      <c r="F731" s="90"/>
      <c r="G731" s="90"/>
      <c r="H731" s="90"/>
    </row>
    <row r="732" spans="1:8">
      <c r="A732" s="90"/>
      <c r="B732" s="90"/>
      <c r="C732" s="90"/>
      <c r="D732" s="90"/>
      <c r="E732" s="90"/>
      <c r="F732" s="90"/>
      <c r="G732" s="90"/>
      <c r="H732" s="90"/>
    </row>
    <row r="733" spans="1:8">
      <c r="A733" s="90"/>
      <c r="B733" s="90"/>
      <c r="C733" s="90"/>
      <c r="D733" s="90"/>
      <c r="E733" s="90"/>
      <c r="F733" s="90"/>
      <c r="G733" s="90"/>
      <c r="H733" s="90"/>
    </row>
    <row r="734" spans="1:8">
      <c r="A734" s="90"/>
      <c r="B734" s="90"/>
      <c r="C734" s="90"/>
      <c r="D734" s="90"/>
      <c r="E734" s="90"/>
      <c r="F734" s="90"/>
      <c r="G734" s="90"/>
      <c r="H734" s="90"/>
    </row>
    <row r="735" spans="1:8">
      <c r="A735" s="90"/>
      <c r="B735" s="90"/>
      <c r="C735" s="90"/>
      <c r="D735" s="90"/>
      <c r="E735" s="90"/>
      <c r="F735" s="90"/>
      <c r="G735" s="90"/>
      <c r="H735" s="90"/>
    </row>
    <row r="736" spans="1:8">
      <c r="A736" s="90"/>
      <c r="B736" s="90"/>
      <c r="C736" s="90"/>
      <c r="D736" s="90"/>
      <c r="E736" s="90"/>
      <c r="F736" s="90"/>
      <c r="G736" s="90"/>
      <c r="H736" s="90"/>
    </row>
    <row r="737" spans="1:8">
      <c r="A737" s="90"/>
      <c r="B737" s="90"/>
      <c r="C737" s="90"/>
      <c r="D737" s="90"/>
      <c r="E737" s="90"/>
      <c r="F737" s="90"/>
      <c r="G737" s="90"/>
      <c r="H737" s="90"/>
    </row>
    <row r="738" spans="1:8">
      <c r="A738" s="90"/>
      <c r="B738" s="90"/>
      <c r="C738" s="90"/>
      <c r="D738" s="90"/>
      <c r="E738" s="90"/>
      <c r="F738" s="90"/>
      <c r="G738" s="90"/>
      <c r="H738" s="90"/>
    </row>
    <row r="739" spans="1:8">
      <c r="A739" s="90"/>
      <c r="B739" s="90"/>
      <c r="C739" s="90"/>
      <c r="D739" s="90"/>
      <c r="E739" s="90"/>
      <c r="F739" s="90"/>
      <c r="G739" s="90"/>
      <c r="H739" s="90"/>
    </row>
    <row r="740" spans="1:8">
      <c r="A740" s="90"/>
      <c r="B740" s="90"/>
      <c r="C740" s="90"/>
      <c r="D740" s="90"/>
      <c r="E740" s="90"/>
      <c r="F740" s="90"/>
      <c r="G740" s="90"/>
      <c r="H740" s="90"/>
    </row>
    <row r="741" spans="1:8">
      <c r="A741" s="90"/>
      <c r="B741" s="90"/>
      <c r="C741" s="90"/>
      <c r="D741" s="90"/>
      <c r="E741" s="90"/>
      <c r="F741" s="90"/>
      <c r="G741" s="90"/>
      <c r="H741" s="90"/>
    </row>
    <row r="742" spans="1:8">
      <c r="A742" s="90"/>
      <c r="B742" s="90"/>
      <c r="C742" s="90"/>
      <c r="D742" s="90"/>
      <c r="E742" s="90"/>
      <c r="F742" s="90"/>
      <c r="G742" s="90"/>
      <c r="H742" s="90"/>
    </row>
    <row r="743" spans="1:8">
      <c r="A743" s="90"/>
      <c r="B743" s="90"/>
      <c r="C743" s="90"/>
      <c r="D743" s="90"/>
      <c r="E743" s="90"/>
      <c r="F743" s="90"/>
      <c r="G743" s="90"/>
      <c r="H743" s="90"/>
    </row>
    <row r="744" spans="1:8">
      <c r="A744" s="90"/>
      <c r="B744" s="90"/>
      <c r="C744" s="90"/>
      <c r="D744" s="90"/>
      <c r="E744" s="90"/>
      <c r="F744" s="90"/>
      <c r="G744" s="90"/>
      <c r="H744" s="90"/>
    </row>
    <row r="745" spans="1:8">
      <c r="A745" s="90"/>
      <c r="B745" s="90"/>
      <c r="C745" s="90"/>
      <c r="D745" s="90"/>
      <c r="E745" s="90"/>
      <c r="F745" s="90"/>
      <c r="G745" s="90"/>
      <c r="H745" s="90"/>
    </row>
    <row r="746" spans="1:8">
      <c r="A746" s="90"/>
      <c r="B746" s="90"/>
      <c r="C746" s="90"/>
      <c r="D746" s="90"/>
      <c r="E746" s="90"/>
      <c r="F746" s="90"/>
      <c r="G746" s="90"/>
      <c r="H746" s="90"/>
    </row>
    <row r="747" spans="1:8">
      <c r="A747" s="90"/>
      <c r="B747" s="90"/>
      <c r="C747" s="90"/>
      <c r="D747" s="90"/>
      <c r="E747" s="90"/>
      <c r="F747" s="90"/>
      <c r="G747" s="90"/>
      <c r="H747" s="90"/>
    </row>
    <row r="748" spans="1:8">
      <c r="A748" s="90"/>
      <c r="B748" s="90"/>
      <c r="C748" s="90"/>
      <c r="D748" s="90"/>
      <c r="E748" s="90"/>
      <c r="F748" s="90"/>
      <c r="G748" s="90"/>
      <c r="H748" s="90"/>
    </row>
    <row r="749" spans="1:8">
      <c r="A749" s="90"/>
      <c r="B749" s="90"/>
      <c r="C749" s="90"/>
      <c r="D749" s="90"/>
      <c r="E749" s="90"/>
      <c r="F749" s="90"/>
      <c r="G749" s="90"/>
      <c r="H749" s="90"/>
    </row>
    <row r="750" spans="1:8">
      <c r="A750" s="90"/>
      <c r="B750" s="90"/>
      <c r="C750" s="90"/>
      <c r="D750" s="90"/>
      <c r="E750" s="90"/>
      <c r="F750" s="90"/>
      <c r="G750" s="90"/>
      <c r="H750" s="90"/>
    </row>
    <row r="751" spans="1:8">
      <c r="A751" s="90"/>
      <c r="B751" s="90"/>
      <c r="C751" s="90"/>
      <c r="D751" s="90"/>
      <c r="E751" s="90"/>
      <c r="F751" s="90"/>
      <c r="G751" s="90"/>
      <c r="H751" s="90"/>
    </row>
    <row r="752" spans="1:8">
      <c r="A752" s="90"/>
      <c r="B752" s="90"/>
      <c r="C752" s="90"/>
      <c r="D752" s="90"/>
      <c r="E752" s="90"/>
      <c r="F752" s="90"/>
      <c r="G752" s="90"/>
      <c r="H752" s="90"/>
    </row>
    <row r="753" spans="1:8">
      <c r="A753" s="90"/>
      <c r="B753" s="90"/>
      <c r="C753" s="90"/>
      <c r="D753" s="90"/>
      <c r="E753" s="90"/>
      <c r="F753" s="90"/>
      <c r="G753" s="90"/>
      <c r="H753" s="90"/>
    </row>
    <row r="754" spans="1:8">
      <c r="A754" s="90"/>
      <c r="B754" s="90"/>
      <c r="C754" s="90"/>
      <c r="D754" s="90"/>
      <c r="E754" s="90"/>
      <c r="F754" s="90"/>
      <c r="G754" s="90"/>
      <c r="H754" s="90"/>
    </row>
    <row r="755" spans="1:8">
      <c r="A755" s="90"/>
      <c r="B755" s="90"/>
      <c r="C755" s="90"/>
      <c r="D755" s="90"/>
      <c r="E755" s="90"/>
      <c r="F755" s="90"/>
      <c r="G755" s="90"/>
      <c r="H755" s="90"/>
    </row>
    <row r="756" spans="1:8">
      <c r="A756" s="90"/>
      <c r="B756" s="90"/>
      <c r="C756" s="90"/>
      <c r="D756" s="90"/>
      <c r="E756" s="90"/>
      <c r="F756" s="90"/>
      <c r="G756" s="90"/>
      <c r="H756" s="90"/>
    </row>
    <row r="757" spans="1:8">
      <c r="A757" s="90"/>
      <c r="B757" s="90"/>
      <c r="C757" s="90"/>
      <c r="D757" s="90"/>
      <c r="E757" s="90"/>
      <c r="F757" s="90"/>
      <c r="G757" s="90"/>
      <c r="H757" s="90"/>
    </row>
    <row r="758" spans="1:8">
      <c r="A758" s="90"/>
      <c r="B758" s="90"/>
      <c r="C758" s="90"/>
      <c r="D758" s="90"/>
      <c r="E758" s="90"/>
      <c r="F758" s="90"/>
      <c r="G758" s="90"/>
      <c r="H758" s="90"/>
    </row>
    <row r="759" spans="1:8">
      <c r="A759" s="90"/>
      <c r="B759" s="90"/>
      <c r="C759" s="90"/>
      <c r="D759" s="90"/>
      <c r="E759" s="90"/>
      <c r="F759" s="90"/>
      <c r="G759" s="90"/>
      <c r="H759" s="90"/>
    </row>
    <row r="760" spans="1:8">
      <c r="A760" s="90"/>
      <c r="B760" s="90"/>
      <c r="C760" s="90"/>
      <c r="D760" s="90"/>
      <c r="E760" s="90"/>
      <c r="F760" s="90"/>
      <c r="G760" s="90"/>
      <c r="H760" s="90"/>
    </row>
    <row r="761" spans="1:8">
      <c r="A761" s="90"/>
      <c r="B761" s="90"/>
      <c r="C761" s="90"/>
      <c r="D761" s="90"/>
      <c r="E761" s="90"/>
      <c r="F761" s="90"/>
      <c r="G761" s="90"/>
      <c r="H761" s="90"/>
    </row>
    <row r="762" spans="1:8">
      <c r="A762" s="90"/>
      <c r="B762" s="90"/>
      <c r="C762" s="90"/>
      <c r="D762" s="90"/>
      <c r="E762" s="90"/>
      <c r="F762" s="90"/>
      <c r="G762" s="90"/>
      <c r="H762" s="90"/>
    </row>
    <row r="763" spans="1:8">
      <c r="A763" s="90"/>
      <c r="B763" s="90"/>
      <c r="C763" s="90"/>
      <c r="D763" s="90"/>
      <c r="E763" s="90"/>
      <c r="F763" s="90"/>
      <c r="G763" s="90"/>
      <c r="H763" s="90"/>
    </row>
    <row r="764" spans="1:8">
      <c r="A764" s="90"/>
      <c r="B764" s="90"/>
      <c r="C764" s="90"/>
      <c r="D764" s="90"/>
      <c r="E764" s="90"/>
      <c r="F764" s="90"/>
      <c r="G764" s="90"/>
      <c r="H764" s="90"/>
    </row>
    <row r="765" spans="1:8">
      <c r="A765" s="90"/>
      <c r="B765" s="90"/>
      <c r="C765" s="90"/>
      <c r="D765" s="90"/>
      <c r="E765" s="90"/>
      <c r="F765" s="90"/>
      <c r="G765" s="90"/>
      <c r="H765" s="90"/>
    </row>
    <row r="766" spans="1:8">
      <c r="A766" s="90"/>
      <c r="B766" s="90"/>
      <c r="C766" s="90"/>
      <c r="D766" s="90"/>
      <c r="E766" s="90"/>
      <c r="F766" s="90"/>
      <c r="G766" s="90"/>
      <c r="H766" s="90"/>
    </row>
    <row r="767" spans="1:8">
      <c r="A767" s="90"/>
      <c r="B767" s="90"/>
      <c r="C767" s="90"/>
      <c r="D767" s="90"/>
      <c r="E767" s="90"/>
      <c r="F767" s="90"/>
      <c r="G767" s="90"/>
      <c r="H767" s="90"/>
    </row>
    <row r="768" spans="1:8">
      <c r="A768" s="90"/>
      <c r="B768" s="90"/>
      <c r="C768" s="90"/>
      <c r="D768" s="90"/>
      <c r="E768" s="90"/>
      <c r="F768" s="90"/>
      <c r="G768" s="90"/>
      <c r="H768" s="90"/>
    </row>
    <row r="769" spans="1:8">
      <c r="A769" s="90"/>
      <c r="B769" s="90"/>
      <c r="C769" s="90"/>
      <c r="D769" s="90"/>
      <c r="E769" s="90"/>
      <c r="F769" s="90"/>
      <c r="G769" s="90"/>
      <c r="H769" s="90"/>
    </row>
    <row r="770" spans="1:8">
      <c r="A770" s="90"/>
      <c r="B770" s="90"/>
      <c r="C770" s="90"/>
      <c r="D770" s="90"/>
      <c r="E770" s="90"/>
      <c r="F770" s="90"/>
      <c r="G770" s="90"/>
      <c r="H770" s="90"/>
    </row>
    <row r="771" spans="1:8">
      <c r="A771" s="90"/>
      <c r="B771" s="90"/>
      <c r="C771" s="90"/>
      <c r="D771" s="90"/>
      <c r="E771" s="90"/>
      <c r="F771" s="90"/>
      <c r="G771" s="90"/>
      <c r="H771" s="90"/>
    </row>
    <row r="772" spans="1:8">
      <c r="A772" s="90"/>
      <c r="B772" s="90"/>
      <c r="C772" s="90"/>
      <c r="D772" s="90"/>
      <c r="E772" s="90"/>
      <c r="F772" s="90"/>
      <c r="G772" s="90"/>
      <c r="H772" s="90"/>
    </row>
    <row r="773" spans="1:8">
      <c r="A773" s="90"/>
      <c r="B773" s="90"/>
      <c r="C773" s="90"/>
      <c r="D773" s="90"/>
      <c r="E773" s="90"/>
      <c r="F773" s="90"/>
      <c r="G773" s="90"/>
      <c r="H773" s="90"/>
    </row>
    <row r="774" spans="1:8">
      <c r="A774" s="90"/>
      <c r="B774" s="90"/>
      <c r="C774" s="90"/>
      <c r="D774" s="90"/>
      <c r="E774" s="90"/>
      <c r="F774" s="90"/>
      <c r="G774" s="90"/>
      <c r="H774" s="90"/>
    </row>
    <row r="775" spans="1:8">
      <c r="A775" s="90"/>
      <c r="B775" s="90"/>
      <c r="C775" s="90"/>
      <c r="D775" s="90"/>
      <c r="E775" s="90"/>
      <c r="F775" s="90"/>
      <c r="G775" s="90"/>
      <c r="H775" s="90"/>
    </row>
    <row r="776" spans="1:8">
      <c r="A776" s="90"/>
      <c r="B776" s="90"/>
      <c r="C776" s="90"/>
      <c r="D776" s="90"/>
      <c r="E776" s="90"/>
      <c r="F776" s="90"/>
      <c r="G776" s="90"/>
      <c r="H776" s="90"/>
    </row>
    <row r="777" spans="1:8">
      <c r="A777" s="90"/>
      <c r="B777" s="90"/>
      <c r="C777" s="90"/>
      <c r="D777" s="90"/>
      <c r="E777" s="90"/>
      <c r="F777" s="90"/>
      <c r="G777" s="90"/>
      <c r="H777" s="90"/>
    </row>
    <row r="778" spans="1:8">
      <c r="A778" s="90"/>
      <c r="B778" s="90"/>
      <c r="C778" s="90"/>
      <c r="D778" s="90"/>
      <c r="E778" s="90"/>
      <c r="F778" s="90"/>
      <c r="G778" s="90"/>
      <c r="H778" s="90"/>
    </row>
    <row r="779" spans="1:8">
      <c r="A779" s="90"/>
      <c r="B779" s="90"/>
      <c r="C779" s="90"/>
      <c r="D779" s="90"/>
      <c r="E779" s="90"/>
      <c r="F779" s="90"/>
      <c r="G779" s="90"/>
      <c r="H779" s="90"/>
    </row>
    <row r="780" spans="1:8">
      <c r="A780" s="90"/>
      <c r="B780" s="90"/>
      <c r="C780" s="90"/>
      <c r="D780" s="90"/>
      <c r="E780" s="90"/>
      <c r="F780" s="90"/>
      <c r="G780" s="90"/>
      <c r="H780" s="90"/>
    </row>
    <row r="781" spans="1:8">
      <c r="A781" s="90"/>
      <c r="B781" s="90"/>
      <c r="C781" s="90"/>
      <c r="D781" s="90"/>
      <c r="E781" s="90"/>
      <c r="F781" s="90"/>
      <c r="G781" s="90"/>
      <c r="H781" s="90"/>
    </row>
    <row r="782" spans="1:8">
      <c r="A782" s="90"/>
      <c r="B782" s="90"/>
      <c r="C782" s="90"/>
      <c r="D782" s="90"/>
      <c r="E782" s="90"/>
      <c r="F782" s="90"/>
      <c r="G782" s="90"/>
      <c r="H782" s="90"/>
    </row>
    <row r="783" spans="1:8">
      <c r="A783" s="90"/>
      <c r="B783" s="90"/>
      <c r="C783" s="90"/>
      <c r="D783" s="90"/>
      <c r="E783" s="90"/>
      <c r="F783" s="90"/>
      <c r="G783" s="90"/>
      <c r="H783" s="90"/>
    </row>
    <row r="784" spans="1:8">
      <c r="A784" s="90"/>
      <c r="B784" s="90"/>
      <c r="C784" s="90"/>
      <c r="D784" s="90"/>
      <c r="E784" s="90"/>
      <c r="F784" s="90"/>
      <c r="G784" s="90"/>
      <c r="H784" s="90"/>
    </row>
    <row r="785" spans="1:8">
      <c r="A785" s="90"/>
      <c r="B785" s="90"/>
      <c r="C785" s="90"/>
      <c r="D785" s="90"/>
      <c r="E785" s="90"/>
      <c r="F785" s="90"/>
      <c r="G785" s="90"/>
      <c r="H785" s="90"/>
    </row>
    <row r="786" spans="1:8">
      <c r="A786" s="90"/>
      <c r="B786" s="90"/>
      <c r="C786" s="90"/>
      <c r="D786" s="90"/>
      <c r="E786" s="90"/>
      <c r="F786" s="90"/>
      <c r="G786" s="90"/>
      <c r="H786" s="90"/>
    </row>
    <row r="787" spans="1:8">
      <c r="A787" s="90"/>
      <c r="B787" s="90"/>
      <c r="C787" s="90"/>
      <c r="D787" s="90"/>
      <c r="E787" s="90"/>
      <c r="F787" s="90"/>
      <c r="G787" s="90"/>
      <c r="H787" s="90"/>
    </row>
    <row r="788" spans="1:8">
      <c r="A788" s="90"/>
      <c r="B788" s="90"/>
      <c r="C788" s="90"/>
      <c r="D788" s="90"/>
      <c r="E788" s="90"/>
      <c r="F788" s="90"/>
      <c r="G788" s="90"/>
      <c r="H788" s="90"/>
    </row>
    <row r="789" spans="1:8">
      <c r="A789" s="90"/>
      <c r="B789" s="90"/>
      <c r="C789" s="90"/>
      <c r="D789" s="90"/>
      <c r="E789" s="90"/>
      <c r="F789" s="90"/>
      <c r="G789" s="90"/>
      <c r="H789" s="90"/>
    </row>
    <row r="790" spans="1:8">
      <c r="A790" s="90"/>
      <c r="B790" s="90"/>
      <c r="C790" s="90"/>
      <c r="D790" s="90"/>
      <c r="E790" s="90"/>
      <c r="F790" s="90"/>
      <c r="G790" s="90"/>
      <c r="H790" s="90"/>
    </row>
    <row r="791" spans="1:8">
      <c r="A791" s="90"/>
      <c r="B791" s="90"/>
      <c r="C791" s="90"/>
      <c r="D791" s="90"/>
      <c r="E791" s="90"/>
      <c r="F791" s="90"/>
      <c r="G791" s="90"/>
      <c r="H791" s="90"/>
    </row>
    <row r="792" spans="1:8">
      <c r="A792" s="90"/>
      <c r="B792" s="90"/>
      <c r="C792" s="90"/>
      <c r="D792" s="90"/>
      <c r="E792" s="90"/>
      <c r="F792" s="90"/>
      <c r="G792" s="90"/>
      <c r="H792" s="90"/>
    </row>
    <row r="793" spans="1:8">
      <c r="A793" s="90"/>
      <c r="B793" s="90"/>
      <c r="C793" s="90"/>
      <c r="D793" s="90"/>
      <c r="E793" s="90"/>
      <c r="F793" s="90"/>
      <c r="G793" s="90"/>
      <c r="H793" s="90"/>
    </row>
    <row r="794" spans="1:8">
      <c r="A794" s="90"/>
      <c r="B794" s="90"/>
      <c r="C794" s="90"/>
      <c r="D794" s="90"/>
      <c r="E794" s="90"/>
      <c r="F794" s="90"/>
      <c r="G794" s="90"/>
      <c r="H794" s="90"/>
    </row>
    <row r="795" spans="1:8">
      <c r="A795" s="90"/>
      <c r="B795" s="90"/>
      <c r="C795" s="90"/>
      <c r="D795" s="90"/>
      <c r="E795" s="90"/>
      <c r="F795" s="90"/>
      <c r="G795" s="90"/>
      <c r="H795" s="90"/>
    </row>
    <row r="796" spans="1:8">
      <c r="A796" s="90"/>
      <c r="B796" s="90"/>
      <c r="C796" s="90"/>
      <c r="D796" s="90"/>
      <c r="E796" s="90"/>
      <c r="F796" s="90"/>
      <c r="G796" s="90"/>
      <c r="H796" s="90"/>
    </row>
    <row r="797" spans="1:8">
      <c r="A797" s="90"/>
      <c r="B797" s="90"/>
      <c r="C797" s="90"/>
      <c r="D797" s="90"/>
      <c r="E797" s="90"/>
      <c r="F797" s="90"/>
      <c r="G797" s="90"/>
      <c r="H797" s="90"/>
    </row>
    <row r="798" spans="1:8">
      <c r="A798" s="90"/>
      <c r="B798" s="90"/>
      <c r="C798" s="90"/>
      <c r="D798" s="90"/>
      <c r="E798" s="90"/>
      <c r="F798" s="90"/>
      <c r="G798" s="90"/>
      <c r="H798" s="90"/>
    </row>
    <row r="799" spans="1:8">
      <c r="A799" s="90"/>
      <c r="B799" s="90"/>
      <c r="C799" s="90"/>
      <c r="D799" s="90"/>
      <c r="E799" s="90"/>
      <c r="F799" s="90"/>
      <c r="G799" s="90"/>
      <c r="H799" s="90"/>
    </row>
    <row r="800" spans="1:8">
      <c r="A800" s="90"/>
      <c r="B800" s="90"/>
      <c r="C800" s="90"/>
      <c r="D800" s="90"/>
      <c r="E800" s="90"/>
      <c r="F800" s="90"/>
      <c r="G800" s="90"/>
      <c r="H800" s="90"/>
    </row>
    <row r="801" spans="1:8">
      <c r="A801" s="90"/>
      <c r="B801" s="90"/>
      <c r="C801" s="90"/>
      <c r="D801" s="90"/>
      <c r="E801" s="90"/>
      <c r="F801" s="90"/>
      <c r="G801" s="90"/>
      <c r="H801" s="90"/>
    </row>
    <row r="802" spans="1:8">
      <c r="A802" s="90"/>
      <c r="B802" s="90"/>
      <c r="C802" s="90"/>
      <c r="D802" s="90"/>
      <c r="E802" s="90"/>
      <c r="F802" s="90"/>
      <c r="G802" s="90"/>
      <c r="H802" s="90"/>
    </row>
    <row r="803" spans="1:8">
      <c r="A803" s="90"/>
      <c r="B803" s="90"/>
      <c r="C803" s="90"/>
      <c r="D803" s="90"/>
      <c r="E803" s="90"/>
      <c r="F803" s="90"/>
      <c r="G803" s="90"/>
      <c r="H803" s="90"/>
    </row>
    <row r="804" spans="1:8">
      <c r="A804" s="90"/>
      <c r="B804" s="90"/>
      <c r="C804" s="90"/>
      <c r="D804" s="90"/>
      <c r="E804" s="90"/>
      <c r="F804" s="90"/>
      <c r="G804" s="90"/>
      <c r="H804" s="90"/>
    </row>
    <row r="805" spans="1:8">
      <c r="A805" s="90"/>
      <c r="B805" s="90"/>
      <c r="C805" s="90"/>
      <c r="D805" s="90"/>
      <c r="E805" s="90"/>
      <c r="F805" s="90"/>
      <c r="G805" s="90"/>
      <c r="H805" s="90"/>
    </row>
    <row r="806" spans="1:8">
      <c r="A806" s="90"/>
      <c r="B806" s="90"/>
      <c r="C806" s="90"/>
      <c r="D806" s="90"/>
      <c r="E806" s="90"/>
      <c r="F806" s="90"/>
      <c r="G806" s="90"/>
      <c r="H806" s="90"/>
    </row>
    <row r="807" spans="1:8">
      <c r="A807" s="90"/>
      <c r="B807" s="90"/>
      <c r="C807" s="90"/>
      <c r="D807" s="90"/>
      <c r="E807" s="90"/>
      <c r="F807" s="90"/>
      <c r="G807" s="90"/>
      <c r="H807" s="90"/>
    </row>
    <row r="808" spans="1:8">
      <c r="A808" s="90"/>
      <c r="B808" s="90"/>
      <c r="C808" s="90"/>
      <c r="D808" s="90"/>
      <c r="E808" s="90"/>
      <c r="F808" s="90"/>
      <c r="G808" s="90"/>
      <c r="H808" s="90"/>
    </row>
    <row r="809" spans="1:8">
      <c r="A809" s="90"/>
      <c r="B809" s="90"/>
      <c r="C809" s="90"/>
      <c r="D809" s="90"/>
      <c r="E809" s="90"/>
      <c r="F809" s="90"/>
      <c r="G809" s="90"/>
      <c r="H809" s="90"/>
    </row>
    <row r="810" spans="1:8">
      <c r="A810" s="90"/>
      <c r="B810" s="90"/>
      <c r="C810" s="90"/>
      <c r="D810" s="90"/>
      <c r="E810" s="90"/>
      <c r="F810" s="90"/>
      <c r="G810" s="90"/>
      <c r="H810" s="90"/>
    </row>
    <row r="811" spans="1:8">
      <c r="A811" s="90"/>
      <c r="B811" s="90"/>
      <c r="C811" s="90"/>
      <c r="D811" s="90"/>
      <c r="E811" s="90"/>
      <c r="F811" s="90"/>
      <c r="G811" s="90"/>
      <c r="H811" s="90"/>
    </row>
    <row r="812" spans="1:8">
      <c r="A812" s="90"/>
      <c r="B812" s="90"/>
      <c r="C812" s="90"/>
      <c r="D812" s="90"/>
      <c r="E812" s="90"/>
      <c r="F812" s="90"/>
      <c r="G812" s="90"/>
      <c r="H812" s="90"/>
    </row>
    <row r="813" spans="1:8">
      <c r="A813" s="90"/>
      <c r="B813" s="90"/>
      <c r="C813" s="90"/>
      <c r="D813" s="90"/>
      <c r="E813" s="90"/>
      <c r="F813" s="90"/>
      <c r="G813" s="90"/>
      <c r="H813" s="90"/>
    </row>
    <row r="814" spans="1:8">
      <c r="A814" s="90"/>
      <c r="B814" s="90"/>
      <c r="C814" s="90"/>
      <c r="D814" s="90"/>
      <c r="E814" s="90"/>
      <c r="F814" s="90"/>
      <c r="G814" s="90"/>
      <c r="H814" s="90"/>
    </row>
    <row r="815" spans="1:8">
      <c r="A815" s="90"/>
      <c r="B815" s="90"/>
      <c r="C815" s="90"/>
      <c r="D815" s="90"/>
      <c r="E815" s="90"/>
      <c r="F815" s="90"/>
      <c r="G815" s="90"/>
      <c r="H815" s="90"/>
    </row>
    <row r="816" spans="1:8">
      <c r="A816" s="90"/>
      <c r="B816" s="90"/>
      <c r="C816" s="90"/>
      <c r="D816" s="90"/>
      <c r="E816" s="90"/>
      <c r="F816" s="90"/>
      <c r="G816" s="90"/>
      <c r="H816" s="90"/>
    </row>
    <row r="817" spans="1:8">
      <c r="A817" s="90"/>
      <c r="B817" s="90"/>
      <c r="C817" s="90"/>
      <c r="D817" s="90"/>
      <c r="E817" s="90"/>
      <c r="F817" s="90"/>
      <c r="G817" s="90"/>
      <c r="H817" s="90"/>
    </row>
    <row r="818" spans="1:8">
      <c r="A818" s="90"/>
      <c r="B818" s="90"/>
      <c r="C818" s="90"/>
      <c r="D818" s="90"/>
      <c r="E818" s="90"/>
      <c r="F818" s="90"/>
      <c r="G818" s="90"/>
      <c r="H818" s="90"/>
    </row>
    <row r="819" spans="1:8">
      <c r="A819" s="90"/>
      <c r="B819" s="90"/>
      <c r="C819" s="90"/>
      <c r="D819" s="90"/>
      <c r="E819" s="90"/>
      <c r="F819" s="90"/>
      <c r="G819" s="90"/>
      <c r="H819" s="90"/>
    </row>
    <row r="820" spans="1:8">
      <c r="A820" s="90"/>
      <c r="B820" s="90"/>
      <c r="C820" s="90"/>
      <c r="D820" s="90"/>
      <c r="E820" s="90"/>
      <c r="F820" s="90"/>
      <c r="G820" s="90"/>
      <c r="H820" s="90"/>
    </row>
    <row r="821" spans="1:8">
      <c r="A821" s="90"/>
      <c r="B821" s="90"/>
      <c r="C821" s="90"/>
      <c r="D821" s="90"/>
      <c r="E821" s="90"/>
      <c r="F821" s="90"/>
      <c r="G821" s="90"/>
      <c r="H821" s="90"/>
    </row>
    <row r="822" spans="1:8">
      <c r="A822" s="90"/>
      <c r="B822" s="90"/>
      <c r="C822" s="90"/>
      <c r="D822" s="90"/>
      <c r="E822" s="90"/>
      <c r="F822" s="90"/>
      <c r="G822" s="90"/>
      <c r="H822" s="90"/>
    </row>
    <row r="823" spans="1:8">
      <c r="A823" s="90"/>
      <c r="B823" s="90"/>
      <c r="C823" s="90"/>
      <c r="D823" s="90"/>
      <c r="E823" s="90"/>
      <c r="F823" s="90"/>
      <c r="G823" s="90"/>
      <c r="H823" s="90"/>
    </row>
    <row r="824" spans="1:8">
      <c r="A824" s="90"/>
      <c r="B824" s="90"/>
      <c r="C824" s="90"/>
      <c r="D824" s="90"/>
      <c r="E824" s="90"/>
      <c r="F824" s="90"/>
      <c r="G824" s="90"/>
      <c r="H824" s="90"/>
    </row>
    <row r="825" spans="1:8">
      <c r="A825" s="90"/>
      <c r="B825" s="90"/>
      <c r="C825" s="90"/>
      <c r="D825" s="90"/>
      <c r="E825" s="90"/>
      <c r="F825" s="90"/>
      <c r="G825" s="90"/>
      <c r="H825" s="90"/>
    </row>
    <row r="826" spans="1:8">
      <c r="A826" s="90"/>
      <c r="B826" s="90"/>
      <c r="C826" s="90"/>
      <c r="D826" s="90"/>
      <c r="E826" s="90"/>
      <c r="F826" s="90"/>
      <c r="G826" s="90"/>
      <c r="H826" s="90"/>
    </row>
    <row r="827" spans="1:8">
      <c r="A827" s="90"/>
      <c r="B827" s="90"/>
      <c r="C827" s="90"/>
      <c r="D827" s="90"/>
      <c r="E827" s="90"/>
      <c r="F827" s="90"/>
      <c r="G827" s="90"/>
      <c r="H827" s="90"/>
    </row>
    <row r="828" spans="1:8">
      <c r="A828" s="90"/>
      <c r="B828" s="90"/>
      <c r="C828" s="90"/>
      <c r="D828" s="90"/>
      <c r="E828" s="90"/>
      <c r="F828" s="90"/>
      <c r="G828" s="90"/>
      <c r="H828" s="90"/>
    </row>
    <row r="829" spans="1:8">
      <c r="A829" s="90"/>
      <c r="B829" s="90"/>
      <c r="C829" s="90"/>
      <c r="D829" s="90"/>
      <c r="E829" s="90"/>
      <c r="F829" s="90"/>
      <c r="G829" s="90"/>
      <c r="H829" s="90"/>
    </row>
    <row r="830" spans="1:8">
      <c r="A830" s="90"/>
      <c r="B830" s="90"/>
      <c r="C830" s="90"/>
      <c r="D830" s="90"/>
      <c r="E830" s="90"/>
      <c r="F830" s="90"/>
      <c r="G830" s="90"/>
      <c r="H830" s="90"/>
    </row>
    <row r="831" spans="1:8">
      <c r="A831" s="90"/>
      <c r="B831" s="90"/>
      <c r="C831" s="90"/>
      <c r="D831" s="90"/>
      <c r="E831" s="90"/>
      <c r="F831" s="90"/>
      <c r="G831" s="90"/>
      <c r="H831" s="90"/>
    </row>
    <row r="832" spans="1:8">
      <c r="A832" s="90"/>
      <c r="B832" s="90"/>
      <c r="C832" s="90"/>
      <c r="D832" s="90"/>
      <c r="E832" s="90"/>
      <c r="F832" s="90"/>
      <c r="G832" s="90"/>
      <c r="H832" s="90"/>
    </row>
    <row r="833" spans="1:8">
      <c r="A833" s="90"/>
      <c r="B833" s="90"/>
      <c r="C833" s="90"/>
      <c r="D833" s="90"/>
      <c r="E833" s="90"/>
      <c r="F833" s="90"/>
      <c r="G833" s="90"/>
      <c r="H833" s="90"/>
    </row>
    <row r="834" spans="1:8">
      <c r="A834" s="90"/>
      <c r="B834" s="90"/>
      <c r="C834" s="90"/>
      <c r="D834" s="90"/>
      <c r="E834" s="90"/>
      <c r="F834" s="90"/>
      <c r="G834" s="90"/>
      <c r="H834" s="90"/>
    </row>
    <row r="835" spans="1:8">
      <c r="A835" s="90"/>
      <c r="B835" s="90"/>
      <c r="C835" s="90"/>
      <c r="D835" s="90"/>
      <c r="E835" s="90"/>
      <c r="F835" s="90"/>
      <c r="G835" s="90"/>
      <c r="H835" s="90"/>
    </row>
    <row r="836" spans="1:8">
      <c r="A836" s="90"/>
      <c r="B836" s="90"/>
      <c r="C836" s="90"/>
      <c r="D836" s="90"/>
      <c r="E836" s="90"/>
      <c r="F836" s="90"/>
      <c r="G836" s="90"/>
      <c r="H836" s="90"/>
    </row>
    <row r="837" spans="1:8">
      <c r="A837" s="90"/>
      <c r="B837" s="90"/>
      <c r="C837" s="90"/>
      <c r="D837" s="90"/>
      <c r="E837" s="90"/>
      <c r="F837" s="90"/>
      <c r="G837" s="90"/>
      <c r="H837" s="90"/>
    </row>
    <row r="838" spans="1:8">
      <c r="A838" s="90"/>
      <c r="B838" s="90"/>
      <c r="C838" s="90"/>
      <c r="D838" s="90"/>
      <c r="E838" s="90"/>
      <c r="F838" s="90"/>
      <c r="G838" s="90"/>
      <c r="H838" s="90"/>
    </row>
    <row r="839" spans="1:8">
      <c r="A839" s="90"/>
      <c r="B839" s="90"/>
      <c r="C839" s="90"/>
      <c r="D839" s="90"/>
      <c r="E839" s="90"/>
      <c r="F839" s="90"/>
      <c r="G839" s="90"/>
      <c r="H839" s="90"/>
    </row>
    <row r="840" spans="1:8">
      <c r="A840" s="90"/>
      <c r="B840" s="90"/>
      <c r="C840" s="90"/>
      <c r="D840" s="90"/>
      <c r="E840" s="90"/>
      <c r="F840" s="90"/>
      <c r="G840" s="90"/>
      <c r="H840" s="90"/>
    </row>
    <row r="841" spans="1:8">
      <c r="A841" s="90"/>
      <c r="B841" s="90"/>
      <c r="C841" s="90"/>
      <c r="D841" s="90"/>
      <c r="E841" s="90"/>
      <c r="F841" s="90"/>
      <c r="G841" s="90"/>
      <c r="H841" s="90"/>
    </row>
    <row r="842" spans="1:8">
      <c r="A842" s="90"/>
      <c r="B842" s="90"/>
      <c r="C842" s="90"/>
      <c r="D842" s="90"/>
      <c r="E842" s="90"/>
      <c r="F842" s="90"/>
      <c r="G842" s="90"/>
      <c r="H842" s="90"/>
    </row>
    <row r="843" spans="1:8">
      <c r="A843" s="90"/>
      <c r="B843" s="90"/>
      <c r="C843" s="90"/>
      <c r="D843" s="90"/>
      <c r="E843" s="90"/>
      <c r="F843" s="90"/>
      <c r="G843" s="90"/>
      <c r="H843" s="90"/>
    </row>
    <row r="844" spans="1:8">
      <c r="A844" s="90"/>
      <c r="B844" s="90"/>
      <c r="C844" s="90"/>
      <c r="D844" s="90"/>
      <c r="E844" s="90"/>
      <c r="F844" s="90"/>
      <c r="G844" s="90"/>
      <c r="H844" s="90"/>
    </row>
    <row r="845" spans="1:8">
      <c r="A845" s="90"/>
      <c r="B845" s="90"/>
      <c r="C845" s="90"/>
      <c r="D845" s="90"/>
      <c r="E845" s="90"/>
      <c r="F845" s="90"/>
      <c r="G845" s="90"/>
      <c r="H845" s="90"/>
    </row>
    <row r="846" spans="1:8">
      <c r="A846" s="90"/>
      <c r="B846" s="90"/>
      <c r="C846" s="90"/>
      <c r="D846" s="90"/>
      <c r="E846" s="90"/>
      <c r="F846" s="90"/>
      <c r="G846" s="90"/>
      <c r="H846" s="90"/>
    </row>
    <row r="847" spans="1:8">
      <c r="A847" s="90"/>
      <c r="B847" s="90"/>
      <c r="C847" s="90"/>
      <c r="D847" s="90"/>
      <c r="E847" s="90"/>
      <c r="F847" s="90"/>
      <c r="G847" s="90"/>
      <c r="H847" s="90"/>
    </row>
    <row r="848" spans="1:8">
      <c r="A848" s="90"/>
      <c r="B848" s="90"/>
      <c r="C848" s="90"/>
      <c r="D848" s="90"/>
      <c r="E848" s="90"/>
      <c r="F848" s="90"/>
      <c r="G848" s="90"/>
      <c r="H848" s="90"/>
    </row>
    <row r="849" spans="1:8">
      <c r="A849" s="90"/>
      <c r="B849" s="90"/>
      <c r="C849" s="90"/>
      <c r="D849" s="90"/>
      <c r="E849" s="90"/>
      <c r="F849" s="90"/>
      <c r="G849" s="90"/>
      <c r="H849" s="90"/>
    </row>
    <row r="850" spans="1:8">
      <c r="A850" s="90"/>
      <c r="B850" s="90"/>
      <c r="C850" s="90"/>
      <c r="D850" s="90"/>
      <c r="E850" s="90"/>
      <c r="F850" s="90"/>
      <c r="G850" s="90"/>
      <c r="H850" s="90"/>
    </row>
    <row r="851" spans="1:8">
      <c r="A851" s="90"/>
      <c r="B851" s="90"/>
      <c r="C851" s="90"/>
      <c r="D851" s="90"/>
      <c r="E851" s="90"/>
      <c r="F851" s="90"/>
      <c r="G851" s="90"/>
      <c r="H851" s="90"/>
    </row>
    <row r="852" spans="1:8">
      <c r="A852" s="90"/>
      <c r="B852" s="90"/>
      <c r="C852" s="90"/>
      <c r="D852" s="90"/>
      <c r="E852" s="90"/>
      <c r="F852" s="90"/>
      <c r="G852" s="90"/>
      <c r="H852" s="90"/>
    </row>
    <row r="853" spans="1:8">
      <c r="A853" s="90"/>
      <c r="B853" s="90"/>
      <c r="C853" s="90"/>
      <c r="D853" s="90"/>
      <c r="E853" s="90"/>
      <c r="F853" s="90"/>
      <c r="G853" s="90"/>
      <c r="H853" s="90"/>
    </row>
    <row r="854" spans="1:8">
      <c r="A854" s="90"/>
      <c r="B854" s="90"/>
      <c r="C854" s="90"/>
      <c r="D854" s="90"/>
      <c r="E854" s="90"/>
      <c r="F854" s="90"/>
      <c r="G854" s="90"/>
      <c r="H854" s="90"/>
    </row>
    <row r="855" spans="1:8">
      <c r="A855" s="90"/>
      <c r="B855" s="90"/>
      <c r="C855" s="90"/>
      <c r="D855" s="90"/>
      <c r="E855" s="90"/>
      <c r="F855" s="90"/>
      <c r="G855" s="90"/>
      <c r="H855" s="90"/>
    </row>
    <row r="856" spans="1:8">
      <c r="A856" s="90"/>
      <c r="B856" s="90"/>
      <c r="C856" s="90"/>
      <c r="D856" s="90"/>
      <c r="E856" s="90"/>
      <c r="F856" s="90"/>
      <c r="G856" s="90"/>
      <c r="H856" s="90"/>
    </row>
    <row r="857" spans="1:8">
      <c r="A857" s="90"/>
      <c r="B857" s="90"/>
      <c r="C857" s="90"/>
      <c r="D857" s="90"/>
      <c r="E857" s="90"/>
      <c r="F857" s="90"/>
      <c r="G857" s="90"/>
      <c r="H857" s="90"/>
    </row>
    <row r="858" spans="1:8">
      <c r="A858" s="90"/>
      <c r="B858" s="90"/>
      <c r="C858" s="90"/>
      <c r="D858" s="90"/>
      <c r="E858" s="90"/>
      <c r="F858" s="90"/>
      <c r="G858" s="90"/>
      <c r="H858" s="90"/>
    </row>
    <row r="859" spans="1:8">
      <c r="A859" s="90"/>
      <c r="B859" s="90"/>
      <c r="C859" s="90"/>
      <c r="D859" s="90"/>
      <c r="E859" s="90"/>
      <c r="F859" s="90"/>
      <c r="G859" s="90"/>
      <c r="H859" s="90"/>
    </row>
    <row r="860" spans="1:8">
      <c r="A860" s="90"/>
      <c r="B860" s="90"/>
      <c r="C860" s="90"/>
      <c r="D860" s="90"/>
      <c r="E860" s="90"/>
      <c r="F860" s="90"/>
      <c r="G860" s="90"/>
      <c r="H860" s="90"/>
    </row>
    <row r="861" spans="1:8">
      <c r="A861" s="90"/>
      <c r="B861" s="90"/>
      <c r="C861" s="90"/>
      <c r="D861" s="90"/>
      <c r="E861" s="90"/>
      <c r="F861" s="90"/>
      <c r="G861" s="90"/>
      <c r="H861" s="90"/>
    </row>
    <row r="862" spans="1:8">
      <c r="A862" s="90"/>
      <c r="B862" s="90"/>
      <c r="C862" s="90"/>
      <c r="D862" s="90"/>
      <c r="E862" s="90"/>
      <c r="F862" s="90"/>
      <c r="G862" s="90"/>
      <c r="H862" s="90"/>
    </row>
    <row r="863" spans="1:8">
      <c r="A863" s="90"/>
      <c r="B863" s="90"/>
      <c r="C863" s="90"/>
      <c r="D863" s="90"/>
      <c r="E863" s="90"/>
      <c r="F863" s="90"/>
      <c r="G863" s="90"/>
      <c r="H863" s="90"/>
    </row>
    <row r="864" spans="1:8">
      <c r="A864" s="90"/>
      <c r="B864" s="90"/>
      <c r="C864" s="90"/>
      <c r="D864" s="90"/>
      <c r="E864" s="90"/>
      <c r="F864" s="90"/>
      <c r="G864" s="90"/>
      <c r="H864" s="90"/>
    </row>
    <row r="865" spans="1:8">
      <c r="A865" s="90"/>
      <c r="B865" s="90"/>
      <c r="C865" s="90"/>
      <c r="D865" s="90"/>
      <c r="E865" s="90"/>
      <c r="F865" s="90"/>
      <c r="G865" s="90"/>
      <c r="H865" s="90"/>
    </row>
    <row r="866" spans="1:8">
      <c r="A866" s="90"/>
      <c r="B866" s="90"/>
      <c r="C866" s="90"/>
      <c r="D866" s="90"/>
      <c r="E866" s="90"/>
      <c r="F866" s="90"/>
      <c r="G866" s="90"/>
      <c r="H866" s="90"/>
    </row>
    <row r="867" spans="1:8">
      <c r="A867" s="90"/>
      <c r="B867" s="90"/>
      <c r="C867" s="90"/>
      <c r="D867" s="90"/>
      <c r="E867" s="90"/>
      <c r="F867" s="90"/>
      <c r="G867" s="90"/>
      <c r="H867" s="90"/>
    </row>
    <row r="868" spans="1:8">
      <c r="A868" s="90"/>
      <c r="B868" s="90"/>
      <c r="C868" s="90"/>
      <c r="D868" s="90"/>
      <c r="E868" s="90"/>
      <c r="F868" s="90"/>
      <c r="G868" s="90"/>
      <c r="H868" s="90"/>
    </row>
    <row r="869" spans="1:8">
      <c r="A869" s="90"/>
      <c r="B869" s="90"/>
      <c r="C869" s="90"/>
      <c r="D869" s="90"/>
      <c r="E869" s="90"/>
      <c r="F869" s="90"/>
      <c r="G869" s="90"/>
      <c r="H869" s="90"/>
    </row>
    <row r="870" spans="1:8">
      <c r="A870" s="90"/>
      <c r="B870" s="90"/>
      <c r="C870" s="90"/>
      <c r="D870" s="90"/>
      <c r="E870" s="90"/>
      <c r="F870" s="90"/>
      <c r="G870" s="90"/>
      <c r="H870" s="90"/>
    </row>
    <row r="871" spans="1:8">
      <c r="A871" s="90"/>
      <c r="B871" s="90"/>
      <c r="C871" s="90"/>
      <c r="D871" s="90"/>
      <c r="E871" s="90"/>
      <c r="F871" s="90"/>
      <c r="G871" s="90"/>
      <c r="H871" s="90"/>
    </row>
    <row r="872" spans="1:8">
      <c r="A872" s="90"/>
      <c r="B872" s="90"/>
      <c r="C872" s="90"/>
      <c r="D872" s="90"/>
      <c r="E872" s="90"/>
      <c r="F872" s="90"/>
      <c r="G872" s="90"/>
      <c r="H872" s="90"/>
    </row>
    <row r="873" spans="1:8">
      <c r="A873" s="90"/>
      <c r="B873" s="90"/>
      <c r="C873" s="90"/>
      <c r="D873" s="90"/>
      <c r="E873" s="90"/>
      <c r="F873" s="90"/>
      <c r="G873" s="90"/>
      <c r="H873" s="90"/>
    </row>
    <row r="874" spans="1:8">
      <c r="A874" s="90"/>
      <c r="B874" s="90"/>
      <c r="C874" s="90"/>
      <c r="D874" s="90"/>
      <c r="E874" s="90"/>
      <c r="F874" s="90"/>
      <c r="G874" s="90"/>
      <c r="H874" s="90"/>
    </row>
    <row r="875" spans="1:8">
      <c r="A875" s="90"/>
      <c r="B875" s="90"/>
      <c r="C875" s="90"/>
      <c r="D875" s="90"/>
      <c r="E875" s="90"/>
      <c r="F875" s="90"/>
      <c r="G875" s="90"/>
      <c r="H875" s="90"/>
    </row>
    <row r="876" spans="1:8">
      <c r="A876" s="90"/>
      <c r="B876" s="90"/>
      <c r="C876" s="90"/>
      <c r="D876" s="90"/>
      <c r="E876" s="90"/>
      <c r="F876" s="90"/>
      <c r="G876" s="90"/>
      <c r="H876" s="90"/>
    </row>
    <row r="877" spans="1:8">
      <c r="A877" s="90"/>
      <c r="B877" s="90"/>
      <c r="C877" s="90"/>
      <c r="D877" s="90"/>
      <c r="E877" s="90"/>
      <c r="F877" s="90"/>
      <c r="G877" s="90"/>
      <c r="H877" s="90"/>
    </row>
    <row r="878" spans="1:8">
      <c r="A878" s="90"/>
      <c r="B878" s="90"/>
      <c r="C878" s="90"/>
      <c r="D878" s="90"/>
      <c r="E878" s="90"/>
      <c r="F878" s="90"/>
      <c r="G878" s="90"/>
      <c r="H878" s="90"/>
    </row>
    <row r="879" spans="1:8">
      <c r="A879" s="90"/>
      <c r="B879" s="90"/>
      <c r="C879" s="90"/>
      <c r="D879" s="90"/>
      <c r="E879" s="90"/>
      <c r="F879" s="90"/>
      <c r="G879" s="90"/>
      <c r="H879" s="90"/>
    </row>
    <row r="880" spans="1:8">
      <c r="A880" s="90"/>
      <c r="B880" s="90"/>
      <c r="C880" s="90"/>
      <c r="D880" s="90"/>
      <c r="E880" s="90"/>
      <c r="F880" s="90"/>
      <c r="G880" s="90"/>
      <c r="H880" s="90"/>
    </row>
    <row r="881" spans="1:8">
      <c r="A881" s="90"/>
      <c r="B881" s="90"/>
      <c r="C881" s="90"/>
      <c r="D881" s="90"/>
      <c r="E881" s="90"/>
      <c r="F881" s="90"/>
      <c r="G881" s="90"/>
      <c r="H881" s="90"/>
    </row>
    <row r="882" spans="1:8">
      <c r="A882" s="90"/>
      <c r="B882" s="90"/>
      <c r="C882" s="90"/>
      <c r="D882" s="90"/>
      <c r="E882" s="90"/>
      <c r="F882" s="90"/>
      <c r="G882" s="90"/>
      <c r="H882" s="90"/>
    </row>
    <row r="883" spans="1:8">
      <c r="A883" s="90"/>
      <c r="B883" s="90"/>
      <c r="C883" s="90"/>
      <c r="D883" s="90"/>
      <c r="E883" s="90"/>
      <c r="F883" s="90"/>
      <c r="G883" s="90"/>
      <c r="H883" s="90"/>
    </row>
    <row r="884" spans="1:8">
      <c r="A884" s="90"/>
      <c r="B884" s="90"/>
      <c r="C884" s="90"/>
      <c r="D884" s="90"/>
      <c r="E884" s="90"/>
      <c r="F884" s="90"/>
      <c r="G884" s="90"/>
      <c r="H884" s="90"/>
    </row>
    <row r="885" spans="1:8">
      <c r="A885" s="90"/>
      <c r="B885" s="90"/>
      <c r="C885" s="90"/>
      <c r="D885" s="90"/>
      <c r="E885" s="90"/>
      <c r="F885" s="90"/>
      <c r="G885" s="90"/>
      <c r="H885" s="90"/>
    </row>
    <row r="886" spans="1:8">
      <c r="A886" s="90"/>
      <c r="B886" s="90"/>
      <c r="C886" s="90"/>
      <c r="D886" s="90"/>
      <c r="E886" s="90"/>
      <c r="F886" s="90"/>
      <c r="G886" s="90"/>
      <c r="H886" s="90"/>
    </row>
    <row r="887" spans="1:8">
      <c r="A887" s="90"/>
      <c r="B887" s="90"/>
      <c r="C887" s="90"/>
      <c r="D887" s="90"/>
      <c r="E887" s="90"/>
      <c r="F887" s="90"/>
      <c r="G887" s="90"/>
      <c r="H887" s="90"/>
    </row>
    <row r="888" spans="1:8">
      <c r="A888" s="90"/>
      <c r="B888" s="90"/>
      <c r="C888" s="90"/>
      <c r="D888" s="90"/>
      <c r="E888" s="90"/>
      <c r="F888" s="90"/>
      <c r="G888" s="90"/>
      <c r="H888" s="90"/>
    </row>
    <row r="889" spans="1:8">
      <c r="A889" s="90"/>
      <c r="B889" s="90"/>
      <c r="C889" s="90"/>
      <c r="D889" s="90"/>
      <c r="E889" s="90"/>
      <c r="F889" s="90"/>
      <c r="G889" s="90"/>
      <c r="H889" s="90"/>
    </row>
    <row r="890" spans="1:8">
      <c r="A890" s="90"/>
      <c r="B890" s="90"/>
      <c r="C890" s="90"/>
      <c r="D890" s="90"/>
      <c r="E890" s="90"/>
      <c r="F890" s="90"/>
      <c r="G890" s="90"/>
      <c r="H890" s="90"/>
    </row>
    <row r="891" spans="1:8">
      <c r="A891" s="90"/>
      <c r="B891" s="90"/>
      <c r="C891" s="90"/>
      <c r="D891" s="90"/>
      <c r="E891" s="90"/>
      <c r="F891" s="90"/>
      <c r="G891" s="90"/>
      <c r="H891" s="90"/>
    </row>
    <row r="892" spans="1:8">
      <c r="A892" s="90"/>
      <c r="B892" s="90"/>
      <c r="C892" s="90"/>
      <c r="D892" s="90"/>
      <c r="E892" s="90"/>
      <c r="F892" s="90"/>
      <c r="G892" s="90"/>
      <c r="H892" s="90"/>
    </row>
    <row r="893" spans="1:8">
      <c r="A893" s="90"/>
      <c r="B893" s="90"/>
      <c r="C893" s="90"/>
      <c r="D893" s="90"/>
      <c r="E893" s="90"/>
      <c r="F893" s="90"/>
      <c r="G893" s="90"/>
      <c r="H893" s="90"/>
    </row>
    <row r="894" spans="1:8">
      <c r="A894" s="90"/>
      <c r="B894" s="90"/>
      <c r="C894" s="90"/>
      <c r="D894" s="90"/>
      <c r="E894" s="90"/>
      <c r="F894" s="90"/>
      <c r="G894" s="90"/>
      <c r="H894" s="90"/>
    </row>
    <row r="895" spans="1:8">
      <c r="A895" s="90"/>
      <c r="B895" s="90"/>
      <c r="C895" s="90"/>
      <c r="D895" s="90"/>
      <c r="E895" s="90"/>
      <c r="F895" s="90"/>
      <c r="G895" s="90"/>
      <c r="H895" s="90"/>
    </row>
    <row r="896" spans="1:8">
      <c r="A896" s="90"/>
      <c r="B896" s="90"/>
      <c r="C896" s="90"/>
      <c r="D896" s="90"/>
      <c r="E896" s="90"/>
      <c r="F896" s="90"/>
      <c r="G896" s="90"/>
      <c r="H896" s="90"/>
    </row>
    <row r="897" spans="1:8">
      <c r="A897" s="90"/>
      <c r="B897" s="90"/>
      <c r="C897" s="90"/>
      <c r="D897" s="90"/>
      <c r="E897" s="90"/>
      <c r="F897" s="90"/>
      <c r="G897" s="90"/>
      <c r="H897" s="90"/>
    </row>
    <row r="898" spans="1:8">
      <c r="A898" s="90"/>
      <c r="B898" s="90"/>
      <c r="C898" s="90"/>
      <c r="D898" s="90"/>
      <c r="E898" s="90"/>
      <c r="F898" s="90"/>
      <c r="G898" s="90"/>
      <c r="H898" s="90"/>
    </row>
    <row r="899" spans="1:8">
      <c r="A899" s="90"/>
      <c r="B899" s="90"/>
      <c r="C899" s="90"/>
      <c r="D899" s="90"/>
      <c r="E899" s="90"/>
      <c r="F899" s="90"/>
      <c r="G899" s="90"/>
      <c r="H899" s="90"/>
    </row>
    <row r="900" spans="1:8">
      <c r="A900" s="90"/>
      <c r="B900" s="90"/>
      <c r="C900" s="90"/>
      <c r="D900" s="90"/>
      <c r="E900" s="90"/>
      <c r="F900" s="90"/>
      <c r="G900" s="90"/>
      <c r="H900" s="90"/>
    </row>
    <row r="901" spans="1:8">
      <c r="A901" s="90"/>
      <c r="B901" s="90"/>
      <c r="C901" s="90"/>
      <c r="D901" s="90"/>
      <c r="E901" s="90"/>
      <c r="F901" s="90"/>
      <c r="G901" s="90"/>
      <c r="H901" s="90"/>
    </row>
    <row r="902" spans="1:8">
      <c r="A902" s="90"/>
      <c r="B902" s="90"/>
      <c r="C902" s="90"/>
      <c r="D902" s="90"/>
      <c r="E902" s="90"/>
      <c r="F902" s="90"/>
      <c r="G902" s="90"/>
      <c r="H902" s="90"/>
    </row>
    <row r="903" spans="1:8">
      <c r="A903" s="90"/>
      <c r="B903" s="90"/>
      <c r="C903" s="90"/>
      <c r="D903" s="90"/>
      <c r="E903" s="90"/>
      <c r="F903" s="90"/>
      <c r="G903" s="90"/>
      <c r="H903" s="90"/>
    </row>
    <row r="904" spans="1:8">
      <c r="A904" s="90"/>
      <c r="B904" s="90"/>
      <c r="C904" s="90"/>
      <c r="D904" s="90"/>
      <c r="E904" s="90"/>
      <c r="F904" s="90"/>
      <c r="G904" s="90"/>
      <c r="H904" s="90"/>
    </row>
    <row r="905" spans="1:8">
      <c r="A905" s="90"/>
      <c r="B905" s="90"/>
      <c r="C905" s="90"/>
      <c r="D905" s="90"/>
      <c r="E905" s="90"/>
      <c r="F905" s="90"/>
      <c r="G905" s="90"/>
      <c r="H905" s="90"/>
    </row>
    <row r="906" spans="1:8">
      <c r="A906" s="90"/>
      <c r="B906" s="90"/>
      <c r="C906" s="90"/>
      <c r="D906" s="90"/>
      <c r="E906" s="90"/>
      <c r="F906" s="90"/>
      <c r="G906" s="90"/>
      <c r="H906" s="90"/>
    </row>
    <row r="907" spans="1:8">
      <c r="A907" s="90"/>
      <c r="B907" s="90"/>
      <c r="C907" s="90"/>
      <c r="D907" s="90"/>
      <c r="E907" s="90"/>
      <c r="F907" s="90"/>
      <c r="G907" s="90"/>
      <c r="H907" s="90"/>
    </row>
    <row r="908" spans="1:8">
      <c r="A908" s="90"/>
      <c r="B908" s="90"/>
      <c r="C908" s="90"/>
      <c r="D908" s="90"/>
      <c r="E908" s="90"/>
      <c r="F908" s="90"/>
      <c r="G908" s="90"/>
      <c r="H908" s="90"/>
    </row>
    <row r="909" spans="1:8">
      <c r="A909" s="90"/>
      <c r="B909" s="90"/>
      <c r="C909" s="90"/>
      <c r="D909" s="90"/>
      <c r="E909" s="90"/>
      <c r="F909" s="90"/>
      <c r="G909" s="90"/>
      <c r="H909" s="90"/>
    </row>
    <row r="910" spans="1:8">
      <c r="A910" s="90"/>
      <c r="B910" s="90"/>
      <c r="C910" s="90"/>
      <c r="D910" s="90"/>
      <c r="E910" s="90"/>
      <c r="F910" s="90"/>
      <c r="G910" s="90"/>
      <c r="H910" s="90"/>
    </row>
    <row r="911" spans="1:8">
      <c r="A911" s="90"/>
      <c r="B911" s="90"/>
      <c r="C911" s="90"/>
      <c r="D911" s="90"/>
      <c r="E911" s="90"/>
      <c r="F911" s="90"/>
      <c r="G911" s="90"/>
      <c r="H911" s="90"/>
    </row>
    <row r="912" spans="1:8">
      <c r="A912" s="90"/>
      <c r="B912" s="90"/>
      <c r="C912" s="90"/>
      <c r="D912" s="90"/>
      <c r="E912" s="90"/>
      <c r="F912" s="90"/>
      <c r="G912" s="90"/>
      <c r="H912" s="90"/>
    </row>
    <row r="913" spans="1:8">
      <c r="A913" s="90"/>
      <c r="B913" s="90"/>
      <c r="C913" s="90"/>
      <c r="D913" s="90"/>
      <c r="E913" s="90"/>
      <c r="F913" s="90"/>
      <c r="G913" s="90"/>
      <c r="H913" s="90"/>
    </row>
    <row r="914" spans="1:8">
      <c r="A914" s="90"/>
      <c r="B914" s="90"/>
      <c r="C914" s="90"/>
      <c r="D914" s="90"/>
      <c r="E914" s="90"/>
      <c r="F914" s="90"/>
      <c r="G914" s="90"/>
      <c r="H914" s="90"/>
    </row>
    <row r="915" spans="1:8">
      <c r="A915" s="90"/>
      <c r="B915" s="90"/>
      <c r="C915" s="90"/>
      <c r="D915" s="90"/>
      <c r="E915" s="90"/>
      <c r="F915" s="90"/>
      <c r="G915" s="90"/>
      <c r="H915" s="90"/>
    </row>
    <row r="916" spans="1:8">
      <c r="A916" s="90"/>
      <c r="B916" s="90"/>
      <c r="C916" s="90"/>
      <c r="D916" s="90"/>
      <c r="E916" s="90"/>
      <c r="F916" s="90"/>
      <c r="G916" s="90"/>
      <c r="H916" s="90"/>
    </row>
    <row r="917" spans="1:8">
      <c r="A917" s="90"/>
      <c r="B917" s="90"/>
      <c r="C917" s="90"/>
      <c r="D917" s="90"/>
      <c r="E917" s="90"/>
      <c r="F917" s="90"/>
      <c r="G917" s="90"/>
      <c r="H917" s="90"/>
    </row>
    <row r="918" spans="1:8">
      <c r="A918" s="90"/>
      <c r="B918" s="90"/>
      <c r="C918" s="90"/>
      <c r="D918" s="90"/>
      <c r="E918" s="90"/>
      <c r="F918" s="90"/>
      <c r="G918" s="90"/>
      <c r="H918" s="90"/>
    </row>
    <row r="919" spans="1:8">
      <c r="A919" s="90"/>
      <c r="B919" s="90"/>
      <c r="C919" s="90"/>
      <c r="D919" s="90"/>
      <c r="E919" s="90"/>
      <c r="F919" s="90"/>
      <c r="G919" s="90"/>
      <c r="H919" s="90"/>
    </row>
    <row r="920" spans="1:8">
      <c r="A920" s="90"/>
      <c r="B920" s="90"/>
      <c r="C920" s="90"/>
      <c r="D920" s="90"/>
      <c r="E920" s="90"/>
      <c r="F920" s="90"/>
      <c r="G920" s="90"/>
      <c r="H920" s="90"/>
    </row>
    <row r="921" spans="1:8">
      <c r="A921" s="90"/>
      <c r="B921" s="90"/>
      <c r="C921" s="90"/>
      <c r="D921" s="90"/>
      <c r="E921" s="90"/>
      <c r="F921" s="90"/>
      <c r="G921" s="90"/>
      <c r="H921" s="90"/>
    </row>
    <row r="922" spans="1:8">
      <c r="A922" s="90"/>
      <c r="B922" s="90"/>
      <c r="C922" s="90"/>
      <c r="D922" s="90"/>
      <c r="E922" s="90"/>
      <c r="F922" s="90"/>
      <c r="G922" s="90"/>
      <c r="H922" s="90"/>
    </row>
    <row r="923" spans="1:8">
      <c r="A923" s="90"/>
      <c r="B923" s="90"/>
      <c r="C923" s="90"/>
      <c r="D923" s="90"/>
      <c r="E923" s="90"/>
      <c r="F923" s="90"/>
      <c r="G923" s="90"/>
      <c r="H923" s="90"/>
    </row>
    <row r="924" spans="1:8">
      <c r="A924" s="90"/>
      <c r="B924" s="90"/>
      <c r="C924" s="90"/>
      <c r="D924" s="90"/>
      <c r="E924" s="90"/>
      <c r="F924" s="90"/>
      <c r="G924" s="90"/>
      <c r="H924" s="90"/>
    </row>
    <row r="925" spans="1:8">
      <c r="A925" s="90"/>
      <c r="B925" s="90"/>
      <c r="C925" s="90"/>
      <c r="D925" s="90"/>
      <c r="E925" s="90"/>
      <c r="F925" s="90"/>
      <c r="G925" s="90"/>
      <c r="H925" s="90"/>
    </row>
    <row r="926" spans="1:8">
      <c r="A926" s="90"/>
      <c r="B926" s="90"/>
      <c r="C926" s="90"/>
      <c r="D926" s="90"/>
      <c r="E926" s="90"/>
      <c r="F926" s="90"/>
      <c r="G926" s="90"/>
      <c r="H926" s="90"/>
    </row>
    <row r="927" spans="1:8">
      <c r="A927" s="90"/>
      <c r="B927" s="90"/>
      <c r="C927" s="90"/>
      <c r="D927" s="90"/>
      <c r="E927" s="90"/>
      <c r="F927" s="90"/>
      <c r="G927" s="90"/>
      <c r="H927" s="90"/>
    </row>
    <row r="928" spans="1:8">
      <c r="A928" s="90"/>
      <c r="B928" s="90"/>
      <c r="C928" s="90"/>
      <c r="D928" s="90"/>
      <c r="E928" s="90"/>
      <c r="F928" s="90"/>
      <c r="G928" s="90"/>
      <c r="H928" s="90"/>
    </row>
    <row r="929" spans="1:8">
      <c r="A929" s="90"/>
      <c r="B929" s="90"/>
      <c r="C929" s="90"/>
      <c r="D929" s="90"/>
      <c r="E929" s="90"/>
      <c r="F929" s="90"/>
      <c r="G929" s="90"/>
      <c r="H929" s="90"/>
    </row>
    <row r="930" spans="1:8">
      <c r="A930" s="90"/>
      <c r="B930" s="90"/>
      <c r="C930" s="90"/>
      <c r="D930" s="90"/>
      <c r="E930" s="90"/>
      <c r="F930" s="90"/>
      <c r="G930" s="90"/>
      <c r="H930" s="90"/>
    </row>
    <row r="931" spans="1:8">
      <c r="A931" s="90"/>
      <c r="B931" s="90"/>
      <c r="C931" s="90"/>
      <c r="D931" s="90"/>
      <c r="E931" s="90"/>
      <c r="F931" s="90"/>
      <c r="G931" s="90"/>
      <c r="H931" s="90"/>
    </row>
    <row r="932" spans="1:8">
      <c r="A932" s="90"/>
      <c r="B932" s="90"/>
      <c r="C932" s="90"/>
      <c r="D932" s="90"/>
      <c r="E932" s="90"/>
      <c r="F932" s="90"/>
      <c r="G932" s="90"/>
      <c r="H932" s="90"/>
    </row>
    <row r="933" spans="1:8">
      <c r="A933" s="90"/>
      <c r="B933" s="90"/>
      <c r="C933" s="90"/>
      <c r="D933" s="90"/>
      <c r="E933" s="90"/>
      <c r="F933" s="90"/>
      <c r="G933" s="90"/>
      <c r="H933" s="90"/>
    </row>
    <row r="934" spans="1:8">
      <c r="A934" s="90"/>
      <c r="B934" s="90"/>
      <c r="C934" s="90"/>
      <c r="D934" s="90"/>
      <c r="E934" s="90"/>
      <c r="F934" s="90"/>
      <c r="G934" s="90"/>
      <c r="H934" s="90"/>
    </row>
    <row r="935" spans="1:8">
      <c r="A935" s="90"/>
      <c r="B935" s="90"/>
      <c r="C935" s="90"/>
      <c r="D935" s="90"/>
      <c r="E935" s="90"/>
      <c r="F935" s="90"/>
      <c r="G935" s="90"/>
      <c r="H935" s="90"/>
    </row>
    <row r="936" spans="1:8">
      <c r="A936" s="90"/>
      <c r="B936" s="90"/>
      <c r="C936" s="90"/>
      <c r="D936" s="90"/>
      <c r="E936" s="90"/>
      <c r="F936" s="90"/>
      <c r="G936" s="90"/>
      <c r="H936" s="90"/>
    </row>
    <row r="937" spans="1:8">
      <c r="A937" s="90"/>
      <c r="B937" s="90"/>
      <c r="C937" s="90"/>
      <c r="D937" s="90"/>
      <c r="E937" s="90"/>
      <c r="F937" s="90"/>
      <c r="G937" s="90"/>
      <c r="H937" s="90"/>
    </row>
    <row r="938" spans="1:8">
      <c r="A938" s="90"/>
      <c r="B938" s="90"/>
      <c r="C938" s="90"/>
      <c r="D938" s="90"/>
      <c r="E938" s="90"/>
      <c r="F938" s="90"/>
      <c r="G938" s="90"/>
      <c r="H938" s="90"/>
    </row>
    <row r="939" spans="1:8">
      <c r="A939" s="90"/>
      <c r="B939" s="90"/>
      <c r="C939" s="90"/>
      <c r="D939" s="90"/>
      <c r="E939" s="90"/>
      <c r="F939" s="90"/>
      <c r="G939" s="90"/>
      <c r="H939" s="90"/>
    </row>
    <row r="940" spans="1:8">
      <c r="A940" s="90"/>
      <c r="B940" s="90"/>
      <c r="C940" s="90"/>
      <c r="D940" s="90"/>
      <c r="E940" s="90"/>
      <c r="F940" s="90"/>
      <c r="G940" s="90"/>
      <c r="H940" s="90"/>
    </row>
    <row r="941" spans="1:8">
      <c r="A941" s="90"/>
      <c r="B941" s="90"/>
      <c r="C941" s="90"/>
      <c r="D941" s="90"/>
      <c r="E941" s="90"/>
      <c r="F941" s="90"/>
      <c r="G941" s="90"/>
      <c r="H941" s="90"/>
    </row>
    <row r="942" spans="1:8">
      <c r="A942" s="90"/>
      <c r="B942" s="90"/>
      <c r="C942" s="90"/>
      <c r="D942" s="90"/>
      <c r="E942" s="90"/>
      <c r="F942" s="90"/>
      <c r="G942" s="90"/>
      <c r="H942" s="90"/>
    </row>
    <row r="943" spans="1:8">
      <c r="A943" s="90"/>
      <c r="B943" s="90"/>
      <c r="C943" s="90"/>
      <c r="D943" s="90"/>
      <c r="E943" s="90"/>
      <c r="F943" s="90"/>
      <c r="G943" s="90"/>
      <c r="H943" s="90"/>
    </row>
    <row r="944" spans="1:8">
      <c r="A944" s="90"/>
      <c r="B944" s="90"/>
      <c r="C944" s="90"/>
      <c r="D944" s="90"/>
      <c r="E944" s="90"/>
      <c r="F944" s="90"/>
      <c r="G944" s="90"/>
      <c r="H944" s="90"/>
    </row>
    <row r="945" spans="1:8">
      <c r="A945" s="90"/>
      <c r="B945" s="90"/>
      <c r="C945" s="90"/>
      <c r="D945" s="90"/>
      <c r="E945" s="90"/>
      <c r="F945" s="90"/>
      <c r="G945" s="90"/>
      <c r="H945" s="90"/>
    </row>
    <row r="946" spans="1:8">
      <c r="A946" s="90"/>
      <c r="B946" s="90"/>
      <c r="C946" s="90"/>
      <c r="D946" s="90"/>
      <c r="E946" s="90"/>
      <c r="F946" s="90"/>
      <c r="G946" s="90"/>
      <c r="H946" s="90"/>
    </row>
    <row r="947" spans="1:8">
      <c r="A947" s="90"/>
      <c r="B947" s="90"/>
      <c r="C947" s="90"/>
      <c r="D947" s="90"/>
      <c r="E947" s="90"/>
      <c r="F947" s="90"/>
      <c r="G947" s="90"/>
      <c r="H947" s="90"/>
    </row>
    <row r="948" spans="1:8">
      <c r="A948" s="90"/>
      <c r="B948" s="90"/>
      <c r="C948" s="90"/>
      <c r="D948" s="90"/>
      <c r="E948" s="90"/>
      <c r="F948" s="90"/>
      <c r="G948" s="90"/>
      <c r="H948" s="90"/>
    </row>
    <row r="949" spans="1:8">
      <c r="A949" s="90"/>
      <c r="B949" s="90"/>
      <c r="C949" s="90"/>
      <c r="D949" s="90"/>
      <c r="E949" s="90"/>
      <c r="F949" s="90"/>
      <c r="G949" s="90"/>
      <c r="H949" s="90"/>
    </row>
    <row r="950" spans="1:8">
      <c r="A950" s="90"/>
      <c r="B950" s="90"/>
      <c r="C950" s="90"/>
      <c r="D950" s="90"/>
      <c r="E950" s="90"/>
      <c r="F950" s="90"/>
      <c r="G950" s="90"/>
      <c r="H950" s="90"/>
    </row>
    <row r="951" spans="1:8">
      <c r="A951" s="90"/>
      <c r="B951" s="90"/>
      <c r="C951" s="90"/>
      <c r="D951" s="90"/>
      <c r="E951" s="90"/>
      <c r="F951" s="90"/>
      <c r="G951" s="90"/>
      <c r="H951" s="90"/>
    </row>
    <row r="952" spans="1:8">
      <c r="A952" s="90"/>
      <c r="B952" s="90"/>
      <c r="C952" s="90"/>
      <c r="D952" s="90"/>
      <c r="E952" s="90"/>
      <c r="F952" s="90"/>
      <c r="G952" s="90"/>
      <c r="H952" s="90"/>
    </row>
    <row r="953" spans="1:8">
      <c r="A953" s="90"/>
      <c r="B953" s="90"/>
      <c r="C953" s="90"/>
      <c r="D953" s="90"/>
      <c r="E953" s="90"/>
      <c r="F953" s="90"/>
      <c r="G953" s="90"/>
      <c r="H953" s="90"/>
    </row>
    <row r="954" spans="1:8">
      <c r="A954" s="90"/>
      <c r="B954" s="90"/>
      <c r="C954" s="90"/>
      <c r="D954" s="90"/>
      <c r="E954" s="90"/>
      <c r="F954" s="90"/>
      <c r="G954" s="90"/>
      <c r="H954" s="90"/>
    </row>
    <row r="955" spans="1:8">
      <c r="A955" s="90"/>
      <c r="B955" s="90"/>
      <c r="C955" s="90"/>
      <c r="D955" s="90"/>
      <c r="E955" s="90"/>
      <c r="F955" s="90"/>
      <c r="G955" s="90"/>
      <c r="H955" s="90"/>
    </row>
    <row r="956" spans="1:8">
      <c r="A956" s="90"/>
      <c r="B956" s="90"/>
      <c r="C956" s="90"/>
      <c r="D956" s="90"/>
      <c r="E956" s="90"/>
      <c r="F956" s="90"/>
      <c r="G956" s="90"/>
      <c r="H956" s="90"/>
    </row>
    <row r="957" spans="1:8">
      <c r="A957" s="90"/>
      <c r="B957" s="90"/>
      <c r="C957" s="90"/>
      <c r="D957" s="90"/>
      <c r="E957" s="90"/>
      <c r="F957" s="90"/>
      <c r="G957" s="90"/>
      <c r="H957" s="90"/>
    </row>
    <row r="958" spans="1:8">
      <c r="A958" s="90"/>
      <c r="B958" s="90"/>
      <c r="C958" s="90"/>
      <c r="D958" s="90"/>
      <c r="E958" s="90"/>
      <c r="F958" s="90"/>
      <c r="G958" s="90"/>
      <c r="H958" s="90"/>
    </row>
    <row r="959" spans="1:8">
      <c r="A959" s="90"/>
      <c r="B959" s="90"/>
      <c r="C959" s="90"/>
      <c r="D959" s="90"/>
      <c r="E959" s="90"/>
      <c r="F959" s="90"/>
      <c r="G959" s="90"/>
      <c r="H959" s="90"/>
    </row>
    <row r="960" spans="1:8">
      <c r="A960" s="90"/>
      <c r="B960" s="90"/>
      <c r="C960" s="90"/>
      <c r="D960" s="90"/>
      <c r="E960" s="90"/>
      <c r="F960" s="90"/>
      <c r="G960" s="90"/>
      <c r="H960" s="90"/>
    </row>
    <row r="961" spans="1:8">
      <c r="A961" s="90"/>
      <c r="B961" s="90"/>
      <c r="C961" s="90"/>
      <c r="D961" s="90"/>
      <c r="E961" s="90"/>
      <c r="F961" s="90"/>
      <c r="G961" s="90"/>
      <c r="H961" s="90"/>
    </row>
    <row r="962" spans="1:8">
      <c r="A962" s="90"/>
      <c r="B962" s="90"/>
      <c r="C962" s="90"/>
      <c r="D962" s="90"/>
      <c r="E962" s="90"/>
      <c r="F962" s="90"/>
      <c r="G962" s="90"/>
      <c r="H962" s="90"/>
    </row>
    <row r="963" spans="1:8">
      <c r="A963" s="90"/>
      <c r="B963" s="90"/>
      <c r="C963" s="90"/>
      <c r="D963" s="90"/>
      <c r="E963" s="90"/>
      <c r="F963" s="90"/>
      <c r="G963" s="90"/>
      <c r="H963" s="90"/>
    </row>
    <row r="964" spans="1:8">
      <c r="A964" s="90"/>
      <c r="B964" s="90"/>
      <c r="C964" s="90"/>
      <c r="D964" s="90"/>
      <c r="E964" s="90"/>
      <c r="F964" s="90"/>
      <c r="G964" s="90"/>
      <c r="H964" s="90"/>
    </row>
    <row r="965" spans="1:8">
      <c r="A965" s="90"/>
      <c r="B965" s="90"/>
      <c r="C965" s="90"/>
      <c r="D965" s="90"/>
      <c r="E965" s="90"/>
      <c r="F965" s="90"/>
      <c r="G965" s="90"/>
      <c r="H965" s="90"/>
    </row>
    <row r="966" spans="1:8">
      <c r="A966" s="90"/>
      <c r="B966" s="90"/>
      <c r="C966" s="90"/>
      <c r="D966" s="90"/>
      <c r="E966" s="90"/>
      <c r="F966" s="90"/>
      <c r="G966" s="90"/>
      <c r="H966" s="90"/>
    </row>
    <row r="967" spans="1:8">
      <c r="A967" s="90"/>
      <c r="B967" s="90"/>
      <c r="C967" s="90"/>
      <c r="D967" s="90"/>
      <c r="E967" s="90"/>
      <c r="F967" s="90"/>
      <c r="G967" s="90"/>
      <c r="H967" s="90"/>
    </row>
    <row r="968" spans="1:8">
      <c r="A968" s="90"/>
      <c r="B968" s="90"/>
      <c r="C968" s="90"/>
      <c r="D968" s="90"/>
      <c r="E968" s="90"/>
      <c r="F968" s="90"/>
      <c r="G968" s="90"/>
      <c r="H968" s="90"/>
    </row>
    <row r="969" spans="1:8">
      <c r="A969" s="90"/>
      <c r="B969" s="90"/>
      <c r="C969" s="90"/>
      <c r="D969" s="90"/>
      <c r="E969" s="90"/>
      <c r="F969" s="90"/>
      <c r="G969" s="90"/>
      <c r="H969" s="90"/>
    </row>
    <row r="970" spans="1:8">
      <c r="A970" s="90"/>
      <c r="B970" s="90"/>
      <c r="C970" s="90"/>
      <c r="D970" s="90"/>
      <c r="E970" s="90"/>
      <c r="F970" s="90"/>
      <c r="G970" s="90"/>
      <c r="H970" s="90"/>
    </row>
    <row r="971" spans="1:8">
      <c r="A971" s="90"/>
      <c r="B971" s="90"/>
      <c r="C971" s="90"/>
      <c r="D971" s="90"/>
      <c r="E971" s="90"/>
      <c r="F971" s="90"/>
      <c r="G971" s="90"/>
      <c r="H971" s="90"/>
    </row>
    <row r="972" spans="1:8">
      <c r="A972" s="90"/>
      <c r="B972" s="90"/>
      <c r="C972" s="90"/>
      <c r="D972" s="90"/>
      <c r="E972" s="90"/>
      <c r="F972" s="90"/>
      <c r="G972" s="90"/>
      <c r="H972" s="90"/>
    </row>
    <row r="973" spans="1:8">
      <c r="A973" s="90"/>
      <c r="B973" s="90"/>
      <c r="C973" s="90"/>
      <c r="D973" s="90"/>
      <c r="E973" s="90"/>
      <c r="F973" s="90"/>
      <c r="G973" s="90"/>
      <c r="H973" s="90"/>
    </row>
    <row r="974" spans="1:8">
      <c r="A974" s="90"/>
      <c r="B974" s="90"/>
      <c r="C974" s="90"/>
      <c r="D974" s="90"/>
      <c r="E974" s="90"/>
      <c r="F974" s="90"/>
      <c r="G974" s="90"/>
      <c r="H974" s="90"/>
    </row>
    <row r="975" spans="1:8">
      <c r="A975" s="90"/>
      <c r="B975" s="90"/>
      <c r="C975" s="90"/>
      <c r="D975" s="90"/>
      <c r="E975" s="90"/>
      <c r="F975" s="90"/>
      <c r="G975" s="90"/>
      <c r="H975" s="90"/>
    </row>
    <row r="976" spans="1:8">
      <c r="A976" s="90"/>
      <c r="B976" s="90"/>
      <c r="C976" s="90"/>
      <c r="D976" s="90"/>
      <c r="E976" s="90"/>
      <c r="F976" s="90"/>
      <c r="G976" s="90"/>
      <c r="H976" s="90"/>
    </row>
    <row r="977" spans="1:8">
      <c r="A977" s="90"/>
      <c r="B977" s="90"/>
      <c r="C977" s="90"/>
      <c r="D977" s="90"/>
      <c r="E977" s="90"/>
      <c r="F977" s="90"/>
      <c r="G977" s="90"/>
      <c r="H977" s="90"/>
    </row>
    <row r="978" spans="1:8">
      <c r="A978" s="90"/>
      <c r="B978" s="90"/>
      <c r="C978" s="90"/>
      <c r="D978" s="90"/>
      <c r="E978" s="90"/>
      <c r="F978" s="90"/>
      <c r="G978" s="90"/>
      <c r="H978" s="90"/>
    </row>
    <row r="979" spans="1:8">
      <c r="A979" s="90"/>
      <c r="B979" s="90"/>
      <c r="C979" s="90"/>
      <c r="D979" s="90"/>
      <c r="E979" s="90"/>
      <c r="F979" s="90"/>
      <c r="G979" s="90"/>
      <c r="H979" s="90"/>
    </row>
    <row r="980" spans="1:8">
      <c r="A980" s="90"/>
      <c r="B980" s="90"/>
      <c r="C980" s="90"/>
      <c r="D980" s="90"/>
      <c r="E980" s="90"/>
      <c r="F980" s="90"/>
      <c r="G980" s="90"/>
      <c r="H980" s="90"/>
    </row>
    <row r="981" spans="1:8">
      <c r="A981" s="90"/>
      <c r="B981" s="90"/>
      <c r="C981" s="90"/>
      <c r="D981" s="90"/>
      <c r="E981" s="90"/>
      <c r="F981" s="90"/>
      <c r="G981" s="90"/>
      <c r="H981" s="90"/>
    </row>
    <row r="982" spans="1:8">
      <c r="A982" s="90"/>
      <c r="B982" s="90"/>
      <c r="C982" s="90"/>
      <c r="D982" s="90"/>
      <c r="E982" s="90"/>
      <c r="F982" s="90"/>
      <c r="G982" s="90"/>
      <c r="H982" s="90"/>
    </row>
    <row r="983" spans="1:8">
      <c r="A983" s="90"/>
      <c r="B983" s="90"/>
      <c r="C983" s="90"/>
      <c r="D983" s="90"/>
      <c r="E983" s="90"/>
      <c r="F983" s="90"/>
      <c r="G983" s="90"/>
      <c r="H983" s="90"/>
    </row>
    <row r="984" spans="1:8">
      <c r="A984" s="90"/>
      <c r="B984" s="90"/>
      <c r="C984" s="90"/>
      <c r="D984" s="90"/>
      <c r="E984" s="90"/>
      <c r="F984" s="90"/>
      <c r="G984" s="90"/>
      <c r="H984" s="90"/>
    </row>
    <row r="985" spans="1:8">
      <c r="A985" s="90"/>
      <c r="B985" s="90"/>
      <c r="C985" s="90"/>
      <c r="D985" s="90"/>
      <c r="E985" s="90"/>
      <c r="F985" s="90"/>
      <c r="G985" s="90"/>
      <c r="H985" s="90"/>
    </row>
    <row r="986" spans="1:8">
      <c r="A986" s="90"/>
      <c r="B986" s="90"/>
      <c r="C986" s="90"/>
      <c r="D986" s="90"/>
      <c r="E986" s="90"/>
      <c r="F986" s="90"/>
      <c r="G986" s="90"/>
      <c r="H986" s="90"/>
    </row>
    <row r="987" spans="1:8">
      <c r="A987" s="90"/>
      <c r="B987" s="90"/>
      <c r="C987" s="90"/>
      <c r="D987" s="90"/>
      <c r="E987" s="90"/>
      <c r="F987" s="90"/>
      <c r="G987" s="90"/>
      <c r="H987" s="90"/>
    </row>
    <row r="988" spans="1:8">
      <c r="A988" s="90"/>
      <c r="B988" s="90"/>
      <c r="C988" s="90"/>
      <c r="D988" s="90"/>
      <c r="E988" s="90"/>
      <c r="F988" s="90"/>
      <c r="G988" s="90"/>
      <c r="H988" s="90"/>
    </row>
    <row r="989" spans="1:8">
      <c r="A989" s="90"/>
      <c r="B989" s="90"/>
      <c r="C989" s="90"/>
      <c r="D989" s="90"/>
      <c r="E989" s="90"/>
      <c r="F989" s="90"/>
      <c r="G989" s="90"/>
      <c r="H989" s="90"/>
    </row>
    <row r="990" spans="1:8">
      <c r="A990" s="90"/>
      <c r="B990" s="90"/>
      <c r="C990" s="90"/>
      <c r="D990" s="90"/>
      <c r="E990" s="90"/>
      <c r="F990" s="90"/>
      <c r="G990" s="90"/>
      <c r="H990" s="90"/>
    </row>
    <row r="991" spans="1:8">
      <c r="A991" s="90"/>
      <c r="B991" s="90"/>
      <c r="C991" s="90"/>
      <c r="D991" s="90"/>
      <c r="E991" s="90"/>
      <c r="F991" s="90"/>
      <c r="G991" s="90"/>
      <c r="H991" s="90"/>
    </row>
    <row r="992" spans="1:8">
      <c r="A992" s="90"/>
      <c r="B992" s="90"/>
      <c r="C992" s="90"/>
      <c r="D992" s="90"/>
      <c r="E992" s="90"/>
      <c r="F992" s="90"/>
      <c r="G992" s="90"/>
      <c r="H992" s="90"/>
    </row>
    <row r="993" spans="1:8">
      <c r="A993" s="90"/>
      <c r="B993" s="90"/>
      <c r="C993" s="90"/>
      <c r="D993" s="90"/>
      <c r="E993" s="90"/>
      <c r="F993" s="90"/>
      <c r="G993" s="90"/>
      <c r="H993" s="90"/>
    </row>
    <row r="994" spans="1:8">
      <c r="A994" s="90"/>
      <c r="B994" s="90"/>
      <c r="C994" s="90"/>
      <c r="D994" s="90"/>
      <c r="E994" s="90"/>
      <c r="F994" s="90"/>
      <c r="G994" s="90"/>
      <c r="H994" s="90"/>
    </row>
    <row r="995" spans="1:8">
      <c r="A995" s="90"/>
      <c r="B995" s="90"/>
      <c r="C995" s="90"/>
      <c r="D995" s="90"/>
      <c r="E995" s="90"/>
      <c r="F995" s="90"/>
      <c r="G995" s="90"/>
      <c r="H995" s="90"/>
    </row>
    <row r="996" spans="1:8">
      <c r="A996" s="90"/>
      <c r="B996" s="90"/>
      <c r="C996" s="90"/>
      <c r="D996" s="90"/>
      <c r="E996" s="90"/>
      <c r="F996" s="90"/>
      <c r="G996" s="90"/>
      <c r="H996" s="90"/>
    </row>
    <row r="997" spans="1:8">
      <c r="A997" s="90"/>
      <c r="B997" s="90"/>
      <c r="C997" s="90"/>
      <c r="D997" s="90"/>
      <c r="E997" s="90"/>
      <c r="F997" s="90"/>
      <c r="G997" s="90"/>
      <c r="H997" s="90"/>
    </row>
    <row r="998" spans="1:8">
      <c r="A998" s="90"/>
      <c r="B998" s="90"/>
      <c r="C998" s="90"/>
      <c r="D998" s="90"/>
      <c r="E998" s="90"/>
      <c r="F998" s="90"/>
      <c r="G998" s="90"/>
      <c r="H998" s="90"/>
    </row>
    <row r="999" spans="1:8">
      <c r="A999" s="90"/>
      <c r="B999" s="90"/>
      <c r="C999" s="90"/>
      <c r="D999" s="90"/>
      <c r="E999" s="90"/>
      <c r="F999" s="90"/>
      <c r="G999" s="90"/>
      <c r="H999" s="90"/>
    </row>
    <row r="1000" spans="1:8">
      <c r="A1000" s="90"/>
      <c r="B1000" s="90"/>
      <c r="C1000" s="90"/>
      <c r="D1000" s="90"/>
      <c r="E1000" s="90"/>
      <c r="F1000" s="90"/>
      <c r="G1000" s="90"/>
      <c r="H1000" s="90"/>
    </row>
    <row r="1001" spans="1:8">
      <c r="A1001" s="90"/>
      <c r="B1001" s="90"/>
      <c r="C1001" s="90"/>
      <c r="D1001" s="90"/>
      <c r="E1001" s="90"/>
      <c r="F1001" s="90"/>
      <c r="G1001" s="90"/>
      <c r="H1001" s="90"/>
    </row>
    <row r="1002" spans="1:8">
      <c r="A1002" s="90"/>
      <c r="B1002" s="90"/>
      <c r="C1002" s="90"/>
      <c r="D1002" s="90"/>
      <c r="E1002" s="90"/>
      <c r="F1002" s="90"/>
      <c r="G1002" s="90"/>
      <c r="H1002" s="90"/>
    </row>
    <row r="1003" spans="1:8">
      <c r="A1003" s="90"/>
      <c r="B1003" s="90"/>
      <c r="C1003" s="90"/>
      <c r="D1003" s="90"/>
      <c r="E1003" s="90"/>
      <c r="F1003" s="90"/>
      <c r="G1003" s="90"/>
      <c r="H1003" s="90"/>
    </row>
    <row r="1004" spans="1:8">
      <c r="A1004" s="90"/>
      <c r="B1004" s="90"/>
      <c r="C1004" s="90"/>
      <c r="D1004" s="90"/>
      <c r="E1004" s="90"/>
      <c r="F1004" s="90"/>
      <c r="G1004" s="90"/>
      <c r="H1004" s="90"/>
    </row>
    <row r="1005" spans="1:8">
      <c r="A1005" s="90"/>
      <c r="B1005" s="90"/>
      <c r="C1005" s="90"/>
      <c r="D1005" s="90"/>
      <c r="E1005" s="90"/>
      <c r="F1005" s="90"/>
      <c r="G1005" s="90"/>
      <c r="H1005" s="90"/>
    </row>
    <row r="1006" spans="1:8">
      <c r="A1006" s="90"/>
      <c r="B1006" s="90"/>
      <c r="C1006" s="90"/>
      <c r="D1006" s="90"/>
      <c r="E1006" s="90"/>
      <c r="F1006" s="90"/>
      <c r="G1006" s="90"/>
      <c r="H1006" s="90"/>
    </row>
    <row r="1007" spans="1:8">
      <c r="A1007" s="90"/>
      <c r="B1007" s="90"/>
      <c r="C1007" s="90"/>
      <c r="D1007" s="90"/>
      <c r="E1007" s="90"/>
      <c r="F1007" s="90"/>
      <c r="G1007" s="90"/>
      <c r="H1007" s="90"/>
    </row>
    <row r="1008" spans="1:8">
      <c r="A1008" s="90"/>
      <c r="B1008" s="90"/>
      <c r="C1008" s="90"/>
      <c r="D1008" s="90"/>
      <c r="E1008" s="90"/>
      <c r="F1008" s="90"/>
      <c r="G1008" s="90"/>
      <c r="H1008" s="90"/>
    </row>
    <row r="1009" spans="1:8">
      <c r="A1009" s="90"/>
      <c r="B1009" s="90"/>
      <c r="C1009" s="90"/>
      <c r="D1009" s="90"/>
      <c r="E1009" s="90"/>
      <c r="F1009" s="90"/>
      <c r="G1009" s="90"/>
      <c r="H1009" s="90"/>
    </row>
    <row r="1010" spans="1:8">
      <c r="A1010" s="90"/>
      <c r="B1010" s="90"/>
      <c r="C1010" s="90"/>
      <c r="D1010" s="90"/>
      <c r="E1010" s="90"/>
      <c r="F1010" s="90"/>
      <c r="G1010" s="90"/>
      <c r="H1010" s="90"/>
    </row>
    <row r="1011" spans="1:8">
      <c r="A1011" s="90"/>
      <c r="B1011" s="90"/>
      <c r="C1011" s="90"/>
      <c r="D1011" s="90"/>
      <c r="E1011" s="90"/>
      <c r="F1011" s="90"/>
      <c r="G1011" s="90"/>
      <c r="H1011" s="90"/>
    </row>
    <row r="1012" spans="1:8">
      <c r="A1012" s="90"/>
      <c r="B1012" s="90"/>
      <c r="C1012" s="90"/>
      <c r="D1012" s="90"/>
      <c r="E1012" s="90"/>
      <c r="F1012" s="90"/>
      <c r="G1012" s="90"/>
      <c r="H1012" s="90"/>
    </row>
    <row r="1013" spans="1:8">
      <c r="A1013" s="90"/>
      <c r="B1013" s="90"/>
      <c r="C1013" s="90"/>
      <c r="D1013" s="90"/>
      <c r="E1013" s="90"/>
      <c r="F1013" s="90"/>
      <c r="G1013" s="90"/>
      <c r="H1013" s="90"/>
    </row>
    <row r="1014" spans="1:8">
      <c r="A1014" s="90"/>
      <c r="B1014" s="90"/>
      <c r="C1014" s="90"/>
      <c r="D1014" s="90"/>
      <c r="E1014" s="90"/>
      <c r="F1014" s="90"/>
      <c r="G1014" s="90"/>
      <c r="H1014" s="90"/>
    </row>
    <row r="1015" spans="1:8">
      <c r="A1015" s="90"/>
      <c r="B1015" s="90"/>
      <c r="C1015" s="90"/>
      <c r="D1015" s="90"/>
      <c r="E1015" s="90"/>
      <c r="F1015" s="90"/>
      <c r="G1015" s="90"/>
      <c r="H1015" s="90"/>
    </row>
    <row r="1016" spans="1:8">
      <c r="A1016" s="90"/>
      <c r="B1016" s="90"/>
      <c r="C1016" s="90"/>
      <c r="D1016" s="90"/>
      <c r="E1016" s="90"/>
      <c r="F1016" s="90"/>
      <c r="G1016" s="90"/>
      <c r="H1016" s="90"/>
    </row>
    <row r="1017" spans="1:8">
      <c r="A1017" s="90"/>
      <c r="B1017" s="90"/>
      <c r="C1017" s="90"/>
      <c r="D1017" s="90"/>
      <c r="E1017" s="90"/>
      <c r="F1017" s="90"/>
      <c r="G1017" s="90"/>
      <c r="H1017" s="90"/>
    </row>
    <row r="1018" spans="1:8">
      <c r="A1018" s="90"/>
      <c r="B1018" s="90"/>
      <c r="C1018" s="90"/>
      <c r="D1018" s="90"/>
      <c r="E1018" s="90"/>
      <c r="F1018" s="90"/>
      <c r="G1018" s="90"/>
      <c r="H1018" s="90"/>
    </row>
    <row r="1019" spans="1:8">
      <c r="A1019" s="90"/>
      <c r="B1019" s="90"/>
      <c r="C1019" s="90"/>
      <c r="D1019" s="90"/>
      <c r="E1019" s="90"/>
      <c r="F1019" s="90"/>
      <c r="G1019" s="90"/>
      <c r="H1019" s="90"/>
    </row>
    <row r="1020" spans="1:8">
      <c r="A1020" s="90"/>
      <c r="B1020" s="90"/>
      <c r="C1020" s="90"/>
      <c r="D1020" s="90"/>
      <c r="E1020" s="90"/>
      <c r="F1020" s="90"/>
      <c r="G1020" s="90"/>
      <c r="H1020" s="90"/>
    </row>
    <row r="1021" spans="1:8">
      <c r="A1021" s="90"/>
      <c r="B1021" s="90"/>
      <c r="C1021" s="90"/>
      <c r="D1021" s="90"/>
      <c r="E1021" s="90"/>
      <c r="F1021" s="90"/>
      <c r="G1021" s="90"/>
      <c r="H1021" s="90"/>
    </row>
    <row r="1022" spans="1:8">
      <c r="A1022" s="90"/>
      <c r="B1022" s="90"/>
      <c r="C1022" s="90"/>
      <c r="D1022" s="90"/>
      <c r="E1022" s="90"/>
      <c r="F1022" s="90"/>
      <c r="G1022" s="90"/>
      <c r="H1022" s="90"/>
    </row>
    <row r="1023" spans="1:8">
      <c r="A1023" s="90"/>
      <c r="B1023" s="90"/>
      <c r="C1023" s="90"/>
      <c r="D1023" s="90"/>
      <c r="E1023" s="90"/>
      <c r="F1023" s="90"/>
      <c r="G1023" s="90"/>
      <c r="H1023" s="90"/>
    </row>
    <row r="1024" spans="1:8">
      <c r="A1024" s="90"/>
      <c r="B1024" s="90"/>
      <c r="C1024" s="90"/>
      <c r="D1024" s="90"/>
      <c r="E1024" s="90"/>
      <c r="F1024" s="90"/>
      <c r="G1024" s="90"/>
      <c r="H1024" s="90"/>
    </row>
    <row r="1025" spans="1:8">
      <c r="A1025" s="90"/>
      <c r="B1025" s="90"/>
      <c r="C1025" s="90"/>
      <c r="D1025" s="90"/>
      <c r="E1025" s="90"/>
      <c r="F1025" s="90"/>
      <c r="G1025" s="90"/>
      <c r="H1025" s="90"/>
    </row>
    <row r="1026" spans="1:8">
      <c r="A1026" s="90"/>
      <c r="B1026" s="90"/>
      <c r="C1026" s="90"/>
      <c r="D1026" s="90"/>
      <c r="E1026" s="90"/>
      <c r="F1026" s="90"/>
      <c r="G1026" s="90"/>
      <c r="H1026" s="90"/>
    </row>
    <row r="1027" spans="1:8">
      <c r="A1027" s="90"/>
      <c r="B1027" s="90"/>
      <c r="C1027" s="90"/>
      <c r="D1027" s="90"/>
      <c r="E1027" s="90"/>
      <c r="F1027" s="90"/>
      <c r="G1027" s="90"/>
      <c r="H1027" s="90"/>
    </row>
    <row r="1028" spans="1:8">
      <c r="A1028" s="90"/>
      <c r="B1028" s="90"/>
      <c r="C1028" s="90"/>
      <c r="D1028" s="90"/>
      <c r="E1028" s="90"/>
      <c r="F1028" s="90"/>
      <c r="G1028" s="90"/>
      <c r="H1028" s="90"/>
    </row>
    <row r="1029" spans="1:8">
      <c r="A1029" s="90"/>
      <c r="B1029" s="90"/>
      <c r="C1029" s="90"/>
      <c r="D1029" s="90"/>
      <c r="E1029" s="90"/>
      <c r="F1029" s="90"/>
      <c r="G1029" s="90"/>
      <c r="H1029" s="90"/>
    </row>
    <row r="1030" spans="1:8">
      <c r="A1030" s="90"/>
      <c r="B1030" s="90"/>
      <c r="C1030" s="90"/>
      <c r="D1030" s="90"/>
      <c r="E1030" s="90"/>
      <c r="F1030" s="90"/>
      <c r="G1030" s="90"/>
      <c r="H1030" s="90"/>
    </row>
    <row r="1031" spans="1:8">
      <c r="A1031" s="90"/>
      <c r="B1031" s="90"/>
      <c r="C1031" s="90"/>
      <c r="D1031" s="90"/>
      <c r="E1031" s="90"/>
      <c r="F1031" s="90"/>
      <c r="G1031" s="90"/>
      <c r="H1031" s="90"/>
    </row>
    <row r="1032" spans="1:8">
      <c r="A1032" s="90"/>
      <c r="B1032" s="90"/>
      <c r="C1032" s="90"/>
      <c r="D1032" s="90"/>
      <c r="E1032" s="90"/>
      <c r="F1032" s="90"/>
      <c r="G1032" s="90"/>
      <c r="H1032" s="90"/>
    </row>
    <row r="1033" spans="1:8">
      <c r="A1033" s="90"/>
      <c r="B1033" s="90"/>
      <c r="C1033" s="90"/>
      <c r="D1033" s="90"/>
      <c r="E1033" s="90"/>
      <c r="F1033" s="90"/>
      <c r="G1033" s="90"/>
      <c r="H1033" s="90"/>
    </row>
    <row r="1034" spans="1:8">
      <c r="A1034" s="90"/>
      <c r="B1034" s="90"/>
      <c r="C1034" s="90"/>
      <c r="D1034" s="90"/>
      <c r="E1034" s="90"/>
      <c r="F1034" s="90"/>
      <c r="G1034" s="90"/>
      <c r="H1034" s="90"/>
    </row>
    <row r="1035" spans="1:8">
      <c r="A1035" s="90"/>
      <c r="B1035" s="90"/>
      <c r="C1035" s="90"/>
      <c r="D1035" s="90"/>
      <c r="E1035" s="90"/>
      <c r="F1035" s="90"/>
      <c r="G1035" s="90"/>
      <c r="H1035" s="90"/>
    </row>
    <row r="1036" spans="1:8">
      <c r="A1036" s="90"/>
      <c r="B1036" s="90"/>
      <c r="C1036" s="90"/>
      <c r="D1036" s="90"/>
      <c r="E1036" s="90"/>
      <c r="F1036" s="90"/>
      <c r="G1036" s="90"/>
      <c r="H1036" s="90"/>
    </row>
    <row r="1037" spans="1:8">
      <c r="A1037" s="90"/>
      <c r="B1037" s="90"/>
      <c r="C1037" s="90"/>
      <c r="D1037" s="90"/>
      <c r="E1037" s="90"/>
      <c r="F1037" s="90"/>
      <c r="G1037" s="90"/>
      <c r="H1037" s="90"/>
    </row>
    <row r="1038" spans="1:8">
      <c r="A1038" s="90"/>
      <c r="B1038" s="90"/>
      <c r="C1038" s="90"/>
      <c r="D1038" s="90"/>
      <c r="E1038" s="90"/>
      <c r="F1038" s="90"/>
      <c r="G1038" s="90"/>
      <c r="H1038" s="90"/>
    </row>
    <row r="1039" spans="1:8">
      <c r="A1039" s="90"/>
      <c r="B1039" s="90"/>
      <c r="C1039" s="90"/>
      <c r="D1039" s="90"/>
      <c r="E1039" s="90"/>
      <c r="F1039" s="90"/>
      <c r="G1039" s="90"/>
      <c r="H1039" s="90"/>
    </row>
    <row r="1040" spans="1:8">
      <c r="A1040" s="90"/>
      <c r="B1040" s="90"/>
      <c r="C1040" s="90"/>
      <c r="D1040" s="90"/>
      <c r="E1040" s="90"/>
      <c r="F1040" s="90"/>
      <c r="G1040" s="90"/>
      <c r="H1040" s="90"/>
    </row>
    <row r="1041" spans="1:8">
      <c r="A1041" s="90"/>
      <c r="B1041" s="90"/>
      <c r="C1041" s="90"/>
      <c r="D1041" s="90"/>
      <c r="E1041" s="90"/>
      <c r="F1041" s="90"/>
      <c r="G1041" s="90"/>
      <c r="H1041" s="90"/>
    </row>
    <row r="1042" spans="1:8">
      <c r="A1042" s="90"/>
      <c r="B1042" s="90"/>
      <c r="C1042" s="90"/>
      <c r="D1042" s="90"/>
      <c r="E1042" s="90"/>
      <c r="F1042" s="90"/>
      <c r="G1042" s="90"/>
      <c r="H1042" s="90"/>
    </row>
    <row r="1043" spans="1:8">
      <c r="A1043" s="90"/>
      <c r="B1043" s="90"/>
      <c r="C1043" s="90"/>
      <c r="D1043" s="90"/>
      <c r="E1043" s="90"/>
      <c r="F1043" s="90"/>
      <c r="G1043" s="90"/>
      <c r="H1043" s="90"/>
    </row>
    <row r="1044" spans="1:8">
      <c r="A1044" s="90"/>
      <c r="B1044" s="90"/>
      <c r="C1044" s="90"/>
      <c r="D1044" s="90"/>
      <c r="E1044" s="90"/>
      <c r="F1044" s="90"/>
      <c r="G1044" s="90"/>
      <c r="H1044" s="90"/>
    </row>
    <row r="1045" spans="1:8">
      <c r="A1045" s="90"/>
      <c r="B1045" s="90"/>
      <c r="C1045" s="90"/>
      <c r="D1045" s="90"/>
      <c r="E1045" s="90"/>
      <c r="F1045" s="90"/>
      <c r="G1045" s="90"/>
      <c r="H1045" s="90"/>
    </row>
    <row r="1046" spans="1:8">
      <c r="A1046" s="90"/>
      <c r="B1046" s="90"/>
      <c r="C1046" s="90"/>
      <c r="D1046" s="90"/>
      <c r="E1046" s="90"/>
      <c r="F1046" s="90"/>
      <c r="G1046" s="90"/>
      <c r="H1046" s="90"/>
    </row>
    <row r="1047" spans="1:8">
      <c r="A1047" s="90"/>
      <c r="B1047" s="90"/>
      <c r="C1047" s="90"/>
      <c r="D1047" s="90"/>
      <c r="E1047" s="90"/>
      <c r="F1047" s="90"/>
      <c r="G1047" s="90"/>
      <c r="H1047" s="90"/>
    </row>
    <row r="1048" spans="1:8">
      <c r="A1048" s="90"/>
      <c r="B1048" s="90"/>
      <c r="C1048" s="90"/>
      <c r="D1048" s="90"/>
      <c r="E1048" s="90"/>
      <c r="F1048" s="90"/>
      <c r="G1048" s="90"/>
      <c r="H1048" s="90"/>
    </row>
    <row r="1049" spans="1:8">
      <c r="A1049" s="90"/>
      <c r="B1049" s="90"/>
      <c r="C1049" s="90"/>
      <c r="D1049" s="90"/>
      <c r="E1049" s="90"/>
      <c r="F1049" s="90"/>
      <c r="G1049" s="90"/>
      <c r="H1049" s="90"/>
    </row>
    <row r="1050" spans="1:8">
      <c r="A1050" s="90"/>
      <c r="B1050" s="90"/>
      <c r="C1050" s="90"/>
      <c r="D1050" s="90"/>
      <c r="E1050" s="90"/>
      <c r="F1050" s="90"/>
      <c r="G1050" s="90"/>
      <c r="H1050" s="90"/>
    </row>
    <row r="1051" spans="1:8">
      <c r="A1051" s="90"/>
      <c r="B1051" s="90"/>
      <c r="C1051" s="90"/>
      <c r="D1051" s="90"/>
      <c r="E1051" s="90"/>
      <c r="F1051" s="90"/>
      <c r="G1051" s="90"/>
      <c r="H1051" s="90"/>
    </row>
    <row r="1052" spans="1:8">
      <c r="A1052" s="90"/>
      <c r="B1052" s="90"/>
      <c r="C1052" s="90"/>
      <c r="D1052" s="90"/>
      <c r="E1052" s="90"/>
      <c r="F1052" s="90"/>
      <c r="G1052" s="90"/>
      <c r="H1052" s="90"/>
    </row>
    <row r="1053" spans="1:8">
      <c r="A1053" s="90"/>
      <c r="B1053" s="90"/>
      <c r="C1053" s="90"/>
      <c r="D1053" s="90"/>
      <c r="E1053" s="90"/>
      <c r="F1053" s="90"/>
      <c r="G1053" s="90"/>
      <c r="H1053" s="90"/>
    </row>
    <row r="1054" spans="1:8">
      <c r="A1054" s="90"/>
      <c r="B1054" s="90"/>
      <c r="C1054" s="90"/>
      <c r="D1054" s="90"/>
      <c r="E1054" s="90"/>
      <c r="F1054" s="90"/>
      <c r="G1054" s="90"/>
      <c r="H1054" s="90"/>
    </row>
    <row r="1055" spans="1:8">
      <c r="A1055" s="90"/>
      <c r="B1055" s="90"/>
      <c r="C1055" s="90"/>
      <c r="D1055" s="90"/>
      <c r="E1055" s="90"/>
      <c r="F1055" s="90"/>
      <c r="G1055" s="90"/>
      <c r="H1055" s="90"/>
    </row>
    <row r="1056" spans="1:8">
      <c r="A1056" s="90"/>
      <c r="B1056" s="90"/>
      <c r="C1056" s="90"/>
      <c r="D1056" s="90"/>
      <c r="E1056" s="90"/>
      <c r="F1056" s="90"/>
      <c r="G1056" s="90"/>
      <c r="H1056" s="90"/>
    </row>
    <row r="1057" spans="1:8">
      <c r="A1057" s="90"/>
      <c r="B1057" s="90"/>
      <c r="C1057" s="90"/>
      <c r="D1057" s="90"/>
      <c r="E1057" s="90"/>
      <c r="F1057" s="90"/>
      <c r="G1057" s="90"/>
      <c r="H1057" s="90"/>
    </row>
    <row r="1058" spans="1:8">
      <c r="A1058" s="90"/>
      <c r="B1058" s="90"/>
      <c r="C1058" s="90"/>
      <c r="D1058" s="90"/>
      <c r="E1058" s="90"/>
      <c r="F1058" s="90"/>
      <c r="G1058" s="90"/>
      <c r="H1058" s="90"/>
    </row>
    <row r="1059" spans="1:8">
      <c r="A1059" s="90"/>
      <c r="B1059" s="90"/>
      <c r="C1059" s="90"/>
      <c r="D1059" s="90"/>
      <c r="E1059" s="90"/>
      <c r="F1059" s="90"/>
      <c r="G1059" s="90"/>
      <c r="H1059" s="90"/>
    </row>
    <row r="1060" spans="1:8">
      <c r="A1060" s="90"/>
      <c r="B1060" s="90"/>
      <c r="C1060" s="90"/>
      <c r="D1060" s="90"/>
      <c r="E1060" s="90"/>
      <c r="F1060" s="90"/>
      <c r="G1060" s="90"/>
      <c r="H1060" s="90"/>
    </row>
    <row r="1061" spans="1:8">
      <c r="A1061" s="90"/>
      <c r="B1061" s="90"/>
      <c r="C1061" s="90"/>
      <c r="D1061" s="90"/>
      <c r="E1061" s="90"/>
      <c r="F1061" s="90"/>
      <c r="G1061" s="90"/>
      <c r="H1061" s="90"/>
    </row>
    <row r="1062" spans="1:8">
      <c r="A1062" s="90"/>
      <c r="B1062" s="90"/>
      <c r="C1062" s="90"/>
      <c r="D1062" s="90"/>
      <c r="E1062" s="90"/>
      <c r="F1062" s="90"/>
      <c r="G1062" s="90"/>
      <c r="H1062" s="90"/>
    </row>
    <row r="1063" spans="1:8">
      <c r="A1063" s="90"/>
      <c r="B1063" s="90"/>
      <c r="C1063" s="90"/>
      <c r="D1063" s="90"/>
      <c r="E1063" s="90"/>
      <c r="F1063" s="90"/>
      <c r="G1063" s="90"/>
      <c r="H1063" s="90"/>
    </row>
    <row r="1064" spans="1:8">
      <c r="A1064" s="90"/>
      <c r="B1064" s="90"/>
      <c r="C1064" s="90"/>
      <c r="D1064" s="90"/>
      <c r="E1064" s="90"/>
      <c r="F1064" s="90"/>
      <c r="G1064" s="90"/>
      <c r="H1064" s="90"/>
    </row>
    <row r="1065" spans="1:8">
      <c r="A1065" s="90"/>
      <c r="B1065" s="90"/>
      <c r="C1065" s="90"/>
      <c r="D1065" s="90"/>
      <c r="E1065" s="90"/>
      <c r="F1065" s="90"/>
      <c r="G1065" s="90"/>
      <c r="H1065" s="90"/>
    </row>
    <row r="1066" spans="1:8">
      <c r="A1066" s="90"/>
      <c r="B1066" s="90"/>
      <c r="C1066" s="90"/>
      <c r="D1066" s="90"/>
      <c r="E1066" s="90"/>
      <c r="F1066" s="90"/>
      <c r="G1066" s="90"/>
      <c r="H1066" s="90"/>
    </row>
    <row r="1067" spans="1:8">
      <c r="A1067" s="90"/>
      <c r="B1067" s="90"/>
      <c r="C1067" s="90"/>
      <c r="D1067" s="90"/>
      <c r="E1067" s="90"/>
      <c r="F1067" s="90"/>
      <c r="G1067" s="90"/>
      <c r="H1067" s="90"/>
    </row>
    <row r="1068" spans="1:8">
      <c r="A1068" s="90"/>
      <c r="B1068" s="90"/>
      <c r="C1068" s="90"/>
      <c r="D1068" s="90"/>
      <c r="E1068" s="90"/>
      <c r="F1068" s="90"/>
      <c r="G1068" s="90"/>
      <c r="H1068" s="90"/>
    </row>
    <row r="1069" spans="1:8">
      <c r="A1069" s="90"/>
      <c r="B1069" s="90"/>
      <c r="C1069" s="90"/>
      <c r="D1069" s="90"/>
      <c r="E1069" s="90"/>
      <c r="F1069" s="90"/>
      <c r="G1069" s="90"/>
      <c r="H1069" s="90"/>
    </row>
    <row r="1070" spans="1:8">
      <c r="A1070" s="90"/>
      <c r="B1070" s="90"/>
      <c r="C1070" s="90"/>
      <c r="D1070" s="90"/>
      <c r="E1070" s="90"/>
      <c r="F1070" s="90"/>
      <c r="G1070" s="90"/>
      <c r="H1070" s="90"/>
    </row>
    <row r="1071" spans="1:8">
      <c r="A1071" s="90"/>
      <c r="B1071" s="90"/>
      <c r="C1071" s="90"/>
      <c r="D1071" s="90"/>
      <c r="E1071" s="90"/>
      <c r="F1071" s="90"/>
      <c r="G1071" s="90"/>
      <c r="H1071" s="90"/>
    </row>
    <row r="1072" spans="1:8">
      <c r="A1072" s="90"/>
      <c r="B1072" s="90"/>
      <c r="C1072" s="90"/>
      <c r="D1072" s="90"/>
      <c r="E1072" s="90"/>
      <c r="F1072" s="90"/>
      <c r="G1072" s="90"/>
      <c r="H1072" s="90"/>
    </row>
    <row r="1073" spans="1:8">
      <c r="A1073" s="90"/>
      <c r="B1073" s="90"/>
      <c r="C1073" s="90"/>
      <c r="D1073" s="90"/>
      <c r="E1073" s="90"/>
      <c r="F1073" s="90"/>
      <c r="G1073" s="90"/>
      <c r="H1073" s="90"/>
    </row>
    <row r="1074" spans="1:8">
      <c r="A1074" s="90"/>
      <c r="B1074" s="90"/>
      <c r="C1074" s="90"/>
      <c r="D1074" s="90"/>
      <c r="E1074" s="90"/>
      <c r="F1074" s="90"/>
      <c r="G1074" s="90"/>
      <c r="H1074" s="90"/>
    </row>
    <row r="1075" spans="1:8">
      <c r="A1075" s="90"/>
      <c r="B1075" s="90"/>
      <c r="C1075" s="90"/>
      <c r="D1075" s="90"/>
      <c r="E1075" s="90"/>
      <c r="F1075" s="90"/>
      <c r="G1075" s="90"/>
      <c r="H1075" s="90"/>
    </row>
    <row r="1076" spans="1:8">
      <c r="A1076" s="90"/>
      <c r="B1076" s="90"/>
      <c r="C1076" s="90"/>
      <c r="D1076" s="90"/>
      <c r="E1076" s="90"/>
      <c r="F1076" s="90"/>
      <c r="G1076" s="90"/>
      <c r="H1076" s="90"/>
    </row>
    <row r="1077" spans="1:8">
      <c r="A1077" s="90"/>
      <c r="B1077" s="90"/>
      <c r="C1077" s="90"/>
      <c r="D1077" s="90"/>
      <c r="E1077" s="90"/>
      <c r="F1077" s="90"/>
      <c r="G1077" s="90"/>
      <c r="H1077" s="90"/>
    </row>
    <row r="1078" spans="1:8">
      <c r="A1078" s="90"/>
      <c r="B1078" s="90"/>
      <c r="C1078" s="90"/>
      <c r="D1078" s="90"/>
      <c r="E1078" s="90"/>
      <c r="F1078" s="90"/>
      <c r="G1078" s="90"/>
      <c r="H1078" s="90"/>
    </row>
    <row r="1079" spans="1:8">
      <c r="A1079" s="90"/>
      <c r="B1079" s="90"/>
      <c r="C1079" s="90"/>
      <c r="D1079" s="90"/>
      <c r="E1079" s="90"/>
      <c r="F1079" s="90"/>
      <c r="G1079" s="90"/>
      <c r="H1079" s="90"/>
    </row>
    <row r="1080" spans="1:8">
      <c r="A1080" s="90"/>
      <c r="B1080" s="90"/>
      <c r="C1080" s="90"/>
      <c r="D1080" s="90"/>
      <c r="E1080" s="90"/>
      <c r="F1080" s="90"/>
      <c r="G1080" s="90"/>
      <c r="H1080" s="90"/>
    </row>
    <row r="1081" spans="1:8">
      <c r="A1081" s="90"/>
      <c r="B1081" s="90"/>
      <c r="C1081" s="90"/>
      <c r="D1081" s="90"/>
      <c r="E1081" s="90"/>
      <c r="F1081" s="90"/>
      <c r="G1081" s="90"/>
      <c r="H1081" s="90"/>
    </row>
    <row r="1082" spans="1:8">
      <c r="A1082" s="90"/>
      <c r="B1082" s="90"/>
      <c r="C1082" s="90"/>
      <c r="D1082" s="90"/>
      <c r="E1082" s="90"/>
      <c r="F1082" s="90"/>
      <c r="G1082" s="90"/>
      <c r="H1082" s="90"/>
    </row>
    <row r="1083" spans="1:8">
      <c r="A1083" s="90"/>
      <c r="B1083" s="90"/>
      <c r="C1083" s="90"/>
      <c r="D1083" s="90"/>
      <c r="E1083" s="90"/>
      <c r="F1083" s="90"/>
      <c r="G1083" s="90"/>
      <c r="H1083" s="90"/>
    </row>
    <row r="1084" spans="1:8">
      <c r="A1084" s="90"/>
      <c r="B1084" s="90"/>
      <c r="C1084" s="90"/>
      <c r="D1084" s="90"/>
      <c r="E1084" s="90"/>
      <c r="F1084" s="90"/>
      <c r="G1084" s="90"/>
      <c r="H1084" s="90"/>
    </row>
    <row r="1085" spans="1:8">
      <c r="A1085" s="90"/>
      <c r="B1085" s="90"/>
      <c r="C1085" s="90"/>
      <c r="D1085" s="90"/>
      <c r="E1085" s="90"/>
      <c r="F1085" s="90"/>
      <c r="G1085" s="90"/>
      <c r="H1085" s="90"/>
    </row>
    <row r="1086" spans="1:8">
      <c r="A1086" s="90"/>
      <c r="B1086" s="90"/>
      <c r="C1086" s="90"/>
      <c r="D1086" s="90"/>
      <c r="E1086" s="90"/>
      <c r="F1086" s="90"/>
      <c r="G1086" s="90"/>
      <c r="H1086" s="90"/>
    </row>
    <row r="1087" spans="1:8">
      <c r="A1087" s="90"/>
      <c r="B1087" s="90"/>
      <c r="C1087" s="90"/>
      <c r="D1087" s="90"/>
      <c r="E1087" s="90"/>
      <c r="F1087" s="90"/>
      <c r="G1087" s="90"/>
      <c r="H1087" s="90"/>
    </row>
    <row r="1088" spans="1:8">
      <c r="A1088" s="90"/>
      <c r="B1088" s="90"/>
      <c r="C1088" s="90"/>
      <c r="D1088" s="90"/>
      <c r="E1088" s="90"/>
      <c r="F1088" s="90"/>
      <c r="G1088" s="90"/>
      <c r="H1088" s="90"/>
    </row>
    <row r="1089" spans="1:8">
      <c r="A1089" s="90"/>
      <c r="B1089" s="90"/>
      <c r="C1089" s="90"/>
      <c r="D1089" s="90"/>
      <c r="E1089" s="90"/>
      <c r="F1089" s="90"/>
      <c r="G1089" s="90"/>
      <c r="H1089" s="90"/>
    </row>
    <row r="1090" spans="1:8">
      <c r="A1090" s="90"/>
      <c r="B1090" s="90"/>
      <c r="C1090" s="90"/>
      <c r="D1090" s="90"/>
      <c r="E1090" s="90"/>
      <c r="F1090" s="90"/>
      <c r="G1090" s="90"/>
      <c r="H1090" s="90"/>
    </row>
    <row r="1091" spans="1:8">
      <c r="A1091" s="90"/>
      <c r="B1091" s="90"/>
      <c r="C1091" s="90"/>
      <c r="D1091" s="90"/>
      <c r="E1091" s="90"/>
      <c r="F1091" s="90"/>
      <c r="G1091" s="90"/>
      <c r="H1091" s="90"/>
    </row>
    <row r="1092" spans="1:8">
      <c r="A1092" s="90"/>
      <c r="B1092" s="90"/>
      <c r="C1092" s="90"/>
      <c r="D1092" s="90"/>
      <c r="E1092" s="90"/>
      <c r="F1092" s="90"/>
      <c r="G1092" s="90"/>
      <c r="H1092" s="90"/>
    </row>
    <row r="1093" spans="1:8">
      <c r="A1093" s="90"/>
      <c r="B1093" s="90"/>
      <c r="C1093" s="90"/>
      <c r="D1093" s="90"/>
      <c r="E1093" s="90"/>
      <c r="F1093" s="90"/>
      <c r="G1093" s="90"/>
      <c r="H1093" s="90"/>
    </row>
    <row r="1094" spans="1:8">
      <c r="A1094" s="90"/>
      <c r="B1094" s="90"/>
      <c r="C1094" s="90"/>
      <c r="D1094" s="90"/>
      <c r="E1094" s="90"/>
      <c r="F1094" s="90"/>
      <c r="G1094" s="90"/>
      <c r="H1094" s="90"/>
    </row>
    <row r="1095" spans="1:8">
      <c r="A1095" s="90"/>
      <c r="B1095" s="90"/>
      <c r="C1095" s="90"/>
      <c r="D1095" s="90"/>
      <c r="E1095" s="90"/>
      <c r="F1095" s="90"/>
      <c r="G1095" s="90"/>
      <c r="H1095" s="90"/>
    </row>
    <row r="1096" spans="1:8">
      <c r="A1096" s="90"/>
      <c r="B1096" s="90"/>
      <c r="C1096" s="90"/>
      <c r="D1096" s="90"/>
      <c r="E1096" s="90"/>
      <c r="F1096" s="90"/>
      <c r="G1096" s="90"/>
      <c r="H1096" s="90"/>
    </row>
    <row r="1097" spans="1:8">
      <c r="A1097" s="90"/>
      <c r="B1097" s="90"/>
      <c r="C1097" s="90"/>
      <c r="D1097" s="90"/>
      <c r="E1097" s="90"/>
      <c r="F1097" s="90"/>
      <c r="G1097" s="90"/>
      <c r="H1097" s="90"/>
    </row>
    <row r="1098" spans="1:8">
      <c r="A1098" s="90"/>
      <c r="B1098" s="90"/>
      <c r="C1098" s="90"/>
      <c r="D1098" s="90"/>
      <c r="E1098" s="90"/>
      <c r="F1098" s="90"/>
      <c r="G1098" s="90"/>
      <c r="H1098" s="90"/>
    </row>
    <row r="1099" spans="1:8">
      <c r="A1099" s="90"/>
      <c r="B1099" s="90"/>
      <c r="C1099" s="90"/>
      <c r="D1099" s="90"/>
      <c r="E1099" s="90"/>
      <c r="F1099" s="90"/>
      <c r="G1099" s="90"/>
      <c r="H1099" s="90"/>
    </row>
    <row r="1100" spans="1:8">
      <c r="A1100" s="90"/>
      <c r="B1100" s="90"/>
      <c r="C1100" s="90"/>
      <c r="D1100" s="90"/>
      <c r="E1100" s="90"/>
      <c r="F1100" s="90"/>
      <c r="G1100" s="90"/>
      <c r="H1100" s="90"/>
    </row>
    <row r="1101" spans="1:8">
      <c r="A1101" s="90"/>
      <c r="B1101" s="90"/>
      <c r="C1101" s="90"/>
      <c r="D1101" s="90"/>
      <c r="E1101" s="90"/>
      <c r="F1101" s="90"/>
      <c r="G1101" s="90"/>
      <c r="H1101" s="90"/>
    </row>
    <row r="1102" spans="1:8">
      <c r="A1102" s="90"/>
      <c r="B1102" s="90"/>
      <c r="C1102" s="90"/>
      <c r="D1102" s="90"/>
      <c r="E1102" s="90"/>
      <c r="F1102" s="90"/>
      <c r="G1102" s="90"/>
      <c r="H1102" s="90"/>
    </row>
    <row r="1103" spans="1:8">
      <c r="A1103" s="90"/>
      <c r="B1103" s="90"/>
      <c r="C1103" s="90"/>
      <c r="D1103" s="90"/>
      <c r="E1103" s="90"/>
      <c r="F1103" s="90"/>
      <c r="G1103" s="90"/>
      <c r="H1103" s="90"/>
    </row>
    <row r="1104" spans="1:8">
      <c r="A1104" s="90"/>
      <c r="B1104" s="90"/>
      <c r="C1104" s="90"/>
      <c r="D1104" s="90"/>
      <c r="E1104" s="90"/>
      <c r="F1104" s="90"/>
      <c r="G1104" s="90"/>
      <c r="H1104" s="90"/>
    </row>
    <row r="1105" spans="1:8">
      <c r="A1105" s="90"/>
      <c r="B1105" s="90"/>
      <c r="C1105" s="90"/>
      <c r="D1105" s="90"/>
      <c r="E1105" s="90"/>
      <c r="F1105" s="90"/>
      <c r="G1105" s="90"/>
      <c r="H1105" s="90"/>
    </row>
    <row r="1106" spans="1:8">
      <c r="A1106" s="90"/>
      <c r="B1106" s="90"/>
      <c r="C1106" s="90"/>
      <c r="D1106" s="90"/>
      <c r="E1106" s="90"/>
      <c r="F1106" s="90"/>
      <c r="G1106" s="90"/>
      <c r="H1106" s="90"/>
    </row>
    <row r="1107" spans="1:8">
      <c r="A1107" s="90"/>
      <c r="B1107" s="90"/>
      <c r="C1107" s="90"/>
      <c r="D1107" s="90"/>
      <c r="E1107" s="90"/>
      <c r="F1107" s="90"/>
      <c r="G1107" s="90"/>
      <c r="H1107" s="90"/>
    </row>
    <row r="1108" spans="1:8">
      <c r="A1108" s="90"/>
      <c r="B1108" s="90"/>
      <c r="C1108" s="90"/>
      <c r="D1108" s="90"/>
      <c r="E1108" s="90"/>
      <c r="F1108" s="90"/>
      <c r="G1108" s="90"/>
      <c r="H1108" s="90"/>
    </row>
    <row r="1109" spans="1:8">
      <c r="A1109" s="90"/>
      <c r="B1109" s="90"/>
      <c r="C1109" s="90"/>
      <c r="D1109" s="90"/>
      <c r="E1109" s="90"/>
      <c r="F1109" s="90"/>
      <c r="G1109" s="90"/>
      <c r="H1109" s="90"/>
    </row>
    <row r="1110" spans="1:8">
      <c r="A1110" s="90"/>
      <c r="B1110" s="90"/>
      <c r="C1110" s="90"/>
      <c r="D1110" s="90"/>
      <c r="E1110" s="90"/>
      <c r="F1110" s="90"/>
      <c r="G1110" s="90"/>
      <c r="H1110" s="90"/>
    </row>
    <row r="1111" spans="1:8">
      <c r="A1111" s="90"/>
      <c r="B1111" s="90"/>
      <c r="C1111" s="90"/>
      <c r="D1111" s="90"/>
      <c r="E1111" s="90"/>
      <c r="F1111" s="90"/>
      <c r="G1111" s="90"/>
      <c r="H1111" s="90"/>
    </row>
    <row r="1112" spans="1:8">
      <c r="A1112" s="90"/>
      <c r="B1112" s="90"/>
      <c r="C1112" s="90"/>
      <c r="D1112" s="90"/>
      <c r="E1112" s="90"/>
      <c r="F1112" s="90"/>
      <c r="G1112" s="90"/>
      <c r="H1112" s="90"/>
    </row>
    <row r="1113" spans="1:8">
      <c r="A1113" s="90"/>
      <c r="B1113" s="90"/>
      <c r="C1113" s="90"/>
      <c r="D1113" s="90"/>
      <c r="E1113" s="90"/>
      <c r="F1113" s="90"/>
      <c r="G1113" s="90"/>
      <c r="H1113" s="90"/>
    </row>
    <row r="1114" spans="1:8">
      <c r="A1114" s="90"/>
      <c r="B1114" s="90"/>
      <c r="C1114" s="90"/>
      <c r="D1114" s="90"/>
      <c r="E1114" s="90"/>
      <c r="F1114" s="90"/>
      <c r="G1114" s="90"/>
      <c r="H1114" s="90"/>
    </row>
    <row r="1115" spans="1:8">
      <c r="A1115" s="90"/>
      <c r="B1115" s="90"/>
      <c r="C1115" s="90"/>
      <c r="D1115" s="90"/>
      <c r="E1115" s="90"/>
      <c r="F1115" s="90"/>
      <c r="G1115" s="90"/>
      <c r="H1115" s="90"/>
    </row>
    <row r="1116" spans="1:8">
      <c r="A1116" s="90"/>
      <c r="B1116" s="90"/>
      <c r="C1116" s="90"/>
      <c r="D1116" s="90"/>
      <c r="E1116" s="90"/>
      <c r="F1116" s="90"/>
      <c r="G1116" s="90"/>
      <c r="H1116" s="90"/>
    </row>
    <row r="1117" spans="1:8">
      <c r="A1117" s="90"/>
      <c r="B1117" s="90"/>
      <c r="C1117" s="90"/>
      <c r="D1117" s="90"/>
      <c r="E1117" s="90"/>
      <c r="F1117" s="90"/>
      <c r="G1117" s="90"/>
      <c r="H1117" s="90"/>
    </row>
    <row r="1118" spans="1:8">
      <c r="A1118" s="90"/>
      <c r="B1118" s="90"/>
      <c r="C1118" s="90"/>
      <c r="D1118" s="90"/>
      <c r="E1118" s="90"/>
      <c r="F1118" s="90"/>
      <c r="G1118" s="90"/>
      <c r="H1118" s="90"/>
    </row>
    <row r="1119" spans="1:8">
      <c r="A1119" s="90"/>
      <c r="B1119" s="90"/>
      <c r="C1119" s="90"/>
      <c r="D1119" s="90"/>
      <c r="E1119" s="90"/>
      <c r="F1119" s="90"/>
      <c r="G1119" s="90"/>
      <c r="H1119" s="90"/>
    </row>
    <row r="1120" spans="1:8">
      <c r="A1120" s="90"/>
      <c r="B1120" s="90"/>
      <c r="C1120" s="90"/>
      <c r="D1120" s="90"/>
      <c r="E1120" s="90"/>
      <c r="F1120" s="90"/>
      <c r="G1120" s="90"/>
      <c r="H1120" s="90"/>
    </row>
    <row r="1121" spans="1:8">
      <c r="A1121" s="90"/>
      <c r="B1121" s="90"/>
      <c r="C1121" s="90"/>
      <c r="D1121" s="90"/>
      <c r="E1121" s="90"/>
      <c r="F1121" s="90"/>
      <c r="G1121" s="90"/>
      <c r="H1121" s="90"/>
    </row>
    <row r="1122" spans="1:8">
      <c r="A1122" s="90"/>
      <c r="B1122" s="90"/>
      <c r="C1122" s="90"/>
      <c r="D1122" s="90"/>
      <c r="E1122" s="90"/>
      <c r="F1122" s="90"/>
      <c r="G1122" s="90"/>
      <c r="H1122" s="90"/>
    </row>
    <row r="1123" spans="1:8">
      <c r="A1123" s="90"/>
      <c r="B1123" s="90"/>
      <c r="C1123" s="90"/>
      <c r="D1123" s="90"/>
      <c r="E1123" s="90"/>
      <c r="F1123" s="90"/>
      <c r="G1123" s="90"/>
      <c r="H1123" s="90"/>
    </row>
    <row r="1124" spans="1:8">
      <c r="A1124" s="90"/>
      <c r="B1124" s="90"/>
      <c r="C1124" s="90"/>
      <c r="D1124" s="90"/>
      <c r="E1124" s="90"/>
      <c r="F1124" s="90"/>
      <c r="G1124" s="90"/>
      <c r="H1124" s="90"/>
    </row>
    <row r="1125" spans="1:8">
      <c r="A1125" s="90"/>
      <c r="B1125" s="90"/>
      <c r="C1125" s="90"/>
      <c r="D1125" s="90"/>
      <c r="E1125" s="90"/>
      <c r="F1125" s="90"/>
      <c r="G1125" s="90"/>
      <c r="H1125" s="90"/>
    </row>
    <row r="1126" spans="1:8">
      <c r="A1126" s="90"/>
      <c r="B1126" s="90"/>
      <c r="C1126" s="90"/>
      <c r="D1126" s="90"/>
      <c r="E1126" s="90"/>
      <c r="F1126" s="90"/>
      <c r="G1126" s="90"/>
      <c r="H1126" s="90"/>
    </row>
    <row r="1127" spans="1:8">
      <c r="A1127" s="90"/>
      <c r="B1127" s="90"/>
      <c r="C1127" s="90"/>
      <c r="D1127" s="90"/>
      <c r="E1127" s="90"/>
      <c r="F1127" s="90"/>
      <c r="G1127" s="90"/>
      <c r="H1127" s="90"/>
    </row>
    <row r="1128" spans="1:8">
      <c r="A1128" s="90"/>
      <c r="B1128" s="90"/>
      <c r="C1128" s="90"/>
      <c r="D1128" s="90"/>
      <c r="E1128" s="90"/>
      <c r="F1128" s="90"/>
      <c r="G1128" s="90"/>
      <c r="H1128" s="90"/>
    </row>
    <row r="1129" spans="1:8">
      <c r="A1129" s="90"/>
      <c r="B1129" s="90"/>
      <c r="C1129" s="90"/>
      <c r="D1129" s="90"/>
      <c r="E1129" s="90"/>
      <c r="F1129" s="90"/>
      <c r="G1129" s="90"/>
      <c r="H1129" s="90"/>
    </row>
    <row r="1130" spans="1:8">
      <c r="A1130" s="90"/>
      <c r="B1130" s="90"/>
      <c r="C1130" s="90"/>
      <c r="D1130" s="90"/>
      <c r="E1130" s="90"/>
      <c r="F1130" s="90"/>
      <c r="G1130" s="90"/>
      <c r="H1130" s="90"/>
    </row>
    <row r="1131" spans="1:8">
      <c r="A1131" s="90"/>
      <c r="B1131" s="90"/>
      <c r="C1131" s="90"/>
      <c r="D1131" s="90"/>
      <c r="E1131" s="90"/>
      <c r="F1131" s="90"/>
      <c r="G1131" s="90"/>
      <c r="H1131" s="90"/>
    </row>
    <row r="1132" spans="1:8">
      <c r="A1132" s="90"/>
      <c r="B1132" s="90"/>
      <c r="C1132" s="90"/>
      <c r="D1132" s="90"/>
      <c r="E1132" s="90"/>
      <c r="F1132" s="90"/>
      <c r="G1132" s="90"/>
      <c r="H1132" s="90"/>
    </row>
    <row r="1133" spans="1:8">
      <c r="A1133" s="90"/>
      <c r="B1133" s="90"/>
      <c r="C1133" s="90"/>
      <c r="D1133" s="90"/>
      <c r="E1133" s="90"/>
      <c r="F1133" s="90"/>
      <c r="G1133" s="90"/>
      <c r="H1133" s="90"/>
    </row>
    <row r="1134" spans="1:8">
      <c r="A1134" s="90"/>
      <c r="B1134" s="90"/>
      <c r="C1134" s="90"/>
      <c r="D1134" s="90"/>
      <c r="E1134" s="90"/>
      <c r="F1134" s="90"/>
      <c r="G1134" s="90"/>
      <c r="H1134" s="90"/>
    </row>
    <row r="1135" spans="1:8">
      <c r="A1135" s="90"/>
      <c r="B1135" s="90"/>
      <c r="C1135" s="90"/>
      <c r="D1135" s="90"/>
      <c r="E1135" s="90"/>
      <c r="F1135" s="90"/>
      <c r="G1135" s="90"/>
      <c r="H1135" s="90"/>
    </row>
    <row r="1136" spans="1:8">
      <c r="A1136" s="90"/>
      <c r="B1136" s="90"/>
      <c r="C1136" s="90"/>
      <c r="D1136" s="90"/>
      <c r="E1136" s="90"/>
      <c r="F1136" s="90"/>
      <c r="G1136" s="90"/>
      <c r="H1136" s="90"/>
    </row>
    <row r="1137" spans="1:8">
      <c r="A1137" s="90"/>
      <c r="B1137" s="90"/>
      <c r="C1137" s="90"/>
      <c r="D1137" s="90"/>
      <c r="E1137" s="90"/>
      <c r="F1137" s="90"/>
      <c r="G1137" s="90"/>
      <c r="H1137" s="90"/>
    </row>
    <row r="1138" spans="1:8">
      <c r="A1138" s="90"/>
      <c r="B1138" s="90"/>
      <c r="C1138" s="90"/>
      <c r="D1138" s="90"/>
      <c r="E1138" s="90"/>
      <c r="F1138" s="90"/>
      <c r="G1138" s="90"/>
      <c r="H1138" s="90"/>
    </row>
    <row r="1139" spans="1:8">
      <c r="A1139" s="90"/>
      <c r="B1139" s="90"/>
      <c r="C1139" s="90"/>
      <c r="D1139" s="90"/>
      <c r="E1139" s="90"/>
      <c r="F1139" s="90"/>
      <c r="G1139" s="90"/>
      <c r="H1139" s="90"/>
    </row>
    <row r="1140" spans="1:8">
      <c r="A1140" s="90"/>
      <c r="B1140" s="90"/>
      <c r="C1140" s="90"/>
      <c r="D1140" s="90"/>
      <c r="E1140" s="90"/>
      <c r="F1140" s="90"/>
      <c r="G1140" s="90"/>
      <c r="H1140" s="90"/>
    </row>
    <row r="1141" spans="1:8">
      <c r="A1141" s="90"/>
      <c r="B1141" s="90"/>
      <c r="C1141" s="90"/>
      <c r="D1141" s="90"/>
      <c r="E1141" s="90"/>
      <c r="F1141" s="90"/>
      <c r="G1141" s="90"/>
      <c r="H1141" s="90"/>
    </row>
    <row r="1142" spans="1:8">
      <c r="A1142" s="90"/>
      <c r="B1142" s="90"/>
      <c r="C1142" s="90"/>
      <c r="D1142" s="90"/>
      <c r="E1142" s="90"/>
      <c r="F1142" s="90"/>
      <c r="G1142" s="90"/>
      <c r="H1142" s="90"/>
    </row>
    <row r="1143" spans="1:8">
      <c r="A1143" s="90"/>
      <c r="B1143" s="90"/>
      <c r="C1143" s="90"/>
      <c r="D1143" s="90"/>
      <c r="E1143" s="90"/>
      <c r="F1143" s="90"/>
      <c r="G1143" s="90"/>
      <c r="H1143" s="90"/>
    </row>
    <row r="1144" spans="1:8">
      <c r="A1144" s="90"/>
      <c r="B1144" s="90"/>
      <c r="C1144" s="90"/>
      <c r="D1144" s="90"/>
      <c r="E1144" s="90"/>
      <c r="F1144" s="90"/>
      <c r="G1144" s="90"/>
      <c r="H1144" s="90"/>
    </row>
    <row r="1145" spans="1:8">
      <c r="A1145" s="90"/>
      <c r="B1145" s="90"/>
      <c r="C1145" s="90"/>
      <c r="D1145" s="90"/>
      <c r="E1145" s="90"/>
      <c r="F1145" s="90"/>
      <c r="G1145" s="90"/>
      <c r="H1145" s="90"/>
    </row>
    <row r="1146" spans="1:8">
      <c r="A1146" s="90"/>
      <c r="B1146" s="90"/>
      <c r="C1146" s="90"/>
      <c r="D1146" s="90"/>
      <c r="E1146" s="90"/>
      <c r="F1146" s="90"/>
      <c r="G1146" s="90"/>
      <c r="H1146" s="90"/>
    </row>
    <row r="1147" spans="1:8">
      <c r="A1147" s="90"/>
      <c r="B1147" s="90"/>
      <c r="C1147" s="90"/>
      <c r="D1147" s="90"/>
      <c r="E1147" s="90"/>
      <c r="F1147" s="90"/>
      <c r="G1147" s="90"/>
      <c r="H1147" s="90"/>
    </row>
    <row r="1148" spans="1:8">
      <c r="A1148" s="90"/>
      <c r="B1148" s="90"/>
      <c r="C1148" s="90"/>
      <c r="D1148" s="90"/>
      <c r="E1148" s="90"/>
      <c r="F1148" s="90"/>
      <c r="G1148" s="90"/>
      <c r="H1148" s="90"/>
    </row>
    <row r="1149" spans="1:8">
      <c r="A1149" s="90"/>
      <c r="B1149" s="90"/>
      <c r="C1149" s="90"/>
      <c r="D1149" s="90"/>
      <c r="E1149" s="90"/>
      <c r="F1149" s="90"/>
      <c r="G1149" s="90"/>
      <c r="H1149" s="90"/>
    </row>
    <row r="1150" spans="1:8">
      <c r="A1150" s="90"/>
      <c r="B1150" s="90"/>
      <c r="C1150" s="90"/>
      <c r="D1150" s="90"/>
      <c r="E1150" s="90"/>
      <c r="F1150" s="90"/>
      <c r="G1150" s="90"/>
      <c r="H1150" s="90"/>
    </row>
    <row r="1151" spans="1:8">
      <c r="A1151" s="90"/>
      <c r="B1151" s="90"/>
      <c r="C1151" s="90"/>
      <c r="D1151" s="90"/>
      <c r="E1151" s="90"/>
      <c r="F1151" s="90"/>
      <c r="G1151" s="90"/>
      <c r="H1151" s="90"/>
    </row>
    <row r="1152" spans="1:8">
      <c r="A1152" s="90"/>
      <c r="B1152" s="90"/>
      <c r="C1152" s="90"/>
      <c r="D1152" s="90"/>
      <c r="E1152" s="90"/>
      <c r="F1152" s="90"/>
      <c r="G1152" s="90"/>
      <c r="H1152" s="90"/>
    </row>
    <row r="1153" spans="1:8">
      <c r="A1153" s="90"/>
      <c r="B1153" s="90"/>
      <c r="C1153" s="90"/>
      <c r="D1153" s="90"/>
      <c r="E1153" s="90"/>
      <c r="F1153" s="90"/>
      <c r="G1153" s="90"/>
      <c r="H1153" s="90"/>
    </row>
    <row r="1154" spans="1:8">
      <c r="A1154" s="90"/>
      <c r="B1154" s="90"/>
      <c r="C1154" s="90"/>
      <c r="D1154" s="90"/>
      <c r="E1154" s="90"/>
      <c r="F1154" s="90"/>
      <c r="G1154" s="90"/>
      <c r="H1154" s="90"/>
    </row>
    <row r="1155" spans="1:8">
      <c r="A1155" s="90"/>
      <c r="B1155" s="90"/>
      <c r="C1155" s="90"/>
      <c r="D1155" s="90"/>
      <c r="E1155" s="90"/>
      <c r="F1155" s="90"/>
      <c r="G1155" s="90"/>
      <c r="H1155" s="90"/>
    </row>
    <row r="1156" spans="1:8">
      <c r="A1156" s="90"/>
      <c r="B1156" s="90"/>
      <c r="C1156" s="90"/>
      <c r="D1156" s="90"/>
      <c r="E1156" s="90"/>
      <c r="F1156" s="90"/>
      <c r="G1156" s="90"/>
      <c r="H1156" s="90"/>
    </row>
    <row r="1157" spans="1:8">
      <c r="A1157" s="90"/>
      <c r="B1157" s="90"/>
      <c r="C1157" s="90"/>
      <c r="D1157" s="90"/>
      <c r="E1157" s="90"/>
      <c r="F1157" s="90"/>
      <c r="G1157" s="90"/>
      <c r="H1157" s="90"/>
    </row>
    <row r="1158" spans="1:8">
      <c r="A1158" s="90"/>
      <c r="B1158" s="90"/>
      <c r="C1158" s="90"/>
      <c r="D1158" s="90"/>
      <c r="E1158" s="90"/>
      <c r="F1158" s="90"/>
      <c r="G1158" s="90"/>
      <c r="H1158" s="90"/>
    </row>
    <row r="1159" spans="1:8">
      <c r="A1159" s="90"/>
      <c r="B1159" s="90"/>
      <c r="C1159" s="90"/>
      <c r="D1159" s="90"/>
      <c r="E1159" s="90"/>
      <c r="F1159" s="90"/>
      <c r="G1159" s="90"/>
      <c r="H1159" s="90"/>
    </row>
    <row r="1160" spans="1:8">
      <c r="A1160" s="90"/>
      <c r="B1160" s="90"/>
      <c r="C1160" s="90"/>
      <c r="D1160" s="90"/>
      <c r="E1160" s="90"/>
      <c r="F1160" s="90"/>
      <c r="G1160" s="90"/>
      <c r="H1160" s="90"/>
    </row>
    <row r="1161" spans="1:8">
      <c r="A1161" s="90"/>
      <c r="B1161" s="90"/>
      <c r="C1161" s="90"/>
      <c r="D1161" s="90"/>
      <c r="E1161" s="90"/>
      <c r="F1161" s="90"/>
      <c r="G1161" s="90"/>
      <c r="H1161" s="90"/>
    </row>
    <row r="1162" spans="1:8">
      <c r="A1162" s="90"/>
      <c r="B1162" s="90"/>
      <c r="C1162" s="90"/>
      <c r="D1162" s="90"/>
      <c r="E1162" s="90"/>
      <c r="F1162" s="90"/>
      <c r="G1162" s="90"/>
      <c r="H1162" s="90"/>
    </row>
    <row r="1163" spans="1:8">
      <c r="A1163" s="90"/>
      <c r="B1163" s="90"/>
      <c r="C1163" s="90"/>
      <c r="D1163" s="90"/>
      <c r="E1163" s="90"/>
      <c r="F1163" s="90"/>
      <c r="G1163" s="90"/>
      <c r="H1163" s="90"/>
    </row>
    <row r="1164" spans="1:8">
      <c r="A1164" s="90"/>
      <c r="B1164" s="90"/>
      <c r="C1164" s="90"/>
      <c r="D1164" s="90"/>
      <c r="E1164" s="90"/>
      <c r="F1164" s="90"/>
      <c r="G1164" s="90"/>
      <c r="H1164" s="90"/>
    </row>
    <row r="1165" spans="1:8">
      <c r="A1165" s="90"/>
      <c r="B1165" s="90"/>
      <c r="C1165" s="90"/>
      <c r="D1165" s="90"/>
      <c r="E1165" s="90"/>
      <c r="F1165" s="90"/>
      <c r="G1165" s="90"/>
      <c r="H1165" s="90"/>
    </row>
    <row r="1166" spans="1:8">
      <c r="A1166" s="90"/>
      <c r="B1166" s="90"/>
      <c r="C1166" s="90"/>
      <c r="D1166" s="90"/>
      <c r="E1166" s="90"/>
      <c r="F1166" s="90"/>
      <c r="G1166" s="90"/>
      <c r="H1166" s="90"/>
    </row>
    <row r="1167" spans="1:8">
      <c r="A1167" s="90"/>
      <c r="B1167" s="90"/>
      <c r="C1167" s="90"/>
      <c r="D1167" s="90"/>
      <c r="E1167" s="90"/>
      <c r="F1167" s="90"/>
      <c r="G1167" s="90"/>
      <c r="H1167" s="90"/>
    </row>
    <row r="1168" spans="1:8">
      <c r="A1168" s="90"/>
      <c r="B1168" s="90"/>
      <c r="C1168" s="90"/>
      <c r="D1168" s="90"/>
      <c r="E1168" s="90"/>
      <c r="F1168" s="90"/>
      <c r="G1168" s="90"/>
      <c r="H1168" s="90"/>
    </row>
    <row r="1169" spans="1:8">
      <c r="A1169" s="90"/>
      <c r="B1169" s="90"/>
      <c r="C1169" s="90"/>
      <c r="D1169" s="90"/>
      <c r="E1169" s="90"/>
      <c r="F1169" s="90"/>
      <c r="G1169" s="90"/>
      <c r="H1169" s="90"/>
    </row>
    <row r="1170" spans="1:8">
      <c r="A1170" s="90"/>
      <c r="B1170" s="90"/>
      <c r="C1170" s="90"/>
      <c r="D1170" s="90"/>
      <c r="E1170" s="90"/>
      <c r="F1170" s="90"/>
      <c r="G1170" s="90"/>
      <c r="H1170" s="90"/>
    </row>
    <row r="1171" spans="1:8">
      <c r="A1171" s="90"/>
      <c r="B1171" s="90"/>
      <c r="C1171" s="90"/>
      <c r="D1171" s="90"/>
      <c r="E1171" s="90"/>
      <c r="F1171" s="90"/>
      <c r="G1171" s="90"/>
      <c r="H1171" s="90"/>
    </row>
    <row r="1172" spans="1:8">
      <c r="A1172" s="90"/>
      <c r="B1172" s="90"/>
      <c r="C1172" s="90"/>
      <c r="D1172" s="90"/>
      <c r="E1172" s="90"/>
      <c r="F1172" s="90"/>
      <c r="G1172" s="90"/>
      <c r="H1172" s="90"/>
    </row>
    <row r="1173" spans="1:8">
      <c r="A1173" s="90"/>
      <c r="B1173" s="90"/>
      <c r="C1173" s="90"/>
      <c r="D1173" s="90"/>
      <c r="E1173" s="90"/>
      <c r="F1173" s="90"/>
      <c r="G1173" s="90"/>
      <c r="H1173" s="90"/>
    </row>
    <row r="1174" spans="1:8">
      <c r="A1174" s="90"/>
      <c r="B1174" s="90"/>
      <c r="C1174" s="90"/>
      <c r="D1174" s="90"/>
      <c r="E1174" s="90"/>
      <c r="F1174" s="90"/>
      <c r="G1174" s="90"/>
      <c r="H1174" s="90"/>
    </row>
    <row r="1175" spans="1:8">
      <c r="A1175" s="90"/>
      <c r="B1175" s="90"/>
      <c r="C1175" s="90"/>
      <c r="D1175" s="90"/>
      <c r="E1175" s="90"/>
      <c r="F1175" s="90"/>
      <c r="G1175" s="90"/>
      <c r="H1175" s="90"/>
    </row>
    <row r="1176" spans="1:8">
      <c r="A1176" s="90"/>
      <c r="B1176" s="90"/>
      <c r="C1176" s="90"/>
      <c r="D1176" s="90"/>
      <c r="E1176" s="90"/>
      <c r="F1176" s="90"/>
      <c r="G1176" s="90"/>
      <c r="H1176" s="90"/>
    </row>
    <row r="1177" spans="1:8">
      <c r="A1177" s="90"/>
      <c r="B1177" s="90"/>
      <c r="C1177" s="90"/>
      <c r="D1177" s="90"/>
      <c r="E1177" s="90"/>
      <c r="F1177" s="90"/>
      <c r="G1177" s="90"/>
      <c r="H1177" s="90"/>
    </row>
    <row r="1178" spans="1:8">
      <c r="A1178" s="90"/>
      <c r="B1178" s="90"/>
      <c r="C1178" s="90"/>
      <c r="D1178" s="90"/>
      <c r="E1178" s="90"/>
      <c r="F1178" s="90"/>
      <c r="G1178" s="90"/>
      <c r="H1178" s="90"/>
    </row>
    <row r="1179" spans="1:8">
      <c r="A1179" s="90"/>
      <c r="B1179" s="90"/>
      <c r="C1179" s="90"/>
      <c r="D1179" s="90"/>
      <c r="E1179" s="90"/>
      <c r="F1179" s="90"/>
      <c r="G1179" s="90"/>
      <c r="H1179" s="90"/>
    </row>
    <row r="1180" spans="1:8">
      <c r="A1180" s="90"/>
      <c r="B1180" s="90"/>
      <c r="C1180" s="90"/>
      <c r="D1180" s="90"/>
      <c r="E1180" s="90"/>
      <c r="F1180" s="90"/>
      <c r="G1180" s="90"/>
      <c r="H1180" s="90"/>
    </row>
    <row r="1181" spans="1:8">
      <c r="A1181" s="90"/>
      <c r="B1181" s="90"/>
      <c r="C1181" s="90"/>
      <c r="D1181" s="90"/>
      <c r="E1181" s="90"/>
      <c r="F1181" s="90"/>
      <c r="G1181" s="90"/>
      <c r="H1181" s="90"/>
    </row>
    <row r="1182" spans="1:8">
      <c r="A1182" s="90"/>
      <c r="B1182" s="90"/>
      <c r="C1182" s="90"/>
      <c r="D1182" s="90"/>
      <c r="E1182" s="90"/>
      <c r="F1182" s="90"/>
      <c r="G1182" s="90"/>
      <c r="H1182" s="90"/>
    </row>
    <row r="1183" spans="1:8">
      <c r="A1183" s="90"/>
      <c r="B1183" s="90"/>
      <c r="C1183" s="90"/>
      <c r="D1183" s="90"/>
      <c r="E1183" s="90"/>
      <c r="F1183" s="90"/>
      <c r="G1183" s="90"/>
      <c r="H1183" s="90"/>
    </row>
    <row r="1184" spans="1:8">
      <c r="A1184" s="90"/>
      <c r="B1184" s="90"/>
      <c r="C1184" s="90"/>
      <c r="D1184" s="90"/>
      <c r="E1184" s="90"/>
      <c r="F1184" s="90"/>
      <c r="G1184" s="90"/>
      <c r="H1184" s="90"/>
    </row>
    <row r="1185" spans="1:8">
      <c r="A1185" s="90"/>
      <c r="B1185" s="90"/>
      <c r="C1185" s="90"/>
      <c r="D1185" s="90"/>
      <c r="E1185" s="90"/>
      <c r="F1185" s="90"/>
      <c r="G1185" s="90"/>
      <c r="H1185" s="90"/>
    </row>
    <row r="1186" spans="1:8">
      <c r="A1186" s="90"/>
      <c r="B1186" s="90"/>
      <c r="C1186" s="90"/>
      <c r="D1186" s="90"/>
      <c r="E1186" s="90"/>
      <c r="F1186" s="90"/>
      <c r="G1186" s="90"/>
      <c r="H1186" s="90"/>
    </row>
    <row r="1187" spans="1:8">
      <c r="A1187" s="90"/>
      <c r="B1187" s="90"/>
      <c r="C1187" s="90"/>
      <c r="D1187" s="90"/>
      <c r="E1187" s="90"/>
      <c r="F1187" s="90"/>
      <c r="G1187" s="90"/>
      <c r="H1187" s="90"/>
    </row>
    <row r="1188" spans="1:8">
      <c r="A1188" s="90"/>
      <c r="B1188" s="90"/>
      <c r="C1188" s="90"/>
      <c r="D1188" s="90"/>
      <c r="E1188" s="90"/>
      <c r="F1188" s="90"/>
      <c r="G1188" s="90"/>
      <c r="H1188" s="90"/>
    </row>
    <row r="1189" spans="1:8">
      <c r="A1189" s="90"/>
      <c r="B1189" s="90"/>
      <c r="C1189" s="90"/>
      <c r="D1189" s="90"/>
      <c r="E1189" s="90"/>
      <c r="F1189" s="90"/>
      <c r="G1189" s="90"/>
      <c r="H1189" s="90"/>
    </row>
    <row r="1190" spans="1:8">
      <c r="A1190" s="90"/>
      <c r="B1190" s="90"/>
      <c r="C1190" s="90"/>
      <c r="D1190" s="90"/>
      <c r="E1190" s="90"/>
      <c r="F1190" s="90"/>
      <c r="G1190" s="90"/>
      <c r="H1190" s="90"/>
    </row>
    <row r="1191" spans="1:8">
      <c r="A1191" s="90"/>
      <c r="B1191" s="90"/>
      <c r="C1191" s="90"/>
      <c r="D1191" s="90"/>
      <c r="E1191" s="90"/>
      <c r="F1191" s="90"/>
      <c r="G1191" s="90"/>
      <c r="H1191" s="90"/>
    </row>
    <row r="1192" spans="1:8">
      <c r="A1192" s="90"/>
      <c r="B1192" s="90"/>
      <c r="C1192" s="90"/>
      <c r="D1192" s="90"/>
      <c r="E1192" s="90"/>
      <c r="F1192" s="90"/>
      <c r="G1192" s="90"/>
      <c r="H1192" s="90"/>
    </row>
    <row r="1193" spans="1:8">
      <c r="A1193" s="90"/>
      <c r="B1193" s="90"/>
      <c r="C1193" s="90"/>
      <c r="D1193" s="90"/>
      <c r="E1193" s="90"/>
      <c r="F1193" s="90"/>
      <c r="G1193" s="90"/>
      <c r="H1193" s="90"/>
    </row>
    <row r="1194" spans="1:8">
      <c r="A1194" s="90"/>
      <c r="B1194" s="90"/>
      <c r="C1194" s="90"/>
      <c r="D1194" s="90"/>
      <c r="E1194" s="90"/>
      <c r="F1194" s="90"/>
      <c r="G1194" s="90"/>
      <c r="H1194" s="90"/>
    </row>
    <row r="1195" spans="1:8">
      <c r="A1195" s="90"/>
      <c r="B1195" s="90"/>
      <c r="C1195" s="90"/>
      <c r="D1195" s="90"/>
      <c r="E1195" s="90"/>
      <c r="F1195" s="90"/>
      <c r="G1195" s="90"/>
      <c r="H1195" s="90"/>
    </row>
    <row r="1196" spans="1:8">
      <c r="A1196" s="90"/>
      <c r="B1196" s="90"/>
      <c r="C1196" s="90"/>
      <c r="D1196" s="90"/>
      <c r="E1196" s="90"/>
      <c r="F1196" s="90"/>
      <c r="G1196" s="90"/>
      <c r="H1196" s="90"/>
    </row>
    <row r="1197" spans="1:8">
      <c r="A1197" s="90"/>
      <c r="B1197" s="90"/>
      <c r="C1197" s="90"/>
      <c r="D1197" s="90"/>
      <c r="E1197" s="90"/>
      <c r="F1197" s="90"/>
      <c r="G1197" s="90"/>
      <c r="H1197" s="90"/>
    </row>
    <row r="1198" spans="1:8">
      <c r="A1198" s="90"/>
      <c r="B1198" s="90"/>
      <c r="C1198" s="90"/>
      <c r="D1198" s="90"/>
      <c r="E1198" s="90"/>
      <c r="F1198" s="90"/>
      <c r="G1198" s="90"/>
      <c r="H1198" s="90"/>
    </row>
    <row r="1199" spans="1:8">
      <c r="A1199" s="90"/>
      <c r="B1199" s="90"/>
      <c r="C1199" s="90"/>
      <c r="D1199" s="90"/>
      <c r="E1199" s="90"/>
      <c r="F1199" s="90"/>
      <c r="G1199" s="90"/>
      <c r="H1199" s="90"/>
    </row>
    <row r="1200" spans="1:8">
      <c r="A1200" s="90"/>
      <c r="B1200" s="90"/>
      <c r="C1200" s="90"/>
      <c r="D1200" s="90"/>
      <c r="E1200" s="90"/>
      <c r="F1200" s="90"/>
      <c r="G1200" s="90"/>
      <c r="H1200" s="90"/>
    </row>
    <row r="1201" spans="1:8">
      <c r="A1201" s="90"/>
      <c r="B1201" s="90"/>
      <c r="C1201" s="90"/>
      <c r="D1201" s="90"/>
      <c r="E1201" s="90"/>
      <c r="F1201" s="90"/>
      <c r="G1201" s="90"/>
      <c r="H1201" s="90"/>
    </row>
    <row r="1202" spans="1:8">
      <c r="A1202" s="90"/>
      <c r="B1202" s="90"/>
      <c r="C1202" s="90"/>
      <c r="D1202" s="90"/>
      <c r="E1202" s="90"/>
      <c r="F1202" s="90"/>
      <c r="G1202" s="90"/>
      <c r="H1202" s="90"/>
    </row>
    <row r="1203" spans="1:8">
      <c r="A1203" s="90"/>
      <c r="B1203" s="90"/>
      <c r="C1203" s="90"/>
      <c r="D1203" s="90"/>
      <c r="E1203" s="90"/>
      <c r="F1203" s="90"/>
      <c r="G1203" s="90"/>
      <c r="H1203" s="90"/>
    </row>
    <row r="1204" spans="1:8">
      <c r="A1204" s="90"/>
      <c r="B1204" s="90"/>
      <c r="C1204" s="90"/>
      <c r="D1204" s="90"/>
      <c r="E1204" s="90"/>
      <c r="F1204" s="90"/>
      <c r="G1204" s="90"/>
      <c r="H1204" s="90"/>
    </row>
    <row r="1205" spans="1:8">
      <c r="A1205" s="90"/>
      <c r="B1205" s="90"/>
      <c r="C1205" s="90"/>
      <c r="D1205" s="90"/>
      <c r="E1205" s="90"/>
      <c r="F1205" s="90"/>
      <c r="G1205" s="90"/>
      <c r="H1205" s="90"/>
    </row>
    <row r="1206" spans="1:8">
      <c r="A1206" s="90"/>
      <c r="B1206" s="90"/>
      <c r="C1206" s="90"/>
      <c r="D1206" s="90"/>
      <c r="E1206" s="90"/>
      <c r="F1206" s="90"/>
      <c r="G1206" s="90"/>
      <c r="H1206" s="90"/>
    </row>
    <row r="1207" spans="1:8">
      <c r="A1207" s="90"/>
      <c r="B1207" s="90"/>
      <c r="C1207" s="90"/>
      <c r="D1207" s="90"/>
      <c r="E1207" s="90"/>
      <c r="F1207" s="90"/>
      <c r="G1207" s="90"/>
      <c r="H1207" s="90"/>
    </row>
    <row r="1208" spans="1:8">
      <c r="A1208" s="90"/>
      <c r="B1208" s="90"/>
      <c r="C1208" s="90"/>
      <c r="D1208" s="90"/>
      <c r="E1208" s="90"/>
      <c r="F1208" s="90"/>
      <c r="G1208" s="90"/>
      <c r="H1208" s="90"/>
    </row>
    <row r="1209" spans="1:8">
      <c r="A1209" s="90"/>
      <c r="B1209" s="90"/>
      <c r="C1209" s="90"/>
      <c r="D1209" s="90"/>
      <c r="E1209" s="90"/>
      <c r="F1209" s="90"/>
      <c r="G1209" s="90"/>
      <c r="H1209" s="90"/>
    </row>
    <row r="1210" spans="1:8">
      <c r="A1210" s="90"/>
      <c r="B1210" s="90"/>
      <c r="C1210" s="90"/>
      <c r="D1210" s="90"/>
      <c r="E1210" s="90"/>
      <c r="F1210" s="90"/>
      <c r="G1210" s="90"/>
      <c r="H1210" s="90"/>
    </row>
    <row r="1211" spans="1:8">
      <c r="A1211" s="90"/>
      <c r="B1211" s="90"/>
      <c r="C1211" s="90"/>
      <c r="D1211" s="90"/>
      <c r="E1211" s="90"/>
      <c r="F1211" s="90"/>
      <c r="G1211" s="90"/>
      <c r="H1211" s="90"/>
    </row>
    <row r="1212" spans="1:8">
      <c r="A1212" s="90"/>
      <c r="B1212" s="90"/>
      <c r="C1212" s="90"/>
      <c r="D1212" s="90"/>
      <c r="E1212" s="90"/>
      <c r="F1212" s="90"/>
      <c r="G1212" s="90"/>
      <c r="H1212" s="90"/>
    </row>
    <row r="1213" spans="1:8">
      <c r="A1213" s="90"/>
      <c r="B1213" s="90"/>
      <c r="C1213" s="90"/>
      <c r="D1213" s="90"/>
      <c r="E1213" s="90"/>
      <c r="F1213" s="90"/>
      <c r="G1213" s="90"/>
      <c r="H1213" s="90"/>
    </row>
    <row r="1214" spans="1:8">
      <c r="A1214" s="90"/>
      <c r="B1214" s="90"/>
      <c r="C1214" s="90"/>
      <c r="D1214" s="90"/>
      <c r="E1214" s="90"/>
      <c r="F1214" s="90"/>
      <c r="G1214" s="90"/>
      <c r="H1214" s="90"/>
    </row>
    <row r="1215" spans="1:8">
      <c r="A1215" s="90"/>
      <c r="B1215" s="90"/>
      <c r="C1215" s="90"/>
      <c r="D1215" s="90"/>
      <c r="E1215" s="90"/>
      <c r="F1215" s="90"/>
      <c r="G1215" s="90"/>
      <c r="H1215" s="90"/>
    </row>
    <row r="1216" spans="1:8">
      <c r="A1216" s="90"/>
      <c r="B1216" s="90"/>
      <c r="C1216" s="90"/>
      <c r="D1216" s="90"/>
      <c r="E1216" s="90"/>
      <c r="F1216" s="90"/>
      <c r="G1216" s="90"/>
      <c r="H1216" s="90"/>
    </row>
    <row r="1217" spans="1:8">
      <c r="A1217" s="90"/>
      <c r="B1217" s="90"/>
      <c r="C1217" s="90"/>
      <c r="D1217" s="90"/>
      <c r="E1217" s="90"/>
      <c r="F1217" s="90"/>
      <c r="G1217" s="90"/>
      <c r="H1217" s="90"/>
    </row>
    <row r="1218" spans="1:8">
      <c r="A1218" s="90"/>
      <c r="B1218" s="90"/>
      <c r="C1218" s="90"/>
      <c r="D1218" s="90"/>
      <c r="E1218" s="90"/>
      <c r="F1218" s="90"/>
      <c r="G1218" s="90"/>
      <c r="H1218" s="90"/>
    </row>
    <row r="1219" spans="1:8">
      <c r="A1219" s="90"/>
      <c r="B1219" s="90"/>
      <c r="C1219" s="90"/>
      <c r="D1219" s="90"/>
      <c r="E1219" s="90"/>
      <c r="F1219" s="90"/>
      <c r="G1219" s="90"/>
      <c r="H1219" s="90"/>
    </row>
    <row r="1220" spans="1:8">
      <c r="A1220" s="90"/>
      <c r="B1220" s="90"/>
      <c r="C1220" s="90"/>
      <c r="D1220" s="90"/>
      <c r="E1220" s="90"/>
      <c r="F1220" s="90"/>
      <c r="G1220" s="90"/>
      <c r="H1220" s="90"/>
    </row>
    <row r="1221" spans="1:8">
      <c r="A1221" s="90"/>
      <c r="B1221" s="90"/>
      <c r="C1221" s="90"/>
      <c r="D1221" s="90"/>
      <c r="E1221" s="90"/>
      <c r="F1221" s="90"/>
      <c r="G1221" s="90"/>
      <c r="H1221" s="90"/>
    </row>
    <row r="1222" spans="1:8">
      <c r="A1222" s="90"/>
      <c r="B1222" s="90"/>
      <c r="C1222" s="90"/>
      <c r="D1222" s="90"/>
      <c r="E1222" s="90"/>
      <c r="F1222" s="90"/>
      <c r="G1222" s="90"/>
      <c r="H1222" s="90"/>
    </row>
    <row r="1223" spans="1:8">
      <c r="A1223" s="90"/>
      <c r="B1223" s="90"/>
      <c r="C1223" s="90"/>
      <c r="D1223" s="90"/>
      <c r="E1223" s="90"/>
      <c r="F1223" s="90"/>
      <c r="G1223" s="90"/>
      <c r="H1223" s="90"/>
    </row>
    <row r="1224" spans="1:8">
      <c r="A1224" s="90"/>
      <c r="B1224" s="90"/>
      <c r="C1224" s="90"/>
      <c r="D1224" s="90"/>
      <c r="E1224" s="90"/>
      <c r="F1224" s="90"/>
      <c r="G1224" s="90"/>
      <c r="H1224" s="90"/>
    </row>
    <row r="1225" spans="1:8">
      <c r="A1225" s="90"/>
      <c r="B1225" s="90"/>
      <c r="C1225" s="90"/>
      <c r="D1225" s="90"/>
      <c r="E1225" s="90"/>
      <c r="F1225" s="90"/>
      <c r="G1225" s="90"/>
      <c r="H1225" s="90"/>
    </row>
    <row r="1226" spans="1:8">
      <c r="A1226" s="90"/>
      <c r="B1226" s="90"/>
      <c r="C1226" s="90"/>
      <c r="D1226" s="90"/>
      <c r="E1226" s="90"/>
      <c r="F1226" s="90"/>
      <c r="G1226" s="90"/>
      <c r="H1226" s="90"/>
    </row>
    <row r="1227" spans="1:8">
      <c r="A1227" s="90"/>
      <c r="B1227" s="90"/>
      <c r="C1227" s="90"/>
      <c r="D1227" s="90"/>
      <c r="E1227" s="90"/>
      <c r="F1227" s="90"/>
      <c r="G1227" s="90"/>
      <c r="H1227" s="90"/>
    </row>
    <row r="1228" spans="1:8">
      <c r="A1228" s="90"/>
      <c r="B1228" s="90"/>
      <c r="C1228" s="90"/>
      <c r="D1228" s="90"/>
      <c r="E1228" s="90"/>
      <c r="F1228" s="90"/>
      <c r="G1228" s="90"/>
      <c r="H1228" s="90"/>
    </row>
    <row r="1229" spans="1:8">
      <c r="A1229" s="90"/>
      <c r="B1229" s="90"/>
      <c r="C1229" s="90"/>
      <c r="D1229" s="90"/>
      <c r="E1229" s="90"/>
      <c r="F1229" s="90"/>
      <c r="G1229" s="90"/>
      <c r="H1229" s="90"/>
    </row>
    <row r="1230" spans="1:8">
      <c r="A1230" s="90"/>
      <c r="B1230" s="90"/>
      <c r="C1230" s="90"/>
      <c r="D1230" s="90"/>
      <c r="E1230" s="90"/>
      <c r="F1230" s="90"/>
      <c r="G1230" s="90"/>
      <c r="H1230" s="90"/>
    </row>
    <row r="1231" spans="1:8">
      <c r="A1231" s="90"/>
      <c r="B1231" s="90"/>
      <c r="C1231" s="90"/>
      <c r="D1231" s="90"/>
      <c r="E1231" s="90"/>
      <c r="F1231" s="90"/>
      <c r="G1231" s="90"/>
      <c r="H1231" s="90"/>
    </row>
    <row r="1232" spans="1:8">
      <c r="A1232" s="90"/>
      <c r="B1232" s="90"/>
      <c r="C1232" s="90"/>
      <c r="D1232" s="90"/>
      <c r="E1232" s="90"/>
      <c r="F1232" s="90"/>
      <c r="G1232" s="90"/>
      <c r="H1232" s="90"/>
    </row>
    <row r="1233" spans="1:8">
      <c r="A1233" s="90"/>
      <c r="B1233" s="90"/>
      <c r="C1233" s="90"/>
      <c r="D1233" s="90"/>
      <c r="E1233" s="90"/>
      <c r="F1233" s="90"/>
      <c r="G1233" s="90"/>
      <c r="H1233" s="90"/>
    </row>
    <row r="1234" spans="1:8">
      <c r="A1234" s="90"/>
      <c r="B1234" s="90"/>
      <c r="C1234" s="90"/>
      <c r="D1234" s="90"/>
      <c r="E1234" s="90"/>
      <c r="F1234" s="90"/>
      <c r="G1234" s="90"/>
      <c r="H1234" s="90"/>
    </row>
    <row r="1235" spans="1:8">
      <c r="A1235" s="90"/>
      <c r="B1235" s="90"/>
      <c r="C1235" s="90"/>
      <c r="D1235" s="90"/>
      <c r="E1235" s="90"/>
      <c r="F1235" s="90"/>
      <c r="G1235" s="90"/>
      <c r="H1235" s="90"/>
    </row>
    <row r="1236" spans="1:8">
      <c r="A1236" s="90"/>
      <c r="B1236" s="90"/>
      <c r="C1236" s="90"/>
      <c r="D1236" s="90"/>
      <c r="E1236" s="90"/>
      <c r="F1236" s="90"/>
      <c r="G1236" s="90"/>
      <c r="H1236" s="90"/>
    </row>
    <row r="1237" spans="1:8">
      <c r="A1237" s="90"/>
      <c r="B1237" s="90"/>
      <c r="C1237" s="90"/>
      <c r="D1237" s="90"/>
      <c r="E1237" s="90"/>
      <c r="F1237" s="90"/>
      <c r="G1237" s="90"/>
      <c r="H1237" s="90"/>
    </row>
    <row r="1238" spans="1:8">
      <c r="A1238" s="90"/>
      <c r="B1238" s="90"/>
      <c r="C1238" s="90"/>
      <c r="D1238" s="90"/>
      <c r="E1238" s="90"/>
      <c r="F1238" s="90"/>
      <c r="G1238" s="90"/>
      <c r="H1238" s="90"/>
    </row>
    <row r="1239" spans="1:8">
      <c r="A1239" s="90"/>
      <c r="B1239" s="90"/>
      <c r="C1239" s="90"/>
      <c r="D1239" s="90"/>
      <c r="E1239" s="90"/>
      <c r="F1239" s="90"/>
      <c r="G1239" s="90"/>
      <c r="H1239" s="90"/>
    </row>
    <row r="1240" spans="1:8">
      <c r="A1240" s="90"/>
      <c r="B1240" s="90"/>
      <c r="C1240" s="90"/>
      <c r="D1240" s="90"/>
      <c r="E1240" s="90"/>
      <c r="F1240" s="90"/>
      <c r="G1240" s="90"/>
      <c r="H1240" s="90"/>
    </row>
    <row r="1241" spans="1:8">
      <c r="A1241" s="90"/>
      <c r="B1241" s="90"/>
      <c r="C1241" s="90"/>
      <c r="D1241" s="90"/>
      <c r="E1241" s="90"/>
      <c r="F1241" s="90"/>
      <c r="G1241" s="90"/>
      <c r="H1241" s="90"/>
    </row>
    <row r="1242" spans="1:8">
      <c r="A1242" s="90"/>
      <c r="B1242" s="90"/>
      <c r="C1242" s="90"/>
      <c r="D1242" s="90"/>
      <c r="E1242" s="90"/>
      <c r="F1242" s="90"/>
      <c r="G1242" s="90"/>
      <c r="H1242" s="90"/>
    </row>
    <row r="1243" spans="1:8">
      <c r="A1243" s="90"/>
      <c r="B1243" s="90"/>
      <c r="C1243" s="90"/>
      <c r="D1243" s="90"/>
      <c r="E1243" s="90"/>
      <c r="F1243" s="90"/>
      <c r="G1243" s="90"/>
      <c r="H1243" s="90"/>
    </row>
    <row r="1244" spans="1:8">
      <c r="A1244" s="90"/>
      <c r="B1244" s="90"/>
      <c r="C1244" s="90"/>
      <c r="D1244" s="90"/>
      <c r="E1244" s="90"/>
      <c r="F1244" s="90"/>
      <c r="G1244" s="90"/>
      <c r="H1244" s="90"/>
    </row>
    <row r="1245" spans="1:8">
      <c r="A1245" s="90"/>
      <c r="B1245" s="90"/>
      <c r="C1245" s="90"/>
      <c r="D1245" s="90"/>
      <c r="E1245" s="90"/>
      <c r="F1245" s="90"/>
      <c r="G1245" s="90"/>
      <c r="H1245" s="90"/>
    </row>
    <row r="1246" spans="1:8">
      <c r="A1246" s="90"/>
      <c r="B1246" s="90"/>
      <c r="C1246" s="90"/>
      <c r="D1246" s="90"/>
      <c r="E1246" s="90"/>
      <c r="F1246" s="90"/>
      <c r="G1246" s="90"/>
      <c r="H1246" s="90"/>
    </row>
    <row r="1247" spans="1:8">
      <c r="A1247" s="90"/>
      <c r="B1247" s="90"/>
      <c r="C1247" s="90"/>
      <c r="D1247" s="90"/>
      <c r="E1247" s="90"/>
      <c r="F1247" s="90"/>
      <c r="G1247" s="90"/>
      <c r="H1247" s="90"/>
    </row>
    <row r="1248" spans="1:8">
      <c r="A1248" s="90"/>
      <c r="B1248" s="90"/>
      <c r="C1248" s="90"/>
      <c r="D1248" s="90"/>
      <c r="E1248" s="90"/>
      <c r="F1248" s="90"/>
      <c r="G1248" s="90"/>
      <c r="H1248" s="90"/>
    </row>
    <row r="1249" spans="1:8">
      <c r="A1249" s="90"/>
      <c r="B1249" s="90"/>
      <c r="C1249" s="90"/>
      <c r="D1249" s="90"/>
      <c r="E1249" s="90"/>
      <c r="F1249" s="90"/>
      <c r="G1249" s="90"/>
      <c r="H1249" s="90"/>
    </row>
    <row r="1250" spans="1:8">
      <c r="A1250" s="90"/>
      <c r="B1250" s="90"/>
      <c r="C1250" s="90"/>
      <c r="D1250" s="90"/>
      <c r="E1250" s="90"/>
      <c r="F1250" s="90"/>
      <c r="G1250" s="90"/>
      <c r="H1250" s="90"/>
    </row>
    <row r="1251" spans="1:8">
      <c r="A1251" s="90"/>
      <c r="B1251" s="90"/>
      <c r="C1251" s="90"/>
      <c r="D1251" s="90"/>
      <c r="E1251" s="90"/>
      <c r="F1251" s="90"/>
      <c r="G1251" s="90"/>
      <c r="H1251" s="90"/>
    </row>
    <row r="1252" spans="1:8">
      <c r="A1252" s="90"/>
      <c r="B1252" s="90"/>
      <c r="C1252" s="90"/>
      <c r="D1252" s="90"/>
      <c r="E1252" s="90"/>
      <c r="F1252" s="90"/>
      <c r="G1252" s="90"/>
      <c r="H1252" s="90"/>
    </row>
    <row r="1253" spans="1:8">
      <c r="A1253" s="90"/>
      <c r="B1253" s="90"/>
      <c r="C1253" s="90"/>
      <c r="D1253" s="90"/>
      <c r="E1253" s="90"/>
      <c r="F1253" s="90"/>
      <c r="G1253" s="90"/>
      <c r="H1253" s="90"/>
    </row>
    <row r="1254" spans="1:8">
      <c r="A1254" s="90"/>
      <c r="B1254" s="90"/>
      <c r="C1254" s="90"/>
      <c r="D1254" s="90"/>
      <c r="E1254" s="90"/>
      <c r="F1254" s="90"/>
      <c r="G1254" s="90"/>
      <c r="H1254" s="90"/>
    </row>
    <row r="1255" spans="1:8">
      <c r="A1255" s="90"/>
      <c r="B1255" s="90"/>
      <c r="C1255" s="90"/>
      <c r="D1255" s="90"/>
      <c r="E1255" s="90"/>
      <c r="F1255" s="90"/>
      <c r="G1255" s="90"/>
      <c r="H1255" s="90"/>
    </row>
    <row r="1256" spans="1:8">
      <c r="A1256" s="90"/>
      <c r="B1256" s="90"/>
      <c r="C1256" s="90"/>
      <c r="D1256" s="90"/>
      <c r="E1256" s="90"/>
      <c r="F1256" s="90"/>
      <c r="G1256" s="90"/>
      <c r="H1256" s="90"/>
    </row>
    <row r="1257" spans="1:8">
      <c r="A1257" s="90"/>
      <c r="B1257" s="90"/>
      <c r="C1257" s="90"/>
      <c r="D1257" s="90"/>
      <c r="E1257" s="90"/>
      <c r="F1257" s="90"/>
      <c r="G1257" s="90"/>
      <c r="H1257" s="90"/>
    </row>
    <row r="1258" spans="1:8">
      <c r="A1258" s="90"/>
      <c r="B1258" s="90"/>
      <c r="C1258" s="90"/>
      <c r="D1258" s="90"/>
      <c r="E1258" s="90"/>
      <c r="F1258" s="90"/>
      <c r="G1258" s="90"/>
      <c r="H1258" s="90"/>
    </row>
    <row r="1259" spans="1:8">
      <c r="A1259" s="90"/>
      <c r="B1259" s="90"/>
      <c r="C1259" s="90"/>
      <c r="D1259" s="90"/>
      <c r="E1259" s="90"/>
      <c r="F1259" s="90"/>
      <c r="G1259" s="90"/>
      <c r="H1259" s="90"/>
    </row>
    <row r="1260" spans="1:8">
      <c r="A1260" s="90"/>
      <c r="B1260" s="90"/>
      <c r="C1260" s="90"/>
      <c r="D1260" s="90"/>
      <c r="E1260" s="90"/>
      <c r="F1260" s="90"/>
      <c r="G1260" s="90"/>
      <c r="H1260" s="90"/>
    </row>
    <row r="1261" spans="1:8">
      <c r="A1261" s="90"/>
      <c r="B1261" s="90"/>
      <c r="C1261" s="90"/>
      <c r="D1261" s="90"/>
      <c r="E1261" s="90"/>
      <c r="F1261" s="90"/>
      <c r="G1261" s="90"/>
      <c r="H1261" s="90"/>
    </row>
    <row r="1262" spans="1:8">
      <c r="A1262" s="90"/>
      <c r="B1262" s="90"/>
      <c r="C1262" s="90"/>
      <c r="D1262" s="90"/>
      <c r="E1262" s="90"/>
      <c r="F1262" s="90"/>
      <c r="G1262" s="90"/>
      <c r="H1262" s="90"/>
    </row>
    <row r="1263" spans="1:8">
      <c r="A1263" s="90"/>
      <c r="B1263" s="90"/>
      <c r="C1263" s="90"/>
      <c r="D1263" s="90"/>
      <c r="E1263" s="90"/>
      <c r="F1263" s="90"/>
      <c r="G1263" s="90"/>
      <c r="H1263" s="90"/>
    </row>
    <row r="1264" spans="1:8">
      <c r="A1264" s="90"/>
      <c r="B1264" s="90"/>
      <c r="C1264" s="90"/>
      <c r="D1264" s="90"/>
      <c r="E1264" s="90"/>
      <c r="F1264" s="90"/>
      <c r="G1264" s="90"/>
      <c r="H1264" s="90"/>
    </row>
    <row r="1265" spans="1:8">
      <c r="A1265" s="90"/>
      <c r="B1265" s="90"/>
      <c r="C1265" s="90"/>
      <c r="D1265" s="90"/>
      <c r="E1265" s="90"/>
      <c r="F1265" s="90"/>
      <c r="G1265" s="90"/>
      <c r="H1265" s="90"/>
    </row>
    <row r="1266" spans="1:8">
      <c r="A1266" s="90"/>
      <c r="B1266" s="90"/>
      <c r="C1266" s="90"/>
      <c r="D1266" s="90"/>
      <c r="E1266" s="90"/>
      <c r="F1266" s="90"/>
      <c r="G1266" s="90"/>
      <c r="H1266" s="90"/>
    </row>
    <row r="1267" spans="1:8">
      <c r="A1267" s="90"/>
      <c r="B1267" s="90"/>
      <c r="C1267" s="90"/>
      <c r="D1267" s="90"/>
      <c r="E1267" s="90"/>
      <c r="F1267" s="90"/>
      <c r="G1267" s="90"/>
      <c r="H1267" s="90"/>
    </row>
    <row r="1268" spans="1:8">
      <c r="A1268" s="90"/>
      <c r="B1268" s="90"/>
      <c r="C1268" s="90"/>
      <c r="D1268" s="90"/>
      <c r="E1268" s="90"/>
      <c r="F1268" s="90"/>
      <c r="G1268" s="90"/>
      <c r="H1268" s="90"/>
    </row>
    <row r="1269" spans="1:8">
      <c r="A1269" s="90"/>
      <c r="B1269" s="90"/>
      <c r="C1269" s="90"/>
      <c r="D1269" s="90"/>
      <c r="E1269" s="90"/>
      <c r="F1269" s="90"/>
      <c r="G1269" s="90"/>
      <c r="H1269" s="90"/>
    </row>
    <row r="1270" spans="1:8">
      <c r="A1270" s="90"/>
      <c r="B1270" s="90"/>
      <c r="C1270" s="90"/>
      <c r="D1270" s="90"/>
      <c r="E1270" s="90"/>
      <c r="F1270" s="90"/>
      <c r="G1270" s="90"/>
      <c r="H1270" s="90"/>
    </row>
    <row r="1271" spans="1:8">
      <c r="A1271" s="90"/>
      <c r="B1271" s="90"/>
      <c r="C1271" s="90"/>
      <c r="D1271" s="90"/>
      <c r="E1271" s="90"/>
      <c r="F1271" s="90"/>
      <c r="G1271" s="90"/>
      <c r="H1271" s="90"/>
    </row>
    <row r="1272" spans="1:8">
      <c r="A1272" s="90"/>
      <c r="B1272" s="90"/>
      <c r="C1272" s="90"/>
      <c r="D1272" s="90"/>
      <c r="E1272" s="90"/>
      <c r="F1272" s="90"/>
      <c r="G1272" s="90"/>
      <c r="H1272" s="90"/>
    </row>
    <row r="1273" spans="1:8">
      <c r="A1273" s="90"/>
      <c r="B1273" s="90"/>
      <c r="C1273" s="90"/>
      <c r="D1273" s="90"/>
      <c r="E1273" s="90"/>
      <c r="F1273" s="90"/>
      <c r="G1273" s="90"/>
      <c r="H1273" s="90"/>
    </row>
    <row r="1274" spans="1:8">
      <c r="A1274" s="90"/>
      <c r="B1274" s="90"/>
      <c r="C1274" s="90"/>
      <c r="D1274" s="90"/>
      <c r="E1274" s="90"/>
      <c r="F1274" s="90"/>
      <c r="G1274" s="90"/>
      <c r="H1274" s="90"/>
    </row>
    <row r="1275" spans="1:8">
      <c r="A1275" s="90"/>
      <c r="B1275" s="90"/>
      <c r="C1275" s="90"/>
      <c r="D1275" s="90"/>
      <c r="E1275" s="90"/>
      <c r="F1275" s="90"/>
      <c r="G1275" s="90"/>
      <c r="H1275" s="90"/>
    </row>
    <row r="1276" spans="1:8">
      <c r="A1276" s="90"/>
      <c r="B1276" s="90"/>
      <c r="C1276" s="90"/>
      <c r="D1276" s="90"/>
      <c r="E1276" s="90"/>
      <c r="F1276" s="90"/>
      <c r="G1276" s="90"/>
      <c r="H1276" s="90"/>
    </row>
    <row r="1277" spans="1:8">
      <c r="A1277" s="90"/>
      <c r="B1277" s="90"/>
      <c r="C1277" s="90"/>
      <c r="D1277" s="90"/>
      <c r="E1277" s="90"/>
      <c r="F1277" s="90"/>
      <c r="G1277" s="90"/>
      <c r="H1277" s="90"/>
    </row>
    <row r="1278" spans="1:8">
      <c r="A1278" s="90"/>
      <c r="B1278" s="90"/>
      <c r="C1278" s="90"/>
      <c r="D1278" s="90"/>
      <c r="E1278" s="90"/>
      <c r="F1278" s="90"/>
      <c r="G1278" s="90"/>
      <c r="H1278" s="90"/>
    </row>
    <row r="1279" spans="1:8">
      <c r="A1279" s="90"/>
      <c r="B1279" s="90"/>
      <c r="C1279" s="90"/>
      <c r="D1279" s="90"/>
      <c r="E1279" s="90"/>
      <c r="F1279" s="90"/>
      <c r="G1279" s="90"/>
      <c r="H1279" s="90"/>
    </row>
    <row r="1280" spans="1:8">
      <c r="A1280" s="90"/>
      <c r="B1280" s="90"/>
      <c r="C1280" s="90"/>
      <c r="D1280" s="90"/>
      <c r="E1280" s="90"/>
      <c r="F1280" s="90"/>
      <c r="G1280" s="90"/>
      <c r="H1280" s="90"/>
    </row>
    <row r="1281" spans="1:8">
      <c r="A1281" s="90"/>
      <c r="B1281" s="90"/>
      <c r="C1281" s="90"/>
      <c r="D1281" s="90"/>
      <c r="E1281" s="90"/>
      <c r="F1281" s="90"/>
      <c r="G1281" s="90"/>
      <c r="H1281" s="90"/>
    </row>
    <row r="1282" spans="1:8">
      <c r="A1282" s="90"/>
      <c r="B1282" s="90"/>
      <c r="C1282" s="90"/>
      <c r="D1282" s="90"/>
      <c r="E1282" s="90"/>
      <c r="F1282" s="90"/>
      <c r="G1282" s="90"/>
      <c r="H1282" s="90"/>
    </row>
    <row r="1283" spans="1:8">
      <c r="A1283" s="90"/>
      <c r="B1283" s="90"/>
      <c r="C1283" s="90"/>
      <c r="D1283" s="90"/>
      <c r="E1283" s="90"/>
      <c r="F1283" s="90"/>
      <c r="G1283" s="90"/>
      <c r="H1283" s="90"/>
    </row>
    <row r="1284" spans="1:8">
      <c r="A1284" s="90"/>
      <c r="B1284" s="90"/>
      <c r="C1284" s="90"/>
      <c r="D1284" s="90"/>
      <c r="E1284" s="90"/>
      <c r="F1284" s="90"/>
      <c r="G1284" s="90"/>
      <c r="H1284" s="90"/>
    </row>
    <row r="1285" spans="1:8">
      <c r="A1285" s="90"/>
      <c r="B1285" s="90"/>
      <c r="C1285" s="90"/>
      <c r="D1285" s="90"/>
      <c r="E1285" s="90"/>
      <c r="F1285" s="90"/>
      <c r="G1285" s="90"/>
      <c r="H1285" s="90"/>
    </row>
    <row r="1286" spans="1:8">
      <c r="A1286" s="90"/>
      <c r="B1286" s="90"/>
      <c r="C1286" s="90"/>
      <c r="D1286" s="90"/>
      <c r="E1286" s="90"/>
      <c r="F1286" s="90"/>
      <c r="G1286" s="90"/>
      <c r="H1286" s="90"/>
    </row>
    <row r="1287" spans="1:8">
      <c r="A1287" s="90"/>
      <c r="B1287" s="90"/>
      <c r="C1287" s="90"/>
      <c r="D1287" s="90"/>
      <c r="E1287" s="90"/>
      <c r="F1287" s="90"/>
      <c r="G1287" s="90"/>
      <c r="H1287" s="90"/>
    </row>
    <row r="1288" spans="1:8">
      <c r="A1288" s="90"/>
      <c r="B1288" s="90"/>
      <c r="C1288" s="90"/>
      <c r="D1288" s="90"/>
      <c r="E1288" s="90"/>
      <c r="F1288" s="90"/>
      <c r="G1288" s="90"/>
      <c r="H1288" s="90"/>
    </row>
    <row r="1289" spans="1:8">
      <c r="A1289" s="90"/>
      <c r="B1289" s="90"/>
      <c r="C1289" s="90"/>
      <c r="D1289" s="90"/>
      <c r="E1289" s="90"/>
      <c r="F1289" s="90"/>
      <c r="G1289" s="90"/>
      <c r="H1289" s="90"/>
    </row>
    <row r="1290" spans="1:8">
      <c r="A1290" s="90"/>
      <c r="B1290" s="90"/>
      <c r="C1290" s="90"/>
      <c r="D1290" s="90"/>
      <c r="E1290" s="90"/>
      <c r="F1290" s="90"/>
      <c r="G1290" s="90"/>
      <c r="H1290" s="90"/>
    </row>
    <row r="1291" spans="1:8">
      <c r="A1291" s="90"/>
      <c r="B1291" s="90"/>
      <c r="C1291" s="90"/>
      <c r="D1291" s="90"/>
      <c r="E1291" s="90"/>
      <c r="F1291" s="90"/>
      <c r="G1291" s="90"/>
      <c r="H1291" s="90"/>
    </row>
    <row r="1292" spans="1:8">
      <c r="A1292" s="90"/>
      <c r="B1292" s="90"/>
      <c r="C1292" s="90"/>
      <c r="D1292" s="90"/>
      <c r="E1292" s="90"/>
      <c r="F1292" s="90"/>
      <c r="G1292" s="90"/>
      <c r="H1292" s="90"/>
    </row>
    <row r="1293" spans="1:8">
      <c r="A1293" s="90"/>
      <c r="B1293" s="90"/>
      <c r="C1293" s="90"/>
      <c r="D1293" s="90"/>
      <c r="E1293" s="90"/>
      <c r="F1293" s="90"/>
      <c r="G1293" s="90"/>
      <c r="H1293" s="90"/>
    </row>
    <row r="1294" spans="1:8">
      <c r="A1294" s="90"/>
      <c r="B1294" s="90"/>
      <c r="C1294" s="90"/>
      <c r="D1294" s="90"/>
      <c r="E1294" s="90"/>
      <c r="F1294" s="90"/>
      <c r="G1294" s="90"/>
      <c r="H1294" s="90"/>
    </row>
    <row r="1295" spans="1:8">
      <c r="A1295" s="90"/>
      <c r="B1295" s="90"/>
      <c r="C1295" s="90"/>
      <c r="D1295" s="90"/>
      <c r="E1295" s="90"/>
      <c r="F1295" s="90"/>
      <c r="G1295" s="90"/>
      <c r="H1295" s="90"/>
    </row>
    <row r="1296" spans="1:8">
      <c r="A1296" s="90"/>
      <c r="B1296" s="90"/>
      <c r="C1296" s="90"/>
      <c r="D1296" s="90"/>
      <c r="E1296" s="90"/>
      <c r="F1296" s="90"/>
      <c r="G1296" s="90"/>
      <c r="H1296" s="90"/>
    </row>
    <row r="1297" spans="1:8">
      <c r="A1297" s="90"/>
      <c r="B1297" s="90"/>
      <c r="C1297" s="90"/>
      <c r="D1297" s="90"/>
      <c r="E1297" s="90"/>
      <c r="F1297" s="90"/>
      <c r="G1297" s="90"/>
      <c r="H1297" s="90"/>
    </row>
    <row r="1298" spans="1:8">
      <c r="A1298" s="90"/>
      <c r="B1298" s="90"/>
      <c r="C1298" s="90"/>
      <c r="D1298" s="90"/>
      <c r="E1298" s="90"/>
      <c r="F1298" s="90"/>
      <c r="G1298" s="90"/>
      <c r="H1298" s="90"/>
    </row>
    <row r="1299" spans="1:8">
      <c r="A1299" s="90"/>
      <c r="B1299" s="90"/>
      <c r="C1299" s="90"/>
      <c r="D1299" s="90"/>
      <c r="E1299" s="90"/>
      <c r="F1299" s="90"/>
      <c r="G1299" s="90"/>
      <c r="H1299" s="90"/>
    </row>
    <row r="1300" spans="1:8">
      <c r="A1300" s="90"/>
      <c r="B1300" s="90"/>
      <c r="C1300" s="90"/>
      <c r="D1300" s="90"/>
      <c r="E1300" s="90"/>
      <c r="F1300" s="90"/>
      <c r="G1300" s="90"/>
      <c r="H1300" s="90"/>
    </row>
    <row r="1301" spans="1:8">
      <c r="A1301" s="90"/>
      <c r="B1301" s="90"/>
      <c r="C1301" s="90"/>
      <c r="D1301" s="90"/>
      <c r="E1301" s="90"/>
      <c r="F1301" s="90"/>
      <c r="G1301" s="90"/>
      <c r="H1301" s="90"/>
    </row>
    <row r="1302" spans="1:8">
      <c r="A1302" s="90"/>
      <c r="B1302" s="90"/>
      <c r="C1302" s="90"/>
      <c r="D1302" s="90"/>
      <c r="E1302" s="90"/>
      <c r="F1302" s="90"/>
      <c r="G1302" s="90"/>
      <c r="H1302" s="90"/>
    </row>
    <row r="1303" spans="1:8">
      <c r="A1303" s="90"/>
      <c r="B1303" s="90"/>
      <c r="C1303" s="90"/>
      <c r="D1303" s="90"/>
      <c r="E1303" s="90"/>
      <c r="F1303" s="90"/>
      <c r="G1303" s="90"/>
      <c r="H1303" s="90"/>
    </row>
    <row r="1304" spans="1:8">
      <c r="A1304" s="90"/>
      <c r="B1304" s="90"/>
      <c r="C1304" s="90"/>
      <c r="D1304" s="90"/>
      <c r="E1304" s="90"/>
      <c r="F1304" s="90"/>
      <c r="G1304" s="90"/>
      <c r="H1304" s="90"/>
    </row>
    <row r="1305" spans="1:8">
      <c r="A1305" s="90"/>
      <c r="B1305" s="90"/>
      <c r="C1305" s="90"/>
      <c r="D1305" s="90"/>
      <c r="E1305" s="90"/>
      <c r="F1305" s="90"/>
      <c r="G1305" s="90"/>
      <c r="H1305" s="90"/>
    </row>
    <row r="1306" spans="1:8">
      <c r="A1306" s="90"/>
      <c r="B1306" s="90"/>
      <c r="C1306" s="90"/>
      <c r="D1306" s="90"/>
      <c r="E1306" s="90"/>
      <c r="F1306" s="90"/>
      <c r="G1306" s="90"/>
      <c r="H1306" s="90"/>
    </row>
    <row r="1307" spans="1:8">
      <c r="A1307" s="90"/>
      <c r="B1307" s="90"/>
      <c r="C1307" s="90"/>
      <c r="D1307" s="90"/>
      <c r="E1307" s="90"/>
      <c r="F1307" s="90"/>
      <c r="G1307" s="90"/>
      <c r="H1307" s="90"/>
    </row>
    <row r="1308" spans="1:8">
      <c r="A1308" s="90"/>
      <c r="B1308" s="90"/>
      <c r="C1308" s="90"/>
      <c r="D1308" s="90"/>
      <c r="E1308" s="90"/>
      <c r="F1308" s="90"/>
      <c r="G1308" s="90"/>
      <c r="H1308" s="90"/>
    </row>
    <row r="1309" spans="1:8">
      <c r="A1309" s="90"/>
      <c r="B1309" s="90"/>
      <c r="C1309" s="90"/>
      <c r="D1309" s="90"/>
      <c r="E1309" s="90"/>
      <c r="F1309" s="90"/>
      <c r="G1309" s="90"/>
      <c r="H1309" s="90"/>
    </row>
    <row r="1310" spans="1:8">
      <c r="A1310" s="90"/>
      <c r="B1310" s="90"/>
      <c r="C1310" s="90"/>
      <c r="D1310" s="90"/>
      <c r="E1310" s="90"/>
      <c r="F1310" s="90"/>
      <c r="G1310" s="90"/>
      <c r="H1310" s="90"/>
    </row>
    <row r="1311" spans="1:8">
      <c r="A1311" s="90"/>
      <c r="B1311" s="90"/>
      <c r="C1311" s="90"/>
      <c r="D1311" s="90"/>
      <c r="E1311" s="90"/>
      <c r="F1311" s="90"/>
      <c r="G1311" s="90"/>
      <c r="H1311" s="90"/>
    </row>
    <row r="1312" spans="1:8">
      <c r="A1312" s="90"/>
      <c r="B1312" s="90"/>
      <c r="C1312" s="90"/>
      <c r="D1312" s="90"/>
      <c r="E1312" s="90"/>
      <c r="F1312" s="90"/>
      <c r="G1312" s="90"/>
      <c r="H1312" s="90"/>
    </row>
    <row r="1313" spans="1:8">
      <c r="A1313" s="90"/>
      <c r="B1313" s="90"/>
      <c r="C1313" s="90"/>
      <c r="D1313" s="90"/>
      <c r="E1313" s="90"/>
      <c r="F1313" s="90"/>
      <c r="G1313" s="90"/>
      <c r="H1313" s="90"/>
    </row>
    <row r="1314" spans="1:8">
      <c r="A1314" s="90"/>
      <c r="B1314" s="90"/>
      <c r="C1314" s="90"/>
      <c r="D1314" s="90"/>
      <c r="E1314" s="90"/>
      <c r="F1314" s="90"/>
      <c r="G1314" s="90"/>
      <c r="H1314" s="90"/>
    </row>
    <row r="1315" spans="1:8">
      <c r="A1315" s="90"/>
      <c r="B1315" s="90"/>
      <c r="C1315" s="90"/>
      <c r="D1315" s="90"/>
      <c r="E1315" s="90"/>
      <c r="F1315" s="90"/>
      <c r="G1315" s="90"/>
      <c r="H1315" s="90"/>
    </row>
    <row r="1316" spans="1:8">
      <c r="A1316" s="90"/>
      <c r="B1316" s="90"/>
      <c r="C1316" s="90"/>
      <c r="D1316" s="90"/>
      <c r="E1316" s="90"/>
      <c r="F1316" s="90"/>
      <c r="G1316" s="90"/>
      <c r="H1316" s="90"/>
    </row>
    <row r="1317" spans="1:8">
      <c r="A1317" s="90"/>
      <c r="B1317" s="90"/>
      <c r="C1317" s="90"/>
      <c r="D1317" s="90"/>
      <c r="E1317" s="90"/>
      <c r="F1317" s="90"/>
      <c r="G1317" s="90"/>
      <c r="H1317" s="90"/>
    </row>
    <row r="1318" spans="1:8">
      <c r="A1318" s="90"/>
      <c r="B1318" s="90"/>
      <c r="C1318" s="90"/>
      <c r="D1318" s="90"/>
      <c r="E1318" s="90"/>
      <c r="F1318" s="90"/>
      <c r="G1318" s="90"/>
      <c r="H1318" s="90"/>
    </row>
    <row r="1319" spans="1:8">
      <c r="A1319" s="90"/>
      <c r="B1319" s="90"/>
      <c r="C1319" s="90"/>
      <c r="D1319" s="90"/>
      <c r="E1319" s="90"/>
      <c r="F1319" s="90"/>
      <c r="G1319" s="90"/>
      <c r="H1319" s="90"/>
    </row>
    <row r="1320" spans="1:8">
      <c r="A1320" s="90"/>
      <c r="B1320" s="90"/>
      <c r="C1320" s="90"/>
      <c r="D1320" s="90"/>
      <c r="E1320" s="90"/>
      <c r="F1320" s="90"/>
      <c r="G1320" s="90"/>
      <c r="H1320" s="90"/>
    </row>
    <row r="1321" spans="1:8">
      <c r="A1321" s="90"/>
      <c r="B1321" s="90"/>
      <c r="C1321" s="90"/>
      <c r="D1321" s="90"/>
      <c r="E1321" s="90"/>
      <c r="F1321" s="90"/>
      <c r="G1321" s="90"/>
      <c r="H1321" s="90"/>
    </row>
    <row r="1322" spans="1:8">
      <c r="A1322" s="90"/>
      <c r="B1322" s="90"/>
      <c r="C1322" s="90"/>
      <c r="D1322" s="90"/>
      <c r="E1322" s="90"/>
      <c r="F1322" s="90"/>
      <c r="G1322" s="90"/>
      <c r="H1322" s="90"/>
    </row>
    <row r="1323" spans="1:8">
      <c r="A1323" s="90"/>
      <c r="B1323" s="90"/>
      <c r="C1323" s="90"/>
      <c r="D1323" s="90"/>
      <c r="E1323" s="90"/>
      <c r="F1323" s="90"/>
      <c r="G1323" s="90"/>
      <c r="H1323" s="90"/>
    </row>
    <row r="1324" spans="1:8">
      <c r="A1324" s="90"/>
      <c r="B1324" s="90"/>
      <c r="C1324" s="90"/>
      <c r="D1324" s="90"/>
      <c r="E1324" s="90"/>
      <c r="F1324" s="90"/>
      <c r="G1324" s="90"/>
      <c r="H1324" s="90"/>
    </row>
    <row r="1325" spans="1:8">
      <c r="A1325" s="90"/>
      <c r="B1325" s="90"/>
      <c r="C1325" s="90"/>
      <c r="D1325" s="90"/>
      <c r="E1325" s="90"/>
      <c r="F1325" s="90"/>
      <c r="G1325" s="90"/>
      <c r="H1325" s="90"/>
    </row>
    <row r="1326" spans="1:8">
      <c r="A1326" s="90"/>
      <c r="B1326" s="90"/>
      <c r="C1326" s="90"/>
      <c r="D1326" s="90"/>
      <c r="E1326" s="90"/>
      <c r="F1326" s="90"/>
      <c r="G1326" s="90"/>
      <c r="H1326" s="90"/>
    </row>
    <row r="1327" spans="1:8">
      <c r="A1327" s="90"/>
      <c r="B1327" s="90"/>
      <c r="C1327" s="90"/>
      <c r="D1327" s="90"/>
      <c r="E1327" s="90"/>
      <c r="F1327" s="90"/>
      <c r="G1327" s="90"/>
      <c r="H1327" s="90"/>
    </row>
    <row r="1328" spans="1:8">
      <c r="A1328" s="90"/>
      <c r="B1328" s="90"/>
      <c r="C1328" s="90"/>
      <c r="D1328" s="90"/>
      <c r="E1328" s="90"/>
      <c r="F1328" s="90"/>
      <c r="G1328" s="90"/>
      <c r="H1328" s="90"/>
    </row>
    <row r="1329" spans="1:8">
      <c r="A1329" s="90"/>
      <c r="B1329" s="90"/>
      <c r="C1329" s="90"/>
      <c r="D1329" s="90"/>
      <c r="E1329" s="90"/>
      <c r="F1329" s="90"/>
      <c r="G1329" s="90"/>
      <c r="H1329" s="90"/>
    </row>
    <row r="1330" spans="1:8">
      <c r="A1330" s="90"/>
      <c r="B1330" s="90"/>
      <c r="C1330" s="90"/>
      <c r="D1330" s="90"/>
      <c r="E1330" s="90"/>
      <c r="F1330" s="90"/>
      <c r="G1330" s="90"/>
      <c r="H1330" s="90"/>
    </row>
    <row r="1331" spans="1:8">
      <c r="A1331" s="90"/>
      <c r="B1331" s="90"/>
      <c r="C1331" s="90"/>
      <c r="D1331" s="90"/>
      <c r="E1331" s="90"/>
      <c r="F1331" s="90"/>
      <c r="G1331" s="90"/>
      <c r="H1331" s="90"/>
    </row>
    <row r="1332" spans="1:8">
      <c r="A1332" s="90"/>
      <c r="B1332" s="90"/>
      <c r="C1332" s="90"/>
      <c r="D1332" s="90"/>
      <c r="E1332" s="90"/>
      <c r="F1332" s="90"/>
      <c r="G1332" s="90"/>
      <c r="H1332" s="90"/>
    </row>
    <row r="1333" spans="1:8">
      <c r="A1333" s="90"/>
      <c r="B1333" s="90"/>
      <c r="C1333" s="90"/>
      <c r="D1333" s="90"/>
      <c r="E1333" s="90"/>
      <c r="F1333" s="90"/>
      <c r="G1333" s="90"/>
      <c r="H1333" s="90"/>
    </row>
    <row r="1334" spans="1:8">
      <c r="A1334" s="90"/>
      <c r="B1334" s="90"/>
      <c r="C1334" s="90"/>
      <c r="D1334" s="90"/>
      <c r="E1334" s="90"/>
      <c r="F1334" s="90"/>
      <c r="G1334" s="90"/>
      <c r="H1334" s="90"/>
    </row>
    <row r="1335" spans="1:8">
      <c r="A1335" s="90"/>
      <c r="B1335" s="90"/>
      <c r="C1335" s="90"/>
      <c r="D1335" s="90"/>
      <c r="E1335" s="90"/>
      <c r="F1335" s="90"/>
      <c r="G1335" s="90"/>
      <c r="H1335" s="90"/>
    </row>
    <row r="1336" spans="1:8">
      <c r="A1336" s="90"/>
      <c r="B1336" s="90"/>
      <c r="C1336" s="90"/>
      <c r="D1336" s="90"/>
      <c r="E1336" s="90"/>
      <c r="F1336" s="90"/>
      <c r="G1336" s="90"/>
      <c r="H1336" s="90"/>
    </row>
    <row r="1337" spans="1:8">
      <c r="A1337" s="90"/>
      <c r="B1337" s="90"/>
      <c r="C1337" s="90"/>
      <c r="D1337" s="90"/>
      <c r="E1337" s="90"/>
      <c r="F1337" s="90"/>
      <c r="G1337" s="90"/>
      <c r="H1337" s="90"/>
    </row>
    <row r="1338" spans="1:8">
      <c r="A1338" s="90"/>
      <c r="B1338" s="90"/>
      <c r="C1338" s="90"/>
      <c r="D1338" s="90"/>
      <c r="E1338" s="90"/>
      <c r="F1338" s="90"/>
      <c r="G1338" s="90"/>
      <c r="H1338" s="90"/>
    </row>
    <row r="1339" spans="1:8">
      <c r="A1339" s="90"/>
      <c r="B1339" s="90"/>
      <c r="C1339" s="90"/>
      <c r="D1339" s="90"/>
      <c r="E1339" s="90"/>
      <c r="F1339" s="90"/>
      <c r="G1339" s="90"/>
      <c r="H1339" s="90"/>
    </row>
    <row r="1340" spans="1:8">
      <c r="A1340" s="90"/>
      <c r="B1340" s="90"/>
      <c r="C1340" s="90"/>
      <c r="D1340" s="90"/>
      <c r="E1340" s="90"/>
      <c r="F1340" s="90"/>
      <c r="G1340" s="90"/>
      <c r="H1340" s="90"/>
    </row>
    <row r="1341" spans="1:8">
      <c r="A1341" s="90"/>
      <c r="B1341" s="90"/>
      <c r="C1341" s="90"/>
      <c r="D1341" s="90"/>
      <c r="E1341" s="90"/>
      <c r="F1341" s="90"/>
      <c r="G1341" s="90"/>
      <c r="H1341" s="90"/>
    </row>
    <row r="1342" spans="1:8">
      <c r="A1342" s="90"/>
      <c r="B1342" s="90"/>
      <c r="C1342" s="90"/>
      <c r="D1342" s="90"/>
      <c r="E1342" s="90"/>
      <c r="F1342" s="90"/>
      <c r="G1342" s="90"/>
      <c r="H1342" s="90"/>
    </row>
    <row r="1343" spans="1:8">
      <c r="A1343" s="90"/>
      <c r="B1343" s="90"/>
      <c r="C1343" s="90"/>
      <c r="D1343" s="90"/>
      <c r="E1343" s="90"/>
      <c r="F1343" s="90"/>
      <c r="G1343" s="90"/>
      <c r="H1343" s="90"/>
    </row>
    <row r="1344" spans="1:8">
      <c r="A1344" s="90"/>
      <c r="B1344" s="90"/>
      <c r="C1344" s="90"/>
      <c r="D1344" s="90"/>
      <c r="E1344" s="90"/>
      <c r="F1344" s="90"/>
      <c r="G1344" s="90"/>
      <c r="H1344" s="90"/>
    </row>
    <row r="1345" spans="1:8">
      <c r="A1345" s="90"/>
      <c r="B1345" s="90"/>
      <c r="C1345" s="90"/>
      <c r="D1345" s="90"/>
      <c r="E1345" s="90"/>
      <c r="F1345" s="90"/>
      <c r="G1345" s="90"/>
      <c r="H1345" s="90"/>
    </row>
    <row r="1346" spans="1:8">
      <c r="A1346" s="90"/>
      <c r="B1346" s="90"/>
      <c r="C1346" s="90"/>
      <c r="D1346" s="90"/>
      <c r="E1346" s="90"/>
      <c r="F1346" s="90"/>
      <c r="G1346" s="90"/>
      <c r="H1346" s="90"/>
    </row>
    <row r="1347" spans="1:8">
      <c r="A1347" s="90"/>
      <c r="B1347" s="90"/>
      <c r="C1347" s="90"/>
      <c r="D1347" s="90"/>
      <c r="E1347" s="90"/>
      <c r="F1347" s="90"/>
      <c r="G1347" s="90"/>
      <c r="H1347" s="90"/>
    </row>
    <row r="1348" spans="1:8">
      <c r="A1348" s="90"/>
      <c r="B1348" s="90"/>
      <c r="C1348" s="90"/>
      <c r="D1348" s="90"/>
      <c r="E1348" s="90"/>
      <c r="F1348" s="90"/>
      <c r="G1348" s="90"/>
      <c r="H1348" s="90"/>
    </row>
    <row r="1349" spans="1:8">
      <c r="A1349" s="90"/>
      <c r="B1349" s="90"/>
      <c r="C1349" s="90"/>
      <c r="D1349" s="90"/>
      <c r="E1349" s="90"/>
      <c r="F1349" s="90"/>
      <c r="G1349" s="90"/>
      <c r="H1349" s="90"/>
    </row>
    <row r="1350" spans="1:8">
      <c r="A1350" s="90"/>
      <c r="B1350" s="90"/>
      <c r="C1350" s="90"/>
      <c r="D1350" s="90"/>
      <c r="E1350" s="90"/>
      <c r="F1350" s="90"/>
      <c r="G1350" s="90"/>
      <c r="H1350" s="90"/>
    </row>
    <row r="1351" spans="1:8">
      <c r="A1351" s="90"/>
      <c r="B1351" s="90"/>
      <c r="C1351" s="90"/>
      <c r="D1351" s="90"/>
      <c r="E1351" s="90"/>
      <c r="F1351" s="90"/>
      <c r="G1351" s="90"/>
      <c r="H1351" s="90"/>
    </row>
    <row r="1352" spans="1:8">
      <c r="A1352" s="90"/>
      <c r="B1352" s="90"/>
      <c r="C1352" s="90"/>
      <c r="D1352" s="90"/>
      <c r="E1352" s="90"/>
      <c r="F1352" s="90"/>
      <c r="G1352" s="90"/>
      <c r="H1352" s="90"/>
    </row>
    <row r="1353" spans="1:8">
      <c r="A1353" s="90"/>
      <c r="B1353" s="90"/>
      <c r="C1353" s="90"/>
      <c r="D1353" s="90"/>
      <c r="E1353" s="90"/>
      <c r="F1353" s="90"/>
      <c r="G1353" s="90"/>
      <c r="H1353" s="90"/>
    </row>
    <row r="1354" spans="1:8">
      <c r="A1354" s="90"/>
      <c r="B1354" s="90"/>
      <c r="C1354" s="90"/>
      <c r="D1354" s="90"/>
      <c r="E1354" s="90"/>
      <c r="F1354" s="90"/>
      <c r="G1354" s="90"/>
      <c r="H1354" s="90"/>
    </row>
    <row r="1355" spans="1:8">
      <c r="A1355" s="90"/>
      <c r="B1355" s="90"/>
      <c r="C1355" s="90"/>
      <c r="D1355" s="90"/>
      <c r="E1355" s="90"/>
      <c r="F1355" s="90"/>
      <c r="G1355" s="90"/>
      <c r="H1355" s="90"/>
    </row>
    <row r="1356" spans="1:8">
      <c r="A1356" s="90"/>
      <c r="B1356" s="90"/>
      <c r="C1356" s="90"/>
      <c r="D1356" s="90"/>
      <c r="E1356" s="90"/>
      <c r="F1356" s="90"/>
      <c r="G1356" s="90"/>
      <c r="H1356" s="90"/>
    </row>
    <row r="1357" spans="1:8">
      <c r="A1357" s="90"/>
      <c r="B1357" s="90"/>
      <c r="C1357" s="90"/>
      <c r="D1357" s="90"/>
      <c r="E1357" s="90"/>
      <c r="F1357" s="90"/>
      <c r="G1357" s="90"/>
      <c r="H1357" s="90"/>
    </row>
    <row r="1358" spans="1:8">
      <c r="A1358" s="90"/>
      <c r="B1358" s="90"/>
      <c r="C1358" s="90"/>
      <c r="D1358" s="90"/>
      <c r="E1358" s="90"/>
      <c r="F1358" s="90"/>
      <c r="G1358" s="90"/>
      <c r="H1358" s="90"/>
    </row>
    <row r="1359" spans="1:8">
      <c r="A1359" s="90"/>
      <c r="B1359" s="90"/>
      <c r="C1359" s="90"/>
      <c r="D1359" s="90"/>
      <c r="E1359" s="90"/>
      <c r="F1359" s="90"/>
      <c r="G1359" s="90"/>
      <c r="H1359" s="90"/>
    </row>
    <row r="1360" spans="1:8">
      <c r="A1360" s="90"/>
      <c r="B1360" s="90"/>
      <c r="C1360" s="90"/>
      <c r="D1360" s="90"/>
      <c r="E1360" s="90"/>
      <c r="F1360" s="90"/>
      <c r="G1360" s="90"/>
      <c r="H1360" s="90"/>
    </row>
    <row r="1361" spans="1:8">
      <c r="A1361" s="90"/>
      <c r="B1361" s="90"/>
      <c r="C1361" s="90"/>
      <c r="D1361" s="90"/>
      <c r="E1361" s="90"/>
      <c r="F1361" s="90"/>
      <c r="G1361" s="90"/>
      <c r="H1361" s="90"/>
    </row>
    <row r="1362" spans="1:8">
      <c r="A1362" s="90"/>
      <c r="B1362" s="90"/>
      <c r="C1362" s="90"/>
      <c r="D1362" s="90"/>
      <c r="E1362" s="90"/>
      <c r="F1362" s="90"/>
      <c r="G1362" s="90"/>
      <c r="H1362" s="90"/>
    </row>
    <row r="1363" spans="1:8">
      <c r="A1363" s="90"/>
      <c r="B1363" s="90"/>
      <c r="C1363" s="90"/>
      <c r="D1363" s="90"/>
      <c r="E1363" s="90"/>
      <c r="F1363" s="90"/>
      <c r="G1363" s="90"/>
      <c r="H1363" s="90"/>
    </row>
    <row r="1364" spans="1:8">
      <c r="A1364" s="90"/>
      <c r="B1364" s="90"/>
      <c r="C1364" s="90"/>
      <c r="D1364" s="90"/>
      <c r="E1364" s="90"/>
      <c r="F1364" s="90"/>
      <c r="G1364" s="90"/>
      <c r="H1364" s="90"/>
    </row>
    <row r="1365" spans="1:8">
      <c r="A1365" s="90"/>
      <c r="B1365" s="90"/>
      <c r="C1365" s="90"/>
      <c r="D1365" s="90"/>
      <c r="E1365" s="90"/>
      <c r="F1365" s="90"/>
      <c r="G1365" s="90"/>
      <c r="H1365" s="90"/>
    </row>
    <row r="1366" spans="1:8">
      <c r="A1366" s="90"/>
      <c r="B1366" s="90"/>
      <c r="C1366" s="90"/>
      <c r="D1366" s="90"/>
      <c r="E1366" s="90"/>
      <c r="F1366" s="90"/>
      <c r="G1366" s="90"/>
      <c r="H1366" s="90"/>
    </row>
    <row r="1367" spans="1:8">
      <c r="A1367" s="90"/>
      <c r="B1367" s="90"/>
      <c r="C1367" s="90"/>
      <c r="D1367" s="90"/>
      <c r="E1367" s="90"/>
      <c r="F1367" s="90"/>
      <c r="G1367" s="90"/>
      <c r="H1367" s="90"/>
    </row>
    <row r="1368" spans="1:8">
      <c r="A1368" s="90"/>
      <c r="B1368" s="90"/>
      <c r="C1368" s="90"/>
      <c r="D1368" s="90"/>
      <c r="E1368" s="90"/>
      <c r="F1368" s="90"/>
      <c r="G1368" s="90"/>
      <c r="H1368" s="90"/>
    </row>
    <row r="1369" spans="1:8">
      <c r="A1369" s="90"/>
      <c r="B1369" s="90"/>
      <c r="C1369" s="90"/>
      <c r="D1369" s="90"/>
      <c r="E1369" s="90"/>
      <c r="F1369" s="90"/>
      <c r="G1369" s="90"/>
      <c r="H1369" s="90"/>
    </row>
    <row r="1370" spans="1:8">
      <c r="A1370" s="90"/>
      <c r="B1370" s="90"/>
      <c r="C1370" s="90"/>
      <c r="D1370" s="90"/>
      <c r="E1370" s="90"/>
      <c r="F1370" s="90"/>
      <c r="G1370" s="90"/>
      <c r="H1370" s="90"/>
    </row>
    <row r="1371" spans="1:8">
      <c r="A1371" s="90"/>
      <c r="B1371" s="90"/>
      <c r="C1371" s="90"/>
      <c r="D1371" s="90"/>
      <c r="E1371" s="90"/>
      <c r="F1371" s="90"/>
      <c r="G1371" s="90"/>
      <c r="H1371" s="90"/>
    </row>
    <row r="1372" spans="1:8">
      <c r="A1372" s="90"/>
      <c r="B1372" s="90"/>
      <c r="C1372" s="90"/>
      <c r="D1372" s="90"/>
      <c r="E1372" s="90"/>
      <c r="F1372" s="90"/>
      <c r="G1372" s="90"/>
      <c r="H1372" s="90"/>
    </row>
    <row r="1373" spans="1:8">
      <c r="A1373" s="90"/>
      <c r="B1373" s="90"/>
      <c r="C1373" s="90"/>
      <c r="D1373" s="90"/>
      <c r="E1373" s="90"/>
      <c r="F1373" s="90"/>
      <c r="G1373" s="90"/>
      <c r="H1373" s="90"/>
    </row>
    <row r="1374" spans="1:8">
      <c r="A1374" s="90"/>
      <c r="B1374" s="90"/>
      <c r="C1374" s="90"/>
      <c r="D1374" s="90"/>
      <c r="E1374" s="90"/>
      <c r="F1374" s="90"/>
      <c r="G1374" s="90"/>
      <c r="H1374" s="90"/>
    </row>
    <row r="1375" spans="1:8">
      <c r="A1375" s="90"/>
      <c r="B1375" s="90"/>
      <c r="C1375" s="90"/>
      <c r="D1375" s="90"/>
      <c r="E1375" s="90"/>
      <c r="F1375" s="90"/>
      <c r="G1375" s="90"/>
      <c r="H1375" s="90"/>
    </row>
    <row r="1376" spans="1:8">
      <c r="A1376" s="90"/>
      <c r="B1376" s="90"/>
      <c r="C1376" s="90"/>
      <c r="D1376" s="90"/>
      <c r="E1376" s="90"/>
      <c r="F1376" s="90"/>
      <c r="G1376" s="90"/>
      <c r="H1376" s="90"/>
    </row>
    <row r="1377" spans="1:8">
      <c r="A1377" s="90"/>
      <c r="B1377" s="90"/>
      <c r="C1377" s="90"/>
      <c r="D1377" s="90"/>
      <c r="E1377" s="90"/>
      <c r="F1377" s="90"/>
      <c r="G1377" s="90"/>
      <c r="H1377" s="90"/>
    </row>
    <row r="1378" spans="1:8">
      <c r="A1378" s="90"/>
      <c r="B1378" s="90"/>
      <c r="C1378" s="90"/>
      <c r="D1378" s="90"/>
      <c r="E1378" s="90"/>
      <c r="F1378" s="90"/>
      <c r="G1378" s="90"/>
      <c r="H1378" s="90"/>
    </row>
    <row r="1379" spans="1:8">
      <c r="A1379" s="90"/>
      <c r="B1379" s="90"/>
      <c r="C1379" s="90"/>
      <c r="D1379" s="90"/>
      <c r="E1379" s="90"/>
      <c r="F1379" s="90"/>
      <c r="G1379" s="90"/>
      <c r="H1379" s="90"/>
    </row>
    <row r="1380" spans="1:8">
      <c r="A1380" s="90"/>
      <c r="B1380" s="90"/>
      <c r="C1380" s="90"/>
      <c r="D1380" s="90"/>
      <c r="E1380" s="90"/>
      <c r="F1380" s="90"/>
      <c r="G1380" s="90"/>
      <c r="H1380" s="90"/>
    </row>
    <row r="1381" spans="1:8">
      <c r="A1381" s="90"/>
      <c r="B1381" s="90"/>
      <c r="C1381" s="90"/>
      <c r="D1381" s="90"/>
      <c r="E1381" s="90"/>
      <c r="F1381" s="90"/>
      <c r="G1381" s="90"/>
      <c r="H1381" s="90"/>
    </row>
    <row r="1382" spans="1:8">
      <c r="A1382" s="90"/>
      <c r="B1382" s="90"/>
      <c r="C1382" s="90"/>
      <c r="D1382" s="90"/>
      <c r="E1382" s="90"/>
      <c r="F1382" s="90"/>
      <c r="G1382" s="90"/>
      <c r="H1382" s="90"/>
    </row>
    <row r="1383" spans="1:8">
      <c r="A1383" s="90"/>
      <c r="B1383" s="90"/>
      <c r="C1383" s="90"/>
      <c r="D1383" s="90"/>
      <c r="E1383" s="90"/>
      <c r="F1383" s="90"/>
      <c r="G1383" s="90"/>
      <c r="H1383" s="90"/>
    </row>
    <row r="1384" spans="1:8">
      <c r="A1384" s="90"/>
      <c r="B1384" s="90"/>
      <c r="C1384" s="90"/>
      <c r="D1384" s="90"/>
      <c r="E1384" s="90"/>
      <c r="F1384" s="90"/>
      <c r="G1384" s="90"/>
      <c r="H1384" s="90"/>
    </row>
    <row r="1385" spans="1:8">
      <c r="A1385" s="90"/>
      <c r="B1385" s="90"/>
      <c r="C1385" s="90"/>
      <c r="D1385" s="90"/>
      <c r="E1385" s="90"/>
      <c r="F1385" s="90"/>
      <c r="G1385" s="90"/>
      <c r="H1385" s="90"/>
    </row>
    <row r="1386" spans="1:8">
      <c r="A1386" s="90"/>
      <c r="B1386" s="90"/>
      <c r="C1386" s="90"/>
      <c r="D1386" s="90"/>
      <c r="E1386" s="90"/>
      <c r="F1386" s="90"/>
      <c r="G1386" s="90"/>
      <c r="H1386" s="90"/>
    </row>
    <row r="1387" spans="1:8">
      <c r="A1387" s="90"/>
      <c r="B1387" s="90"/>
      <c r="C1387" s="90"/>
      <c r="D1387" s="90"/>
      <c r="E1387" s="90"/>
      <c r="F1387" s="90"/>
      <c r="G1387" s="90"/>
      <c r="H1387" s="90"/>
    </row>
    <row r="1388" spans="1:8">
      <c r="A1388" s="90"/>
      <c r="B1388" s="90"/>
      <c r="C1388" s="90"/>
      <c r="D1388" s="90"/>
      <c r="E1388" s="90"/>
      <c r="F1388" s="90"/>
      <c r="G1388" s="90"/>
      <c r="H1388" s="90"/>
    </row>
    <row r="1389" spans="1:8">
      <c r="A1389" s="90"/>
      <c r="B1389" s="90"/>
      <c r="C1389" s="90"/>
      <c r="D1389" s="90"/>
      <c r="E1389" s="90"/>
      <c r="F1389" s="90"/>
      <c r="G1389" s="90"/>
      <c r="H1389" s="90"/>
    </row>
    <row r="1390" spans="1:8">
      <c r="A1390" s="90"/>
      <c r="B1390" s="90"/>
      <c r="C1390" s="90"/>
      <c r="D1390" s="90"/>
      <c r="E1390" s="90"/>
      <c r="F1390" s="90"/>
      <c r="G1390" s="90"/>
      <c r="H1390" s="90"/>
    </row>
    <row r="1391" spans="1:8">
      <c r="A1391" s="90"/>
      <c r="B1391" s="90"/>
      <c r="C1391" s="90"/>
      <c r="D1391" s="90"/>
      <c r="E1391" s="90"/>
      <c r="F1391" s="90"/>
      <c r="G1391" s="90"/>
      <c r="H1391" s="90"/>
    </row>
    <row r="1392" spans="1:8">
      <c r="A1392" s="90"/>
      <c r="B1392" s="90"/>
      <c r="C1392" s="90"/>
      <c r="D1392" s="90"/>
      <c r="E1392" s="90"/>
      <c r="F1392" s="90"/>
      <c r="G1392" s="90"/>
      <c r="H1392" s="90"/>
    </row>
    <row r="1393" spans="1:8">
      <c r="A1393" s="90"/>
      <c r="B1393" s="90"/>
      <c r="C1393" s="90"/>
      <c r="D1393" s="90"/>
      <c r="E1393" s="90"/>
      <c r="F1393" s="90"/>
      <c r="G1393" s="90"/>
      <c r="H1393" s="90"/>
    </row>
    <row r="1394" spans="1:8">
      <c r="A1394" s="90"/>
      <c r="B1394" s="90"/>
      <c r="C1394" s="90"/>
      <c r="D1394" s="90"/>
      <c r="E1394" s="90"/>
      <c r="F1394" s="90"/>
      <c r="G1394" s="90"/>
      <c r="H1394" s="90"/>
    </row>
    <row r="1395" spans="1:8">
      <c r="A1395" s="90"/>
      <c r="B1395" s="90"/>
      <c r="C1395" s="90"/>
      <c r="D1395" s="90"/>
      <c r="E1395" s="90"/>
      <c r="F1395" s="90"/>
      <c r="G1395" s="90"/>
      <c r="H1395" s="90"/>
    </row>
    <row r="1396" spans="1:8">
      <c r="A1396" s="90"/>
      <c r="B1396" s="90"/>
      <c r="C1396" s="90"/>
      <c r="D1396" s="90"/>
      <c r="E1396" s="90"/>
      <c r="F1396" s="90"/>
      <c r="G1396" s="90"/>
      <c r="H1396" s="90"/>
    </row>
    <row r="1397" spans="1:8">
      <c r="A1397" s="90"/>
      <c r="B1397" s="90"/>
      <c r="C1397" s="90"/>
      <c r="D1397" s="90"/>
      <c r="E1397" s="90"/>
      <c r="F1397" s="90"/>
      <c r="G1397" s="90"/>
      <c r="H1397" s="90"/>
    </row>
    <row r="1398" spans="1:8">
      <c r="A1398" s="90"/>
      <c r="B1398" s="90"/>
      <c r="C1398" s="90"/>
      <c r="D1398" s="90"/>
      <c r="E1398" s="90"/>
      <c r="F1398" s="90"/>
      <c r="G1398" s="90"/>
      <c r="H1398" s="90"/>
    </row>
    <row r="1399" spans="1:8">
      <c r="A1399" s="90"/>
      <c r="B1399" s="90"/>
      <c r="C1399" s="90"/>
      <c r="D1399" s="90"/>
      <c r="E1399" s="90"/>
      <c r="F1399" s="90"/>
      <c r="G1399" s="90"/>
      <c r="H1399" s="90"/>
    </row>
    <row r="1400" spans="1:8">
      <c r="A1400" s="90"/>
      <c r="B1400" s="90"/>
      <c r="C1400" s="90"/>
      <c r="D1400" s="90"/>
      <c r="E1400" s="90"/>
      <c r="F1400" s="90"/>
      <c r="G1400" s="90"/>
      <c r="H1400" s="90"/>
    </row>
    <row r="1401" spans="1:8">
      <c r="A1401" s="90"/>
      <c r="B1401" s="90"/>
      <c r="C1401" s="90"/>
      <c r="D1401" s="90"/>
      <c r="E1401" s="90"/>
      <c r="F1401" s="90"/>
      <c r="G1401" s="90"/>
      <c r="H1401" s="90"/>
    </row>
    <row r="1402" spans="1:8">
      <c r="A1402" s="90"/>
      <c r="B1402" s="90"/>
      <c r="C1402" s="90"/>
      <c r="D1402" s="90"/>
      <c r="E1402" s="90"/>
      <c r="F1402" s="90"/>
      <c r="G1402" s="90"/>
      <c r="H1402" s="90"/>
    </row>
    <row r="1403" spans="1:8">
      <c r="A1403" s="90"/>
      <c r="B1403" s="90"/>
      <c r="C1403" s="90"/>
      <c r="D1403" s="90"/>
      <c r="E1403" s="90"/>
      <c r="F1403" s="90"/>
      <c r="G1403" s="90"/>
      <c r="H1403" s="90"/>
    </row>
    <row r="1404" spans="1:8">
      <c r="A1404" s="90"/>
      <c r="B1404" s="90"/>
      <c r="C1404" s="90"/>
      <c r="D1404" s="90"/>
      <c r="E1404" s="90"/>
      <c r="F1404" s="90"/>
      <c r="G1404" s="90"/>
      <c r="H1404" s="90"/>
    </row>
    <row r="1405" spans="1:8">
      <c r="A1405" s="90"/>
      <c r="B1405" s="90"/>
      <c r="C1405" s="90"/>
      <c r="D1405" s="90"/>
      <c r="E1405" s="90"/>
      <c r="F1405" s="90"/>
      <c r="G1405" s="90"/>
      <c r="H1405" s="90"/>
    </row>
    <row r="1406" spans="1:8">
      <c r="A1406" s="90"/>
      <c r="B1406" s="90"/>
      <c r="C1406" s="90"/>
      <c r="D1406" s="90"/>
      <c r="E1406" s="90"/>
      <c r="F1406" s="90"/>
      <c r="G1406" s="90"/>
      <c r="H1406" s="90"/>
    </row>
    <row r="1407" spans="1:8">
      <c r="A1407" s="90"/>
      <c r="B1407" s="90"/>
      <c r="C1407" s="90"/>
      <c r="D1407" s="90"/>
      <c r="E1407" s="90"/>
      <c r="F1407" s="90"/>
      <c r="G1407" s="90"/>
      <c r="H1407" s="90"/>
    </row>
    <row r="1408" spans="1:8">
      <c r="A1408" s="90"/>
      <c r="B1408" s="90"/>
      <c r="C1408" s="90"/>
      <c r="D1408" s="90"/>
      <c r="E1408" s="90"/>
      <c r="F1408" s="90"/>
      <c r="G1408" s="90"/>
      <c r="H1408" s="90"/>
    </row>
    <row r="1409" spans="1:8">
      <c r="A1409" s="90"/>
      <c r="B1409" s="90"/>
      <c r="C1409" s="90"/>
      <c r="D1409" s="90"/>
      <c r="E1409" s="90"/>
      <c r="F1409" s="90"/>
      <c r="G1409" s="90"/>
      <c r="H1409" s="90"/>
    </row>
    <row r="1410" spans="1:8">
      <c r="A1410" s="90"/>
      <c r="B1410" s="90"/>
      <c r="C1410" s="90"/>
      <c r="D1410" s="90"/>
      <c r="E1410" s="90"/>
      <c r="F1410" s="90"/>
      <c r="G1410" s="90"/>
      <c r="H1410" s="90"/>
    </row>
    <row r="1411" spans="1:8">
      <c r="A1411" s="90"/>
      <c r="B1411" s="90"/>
      <c r="C1411" s="90"/>
      <c r="D1411" s="90"/>
      <c r="E1411" s="90"/>
      <c r="F1411" s="90"/>
      <c r="G1411" s="90"/>
      <c r="H1411" s="90"/>
    </row>
    <row r="1412" spans="1:8">
      <c r="A1412" s="90"/>
      <c r="B1412" s="90"/>
      <c r="C1412" s="90"/>
      <c r="D1412" s="90"/>
      <c r="E1412" s="90"/>
      <c r="F1412" s="90"/>
      <c r="G1412" s="90"/>
      <c r="H1412" s="90"/>
    </row>
    <row r="1413" spans="1:8">
      <c r="A1413" s="90"/>
      <c r="B1413" s="90"/>
      <c r="C1413" s="90"/>
      <c r="D1413" s="90"/>
      <c r="E1413" s="90"/>
      <c r="F1413" s="90"/>
      <c r="G1413" s="90"/>
      <c r="H1413" s="90"/>
    </row>
    <row r="1414" spans="1:8">
      <c r="A1414" s="90"/>
      <c r="B1414" s="90"/>
      <c r="C1414" s="90"/>
      <c r="D1414" s="90"/>
      <c r="E1414" s="90"/>
      <c r="F1414" s="90"/>
      <c r="G1414" s="90"/>
      <c r="H1414" s="90"/>
    </row>
    <row r="1415" spans="1:8">
      <c r="A1415" s="90"/>
      <c r="B1415" s="90"/>
      <c r="C1415" s="90"/>
      <c r="D1415" s="90"/>
      <c r="E1415" s="90"/>
      <c r="F1415" s="90"/>
      <c r="G1415" s="90"/>
      <c r="H1415" s="90"/>
    </row>
    <row r="1416" spans="1:8">
      <c r="A1416" s="90"/>
      <c r="B1416" s="90"/>
      <c r="C1416" s="90"/>
      <c r="D1416" s="90"/>
      <c r="E1416" s="90"/>
      <c r="F1416" s="90"/>
      <c r="G1416" s="90"/>
      <c r="H1416" s="90"/>
    </row>
    <row r="1417" spans="1:8">
      <c r="A1417" s="90"/>
      <c r="B1417" s="90"/>
      <c r="C1417" s="90"/>
      <c r="D1417" s="90"/>
      <c r="E1417" s="90"/>
      <c r="F1417" s="90"/>
      <c r="G1417" s="90"/>
      <c r="H1417" s="90"/>
    </row>
    <row r="1418" spans="1:8">
      <c r="A1418" s="90"/>
      <c r="B1418" s="90"/>
      <c r="C1418" s="90"/>
      <c r="D1418" s="90"/>
      <c r="E1418" s="90"/>
      <c r="F1418" s="90"/>
      <c r="G1418" s="90"/>
      <c r="H1418" s="90"/>
    </row>
    <row r="1419" spans="1:8">
      <c r="A1419" s="90"/>
      <c r="B1419" s="90"/>
      <c r="C1419" s="90"/>
      <c r="D1419" s="90"/>
      <c r="E1419" s="90"/>
      <c r="F1419" s="90"/>
      <c r="G1419" s="90"/>
      <c r="H1419" s="90"/>
    </row>
    <row r="1420" spans="1:8">
      <c r="A1420" s="90"/>
      <c r="B1420" s="90"/>
      <c r="C1420" s="90"/>
      <c r="D1420" s="90"/>
      <c r="E1420" s="90"/>
      <c r="F1420" s="90"/>
      <c r="G1420" s="90"/>
      <c r="H1420" s="90"/>
    </row>
    <row r="1421" spans="1:8">
      <c r="A1421" s="90"/>
      <c r="B1421" s="90"/>
      <c r="C1421" s="90"/>
      <c r="D1421" s="90"/>
      <c r="E1421" s="90"/>
      <c r="F1421" s="90"/>
      <c r="G1421" s="90"/>
      <c r="H1421" s="90"/>
    </row>
    <row r="1422" spans="1:8">
      <c r="A1422" s="90"/>
      <c r="B1422" s="90"/>
      <c r="C1422" s="90"/>
      <c r="D1422" s="90"/>
      <c r="E1422" s="90"/>
      <c r="F1422" s="90"/>
      <c r="G1422" s="90"/>
      <c r="H1422" s="90"/>
    </row>
    <row r="1423" spans="1:8">
      <c r="A1423" s="90"/>
      <c r="B1423" s="90"/>
      <c r="C1423" s="90"/>
      <c r="D1423" s="90"/>
      <c r="E1423" s="90"/>
      <c r="F1423" s="90"/>
      <c r="G1423" s="90"/>
      <c r="H1423" s="90"/>
    </row>
    <row r="1424" spans="1:8">
      <c r="A1424" s="90"/>
      <c r="B1424" s="90"/>
      <c r="C1424" s="90"/>
      <c r="D1424" s="90"/>
      <c r="E1424" s="90"/>
      <c r="F1424" s="90"/>
      <c r="G1424" s="90"/>
      <c r="H1424" s="90"/>
    </row>
    <row r="1425" spans="1:8">
      <c r="A1425" s="90"/>
      <c r="B1425" s="90"/>
      <c r="C1425" s="90"/>
      <c r="D1425" s="90"/>
      <c r="E1425" s="90"/>
      <c r="F1425" s="90"/>
      <c r="G1425" s="90"/>
      <c r="H1425" s="90"/>
    </row>
    <row r="1426" spans="1:8">
      <c r="A1426" s="90"/>
      <c r="B1426" s="90"/>
      <c r="C1426" s="90"/>
      <c r="D1426" s="90"/>
      <c r="E1426" s="90"/>
      <c r="F1426" s="90"/>
      <c r="G1426" s="90"/>
      <c r="H1426" s="90"/>
    </row>
    <row r="1427" spans="1:8">
      <c r="A1427" s="90"/>
      <c r="B1427" s="90"/>
      <c r="C1427" s="90"/>
      <c r="D1427" s="90"/>
      <c r="E1427" s="90"/>
      <c r="F1427" s="90"/>
      <c r="G1427" s="90"/>
      <c r="H1427" s="90"/>
    </row>
    <row r="1428" spans="1:8">
      <c r="A1428" s="90"/>
      <c r="B1428" s="90"/>
      <c r="C1428" s="90"/>
      <c r="D1428" s="90"/>
      <c r="E1428" s="90"/>
      <c r="F1428" s="90"/>
      <c r="G1428" s="90"/>
      <c r="H1428" s="90"/>
    </row>
    <row r="1429" spans="1:8">
      <c r="A1429" s="90"/>
      <c r="B1429" s="90"/>
      <c r="C1429" s="90"/>
      <c r="D1429" s="90"/>
      <c r="E1429" s="90"/>
      <c r="F1429" s="90"/>
      <c r="G1429" s="90"/>
      <c r="H1429" s="90"/>
    </row>
    <row r="1430" spans="1:8">
      <c r="A1430" s="90"/>
      <c r="B1430" s="90"/>
      <c r="C1430" s="90"/>
      <c r="D1430" s="90"/>
      <c r="E1430" s="90"/>
      <c r="F1430" s="90"/>
      <c r="G1430" s="90"/>
      <c r="H1430" s="90"/>
    </row>
    <row r="1431" spans="1:8">
      <c r="A1431" s="90"/>
      <c r="B1431" s="90"/>
      <c r="C1431" s="90"/>
      <c r="D1431" s="90"/>
      <c r="E1431" s="90"/>
      <c r="F1431" s="90"/>
      <c r="G1431" s="90"/>
      <c r="H1431" s="90"/>
    </row>
    <row r="1432" spans="1:8">
      <c r="A1432" s="90"/>
      <c r="B1432" s="90"/>
      <c r="C1432" s="90"/>
      <c r="D1432" s="90"/>
      <c r="E1432" s="90"/>
      <c r="F1432" s="90"/>
      <c r="G1432" s="90"/>
      <c r="H1432" s="90"/>
    </row>
    <row r="1433" spans="1:8">
      <c r="A1433" s="90"/>
      <c r="B1433" s="90"/>
      <c r="C1433" s="90"/>
      <c r="D1433" s="90"/>
      <c r="E1433" s="90"/>
      <c r="F1433" s="90"/>
      <c r="G1433" s="90"/>
      <c r="H1433" s="90"/>
    </row>
    <row r="1434" spans="1:8">
      <c r="A1434" s="90"/>
      <c r="B1434" s="90"/>
      <c r="C1434" s="90"/>
      <c r="D1434" s="90"/>
      <c r="E1434" s="90"/>
      <c r="F1434" s="90"/>
      <c r="G1434" s="90"/>
      <c r="H1434" s="90"/>
    </row>
    <row r="1435" spans="1:8">
      <c r="A1435" s="90"/>
      <c r="B1435" s="90"/>
      <c r="C1435" s="90"/>
      <c r="D1435" s="90"/>
      <c r="E1435" s="90"/>
      <c r="F1435" s="90"/>
      <c r="G1435" s="90"/>
      <c r="H1435" s="90"/>
    </row>
    <row r="1436" spans="1:8">
      <c r="A1436" s="90"/>
      <c r="B1436" s="90"/>
      <c r="C1436" s="90"/>
      <c r="D1436" s="90"/>
      <c r="E1436" s="90"/>
      <c r="F1436" s="90"/>
      <c r="G1436" s="90"/>
      <c r="H1436" s="90"/>
    </row>
    <row r="1437" spans="1:8">
      <c r="A1437" s="90"/>
      <c r="B1437" s="90"/>
      <c r="C1437" s="90"/>
      <c r="D1437" s="90"/>
      <c r="E1437" s="90"/>
      <c r="F1437" s="90"/>
      <c r="G1437" s="90"/>
      <c r="H1437" s="90"/>
    </row>
    <row r="1438" spans="1:8">
      <c r="A1438" s="90"/>
      <c r="B1438" s="90"/>
      <c r="C1438" s="90"/>
      <c r="D1438" s="90"/>
      <c r="E1438" s="90"/>
      <c r="F1438" s="90"/>
      <c r="G1438" s="90"/>
      <c r="H1438" s="90"/>
    </row>
    <row r="1439" spans="1:8">
      <c r="A1439" s="90"/>
      <c r="B1439" s="90"/>
      <c r="C1439" s="90"/>
      <c r="D1439" s="90"/>
      <c r="E1439" s="90"/>
      <c r="F1439" s="90"/>
      <c r="G1439" s="90"/>
      <c r="H1439" s="90"/>
    </row>
    <row r="1440" spans="1:8">
      <c r="A1440" s="90"/>
      <c r="B1440" s="90"/>
      <c r="C1440" s="90"/>
      <c r="D1440" s="90"/>
      <c r="E1440" s="90"/>
      <c r="F1440" s="90"/>
      <c r="G1440" s="90"/>
      <c r="H1440" s="90"/>
    </row>
    <row r="1441" spans="1:8">
      <c r="A1441" s="90"/>
      <c r="B1441" s="90"/>
      <c r="C1441" s="90"/>
      <c r="D1441" s="90"/>
      <c r="E1441" s="90"/>
      <c r="F1441" s="90"/>
      <c r="G1441" s="90"/>
      <c r="H1441" s="90"/>
    </row>
    <row r="1442" spans="1:8">
      <c r="A1442" s="90"/>
      <c r="B1442" s="90"/>
      <c r="C1442" s="90"/>
      <c r="D1442" s="90"/>
      <c r="E1442" s="90"/>
      <c r="F1442" s="90"/>
      <c r="G1442" s="90"/>
      <c r="H1442" s="90"/>
    </row>
    <row r="1443" spans="1:8">
      <c r="A1443" s="90"/>
      <c r="B1443" s="90"/>
      <c r="C1443" s="90"/>
      <c r="D1443" s="90"/>
      <c r="E1443" s="90"/>
      <c r="F1443" s="90"/>
      <c r="G1443" s="90"/>
      <c r="H1443" s="90"/>
    </row>
    <row r="1444" spans="1:8">
      <c r="A1444" s="90"/>
      <c r="B1444" s="90"/>
      <c r="C1444" s="90"/>
      <c r="D1444" s="90"/>
      <c r="E1444" s="90"/>
      <c r="F1444" s="90"/>
      <c r="G1444" s="90"/>
      <c r="H1444" s="90"/>
    </row>
    <row r="1445" spans="1:8">
      <c r="A1445" s="90"/>
      <c r="B1445" s="90"/>
      <c r="C1445" s="90"/>
      <c r="D1445" s="90"/>
      <c r="E1445" s="90"/>
      <c r="F1445" s="90"/>
      <c r="G1445" s="90"/>
      <c r="H1445" s="90"/>
    </row>
    <row r="1446" spans="1:8">
      <c r="A1446" s="90"/>
      <c r="B1446" s="90"/>
      <c r="C1446" s="90"/>
      <c r="D1446" s="90"/>
      <c r="E1446" s="90"/>
      <c r="F1446" s="90"/>
      <c r="G1446" s="90"/>
      <c r="H1446" s="90"/>
    </row>
    <row r="1447" spans="1:8">
      <c r="A1447" s="90"/>
      <c r="B1447" s="90"/>
      <c r="C1447" s="90"/>
      <c r="D1447" s="90"/>
      <c r="E1447" s="90"/>
      <c r="F1447" s="90"/>
      <c r="G1447" s="90"/>
      <c r="H1447" s="90"/>
    </row>
    <row r="1448" spans="1:8">
      <c r="A1448" s="90"/>
      <c r="B1448" s="90"/>
      <c r="C1448" s="90"/>
      <c r="D1448" s="90"/>
      <c r="E1448" s="90"/>
      <c r="F1448" s="90"/>
      <c r="G1448" s="90"/>
      <c r="H1448" s="90"/>
    </row>
    <row r="1449" spans="1:8">
      <c r="A1449" s="90"/>
      <c r="B1449" s="90"/>
      <c r="C1449" s="90"/>
      <c r="D1449" s="90"/>
      <c r="E1449" s="90"/>
      <c r="F1449" s="90"/>
      <c r="G1449" s="90"/>
      <c r="H1449" s="90"/>
    </row>
    <row r="1450" spans="1:8">
      <c r="A1450" s="90"/>
      <c r="B1450" s="90"/>
      <c r="C1450" s="90"/>
      <c r="D1450" s="90"/>
      <c r="E1450" s="90"/>
      <c r="F1450" s="90"/>
      <c r="G1450" s="90"/>
      <c r="H1450" s="90"/>
    </row>
    <row r="1451" spans="1:8">
      <c r="A1451" s="90"/>
      <c r="B1451" s="90"/>
      <c r="C1451" s="90"/>
      <c r="D1451" s="90"/>
      <c r="E1451" s="90"/>
      <c r="F1451" s="90"/>
      <c r="G1451" s="90"/>
      <c r="H1451" s="90"/>
    </row>
    <row r="1452" spans="1:8">
      <c r="A1452" s="90"/>
      <c r="B1452" s="90"/>
      <c r="C1452" s="90"/>
      <c r="D1452" s="90"/>
      <c r="E1452" s="90"/>
      <c r="F1452" s="90"/>
      <c r="G1452" s="90"/>
      <c r="H1452" s="90"/>
    </row>
    <row r="1453" spans="1:8">
      <c r="A1453" s="90"/>
      <c r="B1453" s="90"/>
      <c r="C1453" s="90"/>
      <c r="D1453" s="90"/>
      <c r="E1453" s="90"/>
      <c r="F1453" s="90"/>
      <c r="G1453" s="90"/>
      <c r="H1453" s="90"/>
    </row>
    <row r="1454" spans="1:8">
      <c r="A1454" s="90"/>
      <c r="B1454" s="90"/>
      <c r="C1454" s="90"/>
      <c r="D1454" s="90"/>
      <c r="E1454" s="90"/>
      <c r="F1454" s="90"/>
      <c r="G1454" s="90"/>
      <c r="H1454" s="90"/>
    </row>
    <row r="1455" spans="1:8">
      <c r="A1455" s="90"/>
      <c r="B1455" s="90"/>
      <c r="C1455" s="90"/>
      <c r="D1455" s="90"/>
      <c r="E1455" s="90"/>
      <c r="F1455" s="90"/>
      <c r="G1455" s="90"/>
      <c r="H1455" s="90"/>
    </row>
    <row r="1456" spans="1:8">
      <c r="A1456" s="90"/>
      <c r="B1456" s="90"/>
      <c r="C1456" s="90"/>
      <c r="D1456" s="90"/>
      <c r="E1456" s="90"/>
      <c r="F1456" s="90"/>
      <c r="G1456" s="90"/>
      <c r="H1456" s="90"/>
    </row>
    <row r="1457" spans="1:8">
      <c r="A1457" s="90"/>
      <c r="B1457" s="90"/>
      <c r="C1457" s="90"/>
      <c r="D1457" s="90"/>
      <c r="E1457" s="90"/>
      <c r="F1457" s="90"/>
      <c r="G1457" s="90"/>
      <c r="H1457" s="90"/>
    </row>
    <row r="1458" spans="1:8">
      <c r="A1458" s="90"/>
      <c r="B1458" s="90"/>
      <c r="C1458" s="90"/>
      <c r="D1458" s="90"/>
      <c r="E1458" s="90"/>
      <c r="F1458" s="90"/>
      <c r="G1458" s="90"/>
      <c r="H1458" s="90"/>
    </row>
    <row r="1459" spans="1:8">
      <c r="A1459" s="90"/>
      <c r="B1459" s="90"/>
      <c r="C1459" s="90"/>
      <c r="D1459" s="90"/>
      <c r="E1459" s="90"/>
      <c r="F1459" s="90"/>
      <c r="G1459" s="90"/>
      <c r="H1459" s="90"/>
    </row>
    <row r="1460" spans="1:8">
      <c r="A1460" s="90"/>
      <c r="B1460" s="90"/>
      <c r="C1460" s="90"/>
      <c r="D1460" s="90"/>
      <c r="E1460" s="90"/>
      <c r="F1460" s="90"/>
      <c r="G1460" s="90"/>
      <c r="H1460" s="90"/>
    </row>
    <row r="1461" spans="1:8">
      <c r="A1461" s="90"/>
      <c r="B1461" s="90"/>
      <c r="C1461" s="90"/>
      <c r="D1461" s="90"/>
      <c r="E1461" s="90"/>
      <c r="F1461" s="90"/>
      <c r="G1461" s="90"/>
      <c r="H1461" s="90"/>
    </row>
    <row r="1462" spans="1:8">
      <c r="A1462" s="90"/>
      <c r="B1462" s="90"/>
      <c r="C1462" s="90"/>
      <c r="D1462" s="90"/>
      <c r="E1462" s="90"/>
      <c r="F1462" s="90"/>
      <c r="G1462" s="90"/>
      <c r="H1462" s="90"/>
    </row>
    <row r="1463" spans="1:8">
      <c r="A1463" s="90"/>
      <c r="B1463" s="90"/>
      <c r="C1463" s="90"/>
      <c r="D1463" s="90"/>
      <c r="E1463" s="90"/>
      <c r="F1463" s="90"/>
      <c r="G1463" s="90"/>
      <c r="H1463" s="90"/>
    </row>
    <row r="1464" spans="1:8">
      <c r="A1464" s="90"/>
      <c r="B1464" s="90"/>
      <c r="C1464" s="90"/>
      <c r="D1464" s="90"/>
      <c r="E1464" s="90"/>
      <c r="F1464" s="90"/>
      <c r="G1464" s="90"/>
      <c r="H1464" s="90"/>
    </row>
    <row r="1465" spans="1:8">
      <c r="A1465" s="90"/>
      <c r="B1465" s="90"/>
      <c r="C1465" s="90"/>
      <c r="D1465" s="90"/>
      <c r="E1465" s="90"/>
      <c r="F1465" s="90"/>
      <c r="G1465" s="90"/>
      <c r="H1465" s="90"/>
    </row>
    <row r="1466" spans="1:8">
      <c r="A1466" s="90"/>
      <c r="B1466" s="90"/>
      <c r="C1466" s="90"/>
      <c r="D1466" s="90"/>
      <c r="E1466" s="90"/>
      <c r="F1466" s="90"/>
      <c r="G1466" s="90"/>
      <c r="H1466" s="90"/>
    </row>
    <row r="1467" spans="1:8">
      <c r="A1467" s="90"/>
      <c r="B1467" s="90"/>
      <c r="C1467" s="90"/>
      <c r="D1467" s="90"/>
      <c r="E1467" s="90"/>
      <c r="F1467" s="90"/>
      <c r="G1467" s="90"/>
      <c r="H1467" s="90"/>
    </row>
    <row r="1468" spans="1:8">
      <c r="A1468" s="90"/>
      <c r="B1468" s="90"/>
      <c r="C1468" s="90"/>
      <c r="D1468" s="90"/>
      <c r="E1468" s="90"/>
      <c r="F1468" s="90"/>
      <c r="G1468" s="90"/>
      <c r="H1468" s="90"/>
    </row>
    <row r="1469" spans="1:8">
      <c r="A1469" s="90"/>
      <c r="B1469" s="90"/>
      <c r="C1469" s="90"/>
      <c r="D1469" s="90"/>
      <c r="E1469" s="90"/>
      <c r="F1469" s="90"/>
      <c r="G1469" s="90"/>
      <c r="H1469" s="90"/>
    </row>
    <row r="1470" spans="1:8">
      <c r="A1470" s="90"/>
      <c r="B1470" s="90"/>
      <c r="C1470" s="90"/>
      <c r="D1470" s="90"/>
      <c r="E1470" s="90"/>
      <c r="F1470" s="90"/>
      <c r="G1470" s="90"/>
      <c r="H1470" s="90"/>
    </row>
    <row r="1471" spans="1:8">
      <c r="A1471" s="90"/>
      <c r="B1471" s="90"/>
      <c r="C1471" s="90"/>
      <c r="D1471" s="90"/>
      <c r="E1471" s="90"/>
      <c r="F1471" s="90"/>
      <c r="G1471" s="90"/>
      <c r="H1471" s="90"/>
    </row>
    <row r="1472" spans="1:8">
      <c r="A1472" s="90"/>
      <c r="B1472" s="90"/>
      <c r="C1472" s="90"/>
      <c r="D1472" s="90"/>
      <c r="E1472" s="90"/>
      <c r="F1472" s="90"/>
      <c r="G1472" s="90"/>
      <c r="H1472" s="90"/>
    </row>
    <row r="1473" spans="1:8">
      <c r="A1473" s="90"/>
      <c r="B1473" s="90"/>
      <c r="C1473" s="90"/>
      <c r="D1473" s="90"/>
      <c r="E1473" s="90"/>
      <c r="F1473" s="90"/>
      <c r="G1473" s="90"/>
      <c r="H1473" s="90"/>
    </row>
    <row r="1474" spans="1:8">
      <c r="A1474" s="90"/>
      <c r="B1474" s="90"/>
      <c r="C1474" s="90"/>
      <c r="D1474" s="90"/>
      <c r="E1474" s="90"/>
      <c r="F1474" s="90"/>
      <c r="G1474" s="90"/>
      <c r="H1474" s="90"/>
    </row>
    <row r="1475" spans="1:8">
      <c r="A1475" s="90"/>
      <c r="B1475" s="90"/>
      <c r="C1475" s="90"/>
      <c r="D1475" s="90"/>
      <c r="E1475" s="90"/>
      <c r="F1475" s="90"/>
      <c r="G1475" s="90"/>
      <c r="H1475" s="90"/>
    </row>
    <row r="1476" spans="1:8">
      <c r="A1476" s="90"/>
      <c r="B1476" s="90"/>
      <c r="C1476" s="90"/>
      <c r="D1476" s="90"/>
      <c r="E1476" s="90"/>
      <c r="F1476" s="90"/>
      <c r="G1476" s="90"/>
      <c r="H1476" s="90"/>
    </row>
    <row r="1477" spans="1:8">
      <c r="A1477" s="90"/>
      <c r="B1477" s="90"/>
      <c r="C1477" s="90"/>
      <c r="D1477" s="90"/>
      <c r="E1477" s="90"/>
      <c r="F1477" s="90"/>
      <c r="G1477" s="90"/>
      <c r="H1477" s="90"/>
    </row>
    <row r="1478" spans="1:8">
      <c r="A1478" s="90"/>
      <c r="B1478" s="90"/>
      <c r="C1478" s="90"/>
      <c r="D1478" s="90"/>
      <c r="E1478" s="90"/>
      <c r="F1478" s="90"/>
      <c r="G1478" s="90"/>
      <c r="H1478" s="90"/>
    </row>
    <row r="1479" spans="1:8">
      <c r="A1479" s="90"/>
      <c r="B1479" s="90"/>
      <c r="C1479" s="90"/>
      <c r="D1479" s="90"/>
      <c r="E1479" s="90"/>
      <c r="F1479" s="90"/>
      <c r="G1479" s="90"/>
      <c r="H1479" s="90"/>
    </row>
    <row r="1480" spans="1:8">
      <c r="A1480" s="90"/>
      <c r="B1480" s="90"/>
      <c r="C1480" s="90"/>
      <c r="D1480" s="90"/>
      <c r="E1480" s="90"/>
      <c r="F1480" s="90"/>
      <c r="G1480" s="90"/>
      <c r="H1480" s="90"/>
    </row>
    <row r="1481" spans="1:8">
      <c r="A1481" s="90"/>
      <c r="B1481" s="90"/>
      <c r="C1481" s="90"/>
      <c r="D1481" s="90"/>
      <c r="E1481" s="90"/>
      <c r="F1481" s="90"/>
      <c r="G1481" s="90"/>
      <c r="H1481" s="90"/>
    </row>
    <row r="1482" spans="1:8">
      <c r="A1482" s="90"/>
      <c r="B1482" s="90"/>
      <c r="C1482" s="90"/>
      <c r="D1482" s="90"/>
      <c r="E1482" s="90"/>
      <c r="F1482" s="90"/>
      <c r="G1482" s="90"/>
      <c r="H1482" s="90"/>
    </row>
    <row r="1483" spans="1:8">
      <c r="A1483" s="90"/>
      <c r="B1483" s="90"/>
      <c r="C1483" s="90"/>
      <c r="D1483" s="90"/>
      <c r="E1483" s="90"/>
      <c r="F1483" s="90"/>
      <c r="G1483" s="90"/>
      <c r="H1483" s="90"/>
    </row>
    <row r="1484" spans="1:8">
      <c r="A1484" s="90"/>
      <c r="B1484" s="90"/>
      <c r="C1484" s="90"/>
      <c r="D1484" s="90"/>
      <c r="E1484" s="90"/>
      <c r="F1484" s="90"/>
      <c r="G1484" s="90"/>
      <c r="H1484" s="90"/>
    </row>
    <row r="1485" spans="1:8">
      <c r="A1485" s="90"/>
      <c r="B1485" s="90"/>
      <c r="C1485" s="90"/>
      <c r="D1485" s="90"/>
      <c r="E1485" s="90"/>
      <c r="F1485" s="90"/>
      <c r="G1485" s="90"/>
      <c r="H1485" s="90"/>
    </row>
    <row r="1486" spans="1:8">
      <c r="A1486" s="90"/>
      <c r="B1486" s="90"/>
      <c r="C1486" s="90"/>
      <c r="D1486" s="90"/>
      <c r="E1486" s="90"/>
      <c r="F1486" s="90"/>
      <c r="G1486" s="90"/>
      <c r="H1486" s="90"/>
    </row>
    <row r="1487" spans="1:8">
      <c r="A1487" s="90"/>
      <c r="B1487" s="90"/>
      <c r="C1487" s="90"/>
      <c r="D1487" s="90"/>
      <c r="E1487" s="90"/>
      <c r="F1487" s="90"/>
      <c r="G1487" s="90"/>
      <c r="H1487" s="90"/>
    </row>
    <row r="1488" spans="1:8">
      <c r="A1488" s="90"/>
      <c r="B1488" s="90"/>
      <c r="C1488" s="90"/>
      <c r="D1488" s="90"/>
      <c r="E1488" s="90"/>
      <c r="F1488" s="90"/>
      <c r="G1488" s="90"/>
      <c r="H1488" s="90"/>
    </row>
    <row r="1489" spans="1:8">
      <c r="A1489" s="90"/>
      <c r="B1489" s="90"/>
      <c r="C1489" s="90"/>
      <c r="D1489" s="90"/>
      <c r="E1489" s="90"/>
      <c r="F1489" s="90"/>
      <c r="G1489" s="90"/>
      <c r="H1489" s="90"/>
    </row>
    <row r="1490" spans="1:8">
      <c r="A1490" s="90"/>
      <c r="B1490" s="90"/>
      <c r="C1490" s="90"/>
      <c r="D1490" s="90"/>
      <c r="E1490" s="90"/>
      <c r="F1490" s="90"/>
      <c r="G1490" s="90"/>
      <c r="H1490" s="90"/>
    </row>
    <row r="1491" spans="1:8">
      <c r="A1491" s="90"/>
      <c r="B1491" s="90"/>
      <c r="C1491" s="90"/>
      <c r="D1491" s="90"/>
      <c r="E1491" s="90"/>
      <c r="F1491" s="90"/>
      <c r="G1491" s="90"/>
      <c r="H1491" s="90"/>
    </row>
    <row r="1492" spans="1:8">
      <c r="A1492" s="90"/>
      <c r="B1492" s="90"/>
      <c r="C1492" s="90"/>
      <c r="D1492" s="90"/>
      <c r="E1492" s="90"/>
      <c r="F1492" s="90"/>
      <c r="G1492" s="90"/>
      <c r="H1492" s="90"/>
    </row>
    <row r="1493" spans="1:8">
      <c r="A1493" s="90"/>
      <c r="B1493" s="90"/>
      <c r="C1493" s="90"/>
      <c r="D1493" s="90"/>
      <c r="E1493" s="90"/>
      <c r="F1493" s="90"/>
      <c r="G1493" s="90"/>
      <c r="H1493" s="90"/>
    </row>
    <row r="1494" spans="1:8">
      <c r="A1494" s="90"/>
      <c r="B1494" s="90"/>
      <c r="C1494" s="90"/>
      <c r="D1494" s="90"/>
      <c r="E1494" s="90"/>
      <c r="F1494" s="90"/>
      <c r="G1494" s="90"/>
      <c r="H1494" s="90"/>
    </row>
    <row r="1495" spans="1:8">
      <c r="A1495" s="90"/>
      <c r="B1495" s="90"/>
      <c r="C1495" s="90"/>
      <c r="D1495" s="90"/>
      <c r="E1495" s="90"/>
      <c r="F1495" s="90"/>
      <c r="G1495" s="90"/>
      <c r="H1495" s="90"/>
    </row>
    <row r="1496" spans="1:8">
      <c r="A1496" s="90"/>
      <c r="B1496" s="90"/>
      <c r="C1496" s="90"/>
      <c r="D1496" s="90"/>
      <c r="E1496" s="90"/>
      <c r="F1496" s="90"/>
      <c r="G1496" s="90"/>
      <c r="H1496" s="90"/>
    </row>
    <row r="1497" spans="1:8">
      <c r="A1497" s="90"/>
      <c r="B1497" s="90"/>
      <c r="C1497" s="90"/>
      <c r="D1497" s="90"/>
      <c r="E1497" s="90"/>
      <c r="F1497" s="90"/>
      <c r="G1497" s="90"/>
      <c r="H1497" s="90"/>
    </row>
    <row r="1498" spans="1:8">
      <c r="A1498" s="90"/>
      <c r="B1498" s="90"/>
      <c r="C1498" s="90"/>
      <c r="D1498" s="90"/>
      <c r="E1498" s="90"/>
      <c r="F1498" s="90"/>
      <c r="G1498" s="90"/>
      <c r="H1498" s="90"/>
    </row>
    <row r="1499" spans="1:8">
      <c r="A1499" s="90"/>
      <c r="B1499" s="90"/>
      <c r="C1499" s="90"/>
      <c r="D1499" s="90"/>
      <c r="E1499" s="90"/>
      <c r="F1499" s="90"/>
      <c r="G1499" s="90"/>
      <c r="H1499" s="90"/>
    </row>
    <row r="1500" spans="1:8">
      <c r="A1500" s="90"/>
      <c r="B1500" s="90"/>
      <c r="C1500" s="90"/>
      <c r="D1500" s="90"/>
      <c r="E1500" s="90"/>
      <c r="F1500" s="90"/>
      <c r="G1500" s="90"/>
      <c r="H1500" s="90"/>
    </row>
    <row r="1501" spans="1:8">
      <c r="A1501" s="90"/>
      <c r="B1501" s="90"/>
      <c r="C1501" s="90"/>
      <c r="D1501" s="90"/>
      <c r="E1501" s="90"/>
      <c r="F1501" s="90"/>
      <c r="G1501" s="90"/>
      <c r="H1501" s="90"/>
    </row>
    <row r="1502" spans="1:8">
      <c r="A1502" s="90"/>
      <c r="B1502" s="90"/>
      <c r="C1502" s="90"/>
      <c r="D1502" s="90"/>
      <c r="E1502" s="90"/>
      <c r="F1502" s="90"/>
      <c r="G1502" s="90"/>
      <c r="H1502" s="90"/>
    </row>
    <row r="1503" spans="1:8">
      <c r="A1503" s="90"/>
      <c r="B1503" s="90"/>
      <c r="C1503" s="90"/>
      <c r="D1503" s="90"/>
      <c r="E1503" s="90"/>
      <c r="F1503" s="90"/>
      <c r="G1503" s="90"/>
      <c r="H1503" s="90"/>
    </row>
    <row r="1504" spans="1:8">
      <c r="A1504" s="90"/>
      <c r="B1504" s="90"/>
      <c r="C1504" s="90"/>
      <c r="D1504" s="90"/>
      <c r="E1504" s="90"/>
      <c r="F1504" s="90"/>
      <c r="G1504" s="90"/>
      <c r="H1504" s="90"/>
    </row>
    <row r="1505" spans="1:8">
      <c r="A1505" s="90"/>
      <c r="B1505" s="90"/>
      <c r="C1505" s="90"/>
      <c r="D1505" s="90"/>
      <c r="E1505" s="90"/>
      <c r="F1505" s="90"/>
      <c r="G1505" s="90"/>
      <c r="H1505" s="90"/>
    </row>
    <row r="1506" spans="1:8">
      <c r="A1506" s="90"/>
      <c r="B1506" s="90"/>
      <c r="C1506" s="90"/>
      <c r="D1506" s="90"/>
      <c r="E1506" s="90"/>
      <c r="F1506" s="90"/>
      <c r="G1506" s="90"/>
      <c r="H1506" s="90"/>
    </row>
    <row r="1507" spans="1:8">
      <c r="A1507" s="90"/>
      <c r="B1507" s="90"/>
      <c r="C1507" s="90"/>
      <c r="D1507" s="90"/>
      <c r="E1507" s="90"/>
      <c r="F1507" s="90"/>
      <c r="G1507" s="90"/>
      <c r="H1507" s="90"/>
    </row>
    <row r="1508" spans="1:8">
      <c r="A1508" s="90"/>
      <c r="B1508" s="90"/>
      <c r="C1508" s="90"/>
      <c r="D1508" s="90"/>
      <c r="E1508" s="90"/>
      <c r="F1508" s="90"/>
      <c r="G1508" s="90"/>
      <c r="H1508" s="90"/>
    </row>
    <row r="1509" spans="1:8">
      <c r="A1509" s="90"/>
      <c r="B1509" s="90"/>
      <c r="C1509" s="90"/>
      <c r="D1509" s="90"/>
      <c r="E1509" s="90"/>
      <c r="F1509" s="90"/>
      <c r="G1509" s="90"/>
      <c r="H1509" s="90"/>
    </row>
    <row r="1510" spans="1:8">
      <c r="A1510" s="90"/>
      <c r="B1510" s="90"/>
      <c r="C1510" s="90"/>
      <c r="D1510" s="90"/>
      <c r="E1510" s="90"/>
      <c r="F1510" s="90"/>
      <c r="G1510" s="90"/>
      <c r="H1510" s="90"/>
    </row>
    <row r="1511" spans="1:8">
      <c r="A1511" s="90"/>
      <c r="B1511" s="90"/>
      <c r="C1511" s="90"/>
      <c r="D1511" s="90"/>
      <c r="E1511" s="90"/>
      <c r="F1511" s="90"/>
      <c r="G1511" s="90"/>
      <c r="H1511" s="90"/>
    </row>
    <row r="1512" spans="1:8">
      <c r="A1512" s="90"/>
      <c r="B1512" s="90"/>
      <c r="C1512" s="90"/>
      <c r="D1512" s="90"/>
      <c r="E1512" s="90"/>
      <c r="F1512" s="90"/>
      <c r="G1512" s="90"/>
      <c r="H1512" s="90"/>
    </row>
    <row r="1513" spans="1:8">
      <c r="A1513" s="90"/>
      <c r="B1513" s="90"/>
      <c r="C1513" s="90"/>
      <c r="D1513" s="90"/>
      <c r="E1513" s="90"/>
      <c r="F1513" s="90"/>
      <c r="G1513" s="90"/>
      <c r="H1513" s="90"/>
    </row>
    <row r="1514" spans="1:8">
      <c r="A1514" s="90"/>
      <c r="B1514" s="90"/>
      <c r="C1514" s="90"/>
      <c r="D1514" s="90"/>
      <c r="E1514" s="90"/>
      <c r="F1514" s="90"/>
      <c r="G1514" s="90"/>
      <c r="H1514" s="90"/>
    </row>
    <row r="1515" spans="1:8">
      <c r="A1515" s="90"/>
      <c r="B1515" s="90"/>
      <c r="C1515" s="90"/>
      <c r="D1515" s="90"/>
      <c r="E1515" s="90"/>
      <c r="F1515" s="90"/>
      <c r="G1515" s="90"/>
      <c r="H1515" s="90"/>
    </row>
    <row r="1516" spans="1:8">
      <c r="A1516" s="90"/>
      <c r="B1516" s="90"/>
      <c r="C1516" s="90"/>
      <c r="D1516" s="90"/>
      <c r="E1516" s="90"/>
      <c r="F1516" s="90"/>
      <c r="G1516" s="90"/>
      <c r="H1516" s="90"/>
    </row>
    <row r="1517" spans="1:8">
      <c r="A1517" s="90"/>
      <c r="B1517" s="90"/>
      <c r="C1517" s="90"/>
      <c r="D1517" s="90"/>
      <c r="E1517" s="90"/>
      <c r="F1517" s="90"/>
      <c r="G1517" s="90"/>
      <c r="H1517" s="90"/>
    </row>
    <row r="1518" spans="1:8">
      <c r="A1518" s="90"/>
      <c r="B1518" s="90"/>
      <c r="C1518" s="90"/>
      <c r="D1518" s="90"/>
      <c r="E1518" s="90"/>
      <c r="F1518" s="90"/>
      <c r="G1518" s="90"/>
      <c r="H1518" s="90"/>
    </row>
    <row r="1519" spans="1:8">
      <c r="A1519" s="90"/>
      <c r="B1519" s="90"/>
      <c r="C1519" s="90"/>
      <c r="D1519" s="90"/>
      <c r="E1519" s="90"/>
      <c r="F1519" s="90"/>
      <c r="G1519" s="90"/>
      <c r="H1519" s="90"/>
    </row>
    <row r="1520" spans="1:8">
      <c r="A1520" s="90"/>
      <c r="B1520" s="90"/>
      <c r="C1520" s="90"/>
      <c r="D1520" s="90"/>
      <c r="E1520" s="90"/>
      <c r="F1520" s="90"/>
      <c r="G1520" s="90"/>
      <c r="H1520" s="90"/>
    </row>
    <row r="1521" spans="1:8">
      <c r="A1521" s="90"/>
      <c r="B1521" s="90"/>
      <c r="C1521" s="90"/>
      <c r="D1521" s="90"/>
      <c r="E1521" s="90"/>
      <c r="F1521" s="90"/>
      <c r="G1521" s="90"/>
      <c r="H1521" s="90"/>
    </row>
    <row r="1522" spans="1:8">
      <c r="A1522" s="90"/>
      <c r="B1522" s="90"/>
      <c r="C1522" s="90"/>
      <c r="D1522" s="90"/>
      <c r="E1522" s="90"/>
      <c r="F1522" s="90"/>
      <c r="G1522" s="90"/>
      <c r="H1522" s="90"/>
    </row>
    <row r="1523" spans="1:8">
      <c r="A1523" s="90"/>
      <c r="B1523" s="90"/>
      <c r="C1523" s="90"/>
      <c r="D1523" s="90"/>
      <c r="E1523" s="90"/>
      <c r="F1523" s="90"/>
      <c r="G1523" s="90"/>
      <c r="H1523" s="90"/>
    </row>
    <row r="1524" spans="1:8">
      <c r="A1524" s="90"/>
      <c r="B1524" s="90"/>
      <c r="C1524" s="90"/>
      <c r="D1524" s="90"/>
      <c r="E1524" s="90"/>
      <c r="F1524" s="90"/>
      <c r="G1524" s="90"/>
      <c r="H1524" s="90"/>
    </row>
    <row r="1525" spans="1:8">
      <c r="A1525" s="90"/>
      <c r="B1525" s="90"/>
      <c r="C1525" s="90"/>
      <c r="D1525" s="90"/>
      <c r="E1525" s="90"/>
      <c r="F1525" s="90"/>
      <c r="G1525" s="90"/>
      <c r="H1525" s="90"/>
    </row>
    <row r="1526" spans="1:8">
      <c r="A1526" s="90"/>
      <c r="B1526" s="90"/>
      <c r="C1526" s="90"/>
      <c r="D1526" s="90"/>
      <c r="E1526" s="90"/>
      <c r="F1526" s="90"/>
      <c r="G1526" s="90"/>
      <c r="H1526" s="90"/>
    </row>
    <row r="1527" spans="1:8">
      <c r="A1527" s="90"/>
      <c r="B1527" s="90"/>
      <c r="C1527" s="90"/>
      <c r="D1527" s="90"/>
      <c r="E1527" s="90"/>
      <c r="F1527" s="90"/>
      <c r="G1527" s="90"/>
      <c r="H1527" s="90"/>
    </row>
    <row r="1528" spans="1:8">
      <c r="A1528" s="90"/>
      <c r="B1528" s="90"/>
      <c r="C1528" s="90"/>
      <c r="D1528" s="90"/>
      <c r="E1528" s="90"/>
      <c r="F1528" s="90"/>
      <c r="G1528" s="90"/>
      <c r="H1528" s="90"/>
    </row>
    <row r="1529" spans="1:8">
      <c r="A1529" s="90"/>
      <c r="B1529" s="90"/>
      <c r="C1529" s="90"/>
      <c r="D1529" s="90"/>
      <c r="E1529" s="90"/>
      <c r="F1529" s="90"/>
      <c r="G1529" s="90"/>
      <c r="H1529" s="90"/>
    </row>
    <row r="1530" spans="1:8">
      <c r="A1530" s="90"/>
      <c r="B1530" s="90"/>
      <c r="C1530" s="90"/>
      <c r="D1530" s="90"/>
      <c r="E1530" s="90"/>
      <c r="F1530" s="90"/>
      <c r="G1530" s="90"/>
      <c r="H1530" s="90"/>
    </row>
    <row r="1531" spans="1:8">
      <c r="A1531" s="90"/>
      <c r="B1531" s="90"/>
      <c r="C1531" s="90"/>
      <c r="D1531" s="90"/>
      <c r="E1531" s="90"/>
      <c r="F1531" s="90"/>
      <c r="G1531" s="90"/>
      <c r="H1531" s="90"/>
    </row>
    <row r="1532" spans="1:8">
      <c r="A1532" s="90"/>
      <c r="B1532" s="90"/>
      <c r="C1532" s="90"/>
      <c r="D1532" s="90"/>
      <c r="E1532" s="90"/>
      <c r="F1532" s="90"/>
      <c r="G1532" s="90"/>
      <c r="H1532" s="90"/>
    </row>
    <row r="1533" spans="1:8">
      <c r="A1533" s="90"/>
      <c r="B1533" s="90"/>
      <c r="C1533" s="90"/>
      <c r="D1533" s="90"/>
      <c r="E1533" s="90"/>
      <c r="F1533" s="90"/>
      <c r="G1533" s="90"/>
      <c r="H1533" s="90"/>
    </row>
    <row r="1534" spans="1:8">
      <c r="A1534" s="90"/>
      <c r="B1534" s="90"/>
      <c r="C1534" s="90"/>
      <c r="D1534" s="90"/>
      <c r="E1534" s="90"/>
      <c r="F1534" s="90"/>
      <c r="G1534" s="90"/>
      <c r="H1534" s="90"/>
    </row>
    <row r="1535" spans="1:8">
      <c r="A1535" s="90"/>
      <c r="B1535" s="90"/>
      <c r="C1535" s="90"/>
      <c r="D1535" s="90"/>
      <c r="E1535" s="90"/>
      <c r="F1535" s="90"/>
      <c r="G1535" s="90"/>
      <c r="H1535" s="90"/>
    </row>
    <row r="1536" spans="1:8">
      <c r="A1536" s="90"/>
      <c r="B1536" s="90"/>
      <c r="C1536" s="90"/>
      <c r="D1536" s="90"/>
      <c r="E1536" s="90"/>
      <c r="F1536" s="90"/>
      <c r="G1536" s="90"/>
      <c r="H1536" s="90"/>
    </row>
    <row r="1537" spans="1:8">
      <c r="A1537" s="90"/>
      <c r="B1537" s="90"/>
      <c r="C1537" s="90"/>
      <c r="D1537" s="90"/>
      <c r="E1537" s="90"/>
      <c r="F1537" s="90"/>
      <c r="G1537" s="90"/>
      <c r="H1537" s="90"/>
    </row>
    <row r="1538" spans="1:8">
      <c r="A1538" s="90"/>
      <c r="B1538" s="90"/>
      <c r="C1538" s="90"/>
      <c r="D1538" s="90"/>
      <c r="E1538" s="90"/>
      <c r="F1538" s="90"/>
      <c r="G1538" s="90"/>
      <c r="H1538" s="90"/>
    </row>
    <row r="1539" spans="1:8">
      <c r="A1539" s="90"/>
      <c r="B1539" s="90"/>
      <c r="C1539" s="90"/>
      <c r="D1539" s="90"/>
      <c r="E1539" s="90"/>
      <c r="F1539" s="90"/>
      <c r="G1539" s="90"/>
      <c r="H1539" s="90"/>
    </row>
    <row r="1540" spans="1:8">
      <c r="A1540" s="90"/>
      <c r="B1540" s="90"/>
      <c r="C1540" s="90"/>
      <c r="D1540" s="90"/>
      <c r="E1540" s="90"/>
      <c r="F1540" s="90"/>
      <c r="G1540" s="90"/>
      <c r="H1540" s="90"/>
    </row>
    <row r="1541" spans="1:8">
      <c r="A1541" s="90"/>
      <c r="B1541" s="90"/>
      <c r="C1541" s="90"/>
      <c r="D1541" s="90"/>
      <c r="E1541" s="90"/>
      <c r="F1541" s="90"/>
      <c r="G1541" s="90"/>
      <c r="H1541" s="90"/>
    </row>
    <row r="1542" spans="1:8">
      <c r="A1542" s="90"/>
      <c r="B1542" s="90"/>
      <c r="C1542" s="90"/>
      <c r="D1542" s="90"/>
      <c r="E1542" s="90"/>
      <c r="F1542" s="90"/>
      <c r="G1542" s="90"/>
      <c r="H1542" s="90"/>
    </row>
    <row r="1543" spans="1:8">
      <c r="A1543" s="90"/>
      <c r="B1543" s="90"/>
      <c r="C1543" s="90"/>
      <c r="D1543" s="90"/>
      <c r="E1543" s="90"/>
      <c r="F1543" s="90"/>
      <c r="G1543" s="90"/>
      <c r="H1543" s="90"/>
    </row>
    <row r="1544" spans="1:8">
      <c r="A1544" s="90"/>
      <c r="B1544" s="90"/>
      <c r="C1544" s="90"/>
      <c r="D1544" s="90"/>
      <c r="E1544" s="90"/>
      <c r="F1544" s="90"/>
      <c r="G1544" s="90"/>
      <c r="H1544" s="90"/>
    </row>
    <row r="1545" spans="1:8">
      <c r="A1545" s="90"/>
      <c r="B1545" s="90"/>
      <c r="C1545" s="90"/>
      <c r="D1545" s="90"/>
      <c r="E1545" s="90"/>
      <c r="F1545" s="90"/>
      <c r="G1545" s="90"/>
      <c r="H1545" s="90"/>
    </row>
    <row r="1546" spans="1:8">
      <c r="A1546" s="90"/>
      <c r="B1546" s="90"/>
      <c r="C1546" s="90"/>
      <c r="D1546" s="90"/>
      <c r="E1546" s="90"/>
      <c r="F1546" s="90"/>
      <c r="G1546" s="90"/>
      <c r="H1546" s="90"/>
    </row>
    <row r="1547" spans="1:8">
      <c r="A1547" s="90"/>
      <c r="B1547" s="90"/>
      <c r="C1547" s="90"/>
      <c r="D1547" s="90"/>
      <c r="E1547" s="90"/>
      <c r="F1547" s="90"/>
      <c r="G1547" s="90"/>
      <c r="H1547" s="90"/>
    </row>
    <row r="1548" spans="1:8">
      <c r="A1548" s="90"/>
      <c r="B1548" s="90"/>
      <c r="C1548" s="90"/>
      <c r="D1548" s="90"/>
      <c r="E1548" s="90"/>
      <c r="F1548" s="90"/>
      <c r="G1548" s="90"/>
      <c r="H1548" s="90"/>
    </row>
    <row r="1549" spans="1:8">
      <c r="A1549" s="90"/>
      <c r="B1549" s="90"/>
      <c r="C1549" s="90"/>
      <c r="D1549" s="90"/>
      <c r="E1549" s="90"/>
      <c r="F1549" s="90"/>
      <c r="G1549" s="90"/>
      <c r="H1549" s="90"/>
    </row>
    <row r="1550" spans="1:8">
      <c r="A1550" s="90"/>
      <c r="B1550" s="90"/>
      <c r="C1550" s="90"/>
      <c r="D1550" s="90"/>
      <c r="E1550" s="90"/>
      <c r="F1550" s="90"/>
      <c r="G1550" s="90"/>
      <c r="H1550" s="90"/>
    </row>
    <row r="1551" spans="1:8">
      <c r="A1551" s="90"/>
      <c r="B1551" s="90"/>
      <c r="C1551" s="90"/>
      <c r="D1551" s="90"/>
      <c r="E1551" s="90"/>
      <c r="F1551" s="90"/>
      <c r="G1551" s="90"/>
      <c r="H1551" s="90"/>
    </row>
    <row r="1552" spans="1:8">
      <c r="A1552" s="90"/>
      <c r="B1552" s="90"/>
      <c r="C1552" s="90"/>
      <c r="D1552" s="90"/>
      <c r="E1552" s="90"/>
      <c r="F1552" s="90"/>
      <c r="G1552" s="90"/>
      <c r="H1552" s="90"/>
    </row>
    <row r="1553" spans="1:8">
      <c r="A1553" s="90"/>
      <c r="B1553" s="90"/>
      <c r="C1553" s="90"/>
      <c r="D1553" s="90"/>
      <c r="E1553" s="90"/>
      <c r="F1553" s="90"/>
      <c r="G1553" s="90"/>
      <c r="H1553" s="90"/>
    </row>
    <row r="1554" spans="1:8">
      <c r="A1554" s="90"/>
      <c r="B1554" s="90"/>
      <c r="C1554" s="90"/>
      <c r="D1554" s="90"/>
      <c r="E1554" s="90"/>
      <c r="F1554" s="90"/>
      <c r="G1554" s="90"/>
      <c r="H1554" s="90"/>
    </row>
    <row r="1555" spans="1:8">
      <c r="A1555" s="90"/>
      <c r="B1555" s="90"/>
      <c r="C1555" s="90"/>
      <c r="D1555" s="90"/>
      <c r="E1555" s="90"/>
      <c r="F1555" s="90"/>
      <c r="G1555" s="90"/>
      <c r="H1555" s="90"/>
    </row>
    <row r="1556" spans="1:8">
      <c r="A1556" s="90"/>
      <c r="B1556" s="90"/>
      <c r="C1556" s="90"/>
      <c r="D1556" s="90"/>
      <c r="E1556" s="90"/>
      <c r="F1556" s="90"/>
      <c r="G1556" s="90"/>
      <c r="H1556" s="90"/>
    </row>
    <row r="1557" spans="1:8">
      <c r="A1557" s="90"/>
      <c r="B1557" s="90"/>
      <c r="C1557" s="90"/>
      <c r="D1557" s="90"/>
      <c r="E1557" s="90"/>
      <c r="F1557" s="90"/>
      <c r="G1557" s="90"/>
      <c r="H1557" s="90"/>
    </row>
    <row r="1558" spans="1:8">
      <c r="A1558" s="90"/>
      <c r="B1558" s="90"/>
      <c r="C1558" s="90"/>
      <c r="D1558" s="90"/>
      <c r="E1558" s="90"/>
      <c r="F1558" s="90"/>
      <c r="G1558" s="90"/>
      <c r="H1558" s="90"/>
    </row>
    <row r="1559" spans="1:8">
      <c r="A1559" s="90"/>
      <c r="B1559" s="90"/>
      <c r="C1559" s="90"/>
      <c r="D1559" s="90"/>
      <c r="E1559" s="90"/>
      <c r="F1559" s="90"/>
      <c r="G1559" s="90"/>
      <c r="H1559" s="90"/>
    </row>
    <row r="1560" spans="1:8">
      <c r="A1560" s="90"/>
      <c r="B1560" s="90"/>
      <c r="C1560" s="90"/>
      <c r="D1560" s="90"/>
      <c r="E1560" s="90"/>
      <c r="F1560" s="90"/>
      <c r="G1560" s="90"/>
      <c r="H1560" s="90"/>
    </row>
    <row r="1561" spans="1:8">
      <c r="A1561" s="90"/>
      <c r="B1561" s="90"/>
      <c r="C1561" s="90"/>
      <c r="D1561" s="90"/>
      <c r="E1561" s="90"/>
      <c r="F1561" s="90"/>
      <c r="G1561" s="90"/>
      <c r="H1561" s="90"/>
    </row>
    <row r="1562" spans="1:8">
      <c r="A1562" s="90"/>
      <c r="B1562" s="90"/>
      <c r="C1562" s="90"/>
      <c r="D1562" s="90"/>
      <c r="E1562" s="90"/>
      <c r="F1562" s="90"/>
      <c r="G1562" s="90"/>
      <c r="H1562" s="90"/>
    </row>
    <row r="1563" spans="1:8">
      <c r="A1563" s="90"/>
      <c r="B1563" s="90"/>
      <c r="C1563" s="90"/>
      <c r="D1563" s="90"/>
      <c r="E1563" s="90"/>
      <c r="F1563" s="90"/>
      <c r="G1563" s="90"/>
      <c r="H1563" s="90"/>
    </row>
    <row r="1564" spans="1:8">
      <c r="A1564" s="90"/>
      <c r="B1564" s="90"/>
      <c r="C1564" s="90"/>
      <c r="D1564" s="90"/>
      <c r="E1564" s="90"/>
      <c r="F1564" s="90"/>
      <c r="G1564" s="90"/>
      <c r="H1564" s="90"/>
    </row>
    <row r="1565" spans="1:8">
      <c r="A1565" s="90"/>
      <c r="B1565" s="90"/>
      <c r="C1565" s="90"/>
      <c r="D1565" s="90"/>
      <c r="E1565" s="90"/>
      <c r="F1565" s="90"/>
      <c r="G1565" s="90"/>
      <c r="H1565" s="90"/>
    </row>
    <row r="1566" spans="1:8">
      <c r="A1566" s="90"/>
      <c r="B1566" s="90"/>
      <c r="C1566" s="90"/>
      <c r="D1566" s="90"/>
      <c r="E1566" s="90"/>
      <c r="F1566" s="90"/>
      <c r="G1566" s="90"/>
      <c r="H1566" s="90"/>
    </row>
    <row r="1567" spans="1:8">
      <c r="A1567" s="90"/>
      <c r="B1567" s="90"/>
      <c r="C1567" s="90"/>
      <c r="D1567" s="90"/>
      <c r="E1567" s="90"/>
      <c r="F1567" s="90"/>
      <c r="G1567" s="90"/>
      <c r="H1567" s="90"/>
    </row>
    <row r="1568" spans="1:8">
      <c r="A1568" s="90"/>
      <c r="B1568" s="90"/>
      <c r="C1568" s="90"/>
      <c r="D1568" s="90"/>
      <c r="E1568" s="90"/>
      <c r="F1568" s="90"/>
      <c r="G1568" s="90"/>
      <c r="H1568" s="90"/>
    </row>
    <row r="1569" spans="1:8">
      <c r="A1569" s="90"/>
      <c r="B1569" s="90"/>
      <c r="C1569" s="90"/>
      <c r="D1569" s="90"/>
      <c r="E1569" s="90"/>
      <c r="F1569" s="90"/>
      <c r="G1569" s="90"/>
      <c r="H1569" s="90"/>
    </row>
    <row r="1570" spans="1:8">
      <c r="A1570" s="90"/>
      <c r="B1570" s="90"/>
      <c r="C1570" s="90"/>
      <c r="D1570" s="90"/>
      <c r="E1570" s="90"/>
      <c r="F1570" s="90"/>
      <c r="G1570" s="90"/>
      <c r="H1570" s="90"/>
    </row>
    <row r="1571" spans="1:8">
      <c r="A1571" s="90"/>
      <c r="B1571" s="90"/>
      <c r="C1571" s="90"/>
      <c r="D1571" s="90"/>
      <c r="E1571" s="90"/>
      <c r="F1571" s="90"/>
      <c r="G1571" s="90"/>
      <c r="H1571" s="90"/>
    </row>
    <row r="1572" spans="1:8">
      <c r="A1572" s="90"/>
      <c r="B1572" s="90"/>
      <c r="C1572" s="90"/>
      <c r="D1572" s="90"/>
      <c r="E1572" s="90"/>
      <c r="F1572" s="90"/>
      <c r="G1572" s="90"/>
      <c r="H1572" s="90"/>
    </row>
    <row r="1573" spans="1:8">
      <c r="A1573" s="90"/>
      <c r="B1573" s="90"/>
      <c r="C1573" s="90"/>
      <c r="D1573" s="90"/>
      <c r="E1573" s="90"/>
      <c r="F1573" s="90"/>
      <c r="G1573" s="90"/>
      <c r="H1573" s="90"/>
    </row>
    <row r="1574" spans="1:8">
      <c r="A1574" s="90"/>
      <c r="B1574" s="90"/>
      <c r="C1574" s="90"/>
      <c r="D1574" s="90"/>
      <c r="E1574" s="90"/>
      <c r="F1574" s="90"/>
      <c r="G1574" s="90"/>
      <c r="H1574" s="90"/>
    </row>
    <row r="1575" spans="1:8">
      <c r="A1575" s="90"/>
      <c r="B1575" s="90"/>
      <c r="C1575" s="90"/>
      <c r="D1575" s="90"/>
      <c r="E1575" s="90"/>
      <c r="F1575" s="90"/>
      <c r="G1575" s="90"/>
      <c r="H1575" s="90"/>
    </row>
    <row r="1576" spans="1:8">
      <c r="A1576" s="90"/>
      <c r="B1576" s="90"/>
      <c r="C1576" s="90"/>
      <c r="D1576" s="90"/>
      <c r="E1576" s="90"/>
      <c r="F1576" s="90"/>
      <c r="G1576" s="90"/>
      <c r="H1576" s="90"/>
    </row>
    <row r="1577" spans="1:8">
      <c r="A1577" s="90"/>
      <c r="B1577" s="90"/>
      <c r="C1577" s="90"/>
      <c r="D1577" s="90"/>
      <c r="E1577" s="90"/>
      <c r="F1577" s="90"/>
      <c r="G1577" s="90"/>
      <c r="H1577" s="90"/>
    </row>
    <row r="1578" spans="1:8">
      <c r="A1578" s="90"/>
      <c r="B1578" s="90"/>
      <c r="C1578" s="90"/>
      <c r="D1578" s="90"/>
      <c r="E1578" s="90"/>
      <c r="F1578" s="90"/>
      <c r="G1578" s="90"/>
      <c r="H1578" s="90"/>
    </row>
    <row r="1579" spans="1:8">
      <c r="A1579" s="90"/>
      <c r="B1579" s="90"/>
      <c r="C1579" s="90"/>
      <c r="D1579" s="90"/>
      <c r="E1579" s="90"/>
      <c r="F1579" s="90"/>
      <c r="G1579" s="90"/>
      <c r="H1579" s="90"/>
    </row>
    <row r="1580" spans="1:8">
      <c r="A1580" s="90"/>
      <c r="B1580" s="90"/>
      <c r="C1580" s="90"/>
      <c r="D1580" s="90"/>
      <c r="E1580" s="90"/>
      <c r="F1580" s="90"/>
      <c r="G1580" s="90"/>
      <c r="H1580" s="90"/>
    </row>
    <row r="1581" spans="1:8">
      <c r="A1581" s="90"/>
      <c r="B1581" s="90"/>
      <c r="C1581" s="90"/>
      <c r="D1581" s="90"/>
      <c r="E1581" s="90"/>
      <c r="F1581" s="90"/>
      <c r="G1581" s="90"/>
      <c r="H1581" s="90"/>
    </row>
    <row r="1582" spans="1:8">
      <c r="A1582" s="90"/>
      <c r="B1582" s="90"/>
      <c r="C1582" s="90"/>
      <c r="D1582" s="90"/>
      <c r="E1582" s="90"/>
      <c r="F1582" s="90"/>
      <c r="G1582" s="90"/>
      <c r="H1582" s="90"/>
    </row>
    <row r="1583" spans="1:8">
      <c r="A1583" s="90"/>
      <c r="B1583" s="90"/>
      <c r="C1583" s="90"/>
      <c r="D1583" s="90"/>
      <c r="E1583" s="90"/>
      <c r="F1583" s="90"/>
      <c r="G1583" s="90"/>
      <c r="H1583" s="90"/>
    </row>
    <row r="1584" spans="1:8">
      <c r="A1584" s="90"/>
      <c r="B1584" s="90"/>
      <c r="C1584" s="90"/>
      <c r="D1584" s="90"/>
      <c r="E1584" s="90"/>
      <c r="F1584" s="90"/>
      <c r="G1584" s="90"/>
      <c r="H1584" s="90"/>
    </row>
    <row r="1585" spans="1:8">
      <c r="A1585" s="90"/>
      <c r="B1585" s="90"/>
      <c r="C1585" s="90"/>
      <c r="D1585" s="90"/>
      <c r="E1585" s="90"/>
      <c r="F1585" s="90"/>
      <c r="G1585" s="90"/>
      <c r="H1585" s="90"/>
    </row>
    <row r="1586" spans="1:8">
      <c r="A1586" s="90"/>
      <c r="B1586" s="90"/>
      <c r="C1586" s="90"/>
      <c r="D1586" s="90"/>
      <c r="E1586" s="90"/>
      <c r="F1586" s="90"/>
      <c r="G1586" s="90"/>
      <c r="H1586" s="90"/>
    </row>
    <row r="1587" spans="1:8">
      <c r="A1587" s="90"/>
      <c r="B1587" s="90"/>
      <c r="C1587" s="90"/>
      <c r="D1587" s="90"/>
      <c r="E1587" s="90"/>
      <c r="F1587" s="90"/>
      <c r="G1587" s="90"/>
      <c r="H1587" s="90"/>
    </row>
    <row r="1588" spans="1:8">
      <c r="A1588" s="90"/>
      <c r="B1588" s="90"/>
      <c r="C1588" s="90"/>
      <c r="D1588" s="90"/>
      <c r="E1588" s="90"/>
      <c r="F1588" s="90"/>
      <c r="G1588" s="90"/>
      <c r="H1588" s="90"/>
    </row>
    <row r="1589" spans="1:8">
      <c r="A1589" s="90"/>
      <c r="B1589" s="90"/>
      <c r="C1589" s="90"/>
      <c r="D1589" s="90"/>
      <c r="E1589" s="90"/>
      <c r="F1589" s="90"/>
      <c r="G1589" s="90"/>
      <c r="H1589" s="90"/>
    </row>
    <row r="1590" spans="1:8">
      <c r="A1590" s="90"/>
      <c r="B1590" s="90"/>
      <c r="C1590" s="90"/>
      <c r="D1590" s="90"/>
      <c r="E1590" s="90"/>
      <c r="F1590" s="90"/>
      <c r="G1590" s="90"/>
      <c r="H1590" s="90"/>
    </row>
    <row r="1591" spans="1:8">
      <c r="A1591" s="90"/>
      <c r="B1591" s="90"/>
      <c r="C1591" s="90"/>
      <c r="D1591" s="90"/>
      <c r="E1591" s="90"/>
      <c r="F1591" s="90"/>
      <c r="G1591" s="90"/>
      <c r="H1591" s="90"/>
    </row>
    <row r="1592" spans="1:8">
      <c r="A1592" s="90"/>
      <c r="B1592" s="90"/>
      <c r="C1592" s="90"/>
      <c r="D1592" s="90"/>
      <c r="E1592" s="90"/>
      <c r="F1592" s="90"/>
      <c r="G1592" s="90"/>
      <c r="H1592" s="90"/>
    </row>
    <row r="1593" spans="1:8">
      <c r="A1593" s="90"/>
      <c r="B1593" s="90"/>
      <c r="C1593" s="90"/>
      <c r="D1593" s="90"/>
      <c r="E1593" s="90"/>
      <c r="F1593" s="90"/>
      <c r="G1593" s="90"/>
      <c r="H1593" s="90"/>
    </row>
    <row r="1594" spans="1:8">
      <c r="A1594" s="90"/>
      <c r="B1594" s="90"/>
      <c r="C1594" s="90"/>
      <c r="D1594" s="90"/>
      <c r="E1594" s="90"/>
      <c r="F1594" s="90"/>
      <c r="G1594" s="90"/>
      <c r="H1594" s="90"/>
    </row>
    <row r="1595" spans="1:8">
      <c r="A1595" s="90"/>
      <c r="B1595" s="90"/>
      <c r="C1595" s="90"/>
      <c r="D1595" s="90"/>
      <c r="E1595" s="90"/>
      <c r="F1595" s="90"/>
      <c r="G1595" s="90"/>
      <c r="H1595" s="90"/>
    </row>
    <row r="1596" spans="1:8">
      <c r="A1596" s="90"/>
      <c r="B1596" s="90"/>
      <c r="C1596" s="90"/>
      <c r="D1596" s="90"/>
      <c r="E1596" s="90"/>
      <c r="F1596" s="90"/>
      <c r="G1596" s="90"/>
      <c r="H1596" s="90"/>
    </row>
    <row r="1597" spans="1:8">
      <c r="A1597" s="90"/>
      <c r="B1597" s="90"/>
      <c r="C1597" s="90"/>
      <c r="D1597" s="90"/>
      <c r="E1597" s="90"/>
      <c r="F1597" s="90"/>
      <c r="G1597" s="90"/>
      <c r="H1597" s="90"/>
    </row>
    <row r="1598" spans="1:8">
      <c r="A1598" s="90"/>
      <c r="B1598" s="90"/>
      <c r="C1598" s="90"/>
      <c r="D1598" s="90"/>
      <c r="E1598" s="90"/>
      <c r="F1598" s="90"/>
      <c r="G1598" s="90"/>
      <c r="H1598" s="90"/>
    </row>
    <row r="1599" spans="1:8">
      <c r="A1599" s="90"/>
      <c r="B1599" s="90"/>
      <c r="C1599" s="90"/>
      <c r="D1599" s="90"/>
      <c r="E1599" s="90"/>
      <c r="F1599" s="90"/>
      <c r="G1599" s="90"/>
      <c r="H1599" s="90"/>
    </row>
    <row r="1600" spans="1:8">
      <c r="A1600" s="90"/>
      <c r="B1600" s="90"/>
      <c r="C1600" s="90"/>
      <c r="D1600" s="90"/>
      <c r="E1600" s="90"/>
      <c r="F1600" s="90"/>
      <c r="G1600" s="90"/>
      <c r="H1600" s="90"/>
    </row>
    <row r="1601" spans="1:8">
      <c r="A1601" s="90"/>
      <c r="B1601" s="90"/>
      <c r="C1601" s="90"/>
      <c r="D1601" s="90"/>
      <c r="E1601" s="90"/>
      <c r="F1601" s="90"/>
      <c r="G1601" s="90"/>
      <c r="H1601" s="90"/>
    </row>
    <row r="1602" spans="1:8">
      <c r="A1602" s="90"/>
      <c r="B1602" s="90"/>
      <c r="C1602" s="90"/>
      <c r="D1602" s="90"/>
      <c r="E1602" s="90"/>
      <c r="F1602" s="90"/>
      <c r="G1602" s="90"/>
      <c r="H1602" s="90"/>
    </row>
    <row r="1603" spans="1:8">
      <c r="A1603" s="90"/>
      <c r="B1603" s="90"/>
      <c r="C1603" s="90"/>
      <c r="D1603" s="90"/>
      <c r="E1603" s="90"/>
      <c r="F1603" s="90"/>
      <c r="G1603" s="90"/>
      <c r="H1603" s="90"/>
    </row>
    <row r="1604" spans="1:8">
      <c r="A1604" s="90"/>
      <c r="B1604" s="90"/>
      <c r="C1604" s="90"/>
      <c r="D1604" s="90"/>
      <c r="E1604" s="90"/>
      <c r="F1604" s="90"/>
      <c r="G1604" s="90"/>
      <c r="H1604" s="90"/>
    </row>
    <row r="1605" spans="1:8">
      <c r="A1605" s="90"/>
      <c r="B1605" s="90"/>
      <c r="C1605" s="90"/>
      <c r="D1605" s="90"/>
      <c r="E1605" s="90"/>
      <c r="F1605" s="90"/>
      <c r="G1605" s="90"/>
      <c r="H1605" s="90"/>
    </row>
    <row r="1606" spans="1:8">
      <c r="A1606" s="90"/>
      <c r="B1606" s="90"/>
      <c r="C1606" s="90"/>
      <c r="D1606" s="90"/>
      <c r="E1606" s="90"/>
      <c r="F1606" s="90"/>
      <c r="G1606" s="90"/>
      <c r="H1606" s="90"/>
    </row>
    <row r="1607" spans="1:8">
      <c r="A1607" s="90"/>
      <c r="B1607" s="90"/>
      <c r="C1607" s="90"/>
      <c r="D1607" s="90"/>
      <c r="E1607" s="90"/>
      <c r="F1607" s="90"/>
      <c r="G1607" s="90"/>
      <c r="H1607" s="90"/>
    </row>
    <row r="1608" spans="1:8">
      <c r="A1608" s="90"/>
      <c r="B1608" s="90"/>
      <c r="C1608" s="90"/>
      <c r="D1608" s="90"/>
      <c r="E1608" s="90"/>
      <c r="F1608" s="90"/>
      <c r="G1608" s="90"/>
      <c r="H1608" s="90"/>
    </row>
    <row r="1609" spans="1:8">
      <c r="A1609" s="90"/>
      <c r="B1609" s="90"/>
      <c r="C1609" s="90"/>
      <c r="D1609" s="90"/>
      <c r="E1609" s="90"/>
      <c r="F1609" s="90"/>
      <c r="G1609" s="90"/>
      <c r="H1609" s="90"/>
    </row>
    <row r="1610" spans="1:8">
      <c r="A1610" s="90"/>
      <c r="B1610" s="90"/>
      <c r="C1610" s="90"/>
      <c r="D1610" s="90"/>
      <c r="E1610" s="90"/>
      <c r="F1610" s="90"/>
      <c r="G1610" s="90"/>
      <c r="H1610" s="90"/>
    </row>
    <row r="1611" spans="1:8">
      <c r="A1611" s="90"/>
      <c r="B1611" s="90"/>
      <c r="C1611" s="90"/>
      <c r="D1611" s="90"/>
      <c r="E1611" s="90"/>
      <c r="F1611" s="90"/>
      <c r="G1611" s="90"/>
      <c r="H1611" s="90"/>
    </row>
    <row r="1612" spans="1:8">
      <c r="A1612" s="90"/>
      <c r="B1612" s="90"/>
      <c r="C1612" s="90"/>
      <c r="D1612" s="90"/>
      <c r="E1612" s="90"/>
      <c r="F1612" s="90"/>
      <c r="G1612" s="90"/>
      <c r="H1612" s="90"/>
    </row>
    <row r="1613" spans="1:8">
      <c r="A1613" s="90"/>
      <c r="B1613" s="90"/>
      <c r="C1613" s="90"/>
      <c r="D1613" s="90"/>
      <c r="E1613" s="90"/>
      <c r="F1613" s="90"/>
      <c r="G1613" s="90"/>
      <c r="H1613" s="90"/>
    </row>
    <row r="1614" spans="1:8">
      <c r="A1614" s="90"/>
      <c r="B1614" s="90"/>
      <c r="C1614" s="90"/>
      <c r="D1614" s="90"/>
      <c r="E1614" s="90"/>
      <c r="F1614" s="90"/>
      <c r="G1614" s="90"/>
      <c r="H1614" s="90"/>
    </row>
    <row r="1615" spans="1:8">
      <c r="A1615" s="90"/>
      <c r="B1615" s="90"/>
      <c r="C1615" s="90"/>
      <c r="D1615" s="90"/>
      <c r="E1615" s="90"/>
      <c r="F1615" s="90"/>
      <c r="G1615" s="90"/>
      <c r="H1615" s="90"/>
    </row>
    <row r="1616" spans="1:8">
      <c r="A1616" s="90"/>
      <c r="B1616" s="90"/>
      <c r="C1616" s="90"/>
      <c r="D1616" s="90"/>
      <c r="E1616" s="90"/>
      <c r="F1616" s="90"/>
      <c r="G1616" s="90"/>
      <c r="H1616" s="90"/>
    </row>
    <row r="1617" spans="1:8">
      <c r="A1617" s="90"/>
      <c r="B1617" s="90"/>
      <c r="C1617" s="90"/>
      <c r="D1617" s="90"/>
      <c r="E1617" s="90"/>
      <c r="F1617" s="90"/>
      <c r="G1617" s="90"/>
      <c r="H1617" s="90"/>
    </row>
    <row r="1618" spans="1:8">
      <c r="A1618" s="90"/>
      <c r="B1618" s="90"/>
      <c r="C1618" s="90"/>
      <c r="D1618" s="90"/>
      <c r="E1618" s="90"/>
      <c r="F1618" s="90"/>
      <c r="G1618" s="90"/>
      <c r="H1618" s="90"/>
    </row>
    <row r="1619" spans="1:8">
      <c r="A1619" s="90"/>
      <c r="B1619" s="90"/>
      <c r="C1619" s="90"/>
      <c r="D1619" s="90"/>
      <c r="E1619" s="90"/>
      <c r="F1619" s="90"/>
      <c r="G1619" s="90"/>
      <c r="H1619" s="90"/>
    </row>
    <row r="1620" spans="1:8">
      <c r="A1620" s="90"/>
      <c r="B1620" s="90"/>
      <c r="C1620" s="90"/>
      <c r="D1620" s="90"/>
      <c r="E1620" s="90"/>
      <c r="F1620" s="90"/>
      <c r="G1620" s="90"/>
      <c r="H1620" s="90"/>
    </row>
    <row r="1621" spans="1:8">
      <c r="A1621" s="90"/>
      <c r="B1621" s="90"/>
      <c r="C1621" s="90"/>
      <c r="D1621" s="90"/>
      <c r="E1621" s="90"/>
      <c r="F1621" s="90"/>
      <c r="G1621" s="90"/>
      <c r="H1621" s="90"/>
    </row>
    <row r="1622" spans="1:8">
      <c r="A1622" s="90"/>
      <c r="B1622" s="90"/>
      <c r="C1622" s="90"/>
      <c r="D1622" s="90"/>
      <c r="E1622" s="90"/>
      <c r="F1622" s="90"/>
      <c r="G1622" s="90"/>
      <c r="H1622" s="90"/>
    </row>
    <row r="1623" spans="1:8">
      <c r="A1623" s="90"/>
      <c r="B1623" s="90"/>
      <c r="C1623" s="90"/>
      <c r="D1623" s="90"/>
      <c r="E1623" s="90"/>
      <c r="F1623" s="90"/>
      <c r="G1623" s="90"/>
      <c r="H1623" s="90"/>
    </row>
    <row r="1624" spans="1:8">
      <c r="A1624" s="90"/>
      <c r="B1624" s="90"/>
      <c r="C1624" s="90"/>
      <c r="D1624" s="90"/>
      <c r="E1624" s="90"/>
      <c r="F1624" s="90"/>
      <c r="G1624" s="90"/>
      <c r="H1624" s="90"/>
    </row>
    <row r="1625" spans="1:8">
      <c r="A1625" s="90"/>
      <c r="B1625" s="90"/>
      <c r="C1625" s="90"/>
      <c r="D1625" s="90"/>
      <c r="E1625" s="90"/>
      <c r="F1625" s="90"/>
      <c r="G1625" s="90"/>
      <c r="H1625" s="90"/>
    </row>
    <row r="1626" spans="1:8">
      <c r="A1626" s="90"/>
      <c r="B1626" s="90"/>
      <c r="C1626" s="90"/>
      <c r="D1626" s="90"/>
      <c r="E1626" s="90"/>
      <c r="F1626" s="90"/>
      <c r="G1626" s="90"/>
      <c r="H1626" s="90"/>
    </row>
    <row r="1627" spans="1:8">
      <c r="A1627" s="90"/>
      <c r="B1627" s="90"/>
      <c r="C1627" s="90"/>
      <c r="D1627" s="90"/>
      <c r="E1627" s="90"/>
      <c r="F1627" s="90"/>
      <c r="G1627" s="90"/>
      <c r="H1627" s="90"/>
    </row>
    <row r="1628" spans="1:8">
      <c r="A1628" s="90"/>
      <c r="B1628" s="90"/>
      <c r="C1628" s="90"/>
      <c r="D1628" s="90"/>
      <c r="E1628" s="90"/>
      <c r="F1628" s="90"/>
      <c r="G1628" s="90"/>
      <c r="H1628" s="90"/>
    </row>
    <row r="1629" spans="1:8">
      <c r="A1629" s="90"/>
      <c r="B1629" s="90"/>
      <c r="C1629" s="90"/>
      <c r="D1629" s="90"/>
      <c r="E1629" s="90"/>
      <c r="F1629" s="90"/>
      <c r="G1629" s="90"/>
      <c r="H1629" s="90"/>
    </row>
    <row r="1630" spans="1:8">
      <c r="A1630" s="90"/>
      <c r="B1630" s="90"/>
      <c r="C1630" s="90"/>
      <c r="D1630" s="90"/>
      <c r="E1630" s="90"/>
      <c r="F1630" s="90"/>
      <c r="G1630" s="90"/>
      <c r="H1630" s="90"/>
    </row>
    <row r="1631" spans="1:8">
      <c r="A1631" s="90"/>
      <c r="B1631" s="90"/>
      <c r="C1631" s="90"/>
      <c r="D1631" s="90"/>
      <c r="E1631" s="90"/>
      <c r="F1631" s="90"/>
      <c r="G1631" s="90"/>
      <c r="H1631" s="90"/>
    </row>
    <row r="1632" spans="1:8">
      <c r="A1632" s="90"/>
      <c r="B1632" s="90"/>
      <c r="C1632" s="90"/>
      <c r="D1632" s="90"/>
      <c r="E1632" s="90"/>
      <c r="F1632" s="90"/>
      <c r="G1632" s="90"/>
      <c r="H1632" s="90"/>
    </row>
    <row r="1633" spans="1:8">
      <c r="A1633" s="90"/>
      <c r="B1633" s="90"/>
      <c r="C1633" s="90"/>
      <c r="D1633" s="90"/>
      <c r="E1633" s="90"/>
      <c r="F1633" s="90"/>
      <c r="G1633" s="90"/>
      <c r="H1633" s="90"/>
    </row>
    <row r="1634" spans="1:8">
      <c r="A1634" s="90"/>
      <c r="B1634" s="90"/>
      <c r="C1634" s="90"/>
      <c r="D1634" s="90"/>
      <c r="E1634" s="90"/>
      <c r="F1634" s="90"/>
      <c r="G1634" s="90"/>
      <c r="H1634" s="90"/>
    </row>
    <row r="1635" spans="1:8">
      <c r="A1635" s="90"/>
      <c r="B1635" s="90"/>
      <c r="C1635" s="90"/>
      <c r="D1635" s="90"/>
      <c r="E1635" s="90"/>
      <c r="F1635" s="90"/>
      <c r="G1635" s="90"/>
      <c r="H1635" s="90"/>
    </row>
    <row r="1636" spans="1:8">
      <c r="A1636" s="90"/>
      <c r="B1636" s="90"/>
      <c r="C1636" s="90"/>
      <c r="D1636" s="90"/>
      <c r="E1636" s="90"/>
      <c r="F1636" s="90"/>
      <c r="G1636" s="90"/>
      <c r="H1636" s="90"/>
    </row>
    <row r="1637" spans="1:8">
      <c r="A1637" s="90"/>
      <c r="B1637" s="90"/>
      <c r="C1637" s="90"/>
      <c r="D1637" s="90"/>
      <c r="E1637" s="90"/>
      <c r="F1637" s="90"/>
      <c r="G1637" s="90"/>
      <c r="H1637" s="90"/>
    </row>
    <row r="1638" spans="1:8">
      <c r="A1638" s="90"/>
      <c r="B1638" s="90"/>
      <c r="C1638" s="90"/>
      <c r="D1638" s="90"/>
      <c r="E1638" s="90"/>
      <c r="F1638" s="90"/>
      <c r="G1638" s="90"/>
      <c r="H1638" s="90"/>
    </row>
    <row r="1639" spans="1:8">
      <c r="A1639" s="90"/>
      <c r="B1639" s="90"/>
      <c r="C1639" s="90"/>
      <c r="D1639" s="90"/>
      <c r="E1639" s="90"/>
      <c r="F1639" s="90"/>
      <c r="G1639" s="90"/>
      <c r="H1639" s="90"/>
    </row>
    <row r="1640" spans="1:8">
      <c r="A1640" s="90"/>
      <c r="B1640" s="90"/>
      <c r="C1640" s="90"/>
      <c r="D1640" s="90"/>
      <c r="E1640" s="90"/>
      <c r="F1640" s="90"/>
      <c r="G1640" s="90"/>
      <c r="H1640" s="90"/>
    </row>
    <row r="1641" spans="1:8">
      <c r="A1641" s="90"/>
      <c r="B1641" s="90"/>
      <c r="C1641" s="90"/>
      <c r="D1641" s="90"/>
      <c r="E1641" s="90"/>
      <c r="F1641" s="90"/>
      <c r="G1641" s="90"/>
      <c r="H1641" s="90"/>
    </row>
    <row r="1642" spans="1:8">
      <c r="A1642" s="90"/>
      <c r="B1642" s="90"/>
      <c r="C1642" s="90"/>
      <c r="D1642" s="90"/>
      <c r="E1642" s="90"/>
      <c r="F1642" s="90"/>
      <c r="G1642" s="90"/>
      <c r="H1642" s="90"/>
    </row>
    <row r="1643" spans="1:8">
      <c r="A1643" s="90"/>
      <c r="B1643" s="90"/>
      <c r="C1643" s="90"/>
      <c r="D1643" s="90"/>
      <c r="E1643" s="90"/>
      <c r="F1643" s="90"/>
      <c r="G1643" s="90"/>
      <c r="H1643" s="90"/>
    </row>
    <row r="1644" spans="1:8">
      <c r="A1644" s="90"/>
      <c r="B1644" s="90"/>
      <c r="C1644" s="90"/>
      <c r="D1644" s="90"/>
      <c r="E1644" s="90"/>
      <c r="F1644" s="90"/>
      <c r="G1644" s="90"/>
      <c r="H1644" s="90"/>
    </row>
    <row r="1645" spans="1:8">
      <c r="A1645" s="90"/>
      <c r="B1645" s="90"/>
      <c r="C1645" s="90"/>
      <c r="D1645" s="90"/>
      <c r="E1645" s="90"/>
      <c r="F1645" s="90"/>
      <c r="G1645" s="90"/>
      <c r="H1645" s="90"/>
    </row>
    <row r="1646" spans="1:8">
      <c r="A1646" s="90"/>
      <c r="B1646" s="90"/>
      <c r="C1646" s="90"/>
      <c r="D1646" s="90"/>
      <c r="E1646" s="90"/>
      <c r="F1646" s="90"/>
      <c r="G1646" s="90"/>
      <c r="H1646" s="90"/>
    </row>
    <row r="1647" spans="1:8">
      <c r="A1647" s="90"/>
      <c r="B1647" s="90"/>
      <c r="C1647" s="90"/>
      <c r="D1647" s="90"/>
      <c r="E1647" s="90"/>
      <c r="F1647" s="90"/>
      <c r="G1647" s="90"/>
      <c r="H1647" s="90"/>
    </row>
    <row r="1648" spans="1:8">
      <c r="A1648" s="90"/>
      <c r="B1648" s="90"/>
      <c r="C1648" s="90"/>
      <c r="D1648" s="90"/>
      <c r="E1648" s="90"/>
      <c r="F1648" s="90"/>
      <c r="G1648" s="90"/>
      <c r="H1648" s="90"/>
    </row>
    <row r="1649" spans="1:8">
      <c r="A1649" s="90"/>
      <c r="B1649" s="90"/>
      <c r="C1649" s="90"/>
      <c r="D1649" s="90"/>
      <c r="E1649" s="90"/>
      <c r="F1649" s="90"/>
      <c r="G1649" s="90"/>
      <c r="H1649" s="90"/>
    </row>
    <row r="1650" spans="1:8">
      <c r="A1650" s="90"/>
      <c r="B1650" s="90"/>
      <c r="C1650" s="90"/>
      <c r="D1650" s="90"/>
      <c r="E1650" s="90"/>
      <c r="F1650" s="90"/>
      <c r="G1650" s="90"/>
      <c r="H1650" s="90"/>
    </row>
    <row r="1651" spans="1:8">
      <c r="A1651" s="90"/>
      <c r="B1651" s="90"/>
      <c r="C1651" s="90"/>
      <c r="D1651" s="90"/>
      <c r="E1651" s="90"/>
      <c r="F1651" s="90"/>
      <c r="G1651" s="90"/>
      <c r="H1651" s="90"/>
    </row>
    <row r="1652" spans="1:8">
      <c r="A1652" s="90"/>
      <c r="B1652" s="90"/>
      <c r="C1652" s="90"/>
      <c r="D1652" s="90"/>
      <c r="E1652" s="90"/>
      <c r="F1652" s="90"/>
      <c r="G1652" s="90"/>
      <c r="H1652" s="90"/>
    </row>
    <row r="1653" spans="1:8">
      <c r="A1653" s="90"/>
      <c r="B1653" s="90"/>
      <c r="C1653" s="90"/>
      <c r="D1653" s="90"/>
      <c r="E1653" s="90"/>
      <c r="F1653" s="90"/>
      <c r="G1653" s="90"/>
      <c r="H1653" s="90"/>
    </row>
    <row r="1654" spans="1:8">
      <c r="A1654" s="90"/>
      <c r="B1654" s="90"/>
      <c r="C1654" s="90"/>
      <c r="D1654" s="90"/>
      <c r="E1654" s="90"/>
      <c r="F1654" s="90"/>
      <c r="G1654" s="90"/>
      <c r="H1654" s="90"/>
    </row>
    <row r="1655" spans="1:8">
      <c r="A1655" s="90"/>
      <c r="B1655" s="90"/>
      <c r="C1655" s="90"/>
      <c r="D1655" s="90"/>
      <c r="E1655" s="90"/>
      <c r="F1655" s="90"/>
      <c r="G1655" s="90"/>
      <c r="H1655" s="90"/>
    </row>
    <row r="1656" spans="1:8">
      <c r="A1656" s="90"/>
      <c r="B1656" s="90"/>
      <c r="C1656" s="90"/>
      <c r="D1656" s="90"/>
      <c r="E1656" s="90"/>
      <c r="F1656" s="90"/>
      <c r="G1656" s="90"/>
      <c r="H1656" s="90"/>
    </row>
    <row r="1657" spans="1:8">
      <c r="A1657" s="90"/>
      <c r="B1657" s="90"/>
      <c r="C1657" s="90"/>
      <c r="D1657" s="90"/>
      <c r="E1657" s="90"/>
      <c r="F1657" s="90"/>
      <c r="G1657" s="90"/>
      <c r="H1657" s="90"/>
    </row>
    <row r="1658" spans="1:8">
      <c r="A1658" s="90"/>
      <c r="B1658" s="90"/>
      <c r="C1658" s="90"/>
      <c r="D1658" s="90"/>
      <c r="E1658" s="90"/>
      <c r="F1658" s="90"/>
      <c r="G1658" s="90"/>
      <c r="H1658" s="90"/>
    </row>
    <row r="1659" spans="1:8">
      <c r="A1659" s="90"/>
      <c r="B1659" s="90"/>
      <c r="C1659" s="90"/>
      <c r="D1659" s="90"/>
      <c r="E1659" s="90"/>
      <c r="F1659" s="90"/>
      <c r="G1659" s="90"/>
      <c r="H1659" s="90"/>
    </row>
    <row r="1660" spans="1:8">
      <c r="A1660" s="90"/>
      <c r="B1660" s="90"/>
      <c r="C1660" s="90"/>
      <c r="D1660" s="90"/>
      <c r="E1660" s="90"/>
      <c r="F1660" s="90"/>
      <c r="G1660" s="90"/>
      <c r="H1660" s="90"/>
    </row>
    <row r="1661" spans="1:8">
      <c r="A1661" s="90"/>
      <c r="B1661" s="90"/>
      <c r="C1661" s="90"/>
      <c r="D1661" s="90"/>
      <c r="E1661" s="90"/>
      <c r="F1661" s="90"/>
      <c r="G1661" s="90"/>
      <c r="H1661" s="90"/>
    </row>
    <row r="1662" spans="1:8">
      <c r="A1662" s="90"/>
      <c r="B1662" s="90"/>
      <c r="C1662" s="90"/>
      <c r="D1662" s="90"/>
      <c r="E1662" s="90"/>
      <c r="F1662" s="90"/>
      <c r="G1662" s="90"/>
      <c r="H1662" s="90"/>
    </row>
    <row r="1663" spans="1:8">
      <c r="A1663" s="90"/>
      <c r="B1663" s="90"/>
      <c r="C1663" s="90"/>
      <c r="D1663" s="90"/>
      <c r="E1663" s="90"/>
      <c r="F1663" s="90"/>
      <c r="G1663" s="90"/>
      <c r="H1663" s="90"/>
    </row>
    <row r="1664" spans="1:8">
      <c r="A1664" s="90"/>
      <c r="B1664" s="90"/>
      <c r="C1664" s="90"/>
      <c r="D1664" s="90"/>
      <c r="E1664" s="90"/>
      <c r="F1664" s="90"/>
      <c r="G1664" s="90"/>
      <c r="H1664" s="90"/>
    </row>
    <row r="1665" spans="1:8">
      <c r="A1665" s="90"/>
      <c r="B1665" s="90"/>
      <c r="C1665" s="90"/>
      <c r="D1665" s="90"/>
      <c r="E1665" s="90"/>
      <c r="F1665" s="90"/>
      <c r="G1665" s="90"/>
      <c r="H1665" s="90"/>
    </row>
    <row r="1666" spans="1:8">
      <c r="A1666" s="90"/>
      <c r="B1666" s="90"/>
      <c r="C1666" s="90"/>
      <c r="D1666" s="90"/>
      <c r="E1666" s="90"/>
      <c r="F1666" s="90"/>
      <c r="G1666" s="90"/>
      <c r="H1666" s="90"/>
    </row>
    <row r="1667" spans="1:8">
      <c r="A1667" s="90"/>
      <c r="B1667" s="90"/>
      <c r="C1667" s="90"/>
      <c r="D1667" s="90"/>
      <c r="E1667" s="90"/>
      <c r="F1667" s="90"/>
      <c r="G1667" s="90"/>
      <c r="H1667" s="90"/>
    </row>
    <row r="1668" spans="1:8">
      <c r="A1668" s="90"/>
      <c r="B1668" s="90"/>
      <c r="C1668" s="90"/>
      <c r="D1668" s="90"/>
      <c r="E1668" s="90"/>
      <c r="F1668" s="90"/>
      <c r="G1668" s="90"/>
      <c r="H1668" s="90"/>
    </row>
    <row r="1669" spans="1:8">
      <c r="A1669" s="90"/>
      <c r="B1669" s="90"/>
      <c r="C1669" s="90"/>
      <c r="D1669" s="90"/>
      <c r="E1669" s="90"/>
      <c r="F1669" s="90"/>
      <c r="G1669" s="90"/>
      <c r="H1669" s="90"/>
    </row>
    <row r="1670" spans="1:8">
      <c r="A1670" s="90"/>
      <c r="B1670" s="90"/>
      <c r="C1670" s="90"/>
      <c r="D1670" s="90"/>
      <c r="E1670" s="90"/>
      <c r="F1670" s="90"/>
      <c r="G1670" s="90"/>
      <c r="H1670" s="90"/>
    </row>
    <row r="1671" spans="1:8">
      <c r="A1671" s="90"/>
      <c r="B1671" s="90"/>
      <c r="C1671" s="90"/>
      <c r="D1671" s="90"/>
      <c r="E1671" s="90"/>
      <c r="F1671" s="90"/>
      <c r="G1671" s="90"/>
      <c r="H1671" s="90"/>
    </row>
    <row r="1672" spans="1:8">
      <c r="A1672" s="90"/>
      <c r="B1672" s="90"/>
      <c r="C1672" s="90"/>
      <c r="D1672" s="90"/>
      <c r="E1672" s="90"/>
      <c r="F1672" s="90"/>
      <c r="G1672" s="90"/>
      <c r="H1672" s="90"/>
    </row>
    <row r="1673" spans="1:8">
      <c r="A1673" s="90"/>
      <c r="B1673" s="90"/>
      <c r="C1673" s="90"/>
      <c r="D1673" s="90"/>
      <c r="E1673" s="90"/>
      <c r="F1673" s="90"/>
      <c r="G1673" s="90"/>
      <c r="H1673" s="90"/>
    </row>
    <row r="1674" spans="1:8">
      <c r="A1674" s="90"/>
      <c r="B1674" s="90"/>
      <c r="C1674" s="90"/>
      <c r="D1674" s="90"/>
      <c r="E1674" s="90"/>
      <c r="F1674" s="90"/>
      <c r="G1674" s="90"/>
      <c r="H1674" s="90"/>
    </row>
    <row r="1675" spans="1:8">
      <c r="A1675" s="90"/>
      <c r="B1675" s="90"/>
      <c r="C1675" s="90"/>
      <c r="D1675" s="90"/>
      <c r="E1675" s="90"/>
      <c r="F1675" s="90"/>
      <c r="G1675" s="90"/>
      <c r="H1675" s="90"/>
    </row>
    <row r="1676" spans="1:8">
      <c r="A1676" s="90"/>
      <c r="B1676" s="90"/>
      <c r="C1676" s="90"/>
      <c r="D1676" s="90"/>
      <c r="E1676" s="90"/>
      <c r="F1676" s="90"/>
      <c r="G1676" s="90"/>
      <c r="H1676" s="90"/>
    </row>
    <row r="1677" spans="1:8">
      <c r="A1677" s="90"/>
      <c r="B1677" s="90"/>
      <c r="C1677" s="90"/>
      <c r="D1677" s="90"/>
      <c r="E1677" s="90"/>
      <c r="F1677" s="90"/>
      <c r="G1677" s="90"/>
      <c r="H1677" s="90"/>
    </row>
    <row r="1678" spans="1:8">
      <c r="A1678" s="90"/>
      <c r="B1678" s="90"/>
      <c r="C1678" s="90"/>
      <c r="D1678" s="90"/>
      <c r="E1678" s="90"/>
      <c r="F1678" s="90"/>
      <c r="G1678" s="90"/>
      <c r="H1678" s="90"/>
    </row>
    <row r="1679" spans="1:8">
      <c r="A1679" s="90"/>
      <c r="B1679" s="90"/>
      <c r="C1679" s="90"/>
      <c r="D1679" s="90"/>
      <c r="E1679" s="90"/>
      <c r="F1679" s="90"/>
      <c r="G1679" s="90"/>
      <c r="H1679" s="90"/>
    </row>
    <row r="1680" spans="1:8">
      <c r="A1680" s="90"/>
      <c r="B1680" s="90"/>
      <c r="C1680" s="90"/>
      <c r="D1680" s="90"/>
      <c r="E1680" s="90"/>
      <c r="F1680" s="90"/>
      <c r="G1680" s="90"/>
      <c r="H1680" s="90"/>
    </row>
    <row r="1681" spans="1:8">
      <c r="A1681" s="90"/>
      <c r="B1681" s="90"/>
      <c r="C1681" s="90"/>
      <c r="D1681" s="90"/>
      <c r="E1681" s="90"/>
      <c r="F1681" s="90"/>
      <c r="G1681" s="90"/>
      <c r="H1681" s="90"/>
    </row>
    <row r="1682" spans="1:8">
      <c r="A1682" s="90"/>
      <c r="B1682" s="90"/>
      <c r="C1682" s="90"/>
      <c r="D1682" s="90"/>
      <c r="E1682" s="90"/>
      <c r="F1682" s="90"/>
      <c r="G1682" s="90"/>
      <c r="H1682" s="90"/>
    </row>
    <row r="1683" spans="1:8">
      <c r="A1683" s="90"/>
      <c r="B1683" s="90"/>
      <c r="C1683" s="90"/>
      <c r="D1683" s="90"/>
      <c r="E1683" s="90"/>
      <c r="F1683" s="90"/>
      <c r="G1683" s="90"/>
      <c r="H1683" s="90"/>
    </row>
    <row r="1684" spans="1:8">
      <c r="A1684" s="90"/>
      <c r="B1684" s="90"/>
      <c r="C1684" s="90"/>
      <c r="D1684" s="90"/>
      <c r="E1684" s="90"/>
      <c r="F1684" s="90"/>
      <c r="G1684" s="90"/>
      <c r="H1684" s="90"/>
    </row>
    <row r="1685" spans="1:8">
      <c r="A1685" s="90"/>
      <c r="B1685" s="90"/>
      <c r="C1685" s="90"/>
      <c r="D1685" s="90"/>
      <c r="E1685" s="90"/>
      <c r="F1685" s="90"/>
      <c r="G1685" s="90"/>
      <c r="H1685" s="90"/>
    </row>
    <row r="1686" spans="1:8">
      <c r="A1686" s="90"/>
      <c r="B1686" s="90"/>
      <c r="C1686" s="90"/>
      <c r="D1686" s="90"/>
      <c r="E1686" s="90"/>
      <c r="F1686" s="90"/>
      <c r="G1686" s="90"/>
      <c r="H1686" s="90"/>
    </row>
    <row r="1687" spans="1:8">
      <c r="A1687" s="90"/>
      <c r="B1687" s="90"/>
      <c r="C1687" s="90"/>
      <c r="D1687" s="90"/>
      <c r="E1687" s="90"/>
      <c r="F1687" s="90"/>
      <c r="G1687" s="90"/>
      <c r="H1687" s="90"/>
    </row>
    <row r="1688" spans="1:8">
      <c r="A1688" s="90"/>
      <c r="B1688" s="90"/>
      <c r="C1688" s="90"/>
      <c r="D1688" s="90"/>
      <c r="E1688" s="90"/>
      <c r="F1688" s="90"/>
      <c r="G1688" s="90"/>
      <c r="H1688" s="90"/>
    </row>
    <row r="1689" spans="1:8">
      <c r="A1689" s="90"/>
      <c r="B1689" s="90"/>
      <c r="C1689" s="90"/>
      <c r="D1689" s="90"/>
      <c r="E1689" s="90"/>
      <c r="F1689" s="90"/>
      <c r="G1689" s="90"/>
      <c r="H1689" s="90"/>
    </row>
    <row r="1690" spans="1:8">
      <c r="A1690" s="90"/>
      <c r="B1690" s="90"/>
      <c r="C1690" s="90"/>
      <c r="D1690" s="90"/>
      <c r="E1690" s="90"/>
      <c r="F1690" s="90"/>
      <c r="G1690" s="90"/>
      <c r="H1690" s="90"/>
    </row>
    <row r="1691" spans="1:8">
      <c r="A1691" s="90"/>
      <c r="B1691" s="90"/>
      <c r="C1691" s="90"/>
      <c r="D1691" s="90"/>
      <c r="E1691" s="90"/>
      <c r="F1691" s="90"/>
      <c r="G1691" s="90"/>
      <c r="H1691" s="90"/>
    </row>
    <row r="1692" spans="1:8">
      <c r="A1692" s="90"/>
      <c r="B1692" s="90"/>
      <c r="C1692" s="90"/>
      <c r="D1692" s="90"/>
      <c r="E1692" s="90"/>
      <c r="F1692" s="90"/>
      <c r="G1692" s="90"/>
      <c r="H1692" s="90"/>
    </row>
    <row r="1693" spans="1:8">
      <c r="A1693" s="90"/>
      <c r="B1693" s="90"/>
      <c r="C1693" s="90"/>
      <c r="D1693" s="90"/>
      <c r="E1693" s="90"/>
      <c r="F1693" s="90"/>
      <c r="G1693" s="90"/>
      <c r="H1693" s="90"/>
    </row>
    <row r="1694" spans="1:8">
      <c r="A1694" s="90"/>
      <c r="B1694" s="90"/>
      <c r="C1694" s="90"/>
      <c r="D1694" s="90"/>
      <c r="E1694" s="90"/>
      <c r="F1694" s="90"/>
      <c r="G1694" s="90"/>
      <c r="H1694" s="90"/>
    </row>
    <row r="1695" spans="1:8">
      <c r="A1695" s="90"/>
      <c r="B1695" s="90"/>
      <c r="C1695" s="90"/>
      <c r="D1695" s="90"/>
      <c r="E1695" s="90"/>
      <c r="F1695" s="90"/>
      <c r="G1695" s="90"/>
      <c r="H1695" s="90"/>
    </row>
    <row r="1696" spans="1:8">
      <c r="A1696" s="90"/>
      <c r="B1696" s="90"/>
      <c r="C1696" s="90"/>
      <c r="D1696" s="90"/>
      <c r="E1696" s="90"/>
      <c r="F1696" s="90"/>
      <c r="G1696" s="90"/>
      <c r="H1696" s="90"/>
    </row>
    <row r="1697" spans="1:8">
      <c r="A1697" s="90"/>
      <c r="B1697" s="90"/>
      <c r="C1697" s="90"/>
      <c r="D1697" s="90"/>
      <c r="E1697" s="90"/>
      <c r="F1697" s="90"/>
      <c r="G1697" s="90"/>
      <c r="H1697" s="90"/>
    </row>
    <row r="1698" spans="1:8">
      <c r="A1698" s="90"/>
      <c r="B1698" s="90"/>
      <c r="C1698" s="90"/>
      <c r="D1698" s="90"/>
      <c r="E1698" s="90"/>
      <c r="F1698" s="90"/>
      <c r="G1698" s="90"/>
      <c r="H1698" s="90"/>
    </row>
    <row r="1699" spans="1:8">
      <c r="A1699" s="90"/>
      <c r="B1699" s="90"/>
      <c r="C1699" s="90"/>
      <c r="D1699" s="90"/>
      <c r="E1699" s="90"/>
      <c r="F1699" s="90"/>
      <c r="G1699" s="90"/>
      <c r="H1699" s="90"/>
    </row>
    <row r="1700" spans="1:8">
      <c r="A1700" s="90"/>
      <c r="B1700" s="90"/>
      <c r="C1700" s="90"/>
      <c r="D1700" s="90"/>
      <c r="E1700" s="90"/>
      <c r="F1700" s="90"/>
      <c r="G1700" s="90"/>
      <c r="H1700" s="90"/>
    </row>
    <row r="1701" spans="1:8">
      <c r="A1701" s="90"/>
      <c r="B1701" s="90"/>
      <c r="C1701" s="90"/>
      <c r="D1701" s="90"/>
      <c r="E1701" s="90"/>
      <c r="F1701" s="90"/>
      <c r="G1701" s="90"/>
      <c r="H1701" s="90"/>
    </row>
    <row r="1702" spans="1:8">
      <c r="A1702" s="90"/>
      <c r="B1702" s="90"/>
      <c r="C1702" s="90"/>
      <c r="D1702" s="90"/>
      <c r="E1702" s="90"/>
      <c r="F1702" s="90"/>
      <c r="G1702" s="90"/>
      <c r="H1702" s="90"/>
    </row>
    <row r="1703" spans="1:8">
      <c r="A1703" s="90"/>
      <c r="B1703" s="90"/>
      <c r="C1703" s="90"/>
      <c r="D1703" s="90"/>
      <c r="E1703" s="90"/>
      <c r="F1703" s="90"/>
      <c r="G1703" s="90"/>
      <c r="H1703" s="90"/>
    </row>
    <row r="1704" spans="1:8">
      <c r="A1704" s="90"/>
      <c r="B1704" s="90"/>
      <c r="C1704" s="90"/>
      <c r="D1704" s="90"/>
      <c r="E1704" s="90"/>
      <c r="F1704" s="90"/>
      <c r="G1704" s="90"/>
      <c r="H1704" s="90"/>
    </row>
    <row r="1705" spans="1:8">
      <c r="A1705" s="90"/>
      <c r="B1705" s="90"/>
      <c r="C1705" s="90"/>
      <c r="D1705" s="90"/>
      <c r="E1705" s="90"/>
      <c r="F1705" s="90"/>
      <c r="G1705" s="90"/>
      <c r="H1705" s="90"/>
    </row>
    <row r="1706" spans="1:8">
      <c r="A1706" s="90"/>
      <c r="B1706" s="90"/>
      <c r="C1706" s="90"/>
      <c r="D1706" s="90"/>
      <c r="E1706" s="90"/>
      <c r="F1706" s="90"/>
      <c r="G1706" s="90"/>
      <c r="H1706" s="90"/>
    </row>
    <row r="1707" spans="1:8">
      <c r="A1707" s="90"/>
      <c r="B1707" s="90"/>
      <c r="C1707" s="90"/>
      <c r="D1707" s="90"/>
      <c r="E1707" s="90"/>
      <c r="F1707" s="90"/>
      <c r="G1707" s="90"/>
      <c r="H1707" s="90"/>
    </row>
    <row r="1708" spans="1:8">
      <c r="A1708" s="90"/>
      <c r="B1708" s="90"/>
      <c r="C1708" s="90"/>
      <c r="D1708" s="90"/>
      <c r="E1708" s="90"/>
      <c r="F1708" s="90"/>
      <c r="G1708" s="90"/>
      <c r="H1708" s="90"/>
    </row>
    <row r="1709" spans="1:8">
      <c r="A1709" s="90"/>
      <c r="B1709" s="90"/>
      <c r="C1709" s="90"/>
      <c r="D1709" s="90"/>
      <c r="E1709" s="90"/>
      <c r="F1709" s="90"/>
      <c r="G1709" s="90"/>
      <c r="H1709" s="90"/>
    </row>
    <row r="1710" spans="1:8">
      <c r="A1710" s="90"/>
      <c r="B1710" s="90"/>
      <c r="C1710" s="90"/>
      <c r="D1710" s="90"/>
      <c r="E1710" s="90"/>
      <c r="F1710" s="90"/>
      <c r="G1710" s="90"/>
      <c r="H1710" s="90"/>
    </row>
    <row r="1711" spans="1:8">
      <c r="A1711" s="90"/>
      <c r="B1711" s="90"/>
      <c r="C1711" s="90"/>
      <c r="D1711" s="90"/>
      <c r="E1711" s="90"/>
      <c r="F1711" s="90"/>
      <c r="G1711" s="90"/>
      <c r="H1711" s="90"/>
    </row>
    <row r="1712" spans="1:8">
      <c r="A1712" s="90"/>
      <c r="B1712" s="90"/>
      <c r="C1712" s="90"/>
      <c r="D1712" s="90"/>
      <c r="E1712" s="90"/>
      <c r="F1712" s="90"/>
      <c r="G1712" s="90"/>
      <c r="H1712" s="90"/>
    </row>
    <row r="1713" spans="1:8">
      <c r="A1713" s="90"/>
      <c r="B1713" s="90"/>
      <c r="C1713" s="90"/>
      <c r="D1713" s="90"/>
      <c r="E1713" s="90"/>
      <c r="F1713" s="90"/>
      <c r="G1713" s="90"/>
      <c r="H1713" s="90"/>
    </row>
    <row r="1714" spans="1:8">
      <c r="A1714" s="90"/>
      <c r="B1714" s="90"/>
      <c r="C1714" s="90"/>
      <c r="D1714" s="90"/>
      <c r="E1714" s="90"/>
      <c r="F1714" s="90"/>
      <c r="G1714" s="90"/>
      <c r="H1714" s="90"/>
    </row>
    <row r="1715" spans="1:8">
      <c r="A1715" s="90"/>
      <c r="B1715" s="90"/>
      <c r="C1715" s="90"/>
      <c r="D1715" s="90"/>
      <c r="E1715" s="90"/>
      <c r="F1715" s="90"/>
      <c r="G1715" s="90"/>
      <c r="H1715" s="90"/>
    </row>
    <row r="1716" spans="1:8">
      <c r="A1716" s="90"/>
      <c r="B1716" s="90"/>
      <c r="C1716" s="90"/>
      <c r="D1716" s="90"/>
      <c r="E1716" s="90"/>
      <c r="F1716" s="90"/>
      <c r="G1716" s="90"/>
      <c r="H1716" s="90"/>
    </row>
    <row r="1717" spans="1:8">
      <c r="A1717" s="90"/>
      <c r="B1717" s="90"/>
      <c r="C1717" s="90"/>
      <c r="D1717" s="90"/>
      <c r="E1717" s="90"/>
      <c r="F1717" s="90"/>
      <c r="G1717" s="90"/>
      <c r="H1717" s="90"/>
    </row>
    <row r="1718" spans="1:8">
      <c r="A1718" s="90"/>
      <c r="B1718" s="90"/>
      <c r="C1718" s="90"/>
      <c r="D1718" s="90"/>
      <c r="E1718" s="90"/>
      <c r="F1718" s="90"/>
      <c r="G1718" s="90"/>
      <c r="H1718" s="90"/>
    </row>
    <row r="1719" spans="1:8">
      <c r="A1719" s="90"/>
      <c r="B1719" s="90"/>
      <c r="C1719" s="90"/>
      <c r="D1719" s="90"/>
      <c r="E1719" s="90"/>
      <c r="F1719" s="90"/>
      <c r="G1719" s="90"/>
      <c r="H1719" s="90"/>
    </row>
    <row r="1720" spans="1:8">
      <c r="A1720" s="90"/>
      <c r="B1720" s="90"/>
      <c r="C1720" s="90"/>
      <c r="D1720" s="90"/>
      <c r="E1720" s="90"/>
      <c r="F1720" s="90"/>
      <c r="G1720" s="90"/>
      <c r="H1720" s="90"/>
    </row>
    <row r="1721" spans="1:8">
      <c r="A1721" s="90"/>
      <c r="B1721" s="90"/>
      <c r="C1721" s="90"/>
      <c r="D1721" s="90"/>
      <c r="E1721" s="90"/>
      <c r="F1721" s="90"/>
      <c r="G1721" s="90"/>
      <c r="H1721" s="90"/>
    </row>
    <row r="1722" spans="1:8">
      <c r="A1722" s="90"/>
      <c r="B1722" s="90"/>
      <c r="C1722" s="90"/>
      <c r="D1722" s="90"/>
      <c r="E1722" s="90"/>
      <c r="F1722" s="90"/>
      <c r="G1722" s="90"/>
      <c r="H1722" s="90"/>
    </row>
    <row r="1723" spans="1:8">
      <c r="A1723" s="90"/>
      <c r="B1723" s="90"/>
      <c r="C1723" s="90"/>
      <c r="D1723" s="90"/>
      <c r="E1723" s="90"/>
      <c r="F1723" s="90"/>
      <c r="G1723" s="90"/>
      <c r="H1723" s="90"/>
    </row>
    <row r="1724" spans="1:8">
      <c r="A1724" s="90"/>
      <c r="B1724" s="90"/>
      <c r="C1724" s="90"/>
      <c r="D1724" s="90"/>
      <c r="E1724" s="90"/>
      <c r="F1724" s="90"/>
      <c r="G1724" s="90"/>
      <c r="H1724" s="90"/>
    </row>
    <row r="1725" spans="1:8">
      <c r="A1725" s="90"/>
      <c r="B1725" s="90"/>
      <c r="C1725" s="90"/>
      <c r="D1725" s="90"/>
      <c r="E1725" s="90"/>
      <c r="F1725" s="90"/>
      <c r="G1725" s="90"/>
      <c r="H1725" s="90"/>
    </row>
    <row r="1726" spans="1:8">
      <c r="A1726" s="90"/>
      <c r="B1726" s="90"/>
      <c r="C1726" s="90"/>
      <c r="D1726" s="90"/>
      <c r="E1726" s="90"/>
      <c r="F1726" s="90"/>
      <c r="G1726" s="90"/>
      <c r="H1726" s="90"/>
    </row>
    <row r="1727" spans="1:8">
      <c r="A1727" s="90"/>
      <c r="B1727" s="90"/>
      <c r="C1727" s="90"/>
      <c r="D1727" s="90"/>
      <c r="E1727" s="90"/>
      <c r="F1727" s="90"/>
      <c r="G1727" s="90"/>
      <c r="H1727" s="90"/>
    </row>
    <row r="1728" spans="1:8">
      <c r="A1728" s="90"/>
      <c r="B1728" s="90"/>
      <c r="C1728" s="90"/>
      <c r="D1728" s="90"/>
      <c r="E1728" s="90"/>
      <c r="F1728" s="90"/>
      <c r="G1728" s="90"/>
      <c r="H1728" s="90"/>
    </row>
    <row r="1729" spans="1:8">
      <c r="A1729" s="90"/>
      <c r="B1729" s="90"/>
      <c r="C1729" s="90"/>
      <c r="D1729" s="90"/>
      <c r="E1729" s="90"/>
      <c r="F1729" s="90"/>
      <c r="G1729" s="90"/>
      <c r="H1729" s="90"/>
    </row>
    <row r="1730" spans="1:8">
      <c r="A1730" s="90"/>
      <c r="B1730" s="90"/>
      <c r="C1730" s="90"/>
      <c r="D1730" s="90"/>
      <c r="E1730" s="90"/>
      <c r="F1730" s="90"/>
      <c r="G1730" s="90"/>
      <c r="H1730" s="90"/>
    </row>
    <row r="1731" spans="1:8">
      <c r="A1731" s="90"/>
      <c r="B1731" s="90"/>
      <c r="C1731" s="90"/>
      <c r="D1731" s="90"/>
      <c r="E1731" s="90"/>
      <c r="F1731" s="90"/>
      <c r="G1731" s="90"/>
      <c r="H1731" s="90"/>
    </row>
    <row r="1732" spans="1:8">
      <c r="A1732" s="90"/>
      <c r="B1732" s="90"/>
      <c r="C1732" s="90"/>
      <c r="D1732" s="90"/>
      <c r="E1732" s="90"/>
      <c r="F1732" s="90"/>
      <c r="G1732" s="90"/>
      <c r="H1732" s="90"/>
    </row>
    <row r="1733" spans="1:8">
      <c r="A1733" s="90"/>
      <c r="B1733" s="90"/>
      <c r="C1733" s="90"/>
      <c r="D1733" s="90"/>
      <c r="E1733" s="90"/>
      <c r="F1733" s="90"/>
      <c r="G1733" s="90"/>
      <c r="H1733" s="90"/>
    </row>
    <row r="1734" spans="1:8">
      <c r="A1734" s="90"/>
      <c r="B1734" s="90"/>
      <c r="C1734" s="90"/>
      <c r="D1734" s="90"/>
      <c r="E1734" s="90"/>
      <c r="F1734" s="90"/>
      <c r="G1734" s="90"/>
      <c r="H1734" s="90"/>
    </row>
    <row r="1735" spans="1:8">
      <c r="A1735" s="90"/>
      <c r="B1735" s="90"/>
      <c r="C1735" s="90"/>
      <c r="D1735" s="90"/>
      <c r="E1735" s="90"/>
      <c r="F1735" s="90"/>
      <c r="G1735" s="90"/>
      <c r="H1735" s="90"/>
    </row>
    <row r="1736" spans="1:8">
      <c r="A1736" s="90"/>
      <c r="B1736" s="90"/>
      <c r="C1736" s="90"/>
      <c r="D1736" s="90"/>
      <c r="E1736" s="90"/>
      <c r="F1736" s="90"/>
      <c r="G1736" s="90"/>
      <c r="H1736" s="90"/>
    </row>
    <row r="1737" spans="1:8">
      <c r="A1737" s="90"/>
      <c r="B1737" s="90"/>
      <c r="C1737" s="90"/>
      <c r="D1737" s="90"/>
      <c r="E1737" s="90"/>
      <c r="F1737" s="90"/>
      <c r="G1737" s="90"/>
      <c r="H1737" s="90"/>
    </row>
    <row r="1738" spans="1:8">
      <c r="A1738" s="90"/>
      <c r="B1738" s="90"/>
      <c r="C1738" s="90"/>
      <c r="D1738" s="90"/>
      <c r="E1738" s="90"/>
      <c r="F1738" s="90"/>
      <c r="G1738" s="90"/>
      <c r="H1738" s="90"/>
    </row>
    <row r="1739" spans="1:8">
      <c r="A1739" s="90"/>
      <c r="B1739" s="90"/>
      <c r="C1739" s="90"/>
      <c r="D1739" s="90"/>
      <c r="E1739" s="90"/>
      <c r="F1739" s="90"/>
      <c r="G1739" s="90"/>
      <c r="H1739" s="90"/>
    </row>
    <row r="1740" spans="1:8">
      <c r="A1740" s="90"/>
      <c r="B1740" s="90"/>
      <c r="C1740" s="90"/>
      <c r="D1740" s="90"/>
      <c r="E1740" s="90"/>
      <c r="F1740" s="90"/>
      <c r="G1740" s="90"/>
      <c r="H1740" s="90"/>
    </row>
    <row r="1741" spans="1:8">
      <c r="A1741" s="90"/>
      <c r="B1741" s="90"/>
      <c r="C1741" s="90"/>
      <c r="D1741" s="90"/>
      <c r="E1741" s="90"/>
      <c r="F1741" s="90"/>
      <c r="G1741" s="90"/>
      <c r="H1741" s="90"/>
    </row>
    <row r="1742" spans="1:8">
      <c r="A1742" s="90"/>
      <c r="B1742" s="90"/>
      <c r="C1742" s="90"/>
      <c r="D1742" s="90"/>
      <c r="E1742" s="90"/>
      <c r="F1742" s="90"/>
      <c r="G1742" s="90"/>
      <c r="H1742" s="90"/>
    </row>
    <row r="1743" spans="1:8">
      <c r="A1743" s="90"/>
      <c r="B1743" s="90"/>
      <c r="C1743" s="90"/>
      <c r="D1743" s="90"/>
      <c r="E1743" s="90"/>
      <c r="F1743" s="90"/>
      <c r="G1743" s="90"/>
      <c r="H1743" s="90"/>
    </row>
    <row r="1744" spans="1:8">
      <c r="A1744" s="90"/>
      <c r="B1744" s="90"/>
      <c r="C1744" s="90"/>
      <c r="D1744" s="90"/>
      <c r="E1744" s="90"/>
      <c r="F1744" s="90"/>
      <c r="G1744" s="90"/>
      <c r="H1744" s="90"/>
    </row>
    <row r="1745" spans="1:8">
      <c r="A1745" s="90"/>
      <c r="B1745" s="90"/>
      <c r="C1745" s="90"/>
      <c r="D1745" s="90"/>
      <c r="E1745" s="90"/>
      <c r="F1745" s="90"/>
      <c r="G1745" s="90"/>
      <c r="H1745" s="90"/>
    </row>
    <row r="1746" spans="1:8">
      <c r="A1746" s="90"/>
      <c r="B1746" s="90"/>
      <c r="C1746" s="90"/>
      <c r="D1746" s="90"/>
      <c r="E1746" s="90"/>
      <c r="F1746" s="90"/>
      <c r="G1746" s="90"/>
      <c r="H1746" s="90"/>
    </row>
    <row r="1747" spans="1:8">
      <c r="A1747" s="90"/>
      <c r="B1747" s="90"/>
      <c r="C1747" s="90"/>
      <c r="D1747" s="90"/>
      <c r="E1747" s="90"/>
      <c r="F1747" s="90"/>
      <c r="G1747" s="90"/>
      <c r="H1747" s="90"/>
    </row>
    <row r="1748" spans="1:8">
      <c r="A1748" s="90"/>
      <c r="B1748" s="90"/>
      <c r="C1748" s="90"/>
      <c r="D1748" s="90"/>
      <c r="E1748" s="90"/>
      <c r="F1748" s="90"/>
      <c r="G1748" s="90"/>
      <c r="H1748" s="90"/>
    </row>
    <row r="1749" spans="1:8">
      <c r="A1749" s="90"/>
      <c r="B1749" s="90"/>
      <c r="C1749" s="90"/>
      <c r="D1749" s="90"/>
      <c r="E1749" s="90"/>
      <c r="F1749" s="90"/>
      <c r="G1749" s="90"/>
      <c r="H1749" s="90"/>
    </row>
    <row r="1750" spans="1:8">
      <c r="A1750" s="90"/>
      <c r="B1750" s="90"/>
      <c r="C1750" s="90"/>
      <c r="D1750" s="90"/>
      <c r="E1750" s="90"/>
      <c r="F1750" s="90"/>
      <c r="G1750" s="90"/>
      <c r="H1750" s="90"/>
    </row>
    <row r="1751" spans="1:8">
      <c r="A1751" s="90"/>
      <c r="B1751" s="90"/>
      <c r="C1751" s="90"/>
      <c r="D1751" s="90"/>
      <c r="E1751" s="90"/>
      <c r="F1751" s="90"/>
      <c r="G1751" s="90"/>
      <c r="H1751" s="90"/>
    </row>
    <row r="1752" spans="1:8">
      <c r="A1752" s="90"/>
      <c r="B1752" s="90"/>
      <c r="C1752" s="90"/>
      <c r="D1752" s="90"/>
      <c r="E1752" s="90"/>
      <c r="F1752" s="90"/>
      <c r="G1752" s="90"/>
      <c r="H1752" s="90"/>
    </row>
    <row r="1753" spans="1:8">
      <c r="A1753" s="90"/>
      <c r="B1753" s="90"/>
      <c r="C1753" s="90"/>
      <c r="D1753" s="90"/>
      <c r="E1753" s="90"/>
      <c r="F1753" s="90"/>
      <c r="G1753" s="90"/>
      <c r="H1753" s="90"/>
    </row>
    <row r="1754" spans="1:8">
      <c r="A1754" s="90"/>
      <c r="B1754" s="90"/>
      <c r="C1754" s="90"/>
      <c r="D1754" s="90"/>
      <c r="E1754" s="90"/>
      <c r="F1754" s="90"/>
      <c r="G1754" s="90"/>
      <c r="H1754" s="90"/>
    </row>
    <row r="1755" spans="1:8">
      <c r="A1755" s="90"/>
      <c r="B1755" s="90"/>
      <c r="C1755" s="90"/>
      <c r="D1755" s="90"/>
      <c r="E1755" s="90"/>
      <c r="F1755" s="90"/>
      <c r="G1755" s="90"/>
      <c r="H1755" s="90"/>
    </row>
    <row r="1756" spans="1:8">
      <c r="A1756" s="90"/>
      <c r="B1756" s="90"/>
      <c r="C1756" s="90"/>
      <c r="D1756" s="90"/>
      <c r="E1756" s="90"/>
      <c r="F1756" s="90"/>
      <c r="G1756" s="90"/>
      <c r="H1756" s="90"/>
    </row>
    <row r="1757" spans="1:8">
      <c r="A1757" s="90"/>
      <c r="B1757" s="90"/>
      <c r="C1757" s="90"/>
      <c r="D1757" s="90"/>
      <c r="E1757" s="90"/>
      <c r="F1757" s="90"/>
      <c r="G1757" s="90"/>
      <c r="H1757" s="90"/>
    </row>
    <row r="1758" spans="1:8">
      <c r="A1758" s="90"/>
      <c r="B1758" s="90"/>
      <c r="C1758" s="90"/>
      <c r="D1758" s="90"/>
      <c r="E1758" s="90"/>
      <c r="F1758" s="90"/>
      <c r="G1758" s="90"/>
      <c r="H1758" s="90"/>
    </row>
    <row r="1759" spans="1:8">
      <c r="A1759" s="90"/>
      <c r="B1759" s="90"/>
      <c r="C1759" s="90"/>
      <c r="D1759" s="90"/>
      <c r="E1759" s="90"/>
      <c r="F1759" s="90"/>
      <c r="G1759" s="90"/>
      <c r="H1759" s="90"/>
    </row>
    <row r="1760" spans="1:8">
      <c r="A1760" s="90"/>
      <c r="B1760" s="90"/>
      <c r="C1760" s="90"/>
      <c r="D1760" s="90"/>
      <c r="E1760" s="90"/>
      <c r="F1760" s="90"/>
      <c r="G1760" s="90"/>
      <c r="H1760" s="90"/>
    </row>
    <row r="1761" spans="1:8">
      <c r="A1761" s="90"/>
      <c r="B1761" s="90"/>
      <c r="C1761" s="90"/>
      <c r="D1761" s="90"/>
      <c r="E1761" s="90"/>
      <c r="F1761" s="90"/>
      <c r="G1761" s="90"/>
      <c r="H1761" s="90"/>
    </row>
    <row r="1762" spans="1:8">
      <c r="A1762" s="90"/>
      <c r="B1762" s="90"/>
      <c r="C1762" s="90"/>
      <c r="D1762" s="90"/>
      <c r="E1762" s="90"/>
      <c r="F1762" s="90"/>
      <c r="G1762" s="90"/>
      <c r="H1762" s="90"/>
    </row>
    <row r="1763" spans="1:8">
      <c r="A1763" s="90"/>
      <c r="B1763" s="90"/>
      <c r="C1763" s="90"/>
      <c r="D1763" s="90"/>
      <c r="E1763" s="90"/>
      <c r="F1763" s="90"/>
      <c r="G1763" s="90"/>
      <c r="H1763" s="90"/>
    </row>
    <row r="1764" spans="1:8">
      <c r="A1764" s="90"/>
      <c r="B1764" s="90"/>
      <c r="C1764" s="90"/>
      <c r="D1764" s="90"/>
      <c r="E1764" s="90"/>
      <c r="F1764" s="90"/>
      <c r="G1764" s="90"/>
      <c r="H1764" s="90"/>
    </row>
    <row r="1765" spans="1:8">
      <c r="A1765" s="90"/>
      <c r="B1765" s="90"/>
      <c r="C1765" s="90"/>
      <c r="D1765" s="90"/>
      <c r="E1765" s="90"/>
      <c r="F1765" s="90"/>
      <c r="G1765" s="90"/>
      <c r="H1765" s="90"/>
    </row>
    <row r="1766" spans="1:8">
      <c r="A1766" s="90"/>
      <c r="B1766" s="90"/>
      <c r="C1766" s="90"/>
      <c r="D1766" s="90"/>
      <c r="E1766" s="90"/>
      <c r="F1766" s="90"/>
      <c r="G1766" s="90"/>
      <c r="H1766" s="90"/>
    </row>
    <row r="1767" spans="1:8">
      <c r="A1767" s="90"/>
      <c r="B1767" s="90"/>
      <c r="C1767" s="90"/>
      <c r="D1767" s="90"/>
      <c r="E1767" s="90"/>
      <c r="F1767" s="90"/>
      <c r="G1767" s="90"/>
      <c r="H1767" s="90"/>
    </row>
    <row r="1768" spans="1:8">
      <c r="A1768" s="90"/>
      <c r="B1768" s="90"/>
      <c r="C1768" s="90"/>
      <c r="D1768" s="90"/>
      <c r="E1768" s="90"/>
      <c r="F1768" s="90"/>
      <c r="G1768" s="90"/>
      <c r="H1768" s="90"/>
    </row>
    <row r="1769" spans="1:8">
      <c r="A1769" s="90"/>
      <c r="B1769" s="90"/>
      <c r="C1769" s="90"/>
      <c r="D1769" s="90"/>
      <c r="E1769" s="90"/>
      <c r="F1769" s="90"/>
      <c r="G1769" s="90"/>
      <c r="H1769" s="90"/>
    </row>
    <row r="1770" spans="1:8">
      <c r="A1770" s="90"/>
      <c r="B1770" s="90"/>
      <c r="C1770" s="90"/>
      <c r="D1770" s="90"/>
      <c r="E1770" s="90"/>
      <c r="F1770" s="90"/>
      <c r="G1770" s="90"/>
      <c r="H1770" s="90"/>
    </row>
    <row r="1771" spans="1:8">
      <c r="A1771" s="90"/>
      <c r="B1771" s="90"/>
      <c r="C1771" s="90"/>
      <c r="D1771" s="90"/>
      <c r="E1771" s="90"/>
      <c r="F1771" s="90"/>
      <c r="G1771" s="90"/>
      <c r="H1771" s="90"/>
    </row>
    <row r="1772" spans="1:8">
      <c r="A1772" s="90"/>
      <c r="B1772" s="90"/>
      <c r="C1772" s="90"/>
      <c r="D1772" s="90"/>
      <c r="E1772" s="90"/>
      <c r="F1772" s="90"/>
      <c r="G1772" s="90"/>
      <c r="H1772" s="90"/>
    </row>
    <row r="1773" spans="1:8">
      <c r="A1773" s="90"/>
      <c r="B1773" s="90"/>
      <c r="C1773" s="90"/>
      <c r="D1773" s="90"/>
      <c r="E1773" s="90"/>
      <c r="F1773" s="90"/>
      <c r="G1773" s="90"/>
      <c r="H1773" s="90"/>
    </row>
    <row r="1774" spans="1:8">
      <c r="A1774" s="90"/>
      <c r="B1774" s="90"/>
      <c r="C1774" s="90"/>
      <c r="D1774" s="90"/>
      <c r="E1774" s="90"/>
      <c r="F1774" s="90"/>
      <c r="G1774" s="90"/>
      <c r="H1774" s="90"/>
    </row>
    <row r="1775" spans="1:8">
      <c r="A1775" s="90"/>
      <c r="B1775" s="90"/>
      <c r="C1775" s="90"/>
      <c r="D1775" s="90"/>
      <c r="E1775" s="90"/>
      <c r="F1775" s="90"/>
      <c r="G1775" s="90"/>
      <c r="H1775" s="90"/>
    </row>
    <row r="1776" spans="1:8">
      <c r="A1776" s="90"/>
      <c r="B1776" s="90"/>
      <c r="C1776" s="90"/>
      <c r="D1776" s="90"/>
      <c r="E1776" s="90"/>
      <c r="F1776" s="90"/>
      <c r="G1776" s="90"/>
      <c r="H1776" s="90"/>
    </row>
    <row r="1777" spans="1:8">
      <c r="A1777" s="90"/>
      <c r="B1777" s="90"/>
      <c r="C1777" s="90"/>
      <c r="D1777" s="90"/>
      <c r="E1777" s="90"/>
      <c r="F1777" s="90"/>
      <c r="G1777" s="90"/>
      <c r="H1777" s="90"/>
    </row>
    <row r="1778" spans="1:8">
      <c r="A1778" s="90"/>
      <c r="B1778" s="90"/>
      <c r="C1778" s="90"/>
      <c r="D1778" s="90"/>
      <c r="E1778" s="90"/>
      <c r="F1778" s="90"/>
      <c r="G1778" s="90"/>
      <c r="H1778" s="90"/>
    </row>
    <row r="1779" spans="1:8">
      <c r="A1779" s="90"/>
      <c r="B1779" s="90"/>
      <c r="C1779" s="90"/>
      <c r="D1779" s="90"/>
      <c r="E1779" s="90"/>
      <c r="F1779" s="90"/>
      <c r="G1779" s="90"/>
      <c r="H1779" s="90"/>
    </row>
    <row r="1780" spans="1:8">
      <c r="A1780" s="90"/>
      <c r="B1780" s="90"/>
      <c r="C1780" s="90"/>
      <c r="D1780" s="90"/>
      <c r="E1780" s="90"/>
      <c r="F1780" s="90"/>
      <c r="G1780" s="90"/>
      <c r="H1780" s="90"/>
    </row>
    <row r="1781" spans="1:8">
      <c r="A1781" s="90"/>
      <c r="B1781" s="90"/>
      <c r="C1781" s="90"/>
      <c r="D1781" s="90"/>
      <c r="E1781" s="90"/>
      <c r="F1781" s="90"/>
      <c r="G1781" s="90"/>
      <c r="H1781" s="90"/>
    </row>
    <row r="1782" spans="1:8">
      <c r="A1782" s="90"/>
      <c r="B1782" s="90"/>
      <c r="C1782" s="90"/>
      <c r="D1782" s="90"/>
      <c r="E1782" s="90"/>
      <c r="F1782" s="90"/>
      <c r="G1782" s="90"/>
      <c r="H1782" s="90"/>
    </row>
    <row r="1783" spans="1:8">
      <c r="A1783" s="90"/>
      <c r="B1783" s="90"/>
      <c r="C1783" s="90"/>
      <c r="D1783" s="90"/>
      <c r="E1783" s="90"/>
      <c r="F1783" s="90"/>
      <c r="G1783" s="90"/>
      <c r="H1783" s="90"/>
    </row>
    <row r="1784" spans="1:8">
      <c r="A1784" s="90"/>
      <c r="B1784" s="90"/>
      <c r="C1784" s="90"/>
      <c r="D1784" s="90"/>
      <c r="E1784" s="90"/>
      <c r="F1784" s="90"/>
      <c r="G1784" s="90"/>
      <c r="H1784" s="90"/>
    </row>
    <row r="1785" spans="1:8">
      <c r="A1785" s="90"/>
      <c r="B1785" s="90"/>
      <c r="C1785" s="90"/>
      <c r="D1785" s="90"/>
      <c r="E1785" s="90"/>
      <c r="F1785" s="90"/>
      <c r="G1785" s="90"/>
      <c r="H1785" s="90"/>
    </row>
    <row r="1786" spans="1:8">
      <c r="A1786" s="90"/>
      <c r="B1786" s="90"/>
      <c r="C1786" s="90"/>
      <c r="D1786" s="90"/>
      <c r="E1786" s="90"/>
      <c r="F1786" s="90"/>
      <c r="G1786" s="90"/>
      <c r="H1786" s="90"/>
    </row>
    <row r="1787" spans="1:8">
      <c r="A1787" s="90"/>
      <c r="B1787" s="90"/>
      <c r="C1787" s="90"/>
      <c r="D1787" s="90"/>
      <c r="E1787" s="90"/>
      <c r="F1787" s="90"/>
      <c r="G1787" s="90"/>
      <c r="H1787" s="90"/>
    </row>
    <row r="1788" spans="1:8">
      <c r="A1788" s="90"/>
      <c r="B1788" s="90"/>
      <c r="C1788" s="90"/>
      <c r="D1788" s="90"/>
      <c r="E1788" s="90"/>
      <c r="F1788" s="90"/>
      <c r="G1788" s="90"/>
      <c r="H1788" s="90"/>
    </row>
    <row r="1789" spans="1:8">
      <c r="A1789" s="90"/>
      <c r="B1789" s="90"/>
      <c r="C1789" s="90"/>
      <c r="D1789" s="90"/>
      <c r="E1789" s="90"/>
      <c r="F1789" s="90"/>
      <c r="G1789" s="90"/>
      <c r="H1789" s="90"/>
    </row>
    <row r="1790" spans="1:8">
      <c r="A1790" s="90"/>
      <c r="B1790" s="90"/>
      <c r="C1790" s="90"/>
      <c r="D1790" s="90"/>
      <c r="E1790" s="90"/>
      <c r="F1790" s="90"/>
      <c r="G1790" s="90"/>
      <c r="H1790" s="90"/>
    </row>
    <row r="1791" spans="1:8">
      <c r="A1791" s="90"/>
      <c r="B1791" s="90"/>
      <c r="C1791" s="90"/>
      <c r="D1791" s="90"/>
      <c r="E1791" s="90"/>
      <c r="F1791" s="90"/>
      <c r="G1791" s="90"/>
      <c r="H1791" s="90"/>
    </row>
    <row r="1792" spans="1:8">
      <c r="A1792" s="90"/>
      <c r="B1792" s="90"/>
      <c r="C1792" s="90"/>
      <c r="D1792" s="90"/>
      <c r="E1792" s="90"/>
      <c r="F1792" s="90"/>
      <c r="G1792" s="90"/>
      <c r="H1792" s="90"/>
    </row>
    <row r="1793" spans="1:8">
      <c r="A1793" s="90"/>
      <c r="B1793" s="90"/>
      <c r="C1793" s="90"/>
      <c r="D1793" s="90"/>
      <c r="E1793" s="90"/>
      <c r="F1793" s="90"/>
      <c r="G1793" s="90"/>
      <c r="H1793" s="90"/>
    </row>
    <row r="1794" spans="1:8">
      <c r="A1794" s="90"/>
      <c r="B1794" s="90"/>
      <c r="C1794" s="90"/>
      <c r="D1794" s="90"/>
      <c r="E1794" s="90"/>
      <c r="F1794" s="90"/>
      <c r="G1794" s="90"/>
      <c r="H1794" s="90"/>
    </row>
    <row r="1795" spans="1:8">
      <c r="A1795" s="90"/>
      <c r="B1795" s="90"/>
      <c r="C1795" s="90"/>
      <c r="D1795" s="90"/>
      <c r="E1795" s="90"/>
      <c r="F1795" s="90"/>
      <c r="G1795" s="90"/>
      <c r="H1795" s="90"/>
    </row>
    <row r="1796" spans="1:8">
      <c r="A1796" s="90"/>
      <c r="B1796" s="90"/>
      <c r="C1796" s="90"/>
      <c r="D1796" s="90"/>
      <c r="E1796" s="90"/>
      <c r="F1796" s="90"/>
      <c r="G1796" s="90"/>
      <c r="H1796" s="90"/>
    </row>
    <row r="1797" spans="1:8">
      <c r="A1797" s="90"/>
      <c r="B1797" s="90"/>
      <c r="C1797" s="90"/>
      <c r="D1797" s="90"/>
      <c r="E1797" s="90"/>
      <c r="F1797" s="90"/>
      <c r="G1797" s="90"/>
      <c r="H1797" s="90"/>
    </row>
    <row r="1798" spans="1:8">
      <c r="A1798" s="90"/>
      <c r="B1798" s="90"/>
      <c r="C1798" s="90"/>
      <c r="D1798" s="90"/>
      <c r="E1798" s="90"/>
      <c r="F1798" s="90"/>
      <c r="G1798" s="90"/>
      <c r="H1798" s="90"/>
    </row>
    <row r="1799" spans="1:8">
      <c r="A1799" s="90"/>
      <c r="B1799" s="90"/>
      <c r="C1799" s="90"/>
      <c r="D1799" s="90"/>
      <c r="E1799" s="90"/>
      <c r="F1799" s="90"/>
      <c r="G1799" s="90"/>
      <c r="H1799" s="90"/>
    </row>
    <row r="1800" spans="1:8">
      <c r="A1800" s="90"/>
      <c r="B1800" s="90"/>
      <c r="C1800" s="90"/>
      <c r="D1800" s="90"/>
      <c r="E1800" s="90"/>
      <c r="F1800" s="90"/>
      <c r="G1800" s="90"/>
      <c r="H1800" s="90"/>
    </row>
    <row r="1801" spans="1:8">
      <c r="A1801" s="90"/>
      <c r="B1801" s="90"/>
      <c r="C1801" s="90"/>
      <c r="D1801" s="90"/>
      <c r="E1801" s="90"/>
      <c r="F1801" s="90"/>
      <c r="G1801" s="90"/>
      <c r="H1801" s="90"/>
    </row>
    <row r="1802" spans="1:8">
      <c r="A1802" s="90"/>
      <c r="B1802" s="90"/>
      <c r="C1802" s="90"/>
      <c r="D1802" s="90"/>
      <c r="E1802" s="90"/>
      <c r="F1802" s="90"/>
      <c r="G1802" s="90"/>
      <c r="H1802" s="90"/>
    </row>
    <row r="1803" spans="1:8">
      <c r="A1803" s="90"/>
      <c r="B1803" s="90"/>
      <c r="C1803" s="90"/>
      <c r="D1803" s="90"/>
      <c r="E1803" s="90"/>
      <c r="F1803" s="90"/>
      <c r="G1803" s="90"/>
      <c r="H1803" s="90"/>
    </row>
    <row r="1804" spans="1:8">
      <c r="A1804" s="90"/>
      <c r="B1804" s="90"/>
      <c r="C1804" s="90"/>
      <c r="D1804" s="90"/>
      <c r="E1804" s="90"/>
      <c r="F1804" s="90"/>
      <c r="G1804" s="90"/>
      <c r="H1804" s="90"/>
    </row>
    <row r="1805" spans="1:8">
      <c r="A1805" s="90"/>
      <c r="B1805" s="90"/>
      <c r="C1805" s="90"/>
      <c r="D1805" s="90"/>
      <c r="E1805" s="90"/>
      <c r="F1805" s="90"/>
      <c r="G1805" s="90"/>
      <c r="H1805" s="90"/>
    </row>
    <row r="1806" spans="1:8">
      <c r="A1806" s="90"/>
      <c r="B1806" s="90"/>
      <c r="C1806" s="90"/>
      <c r="D1806" s="90"/>
      <c r="E1806" s="90"/>
      <c r="F1806" s="90"/>
      <c r="G1806" s="90"/>
      <c r="H1806" s="90"/>
    </row>
    <row r="1807" spans="1:8">
      <c r="A1807" s="90"/>
      <c r="B1807" s="90"/>
      <c r="C1807" s="90"/>
      <c r="D1807" s="90"/>
      <c r="E1807" s="90"/>
      <c r="F1807" s="90"/>
      <c r="G1807" s="90"/>
      <c r="H1807" s="90"/>
    </row>
    <row r="1808" spans="1:8">
      <c r="A1808" s="90"/>
      <c r="B1808" s="90"/>
      <c r="C1808" s="90"/>
      <c r="D1808" s="90"/>
      <c r="E1808" s="90"/>
      <c r="F1808" s="90"/>
      <c r="G1808" s="90"/>
      <c r="H1808" s="90"/>
    </row>
    <row r="1809" spans="1:8">
      <c r="A1809" s="90"/>
      <c r="B1809" s="90"/>
      <c r="C1809" s="90"/>
      <c r="D1809" s="90"/>
      <c r="E1809" s="90"/>
      <c r="F1809" s="90"/>
      <c r="G1809" s="90"/>
      <c r="H1809" s="90"/>
    </row>
    <row r="1810" spans="1:8">
      <c r="A1810" s="90"/>
      <c r="B1810" s="90"/>
      <c r="C1810" s="90"/>
      <c r="D1810" s="90"/>
      <c r="E1810" s="90"/>
      <c r="F1810" s="90"/>
      <c r="G1810" s="90"/>
      <c r="H1810" s="90"/>
    </row>
    <row r="1811" spans="1:8">
      <c r="A1811" s="90"/>
      <c r="B1811" s="90"/>
      <c r="C1811" s="90"/>
      <c r="D1811" s="90"/>
      <c r="E1811" s="90"/>
      <c r="F1811" s="90"/>
      <c r="G1811" s="90"/>
      <c r="H1811" s="90"/>
    </row>
    <row r="1812" spans="1:8">
      <c r="A1812" s="90"/>
      <c r="B1812" s="90"/>
      <c r="C1812" s="90"/>
      <c r="D1812" s="90"/>
      <c r="E1812" s="90"/>
      <c r="F1812" s="90"/>
      <c r="G1812" s="90"/>
      <c r="H1812" s="90"/>
    </row>
    <row r="1813" spans="1:8">
      <c r="A1813" s="90"/>
      <c r="B1813" s="90"/>
      <c r="C1813" s="90"/>
      <c r="D1813" s="90"/>
      <c r="E1813" s="90"/>
      <c r="F1813" s="90"/>
      <c r="G1813" s="90"/>
      <c r="H1813" s="90"/>
    </row>
    <row r="1814" spans="1:8">
      <c r="A1814" s="90"/>
      <c r="B1814" s="90"/>
      <c r="C1814" s="90"/>
      <c r="D1814" s="90"/>
      <c r="E1814" s="90"/>
      <c r="F1814" s="90"/>
      <c r="G1814" s="90"/>
      <c r="H1814" s="90"/>
    </row>
    <row r="1815" spans="1:8">
      <c r="A1815" s="90"/>
      <c r="B1815" s="90"/>
      <c r="C1815" s="90"/>
      <c r="D1815" s="90"/>
      <c r="E1815" s="90"/>
      <c r="F1815" s="90"/>
      <c r="G1815" s="90"/>
      <c r="H1815" s="90"/>
    </row>
    <row r="1816" spans="1:8">
      <c r="A1816" s="90"/>
      <c r="B1816" s="90"/>
      <c r="C1816" s="90"/>
      <c r="D1816" s="90"/>
      <c r="E1816" s="90"/>
      <c r="F1816" s="90"/>
      <c r="G1816" s="90"/>
      <c r="H1816" s="90"/>
    </row>
    <row r="1817" spans="1:8">
      <c r="A1817" s="90"/>
      <c r="B1817" s="90"/>
      <c r="C1817" s="90"/>
      <c r="D1817" s="90"/>
      <c r="E1817" s="90"/>
      <c r="F1817" s="90"/>
      <c r="G1817" s="90"/>
      <c r="H1817" s="90"/>
    </row>
    <row r="1818" spans="1:8">
      <c r="A1818" s="90"/>
      <c r="B1818" s="90"/>
      <c r="C1818" s="90"/>
      <c r="D1818" s="90"/>
      <c r="E1818" s="90"/>
      <c r="F1818" s="90"/>
      <c r="G1818" s="90"/>
      <c r="H1818" s="90"/>
    </row>
    <row r="1819" spans="1:8">
      <c r="A1819" s="90"/>
      <c r="B1819" s="90"/>
      <c r="C1819" s="90"/>
      <c r="D1819" s="90"/>
      <c r="E1819" s="90"/>
      <c r="F1819" s="90"/>
      <c r="G1819" s="90"/>
      <c r="H1819" s="90"/>
    </row>
    <row r="1820" spans="1:8">
      <c r="A1820" s="90"/>
      <c r="B1820" s="90"/>
      <c r="C1820" s="90"/>
      <c r="D1820" s="90"/>
      <c r="E1820" s="90"/>
      <c r="F1820" s="90"/>
      <c r="G1820" s="90"/>
      <c r="H1820" s="90"/>
    </row>
    <row r="1821" spans="1:8">
      <c r="A1821" s="90"/>
      <c r="B1821" s="90"/>
      <c r="C1821" s="90"/>
      <c r="D1821" s="90"/>
      <c r="E1821" s="90"/>
      <c r="F1821" s="90"/>
      <c r="G1821" s="90"/>
      <c r="H1821" s="90"/>
    </row>
    <row r="1822" spans="1:8">
      <c r="A1822" s="90"/>
      <c r="B1822" s="90"/>
      <c r="C1822" s="90"/>
      <c r="D1822" s="90"/>
      <c r="E1822" s="90"/>
      <c r="F1822" s="90"/>
      <c r="G1822" s="90"/>
      <c r="H1822" s="90"/>
    </row>
    <row r="1823" spans="1:8">
      <c r="A1823" s="90"/>
      <c r="B1823" s="90"/>
      <c r="C1823" s="90"/>
      <c r="D1823" s="90"/>
      <c r="E1823" s="90"/>
      <c r="F1823" s="90"/>
      <c r="G1823" s="90"/>
      <c r="H1823" s="90"/>
    </row>
    <row r="1824" spans="1:8">
      <c r="A1824" s="90"/>
      <c r="B1824" s="90"/>
      <c r="C1824" s="90"/>
      <c r="D1824" s="90"/>
      <c r="E1824" s="90"/>
      <c r="F1824" s="90"/>
      <c r="G1824" s="90"/>
      <c r="H1824" s="90"/>
    </row>
    <row r="1825" spans="1:8">
      <c r="A1825" s="90"/>
      <c r="B1825" s="90"/>
      <c r="C1825" s="90"/>
      <c r="D1825" s="90"/>
      <c r="E1825" s="90"/>
      <c r="F1825" s="90"/>
      <c r="G1825" s="90"/>
      <c r="H1825" s="90"/>
    </row>
    <row r="1826" spans="1:8">
      <c r="A1826" s="90"/>
      <c r="B1826" s="90"/>
      <c r="C1826" s="90"/>
      <c r="D1826" s="90"/>
      <c r="E1826" s="90"/>
      <c r="F1826" s="90"/>
      <c r="G1826" s="90"/>
      <c r="H1826" s="90"/>
    </row>
    <row r="1827" spans="1:8">
      <c r="A1827" s="90"/>
      <c r="B1827" s="90"/>
      <c r="C1827" s="90"/>
      <c r="D1827" s="90"/>
      <c r="E1827" s="90"/>
      <c r="F1827" s="90"/>
      <c r="G1827" s="90"/>
      <c r="H1827" s="90"/>
    </row>
    <row r="1828" spans="1:8">
      <c r="A1828" s="90"/>
      <c r="B1828" s="90"/>
      <c r="C1828" s="90"/>
      <c r="D1828" s="90"/>
      <c r="E1828" s="90"/>
      <c r="F1828" s="90"/>
      <c r="G1828" s="90"/>
      <c r="H1828" s="90"/>
    </row>
    <row r="1829" spans="1:8">
      <c r="A1829" s="90"/>
      <c r="B1829" s="90"/>
      <c r="C1829" s="90"/>
      <c r="D1829" s="90"/>
      <c r="E1829" s="90"/>
      <c r="F1829" s="90"/>
      <c r="G1829" s="90"/>
      <c r="H1829" s="90"/>
    </row>
    <row r="1830" spans="1:8">
      <c r="A1830" s="90"/>
      <c r="B1830" s="90"/>
      <c r="C1830" s="90"/>
      <c r="D1830" s="90"/>
      <c r="E1830" s="90"/>
      <c r="F1830" s="90"/>
      <c r="G1830" s="90"/>
      <c r="H1830" s="90"/>
    </row>
    <row r="1831" spans="1:8">
      <c r="A1831" s="90"/>
      <c r="B1831" s="90"/>
      <c r="C1831" s="90"/>
      <c r="D1831" s="90"/>
      <c r="E1831" s="90"/>
      <c r="F1831" s="90"/>
      <c r="G1831" s="90"/>
      <c r="H1831" s="90"/>
    </row>
    <row r="1832" spans="1:8">
      <c r="A1832" s="90"/>
      <c r="B1832" s="90"/>
      <c r="C1832" s="90"/>
      <c r="D1832" s="90"/>
      <c r="E1832" s="90"/>
      <c r="F1832" s="90"/>
      <c r="G1832" s="90"/>
      <c r="H1832" s="90"/>
    </row>
    <row r="1833" spans="1:8">
      <c r="A1833" s="90"/>
      <c r="B1833" s="90"/>
      <c r="C1833" s="90"/>
      <c r="D1833" s="90"/>
      <c r="E1833" s="90"/>
      <c r="F1833" s="90"/>
      <c r="G1833" s="90"/>
      <c r="H1833" s="90"/>
    </row>
    <row r="1834" spans="1:8">
      <c r="A1834" s="90"/>
      <c r="B1834" s="90"/>
      <c r="C1834" s="90"/>
      <c r="D1834" s="90"/>
      <c r="E1834" s="90"/>
      <c r="F1834" s="90"/>
      <c r="G1834" s="90"/>
      <c r="H1834" s="90"/>
    </row>
    <row r="1835" spans="1:8">
      <c r="A1835" s="90"/>
      <c r="B1835" s="90"/>
      <c r="C1835" s="90"/>
      <c r="D1835" s="90"/>
      <c r="E1835" s="90"/>
      <c r="F1835" s="90"/>
      <c r="G1835" s="90"/>
      <c r="H1835" s="90"/>
    </row>
    <row r="1836" spans="1:8">
      <c r="A1836" s="90"/>
      <c r="B1836" s="90"/>
      <c r="C1836" s="90"/>
      <c r="D1836" s="90"/>
      <c r="E1836" s="90"/>
      <c r="F1836" s="90"/>
      <c r="G1836" s="90"/>
      <c r="H1836" s="90"/>
    </row>
    <row r="1837" spans="1:8">
      <c r="A1837" s="90"/>
      <c r="B1837" s="90"/>
      <c r="C1837" s="90"/>
      <c r="D1837" s="90"/>
      <c r="E1837" s="90"/>
      <c r="F1837" s="90"/>
      <c r="G1837" s="90"/>
      <c r="H1837" s="90"/>
    </row>
    <row r="1838" spans="1:8">
      <c r="A1838" s="90"/>
      <c r="B1838" s="90"/>
      <c r="C1838" s="90"/>
      <c r="D1838" s="90"/>
      <c r="E1838" s="90"/>
      <c r="F1838" s="90"/>
      <c r="G1838" s="90"/>
      <c r="H1838" s="90"/>
    </row>
    <row r="1839" spans="1:8">
      <c r="A1839" s="90"/>
      <c r="B1839" s="90"/>
      <c r="C1839" s="90"/>
      <c r="D1839" s="90"/>
      <c r="E1839" s="90"/>
      <c r="F1839" s="90"/>
      <c r="G1839" s="90"/>
      <c r="H1839" s="90"/>
    </row>
    <row r="1840" spans="1:8">
      <c r="A1840" s="90"/>
      <c r="B1840" s="90"/>
      <c r="C1840" s="90"/>
      <c r="D1840" s="90"/>
      <c r="E1840" s="90"/>
      <c r="F1840" s="90"/>
      <c r="G1840" s="90"/>
      <c r="H1840" s="90"/>
    </row>
    <row r="1841" spans="1:8">
      <c r="A1841" s="90"/>
      <c r="B1841" s="90"/>
      <c r="C1841" s="90"/>
      <c r="D1841" s="90"/>
      <c r="E1841" s="90"/>
      <c r="F1841" s="90"/>
      <c r="G1841" s="90"/>
      <c r="H1841" s="90"/>
    </row>
    <row r="1842" spans="1:8">
      <c r="A1842" s="90"/>
      <c r="B1842" s="90"/>
      <c r="C1842" s="90"/>
      <c r="D1842" s="90"/>
      <c r="E1842" s="90"/>
      <c r="F1842" s="90"/>
      <c r="G1842" s="90"/>
      <c r="H1842" s="90"/>
    </row>
    <row r="1843" spans="1:8">
      <c r="A1843" s="90"/>
      <c r="B1843" s="90"/>
      <c r="C1843" s="90"/>
      <c r="D1843" s="90"/>
      <c r="E1843" s="90"/>
      <c r="F1843" s="90"/>
      <c r="G1843" s="90"/>
      <c r="H1843" s="90"/>
    </row>
    <row r="1844" spans="1:8">
      <c r="A1844" s="90"/>
      <c r="B1844" s="90"/>
      <c r="C1844" s="90"/>
      <c r="D1844" s="90"/>
      <c r="E1844" s="90"/>
      <c r="F1844" s="90"/>
      <c r="G1844" s="90"/>
      <c r="H1844" s="90"/>
    </row>
    <row r="1845" spans="1:8">
      <c r="A1845" s="90"/>
      <c r="B1845" s="90"/>
      <c r="C1845" s="90"/>
      <c r="D1845" s="90"/>
      <c r="E1845" s="90"/>
      <c r="F1845" s="90"/>
      <c r="G1845" s="90"/>
      <c r="H1845" s="90"/>
    </row>
    <row r="1846" spans="1:8">
      <c r="A1846" s="90"/>
      <c r="B1846" s="90"/>
      <c r="C1846" s="90"/>
      <c r="D1846" s="90"/>
      <c r="E1846" s="90"/>
      <c r="F1846" s="90"/>
      <c r="G1846" s="90"/>
      <c r="H1846" s="90"/>
    </row>
    <row r="1847" spans="1:8">
      <c r="A1847" s="90"/>
      <c r="B1847" s="90"/>
      <c r="C1847" s="90"/>
      <c r="D1847" s="90"/>
      <c r="E1847" s="90"/>
      <c r="F1847" s="90"/>
      <c r="G1847" s="90"/>
      <c r="H1847" s="90"/>
    </row>
    <row r="1848" spans="1:8">
      <c r="A1848" s="90"/>
      <c r="B1848" s="90"/>
      <c r="C1848" s="90"/>
      <c r="D1848" s="90"/>
      <c r="E1848" s="90"/>
      <c r="F1848" s="90"/>
      <c r="G1848" s="90"/>
      <c r="H1848" s="90"/>
    </row>
    <row r="1849" spans="1:8">
      <c r="A1849" s="90"/>
      <c r="B1849" s="90"/>
      <c r="C1849" s="90"/>
      <c r="D1849" s="90"/>
      <c r="E1849" s="90"/>
      <c r="F1849" s="90"/>
      <c r="G1849" s="90"/>
      <c r="H1849" s="90"/>
    </row>
    <row r="1850" spans="1:8">
      <c r="A1850" s="90"/>
      <c r="B1850" s="90"/>
      <c r="C1850" s="90"/>
      <c r="D1850" s="90"/>
      <c r="E1850" s="90"/>
      <c r="F1850" s="90"/>
      <c r="G1850" s="90"/>
      <c r="H1850" s="90"/>
    </row>
    <row r="1851" spans="1:8">
      <c r="A1851" s="90"/>
      <c r="B1851" s="90"/>
      <c r="C1851" s="90"/>
      <c r="D1851" s="90"/>
      <c r="E1851" s="90"/>
      <c r="F1851" s="90"/>
      <c r="G1851" s="90"/>
      <c r="H1851" s="90"/>
    </row>
    <row r="1852" spans="1:8">
      <c r="A1852" s="90"/>
      <c r="B1852" s="90"/>
      <c r="C1852" s="90"/>
      <c r="D1852" s="90"/>
      <c r="E1852" s="90"/>
      <c r="F1852" s="90"/>
      <c r="G1852" s="90"/>
      <c r="H1852" s="90"/>
    </row>
    <row r="1853" spans="1:8">
      <c r="A1853" s="90"/>
      <c r="B1853" s="90"/>
      <c r="C1853" s="90"/>
      <c r="D1853" s="90"/>
      <c r="E1853" s="90"/>
      <c r="F1853" s="90"/>
      <c r="G1853" s="90"/>
      <c r="H1853" s="90"/>
    </row>
    <row r="1854" spans="1:8">
      <c r="A1854" s="90"/>
      <c r="B1854" s="90"/>
      <c r="C1854" s="90"/>
      <c r="D1854" s="90"/>
      <c r="E1854" s="90"/>
      <c r="F1854" s="90"/>
      <c r="G1854" s="90"/>
      <c r="H1854" s="90"/>
    </row>
    <row r="1855" spans="1:8">
      <c r="A1855" s="90"/>
      <c r="B1855" s="90"/>
      <c r="C1855" s="90"/>
      <c r="D1855" s="90"/>
      <c r="E1855" s="90"/>
      <c r="F1855" s="90"/>
      <c r="G1855" s="90"/>
      <c r="H1855" s="90"/>
    </row>
    <row r="1856" spans="1:8">
      <c r="A1856" s="90"/>
      <c r="B1856" s="90"/>
      <c r="C1856" s="90"/>
      <c r="D1856" s="90"/>
      <c r="E1856" s="90"/>
      <c r="F1856" s="90"/>
      <c r="G1856" s="90"/>
      <c r="H1856" s="90"/>
    </row>
    <row r="1857" spans="1:8">
      <c r="A1857" s="90"/>
      <c r="B1857" s="90"/>
      <c r="C1857" s="90"/>
      <c r="D1857" s="90"/>
      <c r="E1857" s="90"/>
      <c r="F1857" s="90"/>
      <c r="G1857" s="90"/>
      <c r="H1857" s="90"/>
    </row>
    <row r="1858" spans="1:8">
      <c r="A1858" s="90"/>
      <c r="B1858" s="90"/>
      <c r="C1858" s="90"/>
      <c r="D1858" s="90"/>
      <c r="E1858" s="90"/>
      <c r="F1858" s="90"/>
      <c r="G1858" s="90"/>
      <c r="H1858" s="90"/>
    </row>
    <row r="1859" spans="1:8">
      <c r="A1859" s="90"/>
      <c r="B1859" s="90"/>
      <c r="C1859" s="90"/>
      <c r="D1859" s="90"/>
      <c r="E1859" s="90"/>
      <c r="F1859" s="90"/>
      <c r="G1859" s="90"/>
      <c r="H1859" s="90"/>
    </row>
    <row r="1860" spans="1:8">
      <c r="A1860" s="90"/>
      <c r="B1860" s="90"/>
      <c r="C1860" s="90"/>
      <c r="D1860" s="90"/>
      <c r="E1860" s="90"/>
      <c r="F1860" s="90"/>
      <c r="G1860" s="90"/>
      <c r="H1860" s="90"/>
    </row>
    <row r="1861" spans="1:8">
      <c r="A1861" s="90"/>
      <c r="B1861" s="90"/>
      <c r="C1861" s="90"/>
      <c r="D1861" s="90"/>
      <c r="E1861" s="90"/>
      <c r="F1861" s="90"/>
      <c r="G1861" s="90"/>
      <c r="H1861" s="90"/>
    </row>
    <row r="1862" spans="1:8">
      <c r="A1862" s="90"/>
      <c r="B1862" s="90"/>
      <c r="C1862" s="90"/>
      <c r="D1862" s="90"/>
      <c r="E1862" s="90"/>
      <c r="F1862" s="90"/>
      <c r="G1862" s="90"/>
      <c r="H1862" s="90"/>
    </row>
    <row r="1863" spans="1:8">
      <c r="A1863" s="90"/>
      <c r="B1863" s="90"/>
      <c r="C1863" s="90"/>
      <c r="D1863" s="90"/>
      <c r="E1863" s="90"/>
      <c r="F1863" s="90"/>
      <c r="G1863" s="90"/>
      <c r="H1863" s="90"/>
    </row>
    <row r="1864" spans="1:8">
      <c r="A1864" s="90"/>
      <c r="B1864" s="90"/>
      <c r="C1864" s="90"/>
      <c r="D1864" s="90"/>
      <c r="E1864" s="90"/>
      <c r="F1864" s="90"/>
      <c r="G1864" s="90"/>
      <c r="H1864" s="90"/>
    </row>
    <row r="1865" spans="1:8">
      <c r="A1865" s="90"/>
      <c r="B1865" s="90"/>
      <c r="C1865" s="90"/>
      <c r="D1865" s="90"/>
      <c r="E1865" s="90"/>
      <c r="F1865" s="90"/>
      <c r="G1865" s="90"/>
      <c r="H1865" s="90"/>
    </row>
    <row r="1866" spans="1:8">
      <c r="A1866" s="90"/>
      <c r="B1866" s="90"/>
      <c r="C1866" s="90"/>
      <c r="D1866" s="90"/>
      <c r="E1866" s="90"/>
      <c r="F1866" s="90"/>
      <c r="G1866" s="90"/>
      <c r="H1866" s="90"/>
    </row>
    <row r="1867" spans="1:8">
      <c r="A1867" s="90"/>
      <c r="B1867" s="90"/>
      <c r="C1867" s="90"/>
      <c r="D1867" s="90"/>
      <c r="E1867" s="90"/>
      <c r="F1867" s="90"/>
      <c r="G1867" s="90"/>
      <c r="H1867" s="90"/>
    </row>
    <row r="1868" spans="1:8">
      <c r="A1868" s="90"/>
      <c r="B1868" s="90"/>
      <c r="C1868" s="90"/>
      <c r="D1868" s="90"/>
      <c r="E1868" s="90"/>
      <c r="F1868" s="90"/>
      <c r="G1868" s="90"/>
      <c r="H1868" s="90"/>
    </row>
    <row r="1869" spans="1:8">
      <c r="A1869" s="90"/>
      <c r="B1869" s="90"/>
      <c r="C1869" s="90"/>
      <c r="D1869" s="90"/>
      <c r="E1869" s="90"/>
      <c r="F1869" s="90"/>
      <c r="G1869" s="90"/>
      <c r="H1869" s="90"/>
    </row>
    <row r="1870" spans="1:8">
      <c r="A1870" s="90"/>
      <c r="B1870" s="90"/>
      <c r="C1870" s="90"/>
      <c r="D1870" s="90"/>
      <c r="E1870" s="90"/>
      <c r="F1870" s="90"/>
      <c r="G1870" s="90"/>
      <c r="H1870" s="90"/>
    </row>
    <row r="1871" spans="1:8">
      <c r="A1871" s="90"/>
      <c r="B1871" s="90"/>
      <c r="C1871" s="90"/>
      <c r="D1871" s="90"/>
      <c r="E1871" s="90"/>
      <c r="F1871" s="90"/>
      <c r="G1871" s="90"/>
      <c r="H1871" s="90"/>
    </row>
    <row r="1872" spans="1:8">
      <c r="A1872" s="90"/>
      <c r="B1872" s="90"/>
      <c r="C1872" s="90"/>
      <c r="D1872" s="90"/>
      <c r="E1872" s="90"/>
      <c r="F1872" s="90"/>
      <c r="G1872" s="90"/>
      <c r="H1872" s="90"/>
    </row>
    <row r="1873" spans="1:8">
      <c r="A1873" s="90"/>
      <c r="B1873" s="90"/>
      <c r="C1873" s="90"/>
      <c r="D1873" s="90"/>
      <c r="E1873" s="90"/>
      <c r="F1873" s="90"/>
      <c r="G1873" s="90"/>
      <c r="H1873" s="90"/>
    </row>
    <row r="1874" spans="1:8">
      <c r="A1874" s="90"/>
      <c r="B1874" s="90"/>
      <c r="C1874" s="90"/>
      <c r="D1874" s="90"/>
      <c r="E1874" s="90"/>
      <c r="F1874" s="90"/>
      <c r="G1874" s="90"/>
      <c r="H1874" s="90"/>
    </row>
    <row r="1875" spans="1:8">
      <c r="A1875" s="90"/>
      <c r="B1875" s="90"/>
      <c r="C1875" s="90"/>
      <c r="D1875" s="90"/>
      <c r="E1875" s="90"/>
      <c r="F1875" s="90"/>
      <c r="G1875" s="90"/>
      <c r="H1875" s="90"/>
    </row>
    <row r="1876" spans="1:8">
      <c r="A1876" s="90"/>
      <c r="B1876" s="90"/>
      <c r="C1876" s="90"/>
      <c r="D1876" s="90"/>
      <c r="E1876" s="90"/>
      <c r="F1876" s="90"/>
      <c r="G1876" s="90"/>
      <c r="H1876" s="90"/>
    </row>
    <row r="1877" spans="1:8">
      <c r="A1877" s="90"/>
      <c r="B1877" s="90"/>
      <c r="C1877" s="90"/>
      <c r="D1877" s="90"/>
      <c r="E1877" s="90"/>
      <c r="F1877" s="90"/>
      <c r="G1877" s="90"/>
      <c r="H1877" s="90"/>
    </row>
    <row r="1878" spans="1:8">
      <c r="A1878" s="90"/>
      <c r="B1878" s="90"/>
      <c r="C1878" s="90"/>
      <c r="D1878" s="90"/>
      <c r="E1878" s="90"/>
      <c r="F1878" s="90"/>
      <c r="G1878" s="90"/>
      <c r="H1878" s="90"/>
    </row>
    <row r="1879" spans="1:8">
      <c r="A1879" s="90"/>
      <c r="B1879" s="90"/>
      <c r="C1879" s="90"/>
      <c r="D1879" s="90"/>
      <c r="E1879" s="90"/>
      <c r="F1879" s="90"/>
      <c r="G1879" s="90"/>
      <c r="H1879" s="90"/>
    </row>
    <row r="1880" spans="1:8">
      <c r="A1880" s="90"/>
      <c r="B1880" s="90"/>
      <c r="C1880" s="90"/>
      <c r="D1880" s="90"/>
      <c r="E1880" s="90"/>
      <c r="F1880" s="90"/>
      <c r="G1880" s="90"/>
      <c r="H1880" s="90"/>
    </row>
    <row r="1881" spans="1:8">
      <c r="A1881" s="90"/>
      <c r="B1881" s="90"/>
      <c r="C1881" s="90"/>
      <c r="D1881" s="90"/>
      <c r="E1881" s="90"/>
      <c r="F1881" s="90"/>
      <c r="G1881" s="90"/>
      <c r="H1881" s="90"/>
    </row>
    <row r="1882" spans="1:8">
      <c r="A1882" s="90"/>
      <c r="B1882" s="90"/>
      <c r="C1882" s="90"/>
      <c r="D1882" s="90"/>
      <c r="E1882" s="90"/>
      <c r="F1882" s="90"/>
      <c r="G1882" s="90"/>
      <c r="H1882" s="90"/>
    </row>
    <row r="1883" spans="1:8">
      <c r="A1883" s="90"/>
      <c r="B1883" s="90"/>
      <c r="C1883" s="90"/>
      <c r="D1883" s="90"/>
      <c r="E1883" s="90"/>
      <c r="F1883" s="90"/>
      <c r="G1883" s="90"/>
      <c r="H1883" s="90"/>
    </row>
    <row r="1884" spans="1:8">
      <c r="A1884" s="90"/>
      <c r="B1884" s="90"/>
      <c r="C1884" s="90"/>
      <c r="D1884" s="90"/>
      <c r="E1884" s="90"/>
      <c r="F1884" s="90"/>
      <c r="G1884" s="90"/>
      <c r="H1884" s="90"/>
    </row>
    <row r="1885" spans="1:8">
      <c r="A1885" s="90"/>
      <c r="B1885" s="90"/>
      <c r="C1885" s="90"/>
      <c r="D1885" s="90"/>
      <c r="E1885" s="90"/>
      <c r="F1885" s="90"/>
      <c r="G1885" s="90"/>
      <c r="H1885" s="90"/>
    </row>
    <row r="1886" spans="1:8">
      <c r="A1886" s="90"/>
      <c r="B1886" s="90"/>
      <c r="C1886" s="90"/>
      <c r="D1886" s="90"/>
      <c r="E1886" s="90"/>
      <c r="F1886" s="90"/>
      <c r="G1886" s="90"/>
      <c r="H1886" s="90"/>
    </row>
    <row r="1887" spans="1:8">
      <c r="A1887" s="90"/>
      <c r="B1887" s="90"/>
      <c r="C1887" s="90"/>
      <c r="D1887" s="90"/>
      <c r="E1887" s="90"/>
      <c r="F1887" s="90"/>
      <c r="G1887" s="90"/>
      <c r="H1887" s="90"/>
    </row>
    <row r="1888" spans="1:8">
      <c r="A1888" s="90"/>
      <c r="B1888" s="90"/>
      <c r="C1888" s="90"/>
      <c r="D1888" s="90"/>
      <c r="E1888" s="90"/>
      <c r="F1888" s="90"/>
      <c r="G1888" s="90"/>
      <c r="H1888" s="90"/>
    </row>
    <row r="1889" spans="1:8">
      <c r="A1889" s="90"/>
      <c r="B1889" s="90"/>
      <c r="C1889" s="90"/>
      <c r="D1889" s="90"/>
      <c r="E1889" s="90"/>
      <c r="F1889" s="90"/>
      <c r="G1889" s="90"/>
      <c r="H1889" s="90"/>
    </row>
    <row r="1890" spans="1:8">
      <c r="A1890" s="90"/>
      <c r="B1890" s="90"/>
      <c r="C1890" s="90"/>
      <c r="D1890" s="90"/>
      <c r="E1890" s="90"/>
      <c r="F1890" s="90"/>
      <c r="G1890" s="90"/>
      <c r="H1890" s="90"/>
    </row>
    <row r="1891" spans="1:8">
      <c r="A1891" s="90"/>
      <c r="B1891" s="90"/>
      <c r="C1891" s="90"/>
      <c r="D1891" s="90"/>
      <c r="E1891" s="90"/>
      <c r="F1891" s="90"/>
      <c r="G1891" s="90"/>
      <c r="H1891" s="90"/>
    </row>
    <row r="1892" spans="1:8">
      <c r="A1892" s="90"/>
      <c r="B1892" s="90"/>
      <c r="C1892" s="90"/>
      <c r="D1892" s="90"/>
      <c r="E1892" s="90"/>
      <c r="F1892" s="90"/>
      <c r="G1892" s="90"/>
      <c r="H1892" s="90"/>
    </row>
    <row r="1893" spans="1:8">
      <c r="A1893" s="90"/>
      <c r="B1893" s="90"/>
      <c r="C1893" s="90"/>
      <c r="D1893" s="90"/>
      <c r="E1893" s="90"/>
      <c r="F1893" s="90"/>
      <c r="G1893" s="90"/>
      <c r="H1893" s="90"/>
    </row>
    <row r="1894" spans="1:8">
      <c r="A1894" s="90"/>
      <c r="B1894" s="90"/>
      <c r="C1894" s="90"/>
      <c r="D1894" s="90"/>
      <c r="E1894" s="90"/>
      <c r="F1894" s="90"/>
      <c r="G1894" s="90"/>
      <c r="H1894" s="90"/>
    </row>
    <row r="1895" spans="1:8">
      <c r="A1895" s="90"/>
      <c r="B1895" s="90"/>
      <c r="C1895" s="90"/>
      <c r="D1895" s="90"/>
      <c r="E1895" s="90"/>
      <c r="F1895" s="90"/>
      <c r="G1895" s="90"/>
      <c r="H1895" s="90"/>
    </row>
    <row r="1896" spans="1:8">
      <c r="A1896" s="90"/>
      <c r="B1896" s="90"/>
      <c r="C1896" s="90"/>
      <c r="D1896" s="90"/>
      <c r="E1896" s="90"/>
      <c r="F1896" s="90"/>
      <c r="G1896" s="90"/>
      <c r="H1896" s="90"/>
    </row>
    <row r="1897" spans="1:8">
      <c r="A1897" s="90"/>
      <c r="B1897" s="90"/>
      <c r="C1897" s="90"/>
      <c r="D1897" s="90"/>
      <c r="E1897" s="90"/>
      <c r="F1897" s="90"/>
      <c r="G1897" s="90"/>
      <c r="H1897" s="90"/>
    </row>
    <row r="1898" spans="1:8">
      <c r="A1898" s="90"/>
      <c r="B1898" s="90"/>
      <c r="C1898" s="90"/>
      <c r="D1898" s="90"/>
      <c r="E1898" s="90"/>
      <c r="F1898" s="90"/>
      <c r="G1898" s="90"/>
      <c r="H1898" s="90"/>
    </row>
    <row r="1899" spans="1:8">
      <c r="A1899" s="90"/>
      <c r="B1899" s="90"/>
      <c r="C1899" s="90"/>
      <c r="D1899" s="90"/>
      <c r="E1899" s="90"/>
      <c r="F1899" s="90"/>
      <c r="G1899" s="90"/>
      <c r="H1899" s="90"/>
    </row>
    <row r="1900" spans="1:8">
      <c r="A1900" s="90"/>
      <c r="B1900" s="90"/>
      <c r="C1900" s="90"/>
      <c r="D1900" s="90"/>
      <c r="E1900" s="90"/>
      <c r="F1900" s="90"/>
      <c r="G1900" s="90"/>
      <c r="H1900" s="90"/>
    </row>
    <row r="1901" spans="1:8">
      <c r="A1901" s="90"/>
      <c r="B1901" s="90"/>
      <c r="C1901" s="90"/>
      <c r="D1901" s="90"/>
      <c r="E1901" s="90"/>
      <c r="F1901" s="90"/>
      <c r="G1901" s="90"/>
      <c r="H1901" s="90"/>
    </row>
    <row r="1902" spans="1:8">
      <c r="A1902" s="90"/>
      <c r="B1902" s="90"/>
      <c r="C1902" s="90"/>
      <c r="D1902" s="90"/>
      <c r="E1902" s="90"/>
      <c r="F1902" s="90"/>
      <c r="G1902" s="90"/>
      <c r="H1902" s="90"/>
    </row>
    <row r="1903" spans="1:8">
      <c r="A1903" s="90"/>
      <c r="B1903" s="90"/>
      <c r="C1903" s="90"/>
      <c r="D1903" s="90"/>
      <c r="E1903" s="90"/>
      <c r="F1903" s="90"/>
      <c r="G1903" s="90"/>
      <c r="H1903" s="90"/>
    </row>
    <row r="1904" spans="1:8">
      <c r="A1904" s="90"/>
      <c r="B1904" s="90"/>
      <c r="C1904" s="90"/>
      <c r="D1904" s="90"/>
      <c r="E1904" s="90"/>
      <c r="F1904" s="90"/>
      <c r="G1904" s="90"/>
      <c r="H1904" s="90"/>
    </row>
    <row r="1905" spans="1:8">
      <c r="A1905" s="90"/>
      <c r="B1905" s="90"/>
      <c r="C1905" s="90"/>
      <c r="D1905" s="90"/>
      <c r="E1905" s="90"/>
      <c r="F1905" s="90"/>
      <c r="G1905" s="90"/>
      <c r="H1905" s="90"/>
    </row>
    <row r="1906" spans="1:8">
      <c r="A1906" s="90"/>
      <c r="B1906" s="90"/>
      <c r="C1906" s="90"/>
      <c r="D1906" s="90"/>
      <c r="E1906" s="90"/>
      <c r="F1906" s="90"/>
      <c r="G1906" s="90"/>
      <c r="H1906" s="90"/>
    </row>
    <row r="1907" spans="1:8">
      <c r="A1907" s="90"/>
      <c r="B1907" s="90"/>
      <c r="C1907" s="90"/>
      <c r="D1907" s="90"/>
      <c r="E1907" s="90"/>
      <c r="F1907" s="90"/>
      <c r="G1907" s="90"/>
      <c r="H1907" s="90"/>
    </row>
    <row r="1908" spans="1:8">
      <c r="A1908" s="90"/>
      <c r="B1908" s="90"/>
      <c r="C1908" s="90"/>
      <c r="D1908" s="90"/>
      <c r="E1908" s="90"/>
      <c r="F1908" s="90"/>
      <c r="G1908" s="90"/>
      <c r="H1908" s="90"/>
    </row>
    <row r="1909" spans="1:8">
      <c r="A1909" s="90"/>
      <c r="B1909" s="90"/>
      <c r="C1909" s="90"/>
      <c r="D1909" s="90"/>
      <c r="E1909" s="90"/>
      <c r="F1909" s="90"/>
      <c r="G1909" s="90"/>
      <c r="H1909" s="90"/>
    </row>
    <row r="1910" spans="1:8">
      <c r="A1910" s="90"/>
      <c r="B1910" s="90"/>
      <c r="C1910" s="90"/>
      <c r="D1910" s="90"/>
      <c r="E1910" s="90"/>
      <c r="F1910" s="90"/>
      <c r="G1910" s="90"/>
      <c r="H1910" s="90"/>
    </row>
    <row r="1911" spans="1:8">
      <c r="A1911" s="90"/>
      <c r="B1911" s="90"/>
      <c r="C1911" s="90"/>
      <c r="D1911" s="90"/>
      <c r="E1911" s="90"/>
      <c r="F1911" s="90"/>
      <c r="G1911" s="90"/>
      <c r="H1911" s="90"/>
    </row>
    <row r="1912" spans="1:8">
      <c r="A1912" s="90"/>
      <c r="B1912" s="90"/>
      <c r="C1912" s="90"/>
      <c r="D1912" s="90"/>
      <c r="E1912" s="90"/>
      <c r="F1912" s="90"/>
      <c r="G1912" s="90"/>
      <c r="H1912" s="90"/>
    </row>
    <row r="1913" spans="1:8">
      <c r="A1913" s="90"/>
      <c r="B1913" s="90"/>
      <c r="C1913" s="90"/>
      <c r="D1913" s="90"/>
      <c r="E1913" s="90"/>
      <c r="F1913" s="90"/>
      <c r="G1913" s="90"/>
      <c r="H1913" s="90"/>
    </row>
    <row r="1914" spans="1:8">
      <c r="A1914" s="90"/>
      <c r="B1914" s="90"/>
      <c r="C1914" s="90"/>
      <c r="D1914" s="90"/>
      <c r="E1914" s="90"/>
      <c r="F1914" s="90"/>
      <c r="G1914" s="90"/>
      <c r="H1914" s="90"/>
    </row>
    <row r="1915" spans="1:8">
      <c r="A1915" s="90"/>
      <c r="B1915" s="90"/>
      <c r="C1915" s="90"/>
      <c r="D1915" s="90"/>
      <c r="E1915" s="90"/>
      <c r="F1915" s="90"/>
      <c r="G1915" s="90"/>
      <c r="H1915" s="90"/>
    </row>
    <row r="1916" spans="1:8">
      <c r="A1916" s="90"/>
      <c r="B1916" s="90"/>
      <c r="C1916" s="90"/>
      <c r="D1916" s="90"/>
      <c r="E1916" s="90"/>
      <c r="F1916" s="90"/>
      <c r="G1916" s="90"/>
      <c r="H1916" s="90"/>
    </row>
    <row r="1917" spans="1:8">
      <c r="A1917" s="90"/>
      <c r="B1917" s="90"/>
      <c r="C1917" s="90"/>
      <c r="D1917" s="90"/>
      <c r="E1917" s="90"/>
      <c r="F1917" s="90"/>
      <c r="G1917" s="90"/>
      <c r="H1917" s="90"/>
    </row>
    <row r="1918" spans="1:8">
      <c r="A1918" s="90"/>
      <c r="B1918" s="90"/>
      <c r="C1918" s="90"/>
      <c r="D1918" s="90"/>
      <c r="E1918" s="90"/>
      <c r="F1918" s="90"/>
      <c r="G1918" s="90"/>
      <c r="H1918" s="90"/>
    </row>
    <row r="1919" spans="1:8">
      <c r="A1919" s="90"/>
      <c r="B1919" s="90"/>
      <c r="C1919" s="90"/>
      <c r="D1919" s="90"/>
      <c r="E1919" s="90"/>
      <c r="F1919" s="90"/>
      <c r="G1919" s="90"/>
      <c r="H1919" s="90"/>
    </row>
    <row r="1920" spans="1:8">
      <c r="A1920" s="90"/>
      <c r="B1920" s="90"/>
      <c r="C1920" s="90"/>
      <c r="D1920" s="90"/>
      <c r="E1920" s="90"/>
      <c r="F1920" s="90"/>
      <c r="G1920" s="90"/>
      <c r="H1920" s="90"/>
    </row>
    <row r="1921" spans="1:8">
      <c r="A1921" s="90"/>
      <c r="B1921" s="90"/>
      <c r="C1921" s="90"/>
      <c r="D1921" s="90"/>
      <c r="E1921" s="90"/>
      <c r="F1921" s="90"/>
      <c r="G1921" s="90"/>
      <c r="H1921" s="90"/>
    </row>
    <row r="1922" spans="1:8">
      <c r="A1922" s="90"/>
      <c r="B1922" s="90"/>
      <c r="C1922" s="90"/>
      <c r="D1922" s="90"/>
      <c r="E1922" s="90"/>
      <c r="F1922" s="90"/>
      <c r="G1922" s="90"/>
      <c r="H1922" s="90"/>
    </row>
    <row r="1923" spans="1:8">
      <c r="A1923" s="90"/>
      <c r="B1923" s="90"/>
      <c r="C1923" s="90"/>
      <c r="D1923" s="90"/>
      <c r="E1923" s="90"/>
      <c r="F1923" s="90"/>
      <c r="G1923" s="90"/>
      <c r="H1923" s="90"/>
    </row>
    <row r="1924" spans="1:8">
      <c r="A1924" s="90"/>
      <c r="B1924" s="90"/>
      <c r="C1924" s="90"/>
      <c r="D1924" s="90"/>
      <c r="E1924" s="90"/>
      <c r="F1924" s="90"/>
      <c r="G1924" s="90"/>
      <c r="H1924" s="90"/>
    </row>
    <row r="1925" spans="1:8">
      <c r="A1925" s="90"/>
      <c r="B1925" s="90"/>
      <c r="C1925" s="90"/>
      <c r="D1925" s="90"/>
      <c r="E1925" s="90"/>
      <c r="F1925" s="90"/>
      <c r="G1925" s="90"/>
      <c r="H1925" s="90"/>
    </row>
    <row r="1926" spans="1:8">
      <c r="A1926" s="90"/>
      <c r="B1926" s="90"/>
      <c r="C1926" s="90"/>
      <c r="D1926" s="90"/>
      <c r="E1926" s="90"/>
      <c r="F1926" s="90"/>
      <c r="G1926" s="90"/>
      <c r="H1926" s="90"/>
    </row>
    <row r="1927" spans="1:8">
      <c r="A1927" s="90"/>
      <c r="B1927" s="90"/>
      <c r="C1927" s="90"/>
      <c r="D1927" s="90"/>
      <c r="E1927" s="90"/>
      <c r="F1927" s="90"/>
      <c r="G1927" s="90"/>
      <c r="H1927" s="90"/>
    </row>
    <row r="1928" spans="1:8">
      <c r="A1928" s="90"/>
      <c r="B1928" s="90"/>
      <c r="C1928" s="90"/>
      <c r="D1928" s="90"/>
      <c r="E1928" s="90"/>
      <c r="F1928" s="90"/>
      <c r="G1928" s="90"/>
      <c r="H1928" s="90"/>
    </row>
    <row r="1929" spans="1:8">
      <c r="A1929" s="90"/>
      <c r="B1929" s="90"/>
      <c r="C1929" s="90"/>
      <c r="D1929" s="90"/>
      <c r="E1929" s="90"/>
      <c r="F1929" s="90"/>
      <c r="G1929" s="90"/>
      <c r="H1929" s="90"/>
    </row>
    <row r="1930" spans="1:8">
      <c r="A1930" s="90"/>
      <c r="B1930" s="90"/>
      <c r="C1930" s="90"/>
      <c r="D1930" s="90"/>
      <c r="E1930" s="90"/>
      <c r="F1930" s="90"/>
      <c r="G1930" s="90"/>
      <c r="H1930" s="90"/>
    </row>
    <row r="1931" spans="1:8">
      <c r="A1931" s="90"/>
      <c r="B1931" s="90"/>
      <c r="C1931" s="90"/>
      <c r="D1931" s="90"/>
      <c r="E1931" s="90"/>
      <c r="F1931" s="90"/>
      <c r="G1931" s="90"/>
      <c r="H1931" s="90"/>
    </row>
    <row r="1932" spans="1:8">
      <c r="A1932" s="90"/>
      <c r="B1932" s="90"/>
      <c r="C1932" s="90"/>
      <c r="D1932" s="90"/>
      <c r="E1932" s="90"/>
      <c r="F1932" s="90"/>
      <c r="G1932" s="90"/>
      <c r="H1932" s="90"/>
    </row>
    <row r="1933" spans="1:8">
      <c r="A1933" s="90"/>
      <c r="B1933" s="90"/>
      <c r="C1933" s="90"/>
      <c r="D1933" s="90"/>
      <c r="E1933" s="90"/>
      <c r="F1933" s="90"/>
      <c r="G1933" s="90"/>
      <c r="H1933" s="90"/>
    </row>
    <row r="1934" spans="1:8">
      <c r="A1934" s="90"/>
      <c r="B1934" s="90"/>
      <c r="C1934" s="90"/>
      <c r="D1934" s="90"/>
      <c r="E1934" s="90"/>
      <c r="F1934" s="90"/>
      <c r="G1934" s="90"/>
      <c r="H1934" s="90"/>
    </row>
    <row r="1935" spans="1:8">
      <c r="A1935" s="90"/>
      <c r="B1935" s="90"/>
      <c r="C1935" s="90"/>
      <c r="D1935" s="90"/>
      <c r="E1935" s="90"/>
      <c r="F1935" s="90"/>
      <c r="G1935" s="90"/>
      <c r="H1935" s="90"/>
    </row>
    <row r="1936" spans="1:8">
      <c r="A1936" s="90"/>
      <c r="B1936" s="90"/>
      <c r="C1936" s="90"/>
      <c r="D1936" s="90"/>
      <c r="E1936" s="90"/>
      <c r="F1936" s="90"/>
      <c r="G1936" s="90"/>
      <c r="H1936" s="90"/>
    </row>
    <row r="1937" spans="1:8">
      <c r="A1937" s="90"/>
      <c r="B1937" s="90"/>
      <c r="C1937" s="90"/>
      <c r="D1937" s="90"/>
      <c r="E1937" s="90"/>
      <c r="F1937" s="90"/>
      <c r="G1937" s="90"/>
      <c r="H1937" s="90"/>
    </row>
    <row r="1938" spans="1:8">
      <c r="A1938" s="90"/>
      <c r="B1938" s="90"/>
      <c r="C1938" s="90"/>
      <c r="D1938" s="90"/>
      <c r="E1938" s="90"/>
      <c r="F1938" s="90"/>
      <c r="G1938" s="90"/>
      <c r="H1938" s="90"/>
    </row>
    <row r="1939" spans="1:8">
      <c r="A1939" s="90"/>
      <c r="B1939" s="90"/>
      <c r="C1939" s="90"/>
      <c r="D1939" s="90"/>
      <c r="E1939" s="90"/>
      <c r="F1939" s="90"/>
      <c r="G1939" s="90"/>
      <c r="H1939" s="90"/>
    </row>
    <row r="1940" spans="1:8">
      <c r="A1940" s="90"/>
      <c r="B1940" s="90"/>
      <c r="C1940" s="90"/>
      <c r="D1940" s="90"/>
      <c r="E1940" s="90"/>
      <c r="F1940" s="90"/>
      <c r="G1940" s="90"/>
      <c r="H1940" s="90"/>
    </row>
    <row r="1941" spans="1:8">
      <c r="A1941" s="90"/>
      <c r="B1941" s="90"/>
      <c r="C1941" s="90"/>
      <c r="D1941" s="90"/>
      <c r="E1941" s="90"/>
      <c r="F1941" s="90"/>
      <c r="G1941" s="90"/>
      <c r="H1941" s="90"/>
    </row>
    <row r="1942" spans="1:8">
      <c r="A1942" s="90"/>
      <c r="B1942" s="90"/>
      <c r="C1942" s="90"/>
      <c r="D1942" s="90"/>
      <c r="E1942" s="90"/>
      <c r="F1942" s="90"/>
      <c r="G1942" s="90"/>
      <c r="H1942" s="90"/>
    </row>
    <row r="1943" spans="1:8">
      <c r="A1943" s="90"/>
      <c r="B1943" s="90"/>
      <c r="C1943" s="90"/>
      <c r="D1943" s="90"/>
      <c r="E1943" s="90"/>
      <c r="F1943" s="90"/>
      <c r="G1943" s="90"/>
      <c r="H1943" s="90"/>
    </row>
    <row r="1944" spans="1:8">
      <c r="A1944" s="90"/>
      <c r="B1944" s="90"/>
      <c r="C1944" s="90"/>
      <c r="D1944" s="90"/>
      <c r="E1944" s="90"/>
      <c r="F1944" s="90"/>
      <c r="G1944" s="90"/>
      <c r="H1944" s="90"/>
    </row>
    <row r="1945" spans="1:8">
      <c r="A1945" s="90"/>
      <c r="B1945" s="90"/>
      <c r="C1945" s="90"/>
      <c r="D1945" s="90"/>
      <c r="E1945" s="90"/>
      <c r="F1945" s="90"/>
      <c r="G1945" s="90"/>
      <c r="H1945" s="90"/>
    </row>
    <row r="1946" spans="1:8">
      <c r="A1946" s="90"/>
      <c r="B1946" s="90"/>
      <c r="C1946" s="90"/>
      <c r="D1946" s="90"/>
      <c r="E1946" s="90"/>
      <c r="F1946" s="90"/>
      <c r="G1946" s="90"/>
      <c r="H1946" s="90"/>
    </row>
    <row r="1947" spans="1:8">
      <c r="A1947" s="90"/>
      <c r="B1947" s="90"/>
      <c r="C1947" s="90"/>
      <c r="D1947" s="90"/>
      <c r="E1947" s="90"/>
      <c r="F1947" s="90"/>
      <c r="G1947" s="90"/>
      <c r="H1947" s="90"/>
    </row>
    <row r="1948" spans="1:8">
      <c r="A1948" s="90"/>
      <c r="B1948" s="90"/>
      <c r="C1948" s="90"/>
      <c r="D1948" s="90"/>
      <c r="E1948" s="90"/>
      <c r="F1948" s="90"/>
      <c r="G1948" s="90"/>
      <c r="H1948" s="90"/>
    </row>
    <row r="1949" spans="1:8">
      <c r="A1949" s="90"/>
      <c r="B1949" s="90"/>
      <c r="C1949" s="90"/>
      <c r="D1949" s="90"/>
      <c r="E1949" s="90"/>
      <c r="F1949" s="90"/>
      <c r="G1949" s="90"/>
      <c r="H1949" s="90"/>
    </row>
    <row r="1950" spans="1:8">
      <c r="A1950" s="90"/>
      <c r="B1950" s="90"/>
      <c r="C1950" s="90"/>
      <c r="D1950" s="90"/>
      <c r="E1950" s="90"/>
      <c r="F1950" s="90"/>
      <c r="G1950" s="90"/>
      <c r="H1950" s="90"/>
    </row>
    <row r="1951" spans="1:8">
      <c r="A1951" s="90"/>
      <c r="B1951" s="90"/>
      <c r="C1951" s="90"/>
      <c r="D1951" s="90"/>
      <c r="E1951" s="90"/>
      <c r="F1951" s="90"/>
      <c r="G1951" s="90"/>
      <c r="H1951" s="90"/>
    </row>
    <row r="1952" spans="1:8">
      <c r="A1952" s="90"/>
      <c r="B1952" s="90"/>
      <c r="C1952" s="90"/>
      <c r="D1952" s="90"/>
      <c r="E1952" s="90"/>
      <c r="F1952" s="90"/>
      <c r="G1952" s="90"/>
      <c r="H1952" s="90"/>
    </row>
    <row r="1953" spans="1:8">
      <c r="A1953" s="90"/>
      <c r="B1953" s="90"/>
      <c r="C1953" s="90"/>
      <c r="D1953" s="90"/>
      <c r="E1953" s="90"/>
      <c r="F1953" s="90"/>
      <c r="G1953" s="90"/>
      <c r="H1953" s="90"/>
    </row>
    <row r="1954" spans="1:8">
      <c r="A1954" s="90"/>
      <c r="B1954" s="90"/>
      <c r="C1954" s="90"/>
      <c r="D1954" s="90"/>
      <c r="E1954" s="90"/>
      <c r="F1954" s="90"/>
      <c r="G1954" s="90"/>
      <c r="H1954" s="90"/>
    </row>
    <row r="1955" spans="1:8">
      <c r="A1955" s="90"/>
      <c r="B1955" s="90"/>
      <c r="C1955" s="90"/>
      <c r="D1955" s="90"/>
      <c r="E1955" s="90"/>
      <c r="F1955" s="90"/>
      <c r="G1955" s="90"/>
      <c r="H1955" s="90"/>
    </row>
    <row r="1956" spans="1:8">
      <c r="A1956" s="90"/>
      <c r="B1956" s="90"/>
      <c r="C1956" s="90"/>
      <c r="D1956" s="90"/>
      <c r="E1956" s="90"/>
      <c r="F1956" s="90"/>
      <c r="G1956" s="90"/>
      <c r="H1956" s="90"/>
    </row>
    <row r="1957" spans="1:8">
      <c r="A1957" s="90"/>
      <c r="B1957" s="90"/>
      <c r="C1957" s="90"/>
      <c r="D1957" s="90"/>
      <c r="E1957" s="90"/>
      <c r="F1957" s="90"/>
      <c r="G1957" s="90"/>
      <c r="H1957" s="90"/>
    </row>
    <row r="1958" spans="1:8">
      <c r="A1958" s="90"/>
      <c r="B1958" s="90"/>
      <c r="C1958" s="90"/>
      <c r="D1958" s="90"/>
      <c r="E1958" s="90"/>
      <c r="F1958" s="90"/>
      <c r="G1958" s="90"/>
      <c r="H1958" s="90"/>
    </row>
    <row r="1959" spans="1:8">
      <c r="A1959" s="90"/>
      <c r="B1959" s="90"/>
      <c r="C1959" s="90"/>
      <c r="D1959" s="90"/>
      <c r="E1959" s="90"/>
      <c r="F1959" s="90"/>
      <c r="G1959" s="90"/>
      <c r="H1959" s="90"/>
    </row>
    <row r="1960" spans="1:8">
      <c r="A1960" s="90"/>
      <c r="B1960" s="90"/>
      <c r="C1960" s="90"/>
      <c r="D1960" s="90"/>
      <c r="E1960" s="90"/>
      <c r="F1960" s="90"/>
      <c r="G1960" s="90"/>
      <c r="H1960" s="90"/>
    </row>
    <row r="1961" spans="1:8">
      <c r="A1961" s="90"/>
      <c r="B1961" s="90"/>
      <c r="C1961" s="90"/>
      <c r="D1961" s="90"/>
      <c r="E1961" s="90"/>
      <c r="F1961" s="90"/>
      <c r="G1961" s="90"/>
      <c r="H1961" s="90"/>
    </row>
    <row r="1962" spans="1:8">
      <c r="A1962" s="90"/>
      <c r="B1962" s="90"/>
      <c r="C1962" s="90"/>
      <c r="D1962" s="90"/>
      <c r="E1962" s="90"/>
      <c r="F1962" s="90"/>
      <c r="G1962" s="90"/>
      <c r="H1962" s="90"/>
    </row>
    <row r="1963" spans="1:8">
      <c r="A1963" s="90"/>
      <c r="B1963" s="90"/>
      <c r="C1963" s="90"/>
      <c r="D1963" s="90"/>
      <c r="E1963" s="90"/>
      <c r="F1963" s="90"/>
      <c r="G1963" s="90"/>
      <c r="H1963" s="90"/>
    </row>
    <row r="1964" spans="1:8">
      <c r="A1964" s="90"/>
      <c r="B1964" s="90"/>
      <c r="C1964" s="90"/>
      <c r="D1964" s="90"/>
      <c r="E1964" s="90"/>
      <c r="F1964" s="90"/>
      <c r="G1964" s="90"/>
      <c r="H1964" s="90"/>
    </row>
    <row r="1965" spans="1:8">
      <c r="A1965" s="90"/>
      <c r="B1965" s="90"/>
      <c r="C1965" s="90"/>
      <c r="D1965" s="90"/>
      <c r="E1965" s="90"/>
      <c r="F1965" s="90"/>
      <c r="G1965" s="90"/>
      <c r="H1965" s="90"/>
    </row>
    <row r="1966" spans="1:8">
      <c r="A1966" s="90"/>
      <c r="B1966" s="90"/>
      <c r="C1966" s="90"/>
      <c r="D1966" s="90"/>
      <c r="E1966" s="90"/>
      <c r="F1966" s="90"/>
      <c r="G1966" s="90"/>
      <c r="H1966" s="90"/>
    </row>
    <row r="1967" spans="1:8">
      <c r="A1967" s="90"/>
      <c r="B1967" s="90"/>
      <c r="C1967" s="90"/>
      <c r="D1967" s="90"/>
      <c r="E1967" s="90"/>
      <c r="F1967" s="90"/>
      <c r="G1967" s="90"/>
      <c r="H1967" s="90"/>
    </row>
    <row r="1968" spans="1:8">
      <c r="A1968" s="90"/>
      <c r="B1968" s="90"/>
      <c r="C1968" s="90"/>
      <c r="D1968" s="90"/>
      <c r="E1968" s="90"/>
      <c r="F1968" s="90"/>
      <c r="G1968" s="90"/>
      <c r="H1968" s="90"/>
    </row>
    <row r="1969" spans="1:8">
      <c r="A1969" s="90"/>
      <c r="B1969" s="90"/>
      <c r="C1969" s="90"/>
      <c r="D1969" s="90"/>
      <c r="E1969" s="90"/>
      <c r="F1969" s="90"/>
      <c r="G1969" s="90"/>
      <c r="H1969" s="90"/>
    </row>
    <row r="1970" spans="1:8">
      <c r="A1970" s="90"/>
      <c r="B1970" s="90"/>
      <c r="C1970" s="90"/>
      <c r="D1970" s="90"/>
      <c r="E1970" s="90"/>
      <c r="F1970" s="90"/>
      <c r="G1970" s="90"/>
      <c r="H1970" s="90"/>
    </row>
    <row r="1971" spans="1:8">
      <c r="A1971" s="90"/>
      <c r="B1971" s="90"/>
      <c r="C1971" s="90"/>
      <c r="D1971" s="90"/>
      <c r="E1971" s="90"/>
      <c r="F1971" s="90"/>
      <c r="G1971" s="90"/>
      <c r="H1971" s="90"/>
    </row>
    <row r="1972" spans="1:8">
      <c r="A1972" s="90"/>
      <c r="B1972" s="90"/>
      <c r="C1972" s="90"/>
      <c r="D1972" s="90"/>
      <c r="E1972" s="90"/>
      <c r="F1972" s="90"/>
      <c r="G1972" s="90"/>
      <c r="H1972" s="90"/>
    </row>
    <row r="1973" spans="1:8">
      <c r="A1973" s="90"/>
      <c r="B1973" s="90"/>
      <c r="C1973" s="90"/>
      <c r="D1973" s="90"/>
      <c r="E1973" s="90"/>
      <c r="F1973" s="90"/>
      <c r="G1973" s="90"/>
      <c r="H1973" s="90"/>
    </row>
    <row r="1974" spans="1:8">
      <c r="A1974" s="90"/>
      <c r="B1974" s="90"/>
      <c r="C1974" s="90"/>
      <c r="D1974" s="90"/>
      <c r="E1974" s="90"/>
      <c r="F1974" s="90"/>
      <c r="G1974" s="90"/>
      <c r="H1974" s="90"/>
    </row>
    <row r="1975" spans="1:8">
      <c r="A1975" s="90"/>
      <c r="B1975" s="90"/>
      <c r="C1975" s="90"/>
      <c r="D1975" s="90"/>
      <c r="E1975" s="90"/>
      <c r="F1975" s="90"/>
      <c r="G1975" s="90"/>
      <c r="H1975" s="90"/>
    </row>
    <row r="1976" spans="1:8">
      <c r="A1976" s="90"/>
      <c r="B1976" s="90"/>
      <c r="C1976" s="90"/>
      <c r="D1976" s="90"/>
      <c r="E1976" s="90"/>
      <c r="F1976" s="90"/>
      <c r="G1976" s="90"/>
      <c r="H1976" s="90"/>
    </row>
    <row r="1977" spans="1:8">
      <c r="A1977" s="90"/>
      <c r="B1977" s="90"/>
      <c r="C1977" s="90"/>
      <c r="D1977" s="90"/>
      <c r="E1977" s="90"/>
      <c r="F1977" s="90"/>
      <c r="G1977" s="90"/>
      <c r="H1977" s="90"/>
    </row>
    <row r="1978" spans="1:8">
      <c r="A1978" s="90"/>
      <c r="B1978" s="90"/>
      <c r="C1978" s="90"/>
      <c r="D1978" s="90"/>
      <c r="E1978" s="90"/>
      <c r="F1978" s="90"/>
      <c r="G1978" s="90"/>
      <c r="H1978" s="90"/>
    </row>
    <row r="1979" spans="1:8">
      <c r="A1979" s="90"/>
      <c r="B1979" s="90"/>
      <c r="C1979" s="90"/>
      <c r="D1979" s="90"/>
      <c r="E1979" s="90"/>
      <c r="F1979" s="90"/>
      <c r="G1979" s="90"/>
      <c r="H1979" s="90"/>
    </row>
    <row r="1980" spans="1:8">
      <c r="A1980" s="90"/>
      <c r="B1980" s="90"/>
      <c r="C1980" s="90"/>
      <c r="D1980" s="90"/>
      <c r="E1980" s="90"/>
      <c r="F1980" s="90"/>
      <c r="G1980" s="90"/>
      <c r="H1980" s="90"/>
    </row>
    <row r="1981" spans="1:8">
      <c r="A1981" s="90"/>
      <c r="B1981" s="90"/>
      <c r="C1981" s="90"/>
      <c r="D1981" s="90"/>
      <c r="E1981" s="90"/>
      <c r="F1981" s="90"/>
      <c r="G1981" s="90"/>
      <c r="H1981" s="90"/>
    </row>
    <row r="1982" spans="1:8">
      <c r="A1982" s="90"/>
      <c r="B1982" s="90"/>
      <c r="C1982" s="90"/>
      <c r="D1982" s="90"/>
      <c r="E1982" s="90"/>
      <c r="F1982" s="90"/>
      <c r="G1982" s="90"/>
      <c r="H1982" s="90"/>
    </row>
    <row r="1983" spans="1:8">
      <c r="A1983" s="90"/>
      <c r="B1983" s="90"/>
      <c r="C1983" s="90"/>
      <c r="D1983" s="90"/>
      <c r="E1983" s="90"/>
      <c r="F1983" s="90"/>
      <c r="G1983" s="90"/>
      <c r="H1983" s="90"/>
    </row>
    <row r="1984" spans="1:8">
      <c r="A1984" s="90"/>
      <c r="B1984" s="90"/>
      <c r="C1984" s="90"/>
      <c r="D1984" s="90"/>
      <c r="E1984" s="90"/>
      <c r="F1984" s="90"/>
      <c r="G1984" s="90"/>
      <c r="H1984" s="90"/>
    </row>
    <row r="1985" spans="1:8">
      <c r="A1985" s="90"/>
      <c r="B1985" s="90"/>
      <c r="C1985" s="90"/>
      <c r="D1985" s="90"/>
      <c r="E1985" s="90"/>
      <c r="F1985" s="90"/>
      <c r="G1985" s="90"/>
      <c r="H1985" s="90"/>
    </row>
    <row r="1986" spans="1:8">
      <c r="A1986" s="90"/>
      <c r="B1986" s="90"/>
      <c r="C1986" s="90"/>
      <c r="D1986" s="90"/>
      <c r="E1986" s="90"/>
      <c r="F1986" s="90"/>
      <c r="G1986" s="90"/>
      <c r="H1986" s="90"/>
    </row>
    <row r="1987" spans="1:8">
      <c r="A1987" s="90"/>
      <c r="B1987" s="90"/>
      <c r="C1987" s="90"/>
      <c r="D1987" s="90"/>
      <c r="E1987" s="90"/>
      <c r="F1987" s="90"/>
      <c r="G1987" s="90"/>
      <c r="H1987" s="90"/>
    </row>
    <row r="1988" spans="1:8">
      <c r="A1988" s="90"/>
      <c r="B1988" s="90"/>
      <c r="C1988" s="90"/>
      <c r="D1988" s="90"/>
      <c r="E1988" s="90"/>
      <c r="F1988" s="90"/>
      <c r="G1988" s="90"/>
      <c r="H1988" s="90"/>
    </row>
    <row r="1989" spans="1:8">
      <c r="A1989" s="90"/>
      <c r="B1989" s="90"/>
      <c r="C1989" s="90"/>
      <c r="D1989" s="90"/>
      <c r="E1989" s="90"/>
      <c r="F1989" s="90"/>
      <c r="G1989" s="90"/>
      <c r="H1989" s="90"/>
    </row>
    <row r="1990" spans="1:8">
      <c r="A1990" s="90"/>
      <c r="B1990" s="90"/>
      <c r="C1990" s="90"/>
      <c r="D1990" s="90"/>
      <c r="E1990" s="90"/>
      <c r="F1990" s="90"/>
      <c r="G1990" s="90"/>
      <c r="H1990" s="90"/>
    </row>
    <row r="1991" spans="1:8">
      <c r="A1991" s="90"/>
      <c r="B1991" s="90"/>
      <c r="C1991" s="90"/>
      <c r="D1991" s="90"/>
      <c r="E1991" s="90"/>
      <c r="F1991" s="90"/>
      <c r="G1991" s="90"/>
      <c r="H1991" s="90"/>
    </row>
    <row r="1992" spans="1:8">
      <c r="A1992" s="90"/>
      <c r="B1992" s="90"/>
      <c r="C1992" s="90"/>
      <c r="D1992" s="90"/>
      <c r="E1992" s="90"/>
      <c r="F1992" s="90"/>
      <c r="G1992" s="90"/>
      <c r="H1992" s="90"/>
    </row>
    <row r="1993" spans="1:8">
      <c r="A1993" s="90"/>
      <c r="B1993" s="90"/>
      <c r="C1993" s="90"/>
      <c r="D1993" s="90"/>
      <c r="E1993" s="90"/>
      <c r="F1993" s="90"/>
      <c r="G1993" s="90"/>
      <c r="H1993" s="90"/>
    </row>
    <row r="1994" spans="1:8">
      <c r="A1994" s="90"/>
      <c r="B1994" s="90"/>
      <c r="C1994" s="90"/>
      <c r="D1994" s="90"/>
      <c r="E1994" s="90"/>
      <c r="F1994" s="90"/>
      <c r="G1994" s="90"/>
      <c r="H1994" s="90"/>
    </row>
    <row r="1995" spans="1:8">
      <c r="A1995" s="90"/>
      <c r="B1995" s="90"/>
      <c r="C1995" s="90"/>
      <c r="D1995" s="90"/>
      <c r="E1995" s="90"/>
      <c r="F1995" s="90"/>
      <c r="G1995" s="90"/>
      <c r="H1995" s="90"/>
    </row>
    <row r="1996" spans="1:8">
      <c r="A1996" s="90"/>
      <c r="B1996" s="90"/>
      <c r="C1996" s="90"/>
      <c r="D1996" s="90"/>
      <c r="E1996" s="90"/>
      <c r="F1996" s="90"/>
      <c r="G1996" s="90"/>
      <c r="H1996" s="90"/>
    </row>
    <row r="1997" spans="1:8">
      <c r="A1997" s="90"/>
      <c r="B1997" s="90"/>
      <c r="C1997" s="90"/>
      <c r="D1997" s="90"/>
      <c r="E1997" s="90"/>
      <c r="F1997" s="90"/>
      <c r="G1997" s="90"/>
      <c r="H1997" s="90"/>
    </row>
    <row r="1998" spans="1:8">
      <c r="A1998" s="90"/>
      <c r="B1998" s="90"/>
      <c r="C1998" s="90"/>
      <c r="D1998" s="90"/>
      <c r="E1998" s="90"/>
      <c r="F1998" s="90"/>
      <c r="G1998" s="90"/>
      <c r="H1998" s="90"/>
    </row>
    <row r="1999" spans="1:8">
      <c r="A1999" s="90"/>
      <c r="B1999" s="90"/>
      <c r="C1999" s="90"/>
      <c r="D1999" s="90"/>
      <c r="E1999" s="90"/>
      <c r="F1999" s="90"/>
      <c r="G1999" s="90"/>
      <c r="H1999" s="90"/>
    </row>
    <row r="2000" spans="1:8">
      <c r="A2000" s="90"/>
      <c r="B2000" s="90"/>
      <c r="C2000" s="90"/>
      <c r="D2000" s="90"/>
      <c r="E2000" s="90"/>
      <c r="F2000" s="90"/>
      <c r="G2000" s="90"/>
      <c r="H2000" s="90"/>
    </row>
    <row r="2001" spans="1:8">
      <c r="A2001" s="90"/>
      <c r="B2001" s="90"/>
      <c r="C2001" s="90"/>
      <c r="D2001" s="90"/>
      <c r="E2001" s="90"/>
      <c r="F2001" s="90"/>
      <c r="G2001" s="90"/>
      <c r="H2001" s="90"/>
    </row>
    <row r="2002" spans="1:8">
      <c r="A2002" s="90"/>
      <c r="B2002" s="90"/>
      <c r="C2002" s="90"/>
      <c r="D2002" s="90"/>
      <c r="E2002" s="90"/>
      <c r="F2002" s="90"/>
      <c r="G2002" s="90"/>
      <c r="H2002" s="90"/>
    </row>
    <row r="2003" spans="1:8">
      <c r="A2003" s="90"/>
      <c r="B2003" s="90"/>
      <c r="C2003" s="90"/>
      <c r="D2003" s="90"/>
      <c r="E2003" s="90"/>
      <c r="F2003" s="90"/>
      <c r="G2003" s="90"/>
      <c r="H2003" s="90"/>
    </row>
    <row r="2004" spans="1:8">
      <c r="A2004" s="90"/>
      <c r="B2004" s="90"/>
      <c r="C2004" s="90"/>
      <c r="D2004" s="90"/>
      <c r="E2004" s="90"/>
      <c r="F2004" s="90"/>
      <c r="G2004" s="90"/>
      <c r="H2004" s="90"/>
    </row>
    <row r="2005" spans="1:8">
      <c r="A2005" s="90"/>
      <c r="B2005" s="90"/>
      <c r="C2005" s="90"/>
      <c r="D2005" s="90"/>
      <c r="E2005" s="90"/>
      <c r="F2005" s="90"/>
      <c r="G2005" s="90"/>
      <c r="H2005" s="90"/>
    </row>
    <row r="2006" spans="1:8">
      <c r="A2006" s="90"/>
      <c r="B2006" s="90"/>
      <c r="C2006" s="90"/>
      <c r="D2006" s="90"/>
      <c r="E2006" s="90"/>
      <c r="F2006" s="90"/>
      <c r="G2006" s="90"/>
      <c r="H2006" s="90"/>
    </row>
    <row r="2007" spans="1:8">
      <c r="A2007" s="90"/>
      <c r="B2007" s="90"/>
      <c r="C2007" s="90"/>
      <c r="D2007" s="90"/>
      <c r="E2007" s="90"/>
      <c r="F2007" s="90"/>
      <c r="G2007" s="90"/>
      <c r="H2007" s="90"/>
    </row>
    <row r="2008" spans="1:8">
      <c r="A2008" s="90"/>
      <c r="B2008" s="90"/>
      <c r="C2008" s="90"/>
      <c r="D2008" s="90"/>
      <c r="E2008" s="90"/>
      <c r="F2008" s="90"/>
      <c r="G2008" s="90"/>
      <c r="H2008" s="90"/>
    </row>
    <row r="2009" spans="1:8">
      <c r="A2009" s="90"/>
      <c r="B2009" s="90"/>
      <c r="C2009" s="90"/>
      <c r="D2009" s="90"/>
      <c r="E2009" s="90"/>
      <c r="F2009" s="90"/>
      <c r="G2009" s="90"/>
      <c r="H2009" s="90"/>
    </row>
    <row r="2010" spans="1:8">
      <c r="A2010" s="90"/>
      <c r="B2010" s="90"/>
      <c r="C2010" s="90"/>
      <c r="D2010" s="90"/>
      <c r="E2010" s="90"/>
      <c r="F2010" s="90"/>
      <c r="G2010" s="90"/>
      <c r="H2010" s="90"/>
    </row>
    <row r="2011" spans="1:8">
      <c r="A2011" s="90"/>
      <c r="B2011" s="90"/>
      <c r="C2011" s="90"/>
      <c r="D2011" s="90"/>
      <c r="E2011" s="90"/>
      <c r="F2011" s="90"/>
      <c r="G2011" s="90"/>
      <c r="H2011" s="90"/>
    </row>
    <row r="2012" spans="1:8">
      <c r="A2012" s="90"/>
      <c r="B2012" s="90"/>
      <c r="C2012" s="90"/>
      <c r="D2012" s="90"/>
      <c r="E2012" s="90"/>
      <c r="F2012" s="90"/>
      <c r="G2012" s="90"/>
      <c r="H2012" s="90"/>
    </row>
    <row r="2013" spans="1:8">
      <c r="A2013" s="90"/>
      <c r="B2013" s="90"/>
      <c r="C2013" s="90"/>
      <c r="D2013" s="90"/>
      <c r="E2013" s="90"/>
      <c r="F2013" s="90"/>
      <c r="G2013" s="90"/>
      <c r="H2013" s="90"/>
    </row>
    <row r="2014" spans="1:8">
      <c r="A2014" s="90"/>
      <c r="B2014" s="90"/>
      <c r="C2014" s="90"/>
      <c r="D2014" s="90"/>
      <c r="E2014" s="90"/>
      <c r="F2014" s="90"/>
      <c r="G2014" s="90"/>
      <c r="H2014" s="90"/>
    </row>
    <row r="2015" spans="1:8">
      <c r="A2015" s="90"/>
      <c r="B2015" s="90"/>
      <c r="C2015" s="90"/>
      <c r="D2015" s="90"/>
      <c r="E2015" s="90"/>
      <c r="F2015" s="90"/>
      <c r="G2015" s="90"/>
      <c r="H2015" s="90"/>
    </row>
    <row r="2016" spans="1:8">
      <c r="A2016" s="90"/>
      <c r="B2016" s="90"/>
      <c r="C2016" s="90"/>
      <c r="D2016" s="90"/>
      <c r="E2016" s="90"/>
      <c r="F2016" s="90"/>
      <c r="G2016" s="90"/>
      <c r="H2016" s="90"/>
    </row>
    <row r="2017" spans="1:8">
      <c r="A2017" s="90"/>
      <c r="B2017" s="90"/>
      <c r="C2017" s="90"/>
      <c r="D2017" s="90"/>
      <c r="E2017" s="90"/>
      <c r="F2017" s="90"/>
      <c r="G2017" s="90"/>
      <c r="H2017" s="90"/>
    </row>
    <row r="2018" spans="1:8">
      <c r="A2018" s="90"/>
      <c r="B2018" s="90"/>
      <c r="C2018" s="90"/>
      <c r="D2018" s="90"/>
      <c r="E2018" s="90"/>
      <c r="F2018" s="90"/>
      <c r="G2018" s="90"/>
      <c r="H2018" s="90"/>
    </row>
    <row r="2019" spans="1:8">
      <c r="A2019" s="90"/>
      <c r="B2019" s="90"/>
      <c r="C2019" s="90"/>
      <c r="D2019" s="90"/>
      <c r="E2019" s="90"/>
      <c r="F2019" s="90"/>
      <c r="G2019" s="90"/>
      <c r="H2019" s="90"/>
    </row>
    <row r="2020" spans="1:8">
      <c r="A2020" s="90"/>
      <c r="B2020" s="90"/>
      <c r="C2020" s="90"/>
      <c r="D2020" s="90"/>
      <c r="E2020" s="90"/>
      <c r="F2020" s="90"/>
      <c r="G2020" s="90"/>
      <c r="H2020" s="90"/>
    </row>
    <row r="2021" spans="1:8">
      <c r="A2021" s="90"/>
      <c r="B2021" s="90"/>
      <c r="C2021" s="90"/>
      <c r="D2021" s="90"/>
      <c r="E2021" s="90"/>
      <c r="F2021" s="90"/>
      <c r="G2021" s="90"/>
      <c r="H2021" s="90"/>
    </row>
    <row r="2022" spans="1:8">
      <c r="A2022" s="90"/>
      <c r="B2022" s="90"/>
      <c r="C2022" s="90"/>
      <c r="D2022" s="90"/>
      <c r="E2022" s="90"/>
      <c r="F2022" s="90"/>
      <c r="G2022" s="90"/>
      <c r="H2022" s="90"/>
    </row>
    <row r="2023" spans="1:8">
      <c r="A2023" s="90"/>
      <c r="B2023" s="90"/>
      <c r="C2023" s="90"/>
      <c r="D2023" s="90"/>
      <c r="E2023" s="90"/>
      <c r="F2023" s="90"/>
      <c r="G2023" s="90"/>
      <c r="H2023" s="90"/>
    </row>
    <row r="2024" spans="1:8">
      <c r="A2024" s="90"/>
      <c r="B2024" s="90"/>
      <c r="C2024" s="90"/>
      <c r="D2024" s="90"/>
      <c r="E2024" s="90"/>
      <c r="F2024" s="90"/>
      <c r="G2024" s="90"/>
      <c r="H2024" s="90"/>
    </row>
    <row r="2025" spans="1:8">
      <c r="A2025" s="90"/>
      <c r="B2025" s="90"/>
      <c r="C2025" s="90"/>
      <c r="D2025" s="90"/>
      <c r="E2025" s="90"/>
      <c r="F2025" s="90"/>
      <c r="G2025" s="90"/>
      <c r="H2025" s="90"/>
    </row>
    <row r="2026" spans="1:8">
      <c r="A2026" s="90"/>
      <c r="B2026" s="90"/>
      <c r="C2026" s="90"/>
      <c r="D2026" s="90"/>
      <c r="E2026" s="90"/>
      <c r="F2026" s="90"/>
      <c r="G2026" s="90"/>
      <c r="H2026" s="90"/>
    </row>
    <row r="2027" spans="1:8">
      <c r="A2027" s="90"/>
      <c r="B2027" s="90"/>
      <c r="C2027" s="90"/>
      <c r="D2027" s="90"/>
      <c r="E2027" s="90"/>
      <c r="F2027" s="90"/>
      <c r="G2027" s="90"/>
      <c r="H2027" s="90"/>
    </row>
    <row r="2028" spans="1:8">
      <c r="A2028" s="90"/>
      <c r="B2028" s="90"/>
      <c r="C2028" s="90"/>
      <c r="D2028" s="90"/>
      <c r="E2028" s="90"/>
      <c r="F2028" s="90"/>
      <c r="G2028" s="90"/>
      <c r="H2028" s="90"/>
    </row>
    <row r="2029" spans="1:8">
      <c r="A2029" s="90"/>
      <c r="B2029" s="90"/>
      <c r="C2029" s="90"/>
      <c r="D2029" s="90"/>
      <c r="E2029" s="90"/>
      <c r="F2029" s="90"/>
      <c r="G2029" s="90"/>
      <c r="H2029" s="90"/>
    </row>
    <row r="2030" spans="1:8">
      <c r="A2030" s="90"/>
      <c r="B2030" s="90"/>
      <c r="C2030" s="90"/>
      <c r="D2030" s="90"/>
      <c r="E2030" s="90"/>
      <c r="F2030" s="90"/>
      <c r="G2030" s="90"/>
      <c r="H2030" s="90"/>
    </row>
    <row r="2031" spans="1:8">
      <c r="A2031" s="90"/>
      <c r="B2031" s="90"/>
      <c r="C2031" s="90"/>
      <c r="D2031" s="90"/>
      <c r="E2031" s="90"/>
      <c r="F2031" s="90"/>
      <c r="G2031" s="90"/>
      <c r="H2031" s="90"/>
    </row>
    <row r="2032" spans="1:8">
      <c r="A2032" s="90"/>
      <c r="B2032" s="90"/>
      <c r="C2032" s="90"/>
      <c r="D2032" s="90"/>
      <c r="E2032" s="90"/>
      <c r="F2032" s="90"/>
      <c r="G2032" s="90"/>
      <c r="H2032" s="90"/>
    </row>
    <row r="2033" spans="1:8">
      <c r="A2033" s="90"/>
      <c r="B2033" s="90"/>
      <c r="C2033" s="90"/>
      <c r="D2033" s="90"/>
      <c r="E2033" s="90"/>
      <c r="F2033" s="90"/>
      <c r="G2033" s="90"/>
      <c r="H2033" s="90"/>
    </row>
    <row r="2034" spans="1:8">
      <c r="A2034" s="90"/>
      <c r="B2034" s="90"/>
      <c r="C2034" s="90"/>
      <c r="D2034" s="90"/>
      <c r="E2034" s="90"/>
      <c r="F2034" s="90"/>
      <c r="G2034" s="90"/>
      <c r="H2034" s="90"/>
    </row>
    <row r="2035" spans="1:8">
      <c r="A2035" s="90"/>
      <c r="B2035" s="90"/>
      <c r="C2035" s="90"/>
      <c r="D2035" s="90"/>
      <c r="E2035" s="90"/>
      <c r="F2035" s="90"/>
      <c r="G2035" s="90"/>
      <c r="H2035" s="90"/>
    </row>
    <row r="2036" spans="1:8">
      <c r="A2036" s="90"/>
      <c r="B2036" s="90"/>
      <c r="C2036" s="90"/>
      <c r="D2036" s="90"/>
      <c r="E2036" s="90"/>
      <c r="F2036" s="90"/>
      <c r="G2036" s="90"/>
      <c r="H2036" s="90"/>
    </row>
    <row r="2037" spans="1:8">
      <c r="A2037" s="90"/>
      <c r="B2037" s="90"/>
      <c r="C2037" s="90"/>
      <c r="D2037" s="90"/>
      <c r="E2037" s="90"/>
      <c r="F2037" s="90"/>
      <c r="G2037" s="90"/>
      <c r="H2037" s="90"/>
    </row>
    <row r="2038" spans="1:8">
      <c r="A2038" s="90"/>
      <c r="B2038" s="90"/>
      <c r="C2038" s="90"/>
      <c r="D2038" s="90"/>
      <c r="E2038" s="90"/>
      <c r="F2038" s="90"/>
      <c r="G2038" s="90"/>
      <c r="H2038" s="90"/>
    </row>
    <row r="2039" spans="1:8">
      <c r="A2039" s="90"/>
      <c r="B2039" s="90"/>
      <c r="C2039" s="90"/>
      <c r="D2039" s="90"/>
      <c r="E2039" s="90"/>
      <c r="F2039" s="90"/>
      <c r="G2039" s="90"/>
      <c r="H2039" s="90"/>
    </row>
    <row r="2040" spans="1:8">
      <c r="A2040" s="90"/>
      <c r="B2040" s="90"/>
      <c r="C2040" s="90"/>
      <c r="D2040" s="90"/>
      <c r="E2040" s="90"/>
      <c r="F2040" s="90"/>
      <c r="G2040" s="90"/>
      <c r="H2040" s="90"/>
    </row>
    <row r="2041" spans="1:8">
      <c r="A2041" s="90"/>
      <c r="B2041" s="90"/>
      <c r="C2041" s="90"/>
      <c r="D2041" s="90"/>
      <c r="E2041" s="90"/>
      <c r="F2041" s="90"/>
      <c r="G2041" s="90"/>
      <c r="H2041" s="90"/>
    </row>
    <row r="2042" spans="1:8">
      <c r="A2042" s="90"/>
      <c r="B2042" s="90"/>
      <c r="C2042" s="90"/>
      <c r="D2042" s="90"/>
      <c r="E2042" s="90"/>
      <c r="F2042" s="90"/>
      <c r="G2042" s="90"/>
      <c r="H2042" s="90"/>
    </row>
    <row r="2043" spans="1:8">
      <c r="A2043" s="90"/>
      <c r="B2043" s="90"/>
      <c r="C2043" s="90"/>
      <c r="D2043" s="90"/>
      <c r="E2043" s="90"/>
      <c r="F2043" s="90"/>
      <c r="G2043" s="90"/>
      <c r="H2043" s="90"/>
    </row>
    <row r="2044" spans="1:8">
      <c r="A2044" s="90"/>
      <c r="B2044" s="90"/>
      <c r="C2044" s="90"/>
      <c r="D2044" s="90"/>
      <c r="E2044" s="90"/>
      <c r="F2044" s="90"/>
      <c r="G2044" s="90"/>
      <c r="H2044" s="90"/>
    </row>
    <row r="2045" spans="1:8">
      <c r="A2045" s="90"/>
      <c r="B2045" s="90"/>
      <c r="C2045" s="90"/>
      <c r="D2045" s="90"/>
      <c r="E2045" s="90"/>
      <c r="F2045" s="90"/>
      <c r="G2045" s="90"/>
      <c r="H2045" s="90"/>
    </row>
    <row r="2046" spans="1:8">
      <c r="A2046" s="90"/>
      <c r="B2046" s="90"/>
      <c r="C2046" s="90"/>
      <c r="D2046" s="90"/>
      <c r="E2046" s="90"/>
      <c r="F2046" s="90"/>
      <c r="G2046" s="90"/>
      <c r="H2046" s="90"/>
    </row>
    <row r="2047" spans="1:8">
      <c r="A2047" s="90"/>
      <c r="B2047" s="90"/>
      <c r="C2047" s="90"/>
      <c r="D2047" s="90"/>
      <c r="E2047" s="90"/>
      <c r="F2047" s="90"/>
      <c r="G2047" s="90"/>
      <c r="H2047" s="90"/>
    </row>
    <row r="2048" spans="1:8">
      <c r="A2048" s="90"/>
      <c r="B2048" s="90"/>
      <c r="C2048" s="90"/>
      <c r="D2048" s="90"/>
      <c r="E2048" s="90"/>
      <c r="F2048" s="90"/>
      <c r="G2048" s="90"/>
      <c r="H2048" s="90"/>
    </row>
    <row r="2049" spans="1:8">
      <c r="A2049" s="90"/>
      <c r="B2049" s="90"/>
      <c r="C2049" s="90"/>
      <c r="D2049" s="90"/>
      <c r="E2049" s="90"/>
      <c r="F2049" s="90"/>
      <c r="G2049" s="90"/>
      <c r="H2049" s="90"/>
    </row>
    <row r="2050" spans="1:8">
      <c r="A2050" s="90"/>
      <c r="B2050" s="90"/>
      <c r="C2050" s="90"/>
      <c r="D2050" s="90"/>
      <c r="E2050" s="90"/>
      <c r="F2050" s="90"/>
      <c r="G2050" s="90"/>
      <c r="H2050" s="90"/>
    </row>
    <row r="2051" spans="1:8">
      <c r="A2051" s="90"/>
      <c r="B2051" s="90"/>
      <c r="C2051" s="90"/>
      <c r="D2051" s="90"/>
      <c r="E2051" s="90"/>
      <c r="F2051" s="90"/>
      <c r="G2051" s="90"/>
      <c r="H2051" s="90"/>
    </row>
    <row r="2052" spans="1:8">
      <c r="A2052" s="90"/>
      <c r="B2052" s="90"/>
      <c r="C2052" s="90"/>
      <c r="D2052" s="90"/>
      <c r="E2052" s="90"/>
      <c r="F2052" s="90"/>
      <c r="G2052" s="90"/>
      <c r="H2052" s="90"/>
    </row>
    <row r="2053" spans="1:8">
      <c r="A2053" s="90"/>
      <c r="B2053" s="90"/>
      <c r="C2053" s="90"/>
      <c r="D2053" s="90"/>
      <c r="E2053" s="90"/>
      <c r="F2053" s="90"/>
      <c r="G2053" s="90"/>
      <c r="H2053" s="90"/>
    </row>
    <row r="2054" spans="1:8">
      <c r="A2054" s="90"/>
      <c r="B2054" s="90"/>
      <c r="C2054" s="90"/>
      <c r="D2054" s="90"/>
      <c r="E2054" s="90"/>
      <c r="F2054" s="90"/>
      <c r="G2054" s="90"/>
      <c r="H2054" s="90"/>
    </row>
    <row r="2055" spans="1:8">
      <c r="A2055" s="90"/>
      <c r="B2055" s="90"/>
      <c r="C2055" s="90"/>
      <c r="D2055" s="90"/>
      <c r="E2055" s="90"/>
      <c r="F2055" s="90"/>
      <c r="G2055" s="90"/>
      <c r="H2055" s="90"/>
    </row>
    <row r="2056" spans="1:8">
      <c r="A2056" s="90"/>
      <c r="B2056" s="90"/>
      <c r="C2056" s="90"/>
      <c r="D2056" s="90"/>
      <c r="E2056" s="90"/>
      <c r="F2056" s="90"/>
      <c r="G2056" s="90"/>
      <c r="H2056" s="90"/>
    </row>
    <row r="2057" spans="1:8">
      <c r="A2057" s="90"/>
      <c r="B2057" s="90"/>
      <c r="C2057" s="90"/>
      <c r="D2057" s="90"/>
      <c r="E2057" s="90"/>
      <c r="F2057" s="90"/>
      <c r="G2057" s="90"/>
      <c r="H2057" s="90"/>
    </row>
    <row r="2058" spans="1:8">
      <c r="A2058" s="90"/>
      <c r="B2058" s="90"/>
      <c r="C2058" s="90"/>
      <c r="D2058" s="90"/>
      <c r="E2058" s="90"/>
      <c r="F2058" s="90"/>
      <c r="G2058" s="90"/>
      <c r="H2058" s="90"/>
    </row>
    <row r="2059" spans="1:8">
      <c r="A2059" s="90"/>
      <c r="B2059" s="90"/>
      <c r="C2059" s="90"/>
      <c r="D2059" s="90"/>
      <c r="E2059" s="90"/>
      <c r="F2059" s="90"/>
      <c r="G2059" s="90"/>
      <c r="H2059" s="90"/>
    </row>
    <row r="2060" spans="1:8">
      <c r="A2060" s="90"/>
      <c r="B2060" s="90"/>
      <c r="C2060" s="90"/>
      <c r="D2060" s="90"/>
      <c r="E2060" s="90"/>
      <c r="F2060" s="90"/>
      <c r="G2060" s="90"/>
      <c r="H2060" s="90"/>
    </row>
    <row r="2061" spans="1:8">
      <c r="A2061" s="90"/>
      <c r="B2061" s="90"/>
      <c r="C2061" s="90"/>
      <c r="D2061" s="90"/>
      <c r="E2061" s="90"/>
      <c r="F2061" s="90"/>
      <c r="G2061" s="90"/>
      <c r="H2061" s="90"/>
    </row>
    <row r="2062" spans="1:8">
      <c r="A2062" s="90"/>
      <c r="B2062" s="90"/>
      <c r="C2062" s="90"/>
      <c r="D2062" s="90"/>
      <c r="E2062" s="90"/>
      <c r="F2062" s="90"/>
      <c r="G2062" s="90"/>
      <c r="H2062" s="90"/>
    </row>
    <row r="2063" spans="1:8">
      <c r="A2063" s="90"/>
      <c r="B2063" s="90"/>
      <c r="C2063" s="90"/>
      <c r="D2063" s="90"/>
      <c r="E2063" s="90"/>
      <c r="F2063" s="90"/>
      <c r="G2063" s="90"/>
      <c r="H2063" s="90"/>
    </row>
    <row r="2064" spans="1:8">
      <c r="A2064" s="90"/>
      <c r="B2064" s="90"/>
      <c r="C2064" s="90"/>
      <c r="D2064" s="90"/>
      <c r="E2064" s="90"/>
      <c r="F2064" s="90"/>
      <c r="G2064" s="90"/>
      <c r="H2064" s="90"/>
    </row>
    <row r="2065" spans="1:8">
      <c r="A2065" s="90"/>
      <c r="B2065" s="90"/>
      <c r="C2065" s="90"/>
      <c r="D2065" s="90"/>
      <c r="E2065" s="90"/>
      <c r="F2065" s="90"/>
      <c r="G2065" s="90"/>
      <c r="H2065" s="90"/>
    </row>
    <row r="2066" spans="1:8">
      <c r="A2066" s="90"/>
      <c r="B2066" s="90"/>
      <c r="C2066" s="90"/>
      <c r="D2066" s="90"/>
      <c r="E2066" s="90"/>
      <c r="F2066" s="90"/>
      <c r="G2066" s="90"/>
      <c r="H2066" s="90"/>
    </row>
    <row r="2067" spans="1:8">
      <c r="A2067" s="90"/>
      <c r="B2067" s="90"/>
      <c r="C2067" s="90"/>
      <c r="D2067" s="90"/>
      <c r="E2067" s="90"/>
      <c r="F2067" s="90"/>
      <c r="G2067" s="90"/>
      <c r="H2067" s="90"/>
    </row>
    <row r="2068" spans="1:8">
      <c r="A2068" s="90"/>
      <c r="B2068" s="90"/>
      <c r="C2068" s="90"/>
      <c r="D2068" s="90"/>
      <c r="E2068" s="90"/>
      <c r="F2068" s="90"/>
      <c r="G2068" s="90"/>
      <c r="H2068" s="90"/>
    </row>
    <row r="2069" spans="1:8">
      <c r="A2069" s="90"/>
      <c r="B2069" s="90"/>
      <c r="C2069" s="90"/>
      <c r="D2069" s="90"/>
      <c r="E2069" s="90"/>
      <c r="F2069" s="90"/>
      <c r="G2069" s="90"/>
      <c r="H2069" s="90"/>
    </row>
    <row r="2070" spans="1:8">
      <c r="A2070" s="90"/>
      <c r="B2070" s="90"/>
      <c r="C2070" s="90"/>
      <c r="D2070" s="90"/>
      <c r="E2070" s="90"/>
      <c r="F2070" s="90"/>
      <c r="G2070" s="90"/>
      <c r="H2070" s="90"/>
    </row>
    <row r="2071" spans="1:8">
      <c r="A2071" s="90"/>
      <c r="B2071" s="90"/>
      <c r="C2071" s="90"/>
      <c r="D2071" s="90"/>
      <c r="E2071" s="90"/>
      <c r="F2071" s="90"/>
      <c r="G2071" s="90"/>
      <c r="H2071" s="90"/>
    </row>
    <row r="2072" spans="1:8">
      <c r="A2072" s="90"/>
      <c r="B2072" s="90"/>
      <c r="C2072" s="90"/>
      <c r="D2072" s="90"/>
      <c r="E2072" s="90"/>
      <c r="F2072" s="90"/>
      <c r="G2072" s="90"/>
      <c r="H2072" s="90"/>
    </row>
    <row r="2073" spans="1:8">
      <c r="A2073" s="90"/>
      <c r="B2073" s="90"/>
      <c r="C2073" s="90"/>
      <c r="D2073" s="90"/>
      <c r="E2073" s="90"/>
      <c r="F2073" s="90"/>
      <c r="G2073" s="90"/>
      <c r="H2073" s="90"/>
    </row>
    <row r="2074" spans="1:8">
      <c r="A2074" s="90"/>
      <c r="B2074" s="90"/>
      <c r="C2074" s="90"/>
      <c r="D2074" s="90"/>
      <c r="E2074" s="90"/>
      <c r="F2074" s="90"/>
      <c r="G2074" s="90"/>
      <c r="H2074" s="90"/>
    </row>
    <row r="2075" spans="1:8">
      <c r="A2075" s="90"/>
      <c r="B2075" s="90"/>
      <c r="C2075" s="90"/>
      <c r="D2075" s="90"/>
      <c r="E2075" s="90"/>
      <c r="F2075" s="90"/>
      <c r="G2075" s="90"/>
      <c r="H2075" s="90"/>
    </row>
    <row r="2076" spans="1:8">
      <c r="A2076" s="90"/>
      <c r="B2076" s="90"/>
      <c r="C2076" s="90"/>
      <c r="D2076" s="90"/>
      <c r="E2076" s="90"/>
      <c r="F2076" s="90"/>
      <c r="G2076" s="90"/>
      <c r="H2076" s="90"/>
    </row>
    <row r="2077" spans="1:8">
      <c r="A2077" s="90"/>
      <c r="B2077" s="90"/>
      <c r="C2077" s="90"/>
      <c r="D2077" s="90"/>
      <c r="E2077" s="90"/>
      <c r="F2077" s="90"/>
      <c r="G2077" s="90"/>
      <c r="H2077" s="90"/>
    </row>
    <row r="2078" spans="1:8">
      <c r="A2078" s="90"/>
      <c r="B2078" s="90"/>
      <c r="C2078" s="90"/>
      <c r="D2078" s="90"/>
      <c r="E2078" s="90"/>
      <c r="F2078" s="90"/>
      <c r="G2078" s="90"/>
      <c r="H2078" s="90"/>
    </row>
    <row r="2079" spans="1:8">
      <c r="A2079" s="90"/>
      <c r="B2079" s="90"/>
      <c r="C2079" s="90"/>
      <c r="D2079" s="90"/>
      <c r="E2079" s="90"/>
      <c r="F2079" s="90"/>
      <c r="G2079" s="90"/>
      <c r="H2079" s="90"/>
    </row>
    <row r="2080" spans="1:8">
      <c r="A2080" s="90"/>
      <c r="B2080" s="90"/>
      <c r="C2080" s="90"/>
      <c r="D2080" s="90"/>
      <c r="E2080" s="90"/>
      <c r="F2080" s="90"/>
      <c r="G2080" s="90"/>
      <c r="H2080" s="90"/>
    </row>
    <row r="2081" spans="1:8">
      <c r="A2081" s="90"/>
      <c r="B2081" s="90"/>
      <c r="C2081" s="90"/>
      <c r="D2081" s="90"/>
      <c r="E2081" s="90"/>
      <c r="F2081" s="90"/>
      <c r="G2081" s="90"/>
      <c r="H2081" s="90"/>
    </row>
    <row r="2082" spans="1:8">
      <c r="A2082" s="90"/>
      <c r="B2082" s="90"/>
      <c r="C2082" s="90"/>
      <c r="D2082" s="90"/>
      <c r="E2082" s="90"/>
      <c r="F2082" s="90"/>
      <c r="G2082" s="90"/>
      <c r="H2082" s="90"/>
    </row>
    <row r="2083" spans="1:8">
      <c r="A2083" s="90"/>
      <c r="B2083" s="90"/>
      <c r="C2083" s="90"/>
      <c r="D2083" s="90"/>
      <c r="E2083" s="90"/>
      <c r="F2083" s="90"/>
      <c r="G2083" s="90"/>
      <c r="H2083" s="90"/>
    </row>
    <row r="2084" spans="1:8">
      <c r="A2084" s="90"/>
      <c r="B2084" s="90"/>
      <c r="C2084" s="90"/>
      <c r="D2084" s="90"/>
      <c r="E2084" s="90"/>
      <c r="F2084" s="90"/>
      <c r="G2084" s="90"/>
      <c r="H2084" s="90"/>
    </row>
    <row r="2085" spans="1:8">
      <c r="A2085" s="90"/>
      <c r="B2085" s="90"/>
      <c r="C2085" s="90"/>
      <c r="D2085" s="90"/>
      <c r="E2085" s="90"/>
      <c r="F2085" s="90"/>
      <c r="G2085" s="90"/>
      <c r="H2085" s="90"/>
    </row>
    <row r="2086" spans="1:8">
      <c r="A2086" s="90"/>
      <c r="B2086" s="90"/>
      <c r="C2086" s="90"/>
      <c r="D2086" s="90"/>
      <c r="E2086" s="90"/>
      <c r="F2086" s="90"/>
      <c r="G2086" s="90"/>
      <c r="H2086" s="90"/>
    </row>
    <row r="2087" spans="1:8">
      <c r="A2087" s="90"/>
      <c r="B2087" s="90"/>
      <c r="C2087" s="90"/>
      <c r="D2087" s="90"/>
      <c r="E2087" s="90"/>
      <c r="F2087" s="90"/>
      <c r="G2087" s="90"/>
      <c r="H2087" s="90"/>
    </row>
    <row r="2088" spans="1:8">
      <c r="A2088" s="90"/>
      <c r="B2088" s="90"/>
      <c r="C2088" s="90"/>
      <c r="D2088" s="90"/>
      <c r="E2088" s="90"/>
      <c r="F2088" s="90"/>
      <c r="G2088" s="90"/>
      <c r="H2088" s="90"/>
    </row>
    <row r="2089" spans="1:8">
      <c r="A2089" s="90"/>
      <c r="B2089" s="90"/>
      <c r="C2089" s="90"/>
      <c r="D2089" s="90"/>
      <c r="E2089" s="90"/>
      <c r="F2089" s="90"/>
      <c r="G2089" s="90"/>
      <c r="H2089" s="90"/>
    </row>
    <row r="2090" spans="1:8">
      <c r="A2090" s="90"/>
      <c r="B2090" s="90"/>
      <c r="C2090" s="90"/>
      <c r="D2090" s="90"/>
      <c r="E2090" s="90"/>
      <c r="F2090" s="90"/>
      <c r="G2090" s="90"/>
      <c r="H2090" s="90"/>
    </row>
    <row r="2091" spans="1:8">
      <c r="A2091" s="90"/>
      <c r="B2091" s="90"/>
      <c r="C2091" s="90"/>
      <c r="D2091" s="90"/>
      <c r="E2091" s="90"/>
      <c r="F2091" s="90"/>
      <c r="G2091" s="90"/>
      <c r="H2091" s="90"/>
    </row>
    <row r="2092" spans="1:8">
      <c r="A2092" s="90"/>
      <c r="B2092" s="90"/>
      <c r="C2092" s="90"/>
      <c r="D2092" s="90"/>
      <c r="E2092" s="90"/>
      <c r="F2092" s="90"/>
      <c r="G2092" s="90"/>
      <c r="H2092" s="90"/>
    </row>
    <row r="2093" spans="1:8">
      <c r="A2093" s="90"/>
      <c r="B2093" s="90"/>
      <c r="C2093" s="90"/>
      <c r="D2093" s="90"/>
      <c r="E2093" s="90"/>
      <c r="F2093" s="90"/>
      <c r="G2093" s="90"/>
      <c r="H2093" s="90"/>
    </row>
    <row r="2094" spans="1:8">
      <c r="A2094" s="90"/>
      <c r="B2094" s="90"/>
      <c r="C2094" s="90"/>
      <c r="D2094" s="90"/>
      <c r="E2094" s="90"/>
      <c r="F2094" s="90"/>
      <c r="G2094" s="90"/>
      <c r="H2094" s="90"/>
    </row>
    <row r="2095" spans="1:8">
      <c r="A2095" s="90"/>
      <c r="B2095" s="90"/>
      <c r="C2095" s="90"/>
      <c r="D2095" s="90"/>
      <c r="E2095" s="90"/>
      <c r="F2095" s="90"/>
      <c r="G2095" s="90"/>
      <c r="H2095" s="90"/>
    </row>
    <row r="2096" spans="1:8">
      <c r="A2096" s="90"/>
      <c r="B2096" s="90"/>
      <c r="C2096" s="90"/>
      <c r="D2096" s="90"/>
      <c r="E2096" s="90"/>
      <c r="F2096" s="90"/>
      <c r="G2096" s="90"/>
      <c r="H2096" s="90"/>
    </row>
    <row r="2097" spans="1:8">
      <c r="A2097" s="90"/>
      <c r="B2097" s="90"/>
      <c r="C2097" s="90"/>
      <c r="D2097" s="90"/>
      <c r="E2097" s="90"/>
      <c r="F2097" s="90"/>
      <c r="G2097" s="90"/>
      <c r="H2097" s="90"/>
    </row>
    <row r="2098" spans="1:8">
      <c r="A2098" s="90"/>
      <c r="B2098" s="90"/>
      <c r="C2098" s="90"/>
      <c r="D2098" s="90"/>
      <c r="E2098" s="90"/>
      <c r="F2098" s="90"/>
      <c r="G2098" s="90"/>
      <c r="H2098" s="90"/>
    </row>
    <row r="2099" spans="1:8">
      <c r="A2099" s="90"/>
      <c r="B2099" s="90"/>
      <c r="C2099" s="90"/>
      <c r="D2099" s="90"/>
      <c r="E2099" s="90"/>
      <c r="F2099" s="90"/>
      <c r="G2099" s="90"/>
      <c r="H2099" s="90"/>
    </row>
    <row r="2100" spans="1:8">
      <c r="A2100" s="90"/>
      <c r="B2100" s="90"/>
      <c r="C2100" s="90"/>
      <c r="D2100" s="90"/>
      <c r="E2100" s="90"/>
      <c r="F2100" s="90"/>
      <c r="G2100" s="90"/>
      <c r="H2100" s="90"/>
    </row>
    <row r="2101" spans="1:8">
      <c r="A2101" s="90"/>
      <c r="B2101" s="90"/>
      <c r="C2101" s="90"/>
      <c r="D2101" s="90"/>
      <c r="E2101" s="90"/>
      <c r="F2101" s="90"/>
      <c r="G2101" s="90"/>
      <c r="H2101" s="90"/>
    </row>
    <row r="2102" spans="1:8">
      <c r="A2102" s="90"/>
      <c r="B2102" s="90"/>
      <c r="C2102" s="90"/>
      <c r="D2102" s="90"/>
      <c r="E2102" s="90"/>
      <c r="F2102" s="90"/>
      <c r="G2102" s="90"/>
      <c r="H2102" s="90"/>
    </row>
    <row r="2103" spans="1:8">
      <c r="A2103" s="90"/>
      <c r="B2103" s="90"/>
      <c r="C2103" s="90"/>
      <c r="D2103" s="90"/>
      <c r="E2103" s="90"/>
      <c r="F2103" s="90"/>
      <c r="G2103" s="90"/>
      <c r="H2103" s="90"/>
    </row>
    <row r="2104" spans="1:8">
      <c r="A2104" s="90"/>
      <c r="B2104" s="90"/>
      <c r="C2104" s="90"/>
      <c r="D2104" s="90"/>
      <c r="E2104" s="90"/>
      <c r="F2104" s="90"/>
      <c r="G2104" s="90"/>
      <c r="H2104" s="90"/>
    </row>
    <row r="2105" spans="1:8">
      <c r="A2105" s="90"/>
      <c r="B2105" s="90"/>
      <c r="C2105" s="90"/>
      <c r="D2105" s="90"/>
      <c r="E2105" s="90"/>
      <c r="F2105" s="90"/>
      <c r="G2105" s="90"/>
      <c r="H2105" s="90"/>
    </row>
    <row r="2106" spans="1:8">
      <c r="A2106" s="90"/>
      <c r="B2106" s="90"/>
      <c r="C2106" s="90"/>
      <c r="D2106" s="90"/>
      <c r="E2106" s="90"/>
      <c r="F2106" s="90"/>
      <c r="G2106" s="90"/>
      <c r="H2106" s="90"/>
    </row>
    <row r="2107" spans="1:8">
      <c r="A2107" s="90"/>
      <c r="B2107" s="90"/>
      <c r="C2107" s="90"/>
      <c r="D2107" s="90"/>
      <c r="E2107" s="90"/>
      <c r="F2107" s="90"/>
      <c r="G2107" s="90"/>
      <c r="H2107" s="90"/>
    </row>
    <row r="2108" spans="1:8">
      <c r="A2108" s="90"/>
      <c r="B2108" s="90"/>
      <c r="C2108" s="90"/>
      <c r="D2108" s="90"/>
      <c r="E2108" s="90"/>
      <c r="F2108" s="90"/>
      <c r="G2108" s="90"/>
      <c r="H2108" s="90"/>
    </row>
    <row r="2109" spans="1:8">
      <c r="A2109" s="90"/>
      <c r="B2109" s="90"/>
      <c r="C2109" s="90"/>
      <c r="D2109" s="90"/>
      <c r="E2109" s="90"/>
      <c r="F2109" s="90"/>
      <c r="G2109" s="90"/>
      <c r="H2109" s="90"/>
    </row>
    <row r="2110" spans="1:8">
      <c r="A2110" s="90"/>
      <c r="B2110" s="90"/>
      <c r="C2110" s="90"/>
      <c r="D2110" s="90"/>
      <c r="E2110" s="90"/>
      <c r="F2110" s="90"/>
      <c r="G2110" s="90"/>
      <c r="H2110" s="90"/>
    </row>
    <row r="2111" spans="1:8">
      <c r="A2111" s="90"/>
      <c r="B2111" s="90"/>
      <c r="C2111" s="90"/>
      <c r="D2111" s="90"/>
      <c r="E2111" s="90"/>
      <c r="F2111" s="90"/>
      <c r="G2111" s="90"/>
      <c r="H2111" s="90"/>
    </row>
    <row r="2112" spans="1:8">
      <c r="A2112" s="90"/>
      <c r="B2112" s="90"/>
      <c r="C2112" s="90"/>
      <c r="D2112" s="90"/>
      <c r="E2112" s="90"/>
      <c r="F2112" s="90"/>
      <c r="G2112" s="90"/>
      <c r="H2112" s="90"/>
    </row>
    <row r="2113" spans="1:8">
      <c r="A2113" s="90"/>
      <c r="B2113" s="90"/>
      <c r="C2113" s="90"/>
      <c r="D2113" s="90"/>
      <c r="E2113" s="90"/>
      <c r="F2113" s="90"/>
      <c r="G2113" s="90"/>
      <c r="H2113" s="90"/>
    </row>
    <row r="2114" spans="1:8">
      <c r="A2114" s="90"/>
      <c r="B2114" s="90"/>
      <c r="C2114" s="90"/>
      <c r="D2114" s="90"/>
      <c r="E2114" s="90"/>
      <c r="F2114" s="90"/>
      <c r="G2114" s="90"/>
      <c r="H2114" s="90"/>
    </row>
    <row r="2115" spans="1:8">
      <c r="A2115" s="90"/>
      <c r="B2115" s="90"/>
      <c r="C2115" s="90"/>
      <c r="D2115" s="90"/>
      <c r="E2115" s="90"/>
      <c r="F2115" s="90"/>
      <c r="G2115" s="90"/>
      <c r="H2115" s="90"/>
    </row>
    <row r="2116" spans="1:8">
      <c r="A2116" s="90"/>
      <c r="B2116" s="90"/>
      <c r="C2116" s="90"/>
      <c r="D2116" s="90"/>
      <c r="E2116" s="90"/>
      <c r="F2116" s="90"/>
      <c r="G2116" s="90"/>
      <c r="H2116" s="90"/>
    </row>
    <row r="2117" spans="1:8">
      <c r="A2117" s="90"/>
      <c r="B2117" s="90"/>
      <c r="C2117" s="90"/>
      <c r="D2117" s="90"/>
      <c r="E2117" s="90"/>
      <c r="F2117" s="90"/>
      <c r="G2117" s="90"/>
      <c r="H2117" s="90"/>
    </row>
    <row r="2118" spans="1:8">
      <c r="A2118" s="90"/>
      <c r="B2118" s="90"/>
      <c r="C2118" s="90"/>
      <c r="D2118" s="90"/>
      <c r="E2118" s="90"/>
      <c r="F2118" s="90"/>
      <c r="G2118" s="90"/>
      <c r="H2118" s="90"/>
    </row>
    <row r="2119" spans="1:8">
      <c r="A2119" s="90"/>
      <c r="B2119" s="90"/>
      <c r="C2119" s="90"/>
      <c r="D2119" s="90"/>
      <c r="E2119" s="90"/>
      <c r="F2119" s="90"/>
      <c r="G2119" s="90"/>
      <c r="H2119" s="90"/>
    </row>
    <row r="2120" spans="1:8">
      <c r="A2120" s="90"/>
      <c r="B2120" s="90"/>
      <c r="C2120" s="90"/>
      <c r="D2120" s="90"/>
      <c r="E2120" s="90"/>
      <c r="F2120" s="90"/>
      <c r="G2120" s="90"/>
      <c r="H2120" s="90"/>
    </row>
    <row r="2121" spans="1:8">
      <c r="A2121" s="90"/>
      <c r="B2121" s="90"/>
      <c r="C2121" s="90"/>
      <c r="D2121" s="90"/>
      <c r="E2121" s="90"/>
      <c r="F2121" s="90"/>
      <c r="G2121" s="90"/>
      <c r="H2121" s="90"/>
    </row>
    <row r="2122" spans="1:8">
      <c r="A2122" s="90"/>
      <c r="B2122" s="90"/>
      <c r="C2122" s="90"/>
      <c r="D2122" s="90"/>
      <c r="E2122" s="90"/>
      <c r="F2122" s="90"/>
      <c r="G2122" s="90"/>
      <c r="H2122" s="90"/>
    </row>
    <row r="2123" spans="1:8">
      <c r="A2123" s="90"/>
      <c r="B2123" s="90"/>
      <c r="C2123" s="90"/>
      <c r="D2123" s="90"/>
      <c r="E2123" s="90"/>
      <c r="F2123" s="90"/>
      <c r="G2123" s="90"/>
      <c r="H2123" s="90"/>
    </row>
    <row r="2124" spans="1:8">
      <c r="A2124" s="90"/>
      <c r="B2124" s="90"/>
      <c r="C2124" s="90"/>
      <c r="D2124" s="90"/>
      <c r="E2124" s="90"/>
      <c r="F2124" s="90"/>
      <c r="G2124" s="90"/>
      <c r="H2124" s="90"/>
    </row>
    <row r="2125" spans="1:8">
      <c r="A2125" s="90"/>
      <c r="B2125" s="90"/>
      <c r="C2125" s="90"/>
      <c r="D2125" s="90"/>
      <c r="E2125" s="90"/>
      <c r="F2125" s="90"/>
      <c r="G2125" s="90"/>
      <c r="H2125" s="90"/>
    </row>
    <row r="2126" spans="1:8">
      <c r="A2126" s="90"/>
      <c r="B2126" s="90"/>
      <c r="C2126" s="90"/>
      <c r="D2126" s="90"/>
      <c r="E2126" s="90"/>
      <c r="F2126" s="90"/>
      <c r="G2126" s="90"/>
      <c r="H2126" s="90"/>
    </row>
    <row r="2127" spans="1:8">
      <c r="A2127" s="90"/>
      <c r="B2127" s="90"/>
      <c r="C2127" s="90"/>
      <c r="D2127" s="90"/>
      <c r="E2127" s="90"/>
      <c r="F2127" s="90"/>
      <c r="G2127" s="90"/>
      <c r="H2127" s="90"/>
    </row>
    <row r="2128" spans="1:8">
      <c r="A2128" s="90"/>
      <c r="B2128" s="90"/>
      <c r="C2128" s="90"/>
      <c r="D2128" s="90"/>
      <c r="E2128" s="90"/>
      <c r="F2128" s="90"/>
      <c r="G2128" s="90"/>
      <c r="H2128" s="90"/>
    </row>
    <row r="2129" spans="1:8">
      <c r="A2129" s="90"/>
      <c r="B2129" s="90"/>
      <c r="C2129" s="90"/>
      <c r="D2129" s="90"/>
      <c r="E2129" s="90"/>
      <c r="F2129" s="90"/>
      <c r="G2129" s="90"/>
      <c r="H2129" s="90"/>
    </row>
    <row r="2130" spans="1:8">
      <c r="A2130" s="90"/>
      <c r="B2130" s="90"/>
      <c r="C2130" s="90"/>
      <c r="D2130" s="90"/>
      <c r="E2130" s="90"/>
      <c r="F2130" s="90"/>
      <c r="G2130" s="90"/>
      <c r="H2130" s="90"/>
    </row>
    <row r="2131" spans="1:8">
      <c r="A2131" s="90"/>
      <c r="B2131" s="90"/>
      <c r="C2131" s="90"/>
      <c r="D2131" s="90"/>
      <c r="E2131" s="90"/>
      <c r="F2131" s="90"/>
      <c r="G2131" s="90"/>
      <c r="H2131" s="90"/>
    </row>
    <row r="2132" spans="1:8">
      <c r="A2132" s="90"/>
      <c r="B2132" s="90"/>
      <c r="C2132" s="90"/>
      <c r="D2132" s="90"/>
      <c r="E2132" s="90"/>
      <c r="F2132" s="90"/>
      <c r="G2132" s="90"/>
      <c r="H2132" s="90"/>
    </row>
    <row r="2133" spans="1:8">
      <c r="A2133" s="90"/>
      <c r="B2133" s="90"/>
      <c r="C2133" s="90"/>
      <c r="D2133" s="90"/>
      <c r="E2133" s="90"/>
      <c r="F2133" s="90"/>
      <c r="G2133" s="90"/>
      <c r="H2133" s="90"/>
    </row>
    <row r="2134" spans="1:8">
      <c r="A2134" s="90"/>
      <c r="B2134" s="90"/>
      <c r="C2134" s="90"/>
      <c r="D2134" s="90"/>
      <c r="E2134" s="90"/>
      <c r="F2134" s="90"/>
      <c r="G2134" s="90"/>
      <c r="H2134" s="90"/>
    </row>
    <row r="2135" spans="1:8">
      <c r="A2135" s="90"/>
      <c r="B2135" s="90"/>
      <c r="C2135" s="90"/>
      <c r="D2135" s="90"/>
      <c r="E2135" s="90"/>
      <c r="F2135" s="90"/>
      <c r="G2135" s="90"/>
      <c r="H2135" s="90"/>
    </row>
    <row r="2136" spans="1:8">
      <c r="A2136" s="90"/>
      <c r="B2136" s="90"/>
      <c r="C2136" s="90"/>
      <c r="D2136" s="90"/>
      <c r="E2136" s="90"/>
      <c r="F2136" s="90"/>
      <c r="G2136" s="90"/>
      <c r="H2136" s="90"/>
    </row>
    <row r="2137" spans="1:8">
      <c r="A2137" s="90"/>
      <c r="B2137" s="90"/>
      <c r="C2137" s="90"/>
      <c r="D2137" s="90"/>
      <c r="E2137" s="90"/>
      <c r="F2137" s="90"/>
      <c r="G2137" s="90"/>
      <c r="H2137" s="90"/>
    </row>
    <row r="2138" spans="1:8">
      <c r="A2138" s="90"/>
      <c r="B2138" s="90"/>
      <c r="C2138" s="90"/>
      <c r="D2138" s="90"/>
      <c r="E2138" s="90"/>
      <c r="F2138" s="90"/>
      <c r="G2138" s="90"/>
      <c r="H2138" s="90"/>
    </row>
    <row r="2139" spans="1:8">
      <c r="A2139" s="90"/>
      <c r="B2139" s="90"/>
      <c r="C2139" s="90"/>
      <c r="D2139" s="90"/>
      <c r="E2139" s="90"/>
      <c r="F2139" s="90"/>
      <c r="G2139" s="90"/>
      <c r="H2139" s="90"/>
    </row>
    <row r="2140" spans="1:8">
      <c r="A2140" s="90"/>
      <c r="B2140" s="90"/>
      <c r="C2140" s="90"/>
      <c r="D2140" s="90"/>
      <c r="E2140" s="90"/>
      <c r="F2140" s="90"/>
      <c r="G2140" s="90"/>
      <c r="H2140" s="90"/>
    </row>
    <row r="2141" spans="1:8">
      <c r="A2141" s="90"/>
      <c r="B2141" s="90"/>
      <c r="C2141" s="90"/>
      <c r="D2141" s="90"/>
      <c r="E2141" s="90"/>
      <c r="F2141" s="90"/>
      <c r="G2141" s="90"/>
      <c r="H2141" s="90"/>
    </row>
    <row r="2142" spans="1:8">
      <c r="A2142" s="90"/>
      <c r="B2142" s="90"/>
      <c r="C2142" s="90"/>
      <c r="D2142" s="90"/>
      <c r="E2142" s="90"/>
      <c r="F2142" s="90"/>
      <c r="G2142" s="90"/>
      <c r="H2142" s="90"/>
    </row>
    <row r="2143" spans="1:8">
      <c r="A2143" s="90"/>
      <c r="B2143" s="90"/>
      <c r="C2143" s="90"/>
      <c r="D2143" s="90"/>
      <c r="E2143" s="90"/>
      <c r="F2143" s="90"/>
      <c r="G2143" s="90"/>
      <c r="H2143" s="90"/>
    </row>
    <row r="2144" spans="1:8">
      <c r="A2144" s="90"/>
      <c r="B2144" s="90"/>
      <c r="C2144" s="90"/>
      <c r="D2144" s="90"/>
      <c r="E2144" s="90"/>
      <c r="F2144" s="90"/>
      <c r="G2144" s="90"/>
      <c r="H2144" s="90"/>
    </row>
    <row r="2145" spans="1:8">
      <c r="A2145" s="90"/>
      <c r="B2145" s="90"/>
      <c r="C2145" s="90"/>
      <c r="D2145" s="90"/>
      <c r="E2145" s="90"/>
      <c r="F2145" s="90"/>
      <c r="G2145" s="90"/>
      <c r="H2145" s="90"/>
    </row>
    <row r="2146" spans="1:8">
      <c r="A2146" s="90"/>
      <c r="B2146" s="90"/>
      <c r="C2146" s="90"/>
      <c r="D2146" s="90"/>
      <c r="E2146" s="90"/>
      <c r="F2146" s="90"/>
      <c r="G2146" s="90"/>
      <c r="H2146" s="90"/>
    </row>
    <row r="2147" spans="1:8">
      <c r="A2147" s="90"/>
      <c r="B2147" s="90"/>
      <c r="C2147" s="90"/>
      <c r="D2147" s="90"/>
      <c r="E2147" s="90"/>
      <c r="F2147" s="90"/>
      <c r="G2147" s="90"/>
      <c r="H2147" s="90"/>
    </row>
    <row r="2148" spans="1:8">
      <c r="A2148" s="90"/>
      <c r="B2148" s="90"/>
      <c r="C2148" s="90"/>
      <c r="D2148" s="90"/>
      <c r="E2148" s="90"/>
      <c r="F2148" s="90"/>
      <c r="G2148" s="90"/>
      <c r="H2148" s="90"/>
    </row>
    <row r="2149" spans="1:8">
      <c r="A2149" s="90"/>
      <c r="B2149" s="90"/>
      <c r="C2149" s="90"/>
      <c r="D2149" s="90"/>
      <c r="E2149" s="90"/>
      <c r="F2149" s="90"/>
      <c r="G2149" s="90"/>
      <c r="H2149" s="90"/>
    </row>
    <row r="2150" spans="1:8">
      <c r="A2150" s="90"/>
      <c r="B2150" s="90"/>
      <c r="C2150" s="90"/>
      <c r="D2150" s="90"/>
      <c r="E2150" s="90"/>
      <c r="F2150" s="90"/>
      <c r="G2150" s="90"/>
      <c r="H2150" s="90"/>
    </row>
    <row r="2151" spans="1:8">
      <c r="A2151" s="90"/>
      <c r="B2151" s="90"/>
      <c r="C2151" s="90"/>
      <c r="D2151" s="90"/>
      <c r="E2151" s="90"/>
      <c r="F2151" s="90"/>
      <c r="G2151" s="90"/>
      <c r="H2151" s="90"/>
    </row>
    <row r="2152" spans="1:8">
      <c r="A2152" s="90"/>
      <c r="B2152" s="90"/>
      <c r="C2152" s="90"/>
      <c r="D2152" s="90"/>
      <c r="E2152" s="90"/>
      <c r="F2152" s="90"/>
      <c r="G2152" s="90"/>
      <c r="H2152" s="90"/>
    </row>
    <row r="2153" spans="1:8">
      <c r="A2153" s="90"/>
      <c r="B2153" s="90"/>
      <c r="C2153" s="90"/>
      <c r="D2153" s="90"/>
      <c r="E2153" s="90"/>
      <c r="F2153" s="90"/>
      <c r="G2153" s="90"/>
      <c r="H2153" s="90"/>
    </row>
    <row r="2154" spans="1:8">
      <c r="A2154" s="90"/>
      <c r="B2154" s="90"/>
      <c r="C2154" s="90"/>
      <c r="D2154" s="90"/>
      <c r="E2154" s="90"/>
      <c r="F2154" s="90"/>
      <c r="G2154" s="90"/>
      <c r="H2154" s="90"/>
    </row>
    <row r="2155" spans="1:8">
      <c r="A2155" s="90"/>
      <c r="B2155" s="90"/>
      <c r="C2155" s="90"/>
      <c r="D2155" s="90"/>
      <c r="E2155" s="90"/>
      <c r="F2155" s="90"/>
      <c r="G2155" s="90"/>
      <c r="H2155" s="90"/>
    </row>
    <row r="2156" spans="1:8">
      <c r="A2156" s="90"/>
      <c r="B2156" s="90"/>
      <c r="C2156" s="90"/>
      <c r="D2156" s="90"/>
      <c r="E2156" s="90"/>
      <c r="F2156" s="90"/>
      <c r="G2156" s="90"/>
      <c r="H2156" s="90"/>
    </row>
    <row r="2157" spans="1:8">
      <c r="A2157" s="90"/>
      <c r="B2157" s="90"/>
      <c r="C2157" s="90"/>
      <c r="D2157" s="90"/>
      <c r="E2157" s="90"/>
      <c r="F2157" s="90"/>
      <c r="G2157" s="90"/>
      <c r="H2157" s="90"/>
    </row>
    <row r="2158" spans="1:8">
      <c r="A2158" s="90"/>
      <c r="B2158" s="90"/>
      <c r="C2158" s="90"/>
      <c r="D2158" s="90"/>
      <c r="E2158" s="90"/>
      <c r="F2158" s="90"/>
      <c r="G2158" s="90"/>
      <c r="H2158" s="90"/>
    </row>
    <row r="2159" spans="1:8">
      <c r="A2159" s="90"/>
      <c r="B2159" s="90"/>
      <c r="C2159" s="90"/>
      <c r="D2159" s="90"/>
      <c r="E2159" s="90"/>
      <c r="F2159" s="90"/>
      <c r="G2159" s="90"/>
      <c r="H2159" s="90"/>
    </row>
    <row r="2160" spans="1:8">
      <c r="A2160" s="90"/>
      <c r="B2160" s="90"/>
      <c r="C2160" s="90"/>
      <c r="D2160" s="90"/>
      <c r="E2160" s="90"/>
      <c r="F2160" s="90"/>
      <c r="G2160" s="90"/>
      <c r="H2160" s="90"/>
    </row>
    <row r="2161" spans="1:8">
      <c r="A2161" s="90"/>
      <c r="B2161" s="90"/>
      <c r="C2161" s="90"/>
      <c r="D2161" s="90"/>
      <c r="E2161" s="90"/>
      <c r="F2161" s="90"/>
      <c r="G2161" s="90"/>
      <c r="H2161" s="90"/>
    </row>
    <row r="2162" spans="1:8">
      <c r="A2162" s="90"/>
      <c r="B2162" s="90"/>
      <c r="C2162" s="90"/>
      <c r="D2162" s="90"/>
      <c r="E2162" s="90"/>
      <c r="F2162" s="90"/>
      <c r="G2162" s="90"/>
      <c r="H2162" s="90"/>
    </row>
    <row r="2163" spans="1:8">
      <c r="A2163" s="90"/>
      <c r="B2163" s="90"/>
      <c r="C2163" s="90"/>
      <c r="D2163" s="90"/>
      <c r="E2163" s="90"/>
      <c r="F2163" s="90"/>
      <c r="G2163" s="90"/>
      <c r="H2163" s="90"/>
    </row>
    <row r="2164" spans="1:8">
      <c r="A2164" s="90"/>
      <c r="B2164" s="90"/>
      <c r="C2164" s="90"/>
      <c r="D2164" s="90"/>
      <c r="E2164" s="90"/>
      <c r="F2164" s="90"/>
      <c r="G2164" s="90"/>
      <c r="H2164" s="90"/>
    </row>
    <row r="2165" spans="1:8">
      <c r="A2165" s="90"/>
      <c r="B2165" s="90"/>
      <c r="C2165" s="90"/>
      <c r="D2165" s="90"/>
      <c r="E2165" s="90"/>
      <c r="F2165" s="90"/>
      <c r="G2165" s="90"/>
      <c r="H2165" s="90"/>
    </row>
    <row r="2166" spans="1:8">
      <c r="A2166" s="90"/>
      <c r="B2166" s="90"/>
      <c r="C2166" s="90"/>
      <c r="D2166" s="90"/>
      <c r="E2166" s="90"/>
      <c r="F2166" s="90"/>
      <c r="G2166" s="90"/>
      <c r="H2166" s="90"/>
    </row>
    <row r="2167" spans="1:8">
      <c r="A2167" s="90"/>
      <c r="B2167" s="90"/>
      <c r="C2167" s="90"/>
      <c r="D2167" s="90"/>
      <c r="E2167" s="90"/>
      <c r="F2167" s="90"/>
      <c r="G2167" s="90"/>
      <c r="H2167" s="90"/>
    </row>
    <row r="2168" spans="1:8">
      <c r="A2168" s="90"/>
      <c r="B2168" s="90"/>
      <c r="C2168" s="90"/>
      <c r="D2168" s="90"/>
      <c r="E2168" s="90"/>
      <c r="F2168" s="90"/>
      <c r="G2168" s="90"/>
      <c r="H2168" s="90"/>
    </row>
    <row r="2169" spans="1:8">
      <c r="A2169" s="90"/>
      <c r="B2169" s="90"/>
      <c r="C2169" s="90"/>
      <c r="D2169" s="90"/>
      <c r="E2169" s="90"/>
      <c r="F2169" s="90"/>
      <c r="G2169" s="90"/>
      <c r="H2169" s="90"/>
    </row>
    <row r="2170" spans="1:8">
      <c r="A2170" s="90"/>
      <c r="B2170" s="90"/>
      <c r="C2170" s="90"/>
      <c r="D2170" s="90"/>
      <c r="E2170" s="90"/>
      <c r="F2170" s="90"/>
      <c r="G2170" s="90"/>
      <c r="H2170" s="90"/>
    </row>
    <row r="2171" spans="1:8">
      <c r="A2171" s="90"/>
      <c r="B2171" s="90"/>
      <c r="C2171" s="90"/>
      <c r="D2171" s="90"/>
      <c r="E2171" s="90"/>
      <c r="F2171" s="90"/>
      <c r="G2171" s="90"/>
      <c r="H2171" s="90"/>
    </row>
    <row r="2172" spans="1:8">
      <c r="A2172" s="90"/>
      <c r="B2172" s="90"/>
      <c r="C2172" s="90"/>
      <c r="D2172" s="90"/>
      <c r="E2172" s="90"/>
      <c r="F2172" s="90"/>
      <c r="G2172" s="90"/>
      <c r="H2172" s="90"/>
    </row>
    <row r="2173" spans="1:8">
      <c r="A2173" s="90"/>
      <c r="B2173" s="90"/>
      <c r="C2173" s="90"/>
      <c r="D2173" s="90"/>
      <c r="E2173" s="90"/>
      <c r="F2173" s="90"/>
      <c r="G2173" s="90"/>
      <c r="H2173" s="90"/>
    </row>
    <row r="2174" spans="1:8">
      <c r="A2174" s="90"/>
      <c r="B2174" s="90"/>
      <c r="C2174" s="90"/>
      <c r="D2174" s="90"/>
      <c r="E2174" s="90"/>
      <c r="F2174" s="90"/>
      <c r="G2174" s="90"/>
      <c r="H2174" s="90"/>
    </row>
    <row r="2175" spans="1:8">
      <c r="A2175" s="90"/>
      <c r="B2175" s="90"/>
      <c r="C2175" s="90"/>
      <c r="D2175" s="90"/>
      <c r="E2175" s="90"/>
      <c r="F2175" s="90"/>
      <c r="G2175" s="90"/>
      <c r="H2175" s="90"/>
    </row>
    <row r="2176" spans="1:8">
      <c r="A2176" s="90"/>
      <c r="B2176" s="90"/>
      <c r="C2176" s="90"/>
      <c r="D2176" s="90"/>
      <c r="E2176" s="90"/>
      <c r="F2176" s="90"/>
      <c r="G2176" s="90"/>
      <c r="H2176" s="90"/>
    </row>
    <row r="2177" spans="1:8">
      <c r="A2177" s="90"/>
      <c r="B2177" s="90"/>
      <c r="C2177" s="90"/>
      <c r="D2177" s="90"/>
      <c r="E2177" s="90"/>
      <c r="F2177" s="90"/>
      <c r="G2177" s="90"/>
      <c r="H2177" s="90"/>
    </row>
    <row r="2178" spans="1:8">
      <c r="A2178" s="90"/>
      <c r="B2178" s="90"/>
      <c r="C2178" s="90"/>
      <c r="D2178" s="90"/>
      <c r="E2178" s="90"/>
      <c r="F2178" s="90"/>
      <c r="G2178" s="90"/>
      <c r="H2178" s="90"/>
    </row>
    <row r="2179" spans="1:8">
      <c r="A2179" s="90"/>
      <c r="B2179" s="90"/>
      <c r="C2179" s="90"/>
      <c r="D2179" s="90"/>
      <c r="E2179" s="90"/>
      <c r="F2179" s="90"/>
      <c r="G2179" s="90"/>
      <c r="H2179" s="90"/>
    </row>
    <row r="2180" spans="1:8">
      <c r="A2180" s="90"/>
      <c r="B2180" s="90"/>
      <c r="C2180" s="90"/>
      <c r="D2180" s="90"/>
      <c r="E2180" s="90"/>
      <c r="F2180" s="90"/>
      <c r="G2180" s="90"/>
      <c r="H2180" s="90"/>
    </row>
    <row r="2181" spans="1:8">
      <c r="A2181" s="90"/>
      <c r="B2181" s="90"/>
      <c r="C2181" s="90"/>
      <c r="D2181" s="90"/>
      <c r="E2181" s="90"/>
      <c r="F2181" s="90"/>
      <c r="G2181" s="90"/>
      <c r="H2181" s="90"/>
    </row>
    <row r="2182" spans="1:8">
      <c r="A2182" s="90"/>
      <c r="B2182" s="90"/>
      <c r="C2182" s="90"/>
      <c r="D2182" s="90"/>
      <c r="E2182" s="90"/>
      <c r="F2182" s="90"/>
      <c r="G2182" s="90"/>
      <c r="H2182" s="90"/>
    </row>
    <row r="2183" spans="1:8">
      <c r="A2183" s="90"/>
      <c r="B2183" s="90"/>
      <c r="C2183" s="90"/>
      <c r="D2183" s="90"/>
      <c r="E2183" s="90"/>
      <c r="F2183" s="90"/>
      <c r="G2183" s="90"/>
      <c r="H2183" s="90"/>
    </row>
    <row r="2184" spans="1:8">
      <c r="A2184" s="90"/>
      <c r="B2184" s="90"/>
      <c r="C2184" s="90"/>
      <c r="D2184" s="90"/>
      <c r="E2184" s="90"/>
      <c r="F2184" s="90"/>
      <c r="G2184" s="90"/>
      <c r="H2184" s="90"/>
    </row>
    <row r="2185" spans="1:8">
      <c r="A2185" s="90"/>
      <c r="B2185" s="90"/>
      <c r="C2185" s="90"/>
      <c r="D2185" s="90"/>
      <c r="E2185" s="90"/>
      <c r="F2185" s="90"/>
      <c r="G2185" s="90"/>
      <c r="H2185" s="90"/>
    </row>
    <row r="2186" spans="1:8">
      <c r="A2186" s="90"/>
      <c r="B2186" s="90"/>
      <c r="C2186" s="90"/>
      <c r="D2186" s="90"/>
      <c r="E2186" s="90"/>
      <c r="F2186" s="90"/>
      <c r="G2186" s="90"/>
      <c r="H2186" s="90"/>
    </row>
    <row r="2187" spans="1:8">
      <c r="A2187" s="90"/>
      <c r="B2187" s="90"/>
      <c r="C2187" s="90"/>
      <c r="D2187" s="90"/>
      <c r="E2187" s="90"/>
      <c r="F2187" s="90"/>
      <c r="G2187" s="90"/>
      <c r="H2187" s="90"/>
    </row>
    <row r="2188" spans="1:8">
      <c r="A2188" s="90"/>
      <c r="B2188" s="90"/>
      <c r="C2188" s="90"/>
      <c r="D2188" s="90"/>
      <c r="E2188" s="90"/>
      <c r="F2188" s="90"/>
      <c r="G2188" s="90"/>
      <c r="H2188" s="90"/>
    </row>
    <row r="2189" spans="1:8">
      <c r="A2189" s="90"/>
      <c r="B2189" s="90"/>
      <c r="C2189" s="90"/>
      <c r="D2189" s="90"/>
      <c r="E2189" s="90"/>
      <c r="F2189" s="90"/>
      <c r="G2189" s="90"/>
      <c r="H2189" s="90"/>
    </row>
    <row r="2190" spans="1:8">
      <c r="A2190" s="90"/>
      <c r="B2190" s="90"/>
      <c r="C2190" s="90"/>
      <c r="D2190" s="90"/>
      <c r="E2190" s="90"/>
      <c r="F2190" s="90"/>
      <c r="G2190" s="90"/>
      <c r="H2190" s="90"/>
    </row>
    <row r="2191" spans="1:8">
      <c r="A2191" s="90"/>
      <c r="B2191" s="90"/>
      <c r="C2191" s="90"/>
      <c r="D2191" s="90"/>
      <c r="E2191" s="90"/>
      <c r="F2191" s="90"/>
      <c r="G2191" s="90"/>
      <c r="H2191" s="90"/>
    </row>
    <row r="2192" spans="1:8">
      <c r="A2192" s="90"/>
      <c r="B2192" s="90"/>
      <c r="C2192" s="90"/>
      <c r="D2192" s="90"/>
      <c r="E2192" s="90"/>
      <c r="F2192" s="90"/>
      <c r="G2192" s="90"/>
      <c r="H2192" s="90"/>
    </row>
    <row r="2193" spans="1:8">
      <c r="A2193" s="90"/>
      <c r="B2193" s="90"/>
      <c r="C2193" s="90"/>
      <c r="D2193" s="90"/>
      <c r="E2193" s="90"/>
      <c r="F2193" s="90"/>
      <c r="G2193" s="90"/>
      <c r="H2193" s="90"/>
    </row>
    <row r="2194" spans="1:8">
      <c r="A2194" s="90"/>
      <c r="B2194" s="90"/>
      <c r="C2194" s="90"/>
      <c r="D2194" s="90"/>
      <c r="E2194" s="90"/>
      <c r="F2194" s="90"/>
      <c r="G2194" s="90"/>
      <c r="H2194" s="90"/>
    </row>
    <row r="2195" spans="1:8">
      <c r="A2195" s="90"/>
      <c r="B2195" s="90"/>
      <c r="C2195" s="90"/>
      <c r="D2195" s="90"/>
      <c r="E2195" s="90"/>
      <c r="F2195" s="90"/>
      <c r="G2195" s="90"/>
      <c r="H2195" s="90"/>
    </row>
    <row r="2196" spans="1:8">
      <c r="A2196" s="90"/>
      <c r="B2196" s="90"/>
      <c r="C2196" s="90"/>
      <c r="D2196" s="90"/>
      <c r="E2196" s="90"/>
      <c r="F2196" s="90"/>
      <c r="G2196" s="90"/>
      <c r="H2196" s="90"/>
    </row>
    <row r="2197" spans="1:8">
      <c r="A2197" s="90"/>
      <c r="B2197" s="90"/>
      <c r="C2197" s="90"/>
      <c r="D2197" s="90"/>
      <c r="E2197" s="90"/>
      <c r="F2197" s="90"/>
      <c r="G2197" s="90"/>
      <c r="H2197" s="90"/>
    </row>
    <row r="2198" spans="1:8">
      <c r="A2198" s="90"/>
      <c r="B2198" s="90"/>
      <c r="C2198" s="90"/>
      <c r="D2198" s="90"/>
      <c r="E2198" s="90"/>
      <c r="F2198" s="90"/>
      <c r="G2198" s="90"/>
      <c r="H2198" s="90"/>
    </row>
    <row r="2199" spans="1:8">
      <c r="A2199" s="90"/>
      <c r="B2199" s="90"/>
      <c r="C2199" s="90"/>
      <c r="D2199" s="90"/>
      <c r="E2199" s="90"/>
      <c r="F2199" s="90"/>
      <c r="G2199" s="90"/>
      <c r="H2199" s="90"/>
    </row>
    <row r="2200" spans="1:8">
      <c r="A2200" s="90"/>
      <c r="B2200" s="90"/>
      <c r="C2200" s="90"/>
      <c r="D2200" s="90"/>
      <c r="E2200" s="90"/>
      <c r="F2200" s="90"/>
      <c r="G2200" s="90"/>
      <c r="H2200" s="90"/>
    </row>
    <row r="2201" spans="1:8">
      <c r="A2201" s="90"/>
      <c r="B2201" s="90"/>
      <c r="C2201" s="90"/>
      <c r="D2201" s="90"/>
      <c r="E2201" s="90"/>
      <c r="F2201" s="90"/>
      <c r="G2201" s="90"/>
      <c r="H2201" s="90"/>
    </row>
    <row r="2202" spans="1:8">
      <c r="A2202" s="90"/>
      <c r="B2202" s="90"/>
      <c r="C2202" s="90"/>
      <c r="D2202" s="90"/>
      <c r="E2202" s="90"/>
      <c r="F2202" s="90"/>
      <c r="G2202" s="90"/>
      <c r="H2202" s="90"/>
    </row>
    <row r="2203" spans="1:8">
      <c r="A2203" s="90"/>
      <c r="B2203" s="90"/>
      <c r="C2203" s="90"/>
      <c r="D2203" s="90"/>
      <c r="E2203" s="90"/>
      <c r="F2203" s="90"/>
      <c r="G2203" s="90"/>
      <c r="H2203" s="90"/>
    </row>
    <row r="2204" spans="1:8">
      <c r="A2204" s="90"/>
      <c r="B2204" s="90"/>
      <c r="C2204" s="90"/>
      <c r="D2204" s="90"/>
      <c r="E2204" s="90"/>
      <c r="F2204" s="90"/>
      <c r="G2204" s="90"/>
      <c r="H2204" s="90"/>
    </row>
    <row r="2205" spans="1:8">
      <c r="A2205" s="90"/>
      <c r="B2205" s="90"/>
      <c r="C2205" s="90"/>
      <c r="D2205" s="90"/>
      <c r="E2205" s="90"/>
      <c r="F2205" s="90"/>
      <c r="G2205" s="90"/>
      <c r="H2205" s="90"/>
    </row>
    <row r="2206" spans="1:8">
      <c r="A2206" s="90"/>
      <c r="B2206" s="90"/>
      <c r="C2206" s="90"/>
      <c r="D2206" s="90"/>
      <c r="E2206" s="90"/>
      <c r="F2206" s="90"/>
      <c r="G2206" s="90"/>
      <c r="H2206" s="90"/>
    </row>
    <row r="2207" spans="1:8">
      <c r="A2207" s="90"/>
      <c r="B2207" s="90"/>
      <c r="C2207" s="90"/>
      <c r="D2207" s="90"/>
      <c r="E2207" s="90"/>
      <c r="F2207" s="90"/>
      <c r="G2207" s="90"/>
      <c r="H2207" s="90"/>
    </row>
    <row r="2208" spans="1:8">
      <c r="A2208" s="90"/>
      <c r="B2208" s="90"/>
      <c r="C2208" s="90"/>
      <c r="D2208" s="90"/>
      <c r="E2208" s="90"/>
      <c r="F2208" s="90"/>
      <c r="G2208" s="90"/>
      <c r="H2208" s="90"/>
    </row>
    <row r="2209" spans="1:8">
      <c r="A2209" s="90"/>
      <c r="B2209" s="90"/>
      <c r="C2209" s="90"/>
      <c r="D2209" s="90"/>
      <c r="E2209" s="90"/>
      <c r="F2209" s="90"/>
      <c r="G2209" s="90"/>
      <c r="H2209" s="90"/>
    </row>
    <row r="2210" spans="1:8">
      <c r="A2210" s="90"/>
      <c r="B2210" s="90"/>
      <c r="C2210" s="90"/>
      <c r="D2210" s="90"/>
      <c r="E2210" s="90"/>
      <c r="F2210" s="90"/>
      <c r="G2210" s="90"/>
      <c r="H2210" s="90"/>
    </row>
    <row r="2211" spans="1:8">
      <c r="A2211" s="90"/>
      <c r="B2211" s="90"/>
      <c r="C2211" s="90"/>
      <c r="D2211" s="90"/>
      <c r="E2211" s="90"/>
      <c r="F2211" s="90"/>
      <c r="G2211" s="90"/>
      <c r="H2211" s="90"/>
    </row>
    <row r="2212" spans="1:8">
      <c r="A2212" s="90"/>
      <c r="B2212" s="90"/>
      <c r="C2212" s="90"/>
      <c r="D2212" s="90"/>
      <c r="E2212" s="90"/>
      <c r="F2212" s="90"/>
      <c r="G2212" s="90"/>
      <c r="H2212" s="90"/>
    </row>
    <row r="2213" spans="1:8">
      <c r="A2213" s="90"/>
      <c r="B2213" s="90"/>
      <c r="C2213" s="90"/>
      <c r="D2213" s="90"/>
      <c r="E2213" s="90"/>
      <c r="F2213" s="90"/>
      <c r="G2213" s="90"/>
      <c r="H2213" s="90"/>
    </row>
    <row r="2214" spans="1:8">
      <c r="A2214" s="90"/>
      <c r="B2214" s="90"/>
      <c r="C2214" s="90"/>
      <c r="D2214" s="90"/>
      <c r="E2214" s="90"/>
      <c r="F2214" s="90"/>
      <c r="G2214" s="90"/>
      <c r="H2214" s="90"/>
    </row>
    <row r="2215" spans="1:8">
      <c r="A2215" s="90"/>
      <c r="B2215" s="90"/>
      <c r="C2215" s="90"/>
      <c r="D2215" s="90"/>
      <c r="E2215" s="90"/>
      <c r="F2215" s="90"/>
      <c r="G2215" s="90"/>
      <c r="H2215" s="90"/>
    </row>
    <row r="2216" spans="1:8">
      <c r="A2216" s="90"/>
      <c r="B2216" s="90"/>
      <c r="C2216" s="90"/>
      <c r="D2216" s="90"/>
      <c r="E2216" s="90"/>
      <c r="F2216" s="90"/>
      <c r="G2216" s="90"/>
      <c r="H2216" s="90"/>
    </row>
    <row r="2217" spans="1:8">
      <c r="A2217" s="90"/>
      <c r="B2217" s="90"/>
      <c r="C2217" s="90"/>
      <c r="D2217" s="90"/>
      <c r="E2217" s="90"/>
      <c r="F2217" s="90"/>
      <c r="G2217" s="90"/>
      <c r="H2217" s="90"/>
    </row>
    <row r="2218" spans="1:8">
      <c r="A2218" s="90"/>
      <c r="B2218" s="90"/>
      <c r="C2218" s="90"/>
      <c r="D2218" s="90"/>
      <c r="E2218" s="90"/>
      <c r="F2218" s="90"/>
      <c r="G2218" s="90"/>
      <c r="H2218" s="90"/>
    </row>
    <row r="2219" spans="1:8">
      <c r="A2219" s="90"/>
      <c r="B2219" s="90"/>
      <c r="C2219" s="90"/>
      <c r="D2219" s="90"/>
      <c r="E2219" s="90"/>
      <c r="F2219" s="90"/>
      <c r="G2219" s="90"/>
      <c r="H2219" s="90"/>
    </row>
    <row r="2220" spans="1:8">
      <c r="A2220" s="90"/>
      <c r="B2220" s="90"/>
      <c r="C2220" s="90"/>
      <c r="D2220" s="90"/>
      <c r="E2220" s="90"/>
      <c r="F2220" s="90"/>
      <c r="G2220" s="90"/>
      <c r="H2220" s="90"/>
    </row>
    <row r="2221" spans="1:8">
      <c r="A2221" s="90"/>
      <c r="B2221" s="90"/>
      <c r="C2221" s="90"/>
      <c r="D2221" s="90"/>
      <c r="E2221" s="90"/>
      <c r="F2221" s="90"/>
      <c r="G2221" s="90"/>
      <c r="H2221" s="90"/>
    </row>
    <row r="2222" spans="1:8">
      <c r="A2222" s="90"/>
      <c r="B2222" s="90"/>
      <c r="C2222" s="90"/>
      <c r="D2222" s="90"/>
      <c r="E2222" s="90"/>
      <c r="F2222" s="90"/>
      <c r="G2222" s="90"/>
      <c r="H2222" s="90"/>
    </row>
    <row r="2223" spans="1:8">
      <c r="A2223" s="90"/>
      <c r="B2223" s="90"/>
      <c r="C2223" s="90"/>
      <c r="D2223" s="90"/>
      <c r="E2223" s="90"/>
      <c r="F2223" s="90"/>
      <c r="G2223" s="90"/>
      <c r="H2223" s="90"/>
    </row>
    <row r="2224" spans="1:8">
      <c r="A2224" s="90"/>
      <c r="B2224" s="90"/>
      <c r="C2224" s="90"/>
      <c r="D2224" s="90"/>
      <c r="E2224" s="90"/>
      <c r="F2224" s="90"/>
      <c r="G2224" s="90"/>
      <c r="H2224" s="90"/>
    </row>
    <row r="2225" spans="1:8">
      <c r="A2225" s="90"/>
      <c r="B2225" s="90"/>
      <c r="C2225" s="90"/>
      <c r="D2225" s="90"/>
      <c r="E2225" s="90"/>
      <c r="F2225" s="90"/>
      <c r="G2225" s="90"/>
      <c r="H2225" s="90"/>
    </row>
    <row r="2226" spans="1:8">
      <c r="A2226" s="90"/>
      <c r="B2226" s="90"/>
      <c r="C2226" s="90"/>
      <c r="D2226" s="90"/>
      <c r="E2226" s="90"/>
      <c r="F2226" s="90"/>
      <c r="G2226" s="90"/>
      <c r="H2226" s="90"/>
    </row>
    <row r="2227" spans="1:8">
      <c r="A2227" s="90"/>
      <c r="B2227" s="90"/>
      <c r="C2227" s="90"/>
      <c r="D2227" s="90"/>
      <c r="E2227" s="90"/>
      <c r="F2227" s="90"/>
      <c r="G2227" s="90"/>
      <c r="H2227" s="90"/>
    </row>
    <row r="2228" spans="1:8">
      <c r="A2228" s="90"/>
      <c r="B2228" s="90"/>
      <c r="C2228" s="90"/>
      <c r="D2228" s="90"/>
      <c r="E2228" s="90"/>
      <c r="F2228" s="90"/>
      <c r="G2228" s="90"/>
      <c r="H2228" s="90"/>
    </row>
    <row r="2229" spans="1:8">
      <c r="A2229" s="90"/>
      <c r="B2229" s="90"/>
      <c r="C2229" s="90"/>
      <c r="D2229" s="90"/>
      <c r="E2229" s="90"/>
      <c r="F2229" s="90"/>
      <c r="G2229" s="90"/>
      <c r="H2229" s="90"/>
    </row>
    <row r="2230" spans="1:8">
      <c r="A2230" s="90"/>
      <c r="B2230" s="90"/>
      <c r="C2230" s="90"/>
      <c r="D2230" s="90"/>
      <c r="E2230" s="90"/>
      <c r="F2230" s="90"/>
      <c r="G2230" s="90"/>
      <c r="H2230" s="90"/>
    </row>
    <row r="2231" spans="1:8">
      <c r="A2231" s="90"/>
      <c r="B2231" s="90"/>
      <c r="C2231" s="90"/>
      <c r="D2231" s="90"/>
      <c r="E2231" s="90"/>
      <c r="F2231" s="90"/>
      <c r="G2231" s="90"/>
      <c r="H2231" s="90"/>
    </row>
    <row r="2232" spans="1:8">
      <c r="A2232" s="90"/>
      <c r="B2232" s="90"/>
      <c r="C2232" s="90"/>
      <c r="D2232" s="90"/>
      <c r="E2232" s="90"/>
      <c r="F2232" s="90"/>
      <c r="G2232" s="90"/>
      <c r="H2232" s="90"/>
    </row>
    <row r="2233" spans="1:8">
      <c r="A2233" s="90"/>
      <c r="B2233" s="90"/>
      <c r="C2233" s="90"/>
      <c r="D2233" s="90"/>
      <c r="E2233" s="90"/>
      <c r="F2233" s="90"/>
      <c r="G2233" s="90"/>
      <c r="H2233" s="90"/>
    </row>
    <row r="2234" spans="1:8">
      <c r="A2234" s="90"/>
      <c r="B2234" s="90"/>
      <c r="C2234" s="90"/>
      <c r="D2234" s="90"/>
      <c r="E2234" s="90"/>
      <c r="F2234" s="90"/>
      <c r="G2234" s="90"/>
      <c r="H2234" s="90"/>
    </row>
    <row r="2235" spans="1:8">
      <c r="A2235" s="90"/>
      <c r="B2235" s="90"/>
      <c r="C2235" s="90"/>
      <c r="D2235" s="90"/>
      <c r="E2235" s="90"/>
      <c r="F2235" s="90"/>
      <c r="G2235" s="90"/>
      <c r="H2235" s="90"/>
    </row>
    <row r="2236" spans="1:8">
      <c r="A2236" s="90"/>
      <c r="B2236" s="90"/>
      <c r="C2236" s="90"/>
      <c r="D2236" s="90"/>
      <c r="E2236" s="90"/>
      <c r="F2236" s="90"/>
      <c r="G2236" s="90"/>
      <c r="H2236" s="90"/>
    </row>
    <row r="2237" spans="1:8">
      <c r="A2237" s="90"/>
      <c r="B2237" s="90"/>
      <c r="C2237" s="90"/>
      <c r="D2237" s="90"/>
      <c r="E2237" s="90"/>
      <c r="F2237" s="90"/>
      <c r="G2237" s="90"/>
      <c r="H2237" s="90"/>
    </row>
    <row r="2238" spans="1:8">
      <c r="A2238" s="90"/>
      <c r="B2238" s="90"/>
      <c r="C2238" s="90"/>
      <c r="D2238" s="90"/>
      <c r="E2238" s="90"/>
      <c r="F2238" s="90"/>
      <c r="G2238" s="90"/>
      <c r="H2238" s="90"/>
    </row>
    <row r="2239" spans="1:8">
      <c r="A2239" s="90"/>
      <c r="B2239" s="90"/>
      <c r="C2239" s="90"/>
      <c r="D2239" s="90"/>
      <c r="E2239" s="90"/>
      <c r="F2239" s="90"/>
      <c r="G2239" s="90"/>
      <c r="H2239" s="90"/>
    </row>
    <row r="2240" spans="1:8">
      <c r="A2240" s="90"/>
      <c r="B2240" s="90"/>
      <c r="C2240" s="90"/>
      <c r="D2240" s="90"/>
      <c r="E2240" s="90"/>
      <c r="F2240" s="90"/>
      <c r="G2240" s="90"/>
      <c r="H2240" s="90"/>
    </row>
    <row r="2241" spans="1:8">
      <c r="A2241" s="90"/>
      <c r="B2241" s="90"/>
      <c r="C2241" s="90"/>
      <c r="D2241" s="90"/>
      <c r="E2241" s="90"/>
      <c r="F2241" s="90"/>
      <c r="G2241" s="90"/>
      <c r="H2241" s="90"/>
    </row>
    <row r="2242" spans="1:8">
      <c r="A2242" s="90"/>
      <c r="B2242" s="90"/>
      <c r="C2242" s="90"/>
      <c r="D2242" s="90"/>
      <c r="E2242" s="90"/>
      <c r="F2242" s="90"/>
      <c r="G2242" s="90"/>
      <c r="H2242" s="90"/>
    </row>
    <row r="2243" spans="1:8">
      <c r="A2243" s="90"/>
      <c r="B2243" s="90"/>
      <c r="C2243" s="90"/>
      <c r="D2243" s="90"/>
      <c r="E2243" s="90"/>
      <c r="F2243" s="90"/>
      <c r="G2243" s="90"/>
      <c r="H2243" s="90"/>
    </row>
    <row r="2244" spans="1:8">
      <c r="A2244" s="90"/>
      <c r="B2244" s="90"/>
      <c r="C2244" s="90"/>
      <c r="D2244" s="90"/>
      <c r="E2244" s="90"/>
      <c r="F2244" s="90"/>
      <c r="G2244" s="90"/>
      <c r="H2244" s="90"/>
    </row>
    <row r="2245" spans="1:8">
      <c r="A2245" s="90"/>
      <c r="B2245" s="90"/>
      <c r="C2245" s="90"/>
      <c r="D2245" s="90"/>
      <c r="E2245" s="90"/>
      <c r="F2245" s="90"/>
      <c r="G2245" s="90"/>
      <c r="H2245" s="90"/>
    </row>
    <row r="2246" spans="1:8">
      <c r="A2246" s="90"/>
      <c r="B2246" s="90"/>
      <c r="C2246" s="90"/>
      <c r="D2246" s="90"/>
      <c r="E2246" s="90"/>
      <c r="F2246" s="90"/>
      <c r="G2246" s="90"/>
      <c r="H2246" s="90"/>
    </row>
    <row r="2247" spans="1:8">
      <c r="A2247" s="90"/>
      <c r="B2247" s="90"/>
      <c r="C2247" s="90"/>
      <c r="D2247" s="90"/>
      <c r="E2247" s="90"/>
      <c r="F2247" s="90"/>
      <c r="G2247" s="90"/>
      <c r="H2247" s="90"/>
    </row>
    <row r="2248" spans="1:8">
      <c r="A2248" s="90"/>
      <c r="B2248" s="90"/>
      <c r="C2248" s="90"/>
      <c r="D2248" s="90"/>
      <c r="E2248" s="90"/>
      <c r="F2248" s="90"/>
      <c r="G2248" s="90"/>
      <c r="H2248" s="90"/>
    </row>
    <row r="2249" spans="1:8">
      <c r="A2249" s="90"/>
      <c r="B2249" s="90"/>
      <c r="C2249" s="90"/>
      <c r="D2249" s="90"/>
      <c r="E2249" s="90"/>
      <c r="F2249" s="90"/>
      <c r="G2249" s="90"/>
      <c r="H2249" s="90"/>
    </row>
    <row r="2250" spans="1:8">
      <c r="A2250" s="90"/>
      <c r="B2250" s="90"/>
      <c r="C2250" s="90"/>
      <c r="D2250" s="90"/>
      <c r="E2250" s="90"/>
      <c r="F2250" s="90"/>
      <c r="G2250" s="90"/>
      <c r="H2250" s="90"/>
    </row>
    <row r="2251" spans="1:8">
      <c r="A2251" s="90"/>
      <c r="B2251" s="90"/>
      <c r="C2251" s="90"/>
      <c r="D2251" s="90"/>
      <c r="E2251" s="90"/>
      <c r="F2251" s="90"/>
      <c r="G2251" s="90"/>
      <c r="H2251" s="90"/>
    </row>
    <row r="2252" spans="1:8">
      <c r="A2252" s="90"/>
      <c r="B2252" s="90"/>
      <c r="C2252" s="90"/>
      <c r="D2252" s="90"/>
      <c r="E2252" s="90"/>
      <c r="F2252" s="90"/>
      <c r="G2252" s="90"/>
      <c r="H2252" s="90"/>
    </row>
    <row r="2253" spans="1:8">
      <c r="A2253" s="90"/>
      <c r="B2253" s="90"/>
      <c r="C2253" s="90"/>
      <c r="D2253" s="90"/>
      <c r="E2253" s="90"/>
      <c r="F2253" s="90"/>
      <c r="G2253" s="90"/>
      <c r="H2253" s="90"/>
    </row>
    <row r="2254" spans="1:8">
      <c r="A2254" s="90"/>
      <c r="B2254" s="90"/>
      <c r="C2254" s="90"/>
      <c r="D2254" s="90"/>
      <c r="E2254" s="90"/>
      <c r="F2254" s="90"/>
      <c r="G2254" s="90"/>
      <c r="H2254" s="90"/>
    </row>
    <row r="2255" spans="1:8">
      <c r="A2255" s="90"/>
      <c r="B2255" s="90"/>
      <c r="C2255" s="90"/>
      <c r="D2255" s="90"/>
      <c r="E2255" s="90"/>
      <c r="F2255" s="90"/>
      <c r="G2255" s="90"/>
      <c r="H2255" s="90"/>
    </row>
    <row r="2256" spans="1:8">
      <c r="A2256" s="90"/>
      <c r="B2256" s="90"/>
      <c r="C2256" s="90"/>
      <c r="D2256" s="90"/>
      <c r="E2256" s="90"/>
      <c r="F2256" s="90"/>
      <c r="G2256" s="90"/>
      <c r="H2256" s="90"/>
    </row>
    <row r="2257" spans="1:8">
      <c r="A2257" s="90"/>
      <c r="B2257" s="90"/>
      <c r="C2257" s="90"/>
      <c r="D2257" s="90"/>
      <c r="E2257" s="90"/>
      <c r="F2257" s="90"/>
      <c r="G2257" s="90"/>
      <c r="H2257" s="90"/>
    </row>
    <row r="2258" spans="1:8">
      <c r="A2258" s="90"/>
      <c r="B2258" s="90"/>
      <c r="C2258" s="90"/>
      <c r="D2258" s="90"/>
      <c r="E2258" s="90"/>
      <c r="F2258" s="90"/>
      <c r="G2258" s="90"/>
      <c r="H2258" s="90"/>
    </row>
    <row r="2259" spans="1:8">
      <c r="A2259" s="90"/>
      <c r="B2259" s="90"/>
      <c r="C2259" s="90"/>
      <c r="D2259" s="90"/>
      <c r="E2259" s="90"/>
      <c r="F2259" s="90"/>
      <c r="G2259" s="90"/>
      <c r="H2259" s="90"/>
    </row>
    <row r="2260" spans="1:8">
      <c r="A2260" s="90"/>
      <c r="B2260" s="90"/>
      <c r="C2260" s="90"/>
      <c r="D2260" s="90"/>
      <c r="E2260" s="90"/>
      <c r="F2260" s="90"/>
      <c r="G2260" s="90"/>
      <c r="H2260" s="90"/>
    </row>
    <row r="2261" spans="1:8">
      <c r="A2261" s="90"/>
      <c r="B2261" s="90"/>
      <c r="C2261" s="90"/>
      <c r="D2261" s="90"/>
      <c r="E2261" s="90"/>
      <c r="F2261" s="90"/>
      <c r="G2261" s="90"/>
      <c r="H2261" s="90"/>
    </row>
    <row r="2262" spans="1:8">
      <c r="A2262" s="90"/>
      <c r="B2262" s="90"/>
      <c r="C2262" s="90"/>
      <c r="D2262" s="90"/>
      <c r="E2262" s="90"/>
      <c r="F2262" s="90"/>
      <c r="G2262" s="90"/>
      <c r="H2262" s="90"/>
    </row>
    <row r="2263" spans="1:8">
      <c r="A2263" s="90"/>
      <c r="B2263" s="90"/>
      <c r="C2263" s="90"/>
      <c r="D2263" s="90"/>
      <c r="E2263" s="90"/>
      <c r="F2263" s="90"/>
      <c r="G2263" s="90"/>
      <c r="H2263" s="90"/>
    </row>
    <row r="2264" spans="1:8">
      <c r="A2264" s="90"/>
      <c r="B2264" s="90"/>
      <c r="C2264" s="90"/>
      <c r="D2264" s="90"/>
      <c r="E2264" s="90"/>
      <c r="F2264" s="90"/>
      <c r="G2264" s="90"/>
      <c r="H2264" s="90"/>
    </row>
    <row r="2265" spans="1:8">
      <c r="A2265" s="90"/>
      <c r="B2265" s="90"/>
      <c r="C2265" s="90"/>
      <c r="D2265" s="90"/>
      <c r="E2265" s="90"/>
      <c r="F2265" s="90"/>
      <c r="G2265" s="90"/>
      <c r="H2265" s="90"/>
    </row>
    <row r="2266" spans="1:8">
      <c r="A2266" s="90"/>
      <c r="B2266" s="90"/>
      <c r="C2266" s="90"/>
      <c r="D2266" s="90"/>
      <c r="E2266" s="90"/>
      <c r="F2266" s="90"/>
      <c r="G2266" s="90"/>
      <c r="H2266" s="90"/>
    </row>
    <row r="2267" spans="1:8">
      <c r="A2267" s="90"/>
      <c r="B2267" s="90"/>
      <c r="C2267" s="90"/>
      <c r="D2267" s="90"/>
      <c r="E2267" s="90"/>
      <c r="F2267" s="90"/>
      <c r="G2267" s="90"/>
      <c r="H2267" s="90"/>
    </row>
    <row r="2268" spans="1:8">
      <c r="A2268" s="90"/>
      <c r="B2268" s="90"/>
      <c r="C2268" s="90"/>
      <c r="D2268" s="90"/>
      <c r="E2268" s="90"/>
      <c r="F2268" s="90"/>
      <c r="G2268" s="90"/>
      <c r="H2268" s="90"/>
    </row>
    <row r="2269" spans="1:8">
      <c r="A2269" s="90"/>
      <c r="B2269" s="90"/>
      <c r="C2269" s="90"/>
      <c r="D2269" s="90"/>
      <c r="E2269" s="90"/>
      <c r="F2269" s="90"/>
      <c r="G2269" s="90"/>
      <c r="H2269" s="90"/>
    </row>
    <row r="2270" spans="1:8">
      <c r="A2270" s="90"/>
      <c r="B2270" s="90"/>
      <c r="C2270" s="90"/>
      <c r="D2270" s="90"/>
      <c r="E2270" s="90"/>
      <c r="F2270" s="90"/>
      <c r="G2270" s="90"/>
      <c r="H2270" s="90"/>
    </row>
    <row r="2271" spans="1:8">
      <c r="A2271" s="90"/>
      <c r="B2271" s="90"/>
      <c r="C2271" s="90"/>
      <c r="D2271" s="90"/>
      <c r="E2271" s="90"/>
      <c r="F2271" s="90"/>
      <c r="G2271" s="90"/>
      <c r="H2271" s="90"/>
    </row>
    <row r="2272" spans="1:8">
      <c r="A2272" s="90"/>
      <c r="B2272" s="90"/>
      <c r="C2272" s="90"/>
      <c r="D2272" s="90"/>
      <c r="E2272" s="90"/>
      <c r="F2272" s="90"/>
      <c r="G2272" s="90"/>
      <c r="H2272" s="90"/>
    </row>
    <row r="2273" spans="1:8">
      <c r="A2273" s="90"/>
      <c r="B2273" s="90"/>
      <c r="C2273" s="90"/>
      <c r="D2273" s="90"/>
      <c r="E2273" s="90"/>
      <c r="F2273" s="90"/>
      <c r="G2273" s="90"/>
      <c r="H2273" s="90"/>
    </row>
    <row r="2274" spans="1:8">
      <c r="A2274" s="90"/>
      <c r="B2274" s="90"/>
      <c r="C2274" s="90"/>
      <c r="D2274" s="90"/>
      <c r="E2274" s="90"/>
      <c r="F2274" s="90"/>
      <c r="G2274" s="90"/>
      <c r="H2274" s="90"/>
    </row>
    <row r="2275" spans="1:8">
      <c r="A2275" s="90"/>
      <c r="B2275" s="90"/>
      <c r="C2275" s="90"/>
      <c r="D2275" s="90"/>
      <c r="E2275" s="90"/>
      <c r="F2275" s="90"/>
      <c r="G2275" s="90"/>
      <c r="H2275" s="90"/>
    </row>
    <row r="2276" spans="1:8">
      <c r="A2276" s="90"/>
      <c r="B2276" s="90"/>
      <c r="C2276" s="90"/>
      <c r="D2276" s="90"/>
      <c r="E2276" s="90"/>
      <c r="F2276" s="90"/>
      <c r="G2276" s="90"/>
      <c r="H2276" s="90"/>
    </row>
    <row r="2277" spans="1:8">
      <c r="A2277" s="90"/>
      <c r="B2277" s="90"/>
      <c r="C2277" s="90"/>
      <c r="D2277" s="90"/>
      <c r="E2277" s="90"/>
      <c r="F2277" s="90"/>
      <c r="G2277" s="90"/>
      <c r="H2277" s="90"/>
    </row>
    <row r="2278" spans="1:8">
      <c r="A2278" s="90"/>
      <c r="B2278" s="90"/>
      <c r="C2278" s="90"/>
      <c r="D2278" s="90"/>
      <c r="E2278" s="90"/>
      <c r="F2278" s="90"/>
      <c r="G2278" s="90"/>
      <c r="H2278" s="90"/>
    </row>
    <row r="2279" spans="1:8">
      <c r="A2279" s="90"/>
      <c r="B2279" s="90"/>
      <c r="C2279" s="90"/>
      <c r="D2279" s="90"/>
      <c r="E2279" s="90"/>
      <c r="F2279" s="90"/>
      <c r="G2279" s="90"/>
      <c r="H2279" s="90"/>
    </row>
    <row r="2280" spans="1:8">
      <c r="A2280" s="90"/>
      <c r="B2280" s="90"/>
      <c r="C2280" s="90"/>
      <c r="D2280" s="90"/>
      <c r="E2280" s="90"/>
      <c r="F2280" s="90"/>
      <c r="G2280" s="90"/>
      <c r="H2280" s="90"/>
    </row>
    <row r="2281" spans="1:8">
      <c r="A2281" s="90"/>
      <c r="B2281" s="90"/>
      <c r="C2281" s="90"/>
      <c r="D2281" s="90"/>
      <c r="E2281" s="90"/>
      <c r="F2281" s="90"/>
      <c r="G2281" s="90"/>
      <c r="H2281" s="90"/>
    </row>
    <row r="2282" spans="1:8">
      <c r="A2282" s="90"/>
      <c r="B2282" s="90"/>
      <c r="C2282" s="90"/>
      <c r="D2282" s="90"/>
      <c r="E2282" s="90"/>
      <c r="F2282" s="90"/>
      <c r="G2282" s="90"/>
      <c r="H2282" s="90"/>
    </row>
    <row r="2283" spans="1:8">
      <c r="A2283" s="90"/>
      <c r="B2283" s="90"/>
      <c r="C2283" s="90"/>
      <c r="D2283" s="90"/>
      <c r="E2283" s="90"/>
      <c r="F2283" s="90"/>
      <c r="G2283" s="90"/>
      <c r="H2283" s="90"/>
    </row>
    <row r="2284" spans="1:8">
      <c r="A2284" s="90"/>
      <c r="B2284" s="90"/>
      <c r="C2284" s="90"/>
      <c r="D2284" s="90"/>
      <c r="E2284" s="90"/>
      <c r="F2284" s="90"/>
      <c r="G2284" s="90"/>
      <c r="H2284" s="90"/>
    </row>
    <row r="2285" spans="1:8">
      <c r="A2285" s="90"/>
      <c r="B2285" s="90"/>
      <c r="C2285" s="90"/>
      <c r="D2285" s="90"/>
      <c r="E2285" s="90"/>
      <c r="F2285" s="90"/>
      <c r="G2285" s="90"/>
      <c r="H2285" s="90"/>
    </row>
    <row r="2286" spans="1:8">
      <c r="A2286" s="90"/>
      <c r="B2286" s="90"/>
      <c r="C2286" s="90"/>
      <c r="D2286" s="90"/>
      <c r="E2286" s="90"/>
      <c r="F2286" s="90"/>
      <c r="G2286" s="90"/>
      <c r="H2286" s="90"/>
    </row>
    <row r="2287" spans="1:8">
      <c r="A2287" s="90"/>
      <c r="B2287" s="90"/>
      <c r="C2287" s="90"/>
      <c r="D2287" s="90"/>
      <c r="E2287" s="90"/>
      <c r="F2287" s="90"/>
      <c r="G2287" s="90"/>
      <c r="H2287" s="90"/>
    </row>
    <row r="2288" spans="1:8">
      <c r="A2288" s="90"/>
      <c r="B2288" s="90"/>
      <c r="C2288" s="90"/>
      <c r="D2288" s="90"/>
      <c r="E2288" s="90"/>
      <c r="F2288" s="90"/>
      <c r="G2288" s="90"/>
      <c r="H2288" s="90"/>
    </row>
    <row r="2289" spans="1:8">
      <c r="A2289" s="90"/>
      <c r="B2289" s="90"/>
      <c r="C2289" s="90"/>
      <c r="D2289" s="90"/>
      <c r="E2289" s="90"/>
      <c r="F2289" s="90"/>
      <c r="G2289" s="90"/>
      <c r="H2289" s="90"/>
    </row>
    <row r="2290" spans="1:8">
      <c r="A2290" s="90"/>
      <c r="B2290" s="90"/>
      <c r="C2290" s="90"/>
      <c r="D2290" s="90"/>
      <c r="E2290" s="90"/>
      <c r="F2290" s="90"/>
      <c r="G2290" s="90"/>
      <c r="H2290" s="90"/>
    </row>
    <row r="2291" spans="1:8">
      <c r="A2291" s="90"/>
      <c r="B2291" s="90"/>
      <c r="C2291" s="90"/>
      <c r="D2291" s="90"/>
      <c r="E2291" s="90"/>
      <c r="F2291" s="90"/>
      <c r="G2291" s="90"/>
      <c r="H2291" s="90"/>
    </row>
    <row r="2292" spans="1:8">
      <c r="A2292" s="90"/>
      <c r="B2292" s="90"/>
      <c r="C2292" s="90"/>
      <c r="D2292" s="90"/>
      <c r="E2292" s="90"/>
      <c r="F2292" s="90"/>
      <c r="G2292" s="90"/>
      <c r="H2292" s="90"/>
    </row>
    <row r="2293" spans="1:8">
      <c r="A2293" s="90"/>
      <c r="B2293" s="90"/>
      <c r="C2293" s="90"/>
      <c r="D2293" s="90"/>
      <c r="E2293" s="90"/>
      <c r="F2293" s="90"/>
      <c r="G2293" s="90"/>
      <c r="H2293" s="90"/>
    </row>
    <row r="2294" spans="1:8">
      <c r="A2294" s="90"/>
      <c r="B2294" s="90"/>
      <c r="C2294" s="90"/>
      <c r="D2294" s="90"/>
      <c r="E2294" s="90"/>
      <c r="F2294" s="90"/>
      <c r="G2294" s="90"/>
      <c r="H2294" s="90"/>
    </row>
    <row r="2295" spans="1:8">
      <c r="A2295" s="90"/>
      <c r="B2295" s="90"/>
      <c r="C2295" s="90"/>
      <c r="D2295" s="90"/>
      <c r="E2295" s="90"/>
      <c r="F2295" s="90"/>
      <c r="G2295" s="90"/>
      <c r="H2295" s="90"/>
    </row>
    <row r="2296" spans="1:8">
      <c r="A2296" s="90"/>
      <c r="B2296" s="90"/>
      <c r="C2296" s="90"/>
      <c r="D2296" s="90"/>
      <c r="E2296" s="90"/>
      <c r="F2296" s="90"/>
      <c r="G2296" s="90"/>
      <c r="H2296" s="90"/>
    </row>
    <row r="2297" spans="1:8">
      <c r="A2297" s="90"/>
      <c r="B2297" s="90"/>
      <c r="C2297" s="90"/>
      <c r="D2297" s="90"/>
      <c r="E2297" s="90"/>
      <c r="F2297" s="90"/>
      <c r="G2297" s="90"/>
      <c r="H2297" s="90"/>
    </row>
    <row r="2298" spans="1:8">
      <c r="A2298" s="90"/>
      <c r="B2298" s="90"/>
      <c r="C2298" s="90"/>
      <c r="D2298" s="90"/>
      <c r="E2298" s="90"/>
      <c r="F2298" s="90"/>
      <c r="G2298" s="90"/>
      <c r="H2298" s="90"/>
    </row>
    <row r="2299" spans="1:8">
      <c r="A2299" s="90"/>
      <c r="B2299" s="90"/>
      <c r="C2299" s="90"/>
      <c r="D2299" s="90"/>
      <c r="E2299" s="90"/>
      <c r="F2299" s="90"/>
      <c r="G2299" s="90"/>
      <c r="H2299" s="90"/>
    </row>
    <row r="2300" spans="1:8">
      <c r="A2300" s="90"/>
      <c r="B2300" s="90"/>
      <c r="C2300" s="90"/>
      <c r="D2300" s="90"/>
      <c r="E2300" s="90"/>
      <c r="F2300" s="90"/>
      <c r="G2300" s="90"/>
      <c r="H2300" s="90"/>
    </row>
    <row r="2301" spans="1:8">
      <c r="A2301" s="90"/>
      <c r="B2301" s="90"/>
      <c r="C2301" s="90"/>
      <c r="D2301" s="90"/>
      <c r="E2301" s="90"/>
      <c r="F2301" s="90"/>
      <c r="G2301" s="90"/>
      <c r="H2301" s="90"/>
    </row>
    <row r="2302" spans="1:8">
      <c r="A2302" s="90"/>
      <c r="B2302" s="90"/>
      <c r="C2302" s="90"/>
      <c r="D2302" s="90"/>
      <c r="E2302" s="90"/>
      <c r="F2302" s="90"/>
      <c r="G2302" s="90"/>
      <c r="H2302" s="90"/>
    </row>
    <row r="2303" spans="1:8">
      <c r="A2303" s="90"/>
      <c r="B2303" s="90"/>
      <c r="C2303" s="90"/>
      <c r="D2303" s="90"/>
      <c r="E2303" s="90"/>
      <c r="F2303" s="90"/>
      <c r="G2303" s="90"/>
      <c r="H2303" s="90"/>
    </row>
    <row r="2304" spans="1:8">
      <c r="A2304" s="90"/>
      <c r="B2304" s="90"/>
      <c r="C2304" s="90"/>
      <c r="D2304" s="90"/>
      <c r="E2304" s="90"/>
      <c r="F2304" s="90"/>
      <c r="G2304" s="90"/>
      <c r="H2304" s="90"/>
    </row>
    <row r="2305" spans="1:8">
      <c r="A2305" s="90"/>
      <c r="B2305" s="90"/>
      <c r="C2305" s="90"/>
      <c r="D2305" s="90"/>
      <c r="E2305" s="90"/>
      <c r="F2305" s="90"/>
      <c r="G2305" s="90"/>
      <c r="H2305" s="90"/>
    </row>
    <row r="2306" spans="1:8">
      <c r="A2306" s="90"/>
      <c r="B2306" s="90"/>
      <c r="C2306" s="90"/>
      <c r="D2306" s="90"/>
      <c r="E2306" s="90"/>
      <c r="F2306" s="90"/>
      <c r="G2306" s="90"/>
      <c r="H2306" s="90"/>
    </row>
    <row r="2307" spans="1:8">
      <c r="A2307" s="90"/>
      <c r="B2307" s="90"/>
      <c r="C2307" s="90"/>
      <c r="D2307" s="90"/>
      <c r="E2307" s="90"/>
      <c r="F2307" s="90"/>
      <c r="G2307" s="90"/>
      <c r="H2307" s="90"/>
    </row>
    <row r="2308" spans="1:8">
      <c r="A2308" s="90"/>
      <c r="B2308" s="90"/>
      <c r="C2308" s="90"/>
      <c r="D2308" s="90"/>
      <c r="E2308" s="90"/>
      <c r="F2308" s="90"/>
      <c r="G2308" s="90"/>
      <c r="H2308" s="90"/>
    </row>
    <row r="2309" spans="1:8">
      <c r="A2309" s="90"/>
      <c r="B2309" s="90"/>
      <c r="C2309" s="90"/>
      <c r="D2309" s="90"/>
      <c r="E2309" s="90"/>
      <c r="F2309" s="90"/>
      <c r="G2309" s="90"/>
      <c r="H2309" s="90"/>
    </row>
    <row r="2310" spans="1:8">
      <c r="A2310" s="90"/>
      <c r="B2310" s="90"/>
      <c r="C2310" s="90"/>
      <c r="D2310" s="90"/>
      <c r="E2310" s="90"/>
      <c r="F2310" s="90"/>
      <c r="G2310" s="90"/>
      <c r="H2310" s="90"/>
    </row>
    <row r="2311" spans="1:8">
      <c r="A2311" s="90"/>
      <c r="B2311" s="90"/>
      <c r="C2311" s="90"/>
      <c r="D2311" s="90"/>
      <c r="E2311" s="90"/>
      <c r="F2311" s="90"/>
      <c r="G2311" s="90"/>
      <c r="H2311" s="90"/>
    </row>
    <row r="2312" spans="1:8">
      <c r="A2312" s="90"/>
      <c r="B2312" s="90"/>
      <c r="C2312" s="90"/>
      <c r="D2312" s="90"/>
      <c r="E2312" s="90"/>
      <c r="F2312" s="90"/>
      <c r="G2312" s="90"/>
      <c r="H2312" s="90"/>
    </row>
    <row r="2313" spans="1:8">
      <c r="A2313" s="90"/>
      <c r="B2313" s="90"/>
      <c r="C2313" s="90"/>
      <c r="D2313" s="90"/>
      <c r="E2313" s="90"/>
      <c r="F2313" s="90"/>
      <c r="G2313" s="90"/>
      <c r="H2313" s="90"/>
    </row>
    <row r="2314" spans="1:8">
      <c r="A2314" s="90"/>
      <c r="B2314" s="90"/>
      <c r="C2314" s="90"/>
      <c r="D2314" s="90"/>
      <c r="E2314" s="90"/>
      <c r="F2314" s="90"/>
      <c r="G2314" s="90"/>
      <c r="H2314" s="90"/>
    </row>
    <row r="2315" spans="1:8">
      <c r="A2315" s="90"/>
      <c r="B2315" s="90"/>
      <c r="C2315" s="90"/>
      <c r="D2315" s="90"/>
      <c r="E2315" s="90"/>
      <c r="F2315" s="90"/>
      <c r="G2315" s="90"/>
      <c r="H2315" s="90"/>
    </row>
    <row r="2316" spans="1:8">
      <c r="A2316" s="90"/>
      <c r="B2316" s="90"/>
      <c r="C2316" s="90"/>
      <c r="D2316" s="90"/>
      <c r="E2316" s="90"/>
      <c r="F2316" s="90"/>
      <c r="G2316" s="90"/>
      <c r="H2316" s="90"/>
    </row>
    <row r="2317" spans="1:8">
      <c r="A2317" s="90"/>
      <c r="B2317" s="90"/>
      <c r="C2317" s="90"/>
      <c r="D2317" s="90"/>
      <c r="E2317" s="90"/>
      <c r="F2317" s="90"/>
      <c r="G2317" s="90"/>
      <c r="H2317" s="90"/>
    </row>
    <row r="2318" spans="1:8">
      <c r="A2318" s="90"/>
      <c r="B2318" s="90"/>
      <c r="C2318" s="90"/>
      <c r="D2318" s="90"/>
      <c r="E2318" s="90"/>
      <c r="F2318" s="90"/>
      <c r="G2318" s="90"/>
      <c r="H2318" s="90"/>
    </row>
    <row r="2319" spans="1:8">
      <c r="A2319" s="90"/>
      <c r="B2319" s="90"/>
      <c r="C2319" s="90"/>
      <c r="D2319" s="90"/>
      <c r="E2319" s="90"/>
      <c r="F2319" s="90"/>
      <c r="G2319" s="90"/>
      <c r="H2319" s="90"/>
    </row>
    <row r="2320" spans="1:8">
      <c r="A2320" s="90"/>
      <c r="B2320" s="90"/>
      <c r="C2320" s="90"/>
      <c r="D2320" s="90"/>
      <c r="E2320" s="90"/>
      <c r="F2320" s="90"/>
      <c r="G2320" s="90"/>
      <c r="H2320" s="90"/>
    </row>
    <row r="2321" spans="1:8">
      <c r="A2321" s="90"/>
      <c r="B2321" s="90"/>
      <c r="C2321" s="90"/>
      <c r="D2321" s="90"/>
      <c r="E2321" s="90"/>
      <c r="F2321" s="90"/>
      <c r="G2321" s="90"/>
      <c r="H2321" s="90"/>
    </row>
    <row r="2322" spans="1:8">
      <c r="A2322" s="90"/>
      <c r="B2322" s="90"/>
      <c r="C2322" s="90"/>
      <c r="D2322" s="90"/>
      <c r="E2322" s="90"/>
      <c r="F2322" s="90"/>
      <c r="G2322" s="90"/>
      <c r="H2322" s="90"/>
    </row>
    <row r="2323" spans="1:8">
      <c r="A2323" s="90"/>
      <c r="B2323" s="90"/>
      <c r="C2323" s="90"/>
      <c r="D2323" s="90"/>
      <c r="E2323" s="90"/>
      <c r="F2323" s="90"/>
      <c r="G2323" s="90"/>
      <c r="H2323" s="90"/>
    </row>
    <row r="2324" spans="1:8">
      <c r="A2324" s="90"/>
      <c r="B2324" s="90"/>
      <c r="C2324" s="90"/>
      <c r="D2324" s="90"/>
      <c r="E2324" s="90"/>
      <c r="F2324" s="90"/>
      <c r="G2324" s="90"/>
      <c r="H2324" s="90"/>
    </row>
    <row r="2325" spans="1:8">
      <c r="A2325" s="90"/>
      <c r="B2325" s="90"/>
      <c r="C2325" s="90"/>
      <c r="D2325" s="90"/>
      <c r="E2325" s="90"/>
      <c r="F2325" s="90"/>
      <c r="G2325" s="90"/>
      <c r="H2325" s="90"/>
    </row>
    <row r="2326" spans="1:8">
      <c r="A2326" s="90"/>
      <c r="B2326" s="90"/>
      <c r="C2326" s="90"/>
      <c r="D2326" s="90"/>
      <c r="E2326" s="90"/>
      <c r="F2326" s="90"/>
      <c r="G2326" s="90"/>
      <c r="H2326" s="90"/>
    </row>
    <row r="2327" spans="1:8">
      <c r="A2327" s="90"/>
      <c r="B2327" s="90"/>
      <c r="C2327" s="90"/>
      <c r="D2327" s="90"/>
      <c r="E2327" s="90"/>
      <c r="F2327" s="90"/>
      <c r="G2327" s="90"/>
      <c r="H2327" s="90"/>
    </row>
    <row r="2328" spans="1:8">
      <c r="A2328" s="90"/>
      <c r="B2328" s="90"/>
      <c r="C2328" s="90"/>
      <c r="D2328" s="90"/>
      <c r="E2328" s="90"/>
      <c r="F2328" s="90"/>
      <c r="G2328" s="90"/>
      <c r="H2328" s="90"/>
    </row>
    <row r="2329" spans="1:8">
      <c r="A2329" s="90"/>
      <c r="B2329" s="90"/>
      <c r="C2329" s="90"/>
      <c r="D2329" s="90"/>
      <c r="E2329" s="90"/>
      <c r="F2329" s="90"/>
      <c r="G2329" s="90"/>
      <c r="H2329" s="90"/>
    </row>
    <row r="2330" spans="1:8">
      <c r="A2330" s="90"/>
      <c r="B2330" s="90"/>
      <c r="C2330" s="90"/>
      <c r="D2330" s="90"/>
      <c r="E2330" s="90"/>
      <c r="F2330" s="90"/>
      <c r="G2330" s="90"/>
      <c r="H2330" s="90"/>
    </row>
    <row r="2331" spans="1:8">
      <c r="A2331" s="90"/>
      <c r="B2331" s="90"/>
      <c r="C2331" s="90"/>
      <c r="D2331" s="90"/>
      <c r="E2331" s="90"/>
      <c r="F2331" s="90"/>
      <c r="G2331" s="90"/>
      <c r="H2331" s="90"/>
    </row>
    <row r="2332" spans="1:8">
      <c r="A2332" s="90"/>
      <c r="B2332" s="90"/>
      <c r="C2332" s="90"/>
      <c r="D2332" s="90"/>
      <c r="E2332" s="90"/>
      <c r="F2332" s="90"/>
      <c r="G2332" s="90"/>
      <c r="H2332" s="90"/>
    </row>
    <row r="2333" spans="1:8">
      <c r="A2333" s="90"/>
      <c r="B2333" s="90"/>
      <c r="C2333" s="90"/>
      <c r="D2333" s="90"/>
      <c r="E2333" s="90"/>
      <c r="F2333" s="90"/>
      <c r="G2333" s="90"/>
      <c r="H2333" s="90"/>
    </row>
    <row r="2334" spans="1:8">
      <c r="A2334" s="90"/>
      <c r="B2334" s="90"/>
      <c r="C2334" s="90"/>
      <c r="D2334" s="90"/>
      <c r="E2334" s="90"/>
      <c r="F2334" s="90"/>
      <c r="G2334" s="90"/>
      <c r="H2334" s="90"/>
    </row>
    <row r="2335" spans="1:8">
      <c r="A2335" s="90"/>
      <c r="B2335" s="90"/>
      <c r="C2335" s="90"/>
      <c r="D2335" s="90"/>
      <c r="E2335" s="90"/>
      <c r="F2335" s="90"/>
      <c r="G2335" s="90"/>
      <c r="H2335" s="90"/>
    </row>
    <row r="2336" spans="1:8">
      <c r="A2336" s="90"/>
      <c r="B2336" s="90"/>
      <c r="C2336" s="90"/>
      <c r="D2336" s="90"/>
      <c r="E2336" s="90"/>
      <c r="F2336" s="90"/>
      <c r="G2336" s="90"/>
      <c r="H2336" s="90"/>
    </row>
    <row r="2337" spans="1:8">
      <c r="A2337" s="90"/>
      <c r="B2337" s="90"/>
      <c r="C2337" s="90"/>
      <c r="D2337" s="90"/>
      <c r="E2337" s="90"/>
      <c r="F2337" s="90"/>
      <c r="G2337" s="90"/>
      <c r="H2337" s="90"/>
    </row>
    <row r="2338" spans="1:8">
      <c r="A2338" s="90"/>
      <c r="B2338" s="90"/>
      <c r="C2338" s="90"/>
      <c r="D2338" s="90"/>
      <c r="E2338" s="90"/>
      <c r="F2338" s="90"/>
      <c r="G2338" s="90"/>
      <c r="H2338" s="90"/>
    </row>
    <row r="2339" spans="1:8">
      <c r="A2339" s="90"/>
      <c r="B2339" s="90"/>
      <c r="C2339" s="90"/>
      <c r="D2339" s="90"/>
      <c r="E2339" s="90"/>
      <c r="F2339" s="90"/>
      <c r="G2339" s="90"/>
      <c r="H2339" s="90"/>
    </row>
    <row r="2340" spans="1:8">
      <c r="A2340" s="90"/>
      <c r="B2340" s="90"/>
      <c r="C2340" s="90"/>
      <c r="D2340" s="90"/>
      <c r="E2340" s="90"/>
      <c r="F2340" s="90"/>
      <c r="G2340" s="90"/>
      <c r="H2340" s="90"/>
    </row>
    <row r="2341" spans="1:8">
      <c r="A2341" s="90"/>
      <c r="B2341" s="90"/>
      <c r="C2341" s="90"/>
      <c r="D2341" s="90"/>
      <c r="E2341" s="90"/>
      <c r="F2341" s="90"/>
      <c r="G2341" s="90"/>
      <c r="H2341" s="90"/>
    </row>
    <row r="2342" spans="1:8">
      <c r="A2342" s="90"/>
      <c r="B2342" s="90"/>
      <c r="C2342" s="90"/>
      <c r="D2342" s="90"/>
      <c r="E2342" s="90"/>
      <c r="F2342" s="90"/>
      <c r="G2342" s="90"/>
      <c r="H2342" s="90"/>
    </row>
    <row r="2343" spans="1:8">
      <c r="A2343" s="90"/>
      <c r="B2343" s="90"/>
      <c r="C2343" s="90"/>
      <c r="D2343" s="90"/>
      <c r="E2343" s="90"/>
      <c r="F2343" s="90"/>
      <c r="G2343" s="90"/>
      <c r="H2343" s="90"/>
    </row>
    <row r="2344" spans="1:8">
      <c r="A2344" s="90"/>
      <c r="B2344" s="90"/>
      <c r="C2344" s="90"/>
      <c r="D2344" s="90"/>
      <c r="E2344" s="90"/>
      <c r="F2344" s="90"/>
      <c r="G2344" s="90"/>
      <c r="H2344" s="90"/>
    </row>
    <row r="2345" spans="1:8">
      <c r="A2345" s="90"/>
      <c r="B2345" s="90"/>
      <c r="C2345" s="90"/>
      <c r="D2345" s="90"/>
      <c r="E2345" s="90"/>
      <c r="F2345" s="90"/>
      <c r="G2345" s="90"/>
      <c r="H2345" s="90"/>
    </row>
    <row r="2346" spans="1:8">
      <c r="A2346" s="90"/>
      <c r="B2346" s="90"/>
      <c r="C2346" s="90"/>
      <c r="D2346" s="90"/>
      <c r="E2346" s="90"/>
      <c r="F2346" s="90"/>
      <c r="G2346" s="90"/>
      <c r="H2346" s="90"/>
    </row>
    <row r="2347" spans="1:8">
      <c r="A2347" s="90"/>
      <c r="B2347" s="90"/>
      <c r="C2347" s="90"/>
      <c r="D2347" s="90"/>
      <c r="E2347" s="90"/>
      <c r="F2347" s="90"/>
      <c r="G2347" s="90"/>
      <c r="H2347" s="90"/>
    </row>
    <row r="2348" spans="1:8">
      <c r="A2348" s="90"/>
      <c r="B2348" s="90"/>
      <c r="C2348" s="90"/>
      <c r="D2348" s="90"/>
      <c r="E2348" s="90"/>
      <c r="F2348" s="90"/>
      <c r="G2348" s="90"/>
      <c r="H2348" s="90"/>
    </row>
    <row r="2349" spans="1:8">
      <c r="A2349" s="90"/>
      <c r="B2349" s="90"/>
      <c r="C2349" s="90"/>
      <c r="D2349" s="90"/>
      <c r="E2349" s="90"/>
      <c r="F2349" s="90"/>
      <c r="G2349" s="90"/>
      <c r="H2349" s="90"/>
    </row>
    <row r="2350" spans="1:8">
      <c r="A2350" s="90"/>
      <c r="B2350" s="90"/>
      <c r="C2350" s="90"/>
      <c r="D2350" s="90"/>
      <c r="E2350" s="90"/>
      <c r="F2350" s="90"/>
      <c r="G2350" s="90"/>
      <c r="H2350" s="90"/>
    </row>
    <row r="2351" spans="1:8">
      <c r="A2351" s="90"/>
      <c r="B2351" s="90"/>
      <c r="C2351" s="90"/>
      <c r="D2351" s="90"/>
      <c r="E2351" s="90"/>
      <c r="F2351" s="90"/>
      <c r="G2351" s="90"/>
      <c r="H2351" s="90"/>
    </row>
    <row r="2352" spans="1:8">
      <c r="A2352" s="90"/>
      <c r="B2352" s="90"/>
      <c r="C2352" s="90"/>
      <c r="D2352" s="90"/>
      <c r="E2352" s="90"/>
      <c r="F2352" s="90"/>
      <c r="G2352" s="90"/>
      <c r="H2352" s="90"/>
    </row>
    <row r="2353" spans="1:8">
      <c r="A2353" s="90"/>
      <c r="B2353" s="90"/>
      <c r="C2353" s="90"/>
      <c r="D2353" s="90"/>
      <c r="E2353" s="90"/>
      <c r="F2353" s="90"/>
      <c r="G2353" s="90"/>
      <c r="H2353" s="90"/>
    </row>
    <row r="2354" spans="1:8">
      <c r="A2354" s="90"/>
      <c r="B2354" s="90"/>
      <c r="C2354" s="90"/>
      <c r="D2354" s="90"/>
      <c r="E2354" s="90"/>
      <c r="F2354" s="90"/>
      <c r="G2354" s="90"/>
      <c r="H2354" s="90"/>
    </row>
    <row r="2355" spans="1:8">
      <c r="A2355" s="90"/>
      <c r="B2355" s="90"/>
      <c r="C2355" s="90"/>
      <c r="D2355" s="90"/>
      <c r="E2355" s="90"/>
      <c r="F2355" s="90"/>
      <c r="G2355" s="90"/>
      <c r="H2355" s="90"/>
    </row>
    <row r="2356" spans="1:8">
      <c r="A2356" s="90"/>
      <c r="B2356" s="90"/>
      <c r="C2356" s="90"/>
      <c r="D2356" s="90"/>
      <c r="E2356" s="90"/>
      <c r="F2356" s="90"/>
      <c r="G2356" s="90"/>
      <c r="H2356" s="90"/>
    </row>
    <row r="2357" spans="1:8">
      <c r="A2357" s="90"/>
      <c r="B2357" s="90"/>
      <c r="C2357" s="90"/>
      <c r="D2357" s="90"/>
      <c r="E2357" s="90"/>
      <c r="F2357" s="90"/>
      <c r="G2357" s="90"/>
      <c r="H2357" s="90"/>
    </row>
    <row r="2358" spans="1:8">
      <c r="A2358" s="90"/>
      <c r="B2358" s="90"/>
      <c r="C2358" s="90"/>
      <c r="D2358" s="90"/>
      <c r="E2358" s="90"/>
      <c r="F2358" s="90"/>
      <c r="G2358" s="90"/>
      <c r="H2358" s="90"/>
    </row>
    <row r="2359" spans="1:8">
      <c r="A2359" s="90"/>
      <c r="B2359" s="90"/>
      <c r="C2359" s="90"/>
      <c r="D2359" s="90"/>
      <c r="E2359" s="90"/>
      <c r="F2359" s="90"/>
      <c r="G2359" s="90"/>
      <c r="H2359" s="90"/>
    </row>
    <row r="2360" spans="1:8">
      <c r="A2360" s="90"/>
      <c r="B2360" s="90"/>
      <c r="C2360" s="90"/>
      <c r="D2360" s="90"/>
      <c r="E2360" s="90"/>
      <c r="F2360" s="90"/>
      <c r="G2360" s="90"/>
      <c r="H2360" s="90"/>
    </row>
    <row r="2361" spans="1:8">
      <c r="A2361" s="90"/>
      <c r="B2361" s="90"/>
      <c r="C2361" s="90"/>
      <c r="D2361" s="90"/>
      <c r="E2361" s="90"/>
      <c r="F2361" s="90"/>
      <c r="G2361" s="90"/>
      <c r="H2361" s="90"/>
    </row>
    <row r="2362" spans="1:8">
      <c r="A2362" s="90"/>
      <c r="B2362" s="90"/>
      <c r="C2362" s="90"/>
      <c r="D2362" s="90"/>
      <c r="E2362" s="90"/>
      <c r="F2362" s="90"/>
      <c r="G2362" s="90"/>
      <c r="H2362" s="90"/>
    </row>
    <row r="2363" spans="1:8">
      <c r="A2363" s="90"/>
      <c r="B2363" s="90"/>
      <c r="C2363" s="90"/>
      <c r="D2363" s="90"/>
      <c r="E2363" s="90"/>
      <c r="F2363" s="90"/>
      <c r="G2363" s="90"/>
      <c r="H2363" s="90"/>
    </row>
    <row r="2364" spans="1:8">
      <c r="A2364" s="90"/>
      <c r="B2364" s="90"/>
      <c r="C2364" s="90"/>
      <c r="D2364" s="90"/>
      <c r="E2364" s="90"/>
      <c r="F2364" s="90"/>
      <c r="G2364" s="90"/>
      <c r="H2364" s="90"/>
    </row>
    <row r="2365" spans="1:8">
      <c r="A2365" s="90"/>
      <c r="B2365" s="90"/>
      <c r="C2365" s="90"/>
      <c r="D2365" s="90"/>
      <c r="E2365" s="90"/>
      <c r="F2365" s="90"/>
      <c r="G2365" s="90"/>
      <c r="H2365" s="90"/>
    </row>
    <row r="2366" spans="1:8">
      <c r="A2366" s="90"/>
      <c r="B2366" s="90"/>
      <c r="C2366" s="90"/>
      <c r="D2366" s="90"/>
      <c r="E2366" s="90"/>
      <c r="F2366" s="90"/>
      <c r="G2366" s="90"/>
      <c r="H2366" s="90"/>
    </row>
    <row r="2367" spans="1:8">
      <c r="A2367" s="90"/>
      <c r="B2367" s="90"/>
      <c r="C2367" s="90"/>
      <c r="D2367" s="90"/>
      <c r="E2367" s="90"/>
      <c r="F2367" s="90"/>
      <c r="G2367" s="90"/>
      <c r="H2367" s="90"/>
    </row>
    <row r="2368" spans="1:8">
      <c r="A2368" s="90"/>
      <c r="B2368" s="90"/>
      <c r="C2368" s="90"/>
      <c r="D2368" s="90"/>
      <c r="E2368" s="90"/>
      <c r="F2368" s="90"/>
      <c r="G2368" s="90"/>
      <c r="H2368" s="90"/>
    </row>
    <row r="2369" spans="1:8">
      <c r="A2369" s="90"/>
      <c r="B2369" s="90"/>
      <c r="C2369" s="90"/>
      <c r="D2369" s="90"/>
      <c r="E2369" s="90"/>
      <c r="F2369" s="90"/>
      <c r="G2369" s="90"/>
      <c r="H2369" s="90"/>
    </row>
    <row r="2370" spans="1:8">
      <c r="A2370" s="90"/>
      <c r="B2370" s="90"/>
      <c r="C2370" s="90"/>
      <c r="D2370" s="90"/>
      <c r="E2370" s="90"/>
      <c r="F2370" s="90"/>
      <c r="G2370" s="90"/>
      <c r="H2370" s="90"/>
    </row>
    <row r="2371" spans="1:8">
      <c r="A2371" s="90"/>
      <c r="B2371" s="90"/>
      <c r="C2371" s="90"/>
      <c r="D2371" s="90"/>
      <c r="E2371" s="90"/>
      <c r="F2371" s="90"/>
      <c r="G2371" s="90"/>
      <c r="H2371" s="90"/>
    </row>
    <row r="2372" spans="1:8">
      <c r="A2372" s="90"/>
      <c r="B2372" s="90"/>
      <c r="C2372" s="90"/>
      <c r="D2372" s="90"/>
      <c r="E2372" s="90"/>
      <c r="F2372" s="90"/>
      <c r="G2372" s="90"/>
      <c r="H2372" s="90"/>
    </row>
    <row r="2373" spans="1:8">
      <c r="A2373" s="90"/>
      <c r="B2373" s="90"/>
      <c r="C2373" s="90"/>
      <c r="D2373" s="90"/>
      <c r="E2373" s="90"/>
      <c r="F2373" s="90"/>
      <c r="G2373" s="90"/>
      <c r="H2373" s="90"/>
    </row>
    <row r="2374" spans="1:8">
      <c r="A2374" s="90"/>
      <c r="B2374" s="90"/>
      <c r="C2374" s="90"/>
      <c r="D2374" s="90"/>
      <c r="E2374" s="90"/>
      <c r="F2374" s="90"/>
      <c r="G2374" s="90"/>
      <c r="H2374" s="90"/>
    </row>
    <row r="2375" spans="1:8">
      <c r="A2375" s="90"/>
      <c r="B2375" s="90"/>
      <c r="C2375" s="90"/>
      <c r="D2375" s="90"/>
      <c r="E2375" s="90"/>
      <c r="F2375" s="90"/>
      <c r="G2375" s="90"/>
      <c r="H2375" s="90"/>
    </row>
    <row r="2376" spans="1:8">
      <c r="A2376" s="90"/>
      <c r="B2376" s="90"/>
      <c r="C2376" s="90"/>
      <c r="D2376" s="90"/>
      <c r="E2376" s="90"/>
      <c r="F2376" s="90"/>
      <c r="G2376" s="90"/>
      <c r="H2376" s="90"/>
    </row>
    <row r="2377" spans="1:8">
      <c r="A2377" s="90"/>
      <c r="B2377" s="90"/>
      <c r="C2377" s="90"/>
      <c r="D2377" s="90"/>
      <c r="E2377" s="90"/>
      <c r="F2377" s="90"/>
      <c r="G2377" s="90"/>
      <c r="H2377" s="90"/>
    </row>
    <row r="2378" spans="1:8">
      <c r="A2378" s="90"/>
      <c r="B2378" s="90"/>
      <c r="C2378" s="90"/>
      <c r="D2378" s="90"/>
      <c r="E2378" s="90"/>
      <c r="F2378" s="90"/>
      <c r="G2378" s="90"/>
      <c r="H2378" s="90"/>
    </row>
    <row r="2379" spans="1:8">
      <c r="A2379" s="90"/>
      <c r="B2379" s="90"/>
      <c r="C2379" s="90"/>
      <c r="D2379" s="90"/>
      <c r="E2379" s="90"/>
      <c r="F2379" s="90"/>
      <c r="G2379" s="90"/>
      <c r="H2379" s="90"/>
    </row>
    <row r="2380" spans="1:8">
      <c r="A2380" s="90"/>
      <c r="B2380" s="90"/>
      <c r="C2380" s="90"/>
      <c r="D2380" s="90"/>
      <c r="E2380" s="90"/>
      <c r="F2380" s="90"/>
      <c r="G2380" s="90"/>
      <c r="H2380" s="90"/>
    </row>
    <row r="2381" spans="1:8">
      <c r="A2381" s="90"/>
      <c r="B2381" s="90"/>
      <c r="C2381" s="90"/>
      <c r="D2381" s="90"/>
      <c r="E2381" s="90"/>
      <c r="F2381" s="90"/>
      <c r="G2381" s="90"/>
      <c r="H2381" s="90"/>
    </row>
    <row r="2382" spans="1:8">
      <c r="A2382" s="90"/>
      <c r="B2382" s="90"/>
      <c r="C2382" s="90"/>
      <c r="D2382" s="90"/>
      <c r="E2382" s="90"/>
      <c r="F2382" s="90"/>
      <c r="G2382" s="90"/>
      <c r="H2382" s="90"/>
    </row>
    <row r="2383" spans="1:8">
      <c r="A2383" s="90"/>
      <c r="B2383" s="90"/>
      <c r="C2383" s="90"/>
      <c r="D2383" s="90"/>
      <c r="E2383" s="90"/>
      <c r="F2383" s="90"/>
      <c r="G2383" s="90"/>
      <c r="H2383" s="90"/>
    </row>
    <row r="2384" spans="1:8">
      <c r="A2384" s="90"/>
      <c r="B2384" s="90"/>
      <c r="C2384" s="90"/>
      <c r="D2384" s="90"/>
      <c r="E2384" s="90"/>
      <c r="F2384" s="90"/>
      <c r="G2384" s="90"/>
      <c r="H2384" s="90"/>
    </row>
    <row r="2385" spans="1:8">
      <c r="A2385" s="90"/>
      <c r="B2385" s="90"/>
      <c r="C2385" s="90"/>
      <c r="D2385" s="90"/>
      <c r="E2385" s="90"/>
      <c r="F2385" s="90"/>
      <c r="G2385" s="90"/>
      <c r="H2385" s="90"/>
    </row>
    <row r="2386" spans="1:8">
      <c r="A2386" s="90"/>
      <c r="B2386" s="90"/>
      <c r="C2386" s="90"/>
      <c r="D2386" s="90"/>
      <c r="E2386" s="90"/>
      <c r="F2386" s="90"/>
      <c r="G2386" s="90"/>
      <c r="H2386" s="90"/>
    </row>
    <row r="2387" spans="1:8">
      <c r="A2387" s="90"/>
      <c r="B2387" s="90"/>
      <c r="C2387" s="90"/>
      <c r="D2387" s="90"/>
      <c r="E2387" s="90"/>
      <c r="F2387" s="90"/>
      <c r="G2387" s="90"/>
      <c r="H2387" s="90"/>
    </row>
    <row r="2388" spans="1:8">
      <c r="A2388" s="90"/>
      <c r="B2388" s="90"/>
      <c r="C2388" s="90"/>
      <c r="D2388" s="90"/>
      <c r="E2388" s="90"/>
      <c r="F2388" s="90"/>
      <c r="G2388" s="90"/>
      <c r="H2388" s="90"/>
    </row>
    <row r="2389" spans="1:8">
      <c r="A2389" s="90"/>
      <c r="B2389" s="90"/>
      <c r="C2389" s="90"/>
      <c r="D2389" s="90"/>
      <c r="E2389" s="90"/>
      <c r="F2389" s="90"/>
      <c r="G2389" s="90"/>
      <c r="H2389" s="90"/>
    </row>
    <row r="2390" spans="1:8">
      <c r="A2390" s="90"/>
      <c r="B2390" s="90"/>
      <c r="C2390" s="90"/>
      <c r="D2390" s="90"/>
      <c r="E2390" s="90"/>
      <c r="F2390" s="90"/>
      <c r="G2390" s="90"/>
      <c r="H2390" s="90"/>
    </row>
    <row r="2391" spans="1:8">
      <c r="A2391" s="90"/>
      <c r="B2391" s="90"/>
      <c r="C2391" s="90"/>
      <c r="D2391" s="90"/>
      <c r="E2391" s="90"/>
      <c r="F2391" s="90"/>
      <c r="G2391" s="90"/>
      <c r="H2391" s="90"/>
    </row>
    <row r="2392" spans="1:8">
      <c r="A2392" s="90"/>
      <c r="B2392" s="90"/>
      <c r="C2392" s="90"/>
      <c r="D2392" s="90"/>
      <c r="E2392" s="90"/>
      <c r="F2392" s="90"/>
      <c r="G2392" s="90"/>
      <c r="H2392" s="90"/>
    </row>
    <row r="2393" spans="1:8">
      <c r="A2393" s="90"/>
      <c r="B2393" s="90"/>
      <c r="C2393" s="90"/>
      <c r="D2393" s="90"/>
      <c r="E2393" s="90"/>
      <c r="F2393" s="90"/>
      <c r="G2393" s="90"/>
      <c r="H2393" s="90"/>
    </row>
    <row r="2394" spans="1:8">
      <c r="A2394" s="90"/>
      <c r="B2394" s="90"/>
      <c r="C2394" s="90"/>
      <c r="D2394" s="90"/>
      <c r="E2394" s="90"/>
      <c r="F2394" s="90"/>
      <c r="G2394" s="90"/>
      <c r="H2394" s="90"/>
    </row>
    <row r="2395" spans="1:8">
      <c r="A2395" s="90"/>
      <c r="B2395" s="90"/>
      <c r="C2395" s="90"/>
      <c r="D2395" s="90"/>
      <c r="E2395" s="90"/>
      <c r="F2395" s="90"/>
      <c r="G2395" s="90"/>
      <c r="H2395" s="90"/>
    </row>
    <row r="2396" spans="1:8">
      <c r="A2396" s="90"/>
      <c r="B2396" s="90"/>
      <c r="C2396" s="90"/>
      <c r="D2396" s="90"/>
      <c r="E2396" s="90"/>
      <c r="F2396" s="90"/>
      <c r="G2396" s="90"/>
      <c r="H2396" s="90"/>
    </row>
    <row r="2397" spans="1:8">
      <c r="A2397" s="90"/>
      <c r="B2397" s="90"/>
      <c r="C2397" s="90"/>
      <c r="D2397" s="90"/>
      <c r="E2397" s="90"/>
      <c r="F2397" s="90"/>
      <c r="G2397" s="90"/>
      <c r="H2397" s="90"/>
    </row>
    <row r="2398" spans="1:8">
      <c r="A2398" s="90"/>
      <c r="B2398" s="90"/>
      <c r="C2398" s="90"/>
      <c r="D2398" s="90"/>
      <c r="E2398" s="90"/>
      <c r="F2398" s="90"/>
      <c r="G2398" s="90"/>
      <c r="H2398" s="90"/>
    </row>
    <row r="2399" spans="1:8">
      <c r="A2399" s="90"/>
      <c r="B2399" s="90"/>
      <c r="C2399" s="90"/>
      <c r="D2399" s="90"/>
      <c r="E2399" s="90"/>
      <c r="F2399" s="90"/>
      <c r="G2399" s="90"/>
      <c r="H2399" s="90"/>
    </row>
    <row r="2400" spans="1:8">
      <c r="A2400" s="90"/>
      <c r="B2400" s="90"/>
      <c r="C2400" s="90"/>
      <c r="D2400" s="90"/>
      <c r="E2400" s="90"/>
      <c r="F2400" s="90"/>
      <c r="G2400" s="90"/>
      <c r="H2400" s="90"/>
    </row>
    <row r="2401" spans="1:8">
      <c r="A2401" s="90"/>
      <c r="B2401" s="90"/>
      <c r="C2401" s="90"/>
      <c r="D2401" s="90"/>
      <c r="E2401" s="90"/>
      <c r="F2401" s="90"/>
      <c r="G2401" s="90"/>
      <c r="H2401" s="90"/>
    </row>
    <row r="2402" spans="1:8">
      <c r="A2402" s="90"/>
      <c r="B2402" s="90"/>
      <c r="C2402" s="90"/>
      <c r="D2402" s="90"/>
      <c r="E2402" s="90"/>
      <c r="F2402" s="90"/>
      <c r="G2402" s="90"/>
      <c r="H2402" s="90"/>
    </row>
    <row r="2403" spans="1:8">
      <c r="A2403" s="90"/>
      <c r="B2403" s="90"/>
      <c r="C2403" s="90"/>
      <c r="D2403" s="90"/>
      <c r="E2403" s="90"/>
      <c r="F2403" s="90"/>
      <c r="G2403" s="90"/>
      <c r="H2403" s="90"/>
    </row>
    <row r="2404" spans="1:8">
      <c r="A2404" s="90"/>
      <c r="B2404" s="90"/>
      <c r="C2404" s="90"/>
      <c r="D2404" s="90"/>
      <c r="E2404" s="90"/>
      <c r="F2404" s="90"/>
      <c r="G2404" s="90"/>
      <c r="H2404" s="90"/>
    </row>
    <row r="2405" spans="1:8">
      <c r="A2405" s="90"/>
      <c r="B2405" s="90"/>
      <c r="C2405" s="90"/>
      <c r="D2405" s="90"/>
      <c r="E2405" s="90"/>
      <c r="F2405" s="90"/>
      <c r="G2405" s="90"/>
      <c r="H2405" s="90"/>
    </row>
    <row r="2406" spans="1:8">
      <c r="A2406" s="90"/>
      <c r="B2406" s="90"/>
      <c r="C2406" s="90"/>
      <c r="D2406" s="90"/>
      <c r="E2406" s="90"/>
      <c r="F2406" s="90"/>
      <c r="G2406" s="90"/>
      <c r="H2406" s="90"/>
    </row>
    <row r="2407" spans="1:8">
      <c r="A2407" s="90"/>
      <c r="B2407" s="90"/>
      <c r="C2407" s="90"/>
      <c r="D2407" s="90"/>
      <c r="E2407" s="90"/>
      <c r="F2407" s="90"/>
      <c r="G2407" s="90"/>
      <c r="H2407" s="90"/>
    </row>
    <row r="2408" spans="1:8">
      <c r="A2408" s="90"/>
      <c r="B2408" s="90"/>
      <c r="C2408" s="90"/>
      <c r="D2408" s="90"/>
      <c r="E2408" s="90"/>
      <c r="F2408" s="90"/>
      <c r="G2408" s="90"/>
      <c r="H2408" s="90"/>
    </row>
    <row r="2409" spans="1:8">
      <c r="A2409" s="90"/>
      <c r="B2409" s="90"/>
      <c r="C2409" s="90"/>
      <c r="D2409" s="90"/>
      <c r="E2409" s="90"/>
      <c r="F2409" s="90"/>
      <c r="G2409" s="90"/>
      <c r="H2409" s="90"/>
    </row>
    <row r="2410" spans="1:8">
      <c r="A2410" s="90"/>
      <c r="B2410" s="90"/>
      <c r="C2410" s="90"/>
      <c r="D2410" s="90"/>
      <c r="E2410" s="90"/>
      <c r="F2410" s="90"/>
      <c r="G2410" s="90"/>
      <c r="H2410" s="90"/>
    </row>
    <row r="2411" spans="1:8">
      <c r="A2411" s="90"/>
      <c r="B2411" s="90"/>
      <c r="C2411" s="90"/>
      <c r="D2411" s="90"/>
      <c r="E2411" s="90"/>
      <c r="F2411" s="90"/>
      <c r="G2411" s="90"/>
      <c r="H2411" s="90"/>
    </row>
    <row r="2412" spans="1:8">
      <c r="A2412" s="90"/>
      <c r="B2412" s="90"/>
      <c r="C2412" s="90"/>
      <c r="D2412" s="90"/>
      <c r="E2412" s="90"/>
      <c r="F2412" s="90"/>
      <c r="G2412" s="90"/>
      <c r="H2412" s="90"/>
    </row>
    <row r="2413" spans="1:8">
      <c r="A2413" s="90"/>
      <c r="B2413" s="90"/>
      <c r="C2413" s="90"/>
      <c r="D2413" s="90"/>
      <c r="E2413" s="90"/>
      <c r="F2413" s="90"/>
      <c r="G2413" s="90"/>
      <c r="H2413" s="90"/>
    </row>
    <row r="2414" spans="1:8">
      <c r="A2414" s="90"/>
      <c r="B2414" s="90"/>
      <c r="C2414" s="90"/>
      <c r="D2414" s="90"/>
      <c r="E2414" s="90"/>
      <c r="F2414" s="90"/>
      <c r="G2414" s="90"/>
      <c r="H2414" s="90"/>
    </row>
    <row r="2415" spans="1:8">
      <c r="A2415" s="90"/>
      <c r="B2415" s="90"/>
      <c r="C2415" s="90"/>
      <c r="D2415" s="90"/>
      <c r="E2415" s="90"/>
      <c r="F2415" s="90"/>
      <c r="G2415" s="90"/>
      <c r="H2415" s="90"/>
    </row>
    <row r="2416" spans="1:8">
      <c r="A2416" s="90"/>
      <c r="B2416" s="90"/>
      <c r="C2416" s="90"/>
      <c r="D2416" s="90"/>
      <c r="E2416" s="90"/>
      <c r="F2416" s="90"/>
      <c r="G2416" s="90"/>
      <c r="H2416" s="90"/>
    </row>
    <row r="2417" spans="1:8">
      <c r="A2417" s="90"/>
      <c r="B2417" s="90"/>
      <c r="C2417" s="90"/>
      <c r="D2417" s="90"/>
      <c r="E2417" s="90"/>
      <c r="F2417" s="90"/>
      <c r="G2417" s="90"/>
      <c r="H2417" s="90"/>
    </row>
    <row r="2418" spans="1:8">
      <c r="A2418" s="90"/>
      <c r="B2418" s="90"/>
      <c r="C2418" s="90"/>
      <c r="D2418" s="90"/>
      <c r="E2418" s="90"/>
      <c r="F2418" s="90"/>
      <c r="G2418" s="90"/>
      <c r="H2418" s="90"/>
    </row>
    <row r="2419" spans="1:8">
      <c r="A2419" s="90"/>
      <c r="B2419" s="90"/>
      <c r="C2419" s="90"/>
      <c r="D2419" s="90"/>
      <c r="E2419" s="90"/>
      <c r="F2419" s="90"/>
      <c r="G2419" s="90"/>
      <c r="H2419" s="90"/>
    </row>
    <row r="2420" spans="1:8">
      <c r="A2420" s="90"/>
      <c r="B2420" s="90"/>
      <c r="C2420" s="90"/>
      <c r="D2420" s="90"/>
      <c r="E2420" s="90"/>
      <c r="F2420" s="90"/>
      <c r="G2420" s="90"/>
      <c r="H2420" s="90"/>
    </row>
    <row r="2421" spans="1:8">
      <c r="A2421" s="90"/>
      <c r="B2421" s="90"/>
      <c r="C2421" s="90"/>
      <c r="D2421" s="90"/>
      <c r="E2421" s="90"/>
      <c r="F2421" s="90"/>
      <c r="G2421" s="90"/>
      <c r="H2421" s="90"/>
    </row>
    <row r="2422" spans="1:8">
      <c r="A2422" s="90"/>
      <c r="B2422" s="90"/>
      <c r="C2422" s="90"/>
      <c r="D2422" s="90"/>
      <c r="E2422" s="90"/>
      <c r="F2422" s="90"/>
      <c r="G2422" s="90"/>
      <c r="H2422" s="90"/>
    </row>
    <row r="2423" spans="1:8">
      <c r="A2423" s="90"/>
      <c r="B2423" s="90"/>
      <c r="C2423" s="90"/>
      <c r="D2423" s="90"/>
      <c r="E2423" s="90"/>
      <c r="F2423" s="90"/>
      <c r="G2423" s="90"/>
      <c r="H2423" s="90"/>
    </row>
    <row r="2424" spans="1:8">
      <c r="A2424" s="90"/>
      <c r="B2424" s="90"/>
      <c r="C2424" s="90"/>
      <c r="D2424" s="90"/>
      <c r="E2424" s="90"/>
      <c r="F2424" s="90"/>
      <c r="G2424" s="90"/>
      <c r="H2424" s="90"/>
    </row>
    <row r="2425" spans="1:8">
      <c r="A2425" s="90"/>
      <c r="B2425" s="90"/>
      <c r="C2425" s="90"/>
      <c r="D2425" s="90"/>
      <c r="E2425" s="90"/>
      <c r="F2425" s="90"/>
      <c r="G2425" s="90"/>
      <c r="H2425" s="90"/>
    </row>
    <row r="2426" spans="1:8">
      <c r="A2426" s="90"/>
      <c r="B2426" s="90"/>
      <c r="C2426" s="90"/>
      <c r="D2426" s="90"/>
      <c r="E2426" s="90"/>
      <c r="F2426" s="90"/>
      <c r="G2426" s="90"/>
      <c r="H2426" s="90"/>
    </row>
    <row r="2427" spans="1:8">
      <c r="A2427" s="90"/>
      <c r="B2427" s="90"/>
      <c r="C2427" s="90"/>
      <c r="D2427" s="90"/>
      <c r="E2427" s="90"/>
      <c r="F2427" s="90"/>
      <c r="G2427" s="90"/>
      <c r="H2427" s="90"/>
    </row>
    <row r="2428" spans="1:8">
      <c r="A2428" s="90"/>
      <c r="B2428" s="90"/>
      <c r="C2428" s="90"/>
      <c r="D2428" s="90"/>
      <c r="E2428" s="90"/>
      <c r="F2428" s="90"/>
      <c r="G2428" s="90"/>
      <c r="H2428" s="90"/>
    </row>
    <row r="2429" spans="1:8">
      <c r="A2429" s="90"/>
      <c r="B2429" s="90"/>
      <c r="C2429" s="90"/>
      <c r="D2429" s="90"/>
      <c r="E2429" s="90"/>
      <c r="F2429" s="90"/>
      <c r="G2429" s="90"/>
      <c r="H2429" s="90"/>
    </row>
    <row r="2430" spans="1:8">
      <c r="A2430" s="90"/>
      <c r="B2430" s="90"/>
      <c r="C2430" s="90"/>
      <c r="D2430" s="90"/>
      <c r="E2430" s="90"/>
      <c r="F2430" s="90"/>
      <c r="G2430" s="90"/>
      <c r="H2430" s="90"/>
    </row>
    <row r="2431" spans="1:8">
      <c r="A2431" s="90"/>
      <c r="B2431" s="90"/>
      <c r="C2431" s="90"/>
      <c r="D2431" s="90"/>
      <c r="E2431" s="90"/>
      <c r="F2431" s="90"/>
      <c r="G2431" s="90"/>
      <c r="H2431" s="90"/>
    </row>
    <row r="2432" spans="1:8">
      <c r="A2432" s="90"/>
      <c r="B2432" s="90"/>
      <c r="C2432" s="90"/>
      <c r="D2432" s="90"/>
      <c r="E2432" s="90"/>
      <c r="F2432" s="90"/>
      <c r="G2432" s="90"/>
      <c r="H2432" s="90"/>
    </row>
    <row r="2433" spans="1:8">
      <c r="A2433" s="90"/>
      <c r="B2433" s="90"/>
      <c r="C2433" s="90"/>
      <c r="D2433" s="90"/>
      <c r="E2433" s="90"/>
      <c r="F2433" s="90"/>
      <c r="G2433" s="90"/>
      <c r="H2433" s="90"/>
    </row>
    <row r="2434" spans="1:8">
      <c r="A2434" s="90"/>
      <c r="B2434" s="90"/>
      <c r="C2434" s="90"/>
      <c r="D2434" s="90"/>
      <c r="E2434" s="90"/>
      <c r="F2434" s="90"/>
      <c r="G2434" s="90"/>
      <c r="H2434" s="90"/>
    </row>
    <row r="2435" spans="1:8">
      <c r="A2435" s="90"/>
      <c r="B2435" s="90"/>
      <c r="C2435" s="90"/>
      <c r="D2435" s="90"/>
      <c r="E2435" s="90"/>
      <c r="F2435" s="90"/>
      <c r="G2435" s="90"/>
      <c r="H2435" s="90"/>
    </row>
    <row r="2436" spans="1:8">
      <c r="A2436" s="90"/>
      <c r="B2436" s="90"/>
      <c r="C2436" s="90"/>
      <c r="D2436" s="90"/>
      <c r="E2436" s="90"/>
      <c r="F2436" s="90"/>
      <c r="G2436" s="90"/>
      <c r="H2436" s="90"/>
    </row>
    <row r="2437" spans="1:8">
      <c r="A2437" s="90"/>
      <c r="B2437" s="90"/>
      <c r="C2437" s="90"/>
      <c r="D2437" s="90"/>
      <c r="E2437" s="90"/>
      <c r="F2437" s="90"/>
      <c r="G2437" s="90"/>
      <c r="H2437" s="90"/>
    </row>
    <row r="2438" spans="1:8">
      <c r="A2438" s="90"/>
      <c r="B2438" s="90"/>
      <c r="C2438" s="90"/>
      <c r="D2438" s="90"/>
      <c r="E2438" s="90"/>
      <c r="F2438" s="90"/>
      <c r="G2438" s="90"/>
      <c r="H2438" s="90"/>
    </row>
    <row r="2439" spans="1:8">
      <c r="A2439" s="90"/>
      <c r="B2439" s="90"/>
      <c r="C2439" s="90"/>
      <c r="D2439" s="90"/>
      <c r="E2439" s="90"/>
      <c r="F2439" s="90"/>
      <c r="G2439" s="90"/>
      <c r="H2439" s="90"/>
    </row>
    <row r="2440" spans="1:8">
      <c r="A2440" s="90"/>
      <c r="B2440" s="90"/>
      <c r="C2440" s="90"/>
      <c r="D2440" s="90"/>
      <c r="E2440" s="90"/>
      <c r="F2440" s="90"/>
      <c r="G2440" s="90"/>
      <c r="H2440" s="90"/>
    </row>
    <row r="2441" spans="1:8">
      <c r="A2441" s="90"/>
      <c r="B2441" s="90"/>
      <c r="C2441" s="90"/>
      <c r="D2441" s="90"/>
      <c r="E2441" s="90"/>
      <c r="F2441" s="90"/>
      <c r="G2441" s="90"/>
      <c r="H2441" s="90"/>
    </row>
    <row r="2442" spans="1:8">
      <c r="A2442" s="90"/>
      <c r="B2442" s="90"/>
      <c r="C2442" s="90"/>
      <c r="D2442" s="90"/>
      <c r="E2442" s="90"/>
      <c r="F2442" s="90"/>
      <c r="G2442" s="90"/>
      <c r="H2442" s="90"/>
    </row>
    <row r="2443" spans="1:8">
      <c r="A2443" s="90"/>
      <c r="B2443" s="90"/>
      <c r="C2443" s="90"/>
      <c r="D2443" s="90"/>
      <c r="E2443" s="90"/>
      <c r="F2443" s="90"/>
      <c r="G2443" s="90"/>
      <c r="H2443" s="90"/>
    </row>
    <row r="2444" spans="1:8">
      <c r="A2444" s="90"/>
      <c r="B2444" s="90"/>
      <c r="C2444" s="90"/>
      <c r="D2444" s="90"/>
      <c r="E2444" s="90"/>
      <c r="F2444" s="90"/>
      <c r="G2444" s="90"/>
      <c r="H2444" s="90"/>
    </row>
    <row r="2445" spans="1:8">
      <c r="A2445" s="90"/>
      <c r="B2445" s="90"/>
      <c r="C2445" s="90"/>
      <c r="D2445" s="90"/>
      <c r="E2445" s="90"/>
      <c r="F2445" s="90"/>
      <c r="G2445" s="90"/>
      <c r="H2445" s="90"/>
    </row>
    <row r="2446" spans="1:8">
      <c r="A2446" s="90"/>
      <c r="B2446" s="90"/>
      <c r="C2446" s="90"/>
      <c r="D2446" s="90"/>
      <c r="E2446" s="90"/>
      <c r="F2446" s="90"/>
      <c r="G2446" s="90"/>
      <c r="H2446" s="90"/>
    </row>
    <row r="2447" spans="1:8">
      <c r="A2447" s="90"/>
      <c r="B2447" s="90"/>
      <c r="C2447" s="90"/>
      <c r="D2447" s="90"/>
      <c r="E2447" s="90"/>
      <c r="F2447" s="90"/>
      <c r="G2447" s="90"/>
      <c r="H2447" s="90"/>
    </row>
    <row r="2448" spans="1:8">
      <c r="A2448" s="90"/>
      <c r="B2448" s="90"/>
      <c r="C2448" s="90"/>
      <c r="D2448" s="90"/>
      <c r="E2448" s="90"/>
      <c r="F2448" s="90"/>
      <c r="G2448" s="90"/>
      <c r="H2448" s="90"/>
    </row>
    <row r="2449" spans="1:8">
      <c r="A2449" s="90"/>
      <c r="B2449" s="90"/>
      <c r="C2449" s="90"/>
      <c r="D2449" s="90"/>
      <c r="E2449" s="90"/>
      <c r="F2449" s="90"/>
      <c r="G2449" s="90"/>
      <c r="H2449" s="90"/>
    </row>
    <row r="2450" spans="1:8">
      <c r="A2450" s="90"/>
      <c r="B2450" s="90"/>
      <c r="C2450" s="90"/>
      <c r="D2450" s="90"/>
      <c r="E2450" s="90"/>
      <c r="F2450" s="90"/>
      <c r="G2450" s="90"/>
      <c r="H2450" s="90"/>
    </row>
    <row r="2451" spans="1:8">
      <c r="A2451" s="90"/>
      <c r="B2451" s="90"/>
      <c r="C2451" s="90"/>
      <c r="D2451" s="90"/>
      <c r="E2451" s="90"/>
      <c r="F2451" s="90"/>
      <c r="G2451" s="90"/>
      <c r="H2451" s="90"/>
    </row>
    <row r="2452" spans="1:8">
      <c r="A2452" s="90"/>
      <c r="B2452" s="90"/>
      <c r="C2452" s="90"/>
      <c r="D2452" s="90"/>
      <c r="E2452" s="90"/>
      <c r="F2452" s="90"/>
      <c r="G2452" s="90"/>
      <c r="H2452" s="90"/>
    </row>
    <row r="2453" spans="1:8">
      <c r="A2453" s="90"/>
      <c r="B2453" s="90"/>
      <c r="C2453" s="90"/>
      <c r="D2453" s="90"/>
      <c r="E2453" s="90"/>
      <c r="F2453" s="90"/>
      <c r="G2453" s="90"/>
      <c r="H2453" s="90"/>
    </row>
    <row r="2454" spans="1:8">
      <c r="A2454" s="90"/>
      <c r="B2454" s="90"/>
      <c r="C2454" s="90"/>
      <c r="D2454" s="90"/>
      <c r="E2454" s="90"/>
      <c r="F2454" s="90"/>
      <c r="G2454" s="90"/>
      <c r="H2454" s="90"/>
    </row>
    <row r="2455" spans="1:8">
      <c r="A2455" s="90"/>
      <c r="B2455" s="90"/>
      <c r="C2455" s="90"/>
      <c r="D2455" s="90"/>
      <c r="E2455" s="90"/>
      <c r="F2455" s="90"/>
      <c r="G2455" s="90"/>
      <c r="H2455" s="90"/>
    </row>
    <row r="2456" spans="1:8">
      <c r="A2456" s="90"/>
      <c r="B2456" s="90"/>
      <c r="C2456" s="90"/>
      <c r="D2456" s="90"/>
      <c r="E2456" s="90"/>
      <c r="F2456" s="90"/>
      <c r="G2456" s="90"/>
      <c r="H2456" s="90"/>
    </row>
    <row r="2457" spans="1:8">
      <c r="A2457" s="90"/>
      <c r="B2457" s="90"/>
      <c r="C2457" s="90"/>
      <c r="D2457" s="90"/>
      <c r="E2457" s="90"/>
      <c r="F2457" s="90"/>
      <c r="G2457" s="90"/>
      <c r="H2457" s="90"/>
    </row>
    <row r="2458" spans="1:8">
      <c r="A2458" s="90"/>
      <c r="B2458" s="90"/>
      <c r="C2458" s="90"/>
      <c r="D2458" s="90"/>
      <c r="E2458" s="90"/>
      <c r="F2458" s="90"/>
      <c r="G2458" s="90"/>
      <c r="H2458" s="90"/>
    </row>
    <row r="2459" spans="1:8">
      <c r="A2459" s="90"/>
      <c r="B2459" s="90"/>
      <c r="C2459" s="90"/>
      <c r="D2459" s="90"/>
      <c r="E2459" s="90"/>
      <c r="F2459" s="90"/>
      <c r="G2459" s="90"/>
      <c r="H2459" s="90"/>
    </row>
    <row r="2460" spans="1:8">
      <c r="A2460" s="90"/>
      <c r="B2460" s="90"/>
      <c r="C2460" s="90"/>
      <c r="D2460" s="90"/>
      <c r="E2460" s="90"/>
      <c r="F2460" s="90"/>
      <c r="G2460" s="90"/>
      <c r="H2460" s="90"/>
    </row>
    <row r="2461" spans="1:8">
      <c r="A2461" s="90"/>
      <c r="B2461" s="90"/>
      <c r="C2461" s="90"/>
      <c r="D2461" s="90"/>
      <c r="E2461" s="90"/>
      <c r="F2461" s="90"/>
      <c r="G2461" s="90"/>
      <c r="H2461" s="90"/>
    </row>
    <row r="2462" spans="1:8">
      <c r="A2462" s="90"/>
      <c r="B2462" s="90"/>
      <c r="C2462" s="90"/>
      <c r="D2462" s="90"/>
      <c r="E2462" s="90"/>
      <c r="F2462" s="90"/>
      <c r="G2462" s="90"/>
      <c r="H2462" s="90"/>
    </row>
    <row r="2463" spans="1:8">
      <c r="A2463" s="90"/>
      <c r="B2463" s="90"/>
      <c r="C2463" s="90"/>
      <c r="D2463" s="90"/>
      <c r="E2463" s="90"/>
      <c r="F2463" s="90"/>
      <c r="G2463" s="90"/>
      <c r="H2463" s="90"/>
    </row>
    <row r="2464" spans="1:8">
      <c r="A2464" s="90"/>
      <c r="B2464" s="90"/>
      <c r="C2464" s="90"/>
      <c r="D2464" s="90"/>
      <c r="E2464" s="90"/>
      <c r="F2464" s="90"/>
      <c r="G2464" s="90"/>
      <c r="H2464" s="90"/>
    </row>
    <row r="2465" spans="1:8">
      <c r="A2465" s="90"/>
      <c r="B2465" s="90"/>
      <c r="C2465" s="90"/>
      <c r="D2465" s="90"/>
      <c r="E2465" s="90"/>
      <c r="F2465" s="90"/>
      <c r="G2465" s="90"/>
      <c r="H2465" s="90"/>
    </row>
    <row r="2466" spans="1:8">
      <c r="A2466" s="90"/>
      <c r="B2466" s="90"/>
      <c r="C2466" s="90"/>
      <c r="D2466" s="90"/>
      <c r="E2466" s="90"/>
      <c r="F2466" s="90"/>
      <c r="G2466" s="90"/>
      <c r="H2466" s="90"/>
    </row>
    <row r="2467" spans="1:8">
      <c r="A2467" s="90"/>
      <c r="B2467" s="90"/>
      <c r="C2467" s="90"/>
      <c r="D2467" s="90"/>
      <c r="E2467" s="90"/>
      <c r="F2467" s="90"/>
      <c r="G2467" s="90"/>
      <c r="H2467" s="90"/>
    </row>
    <row r="2468" spans="1:8">
      <c r="A2468" s="90"/>
      <c r="B2468" s="90"/>
      <c r="C2468" s="90"/>
      <c r="D2468" s="90"/>
      <c r="E2468" s="90"/>
      <c r="F2468" s="90"/>
      <c r="G2468" s="90"/>
      <c r="H2468" s="90"/>
    </row>
    <row r="2469" spans="1:8">
      <c r="A2469" s="90"/>
      <c r="B2469" s="90"/>
      <c r="C2469" s="90"/>
      <c r="D2469" s="90"/>
      <c r="E2469" s="90"/>
      <c r="F2469" s="90"/>
      <c r="G2469" s="90"/>
      <c r="H2469" s="90"/>
    </row>
    <row r="2470" spans="1:8">
      <c r="A2470" s="90"/>
      <c r="B2470" s="90"/>
      <c r="C2470" s="90"/>
      <c r="D2470" s="90"/>
      <c r="E2470" s="90"/>
      <c r="F2470" s="90"/>
      <c r="G2470" s="90"/>
      <c r="H2470" s="90"/>
    </row>
    <row r="2471" spans="1:8">
      <c r="A2471" s="90"/>
      <c r="B2471" s="90"/>
      <c r="C2471" s="90"/>
      <c r="D2471" s="90"/>
      <c r="E2471" s="90"/>
      <c r="F2471" s="90"/>
      <c r="G2471" s="90"/>
      <c r="H2471" s="90"/>
    </row>
    <row r="2472" spans="1:8">
      <c r="A2472" s="90"/>
      <c r="B2472" s="90"/>
      <c r="C2472" s="90"/>
      <c r="D2472" s="90"/>
      <c r="E2472" s="90"/>
      <c r="F2472" s="90"/>
      <c r="G2472" s="90"/>
      <c r="H2472" s="90"/>
    </row>
    <row r="2473" spans="1:8">
      <c r="A2473" s="90"/>
      <c r="B2473" s="90"/>
      <c r="C2473" s="90"/>
      <c r="D2473" s="90"/>
      <c r="E2473" s="90"/>
      <c r="F2473" s="90"/>
      <c r="G2473" s="90"/>
      <c r="H2473" s="90"/>
    </row>
    <row r="2474" spans="1:8">
      <c r="A2474" s="90"/>
      <c r="B2474" s="90"/>
      <c r="C2474" s="90"/>
      <c r="D2474" s="90"/>
      <c r="E2474" s="90"/>
      <c r="F2474" s="90"/>
      <c r="G2474" s="90"/>
      <c r="H2474" s="90"/>
    </row>
    <row r="2475" spans="1:8">
      <c r="A2475" s="90"/>
      <c r="B2475" s="90"/>
      <c r="C2475" s="90"/>
      <c r="D2475" s="90"/>
      <c r="E2475" s="90"/>
      <c r="F2475" s="90"/>
      <c r="G2475" s="90"/>
      <c r="H2475" s="90"/>
    </row>
    <row r="2476" spans="1:8">
      <c r="A2476" s="90"/>
      <c r="B2476" s="90"/>
      <c r="C2476" s="90"/>
      <c r="D2476" s="90"/>
      <c r="E2476" s="90"/>
      <c r="F2476" s="90"/>
      <c r="G2476" s="90"/>
      <c r="H2476" s="90"/>
    </row>
    <row r="2477" spans="1:8">
      <c r="A2477" s="90"/>
      <c r="B2477" s="90"/>
      <c r="C2477" s="90"/>
      <c r="D2477" s="90"/>
      <c r="E2477" s="90"/>
      <c r="F2477" s="90"/>
      <c r="G2477" s="90"/>
      <c r="H2477" s="90"/>
    </row>
    <row r="2478" spans="1:8">
      <c r="A2478" s="90"/>
      <c r="B2478" s="90"/>
      <c r="C2478" s="90"/>
      <c r="D2478" s="90"/>
      <c r="E2478" s="90"/>
      <c r="F2478" s="90"/>
      <c r="G2478" s="90"/>
      <c r="H2478" s="90"/>
    </row>
    <row r="2479" spans="1:8">
      <c r="A2479" s="90"/>
      <c r="B2479" s="90"/>
      <c r="C2479" s="90"/>
      <c r="D2479" s="90"/>
      <c r="E2479" s="90"/>
      <c r="F2479" s="90"/>
      <c r="G2479" s="90"/>
      <c r="H2479" s="90"/>
    </row>
    <row r="2480" spans="1:8">
      <c r="A2480" s="90"/>
      <c r="B2480" s="90"/>
      <c r="C2480" s="90"/>
      <c r="D2480" s="90"/>
      <c r="E2480" s="90"/>
      <c r="F2480" s="90"/>
      <c r="G2480" s="90"/>
      <c r="H2480" s="90"/>
    </row>
    <row r="2481" spans="1:8">
      <c r="A2481" s="90"/>
      <c r="B2481" s="90"/>
      <c r="C2481" s="90"/>
      <c r="D2481" s="90"/>
      <c r="E2481" s="90"/>
      <c r="F2481" s="90"/>
      <c r="G2481" s="90"/>
      <c r="H2481" s="90"/>
    </row>
    <row r="2482" spans="1:8">
      <c r="A2482" s="90"/>
      <c r="B2482" s="90"/>
      <c r="C2482" s="90"/>
      <c r="D2482" s="90"/>
      <c r="E2482" s="90"/>
      <c r="F2482" s="90"/>
      <c r="G2482" s="90"/>
      <c r="H2482" s="90"/>
    </row>
    <row r="2483" spans="1:8">
      <c r="A2483" s="90"/>
      <c r="B2483" s="90"/>
      <c r="C2483" s="90"/>
      <c r="D2483" s="90"/>
      <c r="E2483" s="90"/>
      <c r="F2483" s="90"/>
      <c r="G2483" s="90"/>
      <c r="H2483" s="90"/>
    </row>
    <row r="2484" spans="1:8">
      <c r="A2484" s="90"/>
      <c r="B2484" s="90"/>
      <c r="C2484" s="90"/>
      <c r="D2484" s="90"/>
      <c r="E2484" s="90"/>
      <c r="F2484" s="90"/>
      <c r="G2484" s="90"/>
      <c r="H2484" s="90"/>
    </row>
    <row r="2485" spans="1:8">
      <c r="A2485" s="90"/>
      <c r="B2485" s="90"/>
      <c r="C2485" s="90"/>
      <c r="D2485" s="90"/>
      <c r="E2485" s="90"/>
      <c r="F2485" s="90"/>
      <c r="G2485" s="90"/>
      <c r="H2485" s="90"/>
    </row>
    <row r="2486" spans="1:8">
      <c r="A2486" s="90"/>
      <c r="B2486" s="90"/>
      <c r="C2486" s="90"/>
      <c r="D2486" s="90"/>
      <c r="E2486" s="90"/>
      <c r="F2486" s="90"/>
      <c r="G2486" s="90"/>
      <c r="H2486" s="90"/>
    </row>
    <row r="2487" spans="1:8">
      <c r="A2487" s="90"/>
      <c r="B2487" s="90"/>
      <c r="C2487" s="90"/>
      <c r="D2487" s="90"/>
      <c r="E2487" s="90"/>
      <c r="F2487" s="90"/>
      <c r="G2487" s="90"/>
      <c r="H2487" s="90"/>
    </row>
    <row r="2488" spans="1:8">
      <c r="A2488" s="90"/>
      <c r="B2488" s="90"/>
      <c r="C2488" s="90"/>
      <c r="D2488" s="90"/>
      <c r="E2488" s="90"/>
      <c r="F2488" s="90"/>
      <c r="G2488" s="90"/>
      <c r="H2488" s="90"/>
    </row>
    <row r="2489" spans="1:8">
      <c r="A2489" s="90"/>
      <c r="B2489" s="90"/>
      <c r="C2489" s="90"/>
      <c r="D2489" s="90"/>
      <c r="E2489" s="90"/>
      <c r="F2489" s="90"/>
      <c r="G2489" s="90"/>
      <c r="H2489" s="90"/>
    </row>
    <row r="2490" spans="1:8">
      <c r="A2490" s="90"/>
      <c r="B2490" s="90"/>
      <c r="C2490" s="90"/>
      <c r="D2490" s="90"/>
      <c r="E2490" s="90"/>
      <c r="F2490" s="90"/>
      <c r="G2490" s="90"/>
      <c r="H2490" s="90"/>
    </row>
    <row r="2491" spans="1:8">
      <c r="A2491" s="90"/>
      <c r="B2491" s="90"/>
      <c r="C2491" s="90"/>
      <c r="D2491" s="90"/>
      <c r="E2491" s="90"/>
      <c r="F2491" s="90"/>
      <c r="G2491" s="90"/>
      <c r="H2491" s="90"/>
    </row>
    <row r="2492" spans="1:8">
      <c r="A2492" s="90"/>
      <c r="B2492" s="90"/>
      <c r="C2492" s="90"/>
      <c r="D2492" s="90"/>
      <c r="E2492" s="90"/>
      <c r="F2492" s="90"/>
      <c r="G2492" s="90"/>
      <c r="H2492" s="90"/>
    </row>
    <row r="2493" spans="1:8">
      <c r="A2493" s="90"/>
      <c r="B2493" s="90"/>
      <c r="C2493" s="90"/>
      <c r="D2493" s="90"/>
      <c r="E2493" s="90"/>
      <c r="F2493" s="90"/>
      <c r="G2493" s="90"/>
      <c r="H2493" s="90"/>
    </row>
    <row r="2494" spans="1:8">
      <c r="A2494" s="90"/>
      <c r="B2494" s="90"/>
      <c r="C2494" s="90"/>
      <c r="D2494" s="90"/>
      <c r="E2494" s="90"/>
      <c r="F2494" s="90"/>
      <c r="G2494" s="90"/>
      <c r="H2494" s="90"/>
    </row>
    <row r="2495" spans="1:8">
      <c r="A2495" s="90"/>
      <c r="B2495" s="90"/>
      <c r="C2495" s="90"/>
      <c r="D2495" s="90"/>
      <c r="E2495" s="90"/>
      <c r="F2495" s="90"/>
      <c r="G2495" s="90"/>
      <c r="H2495" s="90"/>
    </row>
    <row r="2496" spans="1:8">
      <c r="A2496" s="90"/>
      <c r="B2496" s="90"/>
      <c r="C2496" s="90"/>
      <c r="D2496" s="90"/>
      <c r="E2496" s="90"/>
      <c r="F2496" s="90"/>
      <c r="G2496" s="90"/>
      <c r="H2496" s="90"/>
    </row>
    <row r="2497" spans="1:8">
      <c r="A2497" s="90"/>
      <c r="B2497" s="90"/>
      <c r="C2497" s="90"/>
      <c r="D2497" s="90"/>
      <c r="E2497" s="90"/>
      <c r="F2497" s="90"/>
      <c r="G2497" s="90"/>
      <c r="H2497" s="90"/>
    </row>
    <row r="2498" spans="1:8">
      <c r="A2498" s="90"/>
      <c r="B2498" s="90"/>
      <c r="C2498" s="90"/>
      <c r="D2498" s="90"/>
      <c r="E2498" s="90"/>
      <c r="F2498" s="90"/>
      <c r="G2498" s="90"/>
      <c r="H2498" s="90"/>
    </row>
    <row r="2499" spans="1:8">
      <c r="A2499" s="90"/>
      <c r="B2499" s="90"/>
      <c r="C2499" s="90"/>
      <c r="D2499" s="90"/>
      <c r="E2499" s="90"/>
      <c r="F2499" s="90"/>
      <c r="G2499" s="90"/>
      <c r="H2499" s="90"/>
    </row>
    <row r="2500" spans="1:8">
      <c r="A2500" s="90"/>
      <c r="B2500" s="90"/>
      <c r="C2500" s="90"/>
      <c r="D2500" s="90"/>
      <c r="E2500" s="90"/>
      <c r="F2500" s="90"/>
      <c r="G2500" s="90"/>
      <c r="H2500" s="90"/>
    </row>
    <row r="2501" spans="1:8">
      <c r="A2501" s="90"/>
      <c r="B2501" s="90"/>
      <c r="C2501" s="90"/>
      <c r="D2501" s="90"/>
      <c r="E2501" s="90"/>
      <c r="F2501" s="90"/>
      <c r="G2501" s="90"/>
      <c r="H2501" s="90"/>
    </row>
    <row r="2502" spans="1:8">
      <c r="A2502" s="90"/>
      <c r="B2502" s="90"/>
      <c r="C2502" s="90"/>
      <c r="D2502" s="90"/>
      <c r="E2502" s="90"/>
      <c r="F2502" s="90"/>
      <c r="G2502" s="90"/>
      <c r="H2502" s="90"/>
    </row>
    <row r="2503" spans="1:8">
      <c r="A2503" s="90"/>
      <c r="B2503" s="90"/>
      <c r="C2503" s="90"/>
      <c r="D2503" s="90"/>
      <c r="E2503" s="90"/>
      <c r="F2503" s="90"/>
      <c r="G2503" s="90"/>
      <c r="H2503" s="90"/>
    </row>
    <row r="2504" spans="1:8">
      <c r="A2504" s="90"/>
      <c r="B2504" s="90"/>
      <c r="C2504" s="90"/>
      <c r="D2504" s="90"/>
      <c r="E2504" s="90"/>
      <c r="F2504" s="90"/>
      <c r="G2504" s="90"/>
      <c r="H2504" s="90"/>
    </row>
    <row r="2505" spans="1:8">
      <c r="A2505" s="90"/>
      <c r="B2505" s="90"/>
      <c r="C2505" s="90"/>
      <c r="D2505" s="90"/>
      <c r="E2505" s="90"/>
      <c r="F2505" s="90"/>
      <c r="G2505" s="90"/>
      <c r="H2505" s="90"/>
    </row>
    <row r="2506" spans="1:8">
      <c r="A2506" s="90"/>
      <c r="B2506" s="90"/>
      <c r="C2506" s="90"/>
      <c r="D2506" s="90"/>
      <c r="E2506" s="90"/>
      <c r="F2506" s="90"/>
      <c r="G2506" s="90"/>
      <c r="H2506" s="90"/>
    </row>
    <row r="2507" spans="1:8">
      <c r="A2507" s="90"/>
      <c r="B2507" s="90"/>
      <c r="C2507" s="90"/>
      <c r="D2507" s="90"/>
      <c r="E2507" s="90"/>
      <c r="F2507" s="90"/>
      <c r="G2507" s="90"/>
      <c r="H2507" s="90"/>
    </row>
    <row r="2508" spans="1:8">
      <c r="A2508" s="90"/>
      <c r="B2508" s="90"/>
      <c r="C2508" s="90"/>
      <c r="D2508" s="90"/>
      <c r="E2508" s="90"/>
      <c r="F2508" s="90"/>
      <c r="G2508" s="90"/>
      <c r="H2508" s="90"/>
    </row>
    <row r="2509" spans="1:8">
      <c r="A2509" s="90"/>
      <c r="B2509" s="90"/>
      <c r="C2509" s="90"/>
      <c r="D2509" s="90"/>
      <c r="E2509" s="90"/>
      <c r="F2509" s="90"/>
      <c r="G2509" s="90"/>
      <c r="H2509" s="90"/>
    </row>
    <row r="2510" spans="1:8">
      <c r="A2510" s="90"/>
      <c r="B2510" s="90"/>
      <c r="C2510" s="90"/>
      <c r="D2510" s="90"/>
      <c r="E2510" s="90"/>
      <c r="F2510" s="90"/>
      <c r="G2510" s="90"/>
      <c r="H2510" s="90"/>
    </row>
    <row r="2511" spans="1:8">
      <c r="A2511" s="90"/>
      <c r="B2511" s="90"/>
      <c r="C2511" s="90"/>
      <c r="D2511" s="90"/>
      <c r="E2511" s="90"/>
      <c r="F2511" s="90"/>
      <c r="G2511" s="90"/>
      <c r="H2511" s="90"/>
    </row>
    <row r="2512" spans="1:8">
      <c r="A2512" s="90"/>
      <c r="B2512" s="90"/>
      <c r="C2512" s="90"/>
      <c r="D2512" s="90"/>
      <c r="E2512" s="90"/>
      <c r="F2512" s="90"/>
      <c r="G2512" s="90"/>
      <c r="H2512" s="90"/>
    </row>
    <row r="2513" spans="1:8">
      <c r="A2513" s="90"/>
      <c r="B2513" s="90"/>
      <c r="C2513" s="90"/>
      <c r="D2513" s="90"/>
      <c r="E2513" s="90"/>
      <c r="F2513" s="90"/>
      <c r="G2513" s="90"/>
      <c r="H2513" s="90"/>
    </row>
    <row r="2514" spans="1:8">
      <c r="A2514" s="90"/>
      <c r="B2514" s="90"/>
      <c r="C2514" s="90"/>
      <c r="D2514" s="90"/>
      <c r="E2514" s="90"/>
      <c r="F2514" s="90"/>
      <c r="G2514" s="90"/>
      <c r="H2514" s="90"/>
    </row>
    <row r="2515" spans="1:8">
      <c r="A2515" s="90"/>
      <c r="B2515" s="90"/>
      <c r="C2515" s="90"/>
      <c r="D2515" s="90"/>
      <c r="E2515" s="90"/>
      <c r="F2515" s="90"/>
      <c r="G2515" s="90"/>
      <c r="H2515" s="90"/>
    </row>
    <row r="2516" spans="1:8">
      <c r="A2516" s="90"/>
      <c r="B2516" s="90"/>
      <c r="C2516" s="90"/>
      <c r="D2516" s="90"/>
      <c r="E2516" s="90"/>
      <c r="F2516" s="90"/>
      <c r="G2516" s="90"/>
      <c r="H2516" s="90"/>
    </row>
    <row r="2517" spans="1:8">
      <c r="A2517" s="90"/>
      <c r="B2517" s="90"/>
      <c r="C2517" s="90"/>
      <c r="D2517" s="90"/>
      <c r="E2517" s="90"/>
      <c r="F2517" s="90"/>
      <c r="G2517" s="90"/>
      <c r="H2517" s="90"/>
    </row>
    <row r="2518" spans="1:8">
      <c r="A2518" s="90"/>
      <c r="B2518" s="90"/>
      <c r="C2518" s="90"/>
      <c r="D2518" s="90"/>
      <c r="E2518" s="90"/>
      <c r="F2518" s="90"/>
      <c r="G2518" s="90"/>
      <c r="H2518" s="90"/>
    </row>
    <row r="2519" spans="1:8">
      <c r="A2519" s="90"/>
      <c r="B2519" s="90"/>
      <c r="C2519" s="90"/>
      <c r="D2519" s="90"/>
      <c r="E2519" s="90"/>
      <c r="F2519" s="90"/>
      <c r="G2519" s="90"/>
      <c r="H2519" s="90"/>
    </row>
    <row r="2520" spans="1:8">
      <c r="A2520" s="90"/>
      <c r="B2520" s="90"/>
      <c r="C2520" s="90"/>
      <c r="D2520" s="90"/>
      <c r="E2520" s="90"/>
      <c r="F2520" s="90"/>
      <c r="G2520" s="90"/>
      <c r="H2520" s="90"/>
    </row>
    <row r="2521" spans="1:8">
      <c r="A2521" s="90"/>
      <c r="B2521" s="90"/>
      <c r="C2521" s="90"/>
      <c r="D2521" s="90"/>
      <c r="E2521" s="90"/>
      <c r="F2521" s="90"/>
      <c r="G2521" s="90"/>
      <c r="H2521" s="90"/>
    </row>
    <row r="2522" spans="1:8">
      <c r="A2522" s="90"/>
      <c r="B2522" s="90"/>
      <c r="C2522" s="90"/>
      <c r="D2522" s="90"/>
      <c r="E2522" s="90"/>
      <c r="F2522" s="90"/>
      <c r="G2522" s="90"/>
      <c r="H2522" s="90"/>
    </row>
    <row r="2523" spans="1:8">
      <c r="A2523" s="90"/>
      <c r="B2523" s="90"/>
      <c r="C2523" s="90"/>
      <c r="D2523" s="90"/>
      <c r="E2523" s="90"/>
      <c r="F2523" s="90"/>
      <c r="G2523" s="90"/>
      <c r="H2523" s="90"/>
    </row>
    <row r="2524" spans="1:8">
      <c r="A2524" s="90"/>
      <c r="B2524" s="90"/>
      <c r="C2524" s="90"/>
      <c r="D2524" s="90"/>
      <c r="E2524" s="90"/>
      <c r="F2524" s="90"/>
      <c r="G2524" s="90"/>
      <c r="H2524" s="90"/>
    </row>
    <row r="2525" spans="1:8">
      <c r="A2525" s="90"/>
      <c r="B2525" s="90"/>
      <c r="C2525" s="90"/>
      <c r="D2525" s="90"/>
      <c r="E2525" s="90"/>
      <c r="F2525" s="90"/>
      <c r="G2525" s="90"/>
      <c r="H2525" s="90"/>
    </row>
    <row r="2526" spans="1:8">
      <c r="A2526" s="90"/>
      <c r="B2526" s="90"/>
      <c r="C2526" s="90"/>
      <c r="D2526" s="90"/>
      <c r="E2526" s="90"/>
      <c r="F2526" s="90"/>
      <c r="G2526" s="90"/>
      <c r="H2526" s="90"/>
    </row>
    <row r="2527" spans="1:8">
      <c r="A2527" s="90"/>
      <c r="B2527" s="90"/>
      <c r="C2527" s="90"/>
      <c r="D2527" s="90"/>
      <c r="E2527" s="90"/>
      <c r="F2527" s="90"/>
      <c r="G2527" s="90"/>
      <c r="H2527" s="90"/>
    </row>
    <row r="2528" spans="1:8">
      <c r="A2528" s="90"/>
      <c r="B2528" s="90"/>
      <c r="C2528" s="90"/>
      <c r="D2528" s="90"/>
      <c r="E2528" s="90"/>
      <c r="F2528" s="90"/>
      <c r="G2528" s="90"/>
      <c r="H2528" s="90"/>
    </row>
    <row r="2529" spans="1:8">
      <c r="A2529" s="90"/>
      <c r="B2529" s="90"/>
      <c r="C2529" s="90"/>
      <c r="D2529" s="90"/>
      <c r="E2529" s="90"/>
      <c r="F2529" s="90"/>
      <c r="G2529" s="90"/>
      <c r="H2529" s="90"/>
    </row>
    <row r="2530" spans="1:8">
      <c r="A2530" s="90"/>
      <c r="B2530" s="90"/>
      <c r="C2530" s="90"/>
      <c r="D2530" s="90"/>
      <c r="E2530" s="90"/>
      <c r="F2530" s="90"/>
      <c r="G2530" s="90"/>
      <c r="H2530" s="90"/>
    </row>
    <row r="2531" spans="1:8">
      <c r="A2531" s="90"/>
      <c r="B2531" s="90"/>
      <c r="C2531" s="90"/>
      <c r="D2531" s="90"/>
      <c r="E2531" s="90"/>
      <c r="F2531" s="90"/>
      <c r="G2531" s="90"/>
      <c r="H2531" s="90"/>
    </row>
    <row r="2532" spans="1:8">
      <c r="A2532" s="90"/>
      <c r="B2532" s="90"/>
      <c r="C2532" s="90"/>
      <c r="D2532" s="90"/>
      <c r="E2532" s="90"/>
      <c r="F2532" s="90"/>
      <c r="G2532" s="90"/>
      <c r="H2532" s="90"/>
    </row>
    <row r="2533" spans="1:8">
      <c r="A2533" s="90"/>
      <c r="B2533" s="90"/>
      <c r="C2533" s="90"/>
      <c r="D2533" s="90"/>
      <c r="E2533" s="90"/>
      <c r="F2533" s="90"/>
      <c r="G2533" s="90"/>
      <c r="H2533" s="90"/>
    </row>
    <row r="2534" spans="1:8">
      <c r="A2534" s="90"/>
      <c r="B2534" s="90"/>
      <c r="C2534" s="90"/>
      <c r="D2534" s="90"/>
      <c r="E2534" s="90"/>
      <c r="F2534" s="90"/>
      <c r="G2534" s="90"/>
      <c r="H2534" s="90"/>
    </row>
    <row r="2535" spans="1:8">
      <c r="A2535" s="90"/>
      <c r="B2535" s="90"/>
      <c r="C2535" s="90"/>
      <c r="D2535" s="90"/>
      <c r="E2535" s="90"/>
      <c r="F2535" s="90"/>
      <c r="G2535" s="90"/>
      <c r="H2535" s="90"/>
    </row>
    <row r="2536" spans="1:8">
      <c r="A2536" s="90"/>
      <c r="B2536" s="90"/>
      <c r="C2536" s="90"/>
      <c r="D2536" s="90"/>
      <c r="E2536" s="90"/>
      <c r="F2536" s="90"/>
      <c r="G2536" s="90"/>
      <c r="H2536" s="90"/>
    </row>
    <row r="2537" spans="1:8">
      <c r="A2537" s="90"/>
      <c r="B2537" s="90"/>
      <c r="C2537" s="90"/>
      <c r="D2537" s="90"/>
      <c r="E2537" s="90"/>
      <c r="F2537" s="90"/>
      <c r="G2537" s="90"/>
      <c r="H2537" s="90"/>
    </row>
    <row r="2538" spans="1:8">
      <c r="A2538" s="90"/>
      <c r="B2538" s="90"/>
      <c r="C2538" s="90"/>
      <c r="D2538" s="90"/>
      <c r="E2538" s="90"/>
      <c r="F2538" s="90"/>
      <c r="G2538" s="90"/>
      <c r="H2538" s="90"/>
    </row>
    <row r="2539" spans="1:8">
      <c r="A2539" s="90"/>
      <c r="B2539" s="90"/>
      <c r="C2539" s="90"/>
      <c r="D2539" s="90"/>
      <c r="E2539" s="90"/>
      <c r="F2539" s="90"/>
      <c r="G2539" s="90"/>
      <c r="H2539" s="90"/>
    </row>
    <row r="2540" spans="1:8">
      <c r="A2540" s="90"/>
      <c r="B2540" s="90"/>
      <c r="C2540" s="90"/>
      <c r="D2540" s="90"/>
      <c r="E2540" s="90"/>
      <c r="F2540" s="90"/>
      <c r="G2540" s="90"/>
      <c r="H2540" s="90"/>
    </row>
    <row r="2541" spans="1:8">
      <c r="A2541" s="90"/>
      <c r="B2541" s="90"/>
      <c r="C2541" s="90"/>
      <c r="D2541" s="90"/>
      <c r="E2541" s="90"/>
      <c r="F2541" s="90"/>
      <c r="G2541" s="90"/>
      <c r="H2541" s="90"/>
    </row>
    <row r="2542" spans="1:8">
      <c r="A2542" s="90"/>
      <c r="B2542" s="90"/>
      <c r="C2542" s="90"/>
      <c r="D2542" s="90"/>
      <c r="E2542" s="90"/>
      <c r="F2542" s="90"/>
      <c r="G2542" s="90"/>
      <c r="H2542" s="90"/>
    </row>
    <row r="2543" spans="1:8">
      <c r="A2543" s="90"/>
      <c r="B2543" s="90"/>
      <c r="C2543" s="90"/>
      <c r="D2543" s="90"/>
      <c r="E2543" s="90"/>
      <c r="F2543" s="90"/>
      <c r="G2543" s="90"/>
      <c r="H2543" s="90"/>
    </row>
    <row r="2544" spans="1:8">
      <c r="A2544" s="90"/>
      <c r="B2544" s="90"/>
      <c r="C2544" s="90"/>
      <c r="D2544" s="90"/>
      <c r="E2544" s="90"/>
      <c r="F2544" s="90"/>
      <c r="G2544" s="90"/>
      <c r="H2544" s="90"/>
    </row>
    <row r="2545" spans="1:8">
      <c r="A2545" s="90"/>
      <c r="B2545" s="90"/>
      <c r="C2545" s="90"/>
      <c r="D2545" s="90"/>
      <c r="E2545" s="90"/>
      <c r="F2545" s="90"/>
      <c r="G2545" s="90"/>
      <c r="H2545" s="90"/>
    </row>
    <row r="2546" spans="1:8">
      <c r="A2546" s="90"/>
      <c r="B2546" s="90"/>
      <c r="C2546" s="90"/>
      <c r="D2546" s="90"/>
      <c r="E2546" s="90"/>
      <c r="F2546" s="90"/>
      <c r="G2546" s="90"/>
      <c r="H2546" s="90"/>
    </row>
    <row r="2547" spans="1:8">
      <c r="A2547" s="90"/>
      <c r="B2547" s="90"/>
      <c r="C2547" s="90"/>
      <c r="D2547" s="90"/>
      <c r="E2547" s="90"/>
      <c r="F2547" s="90"/>
      <c r="G2547" s="90"/>
      <c r="H2547" s="90"/>
    </row>
    <row r="2548" spans="1:8">
      <c r="A2548" s="90"/>
      <c r="B2548" s="90"/>
      <c r="C2548" s="90"/>
      <c r="D2548" s="90"/>
      <c r="E2548" s="90"/>
      <c r="F2548" s="90"/>
      <c r="G2548" s="90"/>
      <c r="H2548" s="90"/>
    </row>
    <row r="2549" spans="1:8">
      <c r="A2549" s="90"/>
      <c r="B2549" s="90"/>
      <c r="C2549" s="90"/>
      <c r="D2549" s="90"/>
      <c r="E2549" s="90"/>
      <c r="F2549" s="90"/>
      <c r="G2549" s="90"/>
      <c r="H2549" s="90"/>
    </row>
    <row r="2550" spans="1:8">
      <c r="A2550" s="90"/>
      <c r="B2550" s="90"/>
      <c r="C2550" s="90"/>
      <c r="D2550" s="90"/>
      <c r="E2550" s="90"/>
      <c r="F2550" s="90"/>
      <c r="G2550" s="90"/>
      <c r="H2550" s="90"/>
    </row>
    <row r="2551" spans="1:8">
      <c r="A2551" s="90"/>
      <c r="B2551" s="90"/>
      <c r="C2551" s="90"/>
      <c r="D2551" s="90"/>
      <c r="E2551" s="90"/>
      <c r="F2551" s="90"/>
      <c r="G2551" s="90"/>
      <c r="H2551" s="90"/>
    </row>
    <row r="2552" spans="1:8">
      <c r="A2552" s="90"/>
      <c r="B2552" s="90"/>
      <c r="C2552" s="90"/>
      <c r="D2552" s="90"/>
      <c r="E2552" s="90"/>
      <c r="F2552" s="90"/>
      <c r="G2552" s="90"/>
      <c r="H2552" s="90"/>
    </row>
    <row r="2553" spans="1:8">
      <c r="A2553" s="90"/>
      <c r="B2553" s="90"/>
      <c r="C2553" s="90"/>
      <c r="D2553" s="90"/>
      <c r="E2553" s="90"/>
      <c r="F2553" s="90"/>
      <c r="G2553" s="90"/>
      <c r="H2553" s="90"/>
    </row>
    <row r="2554" spans="1:8">
      <c r="A2554" s="90"/>
      <c r="B2554" s="90"/>
      <c r="C2554" s="90"/>
      <c r="D2554" s="90"/>
      <c r="E2554" s="90"/>
      <c r="F2554" s="90"/>
      <c r="G2554" s="90"/>
      <c r="H2554" s="90"/>
    </row>
    <row r="2555" spans="1:8">
      <c r="A2555" s="90"/>
      <c r="B2555" s="90"/>
      <c r="C2555" s="90"/>
      <c r="D2555" s="90"/>
      <c r="E2555" s="90"/>
      <c r="F2555" s="90"/>
      <c r="G2555" s="90"/>
      <c r="H2555" s="90"/>
    </row>
    <row r="2556" spans="1:8">
      <c r="A2556" s="90"/>
      <c r="B2556" s="90"/>
      <c r="C2556" s="90"/>
      <c r="D2556" s="90"/>
      <c r="E2556" s="90"/>
      <c r="F2556" s="90"/>
      <c r="G2556" s="90"/>
      <c r="H2556" s="90"/>
    </row>
    <row r="2557" spans="1:8">
      <c r="A2557" s="90"/>
      <c r="B2557" s="90"/>
      <c r="C2557" s="90"/>
      <c r="D2557" s="90"/>
      <c r="E2557" s="90"/>
      <c r="F2557" s="90"/>
      <c r="G2557" s="90"/>
      <c r="H2557" s="90"/>
    </row>
    <row r="2558" spans="1:8">
      <c r="A2558" s="90"/>
      <c r="B2558" s="90"/>
      <c r="C2558" s="90"/>
      <c r="D2558" s="90"/>
      <c r="E2558" s="90"/>
      <c r="F2558" s="90"/>
      <c r="G2558" s="90"/>
      <c r="H2558" s="90"/>
    </row>
    <row r="2559" spans="1:8">
      <c r="A2559" s="90"/>
      <c r="B2559" s="90"/>
      <c r="C2559" s="90"/>
      <c r="D2559" s="90"/>
      <c r="E2559" s="90"/>
      <c r="F2559" s="90"/>
      <c r="G2559" s="90"/>
      <c r="H2559" s="90"/>
    </row>
    <row r="2560" spans="1:8">
      <c r="A2560" s="90"/>
      <c r="B2560" s="90"/>
      <c r="C2560" s="90"/>
      <c r="D2560" s="90"/>
      <c r="E2560" s="90"/>
      <c r="F2560" s="90"/>
      <c r="G2560" s="90"/>
      <c r="H2560" s="90"/>
    </row>
    <row r="2561" spans="1:8">
      <c r="A2561" s="90"/>
      <c r="B2561" s="90"/>
      <c r="C2561" s="90"/>
      <c r="D2561" s="90"/>
      <c r="E2561" s="90"/>
      <c r="F2561" s="90"/>
      <c r="G2561" s="90"/>
      <c r="H2561" s="90"/>
    </row>
    <row r="2562" spans="1:8">
      <c r="A2562" s="90"/>
      <c r="B2562" s="90"/>
      <c r="C2562" s="90"/>
      <c r="D2562" s="90"/>
      <c r="E2562" s="90"/>
      <c r="F2562" s="90"/>
      <c r="G2562" s="90"/>
      <c r="H2562" s="90"/>
    </row>
    <row r="2563" spans="1:8">
      <c r="A2563" s="90"/>
      <c r="B2563" s="90"/>
      <c r="C2563" s="90"/>
      <c r="D2563" s="90"/>
      <c r="E2563" s="90"/>
      <c r="F2563" s="90"/>
      <c r="G2563" s="90"/>
      <c r="H2563" s="90"/>
    </row>
    <row r="2564" spans="1:8">
      <c r="A2564" s="90"/>
      <c r="B2564" s="90"/>
      <c r="C2564" s="90"/>
      <c r="D2564" s="90"/>
      <c r="E2564" s="90"/>
      <c r="F2564" s="90"/>
      <c r="G2564" s="90"/>
      <c r="H2564" s="90"/>
    </row>
    <row r="2565" spans="1:8">
      <c r="A2565" s="90"/>
      <c r="B2565" s="90"/>
      <c r="C2565" s="90"/>
      <c r="D2565" s="90"/>
      <c r="E2565" s="90"/>
      <c r="F2565" s="90"/>
      <c r="G2565" s="90"/>
      <c r="H2565" s="90"/>
    </row>
    <row r="2566" spans="1:8">
      <c r="A2566" s="90"/>
      <c r="B2566" s="90"/>
      <c r="C2566" s="90"/>
      <c r="D2566" s="90"/>
      <c r="E2566" s="90"/>
      <c r="F2566" s="90"/>
      <c r="G2566" s="90"/>
      <c r="H2566" s="90"/>
    </row>
    <row r="2567" spans="1:8">
      <c r="A2567" s="90"/>
      <c r="B2567" s="90"/>
      <c r="C2567" s="90"/>
      <c r="D2567" s="90"/>
      <c r="E2567" s="90"/>
      <c r="F2567" s="90"/>
      <c r="G2567" s="90"/>
      <c r="H2567" s="90"/>
    </row>
    <row r="2568" spans="1:8">
      <c r="A2568" s="90"/>
      <c r="B2568" s="90"/>
      <c r="C2568" s="90"/>
      <c r="D2568" s="90"/>
      <c r="E2568" s="90"/>
      <c r="F2568" s="90"/>
      <c r="G2568" s="90"/>
      <c r="H2568" s="90"/>
    </row>
    <row r="2569" spans="1:8">
      <c r="A2569" s="90"/>
      <c r="B2569" s="90"/>
      <c r="C2569" s="90"/>
      <c r="D2569" s="90"/>
      <c r="E2569" s="90"/>
      <c r="F2569" s="90"/>
      <c r="G2569" s="90"/>
      <c r="H2569" s="90"/>
    </row>
    <row r="2570" spans="1:8">
      <c r="A2570" s="90"/>
      <c r="B2570" s="90"/>
      <c r="C2570" s="90"/>
      <c r="D2570" s="90"/>
      <c r="E2570" s="90"/>
      <c r="F2570" s="90"/>
      <c r="G2570" s="90"/>
      <c r="H2570" s="90"/>
    </row>
    <row r="2571" spans="1:8">
      <c r="A2571" s="90"/>
      <c r="B2571" s="90"/>
      <c r="C2571" s="90"/>
      <c r="D2571" s="90"/>
      <c r="E2571" s="90"/>
      <c r="F2571" s="90"/>
      <c r="G2571" s="90"/>
      <c r="H2571" s="90"/>
    </row>
    <row r="2572" spans="1:8">
      <c r="A2572" s="90"/>
      <c r="B2572" s="90"/>
      <c r="C2572" s="90"/>
      <c r="D2572" s="90"/>
      <c r="E2572" s="90"/>
      <c r="F2572" s="90"/>
      <c r="G2572" s="90"/>
      <c r="H2572" s="90"/>
    </row>
    <row r="2573" spans="1:8">
      <c r="A2573" s="90"/>
      <c r="B2573" s="90"/>
      <c r="C2573" s="90"/>
      <c r="D2573" s="90"/>
      <c r="E2573" s="90"/>
      <c r="F2573" s="90"/>
      <c r="G2573" s="90"/>
      <c r="H2573" s="90"/>
    </row>
    <row r="2574" spans="1:8">
      <c r="A2574" s="90"/>
      <c r="B2574" s="90"/>
      <c r="C2574" s="90"/>
      <c r="D2574" s="90"/>
      <c r="E2574" s="90"/>
      <c r="F2574" s="90"/>
      <c r="G2574" s="90"/>
      <c r="H2574" s="90"/>
    </row>
    <row r="2575" spans="1:8">
      <c r="A2575" s="90"/>
      <c r="B2575" s="90"/>
      <c r="C2575" s="90"/>
      <c r="D2575" s="90"/>
      <c r="E2575" s="90"/>
      <c r="F2575" s="90"/>
      <c r="G2575" s="90"/>
      <c r="H2575" s="90"/>
    </row>
    <row r="2576" spans="1:8">
      <c r="A2576" s="90"/>
      <c r="B2576" s="90"/>
      <c r="C2576" s="90"/>
      <c r="D2576" s="90"/>
      <c r="E2576" s="90"/>
      <c r="F2576" s="90"/>
      <c r="G2576" s="90"/>
      <c r="H2576" s="90"/>
    </row>
    <row r="2577" spans="1:8">
      <c r="A2577" s="90"/>
      <c r="B2577" s="90"/>
      <c r="C2577" s="90"/>
      <c r="D2577" s="90"/>
      <c r="E2577" s="90"/>
      <c r="F2577" s="90"/>
      <c r="G2577" s="90"/>
      <c r="H2577" s="90"/>
    </row>
    <row r="2578" spans="1:8">
      <c r="A2578" s="90"/>
      <c r="B2578" s="90"/>
      <c r="C2578" s="90"/>
      <c r="D2578" s="90"/>
      <c r="E2578" s="90"/>
      <c r="F2578" s="90"/>
      <c r="G2578" s="90"/>
      <c r="H2578" s="90"/>
    </row>
    <row r="2579" spans="1:8">
      <c r="A2579" s="90"/>
      <c r="B2579" s="90"/>
      <c r="C2579" s="90"/>
      <c r="D2579" s="90"/>
      <c r="E2579" s="90"/>
      <c r="F2579" s="90"/>
      <c r="G2579" s="90"/>
      <c r="H2579" s="90"/>
    </row>
    <row r="2580" spans="1:8">
      <c r="A2580" s="90"/>
      <c r="B2580" s="90"/>
      <c r="C2580" s="90"/>
      <c r="D2580" s="90"/>
      <c r="E2580" s="90"/>
      <c r="F2580" s="90"/>
      <c r="G2580" s="90"/>
      <c r="H2580" s="90"/>
    </row>
    <row r="2581" spans="1:8">
      <c r="A2581" s="90"/>
      <c r="B2581" s="90"/>
      <c r="C2581" s="90"/>
      <c r="D2581" s="90"/>
      <c r="E2581" s="90"/>
      <c r="F2581" s="90"/>
      <c r="G2581" s="90"/>
      <c r="H2581" s="90"/>
    </row>
    <row r="2582" spans="1:8">
      <c r="A2582" s="90"/>
      <c r="B2582" s="90"/>
      <c r="C2582" s="90"/>
      <c r="D2582" s="90"/>
      <c r="E2582" s="90"/>
      <c r="F2582" s="90"/>
      <c r="G2582" s="90"/>
      <c r="H2582" s="90"/>
    </row>
    <row r="2583" spans="1:8">
      <c r="A2583" s="90"/>
      <c r="B2583" s="90"/>
      <c r="C2583" s="90"/>
      <c r="D2583" s="90"/>
      <c r="E2583" s="90"/>
      <c r="F2583" s="90"/>
      <c r="G2583" s="90"/>
      <c r="H2583" s="90"/>
    </row>
    <row r="2584" spans="1:8">
      <c r="A2584" s="90"/>
      <c r="B2584" s="90"/>
      <c r="C2584" s="90"/>
      <c r="D2584" s="90"/>
      <c r="E2584" s="90"/>
      <c r="F2584" s="90"/>
      <c r="G2584" s="90"/>
      <c r="H2584" s="90"/>
    </row>
    <row r="2585" spans="1:8">
      <c r="A2585" s="90"/>
      <c r="B2585" s="90"/>
      <c r="C2585" s="90"/>
      <c r="D2585" s="90"/>
      <c r="E2585" s="90"/>
      <c r="F2585" s="90"/>
      <c r="G2585" s="90"/>
      <c r="H2585" s="90"/>
    </row>
    <row r="2586" spans="1:8">
      <c r="A2586" s="90"/>
      <c r="B2586" s="90"/>
      <c r="C2586" s="90"/>
      <c r="D2586" s="90"/>
      <c r="E2586" s="90"/>
      <c r="F2586" s="90"/>
      <c r="G2586" s="90"/>
      <c r="H2586" s="90"/>
    </row>
    <row r="2587" spans="1:8">
      <c r="A2587" s="90"/>
      <c r="B2587" s="90"/>
      <c r="C2587" s="90"/>
      <c r="D2587" s="90"/>
      <c r="E2587" s="90"/>
      <c r="F2587" s="90"/>
      <c r="G2587" s="90"/>
      <c r="H2587" s="90"/>
    </row>
    <row r="2588" spans="1:8">
      <c r="A2588" s="90"/>
      <c r="B2588" s="90"/>
      <c r="C2588" s="90"/>
      <c r="D2588" s="90"/>
      <c r="E2588" s="90"/>
      <c r="F2588" s="90"/>
      <c r="G2588" s="90"/>
      <c r="H2588" s="90"/>
    </row>
    <row r="2589" spans="1:8">
      <c r="A2589" s="90"/>
      <c r="B2589" s="90"/>
      <c r="C2589" s="90"/>
      <c r="D2589" s="90"/>
      <c r="E2589" s="90"/>
      <c r="F2589" s="90"/>
      <c r="G2589" s="90"/>
      <c r="H2589" s="90"/>
    </row>
    <row r="2590" spans="1:8">
      <c r="A2590" s="90"/>
      <c r="B2590" s="90"/>
      <c r="C2590" s="90"/>
      <c r="D2590" s="90"/>
      <c r="E2590" s="90"/>
      <c r="F2590" s="90"/>
      <c r="G2590" s="90"/>
      <c r="H2590" s="90"/>
    </row>
    <row r="2591" spans="1:8">
      <c r="A2591" s="90"/>
      <c r="B2591" s="90"/>
      <c r="C2591" s="90"/>
      <c r="D2591" s="90"/>
      <c r="E2591" s="90"/>
      <c r="F2591" s="90"/>
      <c r="G2591" s="90"/>
      <c r="H2591" s="90"/>
    </row>
    <row r="2592" spans="1:8">
      <c r="A2592" s="90"/>
      <c r="B2592" s="90"/>
      <c r="C2592" s="90"/>
      <c r="D2592" s="90"/>
      <c r="E2592" s="90"/>
      <c r="F2592" s="90"/>
      <c r="G2592" s="90"/>
      <c r="H2592" s="90"/>
    </row>
    <row r="2593" spans="1:8">
      <c r="A2593" s="90"/>
      <c r="B2593" s="90"/>
      <c r="C2593" s="90"/>
      <c r="D2593" s="90"/>
      <c r="E2593" s="90"/>
      <c r="F2593" s="90"/>
      <c r="G2593" s="90"/>
      <c r="H2593" s="90"/>
    </row>
    <row r="2594" spans="1:8">
      <c r="A2594" s="90"/>
      <c r="B2594" s="90"/>
      <c r="C2594" s="90"/>
      <c r="D2594" s="90"/>
      <c r="E2594" s="90"/>
      <c r="F2594" s="90"/>
      <c r="G2594" s="90"/>
      <c r="H2594" s="90"/>
    </row>
    <row r="2595" spans="1:8">
      <c r="A2595" s="90"/>
      <c r="B2595" s="90"/>
      <c r="C2595" s="90"/>
      <c r="D2595" s="90"/>
      <c r="E2595" s="90"/>
      <c r="F2595" s="90"/>
      <c r="G2595" s="90"/>
      <c r="H2595" s="90"/>
    </row>
    <row r="2596" spans="1:8">
      <c r="A2596" s="90"/>
      <c r="B2596" s="90"/>
      <c r="C2596" s="90"/>
      <c r="D2596" s="90"/>
      <c r="E2596" s="90"/>
      <c r="F2596" s="90"/>
      <c r="G2596" s="90"/>
      <c r="H2596" s="90"/>
    </row>
    <row r="2597" spans="1:8">
      <c r="A2597" s="90"/>
      <c r="B2597" s="90"/>
      <c r="C2597" s="90"/>
      <c r="D2597" s="90"/>
      <c r="E2597" s="90"/>
      <c r="F2597" s="90"/>
      <c r="G2597" s="90"/>
      <c r="H2597" s="90"/>
    </row>
    <row r="2598" spans="1:8">
      <c r="A2598" s="90"/>
      <c r="B2598" s="90"/>
      <c r="C2598" s="90"/>
      <c r="D2598" s="90"/>
      <c r="E2598" s="90"/>
      <c r="F2598" s="90"/>
      <c r="G2598" s="90"/>
      <c r="H2598" s="90"/>
    </row>
    <row r="2599" spans="1:8">
      <c r="A2599" s="90"/>
      <c r="B2599" s="90"/>
      <c r="C2599" s="90"/>
      <c r="D2599" s="90"/>
      <c r="E2599" s="90"/>
      <c r="F2599" s="90"/>
      <c r="G2599" s="90"/>
      <c r="H2599" s="90"/>
    </row>
    <row r="2600" spans="1:8">
      <c r="A2600" s="90"/>
      <c r="B2600" s="90"/>
      <c r="C2600" s="90"/>
      <c r="D2600" s="90"/>
      <c r="E2600" s="90"/>
      <c r="F2600" s="90"/>
      <c r="G2600" s="90"/>
      <c r="H2600" s="90"/>
    </row>
    <row r="2601" spans="1:8">
      <c r="A2601" s="90"/>
      <c r="B2601" s="90"/>
      <c r="C2601" s="90"/>
      <c r="D2601" s="90"/>
      <c r="E2601" s="90"/>
      <c r="F2601" s="90"/>
      <c r="G2601" s="90"/>
      <c r="H2601" s="90"/>
    </row>
    <row r="2602" spans="1:8">
      <c r="A2602" s="90"/>
      <c r="B2602" s="90"/>
      <c r="C2602" s="90"/>
      <c r="D2602" s="90"/>
      <c r="E2602" s="90"/>
      <c r="F2602" s="90"/>
      <c r="G2602" s="90"/>
      <c r="H2602" s="90"/>
    </row>
    <row r="2603" spans="1:8">
      <c r="A2603" s="90"/>
      <c r="B2603" s="90"/>
      <c r="C2603" s="90"/>
      <c r="D2603" s="90"/>
      <c r="E2603" s="90"/>
      <c r="F2603" s="90"/>
      <c r="G2603" s="90"/>
      <c r="H2603" s="90"/>
    </row>
    <row r="2604" spans="1:8">
      <c r="A2604" s="90"/>
      <c r="B2604" s="90"/>
      <c r="C2604" s="90"/>
      <c r="D2604" s="90"/>
      <c r="E2604" s="90"/>
      <c r="F2604" s="90"/>
      <c r="G2604" s="90"/>
      <c r="H2604" s="90"/>
    </row>
    <row r="2605" spans="1:8">
      <c r="A2605" s="90"/>
      <c r="B2605" s="90"/>
      <c r="C2605" s="90"/>
      <c r="D2605" s="90"/>
      <c r="E2605" s="90"/>
      <c r="F2605" s="90"/>
      <c r="G2605" s="90"/>
      <c r="H2605" s="90"/>
    </row>
    <row r="2606" spans="1:8">
      <c r="A2606" s="90"/>
      <c r="B2606" s="90"/>
      <c r="C2606" s="90"/>
      <c r="D2606" s="90"/>
      <c r="E2606" s="90"/>
      <c r="F2606" s="90"/>
      <c r="G2606" s="90"/>
      <c r="H2606" s="90"/>
    </row>
    <row r="2607" spans="1:8">
      <c r="A2607" s="90"/>
      <c r="B2607" s="90"/>
      <c r="C2607" s="90"/>
      <c r="D2607" s="90"/>
      <c r="E2607" s="90"/>
      <c r="F2607" s="90"/>
      <c r="G2607" s="90"/>
      <c r="H2607" s="90"/>
    </row>
    <row r="2608" spans="1:8">
      <c r="A2608" s="90"/>
      <c r="B2608" s="90"/>
      <c r="C2608" s="90"/>
      <c r="D2608" s="90"/>
      <c r="E2608" s="90"/>
      <c r="F2608" s="90"/>
      <c r="G2608" s="90"/>
      <c r="H2608" s="90"/>
    </row>
    <row r="2609" spans="1:8">
      <c r="A2609" s="90"/>
      <c r="B2609" s="90"/>
      <c r="C2609" s="90"/>
      <c r="D2609" s="90"/>
      <c r="E2609" s="90"/>
      <c r="F2609" s="90"/>
      <c r="G2609" s="90"/>
      <c r="H2609" s="90"/>
    </row>
    <row r="2610" spans="1:8">
      <c r="A2610" s="90"/>
      <c r="B2610" s="90"/>
      <c r="C2610" s="90"/>
      <c r="D2610" s="90"/>
      <c r="E2610" s="90"/>
      <c r="F2610" s="90"/>
      <c r="G2610" s="90"/>
      <c r="H2610" s="90"/>
    </row>
    <row r="2611" spans="1:8">
      <c r="A2611" s="90"/>
      <c r="B2611" s="90"/>
      <c r="C2611" s="90"/>
      <c r="D2611" s="90"/>
      <c r="E2611" s="90"/>
      <c r="F2611" s="90"/>
      <c r="G2611" s="90"/>
      <c r="H2611" s="90"/>
    </row>
    <row r="2612" spans="1:8">
      <c r="A2612" s="90"/>
      <c r="B2612" s="90"/>
      <c r="C2612" s="90"/>
      <c r="D2612" s="90"/>
      <c r="E2612" s="90"/>
      <c r="F2612" s="90"/>
      <c r="G2612" s="90"/>
      <c r="H2612" s="90"/>
    </row>
    <row r="2613" spans="1:8">
      <c r="A2613" s="90"/>
      <c r="B2613" s="90"/>
      <c r="C2613" s="90"/>
      <c r="D2613" s="90"/>
      <c r="E2613" s="90"/>
      <c r="F2613" s="90"/>
      <c r="G2613" s="90"/>
      <c r="H2613" s="90"/>
    </row>
    <row r="2614" spans="1:8">
      <c r="A2614" s="90"/>
      <c r="B2614" s="90"/>
      <c r="C2614" s="90"/>
      <c r="D2614" s="90"/>
      <c r="E2614" s="90"/>
      <c r="F2614" s="90"/>
      <c r="G2614" s="90"/>
      <c r="H2614" s="90"/>
    </row>
    <row r="2615" spans="1:8">
      <c r="A2615" s="90"/>
      <c r="B2615" s="90"/>
      <c r="C2615" s="90"/>
      <c r="D2615" s="90"/>
      <c r="E2615" s="90"/>
      <c r="F2615" s="90"/>
      <c r="G2615" s="90"/>
      <c r="H2615" s="90"/>
    </row>
    <row r="2616" spans="1:8">
      <c r="A2616" s="90"/>
      <c r="B2616" s="90"/>
      <c r="C2616" s="90"/>
      <c r="D2616" s="90"/>
      <c r="E2616" s="90"/>
      <c r="F2616" s="90"/>
      <c r="G2616" s="90"/>
      <c r="H2616" s="90"/>
    </row>
    <row r="2617" spans="1:8">
      <c r="A2617" s="90"/>
      <c r="B2617" s="90"/>
      <c r="C2617" s="90"/>
      <c r="D2617" s="90"/>
      <c r="E2617" s="90"/>
      <c r="F2617" s="90"/>
      <c r="G2617" s="90"/>
      <c r="H2617" s="90"/>
    </row>
    <row r="2618" spans="1:8">
      <c r="A2618" s="90"/>
      <c r="B2618" s="90"/>
      <c r="C2618" s="90"/>
      <c r="D2618" s="90"/>
      <c r="E2618" s="90"/>
      <c r="F2618" s="90"/>
      <c r="G2618" s="90"/>
      <c r="H2618" s="90"/>
    </row>
    <row r="2619" spans="1:8">
      <c r="A2619" s="90"/>
      <c r="B2619" s="90"/>
      <c r="C2619" s="90"/>
      <c r="D2619" s="90"/>
      <c r="E2619" s="90"/>
      <c r="F2619" s="90"/>
      <c r="G2619" s="90"/>
      <c r="H2619" s="90"/>
    </row>
    <row r="2620" spans="1:8">
      <c r="A2620" s="90"/>
      <c r="B2620" s="90"/>
      <c r="C2620" s="90"/>
      <c r="D2620" s="90"/>
      <c r="E2620" s="90"/>
      <c r="F2620" s="90"/>
      <c r="G2620" s="90"/>
      <c r="H2620" s="90"/>
    </row>
    <row r="2621" spans="1:8">
      <c r="A2621" s="90"/>
      <c r="B2621" s="90"/>
      <c r="C2621" s="90"/>
      <c r="D2621" s="90"/>
      <c r="E2621" s="90"/>
      <c r="F2621" s="90"/>
      <c r="G2621" s="90"/>
      <c r="H2621" s="90"/>
    </row>
    <row r="2622" spans="1:8">
      <c r="A2622" s="90"/>
      <c r="B2622" s="90"/>
      <c r="C2622" s="90"/>
      <c r="D2622" s="90"/>
      <c r="E2622" s="90"/>
      <c r="F2622" s="90"/>
      <c r="G2622" s="90"/>
      <c r="H2622" s="90"/>
    </row>
    <row r="2623" spans="1:8">
      <c r="A2623" s="90"/>
      <c r="B2623" s="90"/>
      <c r="C2623" s="90"/>
      <c r="D2623" s="90"/>
      <c r="E2623" s="90"/>
      <c r="F2623" s="90"/>
      <c r="G2623" s="90"/>
      <c r="H2623" s="90"/>
    </row>
    <row r="2624" spans="1:8">
      <c r="A2624" s="90"/>
      <c r="B2624" s="90"/>
      <c r="C2624" s="90"/>
      <c r="D2624" s="90"/>
      <c r="E2624" s="90"/>
      <c r="F2624" s="90"/>
      <c r="G2624" s="90"/>
      <c r="H2624" s="90"/>
    </row>
    <row r="2625" spans="1:8">
      <c r="A2625" s="90"/>
      <c r="B2625" s="90"/>
      <c r="C2625" s="90"/>
      <c r="D2625" s="90"/>
      <c r="E2625" s="90"/>
      <c r="F2625" s="90"/>
      <c r="G2625" s="90"/>
      <c r="H2625" s="90"/>
    </row>
    <row r="2626" spans="1:8">
      <c r="A2626" s="90"/>
      <c r="B2626" s="90"/>
      <c r="C2626" s="90"/>
      <c r="D2626" s="90"/>
      <c r="E2626" s="90"/>
      <c r="F2626" s="90"/>
      <c r="G2626" s="90"/>
      <c r="H2626" s="90"/>
    </row>
    <row r="2627" spans="1:8">
      <c r="A2627" s="90"/>
      <c r="B2627" s="90"/>
      <c r="C2627" s="90"/>
      <c r="D2627" s="90"/>
      <c r="E2627" s="90"/>
      <c r="F2627" s="90"/>
      <c r="G2627" s="90"/>
      <c r="H2627" s="90"/>
    </row>
    <row r="2628" spans="1:8">
      <c r="A2628" s="90"/>
      <c r="B2628" s="90"/>
      <c r="C2628" s="90"/>
      <c r="D2628" s="90"/>
      <c r="E2628" s="90"/>
      <c r="F2628" s="90"/>
      <c r="G2628" s="90"/>
      <c r="H2628" s="90"/>
    </row>
    <row r="2629" spans="1:8">
      <c r="A2629" s="90"/>
      <c r="B2629" s="90"/>
      <c r="C2629" s="90"/>
      <c r="D2629" s="90"/>
      <c r="E2629" s="90"/>
      <c r="F2629" s="90"/>
      <c r="G2629" s="90"/>
      <c r="H2629" s="90"/>
    </row>
    <row r="2630" spans="1:8">
      <c r="A2630" s="90"/>
      <c r="B2630" s="90"/>
      <c r="C2630" s="90"/>
      <c r="D2630" s="90"/>
      <c r="E2630" s="90"/>
      <c r="F2630" s="90"/>
      <c r="G2630" s="90"/>
      <c r="H2630" s="90"/>
    </row>
    <row r="2631" spans="1:8">
      <c r="A2631" s="90"/>
      <c r="B2631" s="90"/>
      <c r="C2631" s="90"/>
      <c r="D2631" s="90"/>
      <c r="E2631" s="90"/>
      <c r="F2631" s="90"/>
      <c r="G2631" s="90"/>
      <c r="H2631" s="90"/>
    </row>
    <row r="2632" spans="1:8">
      <c r="A2632" s="90"/>
      <c r="B2632" s="90"/>
      <c r="C2632" s="90"/>
      <c r="D2632" s="90"/>
      <c r="E2632" s="90"/>
      <c r="F2632" s="90"/>
      <c r="G2632" s="90"/>
      <c r="H2632" s="90"/>
    </row>
    <row r="2633" spans="1:8">
      <c r="A2633" s="90"/>
      <c r="B2633" s="90"/>
      <c r="C2633" s="90"/>
      <c r="D2633" s="90"/>
      <c r="E2633" s="90"/>
      <c r="F2633" s="90"/>
      <c r="G2633" s="90"/>
      <c r="H2633" s="90"/>
    </row>
    <row r="2634" spans="1:8">
      <c r="A2634" s="90"/>
      <c r="B2634" s="90"/>
      <c r="C2634" s="90"/>
      <c r="D2634" s="90"/>
      <c r="E2634" s="90"/>
      <c r="F2634" s="90"/>
      <c r="G2634" s="90"/>
      <c r="H2634" s="90"/>
    </row>
    <row r="2635" spans="1:8">
      <c r="A2635" s="90"/>
      <c r="B2635" s="90"/>
      <c r="C2635" s="90"/>
      <c r="D2635" s="90"/>
      <c r="E2635" s="90"/>
      <c r="F2635" s="90"/>
      <c r="G2635" s="90"/>
      <c r="H2635" s="90"/>
    </row>
    <row r="2636" spans="1:8">
      <c r="A2636" s="90"/>
      <c r="B2636" s="90"/>
      <c r="C2636" s="90"/>
      <c r="D2636" s="90"/>
      <c r="E2636" s="90"/>
      <c r="F2636" s="90"/>
      <c r="G2636" s="90"/>
      <c r="H2636" s="90"/>
    </row>
    <row r="2637" spans="1:8">
      <c r="A2637" s="90"/>
      <c r="B2637" s="90"/>
      <c r="C2637" s="90"/>
      <c r="D2637" s="90"/>
      <c r="E2637" s="90"/>
      <c r="F2637" s="90"/>
      <c r="G2637" s="90"/>
      <c r="H2637" s="90"/>
    </row>
    <row r="2638" spans="1:8">
      <c r="A2638" s="90"/>
      <c r="B2638" s="90"/>
      <c r="C2638" s="90"/>
      <c r="D2638" s="90"/>
      <c r="E2638" s="90"/>
      <c r="F2638" s="90"/>
      <c r="G2638" s="90"/>
      <c r="H2638" s="90"/>
    </row>
    <row r="2639" spans="1:8">
      <c r="A2639" s="90"/>
      <c r="B2639" s="90"/>
      <c r="C2639" s="90"/>
      <c r="D2639" s="90"/>
      <c r="E2639" s="90"/>
      <c r="F2639" s="90"/>
      <c r="G2639" s="90"/>
      <c r="H2639" s="90"/>
    </row>
    <row r="2640" spans="1:8">
      <c r="A2640" s="90"/>
      <c r="B2640" s="90"/>
      <c r="C2640" s="90"/>
      <c r="D2640" s="90"/>
      <c r="E2640" s="90"/>
      <c r="F2640" s="90"/>
      <c r="G2640" s="90"/>
      <c r="H2640" s="90"/>
    </row>
    <row r="2641" spans="1:8">
      <c r="A2641" s="90"/>
      <c r="B2641" s="90"/>
      <c r="C2641" s="90"/>
      <c r="D2641" s="90"/>
      <c r="E2641" s="90"/>
      <c r="F2641" s="90"/>
      <c r="G2641" s="90"/>
      <c r="H2641" s="90"/>
    </row>
    <row r="2642" spans="1:8">
      <c r="A2642" s="90"/>
      <c r="B2642" s="90"/>
      <c r="C2642" s="90"/>
      <c r="D2642" s="90"/>
      <c r="E2642" s="90"/>
      <c r="F2642" s="90"/>
      <c r="G2642" s="90"/>
      <c r="H2642" s="90"/>
    </row>
    <row r="2643" spans="1:8">
      <c r="A2643" s="90"/>
      <c r="B2643" s="90"/>
      <c r="C2643" s="90"/>
      <c r="D2643" s="90"/>
      <c r="E2643" s="90"/>
      <c r="F2643" s="90"/>
      <c r="G2643" s="90"/>
      <c r="H2643" s="90"/>
    </row>
    <row r="2644" spans="1:8">
      <c r="A2644" s="90"/>
      <c r="B2644" s="90"/>
      <c r="C2644" s="90"/>
      <c r="D2644" s="90"/>
      <c r="E2644" s="90"/>
      <c r="F2644" s="90"/>
      <c r="G2644" s="90"/>
      <c r="H2644" s="90"/>
    </row>
    <row r="2645" spans="1:8">
      <c r="A2645" s="90"/>
      <c r="B2645" s="90"/>
      <c r="C2645" s="90"/>
      <c r="D2645" s="90"/>
      <c r="E2645" s="90"/>
      <c r="F2645" s="90"/>
      <c r="G2645" s="90"/>
      <c r="H2645" s="90"/>
    </row>
    <row r="2646" spans="1:8">
      <c r="A2646" s="90"/>
      <c r="B2646" s="90"/>
      <c r="C2646" s="90"/>
      <c r="D2646" s="90"/>
      <c r="E2646" s="90"/>
      <c r="F2646" s="90"/>
      <c r="G2646" s="90"/>
      <c r="H2646" s="90"/>
    </row>
    <row r="2647" spans="1:8">
      <c r="A2647" s="90"/>
      <c r="B2647" s="90"/>
      <c r="C2647" s="90"/>
      <c r="D2647" s="90"/>
      <c r="E2647" s="90"/>
      <c r="F2647" s="90"/>
      <c r="G2647" s="90"/>
      <c r="H2647" s="90"/>
    </row>
    <row r="2648" spans="1:8">
      <c r="A2648" s="90"/>
      <c r="B2648" s="90"/>
      <c r="C2648" s="90"/>
      <c r="D2648" s="90"/>
      <c r="E2648" s="90"/>
      <c r="F2648" s="90"/>
      <c r="G2648" s="90"/>
      <c r="H2648" s="90"/>
    </row>
    <row r="2649" spans="1:8">
      <c r="A2649" s="90"/>
      <c r="B2649" s="90"/>
      <c r="C2649" s="90"/>
      <c r="D2649" s="90"/>
      <c r="E2649" s="90"/>
      <c r="F2649" s="90"/>
      <c r="G2649" s="90"/>
      <c r="H2649" s="90"/>
    </row>
    <row r="2650" spans="1:8">
      <c r="A2650" s="90"/>
      <c r="B2650" s="90"/>
      <c r="C2650" s="90"/>
      <c r="D2650" s="90"/>
      <c r="E2650" s="90"/>
      <c r="F2650" s="90"/>
      <c r="G2650" s="90"/>
      <c r="H2650" s="90"/>
    </row>
    <row r="2651" spans="1:8">
      <c r="A2651" s="90"/>
      <c r="B2651" s="90"/>
      <c r="C2651" s="90"/>
      <c r="D2651" s="90"/>
      <c r="E2651" s="90"/>
      <c r="F2651" s="90"/>
      <c r="G2651" s="90"/>
      <c r="H2651" s="90"/>
    </row>
    <row r="2652" spans="1:8">
      <c r="A2652" s="90"/>
      <c r="B2652" s="90"/>
      <c r="C2652" s="90"/>
      <c r="D2652" s="90"/>
      <c r="E2652" s="90"/>
      <c r="F2652" s="90"/>
      <c r="G2652" s="90"/>
      <c r="H2652" s="90"/>
    </row>
    <row r="2653" spans="1:8">
      <c r="A2653" s="90"/>
      <c r="B2653" s="90"/>
      <c r="C2653" s="90"/>
      <c r="D2653" s="90"/>
      <c r="E2653" s="90"/>
      <c r="F2653" s="90"/>
      <c r="G2653" s="90"/>
      <c r="H2653" s="90"/>
    </row>
    <row r="2654" spans="1:8">
      <c r="A2654" s="90"/>
      <c r="B2654" s="90"/>
      <c r="C2654" s="90"/>
      <c r="D2654" s="90"/>
      <c r="E2654" s="90"/>
      <c r="F2654" s="90"/>
      <c r="G2654" s="90"/>
      <c r="H2654" s="90"/>
    </row>
    <row r="2655" spans="1:8">
      <c r="A2655" s="90"/>
      <c r="B2655" s="90"/>
      <c r="C2655" s="90"/>
      <c r="D2655" s="90"/>
      <c r="E2655" s="90"/>
      <c r="F2655" s="90"/>
      <c r="G2655" s="90"/>
      <c r="H2655" s="90"/>
    </row>
    <row r="2656" spans="1:8">
      <c r="A2656" s="90"/>
      <c r="B2656" s="90"/>
      <c r="C2656" s="90"/>
      <c r="D2656" s="90"/>
      <c r="E2656" s="90"/>
      <c r="F2656" s="90"/>
      <c r="G2656" s="90"/>
      <c r="H2656" s="90"/>
    </row>
    <row r="2657" spans="1:8">
      <c r="A2657" s="90"/>
      <c r="B2657" s="90"/>
      <c r="C2657" s="90"/>
      <c r="D2657" s="90"/>
      <c r="E2657" s="90"/>
      <c r="F2657" s="90"/>
      <c r="G2657" s="90"/>
      <c r="H2657" s="90"/>
    </row>
    <row r="2658" spans="1:8">
      <c r="A2658" s="90"/>
      <c r="B2658" s="90"/>
      <c r="C2658" s="90"/>
      <c r="D2658" s="90"/>
      <c r="E2658" s="90"/>
      <c r="F2658" s="90"/>
      <c r="G2658" s="90"/>
      <c r="H2658" s="90"/>
    </row>
    <row r="2659" spans="1:8">
      <c r="A2659" s="90"/>
      <c r="B2659" s="90"/>
      <c r="C2659" s="90"/>
      <c r="D2659" s="90"/>
      <c r="E2659" s="90"/>
      <c r="F2659" s="90"/>
      <c r="G2659" s="90"/>
      <c r="H2659" s="90"/>
    </row>
    <row r="2660" spans="1:8">
      <c r="A2660" s="90"/>
      <c r="B2660" s="90"/>
      <c r="C2660" s="90"/>
      <c r="D2660" s="90"/>
      <c r="E2660" s="90"/>
      <c r="F2660" s="90"/>
      <c r="G2660" s="90"/>
      <c r="H2660" s="90"/>
    </row>
    <row r="2661" spans="1:8">
      <c r="A2661" s="90"/>
      <c r="B2661" s="90"/>
      <c r="C2661" s="90"/>
      <c r="D2661" s="90"/>
      <c r="E2661" s="90"/>
      <c r="F2661" s="90"/>
      <c r="G2661" s="90"/>
      <c r="H2661" s="90"/>
    </row>
    <row r="2662" spans="1:8">
      <c r="A2662" s="90"/>
      <c r="B2662" s="90"/>
      <c r="C2662" s="90"/>
      <c r="D2662" s="90"/>
      <c r="E2662" s="90"/>
      <c r="F2662" s="90"/>
      <c r="G2662" s="90"/>
      <c r="H2662" s="90"/>
    </row>
    <row r="2663" spans="1:8">
      <c r="A2663" s="90"/>
      <c r="B2663" s="90"/>
      <c r="C2663" s="90"/>
      <c r="D2663" s="90"/>
      <c r="E2663" s="90"/>
      <c r="F2663" s="90"/>
      <c r="G2663" s="90"/>
      <c r="H2663" s="90"/>
    </row>
    <row r="2664" spans="1:8">
      <c r="A2664" s="90"/>
      <c r="B2664" s="90"/>
      <c r="C2664" s="90"/>
      <c r="D2664" s="90"/>
      <c r="E2664" s="90"/>
      <c r="F2664" s="90"/>
      <c r="G2664" s="90"/>
      <c r="H2664" s="90"/>
    </row>
    <row r="2665" spans="1:8">
      <c r="A2665" s="90"/>
      <c r="B2665" s="90"/>
      <c r="C2665" s="90"/>
      <c r="D2665" s="90"/>
      <c r="E2665" s="90"/>
      <c r="F2665" s="90"/>
      <c r="G2665" s="90"/>
      <c r="H2665" s="90"/>
    </row>
    <row r="2666" spans="1:8">
      <c r="A2666" s="90"/>
      <c r="B2666" s="90"/>
      <c r="C2666" s="90"/>
      <c r="D2666" s="90"/>
      <c r="E2666" s="90"/>
      <c r="F2666" s="90"/>
      <c r="G2666" s="90"/>
      <c r="H2666" s="90"/>
    </row>
    <row r="2667" spans="1:8">
      <c r="A2667" s="90"/>
      <c r="B2667" s="90"/>
      <c r="C2667" s="90"/>
      <c r="D2667" s="90"/>
      <c r="E2667" s="90"/>
      <c r="F2667" s="90"/>
      <c r="G2667" s="90"/>
      <c r="H2667" s="90"/>
    </row>
    <row r="2668" spans="1:8">
      <c r="A2668" s="90"/>
      <c r="B2668" s="90"/>
      <c r="C2668" s="90"/>
      <c r="D2668" s="90"/>
      <c r="E2668" s="90"/>
      <c r="F2668" s="90"/>
      <c r="G2668" s="90"/>
      <c r="H2668" s="90"/>
    </row>
    <row r="2669" spans="1:8">
      <c r="A2669" s="90"/>
      <c r="B2669" s="90"/>
      <c r="C2669" s="90"/>
      <c r="D2669" s="90"/>
      <c r="E2669" s="90"/>
      <c r="F2669" s="90"/>
      <c r="G2669" s="90"/>
      <c r="H2669" s="90"/>
    </row>
    <row r="2670" spans="1:8">
      <c r="A2670" s="90"/>
      <c r="B2670" s="90"/>
      <c r="C2670" s="90"/>
      <c r="D2670" s="90"/>
      <c r="E2670" s="90"/>
      <c r="F2670" s="90"/>
      <c r="G2670" s="90"/>
      <c r="H2670" s="90"/>
    </row>
    <row r="2671" spans="1:8">
      <c r="A2671" s="90"/>
      <c r="B2671" s="90"/>
      <c r="C2671" s="90"/>
      <c r="D2671" s="90"/>
      <c r="E2671" s="90"/>
      <c r="F2671" s="90"/>
      <c r="G2671" s="90"/>
      <c r="H2671" s="90"/>
    </row>
    <row r="2672" spans="1:8">
      <c r="A2672" s="90"/>
      <c r="B2672" s="90"/>
      <c r="C2672" s="90"/>
      <c r="D2672" s="90"/>
      <c r="E2672" s="90"/>
      <c r="F2672" s="90"/>
      <c r="G2672" s="90"/>
      <c r="H2672" s="90"/>
    </row>
    <row r="2673" spans="1:8">
      <c r="A2673" s="90"/>
      <c r="B2673" s="90"/>
      <c r="C2673" s="90"/>
      <c r="D2673" s="90"/>
      <c r="E2673" s="90"/>
      <c r="F2673" s="90"/>
      <c r="G2673" s="90"/>
      <c r="H2673" s="90"/>
    </row>
    <row r="2674" spans="1:8">
      <c r="A2674" s="90"/>
      <c r="B2674" s="90"/>
      <c r="C2674" s="90"/>
      <c r="D2674" s="90"/>
      <c r="E2674" s="90"/>
      <c r="F2674" s="90"/>
      <c r="G2674" s="90"/>
      <c r="H2674" s="90"/>
    </row>
    <row r="2675" spans="1:8">
      <c r="A2675" s="90"/>
      <c r="B2675" s="90"/>
      <c r="C2675" s="90"/>
      <c r="D2675" s="90"/>
      <c r="E2675" s="90"/>
      <c r="F2675" s="90"/>
      <c r="G2675" s="90"/>
      <c r="H2675" s="90"/>
    </row>
    <row r="2676" spans="1:8">
      <c r="A2676" s="90"/>
      <c r="B2676" s="90"/>
      <c r="C2676" s="90"/>
      <c r="D2676" s="90"/>
      <c r="E2676" s="90"/>
      <c r="F2676" s="90"/>
      <c r="G2676" s="90"/>
      <c r="H2676" s="90"/>
    </row>
    <row r="2677" spans="1:8">
      <c r="A2677" s="90"/>
      <c r="B2677" s="90"/>
      <c r="C2677" s="90"/>
      <c r="D2677" s="90"/>
      <c r="E2677" s="90"/>
      <c r="F2677" s="90"/>
      <c r="G2677" s="90"/>
      <c r="H2677" s="90"/>
    </row>
    <row r="2678" spans="1:8">
      <c r="A2678" s="90"/>
      <c r="B2678" s="90"/>
      <c r="C2678" s="90"/>
      <c r="D2678" s="90"/>
      <c r="E2678" s="90"/>
      <c r="F2678" s="90"/>
      <c r="G2678" s="90"/>
      <c r="H2678" s="90"/>
    </row>
    <row r="2679" spans="1:8">
      <c r="A2679" s="90"/>
      <c r="B2679" s="90"/>
      <c r="C2679" s="90"/>
      <c r="D2679" s="90"/>
      <c r="E2679" s="90"/>
      <c r="F2679" s="90"/>
      <c r="G2679" s="90"/>
      <c r="H2679" s="90"/>
    </row>
    <row r="2680" spans="1:8">
      <c r="A2680" s="90"/>
      <c r="B2680" s="90"/>
      <c r="C2680" s="90"/>
      <c r="D2680" s="90"/>
      <c r="E2680" s="90"/>
      <c r="F2680" s="90"/>
      <c r="G2680" s="90"/>
      <c r="H2680" s="90"/>
    </row>
    <row r="2681" spans="1:8">
      <c r="A2681" s="90"/>
      <c r="B2681" s="90"/>
      <c r="C2681" s="90"/>
      <c r="D2681" s="90"/>
      <c r="E2681" s="90"/>
      <c r="F2681" s="90"/>
      <c r="G2681" s="90"/>
      <c r="H2681" s="90"/>
    </row>
    <row r="2682" spans="1:8">
      <c r="A2682" s="90"/>
      <c r="B2682" s="90"/>
      <c r="C2682" s="90"/>
      <c r="D2682" s="90"/>
      <c r="E2682" s="90"/>
      <c r="F2682" s="90"/>
      <c r="G2682" s="90"/>
      <c r="H2682" s="90"/>
    </row>
    <row r="2683" spans="1:8">
      <c r="A2683" s="90"/>
      <c r="B2683" s="90"/>
      <c r="C2683" s="90"/>
      <c r="D2683" s="90"/>
      <c r="E2683" s="90"/>
      <c r="F2683" s="90"/>
      <c r="G2683" s="90"/>
      <c r="H2683" s="90"/>
    </row>
    <row r="2684" spans="1:8">
      <c r="A2684" s="90"/>
      <c r="B2684" s="90"/>
      <c r="C2684" s="90"/>
      <c r="D2684" s="90"/>
      <c r="E2684" s="90"/>
      <c r="F2684" s="90"/>
      <c r="G2684" s="90"/>
      <c r="H2684" s="90"/>
    </row>
    <row r="2685" spans="1:8">
      <c r="A2685" s="90"/>
      <c r="B2685" s="90"/>
      <c r="C2685" s="90"/>
      <c r="D2685" s="90"/>
      <c r="E2685" s="90"/>
      <c r="F2685" s="90"/>
      <c r="G2685" s="90"/>
      <c r="H2685" s="90"/>
    </row>
    <row r="2686" spans="1:8">
      <c r="A2686" s="90"/>
      <c r="B2686" s="90"/>
      <c r="C2686" s="90"/>
      <c r="D2686" s="90"/>
      <c r="E2686" s="90"/>
      <c r="F2686" s="90"/>
      <c r="G2686" s="90"/>
      <c r="H2686" s="90"/>
    </row>
    <row r="2687" spans="1:8">
      <c r="A2687" s="90"/>
      <c r="B2687" s="90"/>
      <c r="C2687" s="90"/>
      <c r="D2687" s="90"/>
      <c r="E2687" s="90"/>
      <c r="F2687" s="90"/>
      <c r="G2687" s="90"/>
      <c r="H2687" s="90"/>
    </row>
    <row r="2688" spans="1:8">
      <c r="A2688" s="90"/>
      <c r="B2688" s="90"/>
      <c r="C2688" s="90"/>
      <c r="D2688" s="90"/>
      <c r="E2688" s="90"/>
      <c r="F2688" s="90"/>
      <c r="G2688" s="90"/>
      <c r="H2688" s="90"/>
    </row>
    <row r="2689" spans="1:8">
      <c r="A2689" s="90"/>
      <c r="B2689" s="90"/>
      <c r="C2689" s="90"/>
      <c r="D2689" s="90"/>
      <c r="E2689" s="90"/>
      <c r="F2689" s="90"/>
      <c r="G2689" s="90"/>
      <c r="H2689" s="90"/>
    </row>
    <row r="2690" spans="1:8">
      <c r="A2690" s="90"/>
      <c r="B2690" s="90"/>
      <c r="C2690" s="90"/>
      <c r="D2690" s="90"/>
      <c r="E2690" s="90"/>
      <c r="F2690" s="90"/>
      <c r="G2690" s="90"/>
      <c r="H2690" s="90"/>
    </row>
    <row r="2691" spans="1:8">
      <c r="A2691" s="90"/>
      <c r="B2691" s="90"/>
      <c r="C2691" s="90"/>
      <c r="D2691" s="90"/>
      <c r="E2691" s="90"/>
      <c r="F2691" s="90"/>
      <c r="G2691" s="90"/>
      <c r="H2691" s="90"/>
    </row>
    <row r="2692" spans="1:8">
      <c r="A2692" s="90"/>
      <c r="B2692" s="90"/>
      <c r="C2692" s="90"/>
      <c r="D2692" s="90"/>
      <c r="E2692" s="90"/>
      <c r="F2692" s="90"/>
      <c r="G2692" s="90"/>
      <c r="H2692" s="90"/>
    </row>
    <row r="2693" spans="1:8">
      <c r="A2693" s="90"/>
      <c r="B2693" s="90"/>
      <c r="C2693" s="90"/>
      <c r="D2693" s="90"/>
      <c r="E2693" s="90"/>
      <c r="F2693" s="90"/>
      <c r="G2693" s="90"/>
      <c r="H2693" s="90"/>
    </row>
    <row r="2694" spans="1:8">
      <c r="A2694" s="90"/>
      <c r="B2694" s="90"/>
      <c r="C2694" s="90"/>
      <c r="D2694" s="90"/>
      <c r="E2694" s="90"/>
      <c r="F2694" s="90"/>
      <c r="G2694" s="90"/>
      <c r="H2694" s="90"/>
    </row>
    <row r="2695" spans="1:8">
      <c r="A2695" s="90"/>
      <c r="B2695" s="90"/>
      <c r="C2695" s="90"/>
      <c r="D2695" s="90"/>
      <c r="E2695" s="90"/>
      <c r="F2695" s="90"/>
      <c r="G2695" s="90"/>
      <c r="H2695" s="90"/>
    </row>
    <row r="2696" spans="1:8">
      <c r="A2696" s="90"/>
      <c r="B2696" s="90"/>
      <c r="C2696" s="90"/>
      <c r="D2696" s="90"/>
      <c r="E2696" s="90"/>
      <c r="F2696" s="90"/>
      <c r="G2696" s="90"/>
      <c r="H2696" s="90"/>
    </row>
    <row r="2697" spans="1:8">
      <c r="A2697" s="90"/>
      <c r="B2697" s="90"/>
      <c r="C2697" s="90"/>
      <c r="D2697" s="90"/>
      <c r="E2697" s="90"/>
      <c r="F2697" s="90"/>
      <c r="G2697" s="90"/>
      <c r="H2697" s="90"/>
    </row>
    <row r="2698" spans="1:8">
      <c r="A2698" s="90"/>
      <c r="B2698" s="90"/>
      <c r="C2698" s="90"/>
      <c r="D2698" s="90"/>
      <c r="E2698" s="90"/>
      <c r="F2698" s="90"/>
      <c r="G2698" s="90"/>
      <c r="H2698" s="90"/>
    </row>
    <row r="2699" spans="1:8">
      <c r="A2699" s="90"/>
      <c r="B2699" s="90"/>
      <c r="C2699" s="90"/>
      <c r="D2699" s="90"/>
      <c r="E2699" s="90"/>
      <c r="F2699" s="90"/>
      <c r="G2699" s="90"/>
      <c r="H2699" s="90"/>
    </row>
    <row r="2700" spans="1:8">
      <c r="A2700" s="90"/>
      <c r="B2700" s="90"/>
      <c r="C2700" s="90"/>
      <c r="D2700" s="90"/>
      <c r="E2700" s="90"/>
      <c r="F2700" s="90"/>
      <c r="G2700" s="90"/>
      <c r="H2700" s="90"/>
    </row>
    <row r="2701" spans="1:8">
      <c r="A2701" s="90"/>
      <c r="B2701" s="90"/>
      <c r="C2701" s="90"/>
      <c r="D2701" s="90"/>
      <c r="E2701" s="90"/>
      <c r="F2701" s="90"/>
      <c r="G2701" s="90"/>
      <c r="H2701" s="90"/>
    </row>
    <row r="2702" spans="1:8">
      <c r="A2702" s="90"/>
      <c r="B2702" s="90"/>
      <c r="C2702" s="90"/>
      <c r="D2702" s="90"/>
      <c r="E2702" s="90"/>
      <c r="F2702" s="90"/>
      <c r="G2702" s="90"/>
      <c r="H2702" s="90"/>
    </row>
    <row r="2703" spans="1:8">
      <c r="A2703" s="90"/>
      <c r="B2703" s="90"/>
      <c r="C2703" s="90"/>
      <c r="D2703" s="90"/>
      <c r="E2703" s="90"/>
      <c r="F2703" s="90"/>
      <c r="G2703" s="90"/>
      <c r="H2703" s="90"/>
    </row>
    <row r="2704" spans="1:8">
      <c r="A2704" s="90"/>
      <c r="B2704" s="90"/>
      <c r="C2704" s="90"/>
      <c r="D2704" s="90"/>
      <c r="E2704" s="90"/>
      <c r="F2704" s="90"/>
      <c r="G2704" s="90"/>
      <c r="H2704" s="90"/>
    </row>
    <row r="2705" spans="1:8">
      <c r="A2705" s="90"/>
      <c r="B2705" s="90"/>
      <c r="C2705" s="90"/>
      <c r="D2705" s="90"/>
      <c r="E2705" s="90"/>
      <c r="F2705" s="90"/>
      <c r="G2705" s="90"/>
      <c r="H2705" s="90"/>
    </row>
    <row r="2706" spans="1:8">
      <c r="A2706" s="90"/>
      <c r="B2706" s="90"/>
      <c r="C2706" s="90"/>
      <c r="D2706" s="90"/>
      <c r="E2706" s="90"/>
      <c r="F2706" s="90"/>
      <c r="G2706" s="90"/>
      <c r="H2706" s="90"/>
    </row>
    <row r="2707" spans="1:8">
      <c r="A2707" s="90"/>
      <c r="B2707" s="90"/>
      <c r="C2707" s="90"/>
      <c r="D2707" s="90"/>
      <c r="E2707" s="90"/>
      <c r="F2707" s="90"/>
      <c r="G2707" s="90"/>
      <c r="H2707" s="90"/>
    </row>
    <row r="2708" spans="1:8">
      <c r="A2708" s="90"/>
      <c r="B2708" s="90"/>
      <c r="C2708" s="90"/>
      <c r="D2708" s="90"/>
      <c r="E2708" s="90"/>
      <c r="F2708" s="90"/>
      <c r="G2708" s="90"/>
      <c r="H2708" s="90"/>
    </row>
    <row r="2709" spans="1:8">
      <c r="A2709" s="90"/>
      <c r="B2709" s="90"/>
      <c r="C2709" s="90"/>
      <c r="D2709" s="90"/>
      <c r="E2709" s="90"/>
      <c r="F2709" s="90"/>
      <c r="G2709" s="90"/>
      <c r="H2709" s="90"/>
    </row>
    <row r="2710" spans="1:8">
      <c r="A2710" s="90"/>
      <c r="B2710" s="90"/>
      <c r="C2710" s="90"/>
      <c r="D2710" s="90"/>
      <c r="E2710" s="90"/>
      <c r="F2710" s="90"/>
      <c r="G2710" s="90"/>
      <c r="H2710" s="90"/>
    </row>
    <row r="2711" spans="1:8">
      <c r="A2711" s="90"/>
      <c r="B2711" s="90"/>
      <c r="C2711" s="90"/>
      <c r="D2711" s="90"/>
      <c r="E2711" s="90"/>
      <c r="F2711" s="90"/>
      <c r="G2711" s="90"/>
      <c r="H2711" s="90"/>
    </row>
    <row r="2712" spans="1:8">
      <c r="A2712" s="90"/>
      <c r="B2712" s="90"/>
      <c r="C2712" s="90"/>
      <c r="D2712" s="90"/>
      <c r="E2712" s="90"/>
      <c r="F2712" s="90"/>
      <c r="G2712" s="90"/>
      <c r="H2712" s="90"/>
    </row>
    <row r="2713" spans="1:8">
      <c r="A2713" s="90"/>
      <c r="B2713" s="90"/>
      <c r="C2713" s="90"/>
      <c r="D2713" s="90"/>
      <c r="E2713" s="90"/>
      <c r="F2713" s="90"/>
      <c r="G2713" s="90"/>
      <c r="H2713" s="90"/>
    </row>
    <row r="2714" spans="1:8">
      <c r="A2714" s="90"/>
      <c r="B2714" s="90"/>
      <c r="C2714" s="90"/>
      <c r="D2714" s="90"/>
      <c r="E2714" s="90"/>
      <c r="F2714" s="90"/>
      <c r="G2714" s="90"/>
      <c r="H2714" s="90"/>
    </row>
    <row r="2715" spans="1:8">
      <c r="A2715" s="90"/>
      <c r="B2715" s="90"/>
      <c r="C2715" s="90"/>
      <c r="D2715" s="90"/>
      <c r="E2715" s="90"/>
      <c r="F2715" s="90"/>
      <c r="G2715" s="90"/>
      <c r="H2715" s="90"/>
    </row>
    <row r="2716" spans="1:8">
      <c r="A2716" s="90"/>
      <c r="B2716" s="90"/>
      <c r="C2716" s="90"/>
      <c r="D2716" s="90"/>
      <c r="E2716" s="90"/>
      <c r="F2716" s="90"/>
      <c r="G2716" s="90"/>
      <c r="H2716" s="90"/>
    </row>
    <row r="2717" spans="1:8">
      <c r="A2717" s="90"/>
      <c r="B2717" s="90"/>
      <c r="C2717" s="90"/>
      <c r="D2717" s="90"/>
      <c r="E2717" s="90"/>
      <c r="F2717" s="90"/>
      <c r="G2717" s="90"/>
      <c r="H2717" s="90"/>
    </row>
    <row r="2718" spans="1:8">
      <c r="A2718" s="90"/>
      <c r="B2718" s="90"/>
      <c r="C2718" s="90"/>
      <c r="D2718" s="90"/>
      <c r="E2718" s="90"/>
      <c r="F2718" s="90"/>
      <c r="G2718" s="90"/>
      <c r="H2718" s="90"/>
    </row>
    <row r="2719" spans="1:8">
      <c r="A2719" s="90"/>
      <c r="B2719" s="90"/>
      <c r="C2719" s="90"/>
      <c r="D2719" s="90"/>
      <c r="E2719" s="90"/>
      <c r="F2719" s="90"/>
      <c r="G2719" s="90"/>
      <c r="H2719" s="90"/>
    </row>
    <row r="2720" spans="1:8">
      <c r="A2720" s="90"/>
      <c r="B2720" s="90"/>
      <c r="C2720" s="90"/>
      <c r="D2720" s="90"/>
      <c r="E2720" s="90"/>
      <c r="F2720" s="90"/>
      <c r="G2720" s="90"/>
      <c r="H2720" s="90"/>
    </row>
    <row r="2721" spans="1:8">
      <c r="A2721" s="90"/>
      <c r="B2721" s="90"/>
      <c r="C2721" s="90"/>
      <c r="D2721" s="90"/>
      <c r="E2721" s="90"/>
      <c r="F2721" s="90"/>
      <c r="G2721" s="90"/>
      <c r="H2721" s="90"/>
    </row>
    <row r="2722" spans="1:8">
      <c r="A2722" s="90"/>
      <c r="B2722" s="90"/>
      <c r="C2722" s="90"/>
      <c r="D2722" s="90"/>
      <c r="E2722" s="90"/>
      <c r="F2722" s="90"/>
      <c r="G2722" s="90"/>
      <c r="H2722" s="90"/>
    </row>
    <row r="2723" spans="1:8">
      <c r="A2723" s="90"/>
      <c r="B2723" s="90"/>
      <c r="C2723" s="90"/>
      <c r="D2723" s="90"/>
      <c r="E2723" s="90"/>
      <c r="F2723" s="90"/>
      <c r="G2723" s="90"/>
      <c r="H2723" s="90"/>
    </row>
    <row r="2724" spans="1:8">
      <c r="A2724" s="90"/>
      <c r="B2724" s="90"/>
      <c r="C2724" s="90"/>
      <c r="D2724" s="90"/>
      <c r="E2724" s="90"/>
      <c r="F2724" s="90"/>
      <c r="G2724" s="90"/>
      <c r="H2724" s="90"/>
    </row>
    <row r="2725" spans="1:8">
      <c r="A2725" s="90"/>
      <c r="B2725" s="90"/>
      <c r="C2725" s="90"/>
      <c r="D2725" s="90"/>
      <c r="E2725" s="90"/>
      <c r="F2725" s="90"/>
      <c r="G2725" s="90"/>
      <c r="H2725" s="90"/>
    </row>
    <row r="2726" spans="1:8">
      <c r="A2726" s="90"/>
      <c r="B2726" s="90"/>
      <c r="C2726" s="90"/>
      <c r="D2726" s="90"/>
      <c r="E2726" s="90"/>
      <c r="F2726" s="90"/>
      <c r="G2726" s="90"/>
      <c r="H2726" s="90"/>
    </row>
    <row r="2727" spans="1:8">
      <c r="A2727" s="90"/>
      <c r="B2727" s="90"/>
      <c r="C2727" s="90"/>
      <c r="D2727" s="90"/>
      <c r="E2727" s="90"/>
      <c r="F2727" s="90"/>
      <c r="G2727" s="90"/>
      <c r="H2727" s="90"/>
    </row>
    <row r="2728" spans="1:8">
      <c r="A2728" s="90"/>
      <c r="B2728" s="90"/>
      <c r="C2728" s="90"/>
      <c r="D2728" s="90"/>
      <c r="E2728" s="90"/>
      <c r="F2728" s="90"/>
      <c r="G2728" s="90"/>
      <c r="H2728" s="90"/>
    </row>
    <row r="2729" spans="1:8">
      <c r="A2729" s="90"/>
      <c r="B2729" s="90"/>
      <c r="C2729" s="90"/>
      <c r="D2729" s="90"/>
      <c r="E2729" s="90"/>
      <c r="F2729" s="90"/>
      <c r="G2729" s="90"/>
      <c r="H2729" s="90"/>
    </row>
    <row r="2730" spans="1:8">
      <c r="A2730" s="90"/>
      <c r="B2730" s="90"/>
      <c r="C2730" s="90"/>
      <c r="D2730" s="90"/>
      <c r="E2730" s="90"/>
      <c r="F2730" s="90"/>
      <c r="G2730" s="90"/>
      <c r="H2730" s="90"/>
    </row>
    <row r="2731" spans="1:8">
      <c r="A2731" s="90"/>
      <c r="B2731" s="90"/>
      <c r="C2731" s="90"/>
      <c r="D2731" s="90"/>
      <c r="E2731" s="90"/>
      <c r="F2731" s="90"/>
      <c r="G2731" s="90"/>
      <c r="H2731" s="90"/>
    </row>
    <row r="2732" spans="1:8">
      <c r="A2732" s="90"/>
      <c r="B2732" s="90"/>
      <c r="C2732" s="90"/>
      <c r="D2732" s="90"/>
      <c r="E2732" s="90"/>
      <c r="F2732" s="90"/>
      <c r="G2732" s="90"/>
      <c r="H2732" s="90"/>
    </row>
    <row r="2733" spans="1:8">
      <c r="A2733" s="90"/>
      <c r="B2733" s="90"/>
      <c r="C2733" s="90"/>
      <c r="D2733" s="90"/>
      <c r="E2733" s="90"/>
      <c r="F2733" s="90"/>
      <c r="G2733" s="90"/>
      <c r="H2733" s="90"/>
    </row>
    <row r="2734" spans="1:8">
      <c r="A2734" s="90"/>
      <c r="B2734" s="90"/>
      <c r="C2734" s="90"/>
      <c r="D2734" s="90"/>
      <c r="E2734" s="90"/>
      <c r="F2734" s="90"/>
      <c r="G2734" s="90"/>
      <c r="H2734" s="90"/>
    </row>
    <row r="2735" spans="1:8">
      <c r="A2735" s="90"/>
      <c r="B2735" s="90"/>
      <c r="C2735" s="90"/>
      <c r="D2735" s="90"/>
      <c r="E2735" s="90"/>
      <c r="F2735" s="90"/>
      <c r="G2735" s="90"/>
      <c r="H2735" s="90"/>
    </row>
    <row r="2736" spans="1:8">
      <c r="A2736" s="90"/>
      <c r="B2736" s="90"/>
      <c r="C2736" s="90"/>
      <c r="D2736" s="90"/>
      <c r="E2736" s="90"/>
      <c r="F2736" s="90"/>
      <c r="G2736" s="90"/>
      <c r="H2736" s="90"/>
    </row>
    <row r="2737" spans="1:8">
      <c r="A2737" s="90"/>
      <c r="B2737" s="90"/>
      <c r="C2737" s="90"/>
      <c r="D2737" s="90"/>
      <c r="E2737" s="90"/>
      <c r="F2737" s="90"/>
      <c r="G2737" s="90"/>
      <c r="H2737" s="90"/>
    </row>
    <row r="2738" spans="1:8">
      <c r="A2738" s="90"/>
      <c r="B2738" s="90"/>
      <c r="C2738" s="90"/>
      <c r="D2738" s="90"/>
      <c r="E2738" s="90"/>
      <c r="F2738" s="90"/>
      <c r="G2738" s="90"/>
      <c r="H2738" s="90"/>
    </row>
    <row r="2739" spans="1:8">
      <c r="A2739" s="90"/>
      <c r="B2739" s="90"/>
      <c r="C2739" s="90"/>
      <c r="D2739" s="90"/>
      <c r="E2739" s="90"/>
      <c r="F2739" s="90"/>
      <c r="G2739" s="90"/>
      <c r="H2739" s="90"/>
    </row>
    <row r="2740" spans="1:8">
      <c r="A2740" s="90"/>
      <c r="B2740" s="90"/>
      <c r="C2740" s="90"/>
      <c r="D2740" s="90"/>
      <c r="E2740" s="90"/>
      <c r="F2740" s="90"/>
      <c r="G2740" s="90"/>
      <c r="H2740" s="90"/>
    </row>
    <row r="2741" spans="1:8">
      <c r="A2741" s="90"/>
      <c r="B2741" s="90"/>
      <c r="C2741" s="90"/>
      <c r="D2741" s="90"/>
      <c r="E2741" s="90"/>
      <c r="F2741" s="90"/>
      <c r="G2741" s="90"/>
      <c r="H2741" s="90"/>
    </row>
    <row r="2742" spans="1:8">
      <c r="A2742" s="90"/>
      <c r="B2742" s="90"/>
      <c r="C2742" s="90"/>
      <c r="D2742" s="90"/>
      <c r="E2742" s="90"/>
      <c r="F2742" s="90"/>
      <c r="G2742" s="90"/>
      <c r="H2742" s="90"/>
    </row>
    <row r="2743" spans="1:8">
      <c r="A2743" s="90"/>
      <c r="B2743" s="90"/>
      <c r="C2743" s="90"/>
      <c r="D2743" s="90"/>
      <c r="E2743" s="90"/>
      <c r="F2743" s="90"/>
      <c r="G2743" s="90"/>
      <c r="H2743" s="90"/>
    </row>
    <row r="2744" spans="1:8">
      <c r="A2744" s="90"/>
      <c r="B2744" s="90"/>
      <c r="C2744" s="90"/>
      <c r="D2744" s="90"/>
      <c r="E2744" s="90"/>
      <c r="F2744" s="90"/>
      <c r="G2744" s="90"/>
      <c r="H2744" s="90"/>
    </row>
    <row r="2745" spans="1:8">
      <c r="A2745" s="90"/>
      <c r="B2745" s="90"/>
      <c r="C2745" s="90"/>
      <c r="D2745" s="90"/>
      <c r="E2745" s="90"/>
      <c r="F2745" s="90"/>
      <c r="G2745" s="90"/>
      <c r="H2745" s="90"/>
    </row>
    <row r="2746" spans="1:8">
      <c r="A2746" s="90"/>
      <c r="B2746" s="90"/>
      <c r="C2746" s="90"/>
      <c r="D2746" s="90"/>
      <c r="E2746" s="90"/>
      <c r="F2746" s="90"/>
      <c r="G2746" s="90"/>
      <c r="H2746" s="90"/>
    </row>
    <row r="2747" spans="1:8">
      <c r="A2747" s="90"/>
      <c r="B2747" s="90"/>
      <c r="C2747" s="90"/>
      <c r="D2747" s="90"/>
      <c r="E2747" s="90"/>
      <c r="F2747" s="90"/>
      <c r="G2747" s="90"/>
      <c r="H2747" s="90"/>
    </row>
    <row r="2748" spans="1:8">
      <c r="A2748" s="90"/>
      <c r="B2748" s="90"/>
      <c r="C2748" s="90"/>
      <c r="D2748" s="90"/>
      <c r="E2748" s="90"/>
      <c r="F2748" s="90"/>
      <c r="G2748" s="90"/>
      <c r="H2748" s="90"/>
    </row>
    <row r="2749" spans="1:8">
      <c r="A2749" s="90"/>
      <c r="B2749" s="90"/>
      <c r="C2749" s="90"/>
      <c r="D2749" s="90"/>
      <c r="E2749" s="90"/>
      <c r="F2749" s="90"/>
      <c r="G2749" s="90"/>
      <c r="H2749" s="90"/>
    </row>
    <row r="2750" spans="1:8">
      <c r="A2750" s="90"/>
      <c r="B2750" s="90"/>
      <c r="C2750" s="90"/>
      <c r="D2750" s="90"/>
      <c r="E2750" s="90"/>
      <c r="F2750" s="90"/>
      <c r="G2750" s="90"/>
      <c r="H2750" s="90"/>
    </row>
    <row r="2751" spans="1:8">
      <c r="A2751" s="90"/>
      <c r="B2751" s="90"/>
      <c r="C2751" s="90"/>
      <c r="D2751" s="90"/>
      <c r="E2751" s="90"/>
      <c r="F2751" s="90"/>
      <c r="G2751" s="90"/>
      <c r="H2751" s="90"/>
    </row>
    <row r="2752" spans="1:8">
      <c r="A2752" s="90"/>
      <c r="B2752" s="90"/>
      <c r="C2752" s="90"/>
      <c r="D2752" s="90"/>
      <c r="E2752" s="90"/>
      <c r="F2752" s="90"/>
      <c r="G2752" s="90"/>
      <c r="H2752" s="90"/>
    </row>
    <row r="2753" spans="1:8">
      <c r="A2753" s="90"/>
      <c r="B2753" s="90"/>
      <c r="C2753" s="90"/>
      <c r="D2753" s="90"/>
      <c r="E2753" s="90"/>
      <c r="F2753" s="90"/>
      <c r="G2753" s="90"/>
      <c r="H2753" s="90"/>
    </row>
    <row r="2754" spans="1:8">
      <c r="A2754" s="90"/>
      <c r="B2754" s="90"/>
      <c r="C2754" s="90"/>
      <c r="D2754" s="90"/>
      <c r="E2754" s="90"/>
      <c r="F2754" s="90"/>
      <c r="G2754" s="90"/>
      <c r="H2754" s="90"/>
    </row>
    <row r="2755" spans="1:8">
      <c r="A2755" s="90"/>
      <c r="B2755" s="90"/>
      <c r="C2755" s="90"/>
      <c r="D2755" s="90"/>
      <c r="E2755" s="90"/>
      <c r="F2755" s="90"/>
      <c r="G2755" s="90"/>
      <c r="H2755" s="90"/>
    </row>
    <row r="2756" spans="1:8">
      <c r="A2756" s="90"/>
      <c r="B2756" s="90"/>
      <c r="C2756" s="90"/>
      <c r="D2756" s="90"/>
      <c r="E2756" s="90"/>
      <c r="F2756" s="90"/>
      <c r="G2756" s="90"/>
      <c r="H2756" s="90"/>
    </row>
    <row r="2757" spans="1:8">
      <c r="A2757" s="90"/>
      <c r="B2757" s="90"/>
      <c r="C2757" s="90"/>
      <c r="D2757" s="90"/>
      <c r="E2757" s="90"/>
      <c r="F2757" s="90"/>
      <c r="G2757" s="90"/>
      <c r="H2757" s="90"/>
    </row>
    <row r="2758" spans="1:8">
      <c r="A2758" s="90"/>
      <c r="B2758" s="90"/>
      <c r="C2758" s="90"/>
      <c r="D2758" s="90"/>
      <c r="E2758" s="90"/>
      <c r="F2758" s="90"/>
      <c r="G2758" s="90"/>
      <c r="H2758" s="90"/>
    </row>
    <row r="2759" spans="1:8">
      <c r="A2759" s="90"/>
      <c r="B2759" s="90"/>
      <c r="C2759" s="90"/>
      <c r="D2759" s="90"/>
      <c r="E2759" s="90"/>
      <c r="F2759" s="90"/>
      <c r="G2759" s="90"/>
      <c r="H2759" s="90"/>
    </row>
    <row r="2760" spans="1:8">
      <c r="A2760" s="90"/>
      <c r="B2760" s="90"/>
      <c r="C2760" s="90"/>
      <c r="D2760" s="90"/>
      <c r="E2760" s="90"/>
      <c r="F2760" s="90"/>
      <c r="G2760" s="90"/>
      <c r="H2760" s="90"/>
    </row>
    <row r="2761" spans="1:8">
      <c r="A2761" s="90"/>
      <c r="B2761" s="90"/>
      <c r="C2761" s="90"/>
      <c r="D2761" s="90"/>
      <c r="E2761" s="90"/>
      <c r="F2761" s="90"/>
      <c r="G2761" s="90"/>
      <c r="H2761" s="90"/>
    </row>
    <row r="2762" spans="1:8">
      <c r="A2762" s="90"/>
      <c r="B2762" s="90"/>
      <c r="C2762" s="90"/>
      <c r="D2762" s="90"/>
      <c r="E2762" s="90"/>
      <c r="F2762" s="90"/>
      <c r="G2762" s="90"/>
      <c r="H2762" s="90"/>
    </row>
    <row r="2763" spans="1:8">
      <c r="A2763" s="90"/>
      <c r="B2763" s="90"/>
      <c r="C2763" s="90"/>
      <c r="D2763" s="90"/>
      <c r="E2763" s="90"/>
      <c r="F2763" s="90"/>
      <c r="G2763" s="90"/>
      <c r="H2763" s="90"/>
    </row>
    <row r="2764" spans="1:8">
      <c r="A2764" s="90"/>
      <c r="B2764" s="90"/>
      <c r="C2764" s="90"/>
      <c r="D2764" s="90"/>
      <c r="E2764" s="90"/>
      <c r="F2764" s="90"/>
      <c r="G2764" s="90"/>
      <c r="H2764" s="90"/>
    </row>
    <row r="2765" spans="1:8">
      <c r="A2765" s="90"/>
      <c r="B2765" s="90"/>
      <c r="C2765" s="90"/>
      <c r="D2765" s="90"/>
      <c r="E2765" s="90"/>
      <c r="F2765" s="90"/>
      <c r="G2765" s="90"/>
      <c r="H2765" s="90"/>
    </row>
    <row r="2766" spans="1:8">
      <c r="A2766" s="90"/>
      <c r="B2766" s="90"/>
      <c r="C2766" s="90"/>
      <c r="D2766" s="90"/>
      <c r="E2766" s="90"/>
      <c r="F2766" s="90"/>
      <c r="G2766" s="90"/>
      <c r="H2766" s="90"/>
    </row>
    <row r="2767" spans="1:8">
      <c r="A2767" s="90"/>
      <c r="B2767" s="90"/>
      <c r="C2767" s="90"/>
      <c r="D2767" s="90"/>
      <c r="E2767" s="90"/>
      <c r="F2767" s="90"/>
      <c r="G2767" s="90"/>
      <c r="H2767" s="90"/>
    </row>
    <row r="2768" spans="1:8">
      <c r="A2768" s="90"/>
      <c r="B2768" s="90"/>
      <c r="C2768" s="90"/>
      <c r="D2768" s="90"/>
      <c r="E2768" s="90"/>
      <c r="F2768" s="90"/>
      <c r="G2768" s="90"/>
      <c r="H2768" s="90"/>
    </row>
    <row r="2769" spans="1:8">
      <c r="A2769" s="90"/>
      <c r="B2769" s="90"/>
      <c r="C2769" s="90"/>
      <c r="D2769" s="90"/>
      <c r="E2769" s="90"/>
      <c r="F2769" s="90"/>
      <c r="G2769" s="90"/>
      <c r="H2769" s="90"/>
    </row>
    <row r="2770" spans="1:8">
      <c r="A2770" s="90"/>
      <c r="B2770" s="90"/>
      <c r="C2770" s="90"/>
      <c r="D2770" s="90"/>
      <c r="E2770" s="90"/>
      <c r="F2770" s="90"/>
      <c r="G2770" s="90"/>
      <c r="H2770" s="90"/>
    </row>
    <row r="2771" spans="1:8">
      <c r="A2771" s="90"/>
      <c r="B2771" s="90"/>
      <c r="C2771" s="90"/>
      <c r="D2771" s="90"/>
      <c r="E2771" s="90"/>
      <c r="F2771" s="90"/>
      <c r="G2771" s="90"/>
      <c r="H2771" s="90"/>
    </row>
    <row r="2772" spans="1:8">
      <c r="A2772" s="90"/>
      <c r="B2772" s="90"/>
      <c r="C2772" s="90"/>
      <c r="D2772" s="90"/>
      <c r="E2772" s="90"/>
      <c r="F2772" s="90"/>
      <c r="G2772" s="90"/>
      <c r="H2772" s="90"/>
    </row>
    <row r="2773" spans="1:8">
      <c r="A2773" s="90"/>
      <c r="B2773" s="90"/>
      <c r="C2773" s="90"/>
      <c r="D2773" s="90"/>
      <c r="E2773" s="90"/>
      <c r="F2773" s="90"/>
      <c r="G2773" s="90"/>
      <c r="H2773" s="90"/>
    </row>
    <row r="2774" spans="1:8">
      <c r="A2774" s="90"/>
      <c r="B2774" s="90"/>
      <c r="C2774" s="90"/>
      <c r="D2774" s="90"/>
      <c r="E2774" s="90"/>
      <c r="F2774" s="90"/>
      <c r="G2774" s="90"/>
      <c r="H2774" s="90"/>
    </row>
    <row r="2775" spans="1:8">
      <c r="A2775" s="90"/>
      <c r="B2775" s="90"/>
      <c r="C2775" s="90"/>
      <c r="D2775" s="90"/>
      <c r="E2775" s="90"/>
      <c r="F2775" s="90"/>
      <c r="G2775" s="90"/>
      <c r="H2775" s="90"/>
    </row>
    <row r="2776" spans="1:8">
      <c r="A2776" s="90"/>
      <c r="B2776" s="90"/>
      <c r="C2776" s="90"/>
      <c r="D2776" s="90"/>
      <c r="E2776" s="90"/>
      <c r="F2776" s="90"/>
      <c r="G2776" s="90"/>
      <c r="H2776" s="90"/>
    </row>
    <row r="2777" spans="1:8">
      <c r="A2777" s="90"/>
      <c r="B2777" s="90"/>
      <c r="C2777" s="90"/>
      <c r="D2777" s="90"/>
      <c r="E2777" s="90"/>
      <c r="F2777" s="90"/>
      <c r="G2777" s="90"/>
      <c r="H2777" s="90"/>
    </row>
    <row r="2778" spans="1:8">
      <c r="A2778" s="90"/>
      <c r="B2778" s="90"/>
      <c r="C2778" s="90"/>
      <c r="D2778" s="90"/>
      <c r="E2778" s="90"/>
      <c r="F2778" s="90"/>
      <c r="G2778" s="90"/>
      <c r="H2778" s="90"/>
    </row>
    <row r="2779" spans="1:8">
      <c r="A2779" s="90"/>
      <c r="B2779" s="90"/>
      <c r="C2779" s="90"/>
      <c r="D2779" s="90"/>
      <c r="E2779" s="90"/>
      <c r="F2779" s="90"/>
      <c r="G2779" s="90"/>
      <c r="H2779" s="90"/>
    </row>
    <row r="2780" spans="1:8">
      <c r="A2780" s="90"/>
      <c r="B2780" s="90"/>
      <c r="C2780" s="90"/>
      <c r="D2780" s="90"/>
      <c r="E2780" s="90"/>
      <c r="F2780" s="90"/>
      <c r="G2780" s="90"/>
      <c r="H2780" s="90"/>
    </row>
    <row r="2781" spans="1:8">
      <c r="A2781" s="90"/>
      <c r="B2781" s="90"/>
      <c r="C2781" s="90"/>
      <c r="D2781" s="90"/>
      <c r="E2781" s="90"/>
      <c r="F2781" s="90"/>
      <c r="G2781" s="90"/>
      <c r="H2781" s="90"/>
    </row>
    <row r="2782" spans="1:8">
      <c r="A2782" s="90"/>
      <c r="B2782" s="90"/>
      <c r="C2782" s="90"/>
      <c r="D2782" s="90"/>
      <c r="E2782" s="90"/>
      <c r="F2782" s="90"/>
      <c r="G2782" s="90"/>
      <c r="H2782" s="90"/>
    </row>
    <row r="2783" spans="1:8">
      <c r="A2783" s="90"/>
      <c r="B2783" s="90"/>
      <c r="C2783" s="90"/>
      <c r="D2783" s="90"/>
      <c r="E2783" s="90"/>
      <c r="F2783" s="90"/>
      <c r="G2783" s="90"/>
      <c r="H2783" s="90"/>
    </row>
    <row r="2784" spans="1:8">
      <c r="A2784" s="90"/>
      <c r="B2784" s="90"/>
      <c r="C2784" s="90"/>
      <c r="D2784" s="90"/>
      <c r="E2784" s="90"/>
      <c r="F2784" s="90"/>
      <c r="G2784" s="90"/>
      <c r="H2784" s="90"/>
    </row>
    <row r="2785" spans="1:8">
      <c r="A2785" s="90"/>
      <c r="B2785" s="90"/>
      <c r="C2785" s="90"/>
      <c r="D2785" s="90"/>
      <c r="E2785" s="90"/>
      <c r="F2785" s="90"/>
      <c r="G2785" s="90"/>
      <c r="H2785" s="90"/>
    </row>
    <row r="2786" spans="1:8">
      <c r="A2786" s="90"/>
      <c r="B2786" s="90"/>
      <c r="C2786" s="90"/>
      <c r="D2786" s="90"/>
      <c r="E2786" s="90"/>
      <c r="F2786" s="90"/>
      <c r="G2786" s="90"/>
      <c r="H2786" s="90"/>
    </row>
    <row r="2787" spans="1:8">
      <c r="A2787" s="90"/>
      <c r="B2787" s="90"/>
      <c r="C2787" s="90"/>
      <c r="D2787" s="90"/>
      <c r="E2787" s="90"/>
      <c r="F2787" s="90"/>
      <c r="G2787" s="90"/>
      <c r="H2787" s="90"/>
    </row>
    <row r="2788" spans="1:8">
      <c r="A2788" s="90"/>
      <c r="B2788" s="90"/>
      <c r="C2788" s="90"/>
      <c r="D2788" s="90"/>
      <c r="E2788" s="90"/>
      <c r="F2788" s="90"/>
      <c r="G2788" s="90"/>
      <c r="H2788" s="90"/>
    </row>
    <row r="2789" spans="1:8">
      <c r="A2789" s="90"/>
      <c r="B2789" s="90"/>
      <c r="C2789" s="90"/>
      <c r="D2789" s="90"/>
      <c r="E2789" s="90"/>
      <c r="F2789" s="90"/>
      <c r="G2789" s="90"/>
      <c r="H2789" s="90"/>
    </row>
    <row r="2790" spans="1:8">
      <c r="A2790" s="90"/>
      <c r="B2790" s="90"/>
      <c r="C2790" s="90"/>
      <c r="D2790" s="90"/>
      <c r="E2790" s="90"/>
      <c r="F2790" s="90"/>
      <c r="G2790" s="90"/>
      <c r="H2790" s="90"/>
    </row>
    <row r="2791" spans="1:8">
      <c r="A2791" s="90"/>
      <c r="B2791" s="90"/>
      <c r="C2791" s="90"/>
      <c r="D2791" s="90"/>
      <c r="E2791" s="90"/>
      <c r="F2791" s="90"/>
      <c r="G2791" s="90"/>
      <c r="H2791" s="90"/>
    </row>
    <row r="2792" spans="1:8">
      <c r="A2792" s="90"/>
      <c r="B2792" s="90"/>
      <c r="C2792" s="90"/>
      <c r="D2792" s="90"/>
      <c r="E2792" s="90"/>
      <c r="F2792" s="90"/>
      <c r="G2792" s="90"/>
      <c r="H2792" s="90"/>
    </row>
    <row r="2793" spans="1:8">
      <c r="A2793" s="90"/>
      <c r="B2793" s="90"/>
      <c r="C2793" s="90"/>
      <c r="D2793" s="90"/>
      <c r="E2793" s="90"/>
      <c r="F2793" s="90"/>
      <c r="G2793" s="90"/>
      <c r="H2793" s="90"/>
    </row>
    <row r="2794" spans="1:8">
      <c r="A2794" s="90"/>
      <c r="B2794" s="90"/>
      <c r="C2794" s="90"/>
      <c r="D2794" s="90"/>
      <c r="E2794" s="90"/>
      <c r="F2794" s="90"/>
      <c r="G2794" s="90"/>
      <c r="H2794" s="90"/>
    </row>
    <row r="2795" spans="1:8">
      <c r="A2795" s="90"/>
      <c r="B2795" s="90"/>
      <c r="C2795" s="90"/>
      <c r="D2795" s="90"/>
      <c r="E2795" s="90"/>
      <c r="F2795" s="90"/>
      <c r="G2795" s="90"/>
      <c r="H2795" s="90"/>
    </row>
    <row r="2796" spans="1:8">
      <c r="A2796" s="90"/>
      <c r="B2796" s="90"/>
      <c r="C2796" s="90"/>
      <c r="D2796" s="90"/>
      <c r="E2796" s="90"/>
      <c r="F2796" s="90"/>
      <c r="G2796" s="90"/>
      <c r="H2796" s="90"/>
    </row>
    <row r="2797" spans="1:8">
      <c r="A2797" s="90"/>
      <c r="B2797" s="90"/>
      <c r="C2797" s="90"/>
      <c r="D2797" s="90"/>
      <c r="E2797" s="90"/>
      <c r="F2797" s="90"/>
      <c r="G2797" s="90"/>
      <c r="H2797" s="90"/>
    </row>
    <row r="2798" spans="1:8">
      <c r="A2798" s="90"/>
      <c r="B2798" s="90"/>
      <c r="C2798" s="90"/>
      <c r="D2798" s="90"/>
      <c r="E2798" s="90"/>
      <c r="F2798" s="90"/>
      <c r="G2798" s="90"/>
      <c r="H2798" s="90"/>
    </row>
    <row r="2799" spans="1:8">
      <c r="A2799" s="90"/>
      <c r="B2799" s="90"/>
      <c r="C2799" s="90"/>
      <c r="D2799" s="90"/>
      <c r="E2799" s="90"/>
      <c r="F2799" s="90"/>
      <c r="G2799" s="90"/>
      <c r="H2799" s="90"/>
    </row>
    <row r="2800" spans="1:8">
      <c r="A2800" s="90"/>
      <c r="B2800" s="90"/>
      <c r="C2800" s="90"/>
      <c r="D2800" s="90"/>
      <c r="E2800" s="90"/>
      <c r="F2800" s="90"/>
      <c r="G2800" s="90"/>
      <c r="H2800" s="90"/>
    </row>
    <row r="2801" spans="1:8">
      <c r="A2801" s="90"/>
      <c r="B2801" s="90"/>
      <c r="C2801" s="90"/>
      <c r="D2801" s="90"/>
      <c r="E2801" s="90"/>
      <c r="F2801" s="90"/>
      <c r="G2801" s="90"/>
      <c r="H2801" s="90"/>
    </row>
    <row r="2802" spans="1:8">
      <c r="A2802" s="90"/>
      <c r="B2802" s="90"/>
      <c r="C2802" s="90"/>
      <c r="D2802" s="90"/>
      <c r="E2802" s="90"/>
      <c r="F2802" s="90"/>
      <c r="G2802" s="90"/>
      <c r="H2802" s="90"/>
    </row>
    <row r="2803" spans="1:8">
      <c r="A2803" s="90"/>
      <c r="B2803" s="90"/>
      <c r="C2803" s="90"/>
      <c r="D2803" s="90"/>
      <c r="E2803" s="90"/>
      <c r="F2803" s="90"/>
      <c r="G2803" s="90"/>
      <c r="H2803" s="90"/>
    </row>
    <row r="2804" spans="1:8">
      <c r="A2804" s="90"/>
      <c r="B2804" s="90"/>
      <c r="C2804" s="90"/>
      <c r="D2804" s="90"/>
      <c r="E2804" s="90"/>
      <c r="F2804" s="90"/>
      <c r="G2804" s="90"/>
      <c r="H2804" s="90"/>
    </row>
    <row r="2805" spans="1:8">
      <c r="A2805" s="90"/>
      <c r="B2805" s="90"/>
      <c r="C2805" s="90"/>
      <c r="D2805" s="90"/>
      <c r="E2805" s="90"/>
      <c r="F2805" s="90"/>
      <c r="G2805" s="90"/>
      <c r="H2805" s="90"/>
    </row>
    <row r="2806" spans="1:8">
      <c r="A2806" s="90"/>
      <c r="B2806" s="90"/>
      <c r="C2806" s="90"/>
      <c r="D2806" s="90"/>
      <c r="E2806" s="90"/>
      <c r="F2806" s="90"/>
      <c r="G2806" s="90"/>
      <c r="H2806" s="90"/>
    </row>
    <row r="2807" spans="1:8">
      <c r="A2807" s="90"/>
      <c r="B2807" s="90"/>
      <c r="C2807" s="90"/>
      <c r="D2807" s="90"/>
      <c r="E2807" s="90"/>
      <c r="F2807" s="90"/>
      <c r="G2807" s="90"/>
      <c r="H2807" s="90"/>
    </row>
    <row r="2808" spans="1:8">
      <c r="A2808" s="90"/>
      <c r="B2808" s="90"/>
      <c r="C2808" s="90"/>
      <c r="D2808" s="90"/>
      <c r="E2808" s="90"/>
      <c r="F2808" s="90"/>
      <c r="G2808" s="90"/>
      <c r="H2808" s="90"/>
    </row>
    <row r="2809" spans="1:8">
      <c r="A2809" s="90"/>
      <c r="B2809" s="90"/>
      <c r="C2809" s="90"/>
      <c r="D2809" s="90"/>
      <c r="E2809" s="90"/>
      <c r="F2809" s="90"/>
      <c r="G2809" s="90"/>
      <c r="H2809" s="90"/>
    </row>
    <row r="2810" spans="1:8">
      <c r="A2810" s="90"/>
      <c r="B2810" s="90"/>
      <c r="C2810" s="90"/>
      <c r="D2810" s="90"/>
      <c r="E2810" s="90"/>
      <c r="F2810" s="90"/>
      <c r="G2810" s="90"/>
      <c r="H2810" s="90"/>
    </row>
    <row r="2811" spans="1:8">
      <c r="A2811" s="90"/>
      <c r="B2811" s="90"/>
      <c r="C2811" s="90"/>
      <c r="D2811" s="90"/>
      <c r="E2811" s="90"/>
      <c r="F2811" s="90"/>
      <c r="G2811" s="90"/>
      <c r="H2811" s="90"/>
    </row>
    <row r="2812" spans="1:8">
      <c r="A2812" s="90"/>
      <c r="B2812" s="90"/>
      <c r="C2812" s="90"/>
      <c r="D2812" s="90"/>
      <c r="E2812" s="90"/>
      <c r="F2812" s="90"/>
      <c r="G2812" s="90"/>
      <c r="H2812" s="90"/>
    </row>
    <row r="2813" spans="1:8">
      <c r="A2813" s="90"/>
      <c r="B2813" s="90"/>
      <c r="C2813" s="90"/>
      <c r="D2813" s="90"/>
      <c r="E2813" s="90"/>
      <c r="F2813" s="90"/>
      <c r="G2813" s="90"/>
      <c r="H2813" s="90"/>
    </row>
    <row r="2814" spans="1:8">
      <c r="A2814" s="90"/>
      <c r="B2814" s="90"/>
      <c r="C2814" s="90"/>
      <c r="D2814" s="90"/>
      <c r="E2814" s="90"/>
      <c r="F2814" s="90"/>
      <c r="G2814" s="90"/>
      <c r="H2814" s="90"/>
    </row>
    <row r="2815" spans="1:8">
      <c r="A2815" s="90"/>
      <c r="B2815" s="90"/>
      <c r="C2815" s="90"/>
      <c r="D2815" s="90"/>
      <c r="E2815" s="90"/>
      <c r="F2815" s="90"/>
      <c r="G2815" s="90"/>
      <c r="H2815" s="90"/>
    </row>
    <row r="2816" spans="1:8">
      <c r="A2816" s="90"/>
      <c r="B2816" s="90"/>
      <c r="C2816" s="90"/>
      <c r="D2816" s="90"/>
      <c r="E2816" s="90"/>
      <c r="F2816" s="90"/>
      <c r="G2816" s="90"/>
      <c r="H2816" s="90"/>
    </row>
    <row r="2817" spans="1:8">
      <c r="A2817" s="90"/>
      <c r="B2817" s="90"/>
      <c r="C2817" s="90"/>
      <c r="D2817" s="90"/>
      <c r="E2817" s="90"/>
      <c r="F2817" s="90"/>
      <c r="G2817" s="90"/>
      <c r="H2817" s="90"/>
    </row>
    <row r="2818" spans="1:8">
      <c r="A2818" s="90"/>
      <c r="B2818" s="90"/>
      <c r="C2818" s="90"/>
      <c r="D2818" s="90"/>
      <c r="E2818" s="90"/>
      <c r="F2818" s="90"/>
      <c r="G2818" s="90"/>
      <c r="H2818" s="90"/>
    </row>
    <row r="2819" spans="1:8">
      <c r="A2819" s="90"/>
      <c r="B2819" s="90"/>
      <c r="C2819" s="90"/>
      <c r="D2819" s="90"/>
      <c r="E2819" s="90"/>
      <c r="F2819" s="90"/>
      <c r="G2819" s="90"/>
      <c r="H2819" s="90"/>
    </row>
    <row r="2820" spans="1:8">
      <c r="A2820" s="90"/>
      <c r="B2820" s="90"/>
      <c r="C2820" s="90"/>
      <c r="D2820" s="90"/>
      <c r="E2820" s="90"/>
      <c r="F2820" s="90"/>
      <c r="G2820" s="90"/>
      <c r="H2820" s="90"/>
    </row>
    <row r="2821" spans="1:8">
      <c r="A2821" s="90"/>
      <c r="B2821" s="90"/>
      <c r="C2821" s="90"/>
      <c r="D2821" s="90"/>
      <c r="E2821" s="90"/>
      <c r="F2821" s="90"/>
      <c r="G2821" s="90"/>
      <c r="H2821" s="90"/>
    </row>
    <row r="2822" spans="1:8">
      <c r="A2822" s="90"/>
      <c r="B2822" s="90"/>
      <c r="C2822" s="90"/>
      <c r="D2822" s="90"/>
      <c r="E2822" s="90"/>
      <c r="F2822" s="90"/>
      <c r="G2822" s="90"/>
      <c r="H2822" s="90"/>
    </row>
    <row r="2823" spans="1:8">
      <c r="A2823" s="90"/>
      <c r="B2823" s="90"/>
      <c r="C2823" s="90"/>
      <c r="D2823" s="90"/>
      <c r="E2823" s="90"/>
      <c r="F2823" s="90"/>
      <c r="G2823" s="90"/>
      <c r="H2823" s="90"/>
    </row>
    <row r="2824" spans="1:8">
      <c r="A2824" s="90"/>
      <c r="B2824" s="90"/>
      <c r="C2824" s="90"/>
      <c r="D2824" s="90"/>
      <c r="E2824" s="90"/>
      <c r="F2824" s="90"/>
      <c r="G2824" s="90"/>
      <c r="H2824" s="90"/>
    </row>
    <row r="2825" spans="1:8">
      <c r="A2825" s="90"/>
      <c r="B2825" s="90"/>
      <c r="C2825" s="90"/>
      <c r="D2825" s="90"/>
      <c r="E2825" s="90"/>
      <c r="F2825" s="90"/>
      <c r="G2825" s="90"/>
      <c r="H2825" s="90"/>
    </row>
    <row r="2826" spans="1:8">
      <c r="A2826" s="90"/>
      <c r="B2826" s="90"/>
      <c r="C2826" s="90"/>
      <c r="D2826" s="90"/>
      <c r="E2826" s="90"/>
      <c r="F2826" s="90"/>
      <c r="G2826" s="90"/>
      <c r="H2826" s="90"/>
    </row>
    <row r="2827" spans="1:8">
      <c r="A2827" s="90"/>
      <c r="B2827" s="90"/>
      <c r="C2827" s="90"/>
      <c r="D2827" s="90"/>
      <c r="E2827" s="90"/>
      <c r="F2827" s="90"/>
      <c r="G2827" s="90"/>
      <c r="H2827" s="90"/>
    </row>
    <row r="2828" spans="1:8">
      <c r="A2828" s="90"/>
      <c r="B2828" s="90"/>
      <c r="C2828" s="90"/>
      <c r="D2828" s="90"/>
      <c r="E2828" s="90"/>
      <c r="F2828" s="90"/>
      <c r="G2828" s="90"/>
      <c r="H2828" s="90"/>
    </row>
    <row r="2829" spans="1:8">
      <c r="A2829" s="90"/>
      <c r="B2829" s="90"/>
      <c r="C2829" s="90"/>
      <c r="D2829" s="90"/>
      <c r="E2829" s="90"/>
      <c r="F2829" s="90"/>
      <c r="G2829" s="90"/>
      <c r="H2829" s="90"/>
    </row>
    <row r="2830" spans="1:8">
      <c r="A2830" s="90"/>
      <c r="B2830" s="90"/>
      <c r="C2830" s="90"/>
      <c r="D2830" s="90"/>
      <c r="E2830" s="90"/>
      <c r="F2830" s="90"/>
      <c r="G2830" s="90"/>
      <c r="H2830" s="90"/>
    </row>
    <row r="2831" spans="1:8">
      <c r="A2831" s="90"/>
      <c r="B2831" s="90"/>
      <c r="C2831" s="90"/>
      <c r="D2831" s="90"/>
      <c r="E2831" s="90"/>
      <c r="F2831" s="90"/>
      <c r="G2831" s="90"/>
      <c r="H2831" s="90"/>
    </row>
    <row r="2832" spans="1:8">
      <c r="A2832" s="90"/>
      <c r="B2832" s="90"/>
      <c r="C2832" s="90"/>
      <c r="D2832" s="90"/>
      <c r="E2832" s="90"/>
      <c r="F2832" s="90"/>
      <c r="G2832" s="90"/>
      <c r="H2832" s="90"/>
    </row>
    <row r="2833" spans="1:8">
      <c r="A2833" s="90"/>
      <c r="B2833" s="90"/>
      <c r="C2833" s="90"/>
      <c r="D2833" s="90"/>
      <c r="E2833" s="90"/>
      <c r="F2833" s="90"/>
      <c r="G2833" s="90"/>
      <c r="H2833" s="90"/>
    </row>
    <row r="2834" spans="1:8">
      <c r="A2834" s="90"/>
      <c r="B2834" s="90"/>
      <c r="C2834" s="90"/>
      <c r="D2834" s="90"/>
      <c r="E2834" s="90"/>
      <c r="F2834" s="90"/>
      <c r="G2834" s="90"/>
      <c r="H2834" s="90"/>
    </row>
    <row r="2835" spans="1:8">
      <c r="A2835" s="90"/>
      <c r="B2835" s="90"/>
      <c r="C2835" s="90"/>
      <c r="D2835" s="90"/>
      <c r="E2835" s="90"/>
      <c r="F2835" s="90"/>
      <c r="G2835" s="90"/>
      <c r="H2835" s="90"/>
    </row>
    <row r="2836" spans="1:8">
      <c r="A2836" s="90"/>
      <c r="B2836" s="90"/>
      <c r="C2836" s="90"/>
      <c r="D2836" s="90"/>
      <c r="E2836" s="90"/>
      <c r="F2836" s="90"/>
      <c r="G2836" s="90"/>
      <c r="H2836" s="90"/>
    </row>
    <row r="2837" spans="1:8">
      <c r="A2837" s="90"/>
      <c r="B2837" s="90"/>
      <c r="C2837" s="90"/>
      <c r="D2837" s="90"/>
      <c r="E2837" s="90"/>
      <c r="F2837" s="90"/>
      <c r="G2837" s="90"/>
      <c r="H2837" s="90"/>
    </row>
    <row r="2838" spans="1:8">
      <c r="A2838" s="90"/>
      <c r="B2838" s="90"/>
      <c r="C2838" s="90"/>
      <c r="D2838" s="90"/>
      <c r="E2838" s="90"/>
      <c r="F2838" s="90"/>
      <c r="G2838" s="90"/>
      <c r="H2838" s="90"/>
    </row>
    <row r="2839" spans="1:8">
      <c r="A2839" s="90"/>
      <c r="B2839" s="90"/>
      <c r="C2839" s="90"/>
      <c r="D2839" s="90"/>
      <c r="E2839" s="90"/>
      <c r="F2839" s="90"/>
      <c r="G2839" s="90"/>
      <c r="H2839" s="90"/>
    </row>
    <row r="2840" spans="1:8">
      <c r="A2840" s="90"/>
      <c r="B2840" s="90"/>
      <c r="C2840" s="90"/>
      <c r="D2840" s="90"/>
      <c r="E2840" s="90"/>
      <c r="F2840" s="90"/>
      <c r="G2840" s="90"/>
      <c r="H2840" s="90"/>
    </row>
    <row r="2841" spans="1:8">
      <c r="A2841" s="90"/>
      <c r="B2841" s="90"/>
      <c r="C2841" s="90"/>
      <c r="D2841" s="90"/>
      <c r="E2841" s="90"/>
      <c r="F2841" s="90"/>
      <c r="G2841" s="90"/>
      <c r="H2841" s="90"/>
    </row>
    <row r="2842" spans="1:8">
      <c r="A2842" s="90"/>
      <c r="B2842" s="90"/>
      <c r="C2842" s="90"/>
      <c r="D2842" s="90"/>
      <c r="E2842" s="90"/>
      <c r="F2842" s="90"/>
      <c r="G2842" s="90"/>
      <c r="H2842" s="90"/>
    </row>
    <row r="2843" spans="1:8">
      <c r="A2843" s="90"/>
      <c r="B2843" s="90"/>
      <c r="C2843" s="90"/>
      <c r="D2843" s="90"/>
      <c r="E2843" s="90"/>
      <c r="F2843" s="90"/>
      <c r="G2843" s="90"/>
      <c r="H2843" s="90"/>
    </row>
    <row r="2844" spans="1:8">
      <c r="A2844" s="90"/>
      <c r="B2844" s="90"/>
      <c r="C2844" s="90"/>
      <c r="D2844" s="90"/>
      <c r="E2844" s="90"/>
      <c r="F2844" s="90"/>
      <c r="G2844" s="90"/>
      <c r="H2844" s="90"/>
    </row>
    <row r="2845" spans="1:8">
      <c r="A2845" s="90"/>
      <c r="B2845" s="90"/>
      <c r="C2845" s="90"/>
      <c r="D2845" s="90"/>
      <c r="E2845" s="90"/>
      <c r="F2845" s="90"/>
      <c r="G2845" s="90"/>
      <c r="H2845" s="90"/>
    </row>
    <row r="2846" spans="1:8">
      <c r="A2846" s="90"/>
      <c r="B2846" s="90"/>
      <c r="C2846" s="90"/>
      <c r="D2846" s="90"/>
      <c r="E2846" s="90"/>
      <c r="F2846" s="90"/>
      <c r="G2846" s="90"/>
      <c r="H2846" s="90"/>
    </row>
    <row r="2847" spans="1:8">
      <c r="A2847" s="90"/>
      <c r="B2847" s="90"/>
      <c r="C2847" s="90"/>
      <c r="D2847" s="90"/>
      <c r="E2847" s="90"/>
      <c r="F2847" s="90"/>
      <c r="G2847" s="90"/>
      <c r="H2847" s="90"/>
    </row>
    <row r="2848" spans="1:8">
      <c r="A2848" s="90"/>
      <c r="B2848" s="90"/>
      <c r="C2848" s="90"/>
      <c r="D2848" s="90"/>
      <c r="E2848" s="90"/>
      <c r="F2848" s="90"/>
      <c r="G2848" s="90"/>
      <c r="H2848" s="90"/>
    </row>
    <row r="2849" spans="1:8">
      <c r="A2849" s="90"/>
      <c r="B2849" s="90"/>
      <c r="C2849" s="90"/>
      <c r="D2849" s="90"/>
      <c r="E2849" s="90"/>
      <c r="F2849" s="90"/>
      <c r="G2849" s="90"/>
      <c r="H2849" s="90"/>
    </row>
    <row r="2850" spans="1:8">
      <c r="A2850" s="90"/>
      <c r="B2850" s="90"/>
      <c r="C2850" s="90"/>
      <c r="D2850" s="90"/>
      <c r="E2850" s="90"/>
      <c r="F2850" s="90"/>
      <c r="G2850" s="90"/>
      <c r="H2850" s="90"/>
    </row>
    <row r="2851" spans="1:8">
      <c r="A2851" s="90"/>
      <c r="B2851" s="90"/>
      <c r="C2851" s="90"/>
      <c r="D2851" s="90"/>
      <c r="E2851" s="90"/>
      <c r="F2851" s="90"/>
      <c r="G2851" s="90"/>
      <c r="H2851" s="90"/>
    </row>
    <row r="2852" spans="1:8">
      <c r="A2852" s="90"/>
      <c r="B2852" s="90"/>
      <c r="C2852" s="90"/>
      <c r="D2852" s="90"/>
      <c r="E2852" s="90"/>
      <c r="F2852" s="90"/>
      <c r="G2852" s="90"/>
      <c r="H2852" s="90"/>
    </row>
    <row r="2853" spans="1:8">
      <c r="A2853" s="90"/>
      <c r="B2853" s="90"/>
      <c r="C2853" s="90"/>
      <c r="D2853" s="90"/>
      <c r="E2853" s="90"/>
      <c r="F2853" s="90"/>
      <c r="G2853" s="90"/>
      <c r="H2853" s="90"/>
    </row>
    <row r="2854" spans="1:8">
      <c r="A2854" s="90"/>
      <c r="B2854" s="90"/>
      <c r="C2854" s="90"/>
      <c r="D2854" s="90"/>
      <c r="E2854" s="90"/>
      <c r="F2854" s="90"/>
      <c r="G2854" s="90"/>
      <c r="H2854" s="90"/>
    </row>
    <row r="2855" spans="1:8">
      <c r="A2855" s="90"/>
      <c r="B2855" s="90"/>
      <c r="C2855" s="90"/>
      <c r="D2855" s="90"/>
      <c r="E2855" s="90"/>
      <c r="F2855" s="90"/>
      <c r="G2855" s="90"/>
      <c r="H2855" s="90"/>
    </row>
    <row r="2856" spans="1:8">
      <c r="A2856" s="90"/>
      <c r="B2856" s="90"/>
      <c r="C2856" s="90"/>
      <c r="D2856" s="90"/>
      <c r="E2856" s="90"/>
      <c r="F2856" s="90"/>
      <c r="G2856" s="90"/>
      <c r="H2856" s="90"/>
    </row>
    <row r="2857" spans="1:8">
      <c r="A2857" s="90"/>
      <c r="B2857" s="90"/>
      <c r="C2857" s="90"/>
      <c r="D2857" s="90"/>
      <c r="E2857" s="90"/>
      <c r="F2857" s="90"/>
      <c r="G2857" s="90"/>
      <c r="H2857" s="90"/>
    </row>
    <row r="2858" spans="1:8">
      <c r="A2858" s="90"/>
      <c r="B2858" s="90"/>
      <c r="C2858" s="90"/>
      <c r="D2858" s="90"/>
      <c r="E2858" s="90"/>
      <c r="F2858" s="90"/>
      <c r="G2858" s="90"/>
      <c r="H2858" s="90"/>
    </row>
    <row r="2859" spans="1:8">
      <c r="A2859" s="90"/>
      <c r="B2859" s="90"/>
      <c r="C2859" s="90"/>
      <c r="D2859" s="90"/>
      <c r="E2859" s="90"/>
      <c r="F2859" s="90"/>
      <c r="G2859" s="90"/>
      <c r="H2859" s="90"/>
    </row>
    <row r="2860" spans="1:8">
      <c r="A2860" s="90"/>
      <c r="B2860" s="90"/>
      <c r="C2860" s="90"/>
      <c r="D2860" s="90"/>
      <c r="E2860" s="90"/>
      <c r="F2860" s="90"/>
      <c r="G2860" s="90"/>
      <c r="H2860" s="90"/>
    </row>
    <row r="2861" spans="1:8">
      <c r="A2861" s="90"/>
      <c r="B2861" s="90"/>
      <c r="C2861" s="90"/>
      <c r="D2861" s="90"/>
      <c r="E2861" s="90"/>
      <c r="F2861" s="90"/>
      <c r="G2861" s="90"/>
      <c r="H2861" s="90"/>
    </row>
    <row r="2862" spans="1:8">
      <c r="A2862" s="90"/>
      <c r="B2862" s="90"/>
      <c r="C2862" s="90"/>
      <c r="D2862" s="90"/>
      <c r="E2862" s="90"/>
      <c r="F2862" s="90"/>
      <c r="G2862" s="90"/>
      <c r="H2862" s="90"/>
    </row>
    <row r="2863" spans="1:8">
      <c r="A2863" s="90"/>
      <c r="B2863" s="90"/>
      <c r="C2863" s="90"/>
      <c r="D2863" s="90"/>
      <c r="E2863" s="90"/>
      <c r="F2863" s="90"/>
      <c r="G2863" s="90"/>
      <c r="H2863" s="90"/>
    </row>
    <row r="2864" spans="1:8">
      <c r="A2864" s="90"/>
      <c r="B2864" s="90"/>
      <c r="C2864" s="90"/>
      <c r="D2864" s="90"/>
      <c r="E2864" s="90"/>
      <c r="F2864" s="90"/>
      <c r="G2864" s="90"/>
      <c r="H2864" s="90"/>
    </row>
    <row r="2865" spans="1:8">
      <c r="A2865" s="90"/>
      <c r="B2865" s="90"/>
      <c r="C2865" s="90"/>
      <c r="D2865" s="90"/>
      <c r="E2865" s="90"/>
      <c r="F2865" s="90"/>
      <c r="G2865" s="90"/>
      <c r="H2865" s="90"/>
    </row>
    <row r="2866" spans="1:8">
      <c r="A2866" s="90"/>
      <c r="B2866" s="90"/>
      <c r="C2866" s="90"/>
      <c r="D2866" s="90"/>
      <c r="E2866" s="90"/>
      <c r="F2866" s="90"/>
      <c r="G2866" s="90"/>
      <c r="H2866" s="90"/>
    </row>
    <row r="2867" spans="1:8">
      <c r="A2867" s="90"/>
      <c r="B2867" s="90"/>
      <c r="C2867" s="90"/>
      <c r="D2867" s="90"/>
      <c r="E2867" s="90"/>
      <c r="F2867" s="90"/>
      <c r="G2867" s="90"/>
      <c r="H2867" s="90"/>
    </row>
    <row r="2868" spans="1:8">
      <c r="A2868" s="90"/>
      <c r="B2868" s="90"/>
      <c r="C2868" s="90"/>
      <c r="D2868" s="90"/>
      <c r="E2868" s="90"/>
      <c r="F2868" s="90"/>
      <c r="G2868" s="90"/>
      <c r="H2868" s="90"/>
    </row>
    <row r="2869" spans="1:8">
      <c r="A2869" s="90"/>
      <c r="B2869" s="90"/>
      <c r="C2869" s="90"/>
      <c r="D2869" s="90"/>
      <c r="E2869" s="90"/>
      <c r="F2869" s="90"/>
      <c r="G2869" s="90"/>
      <c r="H2869" s="90"/>
    </row>
    <row r="2870" spans="1:8">
      <c r="A2870" s="90"/>
      <c r="B2870" s="90"/>
      <c r="C2870" s="90"/>
      <c r="D2870" s="90"/>
      <c r="E2870" s="90"/>
      <c r="F2870" s="90"/>
      <c r="G2870" s="90"/>
      <c r="H2870" s="90"/>
    </row>
    <row r="2871" spans="1:8">
      <c r="A2871" s="90"/>
      <c r="B2871" s="90"/>
      <c r="C2871" s="90"/>
      <c r="D2871" s="90"/>
      <c r="E2871" s="90"/>
      <c r="F2871" s="90"/>
      <c r="G2871" s="90"/>
      <c r="H2871" s="90"/>
    </row>
    <row r="2872" spans="1:8">
      <c r="A2872" s="90"/>
      <c r="B2872" s="90"/>
      <c r="C2872" s="90"/>
      <c r="D2872" s="90"/>
      <c r="E2872" s="90"/>
      <c r="F2872" s="90"/>
      <c r="G2872" s="90"/>
      <c r="H2872" s="90"/>
    </row>
    <row r="2873" spans="1:8">
      <c r="A2873" s="90"/>
      <c r="B2873" s="90"/>
      <c r="C2873" s="90"/>
      <c r="D2873" s="90"/>
      <c r="E2873" s="90"/>
      <c r="F2873" s="90"/>
      <c r="G2873" s="90"/>
      <c r="H2873" s="90"/>
    </row>
    <row r="2874" spans="1:8">
      <c r="A2874" s="90"/>
      <c r="B2874" s="90"/>
      <c r="C2874" s="90"/>
      <c r="D2874" s="90"/>
      <c r="E2874" s="90"/>
      <c r="F2874" s="90"/>
      <c r="G2874" s="90"/>
      <c r="H2874" s="90"/>
    </row>
    <row r="2875" spans="1:8">
      <c r="A2875" s="90"/>
      <c r="B2875" s="90"/>
      <c r="C2875" s="90"/>
      <c r="D2875" s="90"/>
      <c r="E2875" s="90"/>
      <c r="F2875" s="90"/>
      <c r="G2875" s="90"/>
      <c r="H2875" s="90"/>
    </row>
    <row r="2876" spans="1:8">
      <c r="A2876" s="90"/>
      <c r="B2876" s="90"/>
      <c r="C2876" s="90"/>
      <c r="D2876" s="90"/>
      <c r="E2876" s="90"/>
      <c r="F2876" s="90"/>
      <c r="G2876" s="90"/>
      <c r="H2876" s="90"/>
    </row>
    <row r="2877" spans="1:8">
      <c r="A2877" s="90"/>
      <c r="B2877" s="90"/>
      <c r="C2877" s="90"/>
      <c r="D2877" s="90"/>
      <c r="E2877" s="90"/>
      <c r="F2877" s="90"/>
      <c r="G2877" s="90"/>
      <c r="H2877" s="90"/>
    </row>
    <row r="2878" spans="1:8">
      <c r="A2878" s="90"/>
      <c r="B2878" s="90"/>
      <c r="C2878" s="90"/>
      <c r="D2878" s="90"/>
      <c r="E2878" s="90"/>
      <c r="F2878" s="90"/>
      <c r="G2878" s="90"/>
      <c r="H2878" s="90"/>
    </row>
    <row r="2879" spans="1:8">
      <c r="A2879" s="90"/>
      <c r="B2879" s="90"/>
      <c r="C2879" s="90"/>
      <c r="D2879" s="90"/>
      <c r="E2879" s="90"/>
      <c r="F2879" s="90"/>
      <c r="G2879" s="90"/>
      <c r="H2879" s="90"/>
    </row>
    <row r="2880" spans="1:8">
      <c r="A2880" s="90"/>
      <c r="B2880" s="90"/>
      <c r="C2880" s="90"/>
      <c r="D2880" s="90"/>
      <c r="E2880" s="90"/>
      <c r="F2880" s="90"/>
      <c r="G2880" s="90"/>
      <c r="H2880" s="90"/>
    </row>
    <row r="2881" spans="1:8">
      <c r="A2881" s="90"/>
      <c r="B2881" s="90"/>
      <c r="C2881" s="90"/>
      <c r="D2881" s="90"/>
      <c r="E2881" s="90"/>
      <c r="F2881" s="90"/>
      <c r="G2881" s="90"/>
      <c r="H2881" s="90"/>
    </row>
    <row r="2882" spans="1:8">
      <c r="A2882" s="90"/>
      <c r="B2882" s="90"/>
      <c r="C2882" s="90"/>
      <c r="D2882" s="90"/>
      <c r="E2882" s="90"/>
      <c r="F2882" s="90"/>
      <c r="G2882" s="90"/>
      <c r="H2882" s="90"/>
    </row>
    <row r="2883" spans="1:8">
      <c r="A2883" s="90"/>
      <c r="B2883" s="90"/>
      <c r="C2883" s="90"/>
      <c r="D2883" s="90"/>
      <c r="E2883" s="90"/>
      <c r="F2883" s="90"/>
      <c r="G2883" s="90"/>
      <c r="H2883" s="90"/>
    </row>
    <row r="2884" spans="1:8">
      <c r="A2884" s="90"/>
      <c r="B2884" s="90"/>
      <c r="C2884" s="90"/>
      <c r="D2884" s="90"/>
      <c r="E2884" s="90"/>
      <c r="F2884" s="90"/>
      <c r="G2884" s="90"/>
      <c r="H2884" s="90"/>
    </row>
    <row r="2885" spans="1:8">
      <c r="A2885" s="90"/>
      <c r="B2885" s="90"/>
      <c r="C2885" s="90"/>
      <c r="D2885" s="90"/>
      <c r="E2885" s="90"/>
      <c r="F2885" s="90"/>
      <c r="G2885" s="90"/>
      <c r="H2885" s="90"/>
    </row>
    <row r="2886" spans="1:8">
      <c r="A2886" s="90"/>
      <c r="B2886" s="90"/>
      <c r="C2886" s="90"/>
      <c r="D2886" s="90"/>
      <c r="E2886" s="90"/>
      <c r="F2886" s="90"/>
      <c r="G2886" s="90"/>
      <c r="H2886" s="90"/>
    </row>
    <row r="2887" spans="1:8">
      <c r="A2887" s="90"/>
      <c r="B2887" s="90"/>
      <c r="C2887" s="90"/>
      <c r="D2887" s="90"/>
      <c r="E2887" s="90"/>
      <c r="F2887" s="90"/>
      <c r="G2887" s="90"/>
      <c r="H2887" s="90"/>
    </row>
    <row r="2888" spans="1:8">
      <c r="A2888" s="90"/>
      <c r="B2888" s="90"/>
      <c r="C2888" s="90"/>
      <c r="D2888" s="90"/>
      <c r="E2888" s="90"/>
      <c r="F2888" s="90"/>
      <c r="G2888" s="90"/>
      <c r="H2888" s="90"/>
    </row>
    <row r="2889" spans="1:8">
      <c r="A2889" s="90"/>
      <c r="B2889" s="90"/>
      <c r="C2889" s="90"/>
      <c r="D2889" s="90"/>
      <c r="E2889" s="90"/>
      <c r="F2889" s="90"/>
      <c r="G2889" s="90"/>
      <c r="H2889" s="90"/>
    </row>
    <row r="2890" spans="1:8">
      <c r="A2890" s="90"/>
      <c r="B2890" s="90"/>
      <c r="C2890" s="90"/>
      <c r="D2890" s="90"/>
      <c r="E2890" s="90"/>
      <c r="F2890" s="90"/>
      <c r="G2890" s="90"/>
      <c r="H2890" s="90"/>
    </row>
    <row r="2891" spans="1:8">
      <c r="A2891" s="90"/>
      <c r="B2891" s="90"/>
      <c r="C2891" s="90"/>
      <c r="D2891" s="90"/>
      <c r="E2891" s="90"/>
      <c r="F2891" s="90"/>
      <c r="G2891" s="90"/>
      <c r="H2891" s="90"/>
    </row>
    <row r="2892" spans="1:8">
      <c r="A2892" s="90"/>
      <c r="B2892" s="90"/>
      <c r="C2892" s="90"/>
      <c r="D2892" s="90"/>
      <c r="E2892" s="90"/>
      <c r="F2892" s="90"/>
      <c r="G2892" s="90"/>
      <c r="H2892" s="90"/>
    </row>
    <row r="2893" spans="1:8">
      <c r="A2893" s="90"/>
      <c r="B2893" s="90"/>
      <c r="C2893" s="90"/>
      <c r="D2893" s="90"/>
      <c r="E2893" s="90"/>
      <c r="F2893" s="90"/>
      <c r="G2893" s="90"/>
      <c r="H2893" s="90"/>
    </row>
    <row r="2894" spans="1:8">
      <c r="A2894" s="90"/>
      <c r="B2894" s="90"/>
      <c r="C2894" s="90"/>
      <c r="D2894" s="90"/>
      <c r="E2894" s="90"/>
      <c r="F2894" s="90"/>
      <c r="G2894" s="90"/>
      <c r="H2894" s="90"/>
    </row>
    <row r="2895" spans="1:8">
      <c r="A2895" s="90"/>
      <c r="B2895" s="90"/>
      <c r="C2895" s="90"/>
      <c r="D2895" s="90"/>
      <c r="E2895" s="90"/>
      <c r="F2895" s="90"/>
      <c r="G2895" s="90"/>
      <c r="H2895" s="90"/>
    </row>
    <row r="2896" spans="1:8">
      <c r="A2896" s="90"/>
      <c r="B2896" s="90"/>
      <c r="C2896" s="90"/>
      <c r="D2896" s="90"/>
      <c r="E2896" s="90"/>
      <c r="F2896" s="90"/>
      <c r="G2896" s="90"/>
      <c r="H2896" s="90"/>
    </row>
    <row r="2897" spans="1:8">
      <c r="A2897" s="90"/>
      <c r="B2897" s="90"/>
      <c r="C2897" s="90"/>
      <c r="D2897" s="90"/>
      <c r="E2897" s="90"/>
      <c r="F2897" s="90"/>
      <c r="G2897" s="90"/>
      <c r="H2897" s="90"/>
    </row>
    <row r="2898" spans="1:8">
      <c r="A2898" s="90"/>
      <c r="B2898" s="90"/>
      <c r="C2898" s="90"/>
      <c r="D2898" s="90"/>
      <c r="E2898" s="90"/>
      <c r="F2898" s="90"/>
      <c r="G2898" s="90"/>
      <c r="H2898" s="90"/>
    </row>
    <row r="2899" spans="1:8">
      <c r="A2899" s="90"/>
      <c r="B2899" s="90"/>
      <c r="C2899" s="90"/>
      <c r="D2899" s="90"/>
      <c r="E2899" s="90"/>
      <c r="F2899" s="90"/>
      <c r="G2899" s="90"/>
      <c r="H2899" s="90"/>
    </row>
    <row r="2900" spans="1:8">
      <c r="A2900" s="90"/>
      <c r="B2900" s="90"/>
      <c r="C2900" s="90"/>
      <c r="D2900" s="90"/>
      <c r="E2900" s="90"/>
      <c r="F2900" s="90"/>
      <c r="G2900" s="90"/>
      <c r="H2900" s="90"/>
    </row>
    <row r="2901" spans="1:8">
      <c r="A2901" s="90"/>
      <c r="B2901" s="90"/>
      <c r="C2901" s="90"/>
      <c r="D2901" s="90"/>
      <c r="E2901" s="90"/>
      <c r="F2901" s="90"/>
      <c r="G2901" s="90"/>
      <c r="H2901" s="90"/>
    </row>
    <row r="2902" spans="1:8">
      <c r="A2902" s="90"/>
      <c r="B2902" s="90"/>
      <c r="C2902" s="90"/>
      <c r="D2902" s="90"/>
      <c r="E2902" s="90"/>
      <c r="F2902" s="90"/>
      <c r="G2902" s="90"/>
      <c r="H2902" s="90"/>
    </row>
    <row r="2903" spans="1:8">
      <c r="A2903" s="90"/>
      <c r="B2903" s="90"/>
      <c r="C2903" s="90"/>
      <c r="D2903" s="90"/>
      <c r="E2903" s="90"/>
      <c r="F2903" s="90"/>
      <c r="G2903" s="90"/>
      <c r="H2903" s="90"/>
    </row>
    <row r="2904" spans="1:8">
      <c r="A2904" s="90"/>
      <c r="B2904" s="90"/>
      <c r="C2904" s="90"/>
      <c r="D2904" s="90"/>
      <c r="E2904" s="90"/>
      <c r="F2904" s="90"/>
      <c r="G2904" s="90"/>
      <c r="H2904" s="90"/>
    </row>
    <row r="2905" spans="1:8">
      <c r="A2905" s="90"/>
      <c r="B2905" s="90"/>
      <c r="C2905" s="90"/>
      <c r="D2905" s="90"/>
      <c r="E2905" s="90"/>
      <c r="F2905" s="90"/>
      <c r="G2905" s="90"/>
      <c r="H2905" s="90"/>
    </row>
    <row r="2906" spans="1:8">
      <c r="A2906" s="90"/>
      <c r="B2906" s="90"/>
      <c r="C2906" s="90"/>
      <c r="D2906" s="90"/>
      <c r="E2906" s="90"/>
      <c r="F2906" s="90"/>
      <c r="G2906" s="90"/>
      <c r="H2906" s="90"/>
    </row>
    <row r="2907" spans="1:8">
      <c r="A2907" s="90"/>
      <c r="B2907" s="90"/>
      <c r="C2907" s="90"/>
      <c r="D2907" s="90"/>
      <c r="E2907" s="90"/>
      <c r="F2907" s="90"/>
      <c r="G2907" s="90"/>
      <c r="H2907" s="90"/>
    </row>
    <row r="2908" spans="1:8">
      <c r="A2908" s="90"/>
      <c r="B2908" s="90"/>
      <c r="C2908" s="90"/>
      <c r="D2908" s="90"/>
      <c r="E2908" s="90"/>
      <c r="F2908" s="90"/>
      <c r="G2908" s="90"/>
      <c r="H2908" s="90"/>
    </row>
    <row r="2909" spans="1:8">
      <c r="A2909" s="90"/>
      <c r="B2909" s="90"/>
      <c r="C2909" s="90"/>
      <c r="D2909" s="90"/>
      <c r="E2909" s="90"/>
      <c r="F2909" s="90"/>
      <c r="G2909" s="90"/>
      <c r="H2909" s="90"/>
    </row>
    <row r="2910" spans="1:8">
      <c r="A2910" s="90"/>
      <c r="B2910" s="90"/>
      <c r="C2910" s="90"/>
      <c r="D2910" s="90"/>
      <c r="E2910" s="90"/>
      <c r="F2910" s="90"/>
      <c r="G2910" s="90"/>
      <c r="H2910" s="90"/>
    </row>
    <row r="2911" spans="1:8">
      <c r="A2911" s="90"/>
      <c r="B2911" s="90"/>
      <c r="C2911" s="90"/>
      <c r="D2911" s="90"/>
      <c r="E2911" s="90"/>
      <c r="F2911" s="90"/>
      <c r="G2911" s="90"/>
      <c r="H2911" s="90"/>
    </row>
    <row r="2912" spans="1:8">
      <c r="A2912" s="90"/>
      <c r="B2912" s="90"/>
      <c r="C2912" s="90"/>
      <c r="D2912" s="90"/>
      <c r="E2912" s="90"/>
      <c r="F2912" s="90"/>
      <c r="G2912" s="90"/>
      <c r="H2912" s="90"/>
    </row>
    <row r="2913" spans="1:8">
      <c r="A2913" s="90"/>
      <c r="B2913" s="90"/>
      <c r="C2913" s="90"/>
      <c r="D2913" s="90"/>
      <c r="E2913" s="90"/>
      <c r="F2913" s="90"/>
      <c r="G2913" s="90"/>
      <c r="H2913" s="90"/>
    </row>
    <row r="2914" spans="1:8">
      <c r="A2914" s="90"/>
      <c r="B2914" s="90"/>
      <c r="C2914" s="90"/>
      <c r="D2914" s="90"/>
      <c r="E2914" s="90"/>
      <c r="F2914" s="90"/>
      <c r="G2914" s="90"/>
      <c r="H2914" s="90"/>
    </row>
    <row r="2915" spans="1:8">
      <c r="A2915" s="90"/>
      <c r="B2915" s="90"/>
      <c r="C2915" s="90"/>
      <c r="D2915" s="90"/>
      <c r="E2915" s="90"/>
      <c r="F2915" s="90"/>
      <c r="G2915" s="90"/>
      <c r="H2915" s="90"/>
    </row>
    <row r="2916" spans="1:8">
      <c r="A2916" s="90"/>
      <c r="B2916" s="90"/>
      <c r="C2916" s="90"/>
      <c r="D2916" s="90"/>
      <c r="E2916" s="90"/>
      <c r="F2916" s="90"/>
      <c r="G2916" s="90"/>
      <c r="H2916" s="90"/>
    </row>
    <row r="2917" spans="1:8">
      <c r="A2917" s="90"/>
      <c r="B2917" s="90"/>
      <c r="C2917" s="90"/>
      <c r="D2917" s="90"/>
      <c r="E2917" s="90"/>
      <c r="F2917" s="90"/>
      <c r="G2917" s="90"/>
      <c r="H2917" s="90"/>
    </row>
    <row r="2918" spans="1:8">
      <c r="A2918" s="90"/>
      <c r="B2918" s="90"/>
      <c r="C2918" s="90"/>
      <c r="D2918" s="90"/>
      <c r="E2918" s="90"/>
      <c r="F2918" s="90"/>
      <c r="G2918" s="90"/>
      <c r="H2918" s="90"/>
    </row>
    <row r="2919" spans="1:8">
      <c r="A2919" s="90"/>
      <c r="B2919" s="90"/>
      <c r="C2919" s="90"/>
      <c r="D2919" s="90"/>
      <c r="E2919" s="90"/>
      <c r="F2919" s="90"/>
      <c r="G2919" s="90"/>
      <c r="H2919" s="90"/>
    </row>
    <row r="2920" spans="1:8">
      <c r="A2920" s="90"/>
      <c r="B2920" s="90"/>
      <c r="C2920" s="90"/>
      <c r="D2920" s="90"/>
      <c r="E2920" s="90"/>
      <c r="F2920" s="90"/>
      <c r="G2920" s="90"/>
      <c r="H2920" s="90"/>
    </row>
    <row r="2921" spans="1:8">
      <c r="A2921" s="90"/>
      <c r="B2921" s="90"/>
      <c r="C2921" s="90"/>
      <c r="D2921" s="90"/>
      <c r="E2921" s="90"/>
      <c r="F2921" s="90"/>
      <c r="G2921" s="90"/>
      <c r="H2921" s="90"/>
    </row>
    <row r="2922" spans="1:8">
      <c r="A2922" s="90"/>
      <c r="B2922" s="90"/>
      <c r="C2922" s="90"/>
      <c r="D2922" s="90"/>
      <c r="E2922" s="90"/>
      <c r="F2922" s="90"/>
      <c r="G2922" s="90"/>
      <c r="H2922" s="90"/>
    </row>
    <row r="2923" spans="1:8">
      <c r="A2923" s="90"/>
      <c r="B2923" s="90"/>
      <c r="C2923" s="90"/>
      <c r="D2923" s="90"/>
      <c r="E2923" s="90"/>
      <c r="F2923" s="90"/>
      <c r="G2923" s="90"/>
      <c r="H2923" s="90"/>
    </row>
    <row r="2924" spans="1:8">
      <c r="A2924" s="90"/>
      <c r="B2924" s="90"/>
      <c r="C2924" s="90"/>
      <c r="D2924" s="90"/>
      <c r="E2924" s="90"/>
      <c r="F2924" s="90"/>
      <c r="G2924" s="90"/>
      <c r="H2924" s="90"/>
    </row>
    <row r="2925" spans="1:8">
      <c r="A2925" s="90"/>
      <c r="B2925" s="90"/>
      <c r="C2925" s="90"/>
      <c r="D2925" s="90"/>
      <c r="E2925" s="90"/>
      <c r="F2925" s="90"/>
      <c r="G2925" s="90"/>
      <c r="H2925" s="90"/>
    </row>
    <row r="2926" spans="1:8">
      <c r="A2926" s="90"/>
      <c r="B2926" s="90"/>
      <c r="C2926" s="90"/>
      <c r="D2926" s="90"/>
      <c r="E2926" s="90"/>
      <c r="F2926" s="90"/>
      <c r="G2926" s="90"/>
      <c r="H2926" s="90"/>
    </row>
    <row r="2927" spans="1:8">
      <c r="A2927" s="90"/>
      <c r="B2927" s="90"/>
      <c r="C2927" s="90"/>
      <c r="D2927" s="90"/>
      <c r="E2927" s="90"/>
      <c r="F2927" s="90"/>
      <c r="G2927" s="90"/>
      <c r="H2927" s="90"/>
    </row>
    <row r="2928" spans="1:8">
      <c r="A2928" s="90"/>
      <c r="B2928" s="90"/>
      <c r="C2928" s="90"/>
      <c r="D2928" s="90"/>
      <c r="E2928" s="90"/>
      <c r="F2928" s="90"/>
      <c r="G2928" s="90"/>
      <c r="H2928" s="90"/>
    </row>
    <row r="2929" spans="1:8">
      <c r="A2929" s="90"/>
      <c r="B2929" s="90"/>
      <c r="C2929" s="90"/>
      <c r="D2929" s="90"/>
      <c r="E2929" s="90"/>
      <c r="F2929" s="90"/>
      <c r="G2929" s="90"/>
      <c r="H2929" s="90"/>
    </row>
    <row r="2930" spans="1:8">
      <c r="A2930" s="90"/>
      <c r="B2930" s="90"/>
      <c r="C2930" s="90"/>
      <c r="D2930" s="90"/>
      <c r="E2930" s="90"/>
      <c r="F2930" s="90"/>
      <c r="G2930" s="90"/>
      <c r="H2930" s="90"/>
    </row>
    <row r="2931" spans="1:8">
      <c r="A2931" s="90"/>
      <c r="B2931" s="90"/>
      <c r="C2931" s="90"/>
      <c r="D2931" s="90"/>
      <c r="E2931" s="90"/>
      <c r="F2931" s="90"/>
      <c r="G2931" s="90"/>
      <c r="H2931" s="90"/>
    </row>
    <row r="2932" spans="1:8">
      <c r="A2932" s="90"/>
      <c r="B2932" s="90"/>
      <c r="C2932" s="90"/>
      <c r="D2932" s="90"/>
      <c r="E2932" s="90"/>
      <c r="F2932" s="90"/>
      <c r="G2932" s="90"/>
      <c r="H2932" s="90"/>
    </row>
    <row r="2933" spans="1:8">
      <c r="A2933" s="90"/>
      <c r="B2933" s="90"/>
      <c r="C2933" s="90"/>
      <c r="D2933" s="90"/>
      <c r="E2933" s="90"/>
      <c r="F2933" s="90"/>
      <c r="G2933" s="90"/>
      <c r="H2933" s="90"/>
    </row>
    <row r="2934" spans="1:8">
      <c r="A2934" s="90"/>
      <c r="B2934" s="90"/>
      <c r="C2934" s="90"/>
      <c r="D2934" s="90"/>
      <c r="E2934" s="90"/>
      <c r="F2934" s="90"/>
      <c r="G2934" s="90"/>
      <c r="H2934" s="90"/>
    </row>
    <row r="2935" spans="1:8">
      <c r="A2935" s="90"/>
      <c r="B2935" s="90"/>
      <c r="C2935" s="90"/>
      <c r="D2935" s="90"/>
      <c r="E2935" s="90"/>
      <c r="F2935" s="90"/>
      <c r="G2935" s="90"/>
      <c r="H2935" s="90"/>
    </row>
    <row r="2936" spans="1:8">
      <c r="A2936" s="90"/>
      <c r="B2936" s="90"/>
      <c r="C2936" s="90"/>
      <c r="D2936" s="90"/>
      <c r="E2936" s="90"/>
      <c r="F2936" s="90"/>
      <c r="G2936" s="90"/>
      <c r="H2936" s="90"/>
    </row>
    <row r="2937" spans="1:8">
      <c r="A2937" s="90"/>
      <c r="B2937" s="90"/>
      <c r="C2937" s="90"/>
      <c r="D2937" s="90"/>
      <c r="E2937" s="90"/>
      <c r="F2937" s="90"/>
      <c r="G2937" s="90"/>
      <c r="H2937" s="90"/>
    </row>
    <row r="2938" spans="1:8">
      <c r="A2938" s="90"/>
      <c r="B2938" s="90"/>
      <c r="C2938" s="90"/>
      <c r="D2938" s="90"/>
      <c r="E2938" s="90"/>
      <c r="F2938" s="90"/>
      <c r="G2938" s="90"/>
      <c r="H2938" s="90"/>
    </row>
    <row r="2939" spans="1:8">
      <c r="A2939" s="90"/>
      <c r="B2939" s="90"/>
      <c r="C2939" s="90"/>
      <c r="D2939" s="90"/>
      <c r="E2939" s="90"/>
      <c r="F2939" s="90"/>
      <c r="G2939" s="90"/>
      <c r="H2939" s="90"/>
    </row>
    <row r="2940" spans="1:8">
      <c r="A2940" s="90"/>
      <c r="B2940" s="90"/>
      <c r="C2940" s="90"/>
      <c r="D2940" s="90"/>
      <c r="E2940" s="90"/>
      <c r="F2940" s="90"/>
      <c r="G2940" s="90"/>
      <c r="H2940" s="90"/>
    </row>
    <row r="2941" spans="1:8">
      <c r="A2941" s="90"/>
      <c r="B2941" s="90"/>
      <c r="C2941" s="90"/>
      <c r="D2941" s="90"/>
      <c r="E2941" s="90"/>
      <c r="F2941" s="90"/>
      <c r="G2941" s="90"/>
      <c r="H2941" s="90"/>
    </row>
    <row r="2942" spans="1:8">
      <c r="A2942" s="90"/>
      <c r="B2942" s="90"/>
      <c r="C2942" s="90"/>
      <c r="D2942" s="90"/>
      <c r="E2942" s="90"/>
      <c r="F2942" s="90"/>
      <c r="G2942" s="90"/>
      <c r="H2942" s="90"/>
    </row>
    <row r="2943" spans="1:8">
      <c r="A2943" s="90"/>
      <c r="B2943" s="90"/>
      <c r="C2943" s="90"/>
      <c r="D2943" s="90"/>
      <c r="E2943" s="90"/>
      <c r="F2943" s="90"/>
      <c r="G2943" s="90"/>
      <c r="H2943" s="90"/>
    </row>
    <row r="2944" spans="1:8">
      <c r="A2944" s="90"/>
      <c r="B2944" s="90"/>
      <c r="C2944" s="90"/>
      <c r="D2944" s="90"/>
      <c r="E2944" s="90"/>
      <c r="F2944" s="90"/>
      <c r="G2944" s="90"/>
      <c r="H2944" s="90"/>
    </row>
    <row r="2945" spans="1:8">
      <c r="A2945" s="90"/>
      <c r="B2945" s="90"/>
      <c r="C2945" s="90"/>
      <c r="D2945" s="90"/>
      <c r="E2945" s="90"/>
      <c r="F2945" s="90"/>
      <c r="G2945" s="90"/>
      <c r="H2945" s="90"/>
    </row>
    <row r="2946" spans="1:8">
      <c r="A2946" s="90"/>
      <c r="B2946" s="90"/>
      <c r="C2946" s="90"/>
      <c r="D2946" s="90"/>
      <c r="E2946" s="90"/>
      <c r="F2946" s="90"/>
      <c r="G2946" s="90"/>
      <c r="H2946" s="90"/>
    </row>
    <row r="2947" spans="1:8">
      <c r="A2947" s="90"/>
      <c r="B2947" s="90"/>
      <c r="C2947" s="90"/>
      <c r="D2947" s="90"/>
      <c r="E2947" s="90"/>
      <c r="F2947" s="90"/>
      <c r="G2947" s="90"/>
      <c r="H2947" s="90"/>
    </row>
    <row r="2948" spans="1:8">
      <c r="A2948" s="90"/>
      <c r="B2948" s="90"/>
      <c r="C2948" s="90"/>
      <c r="D2948" s="90"/>
      <c r="E2948" s="90"/>
      <c r="F2948" s="90"/>
      <c r="G2948" s="90"/>
      <c r="H2948" s="90"/>
    </row>
    <row r="2949" spans="1:8">
      <c r="A2949" s="90"/>
      <c r="B2949" s="90"/>
      <c r="C2949" s="90"/>
      <c r="D2949" s="90"/>
      <c r="E2949" s="90"/>
      <c r="F2949" s="90"/>
      <c r="G2949" s="90"/>
      <c r="H2949" s="90"/>
    </row>
    <row r="2950" spans="1:8">
      <c r="A2950" s="90"/>
      <c r="B2950" s="90"/>
      <c r="C2950" s="90"/>
      <c r="D2950" s="90"/>
      <c r="E2950" s="90"/>
      <c r="F2950" s="90"/>
      <c r="G2950" s="90"/>
      <c r="H2950" s="90"/>
    </row>
    <row r="2951" spans="1:8">
      <c r="A2951" s="90"/>
      <c r="B2951" s="90"/>
      <c r="C2951" s="90"/>
      <c r="D2951" s="90"/>
      <c r="E2951" s="90"/>
      <c r="F2951" s="90"/>
      <c r="G2951" s="90"/>
      <c r="H2951" s="90"/>
    </row>
    <row r="2952" spans="1:8">
      <c r="A2952" s="90"/>
      <c r="B2952" s="90"/>
      <c r="C2952" s="90"/>
      <c r="D2952" s="90"/>
      <c r="E2952" s="90"/>
      <c r="F2952" s="90"/>
      <c r="G2952" s="90"/>
      <c r="H2952" s="90"/>
    </row>
    <row r="2953" spans="1:8">
      <c r="A2953" s="90"/>
      <c r="B2953" s="90"/>
      <c r="C2953" s="90"/>
      <c r="D2953" s="90"/>
      <c r="E2953" s="90"/>
      <c r="F2953" s="90"/>
      <c r="G2953" s="90"/>
      <c r="H2953" s="90"/>
    </row>
    <row r="2954" spans="1:8">
      <c r="A2954" s="90"/>
      <c r="B2954" s="90"/>
      <c r="C2954" s="90"/>
      <c r="D2954" s="90"/>
      <c r="E2954" s="90"/>
      <c r="F2954" s="90"/>
      <c r="G2954" s="90"/>
      <c r="H2954" s="90"/>
    </row>
    <row r="2955" spans="1:8">
      <c r="A2955" s="90"/>
      <c r="B2955" s="90"/>
      <c r="C2955" s="90"/>
      <c r="D2955" s="90"/>
      <c r="E2955" s="90"/>
      <c r="F2955" s="90"/>
      <c r="G2955" s="90"/>
      <c r="H2955" s="90"/>
    </row>
    <row r="2956" spans="1:8">
      <c r="A2956" s="90"/>
      <c r="B2956" s="90"/>
      <c r="C2956" s="90"/>
      <c r="D2956" s="90"/>
      <c r="E2956" s="90"/>
      <c r="F2956" s="90"/>
      <c r="G2956" s="90"/>
      <c r="H2956" s="90"/>
    </row>
    <row r="2957" spans="1:8">
      <c r="A2957" s="90"/>
      <c r="B2957" s="90"/>
      <c r="C2957" s="90"/>
      <c r="D2957" s="90"/>
      <c r="E2957" s="90"/>
      <c r="F2957" s="90"/>
      <c r="G2957" s="90"/>
      <c r="H2957" s="90"/>
    </row>
    <row r="2958" spans="1:8">
      <c r="A2958" s="90"/>
      <c r="B2958" s="90"/>
      <c r="C2958" s="90"/>
      <c r="D2958" s="90"/>
      <c r="E2958" s="90"/>
      <c r="F2958" s="90"/>
      <c r="G2958" s="90"/>
      <c r="H2958" s="90"/>
    </row>
    <row r="2959" spans="1:8">
      <c r="A2959" s="90"/>
      <c r="B2959" s="90"/>
      <c r="C2959" s="90"/>
      <c r="D2959" s="90"/>
      <c r="E2959" s="90"/>
      <c r="F2959" s="90"/>
      <c r="G2959" s="90"/>
      <c r="H2959" s="90"/>
    </row>
    <row r="2960" spans="1:8">
      <c r="A2960" s="90"/>
      <c r="B2960" s="90"/>
      <c r="C2960" s="90"/>
      <c r="D2960" s="90"/>
      <c r="E2960" s="90"/>
      <c r="F2960" s="90"/>
      <c r="G2960" s="90"/>
      <c r="H2960" s="90"/>
    </row>
    <row r="2961" spans="1:8">
      <c r="A2961" s="90"/>
      <c r="B2961" s="90"/>
      <c r="C2961" s="90"/>
      <c r="D2961" s="90"/>
      <c r="E2961" s="90"/>
      <c r="F2961" s="90"/>
      <c r="G2961" s="90"/>
      <c r="H2961" s="90"/>
    </row>
    <row r="2962" spans="1:8">
      <c r="A2962" s="90"/>
      <c r="B2962" s="90"/>
      <c r="C2962" s="90"/>
      <c r="D2962" s="90"/>
      <c r="E2962" s="90"/>
      <c r="F2962" s="90"/>
      <c r="G2962" s="90"/>
      <c r="H2962" s="90"/>
    </row>
    <row r="2963" spans="1:8">
      <c r="A2963" s="90"/>
      <c r="B2963" s="90"/>
      <c r="C2963" s="90"/>
      <c r="D2963" s="90"/>
      <c r="E2963" s="90"/>
      <c r="F2963" s="90"/>
      <c r="G2963" s="90"/>
      <c r="H2963" s="90"/>
    </row>
    <row r="2964" spans="1:8">
      <c r="A2964" s="90"/>
      <c r="B2964" s="90"/>
      <c r="C2964" s="90"/>
      <c r="D2964" s="90"/>
      <c r="E2964" s="90"/>
      <c r="F2964" s="90"/>
      <c r="G2964" s="90"/>
      <c r="H2964" s="90"/>
    </row>
    <row r="2965" spans="1:8">
      <c r="A2965" s="90"/>
      <c r="B2965" s="90"/>
      <c r="C2965" s="90"/>
      <c r="D2965" s="90"/>
      <c r="E2965" s="90"/>
      <c r="F2965" s="90"/>
      <c r="G2965" s="90"/>
      <c r="H2965" s="90"/>
    </row>
    <row r="2966" spans="1:8">
      <c r="A2966" s="90"/>
      <c r="B2966" s="90"/>
      <c r="C2966" s="90"/>
      <c r="D2966" s="90"/>
      <c r="E2966" s="90"/>
      <c r="F2966" s="90"/>
      <c r="G2966" s="90"/>
      <c r="H2966" s="90"/>
    </row>
    <row r="2967" spans="1:8">
      <c r="A2967" s="90"/>
      <c r="B2967" s="90"/>
      <c r="C2967" s="90"/>
      <c r="D2967" s="90"/>
      <c r="E2967" s="90"/>
      <c r="F2967" s="90"/>
      <c r="G2967" s="90"/>
      <c r="H2967" s="90"/>
    </row>
    <row r="2968" spans="1:8">
      <c r="A2968" s="90"/>
      <c r="B2968" s="90"/>
      <c r="C2968" s="90"/>
      <c r="D2968" s="90"/>
      <c r="E2968" s="90"/>
      <c r="F2968" s="90"/>
      <c r="G2968" s="90"/>
      <c r="H2968" s="90"/>
    </row>
    <row r="2969" spans="1:8">
      <c r="A2969" s="90"/>
      <c r="B2969" s="90"/>
      <c r="C2969" s="90"/>
      <c r="D2969" s="90"/>
      <c r="E2969" s="90"/>
      <c r="F2969" s="90"/>
      <c r="G2969" s="90"/>
      <c r="H2969" s="90"/>
    </row>
    <row r="2970" spans="1:8">
      <c r="A2970" s="90"/>
      <c r="B2970" s="90"/>
      <c r="C2970" s="90"/>
      <c r="D2970" s="90"/>
      <c r="E2970" s="90"/>
      <c r="F2970" s="90"/>
      <c r="G2970" s="90"/>
      <c r="H2970" s="90"/>
    </row>
    <row r="2971" spans="1:8">
      <c r="A2971" s="90"/>
      <c r="B2971" s="90"/>
      <c r="C2971" s="90"/>
      <c r="D2971" s="90"/>
      <c r="E2971" s="90"/>
      <c r="F2971" s="90"/>
      <c r="G2971" s="90"/>
      <c r="H2971" s="90"/>
    </row>
    <row r="2972" spans="1:8">
      <c r="A2972" s="90"/>
      <c r="B2972" s="90"/>
      <c r="C2972" s="90"/>
      <c r="D2972" s="90"/>
      <c r="E2972" s="90"/>
      <c r="F2972" s="90"/>
      <c r="G2972" s="90"/>
      <c r="H2972" s="90"/>
    </row>
    <row r="2973" spans="1:8">
      <c r="A2973" s="90"/>
      <c r="B2973" s="90"/>
      <c r="C2973" s="90"/>
      <c r="D2973" s="90"/>
      <c r="E2973" s="90"/>
      <c r="F2973" s="90"/>
      <c r="G2973" s="90"/>
      <c r="H2973" s="90"/>
    </row>
    <row r="2974" spans="1:8">
      <c r="A2974" s="90"/>
      <c r="B2974" s="90"/>
      <c r="C2974" s="90"/>
      <c r="D2974" s="90"/>
      <c r="E2974" s="90"/>
      <c r="F2974" s="90"/>
      <c r="G2974" s="90"/>
      <c r="H2974" s="90"/>
    </row>
    <row r="2975" spans="1:8">
      <c r="A2975" s="90"/>
      <c r="B2975" s="90"/>
      <c r="C2975" s="90"/>
      <c r="D2975" s="90"/>
      <c r="E2975" s="90"/>
      <c r="F2975" s="90"/>
      <c r="G2975" s="90"/>
      <c r="H2975" s="90"/>
    </row>
    <row r="2976" spans="1:8">
      <c r="A2976" s="90"/>
      <c r="B2976" s="90"/>
      <c r="C2976" s="90"/>
      <c r="D2976" s="90"/>
      <c r="E2976" s="90"/>
      <c r="F2976" s="90"/>
      <c r="G2976" s="90"/>
      <c r="H2976" s="90"/>
    </row>
    <row r="2977" spans="1:8">
      <c r="A2977" s="90"/>
      <c r="B2977" s="90"/>
      <c r="C2977" s="90"/>
      <c r="D2977" s="90"/>
      <c r="E2977" s="90"/>
      <c r="F2977" s="90"/>
      <c r="G2977" s="90"/>
      <c r="H2977" s="90"/>
    </row>
    <row r="2978" spans="1:8">
      <c r="A2978" s="90"/>
      <c r="B2978" s="90"/>
      <c r="C2978" s="90"/>
      <c r="D2978" s="90"/>
      <c r="E2978" s="90"/>
      <c r="F2978" s="90"/>
      <c r="G2978" s="90"/>
      <c r="H2978" s="90"/>
    </row>
    <row r="2979" spans="1:8">
      <c r="A2979" s="90"/>
      <c r="B2979" s="90"/>
      <c r="C2979" s="90"/>
      <c r="D2979" s="90"/>
      <c r="E2979" s="90"/>
      <c r="F2979" s="90"/>
      <c r="G2979" s="90"/>
      <c r="H2979" s="90"/>
    </row>
    <row r="2980" spans="1:8">
      <c r="A2980" s="90"/>
      <c r="B2980" s="90"/>
      <c r="C2980" s="90"/>
      <c r="D2980" s="90"/>
      <c r="E2980" s="90"/>
      <c r="F2980" s="90"/>
      <c r="G2980" s="90"/>
      <c r="H2980" s="90"/>
    </row>
    <row r="2981" spans="1:8">
      <c r="A2981" s="90"/>
      <c r="B2981" s="90"/>
      <c r="C2981" s="90"/>
      <c r="D2981" s="90"/>
      <c r="E2981" s="90"/>
      <c r="F2981" s="90"/>
      <c r="G2981" s="90"/>
      <c r="H2981" s="90"/>
    </row>
    <row r="2982" spans="1:8">
      <c r="A2982" s="90"/>
      <c r="B2982" s="90"/>
      <c r="C2982" s="90"/>
      <c r="D2982" s="90"/>
      <c r="E2982" s="90"/>
      <c r="F2982" s="90"/>
      <c r="G2982" s="90"/>
      <c r="H2982" s="90"/>
    </row>
    <row r="2983" spans="1:8">
      <c r="A2983" s="90"/>
      <c r="B2983" s="90"/>
      <c r="C2983" s="90"/>
      <c r="D2983" s="90"/>
      <c r="E2983" s="90"/>
      <c r="F2983" s="90"/>
      <c r="G2983" s="90"/>
      <c r="H2983" s="90"/>
    </row>
    <row r="2984" spans="1:8">
      <c r="A2984" s="90"/>
      <c r="B2984" s="90"/>
      <c r="C2984" s="90"/>
      <c r="D2984" s="90"/>
      <c r="E2984" s="90"/>
      <c r="F2984" s="90"/>
      <c r="G2984" s="90"/>
      <c r="H2984" s="90"/>
    </row>
    <row r="2985" spans="1:8">
      <c r="A2985" s="90"/>
      <c r="B2985" s="90"/>
      <c r="C2985" s="90"/>
      <c r="D2985" s="90"/>
      <c r="E2985" s="90"/>
      <c r="F2985" s="90"/>
      <c r="G2985" s="90"/>
      <c r="H2985" s="90"/>
    </row>
    <row r="2986" spans="1:8">
      <c r="A2986" s="90"/>
      <c r="B2986" s="90"/>
      <c r="C2986" s="90"/>
      <c r="D2986" s="90"/>
      <c r="E2986" s="90"/>
      <c r="F2986" s="90"/>
      <c r="G2986" s="90"/>
      <c r="H2986" s="90"/>
    </row>
    <row r="2987" spans="1:8">
      <c r="A2987" s="90"/>
      <c r="B2987" s="90"/>
      <c r="C2987" s="90"/>
      <c r="D2987" s="90"/>
      <c r="E2987" s="90"/>
      <c r="F2987" s="90"/>
      <c r="G2987" s="90"/>
      <c r="H2987" s="90"/>
    </row>
    <row r="2988" spans="1:8">
      <c r="A2988" s="90"/>
      <c r="B2988" s="90"/>
      <c r="C2988" s="90"/>
      <c r="D2988" s="90"/>
      <c r="E2988" s="90"/>
      <c r="F2988" s="90"/>
      <c r="G2988" s="90"/>
      <c r="H2988" s="90"/>
    </row>
    <row r="2989" spans="1:8">
      <c r="A2989" s="90"/>
      <c r="B2989" s="90"/>
      <c r="C2989" s="90"/>
      <c r="D2989" s="90"/>
      <c r="E2989" s="90"/>
      <c r="F2989" s="90"/>
      <c r="G2989" s="90"/>
      <c r="H2989" s="90"/>
    </row>
    <row r="2990" spans="1:8">
      <c r="A2990" s="90"/>
      <c r="B2990" s="90"/>
      <c r="C2990" s="90"/>
      <c r="D2990" s="90"/>
      <c r="E2990" s="90"/>
      <c r="F2990" s="90"/>
      <c r="G2990" s="90"/>
      <c r="H2990" s="90"/>
    </row>
    <row r="2991" spans="1:8">
      <c r="A2991" s="90"/>
      <c r="B2991" s="90"/>
      <c r="C2991" s="90"/>
      <c r="D2991" s="90"/>
      <c r="E2991" s="90"/>
      <c r="F2991" s="90"/>
      <c r="G2991" s="90"/>
      <c r="H2991" s="90"/>
    </row>
    <row r="2992" spans="1:8">
      <c r="A2992" s="90"/>
      <c r="B2992" s="90"/>
      <c r="C2992" s="90"/>
      <c r="D2992" s="90"/>
      <c r="E2992" s="90"/>
      <c r="F2992" s="90"/>
      <c r="G2992" s="90"/>
      <c r="H2992" s="90"/>
    </row>
    <row r="2993" spans="1:8">
      <c r="A2993" s="90"/>
      <c r="B2993" s="90"/>
      <c r="C2993" s="90"/>
      <c r="D2993" s="90"/>
      <c r="E2993" s="90"/>
      <c r="F2993" s="90"/>
      <c r="G2993" s="90"/>
      <c r="H2993" s="90"/>
    </row>
    <row r="2994" spans="1:8">
      <c r="A2994" s="90"/>
      <c r="B2994" s="90"/>
      <c r="C2994" s="90"/>
      <c r="D2994" s="90"/>
      <c r="E2994" s="90"/>
      <c r="F2994" s="90"/>
      <c r="G2994" s="90"/>
      <c r="H2994" s="90"/>
    </row>
    <row r="2995" spans="1:8">
      <c r="A2995" s="90"/>
      <c r="B2995" s="90"/>
      <c r="C2995" s="90"/>
      <c r="D2995" s="90"/>
      <c r="E2995" s="90"/>
      <c r="F2995" s="90"/>
      <c r="G2995" s="90"/>
      <c r="H2995" s="90"/>
    </row>
    <row r="2996" spans="1:8">
      <c r="A2996" s="90"/>
      <c r="B2996" s="90"/>
      <c r="C2996" s="90"/>
      <c r="D2996" s="90"/>
      <c r="E2996" s="90"/>
      <c r="F2996" s="90"/>
      <c r="G2996" s="90"/>
      <c r="H2996" s="90"/>
    </row>
    <row r="2997" spans="1:8">
      <c r="A2997" s="90"/>
      <c r="B2997" s="90"/>
      <c r="C2997" s="90"/>
      <c r="D2997" s="90"/>
      <c r="E2997" s="90"/>
      <c r="F2997" s="90"/>
      <c r="G2997" s="90"/>
      <c r="H2997" s="90"/>
    </row>
    <row r="2998" spans="1:8">
      <c r="A2998" s="90"/>
      <c r="B2998" s="90"/>
      <c r="C2998" s="90"/>
      <c r="D2998" s="90"/>
      <c r="E2998" s="90"/>
      <c r="F2998" s="90"/>
      <c r="G2998" s="90"/>
      <c r="H2998" s="90"/>
    </row>
    <row r="2999" spans="1:8">
      <c r="A2999" s="90"/>
      <c r="B2999" s="90"/>
      <c r="C2999" s="90"/>
      <c r="D2999" s="90"/>
      <c r="E2999" s="90"/>
      <c r="F2999" s="90"/>
      <c r="G2999" s="90"/>
      <c r="H2999" s="90"/>
    </row>
    <row r="3000" spans="1:8">
      <c r="A3000" s="90"/>
      <c r="B3000" s="90"/>
      <c r="C3000" s="90"/>
      <c r="D3000" s="90"/>
      <c r="E3000" s="90"/>
      <c r="F3000" s="90"/>
      <c r="G3000" s="90"/>
      <c r="H3000" s="90"/>
    </row>
    <row r="3001" spans="1:8">
      <c r="A3001" s="90"/>
      <c r="B3001" s="90"/>
      <c r="C3001" s="90"/>
      <c r="D3001" s="90"/>
      <c r="E3001" s="90"/>
      <c r="F3001" s="90"/>
      <c r="G3001" s="90"/>
      <c r="H3001" s="90"/>
    </row>
    <row r="3002" spans="1:8">
      <c r="A3002" s="90"/>
      <c r="B3002" s="90"/>
      <c r="C3002" s="90"/>
      <c r="D3002" s="90"/>
      <c r="E3002" s="90"/>
      <c r="F3002" s="90"/>
      <c r="G3002" s="90"/>
      <c r="H3002" s="90"/>
    </row>
    <row r="3003" spans="1:8">
      <c r="A3003" s="90"/>
      <c r="B3003" s="90"/>
      <c r="C3003" s="90"/>
      <c r="D3003" s="90"/>
      <c r="E3003" s="90"/>
      <c r="F3003" s="90"/>
      <c r="G3003" s="90"/>
      <c r="H3003" s="90"/>
    </row>
    <row r="3004" spans="1:8">
      <c r="A3004" s="90"/>
      <c r="B3004" s="90"/>
      <c r="C3004" s="90"/>
      <c r="D3004" s="90"/>
      <c r="E3004" s="90"/>
      <c r="F3004" s="90"/>
      <c r="G3004" s="90"/>
      <c r="H3004" s="90"/>
    </row>
    <row r="3005" spans="1:8">
      <c r="A3005" s="90"/>
      <c r="B3005" s="90"/>
      <c r="C3005" s="90"/>
      <c r="D3005" s="90"/>
      <c r="E3005" s="90"/>
      <c r="F3005" s="90"/>
      <c r="G3005" s="90"/>
      <c r="H3005" s="90"/>
    </row>
    <row r="3006" spans="1:8">
      <c r="A3006" s="90"/>
      <c r="B3006" s="90"/>
      <c r="C3006" s="90"/>
      <c r="D3006" s="90"/>
      <c r="E3006" s="90"/>
      <c r="F3006" s="90"/>
      <c r="G3006" s="90"/>
      <c r="H3006" s="90"/>
    </row>
    <row r="3007" spans="1:8">
      <c r="A3007" s="90"/>
      <c r="B3007" s="90"/>
      <c r="C3007" s="90"/>
      <c r="D3007" s="90"/>
      <c r="E3007" s="90"/>
      <c r="F3007" s="90"/>
      <c r="G3007" s="90"/>
      <c r="H3007" s="90"/>
    </row>
    <row r="3008" spans="1:8">
      <c r="A3008" s="90"/>
      <c r="B3008" s="90"/>
      <c r="C3008" s="90"/>
      <c r="D3008" s="90"/>
      <c r="E3008" s="90"/>
      <c r="F3008" s="90"/>
      <c r="G3008" s="90"/>
      <c r="H3008" s="90"/>
    </row>
    <row r="3009" spans="1:8">
      <c r="A3009" s="90"/>
      <c r="B3009" s="90"/>
      <c r="C3009" s="90"/>
      <c r="D3009" s="90"/>
      <c r="E3009" s="90"/>
      <c r="F3009" s="90"/>
      <c r="G3009" s="90"/>
      <c r="H3009" s="90"/>
    </row>
    <row r="3010" spans="1:8">
      <c r="A3010" s="90"/>
      <c r="B3010" s="90"/>
      <c r="C3010" s="90"/>
      <c r="D3010" s="90"/>
      <c r="E3010" s="90"/>
      <c r="F3010" s="90"/>
      <c r="G3010" s="90"/>
      <c r="H3010" s="90"/>
    </row>
    <row r="3011" spans="1:8">
      <c r="A3011" s="90"/>
      <c r="B3011" s="90"/>
      <c r="C3011" s="90"/>
      <c r="D3011" s="90"/>
      <c r="E3011" s="90"/>
      <c r="F3011" s="90"/>
      <c r="G3011" s="90"/>
      <c r="H3011" s="90"/>
    </row>
    <row r="3012" spans="1:8">
      <c r="A3012" s="90"/>
      <c r="B3012" s="90"/>
      <c r="C3012" s="90"/>
      <c r="D3012" s="90"/>
      <c r="E3012" s="90"/>
      <c r="F3012" s="90"/>
      <c r="G3012" s="90"/>
      <c r="H3012" s="90"/>
    </row>
    <row r="3013" spans="1:8">
      <c r="A3013" s="90"/>
      <c r="B3013" s="90"/>
      <c r="C3013" s="90"/>
      <c r="D3013" s="90"/>
      <c r="E3013" s="90"/>
      <c r="F3013" s="90"/>
      <c r="G3013" s="90"/>
      <c r="H3013" s="90"/>
    </row>
    <row r="3014" spans="1:8">
      <c r="A3014" s="90"/>
      <c r="B3014" s="90"/>
      <c r="C3014" s="90"/>
      <c r="D3014" s="90"/>
      <c r="E3014" s="90"/>
      <c r="F3014" s="90"/>
      <c r="G3014" s="90"/>
      <c r="H3014" s="90"/>
    </row>
    <row r="3015" spans="1:8">
      <c r="A3015" s="90"/>
      <c r="B3015" s="90"/>
      <c r="C3015" s="90"/>
      <c r="D3015" s="90"/>
      <c r="E3015" s="90"/>
      <c r="F3015" s="90"/>
      <c r="G3015" s="90"/>
      <c r="H3015" s="90"/>
    </row>
    <row r="3016" spans="1:8">
      <c r="A3016" s="90"/>
      <c r="B3016" s="90"/>
      <c r="C3016" s="90"/>
      <c r="D3016" s="90"/>
      <c r="E3016" s="90"/>
      <c r="F3016" s="90"/>
      <c r="G3016" s="90"/>
      <c r="H3016" s="90"/>
    </row>
    <row r="3017" spans="1:8">
      <c r="A3017" s="90"/>
      <c r="B3017" s="90"/>
      <c r="C3017" s="90"/>
      <c r="D3017" s="90"/>
      <c r="E3017" s="90"/>
      <c r="F3017" s="90"/>
      <c r="G3017" s="90"/>
      <c r="H3017" s="90"/>
    </row>
    <row r="3018" spans="1:8">
      <c r="A3018" s="90"/>
      <c r="B3018" s="90"/>
      <c r="C3018" s="90"/>
      <c r="D3018" s="90"/>
      <c r="E3018" s="90"/>
      <c r="F3018" s="90"/>
      <c r="G3018" s="90"/>
      <c r="H3018" s="90"/>
    </row>
    <row r="3019" spans="1:8">
      <c r="A3019" s="90"/>
      <c r="B3019" s="90"/>
      <c r="C3019" s="90"/>
      <c r="D3019" s="90"/>
      <c r="E3019" s="90"/>
      <c r="F3019" s="90"/>
      <c r="G3019" s="90"/>
      <c r="H3019" s="90"/>
    </row>
    <row r="3020" spans="1:8">
      <c r="A3020" s="90"/>
      <c r="B3020" s="90"/>
      <c r="C3020" s="90"/>
      <c r="D3020" s="90"/>
      <c r="E3020" s="90"/>
      <c r="F3020" s="90"/>
      <c r="G3020" s="90"/>
      <c r="H3020" s="90"/>
    </row>
    <row r="3021" spans="1:8">
      <c r="A3021" s="90"/>
      <c r="B3021" s="90"/>
      <c r="C3021" s="90"/>
      <c r="D3021" s="90"/>
      <c r="E3021" s="90"/>
      <c r="F3021" s="90"/>
      <c r="G3021" s="90"/>
      <c r="H3021" s="90"/>
    </row>
    <row r="3022" spans="1:8">
      <c r="A3022" s="90"/>
      <c r="B3022" s="90"/>
      <c r="C3022" s="90"/>
      <c r="D3022" s="90"/>
      <c r="E3022" s="90"/>
      <c r="F3022" s="90"/>
      <c r="G3022" s="90"/>
      <c r="H3022" s="90"/>
    </row>
    <row r="3023" spans="1:8">
      <c r="A3023" s="90"/>
      <c r="B3023" s="90"/>
      <c r="C3023" s="90"/>
      <c r="D3023" s="90"/>
      <c r="E3023" s="90"/>
      <c r="F3023" s="90"/>
      <c r="G3023" s="90"/>
      <c r="H3023" s="90"/>
    </row>
    <row r="3024" spans="1:8">
      <c r="A3024" s="90"/>
      <c r="B3024" s="90"/>
      <c r="C3024" s="90"/>
      <c r="D3024" s="90"/>
      <c r="E3024" s="90"/>
      <c r="F3024" s="90"/>
      <c r="G3024" s="90"/>
      <c r="H3024" s="90"/>
    </row>
    <row r="3025" spans="1:8">
      <c r="A3025" s="90"/>
      <c r="B3025" s="90"/>
      <c r="C3025" s="90"/>
      <c r="D3025" s="90"/>
      <c r="E3025" s="90"/>
      <c r="F3025" s="90"/>
      <c r="G3025" s="90"/>
      <c r="H3025" s="90"/>
    </row>
    <row r="3026" spans="1:8">
      <c r="A3026" s="90"/>
      <c r="B3026" s="90"/>
      <c r="C3026" s="90"/>
      <c r="D3026" s="90"/>
      <c r="E3026" s="90"/>
      <c r="F3026" s="90"/>
      <c r="G3026" s="90"/>
      <c r="H3026" s="90"/>
    </row>
    <row r="3027" spans="1:8">
      <c r="A3027" s="90"/>
      <c r="B3027" s="90"/>
      <c r="C3027" s="90"/>
      <c r="D3027" s="90"/>
      <c r="E3027" s="90"/>
      <c r="F3027" s="90"/>
      <c r="G3027" s="90"/>
      <c r="H3027" s="90"/>
    </row>
    <row r="3028" spans="1:8">
      <c r="A3028" s="90"/>
      <c r="B3028" s="90"/>
      <c r="C3028" s="90"/>
      <c r="D3028" s="90"/>
      <c r="E3028" s="90"/>
      <c r="F3028" s="90"/>
      <c r="G3028" s="90"/>
      <c r="H3028" s="90"/>
    </row>
    <row r="3029" spans="1:8">
      <c r="A3029" s="90"/>
      <c r="B3029" s="90"/>
      <c r="C3029" s="90"/>
      <c r="D3029" s="90"/>
      <c r="E3029" s="90"/>
      <c r="F3029" s="90"/>
      <c r="G3029" s="90"/>
      <c r="H3029" s="90"/>
    </row>
    <row r="3030" spans="1:8">
      <c r="A3030" s="90"/>
      <c r="B3030" s="90"/>
      <c r="C3030" s="90"/>
      <c r="D3030" s="90"/>
      <c r="E3030" s="90"/>
      <c r="F3030" s="90"/>
      <c r="G3030" s="90"/>
      <c r="H3030" s="90"/>
    </row>
    <row r="3031" spans="1:8">
      <c r="A3031" s="90"/>
      <c r="B3031" s="90"/>
      <c r="C3031" s="90"/>
      <c r="D3031" s="90"/>
      <c r="E3031" s="90"/>
      <c r="F3031" s="90"/>
      <c r="G3031" s="90"/>
      <c r="H3031" s="90"/>
    </row>
    <row r="3032" spans="1:8">
      <c r="A3032" s="90"/>
      <c r="B3032" s="90"/>
      <c r="C3032" s="90"/>
      <c r="D3032" s="90"/>
      <c r="E3032" s="90"/>
      <c r="F3032" s="90"/>
      <c r="G3032" s="90"/>
      <c r="H3032" s="90"/>
    </row>
    <row r="3033" spans="1:8">
      <c r="A3033" s="90"/>
      <c r="B3033" s="90"/>
      <c r="C3033" s="90"/>
      <c r="D3033" s="90"/>
      <c r="E3033" s="90"/>
      <c r="F3033" s="90"/>
      <c r="G3033" s="90"/>
      <c r="H3033" s="90"/>
    </row>
    <row r="3034" spans="1:8">
      <c r="A3034" s="90"/>
      <c r="B3034" s="90"/>
      <c r="C3034" s="90"/>
      <c r="D3034" s="90"/>
      <c r="E3034" s="90"/>
      <c r="F3034" s="90"/>
      <c r="G3034" s="90"/>
      <c r="H3034" s="90"/>
    </row>
    <row r="3035" spans="1:8">
      <c r="A3035" s="90"/>
      <c r="B3035" s="90"/>
      <c r="C3035" s="90"/>
      <c r="D3035" s="90"/>
      <c r="E3035" s="90"/>
      <c r="F3035" s="90"/>
      <c r="G3035" s="90"/>
      <c r="H3035" s="90"/>
    </row>
    <row r="3036" spans="1:8">
      <c r="A3036" s="90"/>
      <c r="B3036" s="90"/>
      <c r="C3036" s="90"/>
      <c r="D3036" s="90"/>
      <c r="E3036" s="90"/>
      <c r="F3036" s="90"/>
      <c r="G3036" s="90"/>
      <c r="H3036" s="90"/>
    </row>
    <row r="3037" spans="1:8">
      <c r="A3037" s="90"/>
      <c r="B3037" s="90"/>
      <c r="C3037" s="90"/>
      <c r="D3037" s="90"/>
      <c r="E3037" s="90"/>
      <c r="F3037" s="90"/>
      <c r="G3037" s="90"/>
      <c r="H3037" s="90"/>
    </row>
    <row r="3038" spans="1:8">
      <c r="A3038" s="90"/>
      <c r="B3038" s="90"/>
      <c r="C3038" s="90"/>
      <c r="D3038" s="90"/>
      <c r="E3038" s="90"/>
      <c r="F3038" s="90"/>
      <c r="G3038" s="90"/>
      <c r="H3038" s="90"/>
    </row>
    <row r="3039" spans="1:8">
      <c r="A3039" s="90"/>
      <c r="B3039" s="90"/>
      <c r="C3039" s="90"/>
      <c r="D3039" s="90"/>
      <c r="E3039" s="90"/>
      <c r="F3039" s="90"/>
      <c r="G3039" s="90"/>
      <c r="H3039" s="90"/>
    </row>
    <row r="3040" spans="1:8">
      <c r="A3040" s="90"/>
      <c r="B3040" s="90"/>
      <c r="C3040" s="90"/>
      <c r="D3040" s="90"/>
      <c r="E3040" s="90"/>
      <c r="F3040" s="90"/>
      <c r="G3040" s="90"/>
      <c r="H3040" s="90"/>
    </row>
    <row r="3041" spans="1:8">
      <c r="A3041" s="90"/>
      <c r="B3041" s="90"/>
      <c r="C3041" s="90"/>
      <c r="D3041" s="90"/>
      <c r="E3041" s="90"/>
      <c r="F3041" s="90"/>
      <c r="G3041" s="90"/>
      <c r="H3041" s="90"/>
    </row>
    <row r="3042" spans="1:8">
      <c r="A3042" s="90"/>
      <c r="B3042" s="90"/>
      <c r="C3042" s="90"/>
      <c r="D3042" s="90"/>
      <c r="E3042" s="90"/>
      <c r="F3042" s="90"/>
      <c r="G3042" s="90"/>
      <c r="H3042" s="90"/>
    </row>
    <row r="3043" spans="1:8">
      <c r="A3043" s="90"/>
      <c r="B3043" s="90"/>
      <c r="C3043" s="90"/>
      <c r="D3043" s="90"/>
      <c r="E3043" s="90"/>
      <c r="F3043" s="90"/>
      <c r="G3043" s="90"/>
      <c r="H3043" s="90"/>
    </row>
    <row r="3044" spans="1:8">
      <c r="A3044" s="90"/>
      <c r="B3044" s="90"/>
      <c r="C3044" s="90"/>
      <c r="D3044" s="90"/>
      <c r="E3044" s="90"/>
      <c r="F3044" s="90"/>
      <c r="G3044" s="90"/>
      <c r="H3044" s="90"/>
    </row>
    <row r="3045" spans="1:8">
      <c r="A3045" s="90"/>
      <c r="B3045" s="90"/>
      <c r="C3045" s="90"/>
      <c r="D3045" s="90"/>
      <c r="E3045" s="90"/>
      <c r="F3045" s="90"/>
      <c r="G3045" s="90"/>
      <c r="H3045" s="90"/>
    </row>
    <row r="3046" spans="1:8">
      <c r="A3046" s="90"/>
      <c r="B3046" s="90"/>
      <c r="C3046" s="90"/>
      <c r="D3046" s="90"/>
      <c r="E3046" s="90"/>
      <c r="F3046" s="90"/>
      <c r="G3046" s="90"/>
      <c r="H3046" s="90"/>
    </row>
    <row r="3047" spans="1:8">
      <c r="A3047" s="90"/>
      <c r="B3047" s="90"/>
      <c r="C3047" s="90"/>
      <c r="D3047" s="90"/>
      <c r="E3047" s="90"/>
      <c r="F3047" s="90"/>
      <c r="G3047" s="90"/>
      <c r="H3047" s="90"/>
    </row>
    <row r="3048" spans="1:8">
      <c r="A3048" s="90"/>
      <c r="B3048" s="90"/>
      <c r="C3048" s="90"/>
      <c r="D3048" s="90"/>
      <c r="E3048" s="90"/>
      <c r="F3048" s="90"/>
      <c r="G3048" s="90"/>
      <c r="H3048" s="90"/>
    </row>
    <row r="3049" spans="1:8">
      <c r="A3049" s="90"/>
      <c r="B3049" s="90"/>
      <c r="C3049" s="90"/>
      <c r="D3049" s="90"/>
      <c r="E3049" s="90"/>
      <c r="F3049" s="90"/>
      <c r="G3049" s="90"/>
      <c r="H3049" s="90"/>
    </row>
    <row r="3050" spans="1:8">
      <c r="A3050" s="90"/>
      <c r="B3050" s="90"/>
      <c r="C3050" s="90"/>
      <c r="D3050" s="90"/>
      <c r="E3050" s="90"/>
      <c r="F3050" s="90"/>
      <c r="G3050" s="90"/>
      <c r="H3050" s="90"/>
    </row>
    <row r="3051" spans="1:8">
      <c r="A3051" s="90"/>
      <c r="B3051" s="90"/>
      <c r="C3051" s="90"/>
      <c r="D3051" s="90"/>
      <c r="E3051" s="90"/>
      <c r="F3051" s="90"/>
      <c r="G3051" s="90"/>
      <c r="H3051" s="90"/>
    </row>
    <row r="3052" spans="1:8">
      <c r="A3052" s="90"/>
      <c r="B3052" s="90"/>
      <c r="C3052" s="90"/>
      <c r="D3052" s="90"/>
      <c r="E3052" s="90"/>
      <c r="F3052" s="90"/>
      <c r="G3052" s="90"/>
      <c r="H3052" s="90"/>
    </row>
    <row r="3053" spans="1:8">
      <c r="A3053" s="90"/>
      <c r="B3053" s="90"/>
      <c r="C3053" s="90"/>
      <c r="D3053" s="90"/>
      <c r="E3053" s="90"/>
      <c r="F3053" s="90"/>
      <c r="G3053" s="90"/>
      <c r="H3053" s="90"/>
    </row>
    <row r="3054" spans="1:8">
      <c r="A3054" s="90"/>
      <c r="B3054" s="90"/>
      <c r="C3054" s="90"/>
      <c r="D3054" s="90"/>
      <c r="E3054" s="90"/>
      <c r="F3054" s="90"/>
      <c r="G3054" s="90"/>
      <c r="H3054" s="90"/>
    </row>
    <row r="3055" spans="1:8">
      <c r="A3055" s="90"/>
      <c r="B3055" s="90"/>
      <c r="C3055" s="90"/>
      <c r="D3055" s="90"/>
      <c r="E3055" s="90"/>
      <c r="F3055" s="90"/>
      <c r="G3055" s="90"/>
      <c r="H3055" s="90"/>
    </row>
    <row r="3056" spans="1:8">
      <c r="A3056" s="90"/>
      <c r="B3056" s="90"/>
      <c r="C3056" s="90"/>
      <c r="D3056" s="90"/>
      <c r="E3056" s="90"/>
      <c r="F3056" s="90"/>
      <c r="G3056" s="90"/>
      <c r="H3056" s="90"/>
    </row>
    <row r="3057" spans="1:8">
      <c r="A3057" s="90"/>
      <c r="B3057" s="90"/>
      <c r="C3057" s="90"/>
      <c r="D3057" s="90"/>
      <c r="E3057" s="90"/>
      <c r="F3057" s="90"/>
      <c r="G3057" s="90"/>
      <c r="H3057" s="90"/>
    </row>
    <row r="3058" spans="1:8">
      <c r="A3058" s="90"/>
      <c r="B3058" s="90"/>
      <c r="C3058" s="90"/>
      <c r="D3058" s="90"/>
      <c r="E3058" s="90"/>
      <c r="F3058" s="90"/>
      <c r="G3058" s="90"/>
      <c r="H3058" s="90"/>
    </row>
    <row r="3059" spans="1:8">
      <c r="A3059" s="90"/>
      <c r="B3059" s="90"/>
      <c r="C3059" s="90"/>
      <c r="D3059" s="90"/>
      <c r="E3059" s="90"/>
      <c r="F3059" s="90"/>
      <c r="G3059" s="90"/>
      <c r="H3059" s="90"/>
    </row>
    <row r="3060" spans="1:8">
      <c r="A3060" s="90"/>
      <c r="B3060" s="90"/>
      <c r="C3060" s="90"/>
      <c r="D3060" s="90"/>
      <c r="E3060" s="90"/>
      <c r="F3060" s="90"/>
      <c r="G3060" s="90"/>
      <c r="H3060" s="90"/>
    </row>
    <row r="3061" spans="1:8">
      <c r="A3061" s="90"/>
      <c r="B3061" s="90"/>
      <c r="C3061" s="90"/>
      <c r="D3061" s="90"/>
      <c r="E3061" s="90"/>
      <c r="F3061" s="90"/>
      <c r="G3061" s="90"/>
      <c r="H3061" s="90"/>
    </row>
    <row r="3062" spans="1:8">
      <c r="A3062" s="90"/>
      <c r="B3062" s="90"/>
      <c r="C3062" s="90"/>
      <c r="D3062" s="90"/>
      <c r="E3062" s="90"/>
      <c r="F3062" s="90"/>
      <c r="G3062" s="90"/>
      <c r="H3062" s="90"/>
    </row>
    <row r="3063" spans="1:8">
      <c r="A3063" s="90"/>
      <c r="B3063" s="90"/>
      <c r="C3063" s="90"/>
      <c r="D3063" s="90"/>
      <c r="E3063" s="90"/>
      <c r="F3063" s="90"/>
      <c r="G3063" s="90"/>
      <c r="H3063" s="90"/>
    </row>
    <row r="3064" spans="1:8">
      <c r="A3064" s="90"/>
      <c r="B3064" s="90"/>
      <c r="C3064" s="90"/>
      <c r="D3064" s="90"/>
      <c r="E3064" s="90"/>
      <c r="F3064" s="90"/>
      <c r="G3064" s="90"/>
      <c r="H3064" s="90"/>
    </row>
    <row r="3065" spans="1:8">
      <c r="A3065" s="90"/>
      <c r="B3065" s="90"/>
      <c r="C3065" s="90"/>
      <c r="D3065" s="90"/>
      <c r="E3065" s="90"/>
      <c r="F3065" s="90"/>
      <c r="G3065" s="90"/>
      <c r="H3065" s="90"/>
    </row>
    <row r="3066" spans="1:8">
      <c r="A3066" s="90"/>
      <c r="B3066" s="90"/>
      <c r="C3066" s="90"/>
      <c r="D3066" s="90"/>
      <c r="E3066" s="90"/>
      <c r="F3066" s="90"/>
      <c r="G3066" s="90"/>
      <c r="H3066" s="90"/>
    </row>
    <row r="3067" spans="1:8">
      <c r="A3067" s="90"/>
      <c r="B3067" s="90"/>
      <c r="C3067" s="90"/>
      <c r="D3067" s="90"/>
      <c r="E3067" s="90"/>
      <c r="F3067" s="90"/>
      <c r="G3067" s="90"/>
      <c r="H3067" s="90"/>
    </row>
    <row r="3068" spans="1:8">
      <c r="A3068" s="90"/>
      <c r="B3068" s="90"/>
      <c r="C3068" s="90"/>
      <c r="D3068" s="90"/>
      <c r="E3068" s="90"/>
      <c r="F3068" s="90"/>
      <c r="G3068" s="90"/>
      <c r="H3068" s="90"/>
    </row>
    <row r="3069" spans="1:8">
      <c r="A3069" s="90"/>
      <c r="B3069" s="90"/>
      <c r="C3069" s="90"/>
      <c r="D3069" s="90"/>
      <c r="E3069" s="90"/>
      <c r="F3069" s="90"/>
      <c r="G3069" s="90"/>
      <c r="H3069" s="90"/>
    </row>
    <row r="3070" spans="1:8">
      <c r="A3070" s="90"/>
      <c r="B3070" s="90"/>
      <c r="C3070" s="90"/>
      <c r="D3070" s="90"/>
      <c r="E3070" s="90"/>
      <c r="F3070" s="90"/>
      <c r="G3070" s="90"/>
      <c r="H3070" s="90"/>
    </row>
    <row r="3071" spans="1:8">
      <c r="A3071" s="90"/>
      <c r="B3071" s="90"/>
      <c r="C3071" s="90"/>
      <c r="D3071" s="90"/>
      <c r="E3071" s="90"/>
      <c r="F3071" s="90"/>
      <c r="G3071" s="90"/>
      <c r="H3071" s="90"/>
    </row>
    <row r="3072" spans="1:8">
      <c r="A3072" s="90"/>
      <c r="B3072" s="90"/>
      <c r="C3072" s="90"/>
      <c r="D3072" s="90"/>
      <c r="E3072" s="90"/>
      <c r="F3072" s="90"/>
      <c r="G3072" s="90"/>
      <c r="H3072" s="90"/>
    </row>
    <row r="3073" spans="1:8">
      <c r="A3073" s="90"/>
      <c r="B3073" s="90"/>
      <c r="C3073" s="90"/>
      <c r="D3073" s="90"/>
      <c r="E3073" s="90"/>
      <c r="F3073" s="90"/>
      <c r="G3073" s="90"/>
      <c r="H3073" s="90"/>
    </row>
    <row r="3074" spans="1:8">
      <c r="A3074" s="90"/>
      <c r="B3074" s="90"/>
      <c r="C3074" s="90"/>
      <c r="D3074" s="90"/>
      <c r="E3074" s="90"/>
      <c r="F3074" s="90"/>
      <c r="G3074" s="90"/>
      <c r="H3074" s="90"/>
    </row>
    <row r="3075" spans="1:8">
      <c r="A3075" s="90"/>
      <c r="B3075" s="90"/>
      <c r="C3075" s="90"/>
      <c r="D3075" s="90"/>
      <c r="E3075" s="90"/>
      <c r="F3075" s="90"/>
      <c r="G3075" s="90"/>
      <c r="H3075" s="90"/>
    </row>
    <row r="3076" spans="1:8">
      <c r="A3076" s="90"/>
      <c r="B3076" s="90"/>
      <c r="C3076" s="90"/>
      <c r="D3076" s="90"/>
      <c r="E3076" s="90"/>
      <c r="F3076" s="90"/>
      <c r="G3076" s="90"/>
      <c r="H3076" s="90"/>
    </row>
    <row r="3077" spans="1:8">
      <c r="A3077" s="90"/>
      <c r="B3077" s="90"/>
      <c r="C3077" s="90"/>
      <c r="D3077" s="90"/>
      <c r="E3077" s="90"/>
      <c r="F3077" s="90"/>
      <c r="G3077" s="90"/>
      <c r="H3077" s="90"/>
    </row>
    <row r="3078" spans="1:8">
      <c r="A3078" s="90"/>
      <c r="B3078" s="90"/>
      <c r="C3078" s="90"/>
      <c r="D3078" s="90"/>
      <c r="E3078" s="90"/>
      <c r="F3078" s="90"/>
      <c r="G3078" s="90"/>
      <c r="H3078" s="90"/>
    </row>
    <row r="3079" spans="1:8">
      <c r="A3079" s="90"/>
      <c r="B3079" s="90"/>
      <c r="C3079" s="90"/>
      <c r="D3079" s="90"/>
      <c r="E3079" s="90"/>
      <c r="F3079" s="90"/>
      <c r="G3079" s="90"/>
      <c r="H3079" s="90"/>
    </row>
    <row r="3080" spans="1:8">
      <c r="A3080" s="90"/>
      <c r="B3080" s="90"/>
      <c r="C3080" s="90"/>
      <c r="D3080" s="90"/>
      <c r="E3080" s="90"/>
      <c r="F3080" s="90"/>
      <c r="G3080" s="90"/>
      <c r="H3080" s="90"/>
    </row>
    <row r="3081" spans="1:8">
      <c r="A3081" s="90"/>
      <c r="B3081" s="90"/>
      <c r="C3081" s="90"/>
      <c r="D3081" s="90"/>
      <c r="E3081" s="90"/>
      <c r="F3081" s="90"/>
      <c r="G3081" s="90"/>
      <c r="H3081" s="90"/>
    </row>
    <row r="3082" spans="1:8">
      <c r="A3082" s="90"/>
      <c r="B3082" s="90"/>
      <c r="C3082" s="90"/>
      <c r="D3082" s="90"/>
      <c r="E3082" s="90"/>
      <c r="F3082" s="90"/>
      <c r="G3082" s="90"/>
      <c r="H3082" s="90"/>
    </row>
    <row r="3083" spans="1:8">
      <c r="A3083" s="90"/>
      <c r="B3083" s="90"/>
      <c r="C3083" s="90"/>
      <c r="D3083" s="90"/>
      <c r="E3083" s="90"/>
      <c r="F3083" s="90"/>
      <c r="G3083" s="90"/>
      <c r="H3083" s="90"/>
    </row>
    <row r="3084" spans="1:8">
      <c r="A3084" s="90"/>
      <c r="B3084" s="90"/>
      <c r="C3084" s="90"/>
      <c r="D3084" s="90"/>
      <c r="E3084" s="90"/>
      <c r="F3084" s="90"/>
      <c r="G3084" s="90"/>
      <c r="H3084" s="90"/>
    </row>
    <row r="3085" spans="1:8">
      <c r="A3085" s="90"/>
      <c r="B3085" s="90"/>
      <c r="C3085" s="90"/>
      <c r="D3085" s="90"/>
      <c r="E3085" s="90"/>
      <c r="F3085" s="90"/>
      <c r="G3085" s="90"/>
      <c r="H3085" s="90"/>
    </row>
    <row r="3086" spans="1:8">
      <c r="A3086" s="90"/>
      <c r="B3086" s="90"/>
      <c r="C3086" s="90"/>
      <c r="D3086" s="90"/>
      <c r="E3086" s="90"/>
      <c r="F3086" s="90"/>
      <c r="G3086" s="90"/>
      <c r="H3086" s="90"/>
    </row>
    <row r="3087" spans="1:8">
      <c r="A3087" s="90"/>
      <c r="B3087" s="90"/>
      <c r="C3087" s="90"/>
      <c r="D3087" s="90"/>
      <c r="E3087" s="90"/>
      <c r="F3087" s="90"/>
      <c r="G3087" s="90"/>
      <c r="H3087" s="90"/>
    </row>
    <row r="3088" spans="1:8">
      <c r="A3088" s="90"/>
      <c r="B3088" s="90"/>
      <c r="C3088" s="90"/>
      <c r="D3088" s="90"/>
      <c r="E3088" s="90"/>
      <c r="F3088" s="90"/>
      <c r="G3088" s="90"/>
      <c r="H3088" s="90"/>
    </row>
    <row r="3089" spans="1:8">
      <c r="A3089" s="90"/>
      <c r="B3089" s="90"/>
      <c r="C3089" s="90"/>
      <c r="D3089" s="90"/>
      <c r="E3089" s="90"/>
      <c r="F3089" s="90"/>
      <c r="G3089" s="90"/>
      <c r="H3089" s="90"/>
    </row>
    <row r="3090" spans="1:8">
      <c r="A3090" s="90"/>
      <c r="B3090" s="90"/>
      <c r="C3090" s="90"/>
      <c r="D3090" s="90"/>
      <c r="E3090" s="90"/>
      <c r="F3090" s="90"/>
      <c r="G3090" s="90"/>
      <c r="H3090" s="90"/>
    </row>
    <row r="3091" spans="1:8">
      <c r="A3091" s="90"/>
      <c r="B3091" s="90"/>
      <c r="C3091" s="90"/>
      <c r="D3091" s="90"/>
      <c r="E3091" s="90"/>
      <c r="F3091" s="90"/>
      <c r="G3091" s="90"/>
      <c r="H3091" s="90"/>
    </row>
    <row r="3092" spans="1:8">
      <c r="A3092" s="90"/>
      <c r="B3092" s="90"/>
      <c r="C3092" s="90"/>
      <c r="D3092" s="90"/>
      <c r="E3092" s="90"/>
      <c r="F3092" s="90"/>
      <c r="G3092" s="90"/>
      <c r="H3092" s="90"/>
    </row>
    <row r="3093" spans="1:8">
      <c r="A3093" s="90"/>
      <c r="B3093" s="90"/>
      <c r="C3093" s="90"/>
      <c r="D3093" s="90"/>
      <c r="E3093" s="90"/>
      <c r="F3093" s="90"/>
      <c r="G3093" s="90"/>
      <c r="H3093" s="90"/>
    </row>
    <row r="3094" spans="1:8">
      <c r="A3094" s="90"/>
      <c r="B3094" s="90"/>
      <c r="C3094" s="90"/>
      <c r="D3094" s="90"/>
      <c r="E3094" s="90"/>
      <c r="F3094" s="90"/>
      <c r="G3094" s="90"/>
      <c r="H3094" s="90"/>
    </row>
    <row r="3095" spans="1:8">
      <c r="A3095" s="90"/>
      <c r="B3095" s="90"/>
      <c r="C3095" s="90"/>
      <c r="D3095" s="90"/>
      <c r="E3095" s="90"/>
      <c r="F3095" s="90"/>
      <c r="G3095" s="90"/>
      <c r="H3095" s="90"/>
    </row>
    <row r="3096" spans="1:8">
      <c r="A3096" s="90"/>
      <c r="B3096" s="90"/>
      <c r="C3096" s="90"/>
      <c r="D3096" s="90"/>
      <c r="E3096" s="90"/>
      <c r="F3096" s="90"/>
      <c r="G3096" s="90"/>
      <c r="H3096" s="90"/>
    </row>
    <row r="3097" spans="1:8">
      <c r="A3097" s="90"/>
      <c r="B3097" s="90"/>
      <c r="C3097" s="90"/>
      <c r="D3097" s="90"/>
      <c r="E3097" s="90"/>
      <c r="F3097" s="90"/>
      <c r="G3097" s="90"/>
      <c r="H3097" s="90"/>
    </row>
    <row r="3098" spans="1:8">
      <c r="A3098" s="90"/>
      <c r="B3098" s="90"/>
      <c r="C3098" s="90"/>
      <c r="D3098" s="90"/>
      <c r="E3098" s="90"/>
      <c r="F3098" s="90"/>
      <c r="G3098" s="90"/>
      <c r="H3098" s="90"/>
    </row>
    <row r="3099" spans="1:8">
      <c r="A3099" s="90"/>
      <c r="B3099" s="90"/>
      <c r="C3099" s="90"/>
      <c r="D3099" s="90"/>
      <c r="E3099" s="90"/>
      <c r="F3099" s="90"/>
      <c r="G3099" s="90"/>
      <c r="H3099" s="90"/>
    </row>
    <row r="3100" spans="1:8">
      <c r="A3100" s="90"/>
      <c r="B3100" s="90"/>
      <c r="C3100" s="90"/>
      <c r="D3100" s="90"/>
      <c r="E3100" s="90"/>
      <c r="F3100" s="90"/>
      <c r="G3100" s="90"/>
      <c r="H3100" s="90"/>
    </row>
    <row r="3101" spans="1:8">
      <c r="A3101" s="90"/>
      <c r="B3101" s="90"/>
      <c r="C3101" s="90"/>
      <c r="D3101" s="90"/>
      <c r="E3101" s="90"/>
      <c r="F3101" s="90"/>
      <c r="G3101" s="90"/>
      <c r="H3101" s="90"/>
    </row>
    <row r="3102" spans="1:8">
      <c r="A3102" s="90"/>
      <c r="B3102" s="90"/>
      <c r="C3102" s="90"/>
      <c r="D3102" s="90"/>
      <c r="E3102" s="90"/>
      <c r="F3102" s="90"/>
      <c r="G3102" s="90"/>
      <c r="H3102" s="90"/>
    </row>
    <row r="3103" spans="1:8">
      <c r="A3103" s="90"/>
      <c r="B3103" s="90"/>
      <c r="C3103" s="90"/>
      <c r="D3103" s="90"/>
      <c r="E3103" s="90"/>
      <c r="F3103" s="90"/>
      <c r="G3103" s="90"/>
      <c r="H3103" s="90"/>
    </row>
    <row r="3104" spans="1:8">
      <c r="A3104" s="90"/>
      <c r="B3104" s="90"/>
      <c r="C3104" s="90"/>
      <c r="D3104" s="90"/>
      <c r="E3104" s="90"/>
      <c r="F3104" s="90"/>
      <c r="G3104" s="90"/>
      <c r="H3104" s="90"/>
    </row>
    <row r="3105" spans="1:8">
      <c r="A3105" s="90"/>
      <c r="B3105" s="90"/>
      <c r="C3105" s="90"/>
      <c r="D3105" s="90"/>
      <c r="E3105" s="90"/>
      <c r="F3105" s="90"/>
      <c r="G3105" s="90"/>
      <c r="H3105" s="90"/>
    </row>
    <row r="3106" spans="1:8">
      <c r="A3106" s="90"/>
      <c r="B3106" s="90"/>
      <c r="C3106" s="90"/>
      <c r="D3106" s="90"/>
      <c r="E3106" s="90"/>
      <c r="F3106" s="90"/>
      <c r="G3106" s="90"/>
      <c r="H3106" s="90"/>
    </row>
    <row r="3107" spans="1:8">
      <c r="A3107" s="90"/>
      <c r="B3107" s="90"/>
      <c r="C3107" s="90"/>
      <c r="D3107" s="90"/>
      <c r="E3107" s="90"/>
      <c r="F3107" s="90"/>
      <c r="G3107" s="90"/>
      <c r="H3107" s="90"/>
    </row>
    <row r="3108" spans="1:8">
      <c r="A3108" s="90"/>
      <c r="B3108" s="90"/>
      <c r="C3108" s="90"/>
      <c r="D3108" s="90"/>
      <c r="E3108" s="90"/>
      <c r="F3108" s="90"/>
      <c r="G3108" s="90"/>
      <c r="H3108" s="90"/>
    </row>
    <row r="3109" spans="1:8">
      <c r="A3109" s="90"/>
      <c r="B3109" s="90"/>
      <c r="C3109" s="90"/>
      <c r="D3109" s="90"/>
      <c r="E3109" s="90"/>
      <c r="F3109" s="90"/>
      <c r="G3109" s="90"/>
      <c r="H3109" s="90"/>
    </row>
    <row r="3110" spans="1:8">
      <c r="A3110" s="90"/>
      <c r="B3110" s="90"/>
      <c r="C3110" s="90"/>
      <c r="D3110" s="90"/>
      <c r="E3110" s="90"/>
      <c r="F3110" s="90"/>
      <c r="G3110" s="90"/>
      <c r="H3110" s="90"/>
    </row>
    <row r="3111" spans="1:8">
      <c r="A3111" s="90"/>
      <c r="B3111" s="90"/>
      <c r="C3111" s="90"/>
      <c r="D3111" s="90"/>
      <c r="E3111" s="90"/>
      <c r="F3111" s="90"/>
      <c r="G3111" s="90"/>
      <c r="H3111" s="90"/>
    </row>
    <row r="3112" spans="1:8">
      <c r="A3112" s="90"/>
      <c r="B3112" s="90"/>
      <c r="C3112" s="90"/>
      <c r="D3112" s="90"/>
      <c r="E3112" s="90"/>
      <c r="F3112" s="90"/>
      <c r="G3112" s="90"/>
      <c r="H3112" s="90"/>
    </row>
    <row r="3113" spans="1:8">
      <c r="A3113" s="90"/>
      <c r="B3113" s="90"/>
      <c r="C3113" s="90"/>
      <c r="D3113" s="90"/>
      <c r="E3113" s="90"/>
      <c r="F3113" s="90"/>
      <c r="G3113" s="90"/>
      <c r="H3113" s="90"/>
    </row>
    <row r="3114" spans="1:8">
      <c r="A3114" s="90"/>
      <c r="B3114" s="90"/>
      <c r="C3114" s="90"/>
      <c r="D3114" s="90"/>
      <c r="E3114" s="90"/>
      <c r="F3114" s="90"/>
      <c r="G3114" s="90"/>
      <c r="H3114" s="90"/>
    </row>
    <row r="3115" spans="1:8">
      <c r="A3115" s="90"/>
      <c r="B3115" s="90"/>
      <c r="C3115" s="90"/>
      <c r="D3115" s="90"/>
      <c r="E3115" s="90"/>
      <c r="F3115" s="90"/>
      <c r="G3115" s="90"/>
      <c r="H3115" s="90"/>
    </row>
    <row r="3116" spans="1:8">
      <c r="A3116" s="90"/>
      <c r="B3116" s="90"/>
      <c r="C3116" s="90"/>
      <c r="D3116" s="90"/>
      <c r="E3116" s="90"/>
      <c r="F3116" s="90"/>
      <c r="G3116" s="90"/>
      <c r="H3116" s="90"/>
    </row>
    <row r="3117" spans="1:8">
      <c r="A3117" s="90"/>
      <c r="B3117" s="90"/>
      <c r="C3117" s="90"/>
      <c r="D3117" s="90"/>
      <c r="E3117" s="90"/>
      <c r="F3117" s="90"/>
      <c r="G3117" s="90"/>
      <c r="H3117" s="90"/>
    </row>
    <row r="3118" spans="1:8">
      <c r="A3118" s="90"/>
      <c r="B3118" s="90"/>
      <c r="C3118" s="90"/>
      <c r="D3118" s="90"/>
      <c r="E3118" s="90"/>
      <c r="F3118" s="90"/>
      <c r="G3118" s="90"/>
      <c r="H3118" s="90"/>
    </row>
    <row r="3119" spans="1:8">
      <c r="A3119" s="90"/>
      <c r="B3119" s="90"/>
      <c r="C3119" s="90"/>
      <c r="D3119" s="90"/>
      <c r="E3119" s="90"/>
      <c r="F3119" s="90"/>
      <c r="G3119" s="90"/>
      <c r="H3119" s="90"/>
    </row>
    <row r="3120" spans="1:8">
      <c r="A3120" s="90"/>
      <c r="B3120" s="90"/>
      <c r="C3120" s="90"/>
      <c r="D3120" s="90"/>
      <c r="E3120" s="90"/>
      <c r="F3120" s="90"/>
      <c r="G3120" s="90"/>
      <c r="H3120" s="90"/>
    </row>
    <row r="3121" spans="1:8">
      <c r="A3121" s="90"/>
      <c r="B3121" s="90"/>
      <c r="C3121" s="90"/>
      <c r="D3121" s="90"/>
      <c r="E3121" s="90"/>
      <c r="F3121" s="90"/>
      <c r="G3121" s="90"/>
      <c r="H3121" s="90"/>
    </row>
    <row r="3122" spans="1:8">
      <c r="A3122" s="90"/>
      <c r="B3122" s="90"/>
      <c r="C3122" s="90"/>
      <c r="D3122" s="90"/>
      <c r="E3122" s="90"/>
      <c r="F3122" s="90"/>
      <c r="G3122" s="90"/>
      <c r="H3122" s="90"/>
    </row>
    <row r="3123" spans="1:8">
      <c r="A3123" s="90"/>
      <c r="B3123" s="90"/>
      <c r="C3123" s="90"/>
      <c r="D3123" s="90"/>
      <c r="E3123" s="90"/>
      <c r="F3123" s="90"/>
      <c r="G3123" s="90"/>
      <c r="H3123" s="90"/>
    </row>
    <row r="3124" spans="1:8">
      <c r="A3124" s="90"/>
      <c r="B3124" s="90"/>
      <c r="C3124" s="90"/>
      <c r="D3124" s="90"/>
      <c r="E3124" s="90"/>
      <c r="F3124" s="90"/>
      <c r="G3124" s="90"/>
      <c r="H3124" s="90"/>
    </row>
    <row r="3125" spans="1:8">
      <c r="A3125" s="90"/>
      <c r="B3125" s="90"/>
      <c r="C3125" s="90"/>
      <c r="D3125" s="90"/>
      <c r="E3125" s="90"/>
      <c r="F3125" s="90"/>
      <c r="G3125" s="90"/>
      <c r="H3125" s="90"/>
    </row>
    <row r="3126" spans="1:8">
      <c r="A3126" s="90"/>
      <c r="B3126" s="90"/>
      <c r="C3126" s="90"/>
      <c r="D3126" s="90"/>
      <c r="E3126" s="90"/>
      <c r="F3126" s="90"/>
      <c r="G3126" s="90"/>
      <c r="H3126" s="90"/>
    </row>
    <row r="3127" spans="1:8">
      <c r="A3127" s="90"/>
      <c r="B3127" s="90"/>
      <c r="C3127" s="90"/>
      <c r="D3127" s="90"/>
      <c r="E3127" s="90"/>
      <c r="F3127" s="90"/>
      <c r="G3127" s="90"/>
      <c r="H3127" s="90"/>
    </row>
    <row r="3128" spans="1:8">
      <c r="A3128" s="90"/>
      <c r="B3128" s="90"/>
      <c r="C3128" s="90"/>
      <c r="D3128" s="90"/>
      <c r="E3128" s="90"/>
      <c r="F3128" s="90"/>
      <c r="G3128" s="90"/>
      <c r="H3128" s="90"/>
    </row>
    <row r="3129" spans="1:8">
      <c r="A3129" s="90"/>
      <c r="B3129" s="90"/>
      <c r="C3129" s="90"/>
      <c r="D3129" s="90"/>
      <c r="E3129" s="90"/>
      <c r="F3129" s="90"/>
      <c r="G3129" s="90"/>
      <c r="H3129" s="90"/>
    </row>
    <row r="3130" spans="1:8">
      <c r="A3130" s="90"/>
      <c r="B3130" s="90"/>
      <c r="C3130" s="90"/>
      <c r="D3130" s="90"/>
      <c r="E3130" s="90"/>
      <c r="F3130" s="90"/>
      <c r="G3130" s="90"/>
      <c r="H3130" s="90"/>
    </row>
    <row r="3131" spans="1:8">
      <c r="A3131" s="90"/>
      <c r="B3131" s="90"/>
      <c r="C3131" s="90"/>
      <c r="D3131" s="90"/>
      <c r="E3131" s="90"/>
      <c r="F3131" s="90"/>
      <c r="G3131" s="90"/>
      <c r="H3131" s="90"/>
    </row>
    <row r="3132" spans="1:8">
      <c r="A3132" s="90"/>
      <c r="B3132" s="90"/>
      <c r="C3132" s="90"/>
      <c r="D3132" s="90"/>
      <c r="E3132" s="90"/>
      <c r="F3132" s="90"/>
      <c r="G3132" s="90"/>
      <c r="H3132" s="90"/>
    </row>
    <row r="3133" spans="1:8">
      <c r="A3133" s="90"/>
      <c r="B3133" s="90"/>
      <c r="C3133" s="90"/>
      <c r="D3133" s="90"/>
      <c r="E3133" s="90"/>
      <c r="F3133" s="90"/>
      <c r="G3133" s="90"/>
      <c r="H3133" s="90"/>
    </row>
    <row r="3134" spans="1:8">
      <c r="A3134" s="90"/>
      <c r="B3134" s="90"/>
      <c r="C3134" s="90"/>
      <c r="D3134" s="90"/>
      <c r="E3134" s="90"/>
      <c r="F3134" s="90"/>
      <c r="G3134" s="90"/>
      <c r="H3134" s="90"/>
    </row>
    <row r="3135" spans="1:8">
      <c r="A3135" s="90"/>
      <c r="B3135" s="90"/>
      <c r="C3135" s="90"/>
      <c r="D3135" s="90"/>
      <c r="E3135" s="90"/>
      <c r="F3135" s="90"/>
      <c r="G3135" s="90"/>
      <c r="H3135" s="90"/>
    </row>
    <row r="3136" spans="1:8">
      <c r="A3136" s="90"/>
      <c r="B3136" s="90"/>
      <c r="C3136" s="90"/>
      <c r="D3136" s="90"/>
      <c r="E3136" s="90"/>
      <c r="F3136" s="90"/>
      <c r="G3136" s="90"/>
      <c r="H3136" s="90"/>
    </row>
    <row r="3137" spans="1:8">
      <c r="A3137" s="90"/>
      <c r="B3137" s="90"/>
      <c r="C3137" s="90"/>
      <c r="D3137" s="90"/>
      <c r="E3137" s="90"/>
      <c r="F3137" s="90"/>
      <c r="G3137" s="90"/>
      <c r="H3137" s="90"/>
    </row>
    <row r="3138" spans="1:8">
      <c r="A3138" s="90"/>
      <c r="B3138" s="90"/>
      <c r="C3138" s="90"/>
      <c r="D3138" s="90"/>
      <c r="E3138" s="90"/>
      <c r="F3138" s="90"/>
      <c r="G3138" s="90"/>
      <c r="H3138" s="90"/>
    </row>
    <row r="3139" spans="1:8">
      <c r="A3139" s="90"/>
      <c r="B3139" s="90"/>
      <c r="C3139" s="90"/>
      <c r="D3139" s="90"/>
      <c r="E3139" s="90"/>
      <c r="F3139" s="90"/>
      <c r="G3139" s="90"/>
      <c r="H3139" s="90"/>
    </row>
    <row r="3140" spans="1:8">
      <c r="A3140" s="90"/>
      <c r="B3140" s="90"/>
      <c r="C3140" s="90"/>
      <c r="D3140" s="90"/>
      <c r="E3140" s="90"/>
      <c r="F3140" s="90"/>
      <c r="G3140" s="90"/>
      <c r="H3140" s="90"/>
    </row>
    <row r="3141" spans="1:8">
      <c r="A3141" s="90"/>
      <c r="B3141" s="90"/>
      <c r="C3141" s="90"/>
      <c r="D3141" s="90"/>
      <c r="E3141" s="90"/>
      <c r="F3141" s="90"/>
      <c r="G3141" s="90"/>
      <c r="H3141" s="90"/>
    </row>
    <row r="3142" spans="1:8">
      <c r="A3142" s="90"/>
      <c r="B3142" s="90"/>
      <c r="C3142" s="90"/>
      <c r="D3142" s="90"/>
      <c r="E3142" s="90"/>
      <c r="F3142" s="90"/>
      <c r="G3142" s="90"/>
      <c r="H3142" s="90"/>
    </row>
    <row r="3143" spans="1:8">
      <c r="A3143" s="90"/>
      <c r="B3143" s="90"/>
      <c r="C3143" s="90"/>
      <c r="D3143" s="90"/>
      <c r="E3143" s="90"/>
      <c r="F3143" s="90"/>
      <c r="G3143" s="90"/>
      <c r="H3143" s="90"/>
    </row>
    <row r="3144" spans="1:8">
      <c r="A3144" s="90"/>
      <c r="B3144" s="90"/>
      <c r="C3144" s="90"/>
      <c r="D3144" s="90"/>
      <c r="E3144" s="90"/>
      <c r="F3144" s="90"/>
      <c r="G3144" s="90"/>
      <c r="H3144" s="90"/>
    </row>
    <row r="3145" spans="1:8">
      <c r="A3145" s="90"/>
      <c r="B3145" s="90"/>
      <c r="C3145" s="90"/>
      <c r="D3145" s="90"/>
      <c r="E3145" s="90"/>
      <c r="F3145" s="90"/>
      <c r="G3145" s="90"/>
      <c r="H3145" s="90"/>
    </row>
    <row r="3146" spans="1:8">
      <c r="A3146" s="90"/>
      <c r="B3146" s="90"/>
      <c r="C3146" s="90"/>
      <c r="D3146" s="90"/>
      <c r="E3146" s="90"/>
      <c r="F3146" s="90"/>
      <c r="G3146" s="90"/>
      <c r="H3146" s="90"/>
    </row>
    <row r="3147" spans="1:8">
      <c r="A3147" s="90"/>
      <c r="B3147" s="90"/>
      <c r="C3147" s="90"/>
      <c r="D3147" s="90"/>
      <c r="E3147" s="90"/>
      <c r="F3147" s="90"/>
      <c r="G3147" s="90"/>
      <c r="H3147" s="90"/>
    </row>
    <row r="3148" spans="1:8">
      <c r="A3148" s="90"/>
      <c r="B3148" s="90"/>
      <c r="C3148" s="90"/>
      <c r="D3148" s="90"/>
      <c r="E3148" s="90"/>
      <c r="F3148" s="90"/>
      <c r="G3148" s="90"/>
      <c r="H3148" s="90"/>
    </row>
    <row r="3149" spans="1:8">
      <c r="A3149" s="90"/>
      <c r="B3149" s="90"/>
      <c r="C3149" s="90"/>
      <c r="D3149" s="90"/>
      <c r="E3149" s="90"/>
      <c r="F3149" s="90"/>
      <c r="G3149" s="90"/>
      <c r="H3149" s="90"/>
    </row>
    <row r="3150" spans="1:8">
      <c r="A3150" s="90"/>
      <c r="B3150" s="90"/>
      <c r="C3150" s="90"/>
      <c r="D3150" s="90"/>
      <c r="E3150" s="90"/>
      <c r="F3150" s="90"/>
      <c r="G3150" s="90"/>
      <c r="H3150" s="90"/>
    </row>
    <row r="3151" spans="1:8">
      <c r="A3151" s="90"/>
      <c r="B3151" s="90"/>
      <c r="C3151" s="90"/>
      <c r="D3151" s="90"/>
      <c r="E3151" s="90"/>
      <c r="F3151" s="90"/>
      <c r="G3151" s="90"/>
      <c r="H3151" s="90"/>
    </row>
    <row r="3152" spans="1:8">
      <c r="A3152" s="90"/>
      <c r="B3152" s="90"/>
      <c r="C3152" s="90"/>
      <c r="D3152" s="90"/>
      <c r="E3152" s="90"/>
      <c r="F3152" s="90"/>
      <c r="G3152" s="90"/>
      <c r="H3152" s="90"/>
    </row>
    <row r="3153" spans="1:8">
      <c r="A3153" s="90"/>
      <c r="B3153" s="90"/>
      <c r="C3153" s="90"/>
      <c r="D3153" s="90"/>
      <c r="E3153" s="90"/>
      <c r="F3153" s="90"/>
      <c r="G3153" s="90"/>
      <c r="H3153" s="90"/>
    </row>
    <row r="3154" spans="1:8">
      <c r="A3154" s="90"/>
      <c r="B3154" s="90"/>
      <c r="C3154" s="90"/>
      <c r="D3154" s="90"/>
      <c r="E3154" s="90"/>
      <c r="F3154" s="90"/>
      <c r="G3154" s="90"/>
      <c r="H3154" s="90"/>
    </row>
    <row r="3155" spans="1:8">
      <c r="A3155" s="90"/>
      <c r="B3155" s="90"/>
      <c r="C3155" s="90"/>
      <c r="D3155" s="90"/>
      <c r="E3155" s="90"/>
      <c r="F3155" s="90"/>
      <c r="G3155" s="90"/>
      <c r="H3155" s="90"/>
    </row>
    <row r="3156" spans="1:8">
      <c r="A3156" s="90"/>
      <c r="B3156" s="90"/>
      <c r="C3156" s="90"/>
      <c r="D3156" s="90"/>
      <c r="E3156" s="90"/>
      <c r="F3156" s="90"/>
      <c r="G3156" s="90"/>
      <c r="H3156" s="90"/>
    </row>
    <row r="3157" spans="1:8">
      <c r="A3157" s="90"/>
      <c r="B3157" s="90"/>
      <c r="C3157" s="90"/>
      <c r="D3157" s="90"/>
      <c r="E3157" s="90"/>
      <c r="F3157" s="90"/>
      <c r="G3157" s="90"/>
      <c r="H3157" s="90"/>
    </row>
    <row r="3158" spans="1:8">
      <c r="A3158" s="90"/>
      <c r="B3158" s="90"/>
      <c r="C3158" s="90"/>
      <c r="D3158" s="90"/>
      <c r="E3158" s="90"/>
      <c r="F3158" s="90"/>
      <c r="G3158" s="90"/>
      <c r="H3158" s="90"/>
    </row>
    <row r="3159" spans="1:8">
      <c r="A3159" s="90"/>
      <c r="B3159" s="90"/>
      <c r="C3159" s="90"/>
      <c r="D3159" s="90"/>
      <c r="E3159" s="90"/>
      <c r="F3159" s="90"/>
      <c r="G3159" s="90"/>
      <c r="H3159" s="90"/>
    </row>
    <row r="3160" spans="1:8">
      <c r="A3160" s="90"/>
      <c r="B3160" s="90"/>
      <c r="C3160" s="90"/>
      <c r="D3160" s="90"/>
      <c r="E3160" s="90"/>
      <c r="F3160" s="90"/>
      <c r="G3160" s="90"/>
      <c r="H3160" s="90"/>
    </row>
    <row r="3161" spans="1:8">
      <c r="A3161" s="90"/>
      <c r="B3161" s="90"/>
      <c r="C3161" s="90"/>
      <c r="D3161" s="90"/>
      <c r="E3161" s="90"/>
      <c r="F3161" s="90"/>
      <c r="G3161" s="90"/>
      <c r="H3161" s="90"/>
    </row>
    <row r="3162" spans="1:8">
      <c r="A3162" s="90"/>
      <c r="B3162" s="90"/>
      <c r="C3162" s="90"/>
      <c r="D3162" s="90"/>
      <c r="E3162" s="90"/>
      <c r="F3162" s="90"/>
      <c r="G3162" s="90"/>
      <c r="H3162" s="90"/>
    </row>
    <row r="3163" spans="1:8">
      <c r="A3163" s="90"/>
      <c r="B3163" s="90"/>
      <c r="C3163" s="90"/>
      <c r="D3163" s="90"/>
      <c r="E3163" s="90"/>
      <c r="F3163" s="90"/>
      <c r="G3163" s="90"/>
      <c r="H3163" s="90"/>
    </row>
    <row r="3164" spans="1:8">
      <c r="A3164" s="90"/>
      <c r="B3164" s="90"/>
      <c r="C3164" s="90"/>
      <c r="D3164" s="90"/>
      <c r="E3164" s="90"/>
      <c r="F3164" s="90"/>
      <c r="G3164" s="90"/>
      <c r="H3164" s="90"/>
    </row>
    <row r="3165" spans="1:8">
      <c r="A3165" s="90"/>
      <c r="B3165" s="90"/>
      <c r="C3165" s="90"/>
      <c r="D3165" s="90"/>
      <c r="E3165" s="90"/>
      <c r="F3165" s="90"/>
      <c r="G3165" s="90"/>
      <c r="H3165" s="90"/>
    </row>
    <row r="3166" spans="1:8">
      <c r="A3166" s="90"/>
      <c r="B3166" s="90"/>
      <c r="C3166" s="90"/>
      <c r="D3166" s="90"/>
      <c r="E3166" s="90"/>
      <c r="F3166" s="90"/>
      <c r="G3166" s="90"/>
      <c r="H3166" s="90"/>
    </row>
    <row r="3167" spans="1:8">
      <c r="A3167" s="90"/>
      <c r="B3167" s="90"/>
      <c r="C3167" s="90"/>
      <c r="D3167" s="90"/>
      <c r="E3167" s="90"/>
      <c r="F3167" s="90"/>
      <c r="G3167" s="90"/>
      <c r="H3167" s="90"/>
    </row>
    <row r="3168" spans="1:8">
      <c r="A3168" s="90"/>
      <c r="B3168" s="90"/>
      <c r="C3168" s="90"/>
      <c r="D3168" s="90"/>
      <c r="E3168" s="90"/>
      <c r="F3168" s="90"/>
      <c r="G3168" s="90"/>
      <c r="H3168" s="90"/>
    </row>
    <row r="3169" spans="1:8">
      <c r="A3169" s="90"/>
      <c r="B3169" s="90"/>
      <c r="C3169" s="90"/>
      <c r="D3169" s="90"/>
      <c r="E3169" s="90"/>
      <c r="F3169" s="90"/>
      <c r="G3169" s="90"/>
      <c r="H3169" s="90"/>
    </row>
    <row r="3170" spans="1:8">
      <c r="A3170" s="90"/>
      <c r="B3170" s="90"/>
      <c r="C3170" s="90"/>
      <c r="D3170" s="90"/>
      <c r="E3170" s="90"/>
      <c r="F3170" s="90"/>
      <c r="G3170" s="90"/>
      <c r="H3170" s="90"/>
    </row>
    <row r="3171" spans="1:8">
      <c r="A3171" s="90"/>
      <c r="B3171" s="90"/>
      <c r="C3171" s="90"/>
      <c r="D3171" s="90"/>
      <c r="E3171" s="90"/>
      <c r="F3171" s="90"/>
      <c r="G3171" s="90"/>
      <c r="H3171" s="90"/>
    </row>
    <row r="3172" spans="1:8">
      <c r="A3172" s="90"/>
      <c r="B3172" s="90"/>
      <c r="C3172" s="90"/>
      <c r="D3172" s="90"/>
      <c r="E3172" s="90"/>
      <c r="F3172" s="90"/>
      <c r="G3172" s="90"/>
      <c r="H3172" s="90"/>
    </row>
    <row r="3173" spans="1:8">
      <c r="A3173" s="90"/>
      <c r="B3173" s="90"/>
      <c r="C3173" s="90"/>
      <c r="D3173" s="90"/>
      <c r="E3173" s="90"/>
      <c r="F3173" s="90"/>
      <c r="G3173" s="90"/>
      <c r="H3173" s="90"/>
    </row>
    <row r="3174" spans="1:8">
      <c r="A3174" s="90"/>
      <c r="B3174" s="90"/>
      <c r="C3174" s="90"/>
      <c r="D3174" s="90"/>
      <c r="E3174" s="90"/>
      <c r="F3174" s="90"/>
      <c r="G3174" s="90"/>
      <c r="H3174" s="90"/>
    </row>
    <row r="3175" spans="1:8">
      <c r="A3175" s="90"/>
      <c r="B3175" s="90"/>
      <c r="C3175" s="90"/>
      <c r="D3175" s="90"/>
      <c r="E3175" s="90"/>
      <c r="F3175" s="90"/>
      <c r="G3175" s="90"/>
      <c r="H3175" s="90"/>
    </row>
    <row r="3176" spans="1:8">
      <c r="A3176" s="90"/>
      <c r="B3176" s="90"/>
      <c r="C3176" s="90"/>
      <c r="D3176" s="90"/>
      <c r="E3176" s="90"/>
      <c r="F3176" s="90"/>
      <c r="G3176" s="90"/>
      <c r="H3176" s="90"/>
    </row>
    <row r="3177" spans="1:8">
      <c r="A3177" s="90"/>
      <c r="B3177" s="90"/>
      <c r="C3177" s="90"/>
      <c r="D3177" s="90"/>
      <c r="E3177" s="90"/>
      <c r="F3177" s="90"/>
      <c r="G3177" s="90"/>
      <c r="H3177" s="90"/>
    </row>
    <row r="3178" spans="1:8">
      <c r="A3178" s="90"/>
      <c r="B3178" s="90"/>
      <c r="C3178" s="90"/>
      <c r="D3178" s="90"/>
      <c r="E3178" s="90"/>
      <c r="F3178" s="90"/>
      <c r="G3178" s="90"/>
      <c r="H3178" s="90"/>
    </row>
    <row r="3179" spans="1:8">
      <c r="A3179" s="90"/>
      <c r="B3179" s="90"/>
      <c r="C3179" s="90"/>
      <c r="D3179" s="90"/>
      <c r="E3179" s="90"/>
      <c r="F3179" s="90"/>
      <c r="G3179" s="90"/>
      <c r="H3179" s="90"/>
    </row>
    <row r="3180" spans="1:8">
      <c r="A3180" s="90"/>
      <c r="B3180" s="90"/>
      <c r="C3180" s="90"/>
      <c r="D3180" s="90"/>
      <c r="E3180" s="90"/>
      <c r="F3180" s="90"/>
      <c r="G3180" s="90"/>
      <c r="H3180" s="90"/>
    </row>
    <row r="3181" spans="1:8">
      <c r="A3181" s="90"/>
      <c r="B3181" s="90"/>
      <c r="C3181" s="90"/>
      <c r="D3181" s="90"/>
      <c r="E3181" s="90"/>
      <c r="F3181" s="90"/>
      <c r="G3181" s="90"/>
      <c r="H3181" s="90"/>
    </row>
    <row r="3182" spans="1:8">
      <c r="A3182" s="90"/>
      <c r="B3182" s="90"/>
      <c r="C3182" s="90"/>
      <c r="D3182" s="90"/>
      <c r="E3182" s="90"/>
      <c r="F3182" s="90"/>
      <c r="G3182" s="90"/>
      <c r="H3182" s="90"/>
    </row>
    <row r="3183" spans="1:8">
      <c r="A3183" s="90"/>
      <c r="B3183" s="90"/>
      <c r="C3183" s="90"/>
      <c r="D3183" s="90"/>
      <c r="E3183" s="90"/>
      <c r="F3183" s="90"/>
      <c r="G3183" s="90"/>
      <c r="H3183" s="90"/>
    </row>
    <row r="3184" spans="1:8">
      <c r="A3184" s="90"/>
      <c r="B3184" s="90"/>
      <c r="C3184" s="90"/>
      <c r="D3184" s="90"/>
      <c r="E3184" s="90"/>
      <c r="F3184" s="90"/>
      <c r="G3184" s="90"/>
      <c r="H3184" s="90"/>
    </row>
    <row r="3185" spans="1:8">
      <c r="A3185" s="90"/>
      <c r="B3185" s="90"/>
      <c r="C3185" s="90"/>
      <c r="D3185" s="90"/>
      <c r="E3185" s="90"/>
      <c r="F3185" s="90"/>
      <c r="G3185" s="90"/>
      <c r="H3185" s="90"/>
    </row>
    <row r="3186" spans="1:8">
      <c r="A3186" s="90"/>
      <c r="B3186" s="90"/>
      <c r="C3186" s="90"/>
      <c r="D3186" s="90"/>
      <c r="E3186" s="90"/>
      <c r="F3186" s="90"/>
      <c r="G3186" s="90"/>
      <c r="H3186" s="90"/>
    </row>
    <row r="3187" spans="1:8">
      <c r="A3187" s="90"/>
      <c r="B3187" s="90"/>
      <c r="C3187" s="90"/>
      <c r="D3187" s="90"/>
      <c r="E3187" s="90"/>
      <c r="F3187" s="90"/>
      <c r="G3187" s="90"/>
      <c r="H3187" s="90"/>
    </row>
    <row r="3188" spans="1:8">
      <c r="A3188" s="90"/>
      <c r="B3188" s="90"/>
      <c r="C3188" s="90"/>
      <c r="D3188" s="90"/>
      <c r="E3188" s="90"/>
      <c r="F3188" s="90"/>
      <c r="G3188" s="90"/>
      <c r="H3188" s="90"/>
    </row>
    <row r="3189" spans="1:8">
      <c r="A3189" s="90"/>
      <c r="B3189" s="90"/>
      <c r="C3189" s="90"/>
      <c r="D3189" s="90"/>
      <c r="E3189" s="90"/>
      <c r="F3189" s="90"/>
      <c r="G3189" s="90"/>
      <c r="H3189" s="90"/>
    </row>
    <row r="3190" spans="1:8">
      <c r="A3190" s="90"/>
      <c r="B3190" s="90"/>
      <c r="C3190" s="90"/>
      <c r="D3190" s="90"/>
      <c r="E3190" s="90"/>
      <c r="F3190" s="90"/>
      <c r="G3190" s="90"/>
      <c r="H3190" s="90"/>
    </row>
    <row r="3191" spans="1:8">
      <c r="A3191" s="90"/>
      <c r="B3191" s="90"/>
      <c r="C3191" s="90"/>
      <c r="D3191" s="90"/>
      <c r="E3191" s="90"/>
      <c r="F3191" s="90"/>
      <c r="G3191" s="90"/>
      <c r="H3191" s="90"/>
    </row>
    <row r="3192" spans="1:8">
      <c r="A3192" s="90"/>
      <c r="B3192" s="90"/>
      <c r="C3192" s="90"/>
      <c r="D3192" s="90"/>
      <c r="E3192" s="90"/>
      <c r="F3192" s="90"/>
      <c r="G3192" s="90"/>
      <c r="H3192" s="90"/>
    </row>
    <row r="3193" spans="1:8">
      <c r="A3193" s="90"/>
      <c r="B3193" s="90"/>
      <c r="C3193" s="90"/>
      <c r="D3193" s="90"/>
      <c r="E3193" s="90"/>
      <c r="F3193" s="90"/>
      <c r="G3193" s="90"/>
      <c r="H3193" s="90"/>
    </row>
    <row r="3194" spans="1:8">
      <c r="A3194" s="90"/>
      <c r="B3194" s="90"/>
      <c r="C3194" s="90"/>
      <c r="D3194" s="90"/>
      <c r="E3194" s="90"/>
      <c r="F3194" s="90"/>
      <c r="G3194" s="90"/>
      <c r="H3194" s="90"/>
    </row>
    <row r="3195" spans="1:8">
      <c r="A3195" s="90"/>
      <c r="B3195" s="90"/>
      <c r="C3195" s="90"/>
      <c r="D3195" s="90"/>
      <c r="E3195" s="90"/>
      <c r="F3195" s="90"/>
      <c r="G3195" s="90"/>
      <c r="H3195" s="90"/>
    </row>
    <row r="3196" spans="1:8">
      <c r="A3196" s="90"/>
      <c r="B3196" s="90"/>
      <c r="C3196" s="90"/>
      <c r="D3196" s="90"/>
      <c r="E3196" s="90"/>
      <c r="F3196" s="90"/>
      <c r="G3196" s="90"/>
      <c r="H3196" s="90"/>
    </row>
    <row r="3197" spans="1:8">
      <c r="A3197" s="90"/>
      <c r="B3197" s="90"/>
      <c r="C3197" s="90"/>
      <c r="D3197" s="90"/>
      <c r="E3197" s="90"/>
      <c r="F3197" s="90"/>
      <c r="G3197" s="90"/>
      <c r="H3197" s="90"/>
    </row>
    <row r="3198" spans="1:8">
      <c r="A3198" s="90"/>
      <c r="B3198" s="90"/>
      <c r="C3198" s="90"/>
      <c r="D3198" s="90"/>
      <c r="E3198" s="90"/>
      <c r="F3198" s="90"/>
      <c r="G3198" s="90"/>
      <c r="H3198" s="90"/>
    </row>
    <row r="3199" spans="1:8">
      <c r="A3199" s="90"/>
      <c r="B3199" s="90"/>
      <c r="C3199" s="90"/>
      <c r="D3199" s="90"/>
      <c r="E3199" s="90"/>
      <c r="F3199" s="90"/>
      <c r="G3199" s="90"/>
      <c r="H3199" s="90"/>
    </row>
    <row r="3200" spans="1:8">
      <c r="A3200" s="90"/>
      <c r="B3200" s="90"/>
      <c r="C3200" s="90"/>
      <c r="D3200" s="90"/>
      <c r="E3200" s="90"/>
      <c r="F3200" s="90"/>
      <c r="G3200" s="90"/>
      <c r="H3200" s="90"/>
    </row>
    <row r="3201" spans="1:8">
      <c r="A3201" s="90"/>
      <c r="B3201" s="90"/>
      <c r="C3201" s="90"/>
      <c r="D3201" s="90"/>
      <c r="E3201" s="90"/>
      <c r="F3201" s="90"/>
      <c r="G3201" s="90"/>
      <c r="H3201" s="90"/>
    </row>
    <row r="3202" spans="1:8">
      <c r="A3202" s="90"/>
      <c r="B3202" s="90"/>
      <c r="C3202" s="90"/>
      <c r="D3202" s="90"/>
      <c r="E3202" s="90"/>
      <c r="F3202" s="90"/>
      <c r="G3202" s="90"/>
      <c r="H3202" s="90"/>
    </row>
    <row r="3203" spans="1:8">
      <c r="A3203" s="90"/>
      <c r="B3203" s="90"/>
      <c r="C3203" s="90"/>
      <c r="D3203" s="90"/>
      <c r="E3203" s="90"/>
      <c r="F3203" s="90"/>
      <c r="G3203" s="90"/>
      <c r="H3203" s="90"/>
    </row>
    <row r="3204" spans="1:8">
      <c r="A3204" s="90"/>
      <c r="B3204" s="90"/>
      <c r="C3204" s="90"/>
      <c r="D3204" s="90"/>
      <c r="E3204" s="90"/>
      <c r="F3204" s="90"/>
      <c r="G3204" s="90"/>
      <c r="H3204" s="90"/>
    </row>
    <row r="3205" spans="1:8">
      <c r="A3205" s="90"/>
      <c r="B3205" s="90"/>
      <c r="C3205" s="90"/>
      <c r="D3205" s="90"/>
      <c r="E3205" s="90"/>
      <c r="F3205" s="90"/>
      <c r="G3205" s="90"/>
      <c r="H3205" s="90"/>
    </row>
    <row r="3206" spans="1:8">
      <c r="A3206" s="90"/>
      <c r="B3206" s="90"/>
      <c r="C3206" s="90"/>
      <c r="D3206" s="90"/>
      <c r="E3206" s="90"/>
      <c r="F3206" s="90"/>
      <c r="G3206" s="90"/>
      <c r="H3206" s="90"/>
    </row>
    <row r="3207" spans="1:8">
      <c r="A3207" s="90"/>
      <c r="B3207" s="90"/>
      <c r="C3207" s="90"/>
      <c r="D3207" s="90"/>
      <c r="E3207" s="90"/>
      <c r="F3207" s="90"/>
      <c r="G3207" s="90"/>
      <c r="H3207" s="90"/>
    </row>
    <row r="3208" spans="1:8">
      <c r="A3208" s="90"/>
      <c r="B3208" s="90"/>
      <c r="C3208" s="90"/>
      <c r="D3208" s="90"/>
      <c r="E3208" s="90"/>
      <c r="F3208" s="90"/>
      <c r="G3208" s="90"/>
      <c r="H3208" s="90"/>
    </row>
    <row r="3209" spans="1:8">
      <c r="A3209" s="90"/>
      <c r="B3209" s="90"/>
      <c r="C3209" s="90"/>
      <c r="D3209" s="90"/>
      <c r="E3209" s="90"/>
      <c r="F3209" s="90"/>
      <c r="G3209" s="90"/>
      <c r="H3209" s="90"/>
    </row>
    <row r="3210" spans="1:8">
      <c r="A3210" s="90"/>
      <c r="B3210" s="90"/>
      <c r="C3210" s="90"/>
      <c r="D3210" s="90"/>
      <c r="E3210" s="90"/>
      <c r="F3210" s="90"/>
      <c r="G3210" s="90"/>
      <c r="H3210" s="90"/>
    </row>
    <row r="3211" spans="1:8">
      <c r="A3211" s="90"/>
      <c r="B3211" s="90"/>
      <c r="C3211" s="90"/>
      <c r="D3211" s="90"/>
      <c r="E3211" s="90"/>
      <c r="F3211" s="90"/>
      <c r="G3211" s="90"/>
      <c r="H3211" s="90"/>
    </row>
    <row r="3212" spans="1:8">
      <c r="A3212" s="90"/>
      <c r="B3212" s="90"/>
      <c r="C3212" s="90"/>
      <c r="D3212" s="90"/>
      <c r="E3212" s="90"/>
      <c r="F3212" s="90"/>
      <c r="G3212" s="90"/>
      <c r="H3212" s="90"/>
    </row>
    <row r="3213" spans="1:8">
      <c r="A3213" s="90"/>
      <c r="B3213" s="90"/>
      <c r="C3213" s="90"/>
      <c r="D3213" s="90"/>
      <c r="E3213" s="90"/>
      <c r="F3213" s="90"/>
      <c r="G3213" s="90"/>
      <c r="H3213" s="90"/>
    </row>
    <row r="3214" spans="1:8">
      <c r="A3214" s="90"/>
      <c r="B3214" s="90"/>
      <c r="C3214" s="90"/>
      <c r="D3214" s="90"/>
      <c r="E3214" s="90"/>
      <c r="F3214" s="90"/>
      <c r="G3214" s="90"/>
      <c r="H3214" s="90"/>
    </row>
    <row r="3215" spans="1:8">
      <c r="A3215" s="90"/>
      <c r="B3215" s="90"/>
      <c r="C3215" s="90"/>
      <c r="D3215" s="90"/>
      <c r="E3215" s="90"/>
      <c r="F3215" s="90"/>
      <c r="G3215" s="90"/>
      <c r="H3215" s="90"/>
    </row>
    <row r="3216" spans="1:8">
      <c r="A3216" s="90"/>
      <c r="B3216" s="90"/>
      <c r="C3216" s="90"/>
      <c r="D3216" s="90"/>
      <c r="E3216" s="90"/>
      <c r="F3216" s="90"/>
      <c r="G3216" s="90"/>
      <c r="H3216" s="90"/>
    </row>
    <row r="3217" spans="1:8">
      <c r="A3217" s="90"/>
      <c r="B3217" s="90"/>
      <c r="C3217" s="90"/>
      <c r="D3217" s="90"/>
      <c r="E3217" s="90"/>
      <c r="F3217" s="90"/>
      <c r="G3217" s="90"/>
      <c r="H3217" s="90"/>
    </row>
    <row r="3218" spans="1:8">
      <c r="A3218" s="90"/>
      <c r="B3218" s="90"/>
      <c r="C3218" s="90"/>
      <c r="D3218" s="90"/>
      <c r="E3218" s="90"/>
      <c r="F3218" s="90"/>
      <c r="G3218" s="90"/>
      <c r="H3218" s="90"/>
    </row>
    <row r="3219" spans="1:8">
      <c r="A3219" s="90"/>
      <c r="B3219" s="90"/>
      <c r="C3219" s="90"/>
      <c r="D3219" s="90"/>
      <c r="E3219" s="90"/>
      <c r="F3219" s="90"/>
      <c r="G3219" s="90"/>
      <c r="H3219" s="90"/>
    </row>
    <row r="3220" spans="1:8">
      <c r="A3220" s="90"/>
      <c r="B3220" s="90"/>
      <c r="C3220" s="90"/>
      <c r="D3220" s="90"/>
      <c r="E3220" s="90"/>
      <c r="F3220" s="90"/>
      <c r="G3220" s="90"/>
      <c r="H3220" s="90"/>
    </row>
    <row r="3221" spans="1:8">
      <c r="A3221" s="90"/>
      <c r="B3221" s="90"/>
      <c r="C3221" s="90"/>
      <c r="D3221" s="90"/>
      <c r="E3221" s="90"/>
      <c r="F3221" s="90"/>
      <c r="G3221" s="90"/>
      <c r="H3221" s="90"/>
    </row>
    <row r="3222" spans="1:8">
      <c r="A3222" s="90"/>
      <c r="B3222" s="90"/>
      <c r="C3222" s="90"/>
      <c r="D3222" s="90"/>
      <c r="E3222" s="90"/>
      <c r="F3222" s="90"/>
      <c r="G3222" s="90"/>
      <c r="H3222" s="90"/>
    </row>
    <row r="3223" spans="1:8">
      <c r="A3223" s="90"/>
      <c r="B3223" s="90"/>
      <c r="C3223" s="90"/>
      <c r="D3223" s="90"/>
      <c r="E3223" s="90"/>
      <c r="F3223" s="90"/>
      <c r="G3223" s="90"/>
      <c r="H3223" s="90"/>
    </row>
    <row r="3224" spans="1:8">
      <c r="A3224" s="90"/>
      <c r="B3224" s="90"/>
      <c r="C3224" s="90"/>
      <c r="D3224" s="90"/>
      <c r="E3224" s="90"/>
      <c r="F3224" s="90"/>
      <c r="G3224" s="90"/>
      <c r="H3224" s="90"/>
    </row>
    <row r="3225" spans="1:8">
      <c r="A3225" s="90"/>
      <c r="B3225" s="90"/>
      <c r="C3225" s="90"/>
      <c r="D3225" s="90"/>
      <c r="E3225" s="90"/>
      <c r="F3225" s="90"/>
      <c r="G3225" s="90"/>
      <c r="H3225" s="90"/>
    </row>
    <row r="3226" spans="1:8">
      <c r="A3226" s="90"/>
      <c r="B3226" s="90"/>
      <c r="C3226" s="90"/>
      <c r="D3226" s="90"/>
      <c r="E3226" s="90"/>
      <c r="F3226" s="90"/>
      <c r="G3226" s="90"/>
      <c r="H3226" s="90"/>
    </row>
    <row r="3227" spans="1:8">
      <c r="A3227" s="90"/>
      <c r="B3227" s="90"/>
      <c r="C3227" s="90"/>
      <c r="D3227" s="90"/>
      <c r="E3227" s="90"/>
      <c r="F3227" s="90"/>
      <c r="G3227" s="90"/>
      <c r="H3227" s="90"/>
    </row>
    <row r="3228" spans="1:8">
      <c r="A3228" s="90"/>
      <c r="B3228" s="90"/>
      <c r="C3228" s="90"/>
      <c r="D3228" s="90"/>
      <c r="E3228" s="90"/>
      <c r="F3228" s="90"/>
      <c r="G3228" s="90"/>
      <c r="H3228" s="90"/>
    </row>
    <row r="3229" spans="1:8">
      <c r="A3229" s="90"/>
      <c r="B3229" s="90"/>
      <c r="C3229" s="90"/>
      <c r="D3229" s="90"/>
      <c r="E3229" s="90"/>
      <c r="F3229" s="90"/>
      <c r="G3229" s="90"/>
      <c r="H3229" s="90"/>
    </row>
    <row r="3230" spans="1:8">
      <c r="A3230" s="90"/>
      <c r="B3230" s="90"/>
      <c r="C3230" s="90"/>
      <c r="D3230" s="90"/>
      <c r="E3230" s="90"/>
      <c r="F3230" s="90"/>
      <c r="G3230" s="90"/>
      <c r="H3230" s="90"/>
    </row>
    <row r="3231" spans="1:8">
      <c r="A3231" s="90"/>
      <c r="B3231" s="90"/>
      <c r="C3231" s="90"/>
      <c r="D3231" s="90"/>
      <c r="E3231" s="90"/>
      <c r="F3231" s="90"/>
      <c r="G3231" s="90"/>
      <c r="H3231" s="90"/>
    </row>
    <row r="3232" spans="1:8">
      <c r="A3232" s="90"/>
      <c r="B3232" s="90"/>
      <c r="C3232" s="90"/>
      <c r="D3232" s="90"/>
      <c r="E3232" s="90"/>
      <c r="F3232" s="90"/>
      <c r="G3232" s="90"/>
      <c r="H3232" s="90"/>
    </row>
    <row r="3233" spans="1:8">
      <c r="A3233" s="90"/>
      <c r="B3233" s="90"/>
      <c r="C3233" s="90"/>
      <c r="D3233" s="90"/>
      <c r="E3233" s="90"/>
      <c r="F3233" s="90"/>
      <c r="G3233" s="90"/>
      <c r="H3233" s="90"/>
    </row>
    <row r="3234" spans="1:8">
      <c r="A3234" s="90"/>
      <c r="B3234" s="90"/>
      <c r="C3234" s="90"/>
      <c r="D3234" s="90"/>
      <c r="E3234" s="90"/>
      <c r="F3234" s="90"/>
      <c r="G3234" s="90"/>
      <c r="H3234" s="90"/>
    </row>
    <row r="3235" spans="1:8">
      <c r="A3235" s="90"/>
      <c r="B3235" s="90"/>
      <c r="C3235" s="90"/>
      <c r="D3235" s="90"/>
      <c r="E3235" s="90"/>
      <c r="F3235" s="90"/>
      <c r="G3235" s="90"/>
      <c r="H3235" s="90"/>
    </row>
    <row r="3236" spans="1:8">
      <c r="A3236" s="90"/>
      <c r="B3236" s="90"/>
      <c r="C3236" s="90"/>
      <c r="D3236" s="90"/>
      <c r="E3236" s="90"/>
      <c r="F3236" s="90"/>
      <c r="G3236" s="90"/>
      <c r="H3236" s="90"/>
    </row>
    <row r="3237" spans="1:8">
      <c r="A3237" s="90"/>
      <c r="B3237" s="90"/>
      <c r="C3237" s="90"/>
      <c r="D3237" s="90"/>
      <c r="E3237" s="90"/>
      <c r="F3237" s="90"/>
      <c r="G3237" s="90"/>
      <c r="H3237" s="90"/>
    </row>
    <row r="3238" spans="1:8">
      <c r="A3238" s="90"/>
      <c r="B3238" s="90"/>
      <c r="C3238" s="90"/>
      <c r="D3238" s="90"/>
      <c r="E3238" s="90"/>
      <c r="F3238" s="90"/>
      <c r="G3238" s="90"/>
      <c r="H3238" s="90"/>
    </row>
    <row r="3239" spans="1:8">
      <c r="A3239" s="90"/>
      <c r="B3239" s="90"/>
      <c r="C3239" s="90"/>
      <c r="D3239" s="90"/>
      <c r="E3239" s="90"/>
      <c r="F3239" s="90"/>
      <c r="G3239" s="90"/>
      <c r="H3239" s="90"/>
    </row>
    <row r="3240" spans="1:8">
      <c r="A3240" s="90"/>
      <c r="B3240" s="90"/>
      <c r="C3240" s="90"/>
      <c r="D3240" s="90"/>
      <c r="E3240" s="90"/>
      <c r="F3240" s="90"/>
      <c r="G3240" s="90"/>
      <c r="H3240" s="90"/>
    </row>
    <row r="3241" spans="1:8">
      <c r="A3241" s="90"/>
      <c r="B3241" s="90"/>
      <c r="C3241" s="90"/>
      <c r="D3241" s="90"/>
      <c r="E3241" s="90"/>
      <c r="F3241" s="90"/>
      <c r="G3241" s="90"/>
      <c r="H3241" s="90"/>
    </row>
    <row r="3242" spans="1:8">
      <c r="A3242" s="90"/>
      <c r="B3242" s="90"/>
      <c r="C3242" s="90"/>
      <c r="D3242" s="90"/>
      <c r="E3242" s="90"/>
      <c r="F3242" s="90"/>
      <c r="G3242" s="90"/>
      <c r="H3242" s="90"/>
    </row>
    <row r="3243" spans="1:8">
      <c r="A3243" s="90"/>
      <c r="B3243" s="90"/>
      <c r="C3243" s="90"/>
      <c r="D3243" s="90"/>
      <c r="E3243" s="90"/>
      <c r="F3243" s="90"/>
      <c r="G3243" s="90"/>
      <c r="H3243" s="90"/>
    </row>
    <row r="3244" spans="1:8">
      <c r="A3244" s="90"/>
      <c r="B3244" s="90"/>
      <c r="C3244" s="90"/>
      <c r="D3244" s="90"/>
      <c r="E3244" s="90"/>
      <c r="F3244" s="90"/>
      <c r="G3244" s="90"/>
      <c r="H3244" s="90"/>
    </row>
    <row r="3245" spans="1:8">
      <c r="A3245" s="90"/>
      <c r="B3245" s="90"/>
      <c r="C3245" s="90"/>
      <c r="D3245" s="90"/>
      <c r="E3245" s="90"/>
      <c r="F3245" s="90"/>
      <c r="G3245" s="90"/>
      <c r="H3245" s="90"/>
    </row>
    <row r="3246" spans="1:8">
      <c r="A3246" s="90"/>
      <c r="B3246" s="90"/>
      <c r="C3246" s="90"/>
      <c r="D3246" s="90"/>
      <c r="E3246" s="90"/>
      <c r="F3246" s="90"/>
      <c r="G3246" s="90"/>
      <c r="H3246" s="90"/>
    </row>
    <row r="3247" spans="1:8">
      <c r="A3247" s="90"/>
      <c r="B3247" s="90"/>
      <c r="C3247" s="90"/>
      <c r="D3247" s="90"/>
      <c r="E3247" s="90"/>
      <c r="F3247" s="90"/>
      <c r="G3247" s="90"/>
      <c r="H3247" s="90"/>
    </row>
    <row r="3248" spans="1:8">
      <c r="A3248" s="90"/>
      <c r="B3248" s="90"/>
      <c r="C3248" s="90"/>
      <c r="D3248" s="90"/>
      <c r="E3248" s="90"/>
      <c r="F3248" s="90"/>
      <c r="G3248" s="90"/>
      <c r="H3248" s="90"/>
    </row>
    <row r="3249" spans="1:8">
      <c r="A3249" s="90"/>
      <c r="B3249" s="90"/>
      <c r="C3249" s="90"/>
      <c r="D3249" s="90"/>
      <c r="E3249" s="90"/>
      <c r="F3249" s="90"/>
      <c r="G3249" s="90"/>
      <c r="H3249" s="90"/>
    </row>
    <row r="3250" spans="1:8">
      <c r="A3250" s="90"/>
      <c r="B3250" s="90"/>
      <c r="C3250" s="90"/>
      <c r="D3250" s="90"/>
      <c r="E3250" s="90"/>
      <c r="F3250" s="90"/>
      <c r="G3250" s="90"/>
      <c r="H3250" s="90"/>
    </row>
    <row r="3251" spans="1:8">
      <c r="A3251" s="90"/>
      <c r="B3251" s="90"/>
      <c r="C3251" s="90"/>
      <c r="D3251" s="90"/>
      <c r="E3251" s="90"/>
      <c r="F3251" s="90"/>
      <c r="G3251" s="90"/>
      <c r="H3251" s="90"/>
    </row>
    <row r="3252" spans="1:8">
      <c r="A3252" s="90"/>
      <c r="B3252" s="90"/>
      <c r="C3252" s="90"/>
      <c r="D3252" s="90"/>
      <c r="E3252" s="90"/>
      <c r="F3252" s="90"/>
      <c r="G3252" s="90"/>
      <c r="H3252" s="90"/>
    </row>
    <row r="3253" spans="1:8">
      <c r="A3253" s="90"/>
      <c r="B3253" s="90"/>
      <c r="C3253" s="90"/>
      <c r="D3253" s="90"/>
      <c r="E3253" s="90"/>
      <c r="F3253" s="90"/>
      <c r="G3253" s="90"/>
      <c r="H3253" s="90"/>
    </row>
    <row r="3254" spans="1:8">
      <c r="A3254" s="90"/>
      <c r="B3254" s="90"/>
      <c r="C3254" s="90"/>
      <c r="D3254" s="90"/>
      <c r="E3254" s="90"/>
      <c r="F3254" s="90"/>
      <c r="G3254" s="90"/>
      <c r="H3254" s="90"/>
    </row>
    <row r="3255" spans="1:8">
      <c r="A3255" s="90"/>
      <c r="B3255" s="90"/>
      <c r="C3255" s="90"/>
      <c r="D3255" s="90"/>
      <c r="E3255" s="90"/>
      <c r="F3255" s="90"/>
      <c r="G3255" s="90"/>
      <c r="H3255" s="90"/>
    </row>
    <row r="3256" spans="1:8">
      <c r="A3256" s="90"/>
      <c r="B3256" s="90"/>
      <c r="C3256" s="90"/>
      <c r="D3256" s="90"/>
      <c r="E3256" s="90"/>
      <c r="F3256" s="90"/>
      <c r="G3256" s="90"/>
      <c r="H3256" s="90"/>
    </row>
    <row r="3257" spans="1:8">
      <c r="A3257" s="90"/>
      <c r="B3257" s="90"/>
      <c r="C3257" s="90"/>
      <c r="D3257" s="90"/>
      <c r="E3257" s="90"/>
      <c r="F3257" s="90"/>
      <c r="G3257" s="90"/>
      <c r="H3257" s="90"/>
    </row>
    <row r="3258" spans="1:8">
      <c r="A3258" s="90"/>
      <c r="B3258" s="90"/>
      <c r="C3258" s="90"/>
      <c r="D3258" s="90"/>
      <c r="E3258" s="90"/>
      <c r="F3258" s="90"/>
      <c r="G3258" s="90"/>
      <c r="H3258" s="90"/>
    </row>
    <row r="3259" spans="1:8">
      <c r="A3259" s="90"/>
      <c r="B3259" s="90"/>
      <c r="C3259" s="90"/>
      <c r="D3259" s="90"/>
      <c r="E3259" s="90"/>
      <c r="F3259" s="90"/>
      <c r="G3259" s="90"/>
      <c r="H3259" s="90"/>
    </row>
    <row r="3260" spans="1:8">
      <c r="A3260" s="90"/>
      <c r="B3260" s="90"/>
      <c r="C3260" s="90"/>
      <c r="D3260" s="90"/>
      <c r="E3260" s="90"/>
      <c r="F3260" s="90"/>
      <c r="G3260" s="90"/>
      <c r="H3260" s="90"/>
    </row>
    <row r="3261" spans="1:8">
      <c r="A3261" s="90"/>
      <c r="B3261" s="90"/>
      <c r="C3261" s="90"/>
      <c r="D3261" s="90"/>
      <c r="E3261" s="90"/>
      <c r="F3261" s="90"/>
      <c r="G3261" s="90"/>
      <c r="H3261" s="90"/>
    </row>
    <row r="3262" spans="1:8">
      <c r="A3262" s="90"/>
      <c r="B3262" s="90"/>
      <c r="C3262" s="90"/>
      <c r="D3262" s="90"/>
      <c r="E3262" s="90"/>
      <c r="F3262" s="90"/>
      <c r="G3262" s="90"/>
      <c r="H3262" s="90"/>
    </row>
    <row r="3263" spans="1:8">
      <c r="A3263" s="90"/>
      <c r="B3263" s="90"/>
      <c r="C3263" s="90"/>
      <c r="D3263" s="90"/>
      <c r="E3263" s="90"/>
      <c r="F3263" s="90"/>
      <c r="G3263" s="90"/>
      <c r="H3263" s="90"/>
    </row>
    <row r="3264" spans="1:8">
      <c r="A3264" s="90"/>
      <c r="B3264" s="90"/>
      <c r="C3264" s="90"/>
      <c r="D3264" s="90"/>
      <c r="E3264" s="90"/>
      <c r="F3264" s="90"/>
      <c r="G3264" s="90"/>
      <c r="H3264" s="90"/>
    </row>
    <row r="3265" spans="1:8">
      <c r="A3265" s="90"/>
      <c r="B3265" s="90"/>
      <c r="C3265" s="90"/>
      <c r="D3265" s="90"/>
      <c r="E3265" s="90"/>
      <c r="F3265" s="90"/>
      <c r="G3265" s="90"/>
      <c r="H3265" s="90"/>
    </row>
    <row r="3266" spans="1:8">
      <c r="A3266" s="90"/>
      <c r="B3266" s="90"/>
      <c r="C3266" s="90"/>
      <c r="D3266" s="90"/>
      <c r="E3266" s="90"/>
      <c r="F3266" s="90"/>
      <c r="G3266" s="90"/>
      <c r="H3266" s="90"/>
    </row>
    <row r="3267" spans="1:8">
      <c r="A3267" s="90"/>
      <c r="B3267" s="90"/>
      <c r="C3267" s="90"/>
      <c r="D3267" s="90"/>
      <c r="E3267" s="90"/>
      <c r="F3267" s="90"/>
      <c r="G3267" s="90"/>
      <c r="H3267" s="90"/>
    </row>
    <row r="3268" spans="1:8">
      <c r="A3268" s="90"/>
      <c r="B3268" s="90"/>
      <c r="C3268" s="90"/>
      <c r="D3268" s="90"/>
      <c r="E3268" s="90"/>
      <c r="F3268" s="90"/>
      <c r="G3268" s="90"/>
      <c r="H3268" s="90"/>
    </row>
    <row r="3269" spans="1:8">
      <c r="A3269" s="90"/>
      <c r="B3269" s="90"/>
      <c r="C3269" s="90"/>
      <c r="D3269" s="90"/>
      <c r="E3269" s="90"/>
      <c r="F3269" s="90"/>
      <c r="G3269" s="90"/>
      <c r="H3269" s="90"/>
    </row>
    <row r="3270" spans="1:8">
      <c r="A3270" s="90"/>
      <c r="B3270" s="90"/>
      <c r="C3270" s="90"/>
      <c r="D3270" s="90"/>
      <c r="E3270" s="90"/>
      <c r="F3270" s="90"/>
      <c r="G3270" s="90"/>
      <c r="H3270" s="90"/>
    </row>
    <row r="3271" spans="1:8">
      <c r="A3271" s="90"/>
      <c r="B3271" s="90"/>
      <c r="C3271" s="90"/>
      <c r="D3271" s="90"/>
      <c r="E3271" s="90"/>
      <c r="F3271" s="90"/>
      <c r="G3271" s="90"/>
      <c r="H3271" s="90"/>
    </row>
    <row r="3272" spans="1:8">
      <c r="A3272" s="90"/>
      <c r="B3272" s="90"/>
      <c r="C3272" s="90"/>
      <c r="D3272" s="90"/>
      <c r="E3272" s="90"/>
      <c r="F3272" s="90"/>
      <c r="G3272" s="90"/>
      <c r="H3272" s="90"/>
    </row>
    <row r="3273" spans="1:8">
      <c r="A3273" s="90"/>
      <c r="B3273" s="90"/>
      <c r="C3273" s="90"/>
      <c r="D3273" s="90"/>
      <c r="E3273" s="90"/>
      <c r="F3273" s="90"/>
      <c r="G3273" s="90"/>
      <c r="H3273" s="90"/>
    </row>
    <row r="3274" spans="1:8">
      <c r="A3274" s="90"/>
      <c r="B3274" s="90"/>
      <c r="C3274" s="90"/>
      <c r="D3274" s="90"/>
      <c r="E3274" s="90"/>
      <c r="F3274" s="90"/>
      <c r="G3274" s="90"/>
      <c r="H3274" s="90"/>
    </row>
    <row r="3275" spans="1:8">
      <c r="A3275" s="90"/>
      <c r="B3275" s="90"/>
      <c r="C3275" s="90"/>
      <c r="D3275" s="90"/>
      <c r="E3275" s="90"/>
      <c r="F3275" s="90"/>
      <c r="G3275" s="90"/>
      <c r="H3275" s="90"/>
    </row>
    <row r="3276" spans="1:8">
      <c r="A3276" s="90"/>
      <c r="B3276" s="90"/>
      <c r="C3276" s="90"/>
      <c r="D3276" s="90"/>
      <c r="E3276" s="90"/>
      <c r="F3276" s="90"/>
      <c r="G3276" s="90"/>
      <c r="H3276" s="90"/>
    </row>
    <row r="3277" spans="1:8">
      <c r="A3277" s="90"/>
      <c r="B3277" s="90"/>
      <c r="C3277" s="90"/>
      <c r="D3277" s="90"/>
      <c r="E3277" s="90"/>
      <c r="F3277" s="90"/>
      <c r="G3277" s="90"/>
      <c r="H3277" s="90"/>
    </row>
    <row r="3278" spans="1:8">
      <c r="A3278" s="90"/>
      <c r="B3278" s="90"/>
      <c r="C3278" s="90"/>
      <c r="D3278" s="90"/>
      <c r="E3278" s="90"/>
      <c r="F3278" s="90"/>
      <c r="G3278" s="90"/>
      <c r="H3278" s="90"/>
    </row>
    <row r="3279" spans="1:8">
      <c r="A3279" s="90"/>
      <c r="B3279" s="90"/>
      <c r="C3279" s="90"/>
      <c r="D3279" s="90"/>
      <c r="E3279" s="90"/>
      <c r="F3279" s="90"/>
      <c r="G3279" s="90"/>
      <c r="H3279" s="90"/>
    </row>
    <row r="3280" spans="1:8">
      <c r="A3280" s="90"/>
      <c r="B3280" s="90"/>
      <c r="C3280" s="90"/>
      <c r="D3280" s="90"/>
      <c r="E3280" s="90"/>
      <c r="F3280" s="90"/>
      <c r="G3280" s="90"/>
      <c r="H3280" s="90"/>
    </row>
    <row r="3281" spans="1:8">
      <c r="A3281" s="90"/>
      <c r="B3281" s="90"/>
      <c r="C3281" s="90"/>
      <c r="D3281" s="90"/>
      <c r="E3281" s="90"/>
      <c r="F3281" s="90"/>
      <c r="G3281" s="90"/>
      <c r="H3281" s="90"/>
    </row>
    <row r="3282" spans="1:8">
      <c r="A3282" s="90"/>
      <c r="B3282" s="90"/>
      <c r="C3282" s="90"/>
      <c r="D3282" s="90"/>
      <c r="E3282" s="90"/>
      <c r="F3282" s="90"/>
      <c r="G3282" s="90"/>
      <c r="H3282" s="90"/>
    </row>
    <row r="3283" spans="1:8">
      <c r="A3283" s="90"/>
      <c r="B3283" s="90"/>
      <c r="C3283" s="90"/>
      <c r="D3283" s="90"/>
      <c r="E3283" s="90"/>
      <c r="F3283" s="90"/>
      <c r="G3283" s="90"/>
      <c r="H3283" s="90"/>
    </row>
    <row r="3284" spans="1:8">
      <c r="A3284" s="90"/>
      <c r="B3284" s="90"/>
      <c r="C3284" s="90"/>
      <c r="D3284" s="90"/>
      <c r="E3284" s="90"/>
      <c r="F3284" s="90"/>
      <c r="G3284" s="90"/>
      <c r="H3284" s="90"/>
    </row>
    <row r="3285" spans="1:8">
      <c r="A3285" s="90"/>
      <c r="B3285" s="90"/>
      <c r="C3285" s="90"/>
      <c r="D3285" s="90"/>
      <c r="E3285" s="90"/>
      <c r="F3285" s="90"/>
      <c r="G3285" s="90"/>
      <c r="H3285" s="90"/>
    </row>
    <row r="3286" spans="1:8">
      <c r="A3286" s="90"/>
      <c r="B3286" s="90"/>
      <c r="C3286" s="90"/>
      <c r="D3286" s="90"/>
      <c r="E3286" s="90"/>
      <c r="F3286" s="90"/>
      <c r="G3286" s="90"/>
      <c r="H3286" s="90"/>
    </row>
    <row r="3287" spans="1:8">
      <c r="A3287" s="90"/>
      <c r="B3287" s="90"/>
      <c r="C3287" s="90"/>
      <c r="D3287" s="90"/>
      <c r="E3287" s="90"/>
      <c r="F3287" s="90"/>
      <c r="G3287" s="90"/>
      <c r="H3287" s="90"/>
    </row>
    <row r="3288" spans="1:8">
      <c r="A3288" s="90"/>
      <c r="B3288" s="90"/>
      <c r="C3288" s="90"/>
      <c r="D3288" s="90"/>
      <c r="E3288" s="90"/>
      <c r="F3288" s="90"/>
      <c r="G3288" s="90"/>
      <c r="H3288" s="90"/>
    </row>
    <row r="3289" spans="1:8">
      <c r="A3289" s="90"/>
      <c r="B3289" s="90"/>
      <c r="C3289" s="90"/>
      <c r="D3289" s="90"/>
      <c r="E3289" s="90"/>
      <c r="F3289" s="90"/>
      <c r="G3289" s="90"/>
      <c r="H3289" s="90"/>
    </row>
    <row r="3290" spans="1:8">
      <c r="A3290" s="90"/>
      <c r="B3290" s="90"/>
      <c r="C3290" s="90"/>
      <c r="D3290" s="90"/>
      <c r="E3290" s="90"/>
      <c r="F3290" s="90"/>
      <c r="G3290" s="90"/>
      <c r="H3290" s="90"/>
    </row>
    <row r="3291" spans="1:8">
      <c r="A3291" s="90"/>
      <c r="B3291" s="90"/>
      <c r="C3291" s="90"/>
      <c r="D3291" s="90"/>
      <c r="E3291" s="90"/>
      <c r="F3291" s="90"/>
      <c r="G3291" s="90"/>
      <c r="H3291" s="90"/>
    </row>
    <row r="3292" spans="1:8">
      <c r="A3292" s="90"/>
      <c r="B3292" s="90"/>
      <c r="C3292" s="90"/>
      <c r="D3292" s="90"/>
      <c r="E3292" s="90"/>
      <c r="F3292" s="90"/>
      <c r="G3292" s="90"/>
      <c r="H3292" s="90"/>
    </row>
    <row r="3293" spans="1:8">
      <c r="A3293" s="90"/>
      <c r="B3293" s="90"/>
      <c r="C3293" s="90"/>
      <c r="D3293" s="90"/>
      <c r="E3293" s="90"/>
      <c r="F3293" s="90"/>
      <c r="G3293" s="90"/>
      <c r="H3293" s="90"/>
    </row>
    <row r="3294" spans="1:8">
      <c r="A3294" s="90"/>
      <c r="B3294" s="90"/>
      <c r="C3294" s="90"/>
      <c r="D3294" s="90"/>
      <c r="E3294" s="90"/>
      <c r="F3294" s="90"/>
      <c r="G3294" s="90"/>
      <c r="H3294" s="90"/>
    </row>
    <row r="3295" spans="1:8">
      <c r="A3295" s="90"/>
      <c r="B3295" s="90"/>
      <c r="C3295" s="90"/>
      <c r="D3295" s="90"/>
      <c r="E3295" s="90"/>
      <c r="F3295" s="90"/>
      <c r="G3295" s="90"/>
      <c r="H3295" s="90"/>
    </row>
    <row r="3296" spans="1:8">
      <c r="A3296" s="90"/>
      <c r="B3296" s="90"/>
      <c r="C3296" s="90"/>
      <c r="D3296" s="90"/>
      <c r="E3296" s="90"/>
      <c r="F3296" s="90"/>
      <c r="G3296" s="90"/>
      <c r="H3296" s="90"/>
    </row>
    <row r="3297" spans="1:8">
      <c r="A3297" s="90"/>
      <c r="B3297" s="90"/>
      <c r="C3297" s="90"/>
      <c r="D3297" s="90"/>
      <c r="E3297" s="90"/>
      <c r="F3297" s="90"/>
      <c r="G3297" s="90"/>
      <c r="H3297" s="90"/>
    </row>
    <row r="3298" spans="1:8">
      <c r="A3298" s="90"/>
      <c r="B3298" s="90"/>
      <c r="C3298" s="90"/>
      <c r="D3298" s="90"/>
      <c r="E3298" s="90"/>
      <c r="F3298" s="90"/>
      <c r="G3298" s="90"/>
      <c r="H3298" s="90"/>
    </row>
    <row r="3299" spans="1:8">
      <c r="A3299" s="90"/>
      <c r="B3299" s="90"/>
      <c r="C3299" s="90"/>
      <c r="D3299" s="90"/>
      <c r="E3299" s="90"/>
      <c r="F3299" s="90"/>
      <c r="G3299" s="90"/>
      <c r="H3299" s="90"/>
    </row>
    <row r="3300" spans="1:8">
      <c r="A3300" s="90"/>
      <c r="B3300" s="90"/>
      <c r="C3300" s="90"/>
      <c r="D3300" s="90"/>
      <c r="E3300" s="90"/>
      <c r="F3300" s="90"/>
      <c r="G3300" s="90"/>
      <c r="H3300" s="90"/>
    </row>
    <row r="3301" spans="1:8">
      <c r="A3301" s="90"/>
      <c r="B3301" s="90"/>
      <c r="C3301" s="90"/>
      <c r="D3301" s="90"/>
      <c r="E3301" s="90"/>
      <c r="F3301" s="90"/>
      <c r="G3301" s="90"/>
      <c r="H3301" s="90"/>
    </row>
    <row r="3302" spans="1:8">
      <c r="A3302" s="90"/>
      <c r="B3302" s="90"/>
      <c r="C3302" s="90"/>
      <c r="D3302" s="90"/>
      <c r="E3302" s="90"/>
      <c r="F3302" s="90"/>
      <c r="G3302" s="90"/>
      <c r="H3302" s="90"/>
    </row>
    <row r="3303" spans="1:8">
      <c r="A3303" s="90"/>
      <c r="B3303" s="90"/>
      <c r="C3303" s="90"/>
      <c r="D3303" s="90"/>
      <c r="E3303" s="90"/>
      <c r="F3303" s="90"/>
      <c r="G3303" s="90"/>
      <c r="H3303" s="90"/>
    </row>
    <row r="3304" spans="1:8">
      <c r="A3304" s="90"/>
      <c r="B3304" s="90"/>
      <c r="C3304" s="90"/>
      <c r="D3304" s="90"/>
      <c r="E3304" s="90"/>
      <c r="F3304" s="90"/>
      <c r="G3304" s="90"/>
      <c r="H3304" s="90"/>
    </row>
    <row r="3305" spans="1:8">
      <c r="A3305" s="90"/>
      <c r="B3305" s="90"/>
      <c r="C3305" s="90"/>
      <c r="D3305" s="90"/>
      <c r="E3305" s="90"/>
      <c r="F3305" s="90"/>
      <c r="G3305" s="90"/>
      <c r="H3305" s="90"/>
    </row>
    <row r="3306" spans="1:8">
      <c r="A3306" s="90"/>
      <c r="B3306" s="90"/>
      <c r="C3306" s="90"/>
      <c r="D3306" s="90"/>
      <c r="E3306" s="90"/>
      <c r="F3306" s="90"/>
      <c r="G3306" s="90"/>
      <c r="H3306" s="90"/>
    </row>
    <row r="3307" spans="1:8">
      <c r="A3307" s="90"/>
      <c r="B3307" s="90"/>
      <c r="C3307" s="90"/>
      <c r="D3307" s="90"/>
      <c r="E3307" s="90"/>
      <c r="F3307" s="90"/>
      <c r="G3307" s="90"/>
      <c r="H3307" s="90"/>
    </row>
    <row r="3308" spans="1:8">
      <c r="A3308" s="90"/>
      <c r="B3308" s="90"/>
      <c r="C3308" s="90"/>
      <c r="D3308" s="90"/>
      <c r="E3308" s="90"/>
      <c r="F3308" s="90"/>
      <c r="G3308" s="90"/>
      <c r="H3308" s="90"/>
    </row>
    <row r="3309" spans="1:8">
      <c r="A3309" s="90"/>
      <c r="B3309" s="90"/>
      <c r="C3309" s="90"/>
      <c r="D3309" s="90"/>
      <c r="E3309" s="90"/>
      <c r="F3309" s="90"/>
      <c r="G3309" s="90"/>
      <c r="H3309" s="90"/>
    </row>
    <row r="3310" spans="1:8">
      <c r="A3310" s="90"/>
      <c r="B3310" s="90"/>
      <c r="C3310" s="90"/>
      <c r="D3310" s="90"/>
      <c r="E3310" s="90"/>
      <c r="F3310" s="90"/>
      <c r="G3310" s="90"/>
      <c r="H3310" s="90"/>
    </row>
    <row r="3311" spans="1:8">
      <c r="A3311" s="90"/>
      <c r="B3311" s="90"/>
      <c r="C3311" s="90"/>
      <c r="D3311" s="90"/>
      <c r="E3311" s="90"/>
      <c r="F3311" s="90"/>
      <c r="G3311" s="90"/>
      <c r="H3311" s="90"/>
    </row>
    <row r="3312" spans="1:8">
      <c r="A3312" s="90"/>
      <c r="B3312" s="90"/>
      <c r="C3312" s="90"/>
      <c r="D3312" s="90"/>
      <c r="E3312" s="90"/>
      <c r="F3312" s="90"/>
      <c r="G3312" s="90"/>
      <c r="H3312" s="90"/>
    </row>
    <row r="3313" spans="1:8">
      <c r="A3313" s="90"/>
      <c r="B3313" s="90"/>
      <c r="C3313" s="90"/>
      <c r="D3313" s="90"/>
      <c r="E3313" s="90"/>
      <c r="F3313" s="90"/>
      <c r="G3313" s="90"/>
      <c r="H3313" s="90"/>
    </row>
    <row r="3314" spans="1:8">
      <c r="A3314" s="90"/>
      <c r="B3314" s="90"/>
      <c r="C3314" s="90"/>
      <c r="D3314" s="90"/>
      <c r="E3314" s="90"/>
      <c r="F3314" s="90"/>
      <c r="G3314" s="90"/>
      <c r="H3314" s="90"/>
    </row>
    <row r="3315" spans="1:8">
      <c r="A3315" s="90"/>
      <c r="B3315" s="90"/>
      <c r="C3315" s="90"/>
      <c r="D3315" s="90"/>
      <c r="E3315" s="90"/>
      <c r="F3315" s="90"/>
      <c r="G3315" s="90"/>
      <c r="H3315" s="90"/>
    </row>
    <row r="3316" spans="1:8">
      <c r="A3316" s="90"/>
      <c r="B3316" s="90"/>
      <c r="C3316" s="90"/>
      <c r="D3316" s="90"/>
      <c r="E3316" s="90"/>
      <c r="F3316" s="90"/>
      <c r="G3316" s="90"/>
      <c r="H3316" s="90"/>
    </row>
    <row r="3317" spans="1:8">
      <c r="A3317" s="90"/>
      <c r="B3317" s="90"/>
      <c r="C3317" s="90"/>
      <c r="D3317" s="90"/>
      <c r="E3317" s="90"/>
      <c r="F3317" s="90"/>
      <c r="G3317" s="90"/>
      <c r="H3317" s="90"/>
    </row>
    <row r="3318" spans="1:8">
      <c r="A3318" s="90"/>
      <c r="B3318" s="90"/>
      <c r="C3318" s="90"/>
      <c r="D3318" s="90"/>
      <c r="E3318" s="90"/>
      <c r="F3318" s="90"/>
      <c r="G3318" s="90"/>
      <c r="H3318" s="90"/>
    </row>
    <row r="3319" spans="1:8">
      <c r="A3319" s="90"/>
      <c r="B3319" s="90"/>
      <c r="C3319" s="90"/>
      <c r="D3319" s="90"/>
      <c r="E3319" s="90"/>
      <c r="F3319" s="90"/>
      <c r="G3319" s="90"/>
      <c r="H3319" s="90"/>
    </row>
    <row r="3320" spans="1:8">
      <c r="A3320" s="90"/>
      <c r="B3320" s="90"/>
      <c r="C3320" s="90"/>
      <c r="D3320" s="90"/>
      <c r="E3320" s="90"/>
      <c r="F3320" s="90"/>
      <c r="G3320" s="90"/>
      <c r="H3320" s="90"/>
    </row>
    <row r="3321" spans="1:8">
      <c r="A3321" s="90"/>
      <c r="B3321" s="90"/>
      <c r="C3321" s="90"/>
      <c r="D3321" s="90"/>
      <c r="E3321" s="90"/>
      <c r="F3321" s="90"/>
      <c r="G3321" s="90"/>
      <c r="H3321" s="90"/>
    </row>
    <row r="3322" spans="1:8">
      <c r="A3322" s="90"/>
      <c r="B3322" s="90"/>
      <c r="C3322" s="90"/>
      <c r="D3322" s="90"/>
      <c r="E3322" s="90"/>
      <c r="F3322" s="90"/>
      <c r="G3322" s="90"/>
      <c r="H3322" s="90"/>
    </row>
    <row r="3323" spans="1:8">
      <c r="A3323" s="90"/>
      <c r="B3323" s="90"/>
      <c r="C3323" s="90"/>
      <c r="D3323" s="90"/>
      <c r="E3323" s="90"/>
      <c r="F3323" s="90"/>
      <c r="G3323" s="90"/>
      <c r="H3323" s="90"/>
    </row>
    <row r="3324" spans="1:8">
      <c r="A3324" s="90"/>
      <c r="B3324" s="90"/>
      <c r="C3324" s="90"/>
      <c r="D3324" s="90"/>
      <c r="E3324" s="90"/>
      <c r="F3324" s="90"/>
      <c r="G3324" s="90"/>
      <c r="H3324" s="90"/>
    </row>
    <row r="3325" spans="1:8">
      <c r="A3325" s="90"/>
      <c r="B3325" s="90"/>
      <c r="C3325" s="90"/>
      <c r="D3325" s="90"/>
      <c r="E3325" s="90"/>
      <c r="F3325" s="90"/>
      <c r="G3325" s="90"/>
      <c r="H3325" s="90"/>
    </row>
    <row r="3326" spans="1:8">
      <c r="A3326" s="90"/>
      <c r="B3326" s="90"/>
      <c r="C3326" s="90"/>
      <c r="D3326" s="90"/>
      <c r="E3326" s="90"/>
      <c r="F3326" s="90"/>
      <c r="G3326" s="90"/>
      <c r="H3326" s="90"/>
    </row>
    <row r="3327" spans="1:8">
      <c r="A3327" s="90"/>
      <c r="B3327" s="90"/>
      <c r="C3327" s="90"/>
      <c r="D3327" s="90"/>
      <c r="E3327" s="90"/>
      <c r="F3327" s="90"/>
      <c r="G3327" s="90"/>
      <c r="H3327" s="90"/>
    </row>
    <row r="3328" spans="1:8">
      <c r="A3328" s="90"/>
      <c r="B3328" s="90"/>
      <c r="C3328" s="90"/>
      <c r="D3328" s="90"/>
      <c r="E3328" s="90"/>
      <c r="F3328" s="90"/>
      <c r="G3328" s="90"/>
      <c r="H3328" s="90"/>
    </row>
    <row r="3329" spans="1:8">
      <c r="A3329" s="90"/>
      <c r="B3329" s="90"/>
      <c r="C3329" s="90"/>
      <c r="D3329" s="90"/>
      <c r="E3329" s="90"/>
      <c r="F3329" s="90"/>
      <c r="G3329" s="90"/>
      <c r="H3329" s="90"/>
    </row>
    <row r="3330" spans="1:8">
      <c r="A3330" s="90"/>
      <c r="B3330" s="90"/>
      <c r="C3330" s="90"/>
      <c r="D3330" s="90"/>
      <c r="E3330" s="90"/>
      <c r="F3330" s="90"/>
      <c r="G3330" s="90"/>
      <c r="H3330" s="90"/>
    </row>
    <row r="3331" spans="1:8">
      <c r="A3331" s="90"/>
      <c r="B3331" s="90"/>
      <c r="C3331" s="90"/>
      <c r="D3331" s="90"/>
      <c r="E3331" s="90"/>
      <c r="F3331" s="90"/>
      <c r="G3331" s="90"/>
      <c r="H3331" s="90"/>
    </row>
    <row r="3332" spans="1:8">
      <c r="A3332" s="90"/>
      <c r="B3332" s="90"/>
      <c r="C3332" s="90"/>
      <c r="D3332" s="90"/>
      <c r="E3332" s="90"/>
      <c r="F3332" s="90"/>
      <c r="G3332" s="90"/>
      <c r="H3332" s="90"/>
    </row>
    <row r="3333" spans="1:8">
      <c r="A3333" s="90"/>
      <c r="B3333" s="90"/>
      <c r="C3333" s="90"/>
      <c r="D3333" s="90"/>
      <c r="E3333" s="90"/>
      <c r="F3333" s="90"/>
      <c r="G3333" s="90"/>
      <c r="H3333" s="90"/>
    </row>
    <row r="3334" spans="1:8">
      <c r="A3334" s="90"/>
      <c r="B3334" s="90"/>
      <c r="C3334" s="90"/>
      <c r="D3334" s="90"/>
      <c r="E3334" s="90"/>
      <c r="F3334" s="90"/>
      <c r="G3334" s="90"/>
      <c r="H3334" s="90"/>
    </row>
    <row r="3335" spans="1:8">
      <c r="A3335" s="90"/>
      <c r="B3335" s="90"/>
      <c r="C3335" s="90"/>
      <c r="D3335" s="90"/>
      <c r="E3335" s="90"/>
      <c r="F3335" s="90"/>
      <c r="G3335" s="90"/>
      <c r="H3335" s="90"/>
    </row>
    <row r="3336" spans="1:8">
      <c r="A3336" s="90"/>
      <c r="B3336" s="90"/>
      <c r="C3336" s="90"/>
      <c r="D3336" s="90"/>
      <c r="E3336" s="90"/>
      <c r="F3336" s="90"/>
      <c r="G3336" s="90"/>
      <c r="H3336" s="90"/>
    </row>
    <row r="3337" spans="1:8">
      <c r="A3337" s="90"/>
      <c r="B3337" s="90"/>
      <c r="C3337" s="90"/>
      <c r="D3337" s="90"/>
      <c r="E3337" s="90"/>
      <c r="F3337" s="90"/>
      <c r="G3337" s="90"/>
      <c r="H3337" s="90"/>
    </row>
    <row r="3338" spans="1:8">
      <c r="A3338" s="90"/>
      <c r="B3338" s="90"/>
      <c r="C3338" s="90"/>
      <c r="D3338" s="90"/>
      <c r="E3338" s="90"/>
      <c r="F3338" s="90"/>
      <c r="G3338" s="90"/>
      <c r="H3338" s="90"/>
    </row>
    <row r="3339" spans="1:8">
      <c r="A3339" s="90"/>
      <c r="B3339" s="90"/>
      <c r="C3339" s="90"/>
      <c r="D3339" s="90"/>
      <c r="E3339" s="90"/>
      <c r="F3339" s="90"/>
      <c r="G3339" s="90"/>
      <c r="H3339" s="90"/>
    </row>
    <row r="3340" spans="1:8">
      <c r="A3340" s="90"/>
      <c r="B3340" s="90"/>
      <c r="C3340" s="90"/>
      <c r="D3340" s="90"/>
      <c r="E3340" s="90"/>
      <c r="F3340" s="90"/>
      <c r="G3340" s="90"/>
      <c r="H3340" s="90"/>
    </row>
    <row r="3341" spans="1:8">
      <c r="A3341" s="90"/>
      <c r="B3341" s="90"/>
      <c r="C3341" s="90"/>
      <c r="D3341" s="90"/>
      <c r="E3341" s="90"/>
      <c r="F3341" s="90"/>
      <c r="G3341" s="90"/>
      <c r="H3341" s="90"/>
    </row>
    <row r="3342" spans="1:8">
      <c r="A3342" s="90"/>
      <c r="B3342" s="90"/>
      <c r="C3342" s="90"/>
      <c r="D3342" s="90"/>
      <c r="E3342" s="90"/>
      <c r="F3342" s="90"/>
      <c r="G3342" s="90"/>
      <c r="H3342" s="90"/>
    </row>
    <row r="3343" spans="1:8">
      <c r="A3343" s="90"/>
      <c r="B3343" s="90"/>
      <c r="C3343" s="90"/>
      <c r="D3343" s="90"/>
      <c r="E3343" s="90"/>
      <c r="F3343" s="90"/>
      <c r="G3343" s="90"/>
      <c r="H3343" s="90"/>
    </row>
    <row r="3344" spans="1:8">
      <c r="A3344" s="90"/>
      <c r="B3344" s="90"/>
      <c r="C3344" s="90"/>
      <c r="D3344" s="90"/>
      <c r="E3344" s="90"/>
      <c r="F3344" s="90"/>
      <c r="G3344" s="90"/>
      <c r="H3344" s="90"/>
    </row>
    <row r="3345" spans="1:8">
      <c r="A3345" s="90"/>
      <c r="B3345" s="90"/>
      <c r="C3345" s="90"/>
      <c r="D3345" s="90"/>
      <c r="E3345" s="90"/>
      <c r="F3345" s="90"/>
      <c r="G3345" s="90"/>
      <c r="H3345" s="90"/>
    </row>
    <row r="3346" spans="1:8">
      <c r="A3346" s="90"/>
      <c r="B3346" s="90"/>
      <c r="C3346" s="90"/>
      <c r="D3346" s="90"/>
      <c r="E3346" s="90"/>
      <c r="F3346" s="90"/>
      <c r="G3346" s="90"/>
      <c r="H3346" s="90"/>
    </row>
    <row r="3347" spans="1:8">
      <c r="A3347" s="90"/>
      <c r="B3347" s="90"/>
      <c r="C3347" s="90"/>
      <c r="D3347" s="90"/>
      <c r="E3347" s="90"/>
      <c r="F3347" s="90"/>
      <c r="G3347" s="90"/>
      <c r="H3347" s="90"/>
    </row>
    <row r="3348" spans="1:8">
      <c r="A3348" s="90"/>
      <c r="B3348" s="90"/>
      <c r="C3348" s="90"/>
      <c r="D3348" s="90"/>
      <c r="E3348" s="90"/>
      <c r="F3348" s="90"/>
      <c r="G3348" s="90"/>
      <c r="H3348" s="90"/>
    </row>
    <row r="3349" spans="1:8">
      <c r="A3349" s="90"/>
      <c r="B3349" s="90"/>
      <c r="C3349" s="90"/>
      <c r="D3349" s="90"/>
      <c r="E3349" s="90"/>
      <c r="F3349" s="90"/>
      <c r="G3349" s="90"/>
      <c r="H3349" s="90"/>
    </row>
    <row r="3350" spans="1:8">
      <c r="A3350" s="90"/>
      <c r="B3350" s="90"/>
      <c r="C3350" s="90"/>
      <c r="D3350" s="90"/>
      <c r="E3350" s="90"/>
      <c r="F3350" s="90"/>
      <c r="G3350" s="90"/>
      <c r="H3350" s="90"/>
    </row>
    <row r="3351" spans="1:8">
      <c r="A3351" s="90"/>
      <c r="B3351" s="90"/>
      <c r="C3351" s="90"/>
      <c r="D3351" s="90"/>
      <c r="E3351" s="90"/>
      <c r="F3351" s="90"/>
      <c r="G3351" s="90"/>
      <c r="H3351" s="90"/>
    </row>
    <row r="3352" spans="1:8">
      <c r="A3352" s="90"/>
      <c r="B3352" s="90"/>
      <c r="C3352" s="90"/>
      <c r="D3352" s="90"/>
      <c r="E3352" s="90"/>
      <c r="F3352" s="90"/>
      <c r="G3352" s="90"/>
      <c r="H3352" s="90"/>
    </row>
    <row r="3353" spans="1:8">
      <c r="A3353" s="90"/>
      <c r="B3353" s="90"/>
      <c r="C3353" s="90"/>
      <c r="D3353" s="90"/>
      <c r="E3353" s="90"/>
      <c r="F3353" s="90"/>
      <c r="G3353" s="90"/>
      <c r="H3353" s="90"/>
    </row>
    <row r="3354" spans="1:8">
      <c r="A3354" s="90"/>
      <c r="B3354" s="90"/>
      <c r="C3354" s="90"/>
      <c r="D3354" s="90"/>
      <c r="E3354" s="90"/>
      <c r="F3354" s="90"/>
      <c r="G3354" s="90"/>
      <c r="H3354" s="90"/>
    </row>
    <row r="3355" spans="1:8">
      <c r="A3355" s="90"/>
      <c r="B3355" s="90"/>
      <c r="C3355" s="90"/>
      <c r="D3355" s="90"/>
      <c r="E3355" s="90"/>
      <c r="F3355" s="90"/>
      <c r="G3355" s="90"/>
      <c r="H3355" s="90"/>
    </row>
    <row r="3356" spans="1:8">
      <c r="A3356" s="90"/>
      <c r="B3356" s="90"/>
      <c r="C3356" s="90"/>
      <c r="D3356" s="90"/>
      <c r="E3356" s="90"/>
      <c r="F3356" s="90"/>
      <c r="G3356" s="90"/>
      <c r="H3356" s="90"/>
    </row>
    <row r="3357" spans="1:8">
      <c r="A3357" s="90"/>
      <c r="B3357" s="90"/>
      <c r="C3357" s="90"/>
      <c r="D3357" s="90"/>
      <c r="E3357" s="90"/>
      <c r="F3357" s="90"/>
      <c r="G3357" s="90"/>
      <c r="H3357" s="90"/>
    </row>
    <row r="3358" spans="1:8">
      <c r="A3358" s="90"/>
      <c r="B3358" s="90"/>
      <c r="C3358" s="90"/>
      <c r="D3358" s="90"/>
      <c r="E3358" s="90"/>
      <c r="F3358" s="90"/>
      <c r="G3358" s="90"/>
      <c r="H3358" s="90"/>
    </row>
    <row r="3359" spans="1:8">
      <c r="A3359" s="90"/>
      <c r="B3359" s="90"/>
      <c r="C3359" s="90"/>
      <c r="D3359" s="90"/>
      <c r="E3359" s="90"/>
      <c r="F3359" s="90"/>
      <c r="G3359" s="90"/>
      <c r="H3359" s="90"/>
    </row>
    <row r="3360" spans="1:8">
      <c r="A3360" s="90"/>
      <c r="B3360" s="90"/>
      <c r="C3360" s="90"/>
      <c r="D3360" s="90"/>
      <c r="E3360" s="90"/>
      <c r="F3360" s="90"/>
      <c r="G3360" s="90"/>
      <c r="H3360" s="90"/>
    </row>
    <row r="3361" spans="1:8">
      <c r="A3361" s="90"/>
      <c r="B3361" s="90"/>
      <c r="C3361" s="90"/>
      <c r="D3361" s="90"/>
      <c r="E3361" s="90"/>
      <c r="F3361" s="90"/>
      <c r="G3361" s="90"/>
      <c r="H3361" s="90"/>
    </row>
    <row r="3362" spans="1:8">
      <c r="A3362" s="90"/>
      <c r="B3362" s="90"/>
      <c r="C3362" s="90"/>
      <c r="D3362" s="90"/>
      <c r="E3362" s="90"/>
      <c r="F3362" s="90"/>
      <c r="G3362" s="90"/>
      <c r="H3362" s="90"/>
    </row>
    <row r="3363" spans="1:8">
      <c r="A3363" s="90"/>
      <c r="B3363" s="90"/>
      <c r="C3363" s="90"/>
      <c r="D3363" s="90"/>
      <c r="E3363" s="90"/>
      <c r="F3363" s="90"/>
      <c r="G3363" s="90"/>
      <c r="H3363" s="90"/>
    </row>
    <row r="3364" spans="1:8">
      <c r="A3364" s="90"/>
      <c r="B3364" s="90"/>
      <c r="C3364" s="90"/>
      <c r="D3364" s="90"/>
      <c r="E3364" s="90"/>
      <c r="F3364" s="90"/>
      <c r="G3364" s="90"/>
      <c r="H3364" s="90"/>
    </row>
    <row r="3365" spans="1:8">
      <c r="A3365" s="90"/>
      <c r="B3365" s="90"/>
      <c r="C3365" s="90"/>
      <c r="D3365" s="90"/>
      <c r="E3365" s="90"/>
      <c r="F3365" s="90"/>
      <c r="G3365" s="90"/>
      <c r="H3365" s="90"/>
    </row>
    <row r="3366" spans="1:8">
      <c r="A3366" s="90"/>
      <c r="B3366" s="90"/>
      <c r="C3366" s="90"/>
      <c r="D3366" s="90"/>
      <c r="E3366" s="90"/>
      <c r="F3366" s="90"/>
      <c r="G3366" s="90"/>
      <c r="H3366" s="90"/>
    </row>
    <row r="3367" spans="1:8">
      <c r="A3367" s="90"/>
      <c r="B3367" s="90"/>
      <c r="C3367" s="90"/>
      <c r="D3367" s="90"/>
      <c r="E3367" s="90"/>
      <c r="F3367" s="90"/>
      <c r="G3367" s="90"/>
      <c r="H3367" s="90"/>
    </row>
    <row r="3368" spans="1:8">
      <c r="A3368" s="90"/>
      <c r="B3368" s="90"/>
      <c r="C3368" s="90"/>
      <c r="D3368" s="90"/>
      <c r="E3368" s="90"/>
      <c r="F3368" s="90"/>
      <c r="G3368" s="90"/>
      <c r="H3368" s="90"/>
    </row>
    <row r="3369" spans="1:8">
      <c r="A3369" s="90"/>
      <c r="B3369" s="90"/>
      <c r="C3369" s="90"/>
      <c r="D3369" s="90"/>
      <c r="E3369" s="90"/>
      <c r="F3369" s="90"/>
      <c r="G3369" s="90"/>
      <c r="H3369" s="90"/>
    </row>
    <row r="3370" spans="1:8">
      <c r="A3370" s="90"/>
      <c r="B3370" s="90"/>
      <c r="C3370" s="90"/>
      <c r="D3370" s="90"/>
      <c r="E3370" s="90"/>
      <c r="F3370" s="90"/>
      <c r="G3370" s="90"/>
      <c r="H3370" s="90"/>
    </row>
    <row r="3371" spans="1:8">
      <c r="A3371" s="90"/>
      <c r="B3371" s="90"/>
      <c r="C3371" s="90"/>
      <c r="D3371" s="90"/>
      <c r="E3371" s="90"/>
      <c r="F3371" s="90"/>
      <c r="G3371" s="90"/>
      <c r="H3371" s="90"/>
    </row>
    <row r="3372" spans="1:8">
      <c r="A3372" s="90"/>
      <c r="B3372" s="90"/>
      <c r="C3372" s="90"/>
      <c r="D3372" s="90"/>
      <c r="E3372" s="90"/>
      <c r="F3372" s="90"/>
      <c r="G3372" s="90"/>
      <c r="H3372" s="90"/>
    </row>
    <row r="3373" spans="1:8">
      <c r="A3373" s="90"/>
      <c r="B3373" s="90"/>
      <c r="C3373" s="90"/>
      <c r="D3373" s="90"/>
      <c r="E3373" s="90"/>
      <c r="F3373" s="90"/>
      <c r="G3373" s="90"/>
      <c r="H3373" s="90"/>
    </row>
    <row r="3374" spans="1:8">
      <c r="A3374" s="90"/>
      <c r="B3374" s="90"/>
      <c r="C3374" s="90"/>
      <c r="D3374" s="90"/>
      <c r="E3374" s="90"/>
      <c r="F3374" s="90"/>
      <c r="G3374" s="90"/>
      <c r="H3374" s="90"/>
    </row>
    <row r="3375" spans="1:8">
      <c r="A3375" s="90"/>
      <c r="B3375" s="90"/>
      <c r="C3375" s="90"/>
      <c r="D3375" s="90"/>
      <c r="E3375" s="90"/>
      <c r="F3375" s="90"/>
      <c r="G3375" s="90"/>
      <c r="H3375" s="90"/>
    </row>
    <row r="3376" spans="1:8">
      <c r="A3376" s="90"/>
      <c r="B3376" s="90"/>
      <c r="C3376" s="90"/>
      <c r="D3376" s="90"/>
      <c r="E3376" s="90"/>
      <c r="F3376" s="90"/>
      <c r="G3376" s="90"/>
      <c r="H3376" s="90"/>
    </row>
    <row r="3377" spans="1:8">
      <c r="A3377" s="90"/>
      <c r="B3377" s="90"/>
      <c r="C3377" s="90"/>
      <c r="D3377" s="90"/>
      <c r="E3377" s="90"/>
      <c r="F3377" s="90"/>
      <c r="G3377" s="90"/>
      <c r="H3377" s="90"/>
    </row>
    <row r="3378" spans="1:8">
      <c r="A3378" s="90"/>
      <c r="B3378" s="90"/>
      <c r="C3378" s="90"/>
      <c r="D3378" s="90"/>
      <c r="E3378" s="90"/>
      <c r="F3378" s="90"/>
      <c r="G3378" s="90"/>
      <c r="H3378" s="90"/>
    </row>
    <row r="3379" spans="1:8">
      <c r="A3379" s="90"/>
      <c r="B3379" s="90"/>
      <c r="C3379" s="90"/>
      <c r="D3379" s="90"/>
      <c r="E3379" s="90"/>
      <c r="F3379" s="90"/>
      <c r="G3379" s="90"/>
      <c r="H3379" s="90"/>
    </row>
    <row r="3380" spans="1:8">
      <c r="A3380" s="90"/>
      <c r="B3380" s="90"/>
      <c r="C3380" s="90"/>
      <c r="D3380" s="90"/>
      <c r="E3380" s="90"/>
      <c r="F3380" s="90"/>
      <c r="G3380" s="90"/>
      <c r="H3380" s="90"/>
    </row>
    <row r="3381" spans="1:8">
      <c r="A3381" s="90"/>
      <c r="B3381" s="90"/>
      <c r="C3381" s="90"/>
      <c r="D3381" s="90"/>
      <c r="E3381" s="90"/>
      <c r="F3381" s="90"/>
      <c r="G3381" s="90"/>
      <c r="H3381" s="90"/>
    </row>
    <row r="3382" spans="1:8">
      <c r="A3382" s="90"/>
      <c r="B3382" s="90"/>
      <c r="C3382" s="90"/>
      <c r="D3382" s="90"/>
      <c r="E3382" s="90"/>
      <c r="F3382" s="90"/>
      <c r="G3382" s="90"/>
      <c r="H3382" s="90"/>
    </row>
    <row r="3383" spans="1:8">
      <c r="A3383" s="90"/>
      <c r="B3383" s="90"/>
      <c r="C3383" s="90"/>
      <c r="D3383" s="90"/>
      <c r="E3383" s="90"/>
      <c r="F3383" s="90"/>
      <c r="G3383" s="90"/>
      <c r="H3383" s="90"/>
    </row>
    <row r="3384" spans="1:8">
      <c r="A3384" s="90"/>
      <c r="B3384" s="90"/>
      <c r="C3384" s="90"/>
      <c r="D3384" s="90"/>
      <c r="E3384" s="90"/>
      <c r="F3384" s="90"/>
      <c r="G3384" s="90"/>
      <c r="H3384" s="90"/>
    </row>
    <row r="3385" spans="1:8">
      <c r="A3385" s="90"/>
      <c r="B3385" s="90"/>
      <c r="C3385" s="90"/>
      <c r="D3385" s="90"/>
      <c r="E3385" s="90"/>
      <c r="F3385" s="90"/>
      <c r="G3385" s="90"/>
      <c r="H3385" s="90"/>
    </row>
    <row r="3386" spans="1:8">
      <c r="A3386" s="90"/>
      <c r="B3386" s="90"/>
      <c r="C3386" s="90"/>
      <c r="D3386" s="90"/>
      <c r="E3386" s="90"/>
      <c r="F3386" s="90"/>
      <c r="G3386" s="90"/>
      <c r="H3386" s="90"/>
    </row>
    <row r="3387" spans="1:8">
      <c r="A3387" s="90"/>
      <c r="B3387" s="90"/>
      <c r="C3387" s="90"/>
      <c r="D3387" s="90"/>
      <c r="E3387" s="90"/>
      <c r="F3387" s="90"/>
      <c r="G3387" s="90"/>
      <c r="H3387" s="90"/>
    </row>
    <row r="3388" spans="1:8">
      <c r="A3388" s="90"/>
      <c r="B3388" s="90"/>
      <c r="C3388" s="90"/>
      <c r="D3388" s="90"/>
      <c r="E3388" s="90"/>
      <c r="F3388" s="90"/>
      <c r="G3388" s="90"/>
      <c r="H3388" s="90"/>
    </row>
    <row r="3389" spans="1:8">
      <c r="A3389" s="90"/>
      <c r="B3389" s="90"/>
      <c r="C3389" s="90"/>
      <c r="D3389" s="90"/>
      <c r="E3389" s="90"/>
      <c r="F3389" s="90"/>
      <c r="G3389" s="90"/>
      <c r="H3389" s="90"/>
    </row>
    <row r="3390" spans="1:8">
      <c r="A3390" s="90"/>
      <c r="B3390" s="90"/>
      <c r="C3390" s="90"/>
      <c r="D3390" s="90"/>
      <c r="E3390" s="90"/>
      <c r="F3390" s="90"/>
      <c r="G3390" s="90"/>
      <c r="H3390" s="90"/>
    </row>
    <row r="3391" spans="1:8">
      <c r="A3391" s="90"/>
      <c r="B3391" s="90"/>
      <c r="C3391" s="90"/>
      <c r="D3391" s="90"/>
      <c r="E3391" s="90"/>
      <c r="F3391" s="90"/>
      <c r="G3391" s="90"/>
      <c r="H3391" s="90"/>
    </row>
    <row r="3392" spans="1:8">
      <c r="A3392" s="90"/>
      <c r="B3392" s="90"/>
      <c r="C3392" s="90"/>
      <c r="D3392" s="90"/>
      <c r="E3392" s="90"/>
      <c r="F3392" s="90"/>
      <c r="G3392" s="90"/>
      <c r="H3392" s="90"/>
    </row>
    <row r="3393" spans="1:8">
      <c r="A3393" s="90"/>
      <c r="B3393" s="90"/>
      <c r="C3393" s="90"/>
      <c r="D3393" s="90"/>
      <c r="E3393" s="90"/>
      <c r="F3393" s="90"/>
      <c r="G3393" s="90"/>
      <c r="H3393" s="90"/>
    </row>
    <row r="3394" spans="1:8">
      <c r="A3394" s="90"/>
      <c r="B3394" s="90"/>
      <c r="C3394" s="90"/>
      <c r="D3394" s="90"/>
      <c r="E3394" s="90"/>
      <c r="F3394" s="90"/>
      <c r="G3394" s="90"/>
      <c r="H3394" s="90"/>
    </row>
    <row r="3395" spans="1:8">
      <c r="A3395" s="90"/>
      <c r="B3395" s="90"/>
      <c r="C3395" s="90"/>
      <c r="D3395" s="90"/>
      <c r="E3395" s="90"/>
      <c r="F3395" s="90"/>
      <c r="G3395" s="90"/>
      <c r="H3395" s="90"/>
    </row>
    <row r="3396" spans="1:8">
      <c r="A3396" s="90"/>
      <c r="B3396" s="90"/>
      <c r="C3396" s="90"/>
      <c r="D3396" s="90"/>
      <c r="E3396" s="90"/>
      <c r="F3396" s="90"/>
      <c r="G3396" s="90"/>
      <c r="H3396" s="90"/>
    </row>
    <row r="3397" spans="1:8">
      <c r="A3397" s="90"/>
      <c r="B3397" s="90"/>
      <c r="C3397" s="90"/>
      <c r="D3397" s="90"/>
      <c r="E3397" s="90"/>
      <c r="F3397" s="90"/>
      <c r="G3397" s="90"/>
      <c r="H3397" s="90"/>
    </row>
    <row r="3398" spans="1:8">
      <c r="A3398" s="90"/>
      <c r="B3398" s="90"/>
      <c r="C3398" s="90"/>
      <c r="D3398" s="90"/>
      <c r="E3398" s="90"/>
      <c r="F3398" s="90"/>
      <c r="G3398" s="90"/>
      <c r="H3398" s="90"/>
    </row>
    <row r="3399" spans="1:8">
      <c r="A3399" s="90"/>
      <c r="B3399" s="90"/>
      <c r="C3399" s="90"/>
      <c r="D3399" s="90"/>
      <c r="E3399" s="90"/>
      <c r="F3399" s="90"/>
      <c r="G3399" s="90"/>
      <c r="H3399" s="90"/>
    </row>
    <row r="3400" spans="1:8">
      <c r="A3400" s="90"/>
      <c r="B3400" s="90"/>
      <c r="C3400" s="90"/>
      <c r="D3400" s="90"/>
      <c r="E3400" s="90"/>
      <c r="F3400" s="90"/>
      <c r="G3400" s="90"/>
      <c r="H3400" s="90"/>
    </row>
    <row r="3401" spans="1:8">
      <c r="A3401" s="90"/>
      <c r="B3401" s="90"/>
      <c r="C3401" s="90"/>
      <c r="D3401" s="90"/>
      <c r="E3401" s="90"/>
      <c r="F3401" s="90"/>
      <c r="G3401" s="90"/>
      <c r="H3401" s="90"/>
    </row>
    <row r="3402" spans="1:8">
      <c r="A3402" s="90"/>
      <c r="B3402" s="90"/>
      <c r="C3402" s="90"/>
      <c r="D3402" s="90"/>
      <c r="E3402" s="90"/>
      <c r="F3402" s="90"/>
      <c r="G3402" s="90"/>
      <c r="H3402" s="90"/>
    </row>
    <row r="3403" spans="1:8">
      <c r="A3403" s="90"/>
      <c r="B3403" s="90"/>
      <c r="C3403" s="90"/>
      <c r="D3403" s="90"/>
      <c r="E3403" s="90"/>
      <c r="F3403" s="90"/>
      <c r="G3403" s="90"/>
      <c r="H3403" s="90"/>
    </row>
    <row r="3404" spans="1:8">
      <c r="A3404" s="90"/>
      <c r="B3404" s="90"/>
      <c r="C3404" s="90"/>
      <c r="D3404" s="90"/>
      <c r="E3404" s="90"/>
      <c r="F3404" s="90"/>
      <c r="G3404" s="90"/>
      <c r="H3404" s="90"/>
    </row>
    <row r="3405" spans="1:8">
      <c r="A3405" s="90"/>
      <c r="B3405" s="90"/>
      <c r="C3405" s="90"/>
      <c r="D3405" s="90"/>
      <c r="E3405" s="90"/>
      <c r="F3405" s="90"/>
      <c r="G3405" s="90"/>
      <c r="H3405" s="90"/>
    </row>
    <row r="3406" spans="1:8">
      <c r="A3406" s="90"/>
      <c r="B3406" s="90"/>
      <c r="C3406" s="90"/>
      <c r="D3406" s="90"/>
      <c r="E3406" s="90"/>
      <c r="F3406" s="90"/>
      <c r="G3406" s="90"/>
      <c r="H3406" s="90"/>
    </row>
    <row r="3407" spans="1:8">
      <c r="A3407" s="90"/>
      <c r="B3407" s="90"/>
      <c r="C3407" s="90"/>
      <c r="D3407" s="90"/>
      <c r="E3407" s="90"/>
      <c r="F3407" s="90"/>
      <c r="G3407" s="90"/>
      <c r="H3407" s="90"/>
    </row>
    <row r="3408" spans="1:8">
      <c r="A3408" s="90"/>
      <c r="B3408" s="90"/>
      <c r="C3408" s="90"/>
      <c r="D3408" s="90"/>
      <c r="E3408" s="90"/>
      <c r="F3408" s="90"/>
      <c r="G3408" s="90"/>
      <c r="H3408" s="90"/>
    </row>
    <row r="3409" spans="1:8">
      <c r="A3409" s="90"/>
      <c r="B3409" s="90"/>
      <c r="C3409" s="90"/>
      <c r="D3409" s="90"/>
      <c r="E3409" s="90"/>
      <c r="F3409" s="90"/>
      <c r="G3409" s="90"/>
      <c r="H3409" s="90"/>
    </row>
    <row r="3410" spans="1:8">
      <c r="A3410" s="90"/>
      <c r="B3410" s="90"/>
      <c r="C3410" s="90"/>
      <c r="D3410" s="90"/>
      <c r="E3410" s="90"/>
      <c r="F3410" s="90"/>
      <c r="G3410" s="90"/>
      <c r="H3410" s="90"/>
    </row>
    <row r="3411" spans="1:8">
      <c r="A3411" s="90"/>
      <c r="B3411" s="90"/>
      <c r="C3411" s="90"/>
      <c r="D3411" s="90"/>
      <c r="E3411" s="90"/>
      <c r="F3411" s="90"/>
      <c r="G3411" s="90"/>
      <c r="H3411" s="90"/>
    </row>
    <row r="3412" spans="1:8">
      <c r="A3412" s="90"/>
      <c r="B3412" s="90"/>
      <c r="C3412" s="90"/>
      <c r="D3412" s="90"/>
      <c r="E3412" s="90"/>
      <c r="F3412" s="90"/>
      <c r="G3412" s="90"/>
      <c r="H3412" s="90"/>
    </row>
    <row r="3413" spans="1:8">
      <c r="A3413" s="90"/>
      <c r="B3413" s="90"/>
      <c r="C3413" s="90"/>
      <c r="D3413" s="90"/>
      <c r="E3413" s="90"/>
      <c r="F3413" s="90"/>
      <c r="G3413" s="90"/>
      <c r="H3413" s="90"/>
    </row>
    <row r="3414" spans="1:8">
      <c r="A3414" s="90"/>
      <c r="B3414" s="90"/>
      <c r="C3414" s="90"/>
      <c r="D3414" s="90"/>
      <c r="E3414" s="90"/>
      <c r="F3414" s="90"/>
      <c r="G3414" s="90"/>
      <c r="H3414" s="90"/>
    </row>
    <row r="3415" spans="1:8">
      <c r="A3415" s="90"/>
      <c r="B3415" s="90"/>
      <c r="C3415" s="90"/>
      <c r="D3415" s="90"/>
      <c r="E3415" s="90"/>
      <c r="F3415" s="90"/>
      <c r="G3415" s="90"/>
      <c r="H3415" s="90"/>
    </row>
    <row r="3416" spans="1:8">
      <c r="A3416" s="90"/>
      <c r="B3416" s="90"/>
      <c r="C3416" s="90"/>
      <c r="D3416" s="90"/>
      <c r="E3416" s="90"/>
      <c r="F3416" s="90"/>
      <c r="G3416" s="90"/>
      <c r="H3416" s="90"/>
    </row>
    <row r="3417" spans="1:8">
      <c r="A3417" s="90"/>
      <c r="B3417" s="90"/>
      <c r="C3417" s="90"/>
      <c r="D3417" s="90"/>
      <c r="E3417" s="90"/>
      <c r="F3417" s="90"/>
      <c r="G3417" s="90"/>
      <c r="H3417" s="90"/>
    </row>
    <row r="3418" spans="1:8">
      <c r="A3418" s="90"/>
      <c r="B3418" s="90"/>
      <c r="C3418" s="90"/>
      <c r="D3418" s="90"/>
      <c r="E3418" s="90"/>
      <c r="F3418" s="90"/>
      <c r="G3418" s="90"/>
      <c r="H3418" s="90"/>
    </row>
    <row r="3419" spans="1:8">
      <c r="A3419" s="90"/>
      <c r="B3419" s="90"/>
      <c r="C3419" s="90"/>
      <c r="D3419" s="90"/>
      <c r="E3419" s="90"/>
      <c r="F3419" s="90"/>
      <c r="G3419" s="90"/>
      <c r="H3419" s="90"/>
    </row>
    <row r="3420" spans="1:8">
      <c r="A3420" s="90"/>
      <c r="B3420" s="90"/>
      <c r="C3420" s="90"/>
      <c r="D3420" s="90"/>
      <c r="E3420" s="90"/>
      <c r="F3420" s="90"/>
      <c r="G3420" s="90"/>
      <c r="H3420" s="90"/>
    </row>
    <row r="3421" spans="1:8">
      <c r="A3421" s="90"/>
      <c r="B3421" s="90"/>
      <c r="C3421" s="90"/>
      <c r="D3421" s="90"/>
      <c r="E3421" s="90"/>
      <c r="F3421" s="90"/>
      <c r="G3421" s="90"/>
      <c r="H3421" s="90"/>
    </row>
    <row r="3422" spans="1:8">
      <c r="A3422" s="90"/>
      <c r="B3422" s="90"/>
      <c r="C3422" s="90"/>
      <c r="D3422" s="90"/>
      <c r="E3422" s="90"/>
      <c r="F3422" s="90"/>
      <c r="G3422" s="90"/>
      <c r="H3422" s="90"/>
    </row>
    <row r="3423" spans="1:8">
      <c r="A3423" s="90"/>
      <c r="B3423" s="90"/>
      <c r="C3423" s="90"/>
      <c r="D3423" s="90"/>
      <c r="E3423" s="90"/>
      <c r="F3423" s="90"/>
      <c r="G3423" s="90"/>
      <c r="H3423" s="90"/>
    </row>
    <row r="3424" spans="1:8">
      <c r="A3424" s="90"/>
      <c r="B3424" s="90"/>
      <c r="C3424" s="90"/>
      <c r="D3424" s="90"/>
      <c r="E3424" s="90"/>
      <c r="F3424" s="90"/>
      <c r="G3424" s="90"/>
      <c r="H3424" s="90"/>
    </row>
    <row r="3425" spans="1:8">
      <c r="A3425" s="90"/>
      <c r="B3425" s="90"/>
      <c r="C3425" s="90"/>
      <c r="D3425" s="90"/>
      <c r="E3425" s="90"/>
      <c r="F3425" s="90"/>
      <c r="G3425" s="90"/>
      <c r="H3425" s="90"/>
    </row>
    <row r="3426" spans="1:8">
      <c r="A3426" s="90"/>
      <c r="B3426" s="90"/>
      <c r="C3426" s="90"/>
      <c r="D3426" s="90"/>
      <c r="E3426" s="90"/>
      <c r="F3426" s="90"/>
      <c r="G3426" s="90"/>
      <c r="H3426" s="90"/>
    </row>
    <row r="3427" spans="1:8">
      <c r="A3427" s="90"/>
      <c r="B3427" s="90"/>
      <c r="C3427" s="90"/>
      <c r="D3427" s="90"/>
      <c r="E3427" s="90"/>
      <c r="F3427" s="90"/>
      <c r="G3427" s="90"/>
      <c r="H3427" s="90"/>
    </row>
    <row r="3428" spans="1:8">
      <c r="A3428" s="90"/>
      <c r="B3428" s="90"/>
      <c r="C3428" s="90"/>
      <c r="D3428" s="90"/>
      <c r="E3428" s="90"/>
      <c r="F3428" s="90"/>
      <c r="G3428" s="90"/>
      <c r="H3428" s="90"/>
    </row>
    <row r="3429" spans="1:8">
      <c r="A3429" s="90"/>
      <c r="B3429" s="90"/>
      <c r="C3429" s="90"/>
      <c r="D3429" s="90"/>
      <c r="E3429" s="90"/>
      <c r="F3429" s="90"/>
      <c r="G3429" s="90"/>
      <c r="H3429" s="90"/>
    </row>
    <row r="3430" spans="1:8">
      <c r="A3430" s="90"/>
      <c r="B3430" s="90"/>
      <c r="C3430" s="90"/>
      <c r="D3430" s="90"/>
      <c r="E3430" s="90"/>
      <c r="F3430" s="90"/>
      <c r="G3430" s="90"/>
      <c r="H3430" s="90"/>
    </row>
    <row r="3431" spans="1:8">
      <c r="A3431" s="90"/>
      <c r="B3431" s="90"/>
      <c r="C3431" s="90"/>
      <c r="D3431" s="90"/>
      <c r="E3431" s="90"/>
      <c r="F3431" s="90"/>
      <c r="G3431" s="90"/>
      <c r="H3431" s="90"/>
    </row>
    <row r="3432" spans="1:8">
      <c r="A3432" s="90"/>
      <c r="B3432" s="90"/>
      <c r="C3432" s="90"/>
      <c r="D3432" s="90"/>
      <c r="E3432" s="90"/>
      <c r="F3432" s="90"/>
      <c r="G3432" s="90"/>
      <c r="H3432" s="90"/>
    </row>
    <row r="3433" spans="1:8">
      <c r="A3433" s="90"/>
      <c r="B3433" s="90"/>
      <c r="C3433" s="90"/>
      <c r="D3433" s="90"/>
      <c r="E3433" s="90"/>
      <c r="F3433" s="90"/>
      <c r="G3433" s="90"/>
      <c r="H3433" s="90"/>
    </row>
    <row r="3434" spans="1:8">
      <c r="A3434" s="90"/>
      <c r="B3434" s="90"/>
      <c r="C3434" s="90"/>
      <c r="D3434" s="90"/>
      <c r="E3434" s="90"/>
      <c r="F3434" s="90"/>
      <c r="G3434" s="90"/>
      <c r="H3434" s="90"/>
    </row>
    <row r="3435" spans="1:8">
      <c r="A3435" s="90"/>
      <c r="B3435" s="90"/>
      <c r="C3435" s="90"/>
      <c r="D3435" s="90"/>
      <c r="E3435" s="90"/>
      <c r="F3435" s="90"/>
      <c r="G3435" s="90"/>
      <c r="H3435" s="90"/>
    </row>
    <row r="3436" spans="1:8">
      <c r="A3436" s="90"/>
      <c r="B3436" s="90"/>
      <c r="C3436" s="90"/>
      <c r="D3436" s="90"/>
      <c r="E3436" s="90"/>
      <c r="F3436" s="90"/>
      <c r="G3436" s="90"/>
      <c r="H3436" s="90"/>
    </row>
    <row r="3437" spans="1:8">
      <c r="A3437" s="90"/>
      <c r="B3437" s="90"/>
      <c r="C3437" s="90"/>
      <c r="D3437" s="90"/>
      <c r="E3437" s="90"/>
      <c r="F3437" s="90"/>
      <c r="G3437" s="90"/>
      <c r="H3437" s="90"/>
    </row>
    <row r="3438" spans="1:8">
      <c r="A3438" s="90"/>
      <c r="B3438" s="90"/>
      <c r="C3438" s="90"/>
      <c r="D3438" s="90"/>
      <c r="E3438" s="90"/>
      <c r="F3438" s="90"/>
      <c r="G3438" s="90"/>
      <c r="H3438" s="90"/>
    </row>
    <row r="3439" spans="1:8">
      <c r="A3439" s="90"/>
      <c r="B3439" s="90"/>
      <c r="C3439" s="90"/>
      <c r="D3439" s="90"/>
      <c r="E3439" s="90"/>
      <c r="F3439" s="90"/>
      <c r="G3439" s="90"/>
      <c r="H3439" s="90"/>
    </row>
    <row r="3440" spans="1:8">
      <c r="A3440" s="90"/>
      <c r="B3440" s="90"/>
      <c r="C3440" s="90"/>
      <c r="D3440" s="90"/>
      <c r="E3440" s="90"/>
      <c r="F3440" s="90"/>
      <c r="G3440" s="90"/>
      <c r="H3440" s="90"/>
    </row>
    <row r="3441" spans="1:8">
      <c r="A3441" s="90"/>
      <c r="B3441" s="90"/>
      <c r="C3441" s="90"/>
      <c r="D3441" s="90"/>
      <c r="E3441" s="90"/>
      <c r="F3441" s="90"/>
      <c r="G3441" s="90"/>
      <c r="H3441" s="90"/>
    </row>
    <row r="3442" spans="1:8">
      <c r="A3442" s="90"/>
      <c r="B3442" s="90"/>
      <c r="C3442" s="90"/>
      <c r="D3442" s="90"/>
      <c r="E3442" s="90"/>
      <c r="F3442" s="90"/>
      <c r="G3442" s="90"/>
      <c r="H3442" s="90"/>
    </row>
    <row r="3443" spans="1:8">
      <c r="A3443" s="90"/>
      <c r="B3443" s="90"/>
      <c r="C3443" s="90"/>
      <c r="D3443" s="90"/>
      <c r="E3443" s="90"/>
      <c r="F3443" s="90"/>
      <c r="G3443" s="90"/>
      <c r="H3443" s="90"/>
    </row>
    <row r="3444" spans="1:8">
      <c r="A3444" s="90"/>
      <c r="B3444" s="90"/>
      <c r="C3444" s="90"/>
      <c r="D3444" s="90"/>
      <c r="E3444" s="90"/>
      <c r="F3444" s="90"/>
      <c r="G3444" s="90"/>
      <c r="H3444" s="90"/>
    </row>
    <row r="3445" spans="1:8">
      <c r="A3445" s="90"/>
      <c r="B3445" s="90"/>
      <c r="C3445" s="90"/>
      <c r="D3445" s="90"/>
      <c r="E3445" s="90"/>
      <c r="F3445" s="90"/>
      <c r="G3445" s="90"/>
      <c r="H3445" s="90"/>
    </row>
    <row r="3446" spans="1:8">
      <c r="A3446" s="90"/>
      <c r="B3446" s="90"/>
      <c r="C3446" s="90"/>
      <c r="D3446" s="90"/>
      <c r="E3446" s="90"/>
      <c r="F3446" s="90"/>
      <c r="G3446" s="90"/>
      <c r="H3446" s="90"/>
    </row>
    <row r="3447" spans="1:8">
      <c r="A3447" s="90"/>
      <c r="B3447" s="90"/>
      <c r="C3447" s="90"/>
      <c r="D3447" s="90"/>
      <c r="E3447" s="90"/>
      <c r="F3447" s="90"/>
      <c r="G3447" s="90"/>
      <c r="H3447" s="90"/>
    </row>
    <row r="3448" spans="1:8">
      <c r="A3448" s="90"/>
      <c r="B3448" s="90"/>
      <c r="C3448" s="90"/>
      <c r="D3448" s="90"/>
      <c r="E3448" s="90"/>
      <c r="F3448" s="90"/>
      <c r="G3448" s="90"/>
      <c r="H3448" s="90"/>
    </row>
    <row r="3449" spans="1:8">
      <c r="A3449" s="90"/>
      <c r="B3449" s="90"/>
      <c r="C3449" s="90"/>
      <c r="D3449" s="90"/>
      <c r="E3449" s="90"/>
      <c r="F3449" s="90"/>
      <c r="G3449" s="90"/>
      <c r="H3449" s="90"/>
    </row>
    <row r="3450" spans="1:8">
      <c r="A3450" s="90"/>
      <c r="B3450" s="90"/>
      <c r="C3450" s="90"/>
      <c r="D3450" s="90"/>
      <c r="E3450" s="90"/>
      <c r="F3450" s="90"/>
      <c r="G3450" s="90"/>
      <c r="H3450" s="90"/>
    </row>
    <row r="3451" spans="1:8">
      <c r="A3451" s="90"/>
      <c r="B3451" s="90"/>
      <c r="C3451" s="90"/>
      <c r="D3451" s="90"/>
      <c r="E3451" s="90"/>
      <c r="F3451" s="90"/>
      <c r="G3451" s="90"/>
      <c r="H3451" s="90"/>
    </row>
    <row r="3452" spans="1:8">
      <c r="A3452" s="90"/>
      <c r="B3452" s="90"/>
      <c r="C3452" s="90"/>
      <c r="D3452" s="90"/>
      <c r="E3452" s="90"/>
      <c r="F3452" s="90"/>
      <c r="G3452" s="90"/>
      <c r="H3452" s="90"/>
    </row>
    <row r="3453" spans="1:8">
      <c r="A3453" s="90"/>
      <c r="B3453" s="90"/>
      <c r="C3453" s="90"/>
      <c r="D3453" s="90"/>
      <c r="E3453" s="90"/>
      <c r="F3453" s="90"/>
      <c r="G3453" s="90"/>
      <c r="H3453" s="90"/>
    </row>
    <row r="3454" spans="1:8">
      <c r="A3454" s="90"/>
      <c r="B3454" s="90"/>
      <c r="C3454" s="90"/>
      <c r="D3454" s="90"/>
      <c r="E3454" s="90"/>
      <c r="F3454" s="90"/>
      <c r="G3454" s="90"/>
      <c r="H3454" s="90"/>
    </row>
    <row r="3455" spans="1:8">
      <c r="A3455" s="90"/>
      <c r="B3455" s="90"/>
      <c r="C3455" s="90"/>
      <c r="D3455" s="90"/>
      <c r="E3455" s="90"/>
      <c r="F3455" s="90"/>
      <c r="G3455" s="90"/>
      <c r="H3455" s="90"/>
    </row>
    <row r="3456" spans="1:8">
      <c r="A3456" s="90"/>
      <c r="B3456" s="90"/>
      <c r="C3456" s="90"/>
      <c r="D3456" s="90"/>
      <c r="E3456" s="90"/>
      <c r="F3456" s="90"/>
      <c r="G3456" s="90"/>
      <c r="H3456" s="90"/>
    </row>
    <row r="3457" spans="1:8">
      <c r="A3457" s="90"/>
      <c r="B3457" s="90"/>
      <c r="C3457" s="90"/>
      <c r="D3457" s="90"/>
      <c r="E3457" s="90"/>
      <c r="F3457" s="90"/>
      <c r="G3457" s="90"/>
      <c r="H3457" s="90"/>
    </row>
    <row r="3458" spans="1:8">
      <c r="A3458" s="90"/>
      <c r="B3458" s="90"/>
      <c r="C3458" s="90"/>
      <c r="D3458" s="90"/>
      <c r="E3458" s="90"/>
      <c r="F3458" s="90"/>
      <c r="G3458" s="90"/>
      <c r="H3458" s="90"/>
    </row>
    <row r="3459" spans="1:8">
      <c r="A3459" s="90"/>
      <c r="B3459" s="90"/>
      <c r="C3459" s="90"/>
      <c r="D3459" s="90"/>
      <c r="E3459" s="90"/>
      <c r="F3459" s="90"/>
      <c r="G3459" s="90"/>
      <c r="H3459" s="90"/>
    </row>
    <row r="3460" spans="1:8">
      <c r="A3460" s="90"/>
      <c r="B3460" s="90"/>
      <c r="C3460" s="90"/>
      <c r="D3460" s="90"/>
      <c r="E3460" s="90"/>
      <c r="F3460" s="90"/>
      <c r="G3460" s="90"/>
      <c r="H3460" s="90"/>
    </row>
    <row r="3461" spans="1:8">
      <c r="A3461" s="90"/>
      <c r="B3461" s="90"/>
      <c r="C3461" s="90"/>
      <c r="D3461" s="90"/>
      <c r="E3461" s="90"/>
      <c r="F3461" s="90"/>
      <c r="G3461" s="90"/>
      <c r="H3461" s="90"/>
    </row>
    <row r="3462" spans="1:8">
      <c r="A3462" s="90"/>
      <c r="B3462" s="90"/>
      <c r="C3462" s="90"/>
      <c r="D3462" s="90"/>
      <c r="E3462" s="90"/>
      <c r="F3462" s="90"/>
      <c r="G3462" s="90"/>
      <c r="H3462" s="90"/>
    </row>
    <row r="3463" spans="1:8">
      <c r="A3463" s="90"/>
      <c r="B3463" s="90"/>
      <c r="C3463" s="90"/>
      <c r="D3463" s="90"/>
      <c r="E3463" s="90"/>
      <c r="F3463" s="90"/>
      <c r="G3463" s="90"/>
      <c r="H3463" s="90"/>
    </row>
    <row r="3464" spans="1:8">
      <c r="A3464" s="90"/>
      <c r="B3464" s="90"/>
      <c r="C3464" s="90"/>
      <c r="D3464" s="90"/>
      <c r="E3464" s="90"/>
      <c r="F3464" s="90"/>
      <c r="G3464" s="90"/>
      <c r="H3464" s="90"/>
    </row>
    <row r="3465" spans="1:8">
      <c r="A3465" s="90"/>
      <c r="B3465" s="90"/>
      <c r="C3465" s="90"/>
      <c r="D3465" s="90"/>
      <c r="E3465" s="90"/>
      <c r="F3465" s="90"/>
      <c r="G3465" s="90"/>
      <c r="H3465" s="90"/>
    </row>
    <row r="3466" spans="1:8">
      <c r="A3466" s="90"/>
      <c r="B3466" s="90"/>
      <c r="C3466" s="90"/>
      <c r="D3466" s="90"/>
      <c r="E3466" s="90"/>
      <c r="F3466" s="90"/>
      <c r="G3466" s="90"/>
      <c r="H3466" s="90"/>
    </row>
    <row r="3467" spans="1:8">
      <c r="A3467" s="90"/>
      <c r="B3467" s="90"/>
      <c r="C3467" s="90"/>
      <c r="D3467" s="90"/>
      <c r="E3467" s="90"/>
      <c r="F3467" s="90"/>
      <c r="G3467" s="90"/>
      <c r="H3467" s="90"/>
    </row>
    <row r="3468" spans="1:8">
      <c r="A3468" s="90"/>
      <c r="B3468" s="90"/>
      <c r="C3468" s="90"/>
      <c r="D3468" s="90"/>
      <c r="E3468" s="90"/>
      <c r="F3468" s="90"/>
      <c r="G3468" s="90"/>
      <c r="H3468" s="90"/>
    </row>
    <row r="3469" spans="1:8">
      <c r="A3469" s="90"/>
      <c r="B3469" s="90"/>
      <c r="C3469" s="90"/>
      <c r="D3469" s="90"/>
      <c r="E3469" s="90"/>
      <c r="F3469" s="90"/>
      <c r="G3469" s="90"/>
      <c r="H3469" s="90"/>
    </row>
    <row r="3470" spans="1:8">
      <c r="A3470" s="90"/>
      <c r="B3470" s="90"/>
      <c r="C3470" s="90"/>
      <c r="D3470" s="90"/>
      <c r="E3470" s="90"/>
      <c r="F3470" s="90"/>
      <c r="G3470" s="90"/>
      <c r="H3470" s="90"/>
    </row>
    <row r="3471" spans="1:8">
      <c r="A3471" s="90"/>
      <c r="B3471" s="90"/>
      <c r="C3471" s="90"/>
      <c r="D3471" s="90"/>
      <c r="E3471" s="90"/>
      <c r="F3471" s="90"/>
      <c r="G3471" s="90"/>
      <c r="H3471" s="90"/>
    </row>
    <row r="3472" spans="1:8">
      <c r="A3472" s="90"/>
      <c r="B3472" s="90"/>
      <c r="C3472" s="90"/>
      <c r="D3472" s="90"/>
      <c r="E3472" s="90"/>
      <c r="F3472" s="90"/>
      <c r="G3472" s="90"/>
      <c r="H3472" s="90"/>
    </row>
    <row r="3473" spans="1:8">
      <c r="A3473" s="90"/>
      <c r="B3473" s="90"/>
      <c r="C3473" s="90"/>
      <c r="D3473" s="90"/>
      <c r="E3473" s="90"/>
      <c r="F3473" s="90"/>
      <c r="G3473" s="90"/>
      <c r="H3473" s="90"/>
    </row>
    <row r="3474" spans="1:8">
      <c r="A3474" s="90"/>
      <c r="B3474" s="90"/>
      <c r="C3474" s="90"/>
      <c r="D3474" s="90"/>
      <c r="E3474" s="90"/>
      <c r="F3474" s="90"/>
      <c r="G3474" s="90"/>
      <c r="H3474" s="90"/>
    </row>
    <row r="3475" spans="1:8">
      <c r="A3475" s="90"/>
      <c r="B3475" s="90"/>
      <c r="C3475" s="90"/>
      <c r="D3475" s="90"/>
      <c r="E3475" s="90"/>
      <c r="F3475" s="90"/>
      <c r="G3475" s="90"/>
      <c r="H3475" s="90"/>
    </row>
    <row r="3476" spans="1:8">
      <c r="A3476" s="90"/>
      <c r="B3476" s="90"/>
      <c r="C3476" s="90"/>
      <c r="D3476" s="90"/>
      <c r="E3476" s="90"/>
      <c r="F3476" s="90"/>
      <c r="G3476" s="90"/>
      <c r="H3476" s="90"/>
    </row>
    <row r="3477" spans="1:8">
      <c r="A3477" s="90"/>
      <c r="B3477" s="90"/>
      <c r="C3477" s="90"/>
      <c r="D3477" s="90"/>
      <c r="E3477" s="90"/>
      <c r="F3477" s="90"/>
      <c r="G3477" s="90"/>
      <c r="H3477" s="90"/>
    </row>
    <row r="3478" spans="1:8">
      <c r="A3478" s="90"/>
      <c r="B3478" s="90"/>
      <c r="C3478" s="90"/>
      <c r="D3478" s="90"/>
      <c r="E3478" s="90"/>
      <c r="F3478" s="90"/>
      <c r="G3478" s="90"/>
      <c r="H3478" s="90"/>
    </row>
    <row r="3479" spans="1:8">
      <c r="A3479" s="90"/>
      <c r="B3479" s="90"/>
      <c r="C3479" s="90"/>
      <c r="D3479" s="90"/>
      <c r="E3479" s="90"/>
      <c r="F3479" s="90"/>
      <c r="G3479" s="90"/>
      <c r="H3479" s="90"/>
    </row>
    <row r="3480" spans="1:8">
      <c r="A3480" s="90"/>
      <c r="B3480" s="90"/>
      <c r="C3480" s="90"/>
      <c r="D3480" s="90"/>
      <c r="E3480" s="90"/>
      <c r="F3480" s="90"/>
      <c r="G3480" s="90"/>
      <c r="H3480" s="90"/>
    </row>
    <row r="3481" spans="1:8">
      <c r="A3481" s="90"/>
      <c r="B3481" s="90"/>
      <c r="C3481" s="90"/>
      <c r="D3481" s="90"/>
      <c r="E3481" s="90"/>
      <c r="F3481" s="90"/>
      <c r="G3481" s="90"/>
      <c r="H3481" s="90"/>
    </row>
    <row r="3482" spans="1:8">
      <c r="A3482" s="90"/>
      <c r="B3482" s="90"/>
      <c r="C3482" s="90"/>
      <c r="D3482" s="90"/>
      <c r="E3482" s="90"/>
      <c r="F3482" s="90"/>
      <c r="G3482" s="90"/>
      <c r="H3482" s="90"/>
    </row>
    <row r="3483" spans="1:8">
      <c r="A3483" s="90"/>
      <c r="B3483" s="90"/>
      <c r="C3483" s="90"/>
      <c r="D3483" s="90"/>
      <c r="E3483" s="90"/>
      <c r="F3483" s="90"/>
      <c r="G3483" s="90"/>
      <c r="H3483" s="90"/>
    </row>
    <row r="3484" spans="1:8">
      <c r="A3484" s="90"/>
      <c r="B3484" s="90"/>
      <c r="C3484" s="90"/>
      <c r="D3484" s="90"/>
      <c r="E3484" s="90"/>
      <c r="F3484" s="90"/>
      <c r="G3484" s="90"/>
      <c r="H3484" s="90"/>
    </row>
    <row r="3485" spans="1:8">
      <c r="A3485" s="90"/>
      <c r="B3485" s="90"/>
      <c r="C3485" s="90"/>
      <c r="D3485" s="90"/>
      <c r="E3485" s="90"/>
      <c r="F3485" s="90"/>
      <c r="G3485" s="90"/>
      <c r="H3485" s="90"/>
    </row>
    <row r="3486" spans="1:8">
      <c r="A3486" s="90"/>
      <c r="B3486" s="90"/>
      <c r="C3486" s="90"/>
      <c r="D3486" s="90"/>
      <c r="E3486" s="90"/>
      <c r="F3486" s="90"/>
      <c r="G3486" s="90"/>
      <c r="H3486" s="90"/>
    </row>
    <row r="3487" spans="1:8">
      <c r="A3487" s="90"/>
      <c r="B3487" s="90"/>
      <c r="C3487" s="90"/>
      <c r="D3487" s="90"/>
      <c r="E3487" s="90"/>
      <c r="F3487" s="90"/>
      <c r="G3487" s="90"/>
      <c r="H3487" s="90"/>
    </row>
    <row r="3488" spans="1:8">
      <c r="A3488" s="90"/>
      <c r="B3488" s="90"/>
      <c r="C3488" s="90"/>
      <c r="D3488" s="90"/>
      <c r="E3488" s="90"/>
      <c r="F3488" s="90"/>
      <c r="G3488" s="90"/>
      <c r="H3488" s="90"/>
    </row>
    <row r="3489" spans="1:8">
      <c r="A3489" s="90"/>
      <c r="B3489" s="90"/>
      <c r="C3489" s="90"/>
      <c r="D3489" s="90"/>
      <c r="E3489" s="90"/>
      <c r="F3489" s="90"/>
      <c r="G3489" s="90"/>
      <c r="H3489" s="90"/>
    </row>
    <row r="3490" spans="1:8">
      <c r="A3490" s="90"/>
      <c r="B3490" s="90"/>
      <c r="C3490" s="90"/>
      <c r="D3490" s="90"/>
      <c r="E3490" s="90"/>
      <c r="F3490" s="90"/>
      <c r="G3490" s="90"/>
      <c r="H3490" s="90"/>
    </row>
    <row r="3491" spans="1:8">
      <c r="A3491" s="90"/>
      <c r="B3491" s="90"/>
      <c r="C3491" s="90"/>
      <c r="D3491" s="90"/>
      <c r="E3491" s="90"/>
      <c r="F3491" s="90"/>
      <c r="G3491" s="90"/>
      <c r="H3491" s="90"/>
    </row>
    <row r="3492" spans="1:8">
      <c r="A3492" s="90"/>
      <c r="B3492" s="90"/>
      <c r="C3492" s="90"/>
      <c r="D3492" s="90"/>
      <c r="E3492" s="90"/>
      <c r="F3492" s="90"/>
      <c r="G3492" s="90"/>
      <c r="H3492" s="90"/>
    </row>
    <row r="3493" spans="1:8">
      <c r="A3493" s="90"/>
      <c r="B3493" s="90"/>
      <c r="C3493" s="90"/>
      <c r="D3493" s="90"/>
      <c r="E3493" s="90"/>
      <c r="F3493" s="90"/>
      <c r="G3493" s="90"/>
      <c r="H3493" s="90"/>
    </row>
    <row r="3494" spans="1:8">
      <c r="A3494" s="90"/>
      <c r="B3494" s="90"/>
      <c r="C3494" s="90"/>
      <c r="D3494" s="90"/>
      <c r="E3494" s="90"/>
      <c r="F3494" s="90"/>
      <c r="G3494" s="90"/>
      <c r="H3494" s="90"/>
    </row>
    <row r="3495" spans="1:8">
      <c r="A3495" s="90"/>
      <c r="B3495" s="90"/>
      <c r="C3495" s="90"/>
      <c r="D3495" s="90"/>
      <c r="E3495" s="90"/>
      <c r="F3495" s="90"/>
      <c r="G3495" s="90"/>
      <c r="H3495" s="90"/>
    </row>
    <row r="3496" spans="1:8">
      <c r="A3496" s="90"/>
      <c r="B3496" s="90"/>
      <c r="C3496" s="90"/>
      <c r="D3496" s="90"/>
      <c r="E3496" s="90"/>
      <c r="F3496" s="90"/>
      <c r="G3496" s="90"/>
      <c r="H3496" s="90"/>
    </row>
    <row r="3497" spans="1:8">
      <c r="A3497" s="90"/>
      <c r="B3497" s="90"/>
      <c r="C3497" s="90"/>
      <c r="D3497" s="90"/>
      <c r="E3497" s="90"/>
      <c r="F3497" s="90"/>
      <c r="G3497" s="90"/>
      <c r="H3497" s="90"/>
    </row>
    <row r="3498" spans="1:8">
      <c r="A3498" s="90"/>
      <c r="B3498" s="90"/>
      <c r="C3498" s="90"/>
      <c r="D3498" s="90"/>
      <c r="E3498" s="90"/>
      <c r="F3498" s="90"/>
      <c r="G3498" s="90"/>
      <c r="H3498" s="90"/>
    </row>
    <row r="3499" spans="1:8">
      <c r="A3499" s="90"/>
      <c r="B3499" s="90"/>
      <c r="C3499" s="90"/>
      <c r="D3499" s="90"/>
      <c r="E3499" s="90"/>
      <c r="F3499" s="90"/>
      <c r="G3499" s="90"/>
      <c r="H3499" s="90"/>
    </row>
    <row r="3500" spans="1:8">
      <c r="A3500" s="90"/>
      <c r="B3500" s="90"/>
      <c r="C3500" s="90"/>
      <c r="D3500" s="90"/>
      <c r="E3500" s="90"/>
      <c r="F3500" s="90"/>
      <c r="G3500" s="90"/>
      <c r="H3500" s="90"/>
    </row>
    <row r="3501" spans="1:8">
      <c r="A3501" s="90"/>
      <c r="B3501" s="90"/>
      <c r="C3501" s="90"/>
      <c r="D3501" s="90"/>
      <c r="E3501" s="90"/>
      <c r="F3501" s="90"/>
      <c r="G3501" s="90"/>
      <c r="H3501" s="90"/>
    </row>
    <row r="3502" spans="1:8">
      <c r="A3502" s="90"/>
      <c r="B3502" s="90"/>
      <c r="C3502" s="90"/>
      <c r="D3502" s="90"/>
      <c r="E3502" s="90"/>
      <c r="F3502" s="90"/>
      <c r="G3502" s="90"/>
      <c r="H3502" s="90"/>
    </row>
    <row r="3503" spans="1:8">
      <c r="A3503" s="90"/>
      <c r="B3503" s="90"/>
      <c r="C3503" s="90"/>
      <c r="D3503" s="90"/>
      <c r="E3503" s="90"/>
      <c r="F3503" s="90"/>
      <c r="G3503" s="90"/>
      <c r="H3503" s="90"/>
    </row>
    <row r="3504" spans="1:8">
      <c r="A3504" s="90"/>
      <c r="B3504" s="90"/>
      <c r="C3504" s="90"/>
      <c r="D3504" s="90"/>
      <c r="E3504" s="90"/>
      <c r="F3504" s="90"/>
      <c r="G3504" s="90"/>
      <c r="H3504" s="90"/>
    </row>
    <row r="3505" spans="1:8">
      <c r="A3505" s="90"/>
      <c r="B3505" s="90"/>
      <c r="C3505" s="90"/>
      <c r="D3505" s="90"/>
      <c r="E3505" s="90"/>
      <c r="F3505" s="90"/>
      <c r="G3505" s="90"/>
      <c r="H3505" s="90"/>
    </row>
    <row r="3506" spans="1:8">
      <c r="A3506" s="90"/>
      <c r="B3506" s="90"/>
      <c r="C3506" s="90"/>
      <c r="D3506" s="90"/>
      <c r="E3506" s="90"/>
      <c r="F3506" s="90"/>
      <c r="G3506" s="90"/>
      <c r="H3506" s="90"/>
    </row>
    <row r="3507" spans="1:8">
      <c r="A3507" s="90"/>
      <c r="B3507" s="90"/>
      <c r="C3507" s="90"/>
      <c r="D3507" s="90"/>
      <c r="E3507" s="90"/>
      <c r="F3507" s="90"/>
      <c r="G3507" s="90"/>
      <c r="H3507" s="90"/>
    </row>
    <row r="3508" spans="1:8">
      <c r="A3508" s="90"/>
      <c r="B3508" s="90"/>
      <c r="C3508" s="90"/>
      <c r="D3508" s="90"/>
      <c r="E3508" s="90"/>
      <c r="F3508" s="90"/>
      <c r="G3508" s="90"/>
      <c r="H3508" s="90"/>
    </row>
    <row r="3509" spans="1:8">
      <c r="A3509" s="90"/>
      <c r="B3509" s="90"/>
      <c r="C3509" s="90"/>
      <c r="D3509" s="90"/>
      <c r="E3509" s="90"/>
      <c r="F3509" s="90"/>
      <c r="G3509" s="90"/>
      <c r="H3509" s="90"/>
    </row>
    <row r="3510" spans="1:8">
      <c r="A3510" s="90"/>
      <c r="B3510" s="90"/>
      <c r="C3510" s="90"/>
      <c r="D3510" s="90"/>
      <c r="E3510" s="90"/>
      <c r="F3510" s="90"/>
      <c r="G3510" s="90"/>
      <c r="H3510" s="90"/>
    </row>
    <row r="3511" spans="1:8">
      <c r="A3511" s="90"/>
      <c r="B3511" s="90"/>
      <c r="C3511" s="90"/>
      <c r="D3511" s="90"/>
      <c r="E3511" s="90"/>
      <c r="F3511" s="90"/>
      <c r="G3511" s="90"/>
      <c r="H3511" s="90"/>
    </row>
    <row r="3512" spans="1:8">
      <c r="A3512" s="90"/>
      <c r="B3512" s="90"/>
      <c r="C3512" s="90"/>
      <c r="D3512" s="90"/>
      <c r="E3512" s="90"/>
      <c r="F3512" s="90"/>
      <c r="G3512" s="90"/>
      <c r="H3512" s="90"/>
    </row>
    <row r="3513" spans="1:8">
      <c r="A3513" s="90"/>
      <c r="B3513" s="90"/>
      <c r="C3513" s="90"/>
      <c r="D3513" s="90"/>
      <c r="E3513" s="90"/>
      <c r="F3513" s="90"/>
      <c r="G3513" s="90"/>
      <c r="H3513" s="90"/>
    </row>
    <row r="3514" spans="1:8">
      <c r="A3514" s="90"/>
      <c r="B3514" s="90"/>
      <c r="C3514" s="90"/>
      <c r="D3514" s="90"/>
      <c r="E3514" s="90"/>
      <c r="F3514" s="90"/>
      <c r="G3514" s="90"/>
      <c r="H3514" s="90"/>
    </row>
    <row r="3515" spans="1:8">
      <c r="A3515" s="90"/>
      <c r="B3515" s="90"/>
      <c r="C3515" s="90"/>
      <c r="D3515" s="90"/>
      <c r="E3515" s="90"/>
      <c r="F3515" s="90"/>
      <c r="G3515" s="90"/>
      <c r="H3515" s="90"/>
    </row>
    <row r="3516" spans="1:8">
      <c r="A3516" s="90"/>
      <c r="B3516" s="90"/>
      <c r="C3516" s="90"/>
      <c r="D3516" s="90"/>
      <c r="E3516" s="90"/>
      <c r="F3516" s="90"/>
      <c r="G3516" s="90"/>
      <c r="H3516" s="90"/>
    </row>
    <row r="3517" spans="1:8">
      <c r="A3517" s="90"/>
      <c r="B3517" s="90"/>
      <c r="C3517" s="90"/>
      <c r="D3517" s="90"/>
      <c r="E3517" s="90"/>
      <c r="F3517" s="90"/>
      <c r="G3517" s="90"/>
      <c r="H3517" s="90"/>
    </row>
    <row r="3518" spans="1:8">
      <c r="A3518" s="90"/>
      <c r="B3518" s="90"/>
      <c r="C3518" s="90"/>
      <c r="D3518" s="90"/>
      <c r="E3518" s="90"/>
      <c r="F3518" s="90"/>
      <c r="G3518" s="90"/>
      <c r="H3518" s="90"/>
    </row>
    <row r="3519" spans="1:8">
      <c r="A3519" s="90"/>
      <c r="B3519" s="90"/>
      <c r="C3519" s="90"/>
      <c r="D3519" s="90"/>
      <c r="E3519" s="90"/>
      <c r="F3519" s="90"/>
      <c r="G3519" s="90"/>
      <c r="H3519" s="90"/>
    </row>
    <row r="3520" spans="1:8">
      <c r="A3520" s="90"/>
      <c r="B3520" s="90"/>
      <c r="C3520" s="90"/>
      <c r="D3520" s="90"/>
      <c r="E3520" s="90"/>
      <c r="F3520" s="90"/>
      <c r="G3520" s="90"/>
      <c r="H3520" s="90"/>
    </row>
    <row r="3521" spans="1:8">
      <c r="A3521" s="90"/>
      <c r="B3521" s="90"/>
      <c r="C3521" s="90"/>
      <c r="D3521" s="90"/>
      <c r="E3521" s="90"/>
      <c r="F3521" s="90"/>
      <c r="G3521" s="90"/>
      <c r="H3521" s="90"/>
    </row>
    <row r="3522" spans="1:8">
      <c r="A3522" s="90"/>
      <c r="B3522" s="90"/>
      <c r="C3522" s="90"/>
      <c r="D3522" s="90"/>
      <c r="E3522" s="90"/>
      <c r="F3522" s="90"/>
      <c r="G3522" s="90"/>
      <c r="H3522" s="90"/>
    </row>
    <row r="3523" spans="1:8">
      <c r="A3523" s="90"/>
      <c r="B3523" s="90"/>
      <c r="C3523" s="90"/>
      <c r="D3523" s="90"/>
      <c r="E3523" s="90"/>
      <c r="F3523" s="90"/>
      <c r="G3523" s="90"/>
      <c r="H3523" s="90"/>
    </row>
    <row r="3524" spans="1:8">
      <c r="A3524" s="90"/>
      <c r="B3524" s="90"/>
      <c r="C3524" s="90"/>
      <c r="D3524" s="90"/>
      <c r="E3524" s="90"/>
      <c r="F3524" s="90"/>
      <c r="G3524" s="90"/>
      <c r="H3524" s="90"/>
    </row>
    <row r="3525" spans="1:8">
      <c r="A3525" s="90"/>
      <c r="B3525" s="90"/>
      <c r="C3525" s="90"/>
      <c r="D3525" s="90"/>
      <c r="E3525" s="90"/>
      <c r="F3525" s="90"/>
      <c r="G3525" s="90"/>
      <c r="H3525" s="90"/>
    </row>
    <row r="3526" spans="1:8">
      <c r="A3526" s="90"/>
      <c r="B3526" s="90"/>
      <c r="C3526" s="90"/>
      <c r="D3526" s="90"/>
      <c r="E3526" s="90"/>
      <c r="F3526" s="90"/>
      <c r="G3526" s="90"/>
      <c r="H3526" s="90"/>
    </row>
    <row r="3527" spans="1:8">
      <c r="A3527" s="90"/>
      <c r="B3527" s="90"/>
      <c r="C3527" s="90"/>
      <c r="D3527" s="90"/>
      <c r="E3527" s="90"/>
      <c r="F3527" s="90"/>
      <c r="G3527" s="90"/>
      <c r="H3527" s="90"/>
    </row>
    <row r="3528" spans="1:8">
      <c r="A3528" s="90"/>
      <c r="B3528" s="90"/>
      <c r="C3528" s="90"/>
      <c r="D3528" s="90"/>
      <c r="E3528" s="90"/>
      <c r="F3528" s="90"/>
      <c r="G3528" s="90"/>
      <c r="H3528" s="90"/>
    </row>
    <row r="3529" spans="1:8">
      <c r="A3529" s="90"/>
      <c r="B3529" s="90"/>
      <c r="C3529" s="90"/>
      <c r="D3529" s="90"/>
      <c r="E3529" s="90"/>
      <c r="F3529" s="90"/>
      <c r="G3529" s="90"/>
      <c r="H3529" s="90"/>
    </row>
    <row r="3530" spans="1:8">
      <c r="A3530" s="90"/>
      <c r="B3530" s="90"/>
      <c r="C3530" s="90"/>
      <c r="D3530" s="90"/>
      <c r="E3530" s="90"/>
      <c r="F3530" s="90"/>
      <c r="G3530" s="90"/>
      <c r="H3530" s="90"/>
    </row>
    <row r="3531" spans="1:8">
      <c r="A3531" s="90"/>
      <c r="B3531" s="90"/>
      <c r="C3531" s="90"/>
      <c r="D3531" s="90"/>
      <c r="E3531" s="90"/>
      <c r="F3531" s="90"/>
      <c r="G3531" s="90"/>
      <c r="H3531" s="90"/>
    </row>
    <row r="3532" spans="1:8">
      <c r="A3532" s="90"/>
      <c r="B3532" s="90"/>
      <c r="C3532" s="90"/>
      <c r="D3532" s="90"/>
      <c r="E3532" s="90"/>
      <c r="F3532" s="90"/>
      <c r="G3532" s="90"/>
      <c r="H3532" s="90"/>
    </row>
    <row r="3533" spans="1:8">
      <c r="A3533" s="90"/>
      <c r="B3533" s="90"/>
      <c r="C3533" s="90"/>
      <c r="D3533" s="90"/>
      <c r="E3533" s="90"/>
      <c r="F3533" s="90"/>
      <c r="G3533" s="90"/>
      <c r="H3533" s="90"/>
    </row>
    <row r="3534" spans="1:8">
      <c r="A3534" s="90"/>
      <c r="B3534" s="90"/>
      <c r="C3534" s="90"/>
      <c r="D3534" s="90"/>
      <c r="E3534" s="90"/>
      <c r="F3534" s="90"/>
      <c r="G3534" s="90"/>
      <c r="H3534" s="90"/>
    </row>
    <row r="3535" spans="1:8">
      <c r="A3535" s="90"/>
      <c r="B3535" s="90"/>
      <c r="C3535" s="90"/>
      <c r="D3535" s="90"/>
      <c r="E3535" s="90"/>
      <c r="F3535" s="90"/>
      <c r="G3535" s="90"/>
      <c r="H3535" s="90"/>
    </row>
    <row r="3536" spans="1:8">
      <c r="A3536" s="90"/>
      <c r="B3536" s="90"/>
      <c r="C3536" s="90"/>
      <c r="D3536" s="90"/>
      <c r="E3536" s="90"/>
      <c r="F3536" s="90"/>
      <c r="G3536" s="90"/>
      <c r="H3536" s="90"/>
    </row>
    <row r="3537" spans="1:8">
      <c r="A3537" s="90"/>
      <c r="B3537" s="90"/>
      <c r="C3537" s="90"/>
      <c r="D3537" s="90"/>
      <c r="E3537" s="90"/>
      <c r="F3537" s="90"/>
      <c r="G3537" s="90"/>
      <c r="H3537" s="90"/>
    </row>
    <row r="3538" spans="1:8">
      <c r="A3538" s="90"/>
      <c r="B3538" s="90"/>
      <c r="C3538" s="90"/>
      <c r="D3538" s="90"/>
      <c r="E3538" s="90"/>
      <c r="F3538" s="90"/>
      <c r="G3538" s="90"/>
      <c r="H3538" s="90"/>
    </row>
    <row r="3539" spans="1:8">
      <c r="A3539" s="90"/>
      <c r="B3539" s="90"/>
      <c r="C3539" s="90"/>
      <c r="D3539" s="90"/>
      <c r="E3539" s="90"/>
      <c r="F3539" s="90"/>
      <c r="G3539" s="90"/>
      <c r="H3539" s="90"/>
    </row>
    <row r="3540" spans="1:8">
      <c r="A3540" s="90"/>
      <c r="B3540" s="90"/>
      <c r="C3540" s="90"/>
      <c r="D3540" s="90"/>
      <c r="E3540" s="90"/>
      <c r="F3540" s="90"/>
      <c r="G3540" s="90"/>
      <c r="H3540" s="90"/>
    </row>
    <row r="3541" spans="1:8">
      <c r="A3541" s="90"/>
      <c r="B3541" s="90"/>
      <c r="C3541" s="90"/>
      <c r="D3541" s="90"/>
      <c r="E3541" s="90"/>
      <c r="F3541" s="90"/>
      <c r="G3541" s="90"/>
      <c r="H3541" s="90"/>
    </row>
    <row r="3542" spans="1:8">
      <c r="A3542" s="90"/>
      <c r="B3542" s="90"/>
      <c r="C3542" s="90"/>
      <c r="D3542" s="90"/>
      <c r="E3542" s="90"/>
      <c r="F3542" s="90"/>
      <c r="G3542" s="90"/>
      <c r="H3542" s="90"/>
    </row>
    <row r="3543" spans="1:8">
      <c r="A3543" s="90"/>
      <c r="B3543" s="90"/>
      <c r="C3543" s="90"/>
      <c r="D3543" s="90"/>
      <c r="E3543" s="90"/>
      <c r="F3543" s="90"/>
      <c r="G3543" s="90"/>
      <c r="H3543" s="90"/>
    </row>
    <row r="3544" spans="1:8">
      <c r="A3544" s="90"/>
      <c r="B3544" s="90"/>
      <c r="C3544" s="90"/>
      <c r="D3544" s="90"/>
      <c r="E3544" s="90"/>
      <c r="F3544" s="90"/>
      <c r="G3544" s="90"/>
      <c r="H3544" s="90"/>
    </row>
    <row r="3545" spans="1:8">
      <c r="A3545" s="90"/>
      <c r="B3545" s="90"/>
      <c r="C3545" s="90"/>
      <c r="D3545" s="90"/>
      <c r="E3545" s="90"/>
      <c r="F3545" s="90"/>
      <c r="G3545" s="90"/>
      <c r="H3545" s="90"/>
    </row>
    <row r="3546" spans="1:8">
      <c r="A3546" s="90"/>
      <c r="B3546" s="90"/>
      <c r="C3546" s="90"/>
      <c r="D3546" s="90"/>
      <c r="E3546" s="90"/>
      <c r="F3546" s="90"/>
      <c r="G3546" s="90"/>
      <c r="H3546" s="90"/>
    </row>
    <row r="3547" spans="1:8">
      <c r="A3547" s="90"/>
      <c r="B3547" s="90"/>
      <c r="C3547" s="90"/>
      <c r="D3547" s="90"/>
      <c r="E3547" s="90"/>
      <c r="F3547" s="90"/>
      <c r="G3547" s="90"/>
      <c r="H3547" s="90"/>
    </row>
    <row r="3548" spans="1:8">
      <c r="A3548" s="90"/>
      <c r="B3548" s="90"/>
      <c r="C3548" s="90"/>
      <c r="D3548" s="90"/>
      <c r="E3548" s="90"/>
      <c r="F3548" s="90"/>
      <c r="G3548" s="90"/>
      <c r="H3548" s="90"/>
    </row>
    <row r="3549" spans="1:8">
      <c r="A3549" s="90"/>
      <c r="B3549" s="90"/>
      <c r="C3549" s="90"/>
      <c r="D3549" s="90"/>
      <c r="E3549" s="90"/>
      <c r="F3549" s="90"/>
      <c r="G3549" s="90"/>
      <c r="H3549" s="90"/>
    </row>
    <row r="3550" spans="1:8">
      <c r="A3550" s="90"/>
      <c r="B3550" s="90"/>
      <c r="C3550" s="90"/>
      <c r="D3550" s="90"/>
      <c r="E3550" s="90"/>
      <c r="F3550" s="90"/>
      <c r="G3550" s="90"/>
      <c r="H3550" s="90"/>
    </row>
    <row r="3551" spans="1:8">
      <c r="A3551" s="90"/>
      <c r="B3551" s="90"/>
      <c r="C3551" s="90"/>
      <c r="D3551" s="90"/>
      <c r="E3551" s="90"/>
      <c r="F3551" s="90"/>
      <c r="G3551" s="90"/>
      <c r="H3551" s="90"/>
    </row>
    <row r="3552" spans="1:8">
      <c r="A3552" s="90"/>
      <c r="B3552" s="90"/>
      <c r="C3552" s="90"/>
      <c r="D3552" s="90"/>
      <c r="E3552" s="90"/>
      <c r="F3552" s="90"/>
      <c r="G3552" s="90"/>
      <c r="H3552" s="90"/>
    </row>
    <row r="3553" spans="1:8">
      <c r="A3553" s="90"/>
      <c r="B3553" s="90"/>
      <c r="C3553" s="90"/>
      <c r="D3553" s="90"/>
      <c r="E3553" s="90"/>
      <c r="F3553" s="90"/>
      <c r="G3553" s="90"/>
      <c r="H3553" s="90"/>
    </row>
    <row r="3554" spans="1:8">
      <c r="A3554" s="90"/>
      <c r="B3554" s="90"/>
      <c r="C3554" s="90"/>
      <c r="D3554" s="90"/>
      <c r="E3554" s="90"/>
      <c r="F3554" s="90"/>
      <c r="G3554" s="90"/>
      <c r="H3554" s="90"/>
    </row>
    <row r="3555" spans="1:8">
      <c r="A3555" s="90"/>
      <c r="B3555" s="90"/>
      <c r="C3555" s="90"/>
      <c r="D3555" s="90"/>
      <c r="E3555" s="90"/>
      <c r="F3555" s="90"/>
      <c r="G3555" s="90"/>
      <c r="H3555" s="90"/>
    </row>
    <row r="3556" spans="1:8">
      <c r="A3556" s="90"/>
      <c r="B3556" s="90"/>
      <c r="C3556" s="90"/>
      <c r="D3556" s="90"/>
      <c r="E3556" s="90"/>
      <c r="F3556" s="90"/>
      <c r="G3556" s="90"/>
      <c r="H3556" s="90"/>
    </row>
    <row r="3557" spans="1:8">
      <c r="A3557" s="90"/>
      <c r="B3557" s="90"/>
      <c r="C3557" s="90"/>
      <c r="D3557" s="90"/>
      <c r="E3557" s="90"/>
      <c r="F3557" s="90"/>
      <c r="G3557" s="90"/>
      <c r="H3557" s="90"/>
    </row>
    <row r="3558" spans="1:8">
      <c r="A3558" s="90"/>
      <c r="B3558" s="90"/>
      <c r="C3558" s="90"/>
      <c r="D3558" s="90"/>
      <c r="E3558" s="90"/>
      <c r="F3558" s="90"/>
      <c r="G3558" s="90"/>
      <c r="H3558" s="90"/>
    </row>
    <row r="3559" spans="1:8">
      <c r="A3559" s="90"/>
      <c r="B3559" s="90"/>
      <c r="C3559" s="90"/>
      <c r="D3559" s="90"/>
      <c r="E3559" s="90"/>
      <c r="F3559" s="90"/>
      <c r="G3559" s="90"/>
      <c r="H3559" s="90"/>
    </row>
    <row r="3560" spans="1:8">
      <c r="A3560" s="90"/>
      <c r="B3560" s="90"/>
      <c r="C3560" s="90"/>
      <c r="D3560" s="90"/>
      <c r="E3560" s="90"/>
      <c r="F3560" s="90"/>
      <c r="G3560" s="90"/>
      <c r="H3560" s="90"/>
    </row>
    <row r="3561" spans="1:8">
      <c r="A3561" s="90"/>
      <c r="B3561" s="90"/>
      <c r="C3561" s="90"/>
      <c r="D3561" s="90"/>
      <c r="E3561" s="90"/>
      <c r="F3561" s="90"/>
      <c r="G3561" s="90"/>
      <c r="H3561" s="90"/>
    </row>
    <row r="3562" spans="1:8">
      <c r="A3562" s="90"/>
      <c r="B3562" s="90"/>
      <c r="C3562" s="90"/>
      <c r="D3562" s="90"/>
      <c r="E3562" s="90"/>
      <c r="F3562" s="90"/>
      <c r="G3562" s="90"/>
      <c r="H3562" s="90"/>
    </row>
    <row r="3563" spans="1:8">
      <c r="A3563" s="90"/>
      <c r="B3563" s="90"/>
      <c r="C3563" s="90"/>
      <c r="D3563" s="90"/>
      <c r="E3563" s="90"/>
      <c r="F3563" s="90"/>
      <c r="G3563" s="90"/>
      <c r="H3563" s="90"/>
    </row>
    <row r="3564" spans="1:8">
      <c r="A3564" s="90"/>
      <c r="B3564" s="90"/>
      <c r="C3564" s="90"/>
      <c r="D3564" s="90"/>
      <c r="E3564" s="90"/>
      <c r="F3564" s="90"/>
      <c r="G3564" s="90"/>
      <c r="H3564" s="90"/>
    </row>
    <row r="3565" spans="1:8">
      <c r="A3565" s="90"/>
      <c r="B3565" s="90"/>
      <c r="C3565" s="90"/>
      <c r="D3565" s="90"/>
      <c r="E3565" s="90"/>
      <c r="F3565" s="90"/>
      <c r="G3565" s="90"/>
      <c r="H3565" s="90"/>
    </row>
    <row r="3566" spans="1:8">
      <c r="A3566" s="90"/>
      <c r="B3566" s="90"/>
      <c r="C3566" s="90"/>
      <c r="D3566" s="90"/>
      <c r="E3566" s="90"/>
      <c r="F3566" s="90"/>
      <c r="G3566" s="90"/>
      <c r="H3566" s="90"/>
    </row>
    <row r="3567" spans="1:8">
      <c r="A3567" s="90"/>
      <c r="B3567" s="90"/>
      <c r="C3567" s="90"/>
      <c r="D3567" s="90"/>
      <c r="E3567" s="90"/>
      <c r="F3567" s="90"/>
      <c r="G3567" s="90"/>
      <c r="H3567" s="90"/>
    </row>
    <row r="3568" spans="1:8">
      <c r="A3568" s="90"/>
      <c r="B3568" s="90"/>
      <c r="C3568" s="90"/>
      <c r="D3568" s="90"/>
      <c r="E3568" s="90"/>
      <c r="F3568" s="90"/>
      <c r="G3568" s="90"/>
      <c r="H3568" s="90"/>
    </row>
    <row r="3569" spans="1:8">
      <c r="A3569" s="90"/>
      <c r="B3569" s="90"/>
      <c r="C3569" s="90"/>
      <c r="D3569" s="90"/>
      <c r="E3569" s="90"/>
      <c r="F3569" s="90"/>
      <c r="G3569" s="90"/>
      <c r="H3569" s="90"/>
    </row>
    <row r="3570" spans="1:8">
      <c r="A3570" s="90"/>
      <c r="B3570" s="90"/>
      <c r="C3570" s="90"/>
      <c r="D3570" s="90"/>
      <c r="E3570" s="90"/>
      <c r="F3570" s="90"/>
      <c r="G3570" s="90"/>
      <c r="H3570" s="90"/>
    </row>
    <row r="3571" spans="1:8">
      <c r="A3571" s="90"/>
      <c r="B3571" s="90"/>
      <c r="C3571" s="90"/>
      <c r="D3571" s="90"/>
      <c r="E3571" s="90"/>
      <c r="F3571" s="90"/>
      <c r="G3571" s="90"/>
      <c r="H3571" s="90"/>
    </row>
    <row r="3572" spans="1:8">
      <c r="A3572" s="90"/>
      <c r="B3572" s="90"/>
      <c r="C3572" s="90"/>
      <c r="D3572" s="90"/>
      <c r="E3572" s="90"/>
      <c r="F3572" s="90"/>
      <c r="G3572" s="90"/>
      <c r="H3572" s="90"/>
    </row>
    <row r="3573" spans="1:8">
      <c r="A3573" s="90"/>
      <c r="B3573" s="90"/>
      <c r="C3573" s="90"/>
      <c r="D3573" s="90"/>
      <c r="E3573" s="90"/>
      <c r="F3573" s="90"/>
      <c r="G3573" s="90"/>
      <c r="H3573" s="90"/>
    </row>
    <row r="3574" spans="1:8">
      <c r="A3574" s="90"/>
      <c r="B3574" s="90"/>
      <c r="C3574" s="90"/>
      <c r="D3574" s="90"/>
      <c r="E3574" s="90"/>
      <c r="F3574" s="90"/>
      <c r="G3574" s="90"/>
      <c r="H3574" s="90"/>
    </row>
    <row r="3575" spans="1:8">
      <c r="A3575" s="90"/>
      <c r="B3575" s="90"/>
      <c r="C3575" s="90"/>
      <c r="D3575" s="90"/>
      <c r="E3575" s="90"/>
      <c r="F3575" s="90"/>
      <c r="G3575" s="90"/>
      <c r="H3575" s="90"/>
    </row>
    <row r="3576" spans="1:8">
      <c r="A3576" s="90"/>
      <c r="B3576" s="90"/>
      <c r="C3576" s="90"/>
      <c r="D3576" s="90"/>
      <c r="E3576" s="90"/>
      <c r="F3576" s="90"/>
      <c r="G3576" s="90"/>
      <c r="H3576" s="90"/>
    </row>
    <row r="3577" spans="1:8">
      <c r="A3577" s="90"/>
      <c r="B3577" s="90"/>
      <c r="C3577" s="90"/>
      <c r="D3577" s="90"/>
      <c r="E3577" s="90"/>
      <c r="F3577" s="90"/>
      <c r="G3577" s="90"/>
      <c r="H3577" s="90"/>
    </row>
    <row r="3578" spans="1:8">
      <c r="A3578" s="90"/>
      <c r="B3578" s="90"/>
      <c r="C3578" s="90"/>
      <c r="D3578" s="90"/>
      <c r="E3578" s="90"/>
      <c r="F3578" s="90"/>
      <c r="G3578" s="90"/>
      <c r="H3578" s="90"/>
    </row>
    <row r="3579" spans="1:8">
      <c r="A3579" s="90"/>
      <c r="B3579" s="90"/>
      <c r="C3579" s="90"/>
      <c r="D3579" s="90"/>
      <c r="E3579" s="90"/>
      <c r="F3579" s="90"/>
      <c r="G3579" s="90"/>
      <c r="H3579" s="90"/>
    </row>
    <row r="3580" spans="1:8">
      <c r="A3580" s="90"/>
      <c r="B3580" s="90"/>
      <c r="C3580" s="90"/>
      <c r="D3580" s="90"/>
      <c r="E3580" s="90"/>
      <c r="F3580" s="90"/>
      <c r="G3580" s="90"/>
      <c r="H3580" s="90"/>
    </row>
    <row r="3581" spans="1:8">
      <c r="A3581" s="90"/>
      <c r="B3581" s="90"/>
      <c r="C3581" s="90"/>
      <c r="D3581" s="90"/>
      <c r="E3581" s="90"/>
      <c r="F3581" s="90"/>
      <c r="G3581" s="90"/>
      <c r="H3581" s="90"/>
    </row>
    <row r="3582" spans="1:8">
      <c r="A3582" s="90"/>
      <c r="B3582" s="90"/>
      <c r="C3582" s="90"/>
      <c r="D3582" s="90"/>
      <c r="E3582" s="90"/>
      <c r="F3582" s="90"/>
      <c r="G3582" s="90"/>
      <c r="H3582" s="90"/>
    </row>
    <row r="3583" spans="1:8">
      <c r="A3583" s="90"/>
      <c r="B3583" s="90"/>
      <c r="C3583" s="90"/>
      <c r="D3583" s="90"/>
      <c r="E3583" s="90"/>
      <c r="F3583" s="90"/>
      <c r="G3583" s="90"/>
      <c r="H3583" s="90"/>
    </row>
    <row r="3584" spans="1:8">
      <c r="A3584" s="90"/>
      <c r="B3584" s="90"/>
      <c r="C3584" s="90"/>
      <c r="D3584" s="90"/>
      <c r="E3584" s="90"/>
      <c r="F3584" s="90"/>
      <c r="G3584" s="90"/>
      <c r="H3584" s="90"/>
    </row>
    <row r="3585" spans="1:8">
      <c r="A3585" s="90"/>
      <c r="B3585" s="90"/>
      <c r="C3585" s="90"/>
      <c r="D3585" s="90"/>
      <c r="E3585" s="90"/>
      <c r="F3585" s="90"/>
      <c r="G3585" s="90"/>
      <c r="H3585" s="90"/>
    </row>
    <row r="3586" spans="1:8">
      <c r="A3586" s="90"/>
      <c r="B3586" s="90"/>
      <c r="C3586" s="90"/>
      <c r="D3586" s="90"/>
      <c r="E3586" s="90"/>
      <c r="F3586" s="90"/>
      <c r="G3586" s="90"/>
      <c r="H3586" s="90"/>
    </row>
    <row r="3587" spans="1:8">
      <c r="A3587" s="90"/>
      <c r="B3587" s="90"/>
      <c r="C3587" s="90"/>
      <c r="D3587" s="90"/>
      <c r="E3587" s="90"/>
      <c r="F3587" s="90"/>
      <c r="G3587" s="90"/>
      <c r="H3587" s="90"/>
    </row>
    <row r="3588" spans="1:8">
      <c r="A3588" s="90"/>
      <c r="B3588" s="90"/>
      <c r="C3588" s="90"/>
      <c r="D3588" s="90"/>
      <c r="E3588" s="90"/>
      <c r="F3588" s="90"/>
      <c r="G3588" s="90"/>
      <c r="H3588" s="90"/>
    </row>
    <row r="3589" spans="1:8">
      <c r="A3589" s="90"/>
      <c r="B3589" s="90"/>
      <c r="C3589" s="90"/>
      <c r="D3589" s="90"/>
      <c r="E3589" s="90"/>
      <c r="F3589" s="90"/>
      <c r="G3589" s="90"/>
      <c r="H3589" s="90"/>
    </row>
    <row r="3590" spans="1:8">
      <c r="A3590" s="90"/>
      <c r="B3590" s="90"/>
      <c r="C3590" s="90"/>
      <c r="D3590" s="90"/>
      <c r="E3590" s="90"/>
      <c r="F3590" s="90"/>
      <c r="G3590" s="90"/>
      <c r="H3590" s="90"/>
    </row>
    <row r="3591" spans="1:8">
      <c r="A3591" s="90"/>
      <c r="B3591" s="90"/>
      <c r="C3591" s="90"/>
      <c r="D3591" s="90"/>
      <c r="E3591" s="90"/>
      <c r="F3591" s="90"/>
      <c r="G3591" s="90"/>
      <c r="H3591" s="90"/>
    </row>
    <row r="3592" spans="1:8">
      <c r="A3592" s="90"/>
      <c r="B3592" s="90"/>
      <c r="C3592" s="90"/>
      <c r="D3592" s="90"/>
      <c r="E3592" s="90"/>
      <c r="F3592" s="90"/>
      <c r="G3592" s="90"/>
      <c r="H3592" s="90"/>
    </row>
    <row r="3593" spans="1:8">
      <c r="A3593" s="90"/>
      <c r="B3593" s="90"/>
      <c r="C3593" s="90"/>
      <c r="D3593" s="90"/>
      <c r="E3593" s="90"/>
      <c r="F3593" s="90"/>
      <c r="G3593" s="90"/>
      <c r="H3593" s="90"/>
    </row>
    <row r="3594" spans="1:8">
      <c r="A3594" s="90"/>
      <c r="B3594" s="90"/>
      <c r="C3594" s="90"/>
      <c r="D3594" s="90"/>
      <c r="E3594" s="90"/>
      <c r="F3594" s="90"/>
      <c r="G3594" s="90"/>
      <c r="H3594" s="90"/>
    </row>
    <row r="3595" spans="1:8">
      <c r="A3595" s="90"/>
      <c r="B3595" s="90"/>
      <c r="C3595" s="90"/>
      <c r="D3595" s="90"/>
      <c r="E3595" s="90"/>
      <c r="F3595" s="90"/>
      <c r="G3595" s="90"/>
      <c r="H3595" s="90"/>
    </row>
    <row r="3596" spans="1:8">
      <c r="A3596" s="90"/>
      <c r="B3596" s="90"/>
      <c r="C3596" s="90"/>
      <c r="D3596" s="90"/>
      <c r="E3596" s="90"/>
      <c r="F3596" s="90"/>
      <c r="G3596" s="90"/>
      <c r="H3596" s="90"/>
    </row>
    <row r="3597" spans="1:8">
      <c r="A3597" s="90"/>
      <c r="B3597" s="90"/>
      <c r="C3597" s="90"/>
      <c r="D3597" s="90"/>
      <c r="E3597" s="90"/>
      <c r="F3597" s="90"/>
      <c r="G3597" s="90"/>
      <c r="H3597" s="90"/>
    </row>
    <row r="3598" spans="1:8">
      <c r="A3598" s="90"/>
      <c r="B3598" s="90"/>
      <c r="C3598" s="90"/>
      <c r="D3598" s="90"/>
      <c r="E3598" s="90"/>
      <c r="F3598" s="90"/>
      <c r="G3598" s="90"/>
      <c r="H3598" s="90"/>
    </row>
    <row r="3599" spans="1:8">
      <c r="A3599" s="90"/>
      <c r="B3599" s="90"/>
      <c r="C3599" s="90"/>
      <c r="D3599" s="90"/>
      <c r="E3599" s="90"/>
      <c r="F3599" s="90"/>
      <c r="G3599" s="90"/>
      <c r="H3599" s="90"/>
    </row>
    <row r="3600" spans="1:8">
      <c r="A3600" s="90"/>
      <c r="B3600" s="90"/>
      <c r="C3600" s="90"/>
      <c r="D3600" s="90"/>
      <c r="E3600" s="90"/>
      <c r="F3600" s="90"/>
      <c r="G3600" s="90"/>
      <c r="H3600" s="90"/>
    </row>
    <row r="3601" spans="1:8">
      <c r="A3601" s="90"/>
      <c r="B3601" s="90"/>
      <c r="C3601" s="90"/>
      <c r="D3601" s="90"/>
      <c r="E3601" s="90"/>
      <c r="F3601" s="90"/>
      <c r="G3601" s="90"/>
      <c r="H3601" s="90"/>
    </row>
    <row r="3602" spans="1:8">
      <c r="A3602" s="90"/>
      <c r="B3602" s="90"/>
      <c r="C3602" s="90"/>
      <c r="D3602" s="90"/>
      <c r="E3602" s="90"/>
      <c r="F3602" s="90"/>
      <c r="G3602" s="90"/>
      <c r="H3602" s="90"/>
    </row>
    <row r="3603" spans="1:8">
      <c r="A3603" s="90"/>
      <c r="B3603" s="90"/>
      <c r="C3603" s="90"/>
      <c r="D3603" s="90"/>
      <c r="E3603" s="90"/>
      <c r="F3603" s="90"/>
      <c r="G3603" s="90"/>
      <c r="H3603" s="90"/>
    </row>
    <row r="3604" spans="1:8">
      <c r="A3604" s="90"/>
      <c r="B3604" s="90"/>
      <c r="C3604" s="90"/>
      <c r="D3604" s="90"/>
      <c r="E3604" s="90"/>
      <c r="F3604" s="90"/>
      <c r="G3604" s="90"/>
      <c r="H3604" s="90"/>
    </row>
    <row r="3605" spans="1:8">
      <c r="A3605" s="90"/>
      <c r="B3605" s="90"/>
      <c r="C3605" s="90"/>
      <c r="D3605" s="90"/>
      <c r="E3605" s="90"/>
      <c r="F3605" s="90"/>
      <c r="G3605" s="90"/>
      <c r="H3605" s="90"/>
    </row>
    <row r="3606" spans="1:8">
      <c r="A3606" s="90"/>
      <c r="B3606" s="90"/>
      <c r="C3606" s="90"/>
      <c r="D3606" s="90"/>
      <c r="E3606" s="90"/>
      <c r="F3606" s="90"/>
      <c r="G3606" s="90"/>
      <c r="H3606" s="90"/>
    </row>
    <row r="3607" spans="1:8">
      <c r="A3607" s="90"/>
      <c r="B3607" s="90"/>
      <c r="C3607" s="90"/>
      <c r="D3607" s="90"/>
      <c r="E3607" s="90"/>
      <c r="F3607" s="90"/>
      <c r="G3607" s="90"/>
      <c r="H3607" s="90"/>
    </row>
    <row r="3608" spans="1:8">
      <c r="A3608" s="90"/>
      <c r="B3608" s="90"/>
      <c r="C3608" s="90"/>
      <c r="D3608" s="90"/>
      <c r="E3608" s="90"/>
      <c r="F3608" s="90"/>
      <c r="G3608" s="90"/>
      <c r="H3608" s="90"/>
    </row>
    <row r="3609" spans="1:8">
      <c r="A3609" s="90"/>
      <c r="B3609" s="90"/>
      <c r="C3609" s="90"/>
      <c r="D3609" s="90"/>
      <c r="E3609" s="90"/>
      <c r="F3609" s="90"/>
      <c r="G3609" s="90"/>
      <c r="H3609" s="90"/>
    </row>
    <row r="3610" spans="1:8">
      <c r="A3610" s="90"/>
      <c r="B3610" s="90"/>
      <c r="C3610" s="90"/>
      <c r="D3610" s="90"/>
      <c r="E3610" s="90"/>
      <c r="F3610" s="90"/>
      <c r="G3610" s="90"/>
      <c r="H3610" s="90"/>
    </row>
    <row r="3611" spans="1:8">
      <c r="A3611" s="90"/>
      <c r="B3611" s="90"/>
      <c r="C3611" s="90"/>
      <c r="D3611" s="90"/>
      <c r="E3611" s="90"/>
      <c r="F3611" s="90"/>
      <c r="G3611" s="90"/>
      <c r="H3611" s="90"/>
    </row>
    <row r="3612" spans="1:8">
      <c r="A3612" s="90"/>
      <c r="B3612" s="90"/>
      <c r="C3612" s="90"/>
      <c r="D3612" s="90"/>
      <c r="E3612" s="90"/>
      <c r="F3612" s="90"/>
      <c r="G3612" s="90"/>
      <c r="H3612" s="90"/>
    </row>
    <row r="3613" spans="1:8">
      <c r="A3613" s="90"/>
      <c r="B3613" s="90"/>
      <c r="C3613" s="90"/>
      <c r="D3613" s="90"/>
      <c r="E3613" s="90"/>
      <c r="F3613" s="90"/>
      <c r="G3613" s="90"/>
      <c r="H3613" s="90"/>
    </row>
    <row r="3614" spans="1:8">
      <c r="A3614" s="90"/>
      <c r="B3614" s="90"/>
      <c r="C3614" s="90"/>
      <c r="D3614" s="90"/>
      <c r="E3614" s="90"/>
      <c r="F3614" s="90"/>
      <c r="G3614" s="90"/>
      <c r="H3614" s="90"/>
    </row>
    <row r="3615" spans="1:8">
      <c r="A3615" s="90"/>
      <c r="B3615" s="90"/>
      <c r="C3615" s="90"/>
      <c r="D3615" s="90"/>
      <c r="E3615" s="90"/>
      <c r="F3615" s="90"/>
      <c r="G3615" s="90"/>
      <c r="H3615" s="90"/>
    </row>
    <row r="3616" spans="1:8">
      <c r="A3616" s="90"/>
      <c r="B3616" s="90"/>
      <c r="C3616" s="90"/>
      <c r="D3616" s="90"/>
      <c r="E3616" s="90"/>
      <c r="F3616" s="90"/>
      <c r="G3616" s="90"/>
      <c r="H3616" s="90"/>
    </row>
    <row r="3617" spans="1:8">
      <c r="A3617" s="90"/>
      <c r="B3617" s="90"/>
      <c r="C3617" s="90"/>
      <c r="D3617" s="90"/>
      <c r="E3617" s="90"/>
      <c r="F3617" s="90"/>
      <c r="G3617" s="90"/>
      <c r="H3617" s="90"/>
    </row>
    <row r="3618" spans="1:8">
      <c r="A3618" s="90"/>
      <c r="B3618" s="90"/>
      <c r="C3618" s="90"/>
      <c r="D3618" s="90"/>
      <c r="E3618" s="90"/>
      <c r="F3618" s="90"/>
      <c r="G3618" s="90"/>
      <c r="H3618" s="90"/>
    </row>
    <row r="3619" spans="1:8">
      <c r="A3619" s="90"/>
      <c r="B3619" s="90"/>
      <c r="C3619" s="90"/>
      <c r="D3619" s="90"/>
      <c r="E3619" s="90"/>
      <c r="F3619" s="90"/>
      <c r="G3619" s="90"/>
      <c r="H3619" s="90"/>
    </row>
    <row r="3620" spans="1:8">
      <c r="A3620" s="90"/>
      <c r="B3620" s="90"/>
      <c r="C3620" s="90"/>
      <c r="D3620" s="90"/>
      <c r="E3620" s="90"/>
      <c r="F3620" s="90"/>
      <c r="G3620" s="90"/>
      <c r="H3620" s="90"/>
    </row>
    <row r="3621" spans="1:8">
      <c r="A3621" s="90"/>
      <c r="B3621" s="90"/>
      <c r="C3621" s="90"/>
      <c r="D3621" s="90"/>
      <c r="E3621" s="90"/>
      <c r="F3621" s="90"/>
      <c r="G3621" s="90"/>
      <c r="H3621" s="90"/>
    </row>
    <row r="3622" spans="1:8">
      <c r="A3622" s="90"/>
      <c r="B3622" s="90"/>
      <c r="C3622" s="90"/>
      <c r="D3622" s="90"/>
      <c r="E3622" s="90"/>
      <c r="F3622" s="90"/>
      <c r="G3622" s="90"/>
      <c r="H3622" s="90"/>
    </row>
    <row r="3623" spans="1:8">
      <c r="A3623" s="90"/>
      <c r="B3623" s="90"/>
      <c r="C3623" s="90"/>
      <c r="D3623" s="90"/>
      <c r="E3623" s="90"/>
      <c r="F3623" s="90"/>
      <c r="G3623" s="90"/>
      <c r="H3623" s="90"/>
    </row>
    <row r="3624" spans="1:8">
      <c r="A3624" s="90"/>
      <c r="B3624" s="90"/>
      <c r="C3624" s="90"/>
      <c r="D3624" s="90"/>
      <c r="E3624" s="90"/>
      <c r="F3624" s="90"/>
      <c r="G3624" s="90"/>
      <c r="H3624" s="90"/>
    </row>
    <row r="3625" spans="1:8">
      <c r="A3625" s="90"/>
      <c r="B3625" s="90"/>
      <c r="C3625" s="90"/>
      <c r="D3625" s="90"/>
      <c r="E3625" s="90"/>
      <c r="F3625" s="90"/>
      <c r="G3625" s="90"/>
      <c r="H3625" s="90"/>
    </row>
    <row r="3626" spans="1:8">
      <c r="A3626" s="90"/>
      <c r="B3626" s="90"/>
      <c r="C3626" s="90"/>
      <c r="D3626" s="90"/>
      <c r="E3626" s="90"/>
      <c r="F3626" s="90"/>
      <c r="G3626" s="90"/>
      <c r="H3626" s="90"/>
    </row>
    <row r="3627" spans="1:8">
      <c r="A3627" s="90"/>
      <c r="B3627" s="90"/>
      <c r="C3627" s="90"/>
      <c r="D3627" s="90"/>
      <c r="E3627" s="90"/>
      <c r="F3627" s="90"/>
      <c r="G3627" s="90"/>
      <c r="H3627" s="90"/>
    </row>
    <row r="3628" spans="1:8">
      <c r="A3628" s="90"/>
      <c r="B3628" s="90"/>
      <c r="C3628" s="90"/>
      <c r="D3628" s="90"/>
      <c r="E3628" s="90"/>
      <c r="F3628" s="90"/>
      <c r="G3628" s="90"/>
      <c r="H3628" s="90"/>
    </row>
    <row r="3629" spans="1:8">
      <c r="A3629" s="90"/>
      <c r="B3629" s="90"/>
      <c r="C3629" s="90"/>
      <c r="D3629" s="90"/>
      <c r="E3629" s="90"/>
      <c r="F3629" s="90"/>
      <c r="G3629" s="90"/>
      <c r="H3629" s="90"/>
    </row>
    <row r="3630" spans="1:8">
      <c r="A3630" s="90"/>
      <c r="B3630" s="90"/>
      <c r="C3630" s="90"/>
      <c r="D3630" s="90"/>
      <c r="E3630" s="90"/>
      <c r="F3630" s="90"/>
      <c r="G3630" s="90"/>
      <c r="H3630" s="90"/>
    </row>
    <row r="3631" spans="1:8">
      <c r="A3631" s="90"/>
      <c r="B3631" s="90"/>
      <c r="C3631" s="90"/>
      <c r="D3631" s="90"/>
      <c r="E3631" s="90"/>
      <c r="F3631" s="90"/>
      <c r="G3631" s="90"/>
      <c r="H3631" s="90"/>
    </row>
    <row r="3632" spans="1:8">
      <c r="A3632" s="90"/>
      <c r="B3632" s="90"/>
      <c r="C3632" s="90"/>
      <c r="D3632" s="90"/>
      <c r="E3632" s="90"/>
      <c r="F3632" s="90"/>
      <c r="G3632" s="90"/>
      <c r="H3632" s="90"/>
    </row>
    <row r="3633" spans="1:8">
      <c r="A3633" s="90"/>
      <c r="B3633" s="90"/>
      <c r="C3633" s="90"/>
      <c r="D3633" s="90"/>
      <c r="E3633" s="90"/>
      <c r="F3633" s="90"/>
      <c r="G3633" s="90"/>
      <c r="H3633" s="90"/>
    </row>
    <row r="3634" spans="1:8">
      <c r="A3634" s="90"/>
      <c r="B3634" s="90"/>
      <c r="C3634" s="90"/>
      <c r="D3634" s="90"/>
      <c r="E3634" s="90"/>
      <c r="F3634" s="90"/>
      <c r="G3634" s="90"/>
      <c r="H3634" s="90"/>
    </row>
    <row r="3635" spans="1:8">
      <c r="A3635" s="90"/>
      <c r="B3635" s="90"/>
      <c r="C3635" s="90"/>
      <c r="D3635" s="90"/>
      <c r="E3635" s="90"/>
      <c r="F3635" s="90"/>
      <c r="G3635" s="90"/>
      <c r="H3635" s="90"/>
    </row>
    <row r="3636" spans="1:8">
      <c r="A3636" s="90"/>
      <c r="B3636" s="90"/>
      <c r="C3636" s="90"/>
      <c r="D3636" s="90"/>
      <c r="E3636" s="90"/>
      <c r="F3636" s="90"/>
      <c r="G3636" s="90"/>
      <c r="H3636" s="90"/>
    </row>
    <row r="3637" spans="1:8">
      <c r="A3637" s="90"/>
      <c r="B3637" s="90"/>
      <c r="C3637" s="90"/>
      <c r="D3637" s="90"/>
      <c r="E3637" s="90"/>
      <c r="F3637" s="90"/>
      <c r="G3637" s="90"/>
      <c r="H3637" s="90"/>
    </row>
    <row r="3638" spans="1:8">
      <c r="A3638" s="90"/>
      <c r="B3638" s="90"/>
      <c r="C3638" s="90"/>
      <c r="D3638" s="90"/>
      <c r="E3638" s="90"/>
      <c r="F3638" s="90"/>
      <c r="G3638" s="90"/>
      <c r="H3638" s="90"/>
    </row>
    <row r="3639" spans="1:8">
      <c r="A3639" s="90"/>
      <c r="B3639" s="90"/>
      <c r="C3639" s="90"/>
      <c r="D3639" s="90"/>
      <c r="E3639" s="90"/>
      <c r="F3639" s="90"/>
      <c r="G3639" s="90"/>
      <c r="H3639" s="90"/>
    </row>
    <row r="3640" spans="1:8">
      <c r="A3640" s="90"/>
      <c r="B3640" s="90"/>
      <c r="C3640" s="90"/>
      <c r="D3640" s="90"/>
      <c r="E3640" s="90"/>
      <c r="F3640" s="90"/>
      <c r="G3640" s="90"/>
      <c r="H3640" s="90"/>
    </row>
    <row r="3641" spans="1:8">
      <c r="A3641" s="90"/>
      <c r="B3641" s="90"/>
      <c r="C3641" s="90"/>
      <c r="D3641" s="90"/>
      <c r="E3641" s="90"/>
      <c r="F3641" s="90"/>
      <c r="G3641" s="90"/>
      <c r="H3641" s="90"/>
    </row>
    <row r="3642" spans="1:8">
      <c r="A3642" s="90"/>
      <c r="B3642" s="90"/>
      <c r="C3642" s="90"/>
      <c r="D3642" s="90"/>
      <c r="E3642" s="90"/>
      <c r="F3642" s="90"/>
      <c r="G3642" s="90"/>
      <c r="H3642" s="90"/>
    </row>
    <row r="3643" spans="1:8">
      <c r="A3643" s="90"/>
      <c r="B3643" s="90"/>
      <c r="C3643" s="90"/>
      <c r="D3643" s="90"/>
      <c r="E3643" s="90"/>
      <c r="F3643" s="90"/>
      <c r="G3643" s="90"/>
      <c r="H3643" s="90"/>
    </row>
    <row r="3644" spans="1:8">
      <c r="A3644" s="90"/>
      <c r="B3644" s="90"/>
      <c r="C3644" s="90"/>
      <c r="D3644" s="90"/>
      <c r="E3644" s="90"/>
      <c r="F3644" s="90"/>
      <c r="G3644" s="90"/>
      <c r="H3644" s="90"/>
    </row>
    <row r="3645" spans="1:8">
      <c r="A3645" s="90"/>
      <c r="B3645" s="90"/>
      <c r="C3645" s="90"/>
      <c r="D3645" s="90"/>
      <c r="E3645" s="90"/>
      <c r="F3645" s="90"/>
      <c r="G3645" s="90"/>
      <c r="H3645" s="90"/>
    </row>
    <row r="3646" spans="1:8">
      <c r="A3646" s="90"/>
      <c r="B3646" s="90"/>
      <c r="C3646" s="90"/>
      <c r="D3646" s="90"/>
      <c r="E3646" s="90"/>
      <c r="F3646" s="90"/>
      <c r="G3646" s="90"/>
      <c r="H3646" s="90"/>
    </row>
    <row r="3647" spans="1:8">
      <c r="A3647" s="90"/>
      <c r="B3647" s="90"/>
      <c r="C3647" s="90"/>
      <c r="D3647" s="90"/>
      <c r="E3647" s="90"/>
      <c r="F3647" s="90"/>
      <c r="G3647" s="90"/>
      <c r="H3647" s="90"/>
    </row>
    <row r="3648" spans="1:8">
      <c r="A3648" s="90"/>
      <c r="B3648" s="90"/>
      <c r="C3648" s="90"/>
      <c r="D3648" s="90"/>
      <c r="E3648" s="90"/>
      <c r="F3648" s="90"/>
      <c r="G3648" s="90"/>
      <c r="H3648" s="90"/>
    </row>
    <row r="3649" spans="1:8">
      <c r="A3649" s="90"/>
      <c r="B3649" s="90"/>
      <c r="C3649" s="90"/>
      <c r="D3649" s="90"/>
      <c r="E3649" s="90"/>
      <c r="F3649" s="90"/>
      <c r="G3649" s="90"/>
      <c r="H3649" s="90"/>
    </row>
    <row r="3650" spans="1:8">
      <c r="A3650" s="90"/>
      <c r="B3650" s="90"/>
      <c r="C3650" s="90"/>
      <c r="D3650" s="90"/>
      <c r="E3650" s="90"/>
      <c r="F3650" s="90"/>
      <c r="G3650" s="90"/>
      <c r="H3650" s="90"/>
    </row>
    <row r="3651" spans="1:8">
      <c r="A3651" s="90"/>
      <c r="B3651" s="90"/>
      <c r="C3651" s="90"/>
      <c r="D3651" s="90"/>
      <c r="E3651" s="90"/>
      <c r="F3651" s="90"/>
      <c r="G3651" s="90"/>
      <c r="H3651" s="90"/>
    </row>
    <row r="3652" spans="1:8">
      <c r="A3652" s="90"/>
      <c r="B3652" s="90"/>
      <c r="C3652" s="90"/>
      <c r="D3652" s="90"/>
      <c r="E3652" s="90"/>
      <c r="F3652" s="90"/>
      <c r="G3652" s="90"/>
      <c r="H3652" s="90"/>
    </row>
    <row r="3653" spans="1:8">
      <c r="A3653" s="90"/>
      <c r="B3653" s="90"/>
      <c r="C3653" s="90"/>
      <c r="D3653" s="90"/>
      <c r="E3653" s="90"/>
      <c r="F3653" s="90"/>
      <c r="G3653" s="90"/>
      <c r="H3653" s="90"/>
    </row>
    <row r="3654" spans="1:8">
      <c r="A3654" s="90"/>
      <c r="B3654" s="90"/>
      <c r="C3654" s="90"/>
      <c r="D3654" s="90"/>
      <c r="E3654" s="90"/>
      <c r="F3654" s="90"/>
      <c r="G3654" s="90"/>
      <c r="H3654" s="90"/>
    </row>
    <row r="3655" spans="1:8">
      <c r="A3655" s="90"/>
      <c r="B3655" s="90"/>
      <c r="C3655" s="90"/>
      <c r="D3655" s="90"/>
      <c r="E3655" s="90"/>
      <c r="F3655" s="90"/>
      <c r="G3655" s="90"/>
      <c r="H3655" s="90"/>
    </row>
    <row r="3656" spans="1:8">
      <c r="A3656" s="90"/>
      <c r="B3656" s="90"/>
      <c r="C3656" s="90"/>
      <c r="D3656" s="90"/>
      <c r="E3656" s="90"/>
      <c r="F3656" s="90"/>
      <c r="G3656" s="90"/>
      <c r="H3656" s="90"/>
    </row>
    <row r="3657" spans="1:8">
      <c r="A3657" s="90"/>
      <c r="B3657" s="90"/>
      <c r="C3657" s="90"/>
      <c r="D3657" s="90"/>
      <c r="E3657" s="90"/>
      <c r="F3657" s="90"/>
      <c r="G3657" s="90"/>
      <c r="H3657" s="90"/>
    </row>
    <row r="3658" spans="1:8">
      <c r="A3658" s="90"/>
      <c r="B3658" s="90"/>
      <c r="C3658" s="90"/>
      <c r="D3658" s="90"/>
      <c r="E3658" s="90"/>
      <c r="F3658" s="90"/>
      <c r="G3658" s="90"/>
      <c r="H3658" s="90"/>
    </row>
    <row r="3659" spans="1:8">
      <c r="A3659" s="90"/>
      <c r="B3659" s="90"/>
      <c r="C3659" s="90"/>
      <c r="D3659" s="90"/>
      <c r="E3659" s="90"/>
      <c r="F3659" s="90"/>
      <c r="G3659" s="90"/>
      <c r="H3659" s="90"/>
    </row>
    <row r="3660" spans="1:8">
      <c r="A3660" s="90"/>
      <c r="B3660" s="90"/>
      <c r="C3660" s="90"/>
      <c r="D3660" s="90"/>
      <c r="E3660" s="90"/>
      <c r="F3660" s="90"/>
      <c r="G3660" s="90"/>
      <c r="H3660" s="90"/>
    </row>
    <row r="3661" spans="1:8">
      <c r="A3661" s="90"/>
      <c r="B3661" s="90"/>
      <c r="C3661" s="90"/>
      <c r="D3661" s="90"/>
      <c r="E3661" s="90"/>
      <c r="F3661" s="90"/>
      <c r="G3661" s="90"/>
      <c r="H3661" s="90"/>
    </row>
    <row r="3662" spans="1:8">
      <c r="A3662" s="90"/>
      <c r="B3662" s="90"/>
      <c r="C3662" s="90"/>
      <c r="D3662" s="90"/>
      <c r="E3662" s="90"/>
      <c r="F3662" s="90"/>
      <c r="G3662" s="90"/>
      <c r="H3662" s="90"/>
    </row>
    <row r="3663" spans="1:8">
      <c r="A3663" s="90"/>
      <c r="B3663" s="90"/>
      <c r="C3663" s="90"/>
      <c r="D3663" s="90"/>
      <c r="E3663" s="90"/>
      <c r="F3663" s="90"/>
      <c r="G3663" s="90"/>
      <c r="H3663" s="90"/>
    </row>
    <row r="3664" spans="1:8">
      <c r="A3664" s="90"/>
      <c r="B3664" s="90"/>
      <c r="C3664" s="90"/>
      <c r="D3664" s="90"/>
      <c r="E3664" s="90"/>
      <c r="F3664" s="90"/>
      <c r="G3664" s="90"/>
      <c r="H3664" s="90"/>
    </row>
    <row r="3665" spans="1:8">
      <c r="A3665" s="90"/>
      <c r="B3665" s="90"/>
      <c r="C3665" s="90"/>
      <c r="D3665" s="90"/>
      <c r="E3665" s="90"/>
      <c r="F3665" s="90"/>
      <c r="G3665" s="90"/>
      <c r="H3665" s="90"/>
    </row>
    <row r="3666" spans="1:8">
      <c r="A3666" s="90"/>
      <c r="B3666" s="90"/>
      <c r="C3666" s="90"/>
      <c r="D3666" s="90"/>
      <c r="E3666" s="90"/>
      <c r="F3666" s="90"/>
      <c r="G3666" s="90"/>
      <c r="H3666" s="90"/>
    </row>
    <row r="3667" spans="1:8">
      <c r="A3667" s="90"/>
      <c r="B3667" s="90"/>
      <c r="C3667" s="90"/>
      <c r="D3667" s="90"/>
      <c r="E3667" s="90"/>
      <c r="F3667" s="90"/>
      <c r="G3667" s="90"/>
      <c r="H3667" s="90"/>
    </row>
    <row r="3668" spans="1:8">
      <c r="A3668" s="90"/>
      <c r="B3668" s="90"/>
      <c r="C3668" s="90"/>
      <c r="D3668" s="90"/>
      <c r="E3668" s="90"/>
      <c r="F3668" s="90"/>
      <c r="G3668" s="90"/>
      <c r="H3668" s="90"/>
    </row>
    <row r="3669" spans="1:8">
      <c r="A3669" s="90"/>
      <c r="B3669" s="90"/>
      <c r="C3669" s="90"/>
      <c r="D3669" s="90"/>
      <c r="E3669" s="90"/>
      <c r="F3669" s="90"/>
      <c r="G3669" s="90"/>
      <c r="H3669" s="90"/>
    </row>
    <row r="3670" spans="1:8">
      <c r="A3670" s="90"/>
      <c r="B3670" s="90"/>
      <c r="C3670" s="90"/>
      <c r="D3670" s="90"/>
      <c r="E3670" s="90"/>
      <c r="F3670" s="90"/>
      <c r="G3670" s="90"/>
      <c r="H3670" s="90"/>
    </row>
    <row r="3671" spans="1:8">
      <c r="A3671" s="90"/>
      <c r="B3671" s="90"/>
      <c r="C3671" s="90"/>
      <c r="D3671" s="90"/>
      <c r="E3671" s="90"/>
      <c r="F3671" s="90"/>
      <c r="G3671" s="90"/>
      <c r="H3671" s="90"/>
    </row>
    <row r="3672" spans="1:8">
      <c r="A3672" s="90"/>
      <c r="B3672" s="90"/>
      <c r="C3672" s="90"/>
      <c r="D3672" s="90"/>
      <c r="E3672" s="90"/>
      <c r="F3672" s="90"/>
      <c r="G3672" s="90"/>
      <c r="H3672" s="90"/>
    </row>
    <row r="3673" spans="1:8">
      <c r="A3673" s="90"/>
      <c r="B3673" s="90"/>
      <c r="C3673" s="90"/>
      <c r="D3673" s="90"/>
      <c r="E3673" s="90"/>
      <c r="F3673" s="90"/>
      <c r="G3673" s="90"/>
      <c r="H3673" s="90"/>
    </row>
    <row r="3674" spans="1:8">
      <c r="A3674" s="90"/>
      <c r="B3674" s="90"/>
      <c r="C3674" s="90"/>
      <c r="D3674" s="90"/>
      <c r="E3674" s="90"/>
      <c r="F3674" s="90"/>
      <c r="G3674" s="90"/>
      <c r="H3674" s="90"/>
    </row>
    <row r="3675" spans="1:8">
      <c r="A3675" s="90"/>
      <c r="B3675" s="90"/>
      <c r="C3675" s="90"/>
      <c r="D3675" s="90"/>
      <c r="E3675" s="90"/>
      <c r="F3675" s="90"/>
      <c r="G3675" s="90"/>
      <c r="H3675" s="90"/>
    </row>
    <row r="3676" spans="1:8">
      <c r="A3676" s="90"/>
      <c r="B3676" s="90"/>
      <c r="C3676" s="90"/>
      <c r="D3676" s="90"/>
      <c r="E3676" s="90"/>
      <c r="F3676" s="90"/>
      <c r="G3676" s="90"/>
      <c r="H3676" s="90"/>
    </row>
    <row r="3677" spans="1:8">
      <c r="A3677" s="90"/>
      <c r="B3677" s="90"/>
      <c r="C3677" s="90"/>
      <c r="D3677" s="90"/>
      <c r="E3677" s="90"/>
      <c r="F3677" s="90"/>
      <c r="G3677" s="90"/>
      <c r="H3677" s="90"/>
    </row>
    <row r="3678" spans="1:8">
      <c r="A3678" s="90"/>
      <c r="B3678" s="90"/>
      <c r="C3678" s="90"/>
      <c r="D3678" s="90"/>
      <c r="E3678" s="90"/>
      <c r="F3678" s="90"/>
      <c r="G3678" s="90"/>
      <c r="H3678" s="90"/>
    </row>
    <row r="3679" spans="1:8">
      <c r="A3679" s="90"/>
      <c r="B3679" s="90"/>
      <c r="C3679" s="90"/>
      <c r="D3679" s="90"/>
      <c r="E3679" s="90"/>
      <c r="F3679" s="90"/>
      <c r="G3679" s="90"/>
      <c r="H3679" s="90"/>
    </row>
    <row r="3680" spans="1:8">
      <c r="A3680" s="90"/>
      <c r="B3680" s="90"/>
      <c r="C3680" s="90"/>
      <c r="D3680" s="90"/>
      <c r="E3680" s="90"/>
      <c r="F3680" s="90"/>
      <c r="G3680" s="90"/>
      <c r="H3680" s="90"/>
    </row>
    <row r="3681" spans="1:8">
      <c r="A3681" s="90"/>
      <c r="B3681" s="90"/>
      <c r="C3681" s="90"/>
      <c r="D3681" s="90"/>
      <c r="E3681" s="90"/>
      <c r="F3681" s="90"/>
      <c r="G3681" s="90"/>
      <c r="H3681" s="90"/>
    </row>
    <row r="3682" spans="1:8">
      <c r="A3682" s="90"/>
      <c r="B3682" s="90"/>
      <c r="C3682" s="90"/>
      <c r="D3682" s="90"/>
      <c r="E3682" s="90"/>
      <c r="F3682" s="90"/>
      <c r="G3682" s="90"/>
      <c r="H3682" s="90"/>
    </row>
    <row r="3683" spans="1:8">
      <c r="A3683" s="90"/>
      <c r="B3683" s="90"/>
      <c r="C3683" s="90"/>
      <c r="D3683" s="90"/>
      <c r="E3683" s="90"/>
      <c r="F3683" s="90"/>
      <c r="G3683" s="90"/>
      <c r="H3683" s="90"/>
    </row>
    <row r="3684" spans="1:8">
      <c r="A3684" s="90"/>
      <c r="B3684" s="90"/>
      <c r="C3684" s="90"/>
      <c r="D3684" s="90"/>
      <c r="E3684" s="90"/>
      <c r="F3684" s="90"/>
      <c r="G3684" s="90"/>
      <c r="H3684" s="90"/>
    </row>
    <row r="3685" spans="1:8">
      <c r="A3685" s="90"/>
      <c r="B3685" s="90"/>
      <c r="C3685" s="90"/>
      <c r="D3685" s="90"/>
      <c r="E3685" s="90"/>
      <c r="F3685" s="90"/>
      <c r="G3685" s="90"/>
      <c r="H3685" s="90"/>
    </row>
    <row r="3686" spans="1:8">
      <c r="A3686" s="90"/>
      <c r="B3686" s="90"/>
      <c r="C3686" s="90"/>
      <c r="D3686" s="90"/>
      <c r="E3686" s="90"/>
      <c r="F3686" s="90"/>
      <c r="G3686" s="90"/>
      <c r="H3686" s="90"/>
    </row>
    <row r="3687" spans="1:8">
      <c r="A3687" s="90"/>
      <c r="B3687" s="90"/>
      <c r="C3687" s="90"/>
      <c r="D3687" s="90"/>
      <c r="E3687" s="90"/>
      <c r="F3687" s="90"/>
      <c r="G3687" s="90"/>
      <c r="H3687" s="90"/>
    </row>
    <row r="3688" spans="1:8">
      <c r="A3688" s="90"/>
      <c r="B3688" s="90"/>
      <c r="C3688" s="90"/>
      <c r="D3688" s="90"/>
      <c r="E3688" s="90"/>
      <c r="F3688" s="90"/>
      <c r="G3688" s="90"/>
      <c r="H3688" s="90"/>
    </row>
    <row r="3689" spans="1:8">
      <c r="A3689" s="90"/>
      <c r="B3689" s="90"/>
      <c r="C3689" s="90"/>
      <c r="D3689" s="90"/>
      <c r="E3689" s="90"/>
      <c r="F3689" s="90"/>
      <c r="G3689" s="90"/>
      <c r="H3689" s="90"/>
    </row>
    <row r="3690" spans="1:8">
      <c r="A3690" s="90"/>
      <c r="B3690" s="90"/>
      <c r="C3690" s="90"/>
      <c r="D3690" s="90"/>
      <c r="E3690" s="90"/>
      <c r="F3690" s="90"/>
      <c r="G3690" s="90"/>
      <c r="H3690" s="90"/>
    </row>
    <row r="3691" spans="1:8">
      <c r="A3691" s="90"/>
      <c r="B3691" s="90"/>
      <c r="C3691" s="90"/>
      <c r="D3691" s="90"/>
      <c r="E3691" s="90"/>
      <c r="F3691" s="90"/>
      <c r="G3691" s="90"/>
      <c r="H3691" s="90"/>
    </row>
    <row r="3692" spans="1:8">
      <c r="A3692" s="90"/>
      <c r="B3692" s="90"/>
      <c r="C3692" s="90"/>
      <c r="D3692" s="90"/>
      <c r="E3692" s="90"/>
      <c r="F3692" s="90"/>
      <c r="G3692" s="90"/>
      <c r="H3692" s="90"/>
    </row>
    <row r="3693" spans="1:8">
      <c r="A3693" s="90"/>
      <c r="B3693" s="90"/>
      <c r="C3693" s="90"/>
      <c r="D3693" s="90"/>
      <c r="E3693" s="90"/>
      <c r="F3693" s="90"/>
      <c r="G3693" s="90"/>
      <c r="H3693" s="90"/>
    </row>
    <row r="3694" spans="1:8">
      <c r="A3694" s="90"/>
      <c r="B3694" s="90"/>
      <c r="C3694" s="90"/>
      <c r="D3694" s="90"/>
      <c r="E3694" s="90"/>
      <c r="F3694" s="90"/>
      <c r="G3694" s="90"/>
      <c r="H3694" s="90"/>
    </row>
    <row r="3695" spans="1:8">
      <c r="A3695" s="90"/>
      <c r="B3695" s="90"/>
      <c r="C3695" s="90"/>
      <c r="D3695" s="90"/>
      <c r="E3695" s="90"/>
      <c r="F3695" s="90"/>
      <c r="G3695" s="90"/>
      <c r="H3695" s="90"/>
    </row>
    <row r="3696" spans="1:8">
      <c r="A3696" s="90"/>
      <c r="B3696" s="90"/>
      <c r="C3696" s="90"/>
      <c r="D3696" s="90"/>
      <c r="E3696" s="90"/>
      <c r="F3696" s="90"/>
      <c r="G3696" s="90"/>
      <c r="H3696" s="90"/>
    </row>
    <row r="3697" spans="1:8">
      <c r="A3697" s="90"/>
      <c r="B3697" s="90"/>
      <c r="C3697" s="90"/>
      <c r="D3697" s="90"/>
      <c r="E3697" s="90"/>
      <c r="F3697" s="90"/>
      <c r="G3697" s="90"/>
      <c r="H3697" s="90"/>
    </row>
    <row r="3698" spans="1:8">
      <c r="A3698" s="90"/>
      <c r="B3698" s="90"/>
      <c r="C3698" s="90"/>
      <c r="D3698" s="90"/>
      <c r="E3698" s="90"/>
      <c r="F3698" s="90"/>
      <c r="G3698" s="90"/>
      <c r="H3698" s="90"/>
    </row>
    <row r="3699" spans="1:8">
      <c r="A3699" s="90"/>
      <c r="B3699" s="90"/>
      <c r="C3699" s="90"/>
      <c r="D3699" s="90"/>
      <c r="E3699" s="90"/>
      <c r="F3699" s="90"/>
      <c r="G3699" s="90"/>
      <c r="H3699" s="90"/>
    </row>
    <row r="3700" spans="1:8">
      <c r="A3700" s="90"/>
      <c r="B3700" s="90"/>
      <c r="C3700" s="90"/>
      <c r="D3700" s="90"/>
      <c r="E3700" s="90"/>
      <c r="F3700" s="90"/>
      <c r="G3700" s="90"/>
      <c r="H3700" s="90"/>
    </row>
    <row r="3701" spans="1:8">
      <c r="A3701" s="90"/>
      <c r="B3701" s="90"/>
      <c r="C3701" s="90"/>
      <c r="D3701" s="90"/>
      <c r="E3701" s="90"/>
      <c r="F3701" s="90"/>
      <c r="G3701" s="90"/>
      <c r="H3701" s="90"/>
    </row>
    <row r="3702" spans="1:8">
      <c r="A3702" s="90"/>
      <c r="B3702" s="90"/>
      <c r="C3702" s="90"/>
      <c r="D3702" s="90"/>
      <c r="E3702" s="90"/>
      <c r="F3702" s="90"/>
      <c r="G3702" s="90"/>
      <c r="H3702" s="90"/>
    </row>
    <row r="3703" spans="1:8">
      <c r="A3703" s="90"/>
      <c r="B3703" s="90"/>
      <c r="C3703" s="90"/>
      <c r="D3703" s="90"/>
      <c r="E3703" s="90"/>
      <c r="F3703" s="90"/>
      <c r="G3703" s="90"/>
      <c r="H3703" s="90"/>
    </row>
    <row r="3704" spans="1:8">
      <c r="A3704" s="90"/>
      <c r="B3704" s="90"/>
      <c r="C3704" s="90"/>
      <c r="D3704" s="90"/>
      <c r="E3704" s="90"/>
      <c r="F3704" s="90"/>
      <c r="G3704" s="90"/>
      <c r="H3704" s="90"/>
    </row>
    <row r="3705" spans="1:8">
      <c r="A3705" s="90"/>
      <c r="B3705" s="90"/>
      <c r="C3705" s="90"/>
      <c r="D3705" s="90"/>
      <c r="E3705" s="90"/>
      <c r="F3705" s="90"/>
      <c r="G3705" s="90"/>
      <c r="H3705" s="90"/>
    </row>
    <row r="3706" spans="1:8">
      <c r="A3706" s="90"/>
      <c r="B3706" s="90"/>
      <c r="C3706" s="90"/>
      <c r="D3706" s="90"/>
      <c r="E3706" s="90"/>
      <c r="F3706" s="90"/>
      <c r="G3706" s="90"/>
      <c r="H3706" s="90"/>
    </row>
    <row r="3707" spans="1:8">
      <c r="A3707" s="90"/>
      <c r="B3707" s="90"/>
      <c r="C3707" s="90"/>
      <c r="D3707" s="90"/>
      <c r="E3707" s="90"/>
      <c r="F3707" s="90"/>
      <c r="G3707" s="90"/>
      <c r="H3707" s="90"/>
    </row>
    <row r="3708" spans="1:8">
      <c r="A3708" s="90"/>
      <c r="B3708" s="90"/>
      <c r="C3708" s="90"/>
      <c r="D3708" s="90"/>
      <c r="E3708" s="90"/>
      <c r="F3708" s="90"/>
      <c r="G3708" s="90"/>
      <c r="H3708" s="90"/>
    </row>
    <row r="3709" spans="1:8">
      <c r="A3709" s="90"/>
      <c r="B3709" s="90"/>
      <c r="C3709" s="90"/>
      <c r="D3709" s="90"/>
      <c r="E3709" s="90"/>
      <c r="F3709" s="90"/>
      <c r="G3709" s="90"/>
      <c r="H3709" s="90"/>
    </row>
    <row r="3710" spans="1:8">
      <c r="A3710" s="90"/>
      <c r="B3710" s="90"/>
      <c r="C3710" s="90"/>
      <c r="D3710" s="90"/>
      <c r="E3710" s="90"/>
      <c r="F3710" s="90"/>
      <c r="G3710" s="90"/>
      <c r="H3710" s="90"/>
    </row>
    <row r="3711" spans="1:8">
      <c r="A3711" s="90"/>
      <c r="B3711" s="90"/>
      <c r="C3711" s="90"/>
      <c r="D3711" s="90"/>
      <c r="E3711" s="90"/>
      <c r="F3711" s="90"/>
      <c r="G3711" s="90"/>
      <c r="H3711" s="90"/>
    </row>
    <row r="3712" spans="1:8">
      <c r="A3712" s="90"/>
      <c r="B3712" s="90"/>
      <c r="C3712" s="90"/>
      <c r="D3712" s="90"/>
      <c r="E3712" s="90"/>
      <c r="F3712" s="90"/>
      <c r="G3712" s="90"/>
      <c r="H3712" s="90"/>
    </row>
    <row r="3713" spans="1:8">
      <c r="A3713" s="90"/>
      <c r="B3713" s="90"/>
      <c r="C3713" s="90"/>
      <c r="D3713" s="90"/>
      <c r="E3713" s="90"/>
      <c r="F3713" s="90"/>
      <c r="G3713" s="90"/>
      <c r="H3713" s="90"/>
    </row>
    <row r="3714" spans="1:8">
      <c r="A3714" s="90"/>
      <c r="B3714" s="90"/>
      <c r="C3714" s="90"/>
      <c r="D3714" s="90"/>
      <c r="E3714" s="90"/>
      <c r="F3714" s="90"/>
      <c r="G3714" s="90"/>
      <c r="H3714" s="90"/>
    </row>
    <row r="3715" spans="1:8">
      <c r="A3715" s="90"/>
      <c r="B3715" s="90"/>
      <c r="C3715" s="90"/>
      <c r="D3715" s="90"/>
      <c r="E3715" s="90"/>
      <c r="F3715" s="90"/>
      <c r="G3715" s="90"/>
      <c r="H3715" s="90"/>
    </row>
    <row r="3716" spans="1:8">
      <c r="A3716" s="90"/>
      <c r="B3716" s="90"/>
      <c r="C3716" s="90"/>
      <c r="D3716" s="90"/>
      <c r="E3716" s="90"/>
      <c r="F3716" s="90"/>
      <c r="G3716" s="90"/>
      <c r="H3716" s="90"/>
    </row>
    <row r="3717" spans="1:8">
      <c r="A3717" s="90"/>
      <c r="B3717" s="90"/>
      <c r="C3717" s="90"/>
      <c r="D3717" s="90"/>
      <c r="E3717" s="90"/>
      <c r="F3717" s="90"/>
      <c r="G3717" s="90"/>
      <c r="H3717" s="90"/>
    </row>
    <row r="3718" spans="1:8">
      <c r="A3718" s="90"/>
      <c r="B3718" s="90"/>
      <c r="C3718" s="90"/>
      <c r="D3718" s="90"/>
      <c r="E3718" s="90"/>
      <c r="F3718" s="90"/>
      <c r="G3718" s="90"/>
      <c r="H3718" s="90"/>
    </row>
    <row r="3719" spans="1:8">
      <c r="A3719" s="90"/>
      <c r="B3719" s="90"/>
      <c r="C3719" s="90"/>
      <c r="D3719" s="90"/>
      <c r="E3719" s="90"/>
      <c r="F3719" s="90"/>
      <c r="G3719" s="90"/>
      <c r="H3719" s="90"/>
    </row>
    <row r="3720" spans="1:8">
      <c r="A3720" s="90"/>
      <c r="B3720" s="90"/>
      <c r="C3720" s="90"/>
      <c r="D3720" s="90"/>
      <c r="E3720" s="90"/>
      <c r="F3720" s="90"/>
      <c r="G3720" s="90"/>
      <c r="H3720" s="90"/>
    </row>
    <row r="3721" spans="1:8">
      <c r="A3721" s="90"/>
      <c r="B3721" s="90"/>
      <c r="C3721" s="90"/>
      <c r="D3721" s="90"/>
      <c r="E3721" s="90"/>
      <c r="F3721" s="90"/>
      <c r="G3721" s="90"/>
      <c r="H3721" s="90"/>
    </row>
    <row r="3722" spans="1:8">
      <c r="A3722" s="90"/>
      <c r="B3722" s="90"/>
      <c r="C3722" s="90"/>
      <c r="D3722" s="90"/>
      <c r="E3722" s="90"/>
      <c r="F3722" s="90"/>
      <c r="G3722" s="90"/>
      <c r="H3722" s="90"/>
    </row>
    <row r="3723" spans="1:8">
      <c r="A3723" s="90"/>
      <c r="B3723" s="90"/>
      <c r="C3723" s="90"/>
      <c r="D3723" s="90"/>
      <c r="E3723" s="90"/>
      <c r="F3723" s="90"/>
      <c r="G3723" s="90"/>
      <c r="H3723" s="90"/>
    </row>
    <row r="3724" spans="1:8">
      <c r="A3724" s="90"/>
      <c r="B3724" s="90"/>
      <c r="C3724" s="90"/>
      <c r="D3724" s="90"/>
      <c r="E3724" s="90"/>
      <c r="F3724" s="90"/>
      <c r="G3724" s="90"/>
      <c r="H3724" s="90"/>
    </row>
    <row r="3725" spans="1:8">
      <c r="A3725" s="90"/>
      <c r="B3725" s="90"/>
      <c r="C3725" s="90"/>
      <c r="D3725" s="90"/>
      <c r="E3725" s="90"/>
      <c r="F3725" s="90"/>
      <c r="G3725" s="90"/>
      <c r="H3725" s="90"/>
    </row>
    <row r="3726" spans="1:8">
      <c r="A3726" s="90"/>
      <c r="B3726" s="90"/>
      <c r="C3726" s="90"/>
      <c r="D3726" s="90"/>
      <c r="E3726" s="90"/>
      <c r="F3726" s="90"/>
      <c r="G3726" s="90"/>
      <c r="H3726" s="90"/>
    </row>
    <row r="3727" spans="1:8">
      <c r="A3727" s="90"/>
      <c r="B3727" s="90"/>
      <c r="C3727" s="90"/>
      <c r="D3727" s="90"/>
      <c r="E3727" s="90"/>
      <c r="F3727" s="90"/>
      <c r="G3727" s="90"/>
      <c r="H3727" s="90"/>
    </row>
    <row r="3728" spans="1:8">
      <c r="A3728" s="90"/>
      <c r="B3728" s="90"/>
      <c r="C3728" s="90"/>
      <c r="D3728" s="90"/>
      <c r="E3728" s="90"/>
      <c r="F3728" s="90"/>
      <c r="G3728" s="90"/>
      <c r="H3728" s="90"/>
    </row>
    <row r="3729" spans="1:8">
      <c r="A3729" s="90"/>
      <c r="B3729" s="90"/>
      <c r="C3729" s="90"/>
      <c r="D3729" s="90"/>
      <c r="E3729" s="90"/>
      <c r="F3729" s="90"/>
      <c r="G3729" s="90"/>
      <c r="H3729" s="90"/>
    </row>
    <row r="3730" spans="1:8">
      <c r="A3730" s="90"/>
      <c r="B3730" s="90"/>
      <c r="C3730" s="90"/>
      <c r="D3730" s="90"/>
      <c r="E3730" s="90"/>
      <c r="F3730" s="90"/>
      <c r="G3730" s="90"/>
      <c r="H3730" s="90"/>
    </row>
    <row r="3731" spans="1:8">
      <c r="A3731" s="90"/>
      <c r="B3731" s="90"/>
      <c r="C3731" s="90"/>
      <c r="D3731" s="90"/>
      <c r="E3731" s="90"/>
      <c r="F3731" s="90"/>
      <c r="G3731" s="90"/>
      <c r="H3731" s="90"/>
    </row>
    <row r="3732" spans="1:8">
      <c r="A3732" s="90"/>
      <c r="B3732" s="90"/>
      <c r="C3732" s="90"/>
      <c r="D3732" s="90"/>
      <c r="E3732" s="90"/>
      <c r="F3732" s="90"/>
      <c r="G3732" s="90"/>
      <c r="H3732" s="90"/>
    </row>
    <row r="3733" spans="1:8">
      <c r="A3733" s="90"/>
      <c r="B3733" s="90"/>
      <c r="C3733" s="90"/>
      <c r="D3733" s="90"/>
      <c r="E3733" s="90"/>
      <c r="F3733" s="90"/>
      <c r="G3733" s="90"/>
      <c r="H3733" s="90"/>
    </row>
    <row r="3734" spans="1:8">
      <c r="A3734" s="90"/>
      <c r="B3734" s="90"/>
      <c r="C3734" s="90"/>
      <c r="D3734" s="90"/>
      <c r="E3734" s="90"/>
      <c r="F3734" s="90"/>
      <c r="G3734" s="90"/>
      <c r="H3734" s="90"/>
    </row>
    <row r="3735" spans="1:8">
      <c r="A3735" s="90"/>
      <c r="B3735" s="90"/>
      <c r="C3735" s="90"/>
      <c r="D3735" s="90"/>
      <c r="E3735" s="90"/>
      <c r="F3735" s="90"/>
      <c r="G3735" s="90"/>
      <c r="H3735" s="90"/>
    </row>
    <row r="3736" spans="1:8">
      <c r="A3736" s="90"/>
      <c r="B3736" s="90"/>
      <c r="C3736" s="90"/>
      <c r="D3736" s="90"/>
      <c r="E3736" s="90"/>
      <c r="F3736" s="90"/>
      <c r="G3736" s="90"/>
      <c r="H3736" s="90"/>
    </row>
    <row r="3737" spans="1:8">
      <c r="A3737" s="90"/>
      <c r="B3737" s="90"/>
      <c r="C3737" s="90"/>
      <c r="D3737" s="90"/>
      <c r="E3737" s="90"/>
      <c r="F3737" s="90"/>
      <c r="G3737" s="90"/>
      <c r="H3737" s="90"/>
    </row>
    <row r="3738" spans="1:8">
      <c r="A3738" s="90"/>
      <c r="B3738" s="90"/>
      <c r="C3738" s="90"/>
      <c r="D3738" s="90"/>
      <c r="E3738" s="90"/>
      <c r="F3738" s="90"/>
      <c r="G3738" s="90"/>
      <c r="H3738" s="90"/>
    </row>
    <row r="3739" spans="1:8">
      <c r="A3739" s="90"/>
      <c r="B3739" s="90"/>
      <c r="C3739" s="90"/>
      <c r="D3739" s="90"/>
      <c r="E3739" s="90"/>
      <c r="F3739" s="90"/>
      <c r="G3739" s="90"/>
      <c r="H3739" s="90"/>
    </row>
    <row r="3740" spans="1:8">
      <c r="A3740" s="90"/>
      <c r="B3740" s="90"/>
      <c r="C3740" s="90"/>
      <c r="D3740" s="90"/>
      <c r="E3740" s="90"/>
      <c r="F3740" s="90"/>
      <c r="G3740" s="90"/>
      <c r="H3740" s="90"/>
    </row>
    <row r="3741" spans="1:8">
      <c r="A3741" s="90"/>
      <c r="B3741" s="90"/>
      <c r="C3741" s="90"/>
      <c r="D3741" s="90"/>
      <c r="E3741" s="90"/>
      <c r="F3741" s="90"/>
      <c r="G3741" s="90"/>
      <c r="H3741" s="90"/>
    </row>
    <row r="3742" spans="1:8">
      <c r="A3742" s="90"/>
      <c r="B3742" s="90"/>
      <c r="C3742" s="90"/>
      <c r="D3742" s="90"/>
      <c r="E3742" s="90"/>
      <c r="F3742" s="90"/>
      <c r="G3742" s="90"/>
      <c r="H3742" s="90"/>
    </row>
    <row r="3743" spans="1:8">
      <c r="A3743" s="90"/>
      <c r="B3743" s="90"/>
      <c r="C3743" s="90"/>
      <c r="D3743" s="90"/>
      <c r="E3743" s="90"/>
      <c r="F3743" s="90"/>
      <c r="G3743" s="90"/>
      <c r="H3743" s="90"/>
    </row>
    <row r="3744" spans="1:8">
      <c r="A3744" s="90"/>
      <c r="B3744" s="90"/>
      <c r="C3744" s="90"/>
      <c r="D3744" s="90"/>
      <c r="E3744" s="90"/>
      <c r="F3744" s="90"/>
      <c r="G3744" s="90"/>
      <c r="H3744" s="90"/>
    </row>
    <row r="3745" spans="1:8">
      <c r="A3745" s="90"/>
      <c r="B3745" s="90"/>
      <c r="C3745" s="90"/>
      <c r="D3745" s="90"/>
      <c r="E3745" s="90"/>
      <c r="F3745" s="90"/>
      <c r="G3745" s="90"/>
      <c r="H3745" s="90"/>
    </row>
    <row r="3746" spans="1:8">
      <c r="A3746" s="90"/>
      <c r="B3746" s="90"/>
      <c r="C3746" s="90"/>
      <c r="D3746" s="90"/>
      <c r="E3746" s="90"/>
      <c r="F3746" s="90"/>
      <c r="G3746" s="90"/>
      <c r="H3746" s="90"/>
    </row>
    <row r="3747" spans="1:8">
      <c r="A3747" s="90"/>
      <c r="B3747" s="90"/>
      <c r="C3747" s="90"/>
      <c r="D3747" s="90"/>
      <c r="E3747" s="90"/>
      <c r="F3747" s="90"/>
      <c r="G3747" s="90"/>
      <c r="H3747" s="90"/>
    </row>
    <row r="3748" spans="1:8">
      <c r="A3748" s="90"/>
      <c r="B3748" s="90"/>
      <c r="C3748" s="90"/>
      <c r="D3748" s="90"/>
      <c r="E3748" s="90"/>
      <c r="F3748" s="90"/>
      <c r="G3748" s="90"/>
      <c r="H3748" s="90"/>
    </row>
    <row r="3749" spans="1:8">
      <c r="A3749" s="90"/>
      <c r="B3749" s="90"/>
      <c r="C3749" s="90"/>
      <c r="D3749" s="90"/>
      <c r="E3749" s="90"/>
      <c r="F3749" s="90"/>
      <c r="G3749" s="90"/>
      <c r="H3749" s="90"/>
    </row>
    <row r="3750" spans="1:8">
      <c r="A3750" s="90"/>
      <c r="B3750" s="90"/>
      <c r="C3750" s="90"/>
      <c r="D3750" s="90"/>
      <c r="E3750" s="90"/>
      <c r="F3750" s="90"/>
      <c r="G3750" s="90"/>
      <c r="H3750" s="90"/>
    </row>
    <row r="3751" spans="1:8">
      <c r="A3751" s="90"/>
      <c r="B3751" s="90"/>
      <c r="C3751" s="90"/>
      <c r="D3751" s="90"/>
      <c r="E3751" s="90"/>
      <c r="F3751" s="90"/>
      <c r="G3751" s="90"/>
      <c r="H3751" s="90"/>
    </row>
    <row r="3752" spans="1:8">
      <c r="A3752" s="90"/>
      <c r="B3752" s="90"/>
      <c r="C3752" s="90"/>
      <c r="D3752" s="90"/>
      <c r="E3752" s="90"/>
      <c r="F3752" s="90"/>
      <c r="G3752" s="90"/>
      <c r="H3752" s="90"/>
    </row>
    <row r="3753" spans="1:8">
      <c r="A3753" s="90"/>
      <c r="B3753" s="90"/>
      <c r="C3753" s="90"/>
      <c r="D3753" s="90"/>
      <c r="E3753" s="90"/>
      <c r="F3753" s="90"/>
      <c r="G3753" s="90"/>
      <c r="H3753" s="90"/>
    </row>
    <row r="3754" spans="1:8">
      <c r="A3754" s="90"/>
      <c r="B3754" s="90"/>
      <c r="C3754" s="90"/>
      <c r="D3754" s="90"/>
      <c r="E3754" s="90"/>
      <c r="F3754" s="90"/>
      <c r="G3754" s="90"/>
      <c r="H3754" s="90"/>
    </row>
    <row r="3755" spans="1:8">
      <c r="A3755" s="90"/>
      <c r="B3755" s="90"/>
      <c r="C3755" s="90"/>
      <c r="D3755" s="90"/>
      <c r="E3755" s="90"/>
      <c r="F3755" s="90"/>
      <c r="G3755" s="90"/>
      <c r="H3755" s="90"/>
    </row>
    <row r="3756" spans="1:8">
      <c r="A3756" s="90"/>
      <c r="B3756" s="90"/>
      <c r="C3756" s="90"/>
      <c r="D3756" s="90"/>
      <c r="E3756" s="90"/>
      <c r="F3756" s="90"/>
      <c r="G3756" s="90"/>
      <c r="H3756" s="90"/>
    </row>
    <row r="3757" spans="1:8">
      <c r="A3757" s="90"/>
      <c r="B3757" s="90"/>
      <c r="C3757" s="90"/>
      <c r="D3757" s="90"/>
      <c r="E3757" s="90"/>
      <c r="F3757" s="90"/>
      <c r="G3757" s="90"/>
      <c r="H3757" s="90"/>
    </row>
    <row r="3758" spans="1:8">
      <c r="A3758" s="90"/>
      <c r="B3758" s="90"/>
      <c r="C3758" s="90"/>
      <c r="D3758" s="90"/>
      <c r="E3758" s="90"/>
      <c r="F3758" s="90"/>
      <c r="G3758" s="90"/>
      <c r="H3758" s="90"/>
    </row>
    <row r="3759" spans="1:8">
      <c r="A3759" s="90"/>
      <c r="B3759" s="90"/>
      <c r="C3759" s="90"/>
      <c r="D3759" s="90"/>
      <c r="E3759" s="90"/>
      <c r="F3759" s="90"/>
      <c r="G3759" s="90"/>
      <c r="H3759" s="90"/>
    </row>
    <row r="3760" spans="1:8">
      <c r="A3760" s="90"/>
      <c r="B3760" s="90"/>
      <c r="C3760" s="90"/>
      <c r="D3760" s="90"/>
      <c r="E3760" s="90"/>
      <c r="F3760" s="90"/>
      <c r="G3760" s="90"/>
      <c r="H3760" s="90"/>
    </row>
    <row r="3761" spans="1:8">
      <c r="A3761" s="90"/>
      <c r="B3761" s="90"/>
      <c r="C3761" s="90"/>
      <c r="D3761" s="90"/>
      <c r="E3761" s="90"/>
      <c r="F3761" s="90"/>
      <c r="G3761" s="90"/>
      <c r="H3761" s="90"/>
    </row>
    <row r="3762" spans="1:8">
      <c r="A3762" s="90"/>
      <c r="B3762" s="90"/>
      <c r="C3762" s="90"/>
      <c r="D3762" s="90"/>
      <c r="E3762" s="90"/>
      <c r="F3762" s="90"/>
      <c r="G3762" s="90"/>
      <c r="H3762" s="90"/>
    </row>
    <row r="3763" spans="1:8">
      <c r="A3763" s="90"/>
      <c r="B3763" s="90"/>
      <c r="C3763" s="90"/>
      <c r="D3763" s="90"/>
      <c r="E3763" s="90"/>
      <c r="F3763" s="90"/>
      <c r="G3763" s="90"/>
      <c r="H3763" s="90"/>
    </row>
    <row r="3764" spans="1:8">
      <c r="A3764" s="90"/>
      <c r="B3764" s="90"/>
      <c r="C3764" s="90"/>
      <c r="D3764" s="90"/>
      <c r="E3764" s="90"/>
      <c r="F3764" s="90"/>
      <c r="G3764" s="90"/>
      <c r="H3764" s="90"/>
    </row>
    <row r="3765" spans="1:8">
      <c r="A3765" s="90"/>
      <c r="B3765" s="90"/>
      <c r="C3765" s="90"/>
      <c r="D3765" s="90"/>
      <c r="E3765" s="90"/>
      <c r="F3765" s="90"/>
      <c r="G3765" s="90"/>
      <c r="H3765" s="90"/>
    </row>
    <row r="3766" spans="1:8">
      <c r="A3766" s="90"/>
      <c r="B3766" s="90"/>
      <c r="C3766" s="90"/>
      <c r="D3766" s="90"/>
      <c r="E3766" s="90"/>
      <c r="F3766" s="90"/>
      <c r="G3766" s="90"/>
      <c r="H3766" s="90"/>
    </row>
    <row r="3767" spans="1:8">
      <c r="A3767" s="90"/>
      <c r="B3767" s="90"/>
      <c r="C3767" s="90"/>
      <c r="D3767" s="90"/>
      <c r="E3767" s="90"/>
      <c r="F3767" s="90"/>
      <c r="G3767" s="90"/>
      <c r="H3767" s="90"/>
    </row>
    <row r="3768" spans="1:8">
      <c r="A3768" s="90"/>
      <c r="B3768" s="90"/>
      <c r="C3768" s="90"/>
      <c r="D3768" s="90"/>
      <c r="E3768" s="90"/>
      <c r="F3768" s="90"/>
      <c r="G3768" s="90"/>
      <c r="H3768" s="90"/>
    </row>
    <row r="3769" spans="1:8">
      <c r="A3769" s="90"/>
      <c r="B3769" s="90"/>
      <c r="C3769" s="90"/>
      <c r="D3769" s="90"/>
      <c r="E3769" s="90"/>
      <c r="F3769" s="90"/>
      <c r="G3769" s="90"/>
      <c r="H3769" s="90"/>
    </row>
    <row r="3770" spans="1:8">
      <c r="A3770" s="90"/>
      <c r="B3770" s="90"/>
      <c r="C3770" s="90"/>
      <c r="D3770" s="90"/>
      <c r="E3770" s="90"/>
      <c r="F3770" s="90"/>
      <c r="G3770" s="90"/>
      <c r="H3770" s="90"/>
    </row>
    <row r="3771" spans="1:8">
      <c r="A3771" s="90"/>
      <c r="B3771" s="90"/>
      <c r="C3771" s="90"/>
      <c r="D3771" s="90"/>
      <c r="E3771" s="90"/>
      <c r="F3771" s="90"/>
      <c r="G3771" s="90"/>
      <c r="H3771" s="90"/>
    </row>
    <row r="3772" spans="1:8">
      <c r="A3772" s="90"/>
      <c r="B3772" s="90"/>
      <c r="C3772" s="90"/>
      <c r="D3772" s="90"/>
      <c r="E3772" s="90"/>
      <c r="F3772" s="90"/>
      <c r="G3772" s="90"/>
      <c r="H3772" s="90"/>
    </row>
    <row r="3773" spans="1:8">
      <c r="A3773" s="90"/>
      <c r="B3773" s="90"/>
      <c r="C3773" s="90"/>
      <c r="D3773" s="90"/>
      <c r="E3773" s="90"/>
      <c r="F3773" s="90"/>
      <c r="G3773" s="90"/>
      <c r="H3773" s="90"/>
    </row>
    <row r="3774" spans="1:8">
      <c r="A3774" s="90"/>
      <c r="B3774" s="90"/>
      <c r="C3774" s="90"/>
      <c r="D3774" s="90"/>
      <c r="E3774" s="90"/>
      <c r="F3774" s="90"/>
      <c r="G3774" s="90"/>
      <c r="H3774" s="90"/>
    </row>
    <row r="3775" spans="1:8">
      <c r="A3775" s="90"/>
      <c r="B3775" s="90"/>
      <c r="C3775" s="90"/>
      <c r="D3775" s="90"/>
      <c r="E3775" s="90"/>
      <c r="F3775" s="90"/>
      <c r="G3775" s="90"/>
      <c r="H3775" s="90"/>
    </row>
    <row r="3776" spans="1:8">
      <c r="A3776" s="90"/>
      <c r="B3776" s="90"/>
      <c r="C3776" s="90"/>
      <c r="D3776" s="90"/>
      <c r="E3776" s="90"/>
      <c r="F3776" s="90"/>
      <c r="G3776" s="90"/>
      <c r="H3776" s="90"/>
    </row>
    <row r="3777" spans="1:8">
      <c r="A3777" s="90"/>
      <c r="B3777" s="90"/>
      <c r="C3777" s="90"/>
      <c r="D3777" s="90"/>
      <c r="E3777" s="90"/>
      <c r="F3777" s="90"/>
      <c r="G3777" s="90"/>
      <c r="H3777" s="90"/>
    </row>
    <row r="3778" spans="1:8">
      <c r="A3778" s="90"/>
      <c r="B3778" s="90"/>
      <c r="C3778" s="90"/>
      <c r="D3778" s="90"/>
      <c r="E3778" s="90"/>
      <c r="F3778" s="90"/>
      <c r="G3778" s="90"/>
      <c r="H3778" s="90"/>
    </row>
    <row r="3779" spans="1:8">
      <c r="A3779" s="90"/>
      <c r="B3779" s="90"/>
      <c r="C3779" s="90"/>
      <c r="D3779" s="90"/>
      <c r="E3779" s="90"/>
      <c r="F3779" s="90"/>
      <c r="G3779" s="90"/>
      <c r="H3779" s="90"/>
    </row>
    <row r="3780" spans="1:8">
      <c r="A3780" s="90"/>
      <c r="B3780" s="90"/>
      <c r="C3780" s="90"/>
      <c r="D3780" s="90"/>
      <c r="E3780" s="90"/>
      <c r="F3780" s="90"/>
      <c r="G3780" s="90"/>
      <c r="H3780" s="90"/>
    </row>
    <row r="3781" spans="1:8">
      <c r="A3781" s="90"/>
      <c r="B3781" s="90"/>
      <c r="C3781" s="90"/>
      <c r="D3781" s="90"/>
      <c r="E3781" s="90"/>
      <c r="F3781" s="90"/>
      <c r="G3781" s="90"/>
      <c r="H3781" s="90"/>
    </row>
    <row r="3782" spans="1:8">
      <c r="A3782" s="90"/>
      <c r="B3782" s="90"/>
      <c r="C3782" s="90"/>
      <c r="D3782" s="90"/>
      <c r="E3782" s="90"/>
      <c r="F3782" s="90"/>
      <c r="G3782" s="90"/>
      <c r="H3782" s="90"/>
    </row>
    <row r="3783" spans="1:8">
      <c r="A3783" s="90"/>
      <c r="B3783" s="90"/>
      <c r="C3783" s="90"/>
      <c r="D3783" s="90"/>
      <c r="E3783" s="90"/>
      <c r="F3783" s="90"/>
      <c r="G3783" s="90"/>
      <c r="H3783" s="90"/>
    </row>
    <row r="3784" spans="1:8">
      <c r="A3784" s="90"/>
      <c r="B3784" s="90"/>
      <c r="C3784" s="90"/>
      <c r="D3784" s="90"/>
      <c r="E3784" s="90"/>
      <c r="F3784" s="90"/>
      <c r="G3784" s="90"/>
      <c r="H3784" s="90"/>
    </row>
    <row r="3785" spans="1:8">
      <c r="A3785" s="90"/>
      <c r="B3785" s="90"/>
      <c r="C3785" s="90"/>
      <c r="D3785" s="90"/>
      <c r="E3785" s="90"/>
      <c r="F3785" s="90"/>
      <c r="G3785" s="90"/>
      <c r="H3785" s="90"/>
    </row>
    <row r="3786" spans="1:8">
      <c r="A3786" s="90"/>
      <c r="B3786" s="90"/>
      <c r="C3786" s="90"/>
      <c r="D3786" s="90"/>
      <c r="E3786" s="90"/>
      <c r="F3786" s="90"/>
      <c r="G3786" s="90"/>
      <c r="H3786" s="90"/>
    </row>
    <row r="3787" spans="1:8">
      <c r="A3787" s="90"/>
      <c r="B3787" s="90"/>
      <c r="C3787" s="90"/>
      <c r="D3787" s="90"/>
      <c r="E3787" s="90"/>
      <c r="F3787" s="90"/>
      <c r="G3787" s="90"/>
      <c r="H3787" s="90"/>
    </row>
    <row r="3788" spans="1:8">
      <c r="A3788" s="90"/>
      <c r="B3788" s="90"/>
      <c r="C3788" s="90"/>
      <c r="D3788" s="90"/>
      <c r="E3788" s="90"/>
      <c r="F3788" s="90"/>
      <c r="G3788" s="90"/>
      <c r="H3788" s="90"/>
    </row>
    <row r="3789" spans="1:8">
      <c r="A3789" s="90"/>
      <c r="B3789" s="90"/>
      <c r="C3789" s="90"/>
      <c r="D3789" s="90"/>
      <c r="E3789" s="90"/>
      <c r="F3789" s="90"/>
      <c r="G3789" s="90"/>
      <c r="H3789" s="90"/>
    </row>
    <row r="3790" spans="1:8">
      <c r="A3790" s="90"/>
      <c r="B3790" s="90"/>
      <c r="C3790" s="90"/>
      <c r="D3790" s="90"/>
      <c r="E3790" s="90"/>
      <c r="F3790" s="90"/>
      <c r="G3790" s="90"/>
      <c r="H3790" s="90"/>
    </row>
    <row r="3791" spans="1:8">
      <c r="A3791" s="90"/>
      <c r="B3791" s="90"/>
      <c r="C3791" s="90"/>
      <c r="D3791" s="90"/>
      <c r="E3791" s="90"/>
      <c r="F3791" s="90"/>
      <c r="G3791" s="90"/>
      <c r="H3791" s="90"/>
    </row>
    <row r="3792" spans="1:8">
      <c r="A3792" s="90"/>
      <c r="B3792" s="90"/>
      <c r="C3792" s="90"/>
      <c r="D3792" s="90"/>
      <c r="E3792" s="90"/>
      <c r="F3792" s="90"/>
      <c r="G3792" s="90"/>
      <c r="H3792" s="90"/>
    </row>
    <row r="3793" spans="1:8">
      <c r="A3793" s="90"/>
      <c r="B3793" s="90"/>
      <c r="C3793" s="90"/>
      <c r="D3793" s="90"/>
      <c r="E3793" s="90"/>
      <c r="F3793" s="90"/>
      <c r="G3793" s="90"/>
      <c r="H3793" s="90"/>
    </row>
    <row r="3794" spans="1:8">
      <c r="A3794" s="90"/>
      <c r="B3794" s="90"/>
      <c r="C3794" s="90"/>
      <c r="D3794" s="90"/>
      <c r="E3794" s="90"/>
      <c r="F3794" s="90"/>
      <c r="G3794" s="90"/>
      <c r="H3794" s="90"/>
    </row>
    <row r="3795" spans="1:8">
      <c r="A3795" s="90"/>
      <c r="B3795" s="90"/>
      <c r="C3795" s="90"/>
      <c r="D3795" s="90"/>
      <c r="E3795" s="90"/>
      <c r="F3795" s="90"/>
      <c r="G3795" s="90"/>
      <c r="H3795" s="90"/>
    </row>
    <row r="3796" spans="1:8">
      <c r="A3796" s="90"/>
      <c r="B3796" s="90"/>
      <c r="C3796" s="90"/>
      <c r="D3796" s="90"/>
      <c r="E3796" s="90"/>
      <c r="F3796" s="90"/>
      <c r="G3796" s="90"/>
      <c r="H3796" s="90"/>
    </row>
    <row r="3797" spans="1:8">
      <c r="A3797" s="90"/>
      <c r="B3797" s="90"/>
      <c r="C3797" s="90"/>
      <c r="D3797" s="90"/>
      <c r="E3797" s="90"/>
      <c r="F3797" s="90"/>
      <c r="G3797" s="90"/>
      <c r="H3797" s="90"/>
    </row>
    <row r="3798" spans="1:8">
      <c r="A3798" s="90"/>
      <c r="B3798" s="90"/>
      <c r="C3798" s="90"/>
      <c r="D3798" s="90"/>
      <c r="E3798" s="90"/>
      <c r="F3798" s="90"/>
      <c r="G3798" s="90"/>
      <c r="H3798" s="90"/>
    </row>
    <row r="3799" spans="1:8">
      <c r="A3799" s="90"/>
      <c r="B3799" s="90"/>
      <c r="C3799" s="90"/>
      <c r="D3799" s="90"/>
      <c r="E3799" s="90"/>
      <c r="F3799" s="90"/>
      <c r="G3799" s="90"/>
      <c r="H3799" s="90"/>
    </row>
    <row r="3800" spans="1:8">
      <c r="A3800" s="90"/>
      <c r="B3800" s="90"/>
      <c r="C3800" s="90"/>
      <c r="D3800" s="90"/>
      <c r="E3800" s="90"/>
      <c r="F3800" s="90"/>
      <c r="G3800" s="90"/>
      <c r="H3800" s="90"/>
    </row>
    <row r="3801" spans="1:8">
      <c r="A3801" s="90"/>
      <c r="B3801" s="90"/>
      <c r="C3801" s="90"/>
      <c r="D3801" s="90"/>
      <c r="E3801" s="90"/>
      <c r="F3801" s="90"/>
      <c r="G3801" s="90"/>
      <c r="H3801" s="90"/>
    </row>
    <row r="3802" spans="1:8">
      <c r="A3802" s="90"/>
      <c r="B3802" s="90"/>
      <c r="C3802" s="90"/>
      <c r="D3802" s="90"/>
      <c r="E3802" s="90"/>
      <c r="F3802" s="90"/>
      <c r="G3802" s="90"/>
      <c r="H3802" s="90"/>
    </row>
    <row r="3803" spans="1:8">
      <c r="A3803" s="90"/>
      <c r="B3803" s="90"/>
      <c r="C3803" s="90"/>
      <c r="D3803" s="90"/>
      <c r="E3803" s="90"/>
      <c r="F3803" s="90"/>
      <c r="G3803" s="90"/>
      <c r="H3803" s="90"/>
    </row>
    <row r="3804" spans="1:8">
      <c r="A3804" s="90"/>
      <c r="B3804" s="90"/>
      <c r="C3804" s="90"/>
      <c r="D3804" s="90"/>
      <c r="E3804" s="90"/>
      <c r="F3804" s="90"/>
      <c r="G3804" s="90"/>
      <c r="H3804" s="90"/>
    </row>
    <row r="3805" spans="1:8">
      <c r="A3805" s="90"/>
      <c r="B3805" s="90"/>
      <c r="C3805" s="90"/>
      <c r="D3805" s="90"/>
      <c r="E3805" s="90"/>
      <c r="F3805" s="90"/>
      <c r="G3805" s="90"/>
      <c r="H3805" s="90"/>
    </row>
    <row r="3806" spans="1:8">
      <c r="A3806" s="90"/>
      <c r="B3806" s="90"/>
      <c r="C3806" s="90"/>
      <c r="D3806" s="90"/>
      <c r="E3806" s="90"/>
      <c r="F3806" s="90"/>
      <c r="G3806" s="90"/>
      <c r="H3806" s="90"/>
    </row>
    <row r="3807" spans="1:8">
      <c r="A3807" s="90"/>
      <c r="B3807" s="90"/>
      <c r="C3807" s="90"/>
      <c r="D3807" s="90"/>
      <c r="E3807" s="90"/>
      <c r="F3807" s="90"/>
      <c r="G3807" s="90"/>
      <c r="H3807" s="90"/>
    </row>
    <row r="3808" spans="1:8">
      <c r="A3808" s="90"/>
      <c r="B3808" s="90"/>
      <c r="C3808" s="90"/>
      <c r="D3808" s="90"/>
      <c r="E3808" s="90"/>
      <c r="F3808" s="90"/>
      <c r="G3808" s="90"/>
      <c r="H3808" s="90"/>
    </row>
    <row r="3809" spans="1:8">
      <c r="A3809" s="90"/>
      <c r="B3809" s="90"/>
      <c r="C3809" s="90"/>
      <c r="D3809" s="90"/>
      <c r="E3809" s="90"/>
      <c r="F3809" s="90"/>
      <c r="G3809" s="90"/>
      <c r="H3809" s="90"/>
    </row>
    <row r="3810" spans="1:8">
      <c r="A3810" s="90"/>
      <c r="B3810" s="90"/>
      <c r="C3810" s="90"/>
      <c r="D3810" s="90"/>
      <c r="E3810" s="90"/>
      <c r="F3810" s="90"/>
      <c r="G3810" s="90"/>
      <c r="H3810" s="90"/>
    </row>
    <row r="3811" spans="1:8">
      <c r="A3811" s="90"/>
      <c r="B3811" s="90"/>
      <c r="C3811" s="90"/>
      <c r="D3811" s="90"/>
      <c r="E3811" s="90"/>
      <c r="F3811" s="90"/>
      <c r="G3811" s="90"/>
      <c r="H3811" s="90"/>
    </row>
    <row r="3812" spans="1:8">
      <c r="A3812" s="90"/>
      <c r="B3812" s="90"/>
      <c r="C3812" s="90"/>
      <c r="D3812" s="90"/>
      <c r="E3812" s="90"/>
      <c r="F3812" s="90"/>
      <c r="G3812" s="90"/>
      <c r="H3812" s="90"/>
    </row>
    <row r="3813" spans="1:8">
      <c r="A3813" s="90"/>
      <c r="B3813" s="90"/>
      <c r="C3813" s="90"/>
      <c r="D3813" s="90"/>
      <c r="E3813" s="90"/>
      <c r="F3813" s="90"/>
      <c r="G3813" s="90"/>
      <c r="H3813" s="90"/>
    </row>
    <row r="3814" spans="1:8">
      <c r="A3814" s="90"/>
      <c r="B3814" s="90"/>
      <c r="C3814" s="90"/>
      <c r="D3814" s="90"/>
      <c r="E3814" s="90"/>
      <c r="F3814" s="90"/>
      <c r="G3814" s="90"/>
      <c r="H3814" s="90"/>
    </row>
    <row r="3815" spans="1:8">
      <c r="A3815" s="90"/>
      <c r="B3815" s="90"/>
      <c r="C3815" s="90"/>
      <c r="D3815" s="90"/>
      <c r="E3815" s="90"/>
      <c r="F3815" s="90"/>
      <c r="G3815" s="90"/>
      <c r="H3815" s="90"/>
    </row>
    <row r="3816" spans="1:8">
      <c r="A3816" s="90"/>
      <c r="B3816" s="90"/>
      <c r="C3816" s="90"/>
      <c r="D3816" s="90"/>
      <c r="E3816" s="90"/>
      <c r="F3816" s="90"/>
      <c r="G3816" s="90"/>
      <c r="H3816" s="90"/>
    </row>
    <row r="3817" spans="1:8">
      <c r="A3817" s="90"/>
      <c r="B3817" s="90"/>
      <c r="C3817" s="90"/>
      <c r="D3817" s="90"/>
      <c r="E3817" s="90"/>
      <c r="F3817" s="90"/>
      <c r="G3817" s="90"/>
      <c r="H3817" s="90"/>
    </row>
    <row r="3818" spans="1:8">
      <c r="A3818" s="90"/>
      <c r="B3818" s="90"/>
      <c r="C3818" s="90"/>
      <c r="D3818" s="90"/>
      <c r="E3818" s="90"/>
      <c r="F3818" s="90"/>
      <c r="G3818" s="90"/>
      <c r="H3818" s="90"/>
    </row>
    <row r="3819" spans="1:8">
      <c r="A3819" s="90"/>
      <c r="B3819" s="90"/>
      <c r="C3819" s="90"/>
      <c r="D3819" s="90"/>
      <c r="E3819" s="90"/>
      <c r="F3819" s="90"/>
      <c r="G3819" s="90"/>
      <c r="H3819" s="90"/>
    </row>
    <row r="3820" spans="1:8">
      <c r="A3820" s="90"/>
      <c r="B3820" s="90"/>
      <c r="C3820" s="90"/>
      <c r="D3820" s="90"/>
      <c r="E3820" s="90"/>
      <c r="F3820" s="90"/>
      <c r="G3820" s="90"/>
      <c r="H3820" s="90"/>
    </row>
    <row r="3821" spans="1:8">
      <c r="A3821" s="90"/>
      <c r="B3821" s="90"/>
      <c r="C3821" s="90"/>
      <c r="D3821" s="90"/>
      <c r="E3821" s="90"/>
      <c r="F3821" s="90"/>
      <c r="G3821" s="90"/>
      <c r="H3821" s="90"/>
    </row>
    <row r="3822" spans="1:8">
      <c r="A3822" s="90"/>
      <c r="B3822" s="90"/>
      <c r="C3822" s="90"/>
      <c r="D3822" s="90"/>
      <c r="E3822" s="90"/>
      <c r="F3822" s="90"/>
      <c r="G3822" s="90"/>
      <c r="H3822" s="90"/>
    </row>
    <row r="3823" spans="1:8">
      <c r="A3823" s="90"/>
      <c r="B3823" s="90"/>
      <c r="C3823" s="90"/>
      <c r="D3823" s="90"/>
      <c r="E3823" s="90"/>
      <c r="F3823" s="90"/>
      <c r="G3823" s="90"/>
      <c r="H3823" s="90"/>
    </row>
    <row r="3824" spans="1:8">
      <c r="A3824" s="90"/>
      <c r="B3824" s="90"/>
      <c r="C3824" s="90"/>
      <c r="D3824" s="90"/>
      <c r="E3824" s="90"/>
      <c r="F3824" s="90"/>
      <c r="G3824" s="90"/>
      <c r="H3824" s="90"/>
    </row>
    <row r="3825" spans="1:8">
      <c r="A3825" s="90"/>
      <c r="B3825" s="90"/>
      <c r="C3825" s="90"/>
      <c r="D3825" s="90"/>
      <c r="E3825" s="90"/>
      <c r="F3825" s="90"/>
      <c r="G3825" s="90"/>
      <c r="H3825" s="90"/>
    </row>
    <row r="3826" spans="1:8">
      <c r="A3826" s="90"/>
      <c r="B3826" s="90"/>
      <c r="C3826" s="90"/>
      <c r="D3826" s="90"/>
      <c r="E3826" s="90"/>
      <c r="F3826" s="90"/>
      <c r="G3826" s="90"/>
      <c r="H3826" s="90"/>
    </row>
    <row r="3827" spans="1:8">
      <c r="A3827" s="90"/>
      <c r="B3827" s="90"/>
      <c r="C3827" s="90"/>
      <c r="D3827" s="90"/>
      <c r="E3827" s="90"/>
      <c r="F3827" s="90"/>
      <c r="G3827" s="90"/>
      <c r="H3827" s="90"/>
    </row>
    <row r="3828" spans="1:8">
      <c r="A3828" s="90"/>
      <c r="B3828" s="90"/>
      <c r="C3828" s="90"/>
      <c r="D3828" s="90"/>
      <c r="E3828" s="90"/>
      <c r="F3828" s="90"/>
      <c r="G3828" s="90"/>
      <c r="H3828" s="90"/>
    </row>
    <row r="3829" spans="1:8">
      <c r="A3829" s="90"/>
      <c r="B3829" s="90"/>
      <c r="C3829" s="90"/>
      <c r="D3829" s="90"/>
      <c r="E3829" s="90"/>
      <c r="F3829" s="90"/>
      <c r="G3829" s="90"/>
      <c r="H3829" s="90"/>
    </row>
    <row r="3830" spans="1:8">
      <c r="A3830" s="90"/>
      <c r="B3830" s="90"/>
      <c r="C3830" s="90"/>
      <c r="D3830" s="90"/>
      <c r="E3830" s="90"/>
      <c r="F3830" s="90"/>
      <c r="G3830" s="90"/>
      <c r="H3830" s="90"/>
    </row>
    <row r="3831" spans="1:8">
      <c r="A3831" s="90"/>
      <c r="B3831" s="90"/>
      <c r="C3831" s="90"/>
      <c r="D3831" s="90"/>
      <c r="E3831" s="90"/>
      <c r="F3831" s="90"/>
      <c r="G3831" s="90"/>
      <c r="H3831" s="90"/>
    </row>
    <row r="3832" spans="1:8">
      <c r="A3832" s="90"/>
      <c r="B3832" s="90"/>
      <c r="C3832" s="90"/>
      <c r="D3832" s="90"/>
      <c r="E3832" s="90"/>
      <c r="F3832" s="90"/>
      <c r="G3832" s="90"/>
      <c r="H3832" s="90"/>
    </row>
    <row r="3833" spans="1:8">
      <c r="A3833" s="90"/>
      <c r="B3833" s="90"/>
      <c r="C3833" s="90"/>
      <c r="D3833" s="90"/>
      <c r="E3833" s="90"/>
      <c r="F3833" s="90"/>
      <c r="G3833" s="90"/>
      <c r="H3833" s="90"/>
    </row>
    <row r="3834" spans="1:8">
      <c r="A3834" s="90"/>
      <c r="B3834" s="90"/>
      <c r="C3834" s="90"/>
      <c r="D3834" s="90"/>
      <c r="E3834" s="90"/>
      <c r="F3834" s="90"/>
      <c r="G3834" s="90"/>
      <c r="H3834" s="90"/>
    </row>
    <row r="3835" spans="1:8">
      <c r="A3835" s="90"/>
      <c r="B3835" s="90"/>
      <c r="C3835" s="90"/>
      <c r="D3835" s="90"/>
      <c r="E3835" s="90"/>
      <c r="F3835" s="90"/>
      <c r="G3835" s="90"/>
      <c r="H3835" s="90"/>
    </row>
    <row r="3836" spans="1:8">
      <c r="A3836" s="90"/>
      <c r="B3836" s="90"/>
      <c r="C3836" s="90"/>
      <c r="D3836" s="90"/>
      <c r="E3836" s="90"/>
      <c r="F3836" s="90"/>
      <c r="G3836" s="90"/>
      <c r="H3836" s="90"/>
    </row>
    <row r="3837" spans="1:8">
      <c r="A3837" s="90"/>
      <c r="B3837" s="90"/>
      <c r="C3837" s="90"/>
      <c r="D3837" s="90"/>
      <c r="E3837" s="90"/>
      <c r="F3837" s="90"/>
      <c r="G3837" s="90"/>
      <c r="H3837" s="90"/>
    </row>
    <row r="3838" spans="1:8">
      <c r="A3838" s="90"/>
      <c r="B3838" s="90"/>
      <c r="C3838" s="90"/>
      <c r="D3838" s="90"/>
      <c r="E3838" s="90"/>
      <c r="F3838" s="90"/>
      <c r="G3838" s="90"/>
      <c r="H3838" s="90"/>
    </row>
    <row r="3839" spans="1:8">
      <c r="A3839" s="90"/>
      <c r="B3839" s="90"/>
      <c r="C3839" s="90"/>
      <c r="D3839" s="90"/>
      <c r="E3839" s="90"/>
      <c r="F3839" s="90"/>
      <c r="G3839" s="90"/>
      <c r="H3839" s="90"/>
    </row>
    <row r="3840" spans="1:8">
      <c r="A3840" s="90"/>
      <c r="B3840" s="90"/>
      <c r="C3840" s="90"/>
      <c r="D3840" s="90"/>
      <c r="E3840" s="90"/>
      <c r="F3840" s="90"/>
      <c r="G3840" s="90"/>
      <c r="H3840" s="90"/>
    </row>
    <row r="3841" spans="1:8">
      <c r="A3841" s="90"/>
      <c r="B3841" s="90"/>
      <c r="C3841" s="90"/>
      <c r="D3841" s="90"/>
      <c r="E3841" s="90"/>
      <c r="F3841" s="90"/>
      <c r="G3841" s="90"/>
      <c r="H3841" s="90"/>
    </row>
    <row r="3842" spans="1:8">
      <c r="A3842" s="90"/>
      <c r="B3842" s="90"/>
      <c r="C3842" s="90"/>
      <c r="D3842" s="90"/>
      <c r="E3842" s="90"/>
      <c r="F3842" s="90"/>
      <c r="G3842" s="90"/>
      <c r="H3842" s="90"/>
    </row>
    <row r="3843" spans="1:8">
      <c r="A3843" s="90"/>
      <c r="B3843" s="90"/>
      <c r="C3843" s="90"/>
      <c r="D3843" s="90"/>
      <c r="E3843" s="90"/>
      <c r="F3843" s="90"/>
      <c r="G3843" s="90"/>
      <c r="H3843" s="90"/>
    </row>
    <row r="3844" spans="1:8">
      <c r="A3844" s="90"/>
      <c r="B3844" s="90"/>
      <c r="C3844" s="90"/>
      <c r="D3844" s="90"/>
      <c r="E3844" s="90"/>
      <c r="F3844" s="90"/>
      <c r="G3844" s="90"/>
      <c r="H3844" s="90"/>
    </row>
    <row r="3845" spans="1:8">
      <c r="A3845" s="90"/>
      <c r="B3845" s="90"/>
      <c r="C3845" s="90"/>
      <c r="D3845" s="90"/>
      <c r="E3845" s="90"/>
      <c r="F3845" s="90"/>
      <c r="G3845" s="90"/>
      <c r="H3845" s="90"/>
    </row>
    <row r="3846" spans="1:8">
      <c r="A3846" s="90"/>
      <c r="B3846" s="90"/>
      <c r="C3846" s="90"/>
      <c r="D3846" s="90"/>
      <c r="E3846" s="90"/>
      <c r="F3846" s="90"/>
      <c r="G3846" s="90"/>
      <c r="H3846" s="90"/>
    </row>
    <row r="3847" spans="1:8">
      <c r="A3847" s="90"/>
      <c r="B3847" s="90"/>
      <c r="C3847" s="90"/>
      <c r="D3847" s="90"/>
      <c r="E3847" s="90"/>
      <c r="F3847" s="90"/>
      <c r="G3847" s="90"/>
      <c r="H3847" s="90"/>
    </row>
    <row r="3848" spans="1:8">
      <c r="A3848" s="90"/>
      <c r="B3848" s="90"/>
      <c r="C3848" s="90"/>
      <c r="D3848" s="90"/>
      <c r="E3848" s="90"/>
      <c r="F3848" s="90"/>
      <c r="G3848" s="90"/>
      <c r="H3848" s="90"/>
    </row>
    <row r="3849" spans="1:8">
      <c r="A3849" s="90"/>
      <c r="B3849" s="90"/>
      <c r="C3849" s="90"/>
      <c r="D3849" s="90"/>
      <c r="E3849" s="90"/>
      <c r="F3849" s="90"/>
      <c r="G3849" s="90"/>
      <c r="H3849" s="90"/>
    </row>
    <row r="3850" spans="1:8">
      <c r="A3850" s="90"/>
      <c r="B3850" s="90"/>
      <c r="C3850" s="90"/>
      <c r="D3850" s="90"/>
      <c r="E3850" s="90"/>
      <c r="F3850" s="90"/>
      <c r="G3850" s="90"/>
      <c r="H3850" s="90"/>
    </row>
    <row r="3851" spans="1:8">
      <c r="A3851" s="90"/>
      <c r="B3851" s="90"/>
      <c r="C3851" s="90"/>
      <c r="D3851" s="90"/>
      <c r="E3851" s="90"/>
      <c r="F3851" s="90"/>
      <c r="G3851" s="90"/>
      <c r="H3851" s="90"/>
    </row>
    <row r="3852" spans="1:8">
      <c r="A3852" s="90"/>
      <c r="B3852" s="90"/>
      <c r="C3852" s="90"/>
      <c r="D3852" s="90"/>
      <c r="E3852" s="90"/>
      <c r="F3852" s="90"/>
      <c r="G3852" s="90"/>
      <c r="H3852" s="90"/>
    </row>
    <row r="3853" spans="1:8">
      <c r="A3853" s="90"/>
      <c r="B3853" s="90"/>
      <c r="C3853" s="90"/>
      <c r="D3853" s="90"/>
      <c r="E3853" s="90"/>
      <c r="F3853" s="90"/>
      <c r="G3853" s="90"/>
      <c r="H3853" s="90"/>
    </row>
    <row r="3854" spans="1:8">
      <c r="A3854" s="90"/>
      <c r="B3854" s="90"/>
      <c r="C3854" s="90"/>
      <c r="D3854" s="90"/>
      <c r="E3854" s="90"/>
      <c r="F3854" s="90"/>
      <c r="G3854" s="90"/>
      <c r="H3854" s="90"/>
    </row>
    <row r="3855" spans="1:8">
      <c r="A3855" s="90"/>
      <c r="B3855" s="90"/>
      <c r="C3855" s="90"/>
      <c r="D3855" s="90"/>
      <c r="E3855" s="90"/>
      <c r="F3855" s="90"/>
      <c r="G3855" s="90"/>
      <c r="H3855" s="90"/>
    </row>
    <row r="3856" spans="1:8">
      <c r="A3856" s="90"/>
      <c r="B3856" s="90"/>
      <c r="C3856" s="90"/>
      <c r="D3856" s="90"/>
      <c r="E3856" s="90"/>
      <c r="F3856" s="90"/>
      <c r="G3856" s="90"/>
      <c r="H3856" s="90"/>
    </row>
    <row r="3857" spans="1:8">
      <c r="A3857" s="90"/>
      <c r="B3857" s="90"/>
      <c r="C3857" s="90"/>
      <c r="D3857" s="90"/>
      <c r="E3857" s="90"/>
      <c r="F3857" s="90"/>
      <c r="G3857" s="90"/>
      <c r="H3857" s="90"/>
    </row>
    <row r="3858" spans="1:8">
      <c r="A3858" s="90"/>
      <c r="B3858" s="90"/>
      <c r="C3858" s="90"/>
      <c r="D3858" s="90"/>
      <c r="E3858" s="90"/>
      <c r="F3858" s="90"/>
      <c r="G3858" s="90"/>
      <c r="H3858" s="90"/>
    </row>
    <row r="3859" spans="1:8">
      <c r="A3859" s="90"/>
      <c r="B3859" s="90"/>
      <c r="C3859" s="90"/>
      <c r="D3859" s="90"/>
      <c r="E3859" s="90"/>
      <c r="F3859" s="90"/>
      <c r="G3859" s="90"/>
      <c r="H3859" s="90"/>
    </row>
    <row r="3860" spans="1:8">
      <c r="A3860" s="90"/>
      <c r="B3860" s="90"/>
      <c r="C3860" s="90"/>
      <c r="D3860" s="90"/>
      <c r="E3860" s="90"/>
      <c r="F3860" s="90"/>
      <c r="G3860" s="90"/>
      <c r="H3860" s="90"/>
    </row>
    <row r="3861" spans="1:8">
      <c r="A3861" s="90"/>
      <c r="B3861" s="90"/>
      <c r="C3861" s="90"/>
      <c r="D3861" s="90"/>
      <c r="E3861" s="90"/>
      <c r="F3861" s="90"/>
      <c r="G3861" s="90"/>
      <c r="H3861" s="90"/>
    </row>
    <row r="3862" spans="1:8">
      <c r="A3862" s="90"/>
      <c r="B3862" s="90"/>
      <c r="C3862" s="90"/>
      <c r="D3862" s="90"/>
      <c r="E3862" s="90"/>
      <c r="F3862" s="90"/>
      <c r="G3862" s="90"/>
      <c r="H3862" s="90"/>
    </row>
    <row r="3863" spans="1:8">
      <c r="A3863" s="90"/>
      <c r="B3863" s="90"/>
      <c r="C3863" s="90"/>
      <c r="D3863" s="90"/>
      <c r="E3863" s="90"/>
      <c r="F3863" s="90"/>
      <c r="G3863" s="90"/>
      <c r="H3863" s="90"/>
    </row>
    <row r="3864" spans="1:8">
      <c r="A3864" s="90"/>
      <c r="B3864" s="90"/>
      <c r="C3864" s="90"/>
      <c r="D3864" s="90"/>
      <c r="E3864" s="90"/>
      <c r="F3864" s="90"/>
      <c r="G3864" s="90"/>
      <c r="H3864" s="90"/>
    </row>
    <row r="3865" spans="1:8">
      <c r="A3865" s="90"/>
      <c r="B3865" s="90"/>
      <c r="C3865" s="90"/>
      <c r="D3865" s="90"/>
      <c r="E3865" s="90"/>
      <c r="F3865" s="90"/>
      <c r="G3865" s="90"/>
      <c r="H3865" s="90"/>
    </row>
    <row r="3866" spans="1:8">
      <c r="A3866" s="90"/>
      <c r="B3866" s="90"/>
      <c r="C3866" s="90"/>
      <c r="D3866" s="90"/>
      <c r="E3866" s="90"/>
      <c r="F3866" s="90"/>
      <c r="G3866" s="90"/>
      <c r="H3866" s="90"/>
    </row>
    <row r="3867" spans="1:8">
      <c r="A3867" s="90"/>
      <c r="B3867" s="90"/>
      <c r="C3867" s="90"/>
      <c r="D3867" s="90"/>
      <c r="E3867" s="90"/>
      <c r="F3867" s="90"/>
      <c r="G3867" s="90"/>
      <c r="H3867" s="90"/>
    </row>
    <row r="3868" spans="1:8">
      <c r="A3868" s="90"/>
      <c r="B3868" s="90"/>
      <c r="C3868" s="90"/>
      <c r="D3868" s="90"/>
      <c r="E3868" s="90"/>
      <c r="F3868" s="90"/>
      <c r="G3868" s="90"/>
      <c r="H3868" s="90"/>
    </row>
    <row r="3869" spans="1:8">
      <c r="A3869" s="90"/>
      <c r="B3869" s="90"/>
      <c r="C3869" s="90"/>
      <c r="D3869" s="90"/>
      <c r="E3869" s="90"/>
      <c r="F3869" s="90"/>
      <c r="G3869" s="90"/>
      <c r="H3869" s="90"/>
    </row>
    <row r="3870" spans="1:8">
      <c r="A3870" s="90"/>
      <c r="B3870" s="90"/>
      <c r="C3870" s="90"/>
      <c r="D3870" s="90"/>
      <c r="E3870" s="90"/>
      <c r="F3870" s="90"/>
      <c r="G3870" s="90"/>
      <c r="H3870" s="90"/>
    </row>
    <row r="3871" spans="1:8">
      <c r="A3871" s="90"/>
      <c r="B3871" s="90"/>
      <c r="C3871" s="90"/>
      <c r="D3871" s="90"/>
      <c r="E3871" s="90"/>
      <c r="F3871" s="90"/>
      <c r="G3871" s="90"/>
      <c r="H3871" s="90"/>
    </row>
    <row r="3872" spans="1:8">
      <c r="A3872" s="90"/>
      <c r="B3872" s="90"/>
      <c r="C3872" s="90"/>
      <c r="D3872" s="90"/>
      <c r="E3872" s="90"/>
      <c r="F3872" s="90"/>
      <c r="G3872" s="90"/>
      <c r="H3872" s="90"/>
    </row>
    <row r="3873" spans="1:8">
      <c r="A3873" s="90"/>
      <c r="B3873" s="90"/>
      <c r="C3873" s="90"/>
      <c r="D3873" s="90"/>
      <c r="E3873" s="90"/>
      <c r="F3873" s="90"/>
      <c r="G3873" s="90"/>
      <c r="H3873" s="90"/>
    </row>
    <row r="3874" spans="1:8">
      <c r="A3874" s="90"/>
      <c r="B3874" s="90"/>
      <c r="C3874" s="90"/>
      <c r="D3874" s="90"/>
      <c r="E3874" s="90"/>
      <c r="F3874" s="90"/>
      <c r="G3874" s="90"/>
      <c r="H3874" s="90"/>
    </row>
    <row r="3875" spans="1:8">
      <c r="A3875" s="90"/>
      <c r="B3875" s="90"/>
      <c r="C3875" s="90"/>
      <c r="D3875" s="90"/>
      <c r="E3875" s="90"/>
      <c r="F3875" s="90"/>
      <c r="G3875" s="90"/>
      <c r="H3875" s="90"/>
    </row>
    <row r="3876" spans="1:8">
      <c r="A3876" s="90"/>
      <c r="B3876" s="90"/>
      <c r="C3876" s="90"/>
      <c r="D3876" s="90"/>
      <c r="E3876" s="90"/>
      <c r="F3876" s="90"/>
      <c r="G3876" s="90"/>
      <c r="H3876" s="90"/>
    </row>
    <row r="3877" spans="1:8">
      <c r="A3877" s="90"/>
      <c r="B3877" s="90"/>
      <c r="C3877" s="90"/>
      <c r="D3877" s="90"/>
      <c r="E3877" s="90"/>
      <c r="F3877" s="90"/>
      <c r="G3877" s="90"/>
      <c r="H3877" s="90"/>
    </row>
    <row r="3878" spans="1:8">
      <c r="A3878" s="90"/>
      <c r="B3878" s="90"/>
      <c r="C3878" s="90"/>
      <c r="D3878" s="90"/>
      <c r="E3878" s="90"/>
      <c r="F3878" s="90"/>
      <c r="G3878" s="90"/>
      <c r="H3878" s="90"/>
    </row>
    <row r="3879" spans="1:8">
      <c r="A3879" s="90"/>
      <c r="B3879" s="90"/>
      <c r="C3879" s="90"/>
      <c r="D3879" s="90"/>
      <c r="E3879" s="90"/>
      <c r="F3879" s="90"/>
      <c r="G3879" s="90"/>
      <c r="H3879" s="90"/>
    </row>
    <row r="3880" spans="1:8">
      <c r="A3880" s="90"/>
      <c r="B3880" s="90"/>
      <c r="C3880" s="90"/>
      <c r="D3880" s="90"/>
      <c r="E3880" s="90"/>
      <c r="F3880" s="90"/>
      <c r="G3880" s="90"/>
      <c r="H3880" s="90"/>
    </row>
    <row r="3881" spans="1:8">
      <c r="A3881" s="90"/>
      <c r="B3881" s="90"/>
      <c r="C3881" s="90"/>
      <c r="D3881" s="90"/>
      <c r="E3881" s="90"/>
      <c r="F3881" s="90"/>
      <c r="G3881" s="90"/>
      <c r="H3881" s="90"/>
    </row>
    <row r="3882" spans="1:8">
      <c r="A3882" s="90"/>
      <c r="B3882" s="90"/>
      <c r="C3882" s="90"/>
      <c r="D3882" s="90"/>
      <c r="E3882" s="90"/>
      <c r="F3882" s="90"/>
      <c r="G3882" s="90"/>
      <c r="H3882" s="90"/>
    </row>
    <row r="3883" spans="1:8">
      <c r="A3883" s="90"/>
      <c r="B3883" s="90"/>
      <c r="C3883" s="90"/>
      <c r="D3883" s="90"/>
      <c r="E3883" s="90"/>
      <c r="F3883" s="90"/>
      <c r="G3883" s="90"/>
      <c r="H3883" s="90"/>
    </row>
    <row r="3884" spans="1:8">
      <c r="A3884" s="90"/>
      <c r="B3884" s="90"/>
      <c r="C3884" s="90"/>
      <c r="D3884" s="90"/>
      <c r="E3884" s="90"/>
      <c r="F3884" s="90"/>
      <c r="G3884" s="90"/>
      <c r="H3884" s="90"/>
    </row>
    <row r="3885" spans="1:8">
      <c r="A3885" s="90"/>
      <c r="B3885" s="90"/>
      <c r="C3885" s="90"/>
      <c r="D3885" s="90"/>
      <c r="E3885" s="90"/>
      <c r="F3885" s="90"/>
      <c r="G3885" s="90"/>
      <c r="H3885" s="90"/>
    </row>
    <row r="3886" spans="1:8">
      <c r="A3886" s="90"/>
      <c r="B3886" s="90"/>
      <c r="C3886" s="90"/>
      <c r="D3886" s="90"/>
      <c r="E3886" s="90"/>
      <c r="F3886" s="90"/>
      <c r="G3886" s="90"/>
      <c r="H3886" s="90"/>
    </row>
    <row r="3887" spans="1:8">
      <c r="A3887" s="90"/>
      <c r="B3887" s="90"/>
      <c r="C3887" s="90"/>
      <c r="D3887" s="90"/>
      <c r="E3887" s="90"/>
      <c r="F3887" s="90"/>
      <c r="G3887" s="90"/>
      <c r="H3887" s="90"/>
    </row>
    <row r="3888" spans="1:8">
      <c r="A3888" s="90"/>
      <c r="B3888" s="90"/>
      <c r="C3888" s="90"/>
      <c r="D3888" s="90"/>
      <c r="E3888" s="90"/>
      <c r="F3888" s="90"/>
      <c r="G3888" s="90"/>
      <c r="H3888" s="90"/>
    </row>
    <row r="3889" spans="1:8">
      <c r="A3889" s="90"/>
      <c r="B3889" s="90"/>
      <c r="C3889" s="90"/>
      <c r="D3889" s="90"/>
      <c r="E3889" s="90"/>
      <c r="F3889" s="90"/>
      <c r="G3889" s="90"/>
      <c r="H3889" s="90"/>
    </row>
    <row r="3890" spans="1:8">
      <c r="A3890" s="90"/>
      <c r="B3890" s="90"/>
      <c r="C3890" s="90"/>
      <c r="D3890" s="90"/>
      <c r="E3890" s="90"/>
      <c r="F3890" s="90"/>
      <c r="G3890" s="90"/>
      <c r="H3890" s="90"/>
    </row>
    <row r="3891" spans="1:8">
      <c r="A3891" s="90"/>
      <c r="B3891" s="90"/>
      <c r="C3891" s="90"/>
      <c r="D3891" s="90"/>
      <c r="E3891" s="90"/>
      <c r="F3891" s="90"/>
      <c r="G3891" s="90"/>
      <c r="H3891" s="90"/>
    </row>
    <row r="3892" spans="1:8">
      <c r="A3892" s="90"/>
      <c r="B3892" s="90"/>
      <c r="C3892" s="90"/>
      <c r="D3892" s="90"/>
      <c r="E3892" s="90"/>
      <c r="F3892" s="90"/>
      <c r="G3892" s="90"/>
      <c r="H3892" s="90"/>
    </row>
    <row r="3893" spans="1:8">
      <c r="A3893" s="90"/>
      <c r="B3893" s="90"/>
      <c r="C3893" s="90"/>
      <c r="D3893" s="90"/>
      <c r="E3893" s="90"/>
      <c r="F3893" s="90"/>
      <c r="G3893" s="90"/>
      <c r="H3893" s="90"/>
    </row>
    <row r="3894" spans="1:8">
      <c r="A3894" s="90"/>
      <c r="B3894" s="90"/>
      <c r="C3894" s="90"/>
      <c r="D3894" s="90"/>
      <c r="E3894" s="90"/>
      <c r="F3894" s="90"/>
      <c r="G3894" s="90"/>
      <c r="H3894" s="90"/>
    </row>
    <row r="3895" spans="1:8">
      <c r="A3895" s="90"/>
      <c r="B3895" s="90"/>
      <c r="C3895" s="90"/>
      <c r="D3895" s="90"/>
      <c r="E3895" s="90"/>
      <c r="F3895" s="90"/>
      <c r="G3895" s="90"/>
      <c r="H3895" s="90"/>
    </row>
    <row r="3896" spans="1:8">
      <c r="A3896" s="90"/>
      <c r="B3896" s="90"/>
      <c r="C3896" s="90"/>
      <c r="D3896" s="90"/>
      <c r="E3896" s="90"/>
      <c r="F3896" s="90"/>
      <c r="G3896" s="90"/>
      <c r="H3896" s="90"/>
    </row>
    <row r="3897" spans="1:8">
      <c r="A3897" s="90"/>
      <c r="B3897" s="90"/>
      <c r="C3897" s="90"/>
      <c r="D3897" s="90"/>
      <c r="E3897" s="90"/>
      <c r="F3897" s="90"/>
      <c r="G3897" s="90"/>
      <c r="H3897" s="90"/>
    </row>
    <row r="3898" spans="1:8">
      <c r="A3898" s="90"/>
      <c r="B3898" s="90"/>
      <c r="C3898" s="90"/>
      <c r="D3898" s="90"/>
      <c r="E3898" s="90"/>
      <c r="F3898" s="90"/>
      <c r="G3898" s="90"/>
      <c r="H3898" s="90"/>
    </row>
    <row r="3899" spans="1:8">
      <c r="A3899" s="90"/>
      <c r="B3899" s="90"/>
      <c r="C3899" s="90"/>
      <c r="D3899" s="90"/>
      <c r="E3899" s="90"/>
      <c r="F3899" s="90"/>
      <c r="G3899" s="90"/>
      <c r="H3899" s="90"/>
    </row>
    <row r="3900" spans="1:8">
      <c r="A3900" s="90"/>
      <c r="B3900" s="90"/>
      <c r="C3900" s="90"/>
      <c r="D3900" s="90"/>
      <c r="E3900" s="90"/>
      <c r="F3900" s="90"/>
      <c r="G3900" s="90"/>
      <c r="H3900" s="90"/>
    </row>
    <row r="3901" spans="1:8">
      <c r="A3901" s="90"/>
      <c r="B3901" s="90"/>
      <c r="C3901" s="90"/>
      <c r="D3901" s="90"/>
      <c r="E3901" s="90"/>
      <c r="F3901" s="90"/>
      <c r="G3901" s="90"/>
      <c r="H3901" s="90"/>
    </row>
    <row r="3902" spans="1:8">
      <c r="A3902" s="90"/>
      <c r="B3902" s="90"/>
      <c r="C3902" s="90"/>
      <c r="D3902" s="90"/>
      <c r="E3902" s="90"/>
      <c r="F3902" s="90"/>
      <c r="G3902" s="90"/>
      <c r="H3902" s="90"/>
    </row>
    <row r="3903" spans="1:8">
      <c r="A3903" s="90"/>
      <c r="B3903" s="90"/>
      <c r="C3903" s="90"/>
      <c r="D3903" s="90"/>
      <c r="E3903" s="90"/>
      <c r="F3903" s="90"/>
      <c r="G3903" s="90"/>
      <c r="H3903" s="90"/>
    </row>
    <row r="3904" spans="1:8">
      <c r="A3904" s="90"/>
      <c r="B3904" s="90"/>
      <c r="C3904" s="90"/>
      <c r="D3904" s="90"/>
      <c r="E3904" s="90"/>
      <c r="F3904" s="90"/>
      <c r="G3904" s="90"/>
      <c r="H3904" s="90"/>
    </row>
    <row r="3905" spans="1:8">
      <c r="A3905" s="90"/>
      <c r="B3905" s="90"/>
      <c r="C3905" s="90"/>
      <c r="D3905" s="90"/>
      <c r="E3905" s="90"/>
      <c r="F3905" s="90"/>
      <c r="G3905" s="90"/>
      <c r="H3905" s="90"/>
    </row>
    <row r="3906" spans="1:8">
      <c r="A3906" s="90"/>
      <c r="B3906" s="90"/>
      <c r="C3906" s="90"/>
      <c r="D3906" s="90"/>
      <c r="E3906" s="90"/>
      <c r="F3906" s="90"/>
      <c r="G3906" s="90"/>
      <c r="H3906" s="90"/>
    </row>
    <row r="3907" spans="1:8">
      <c r="A3907" s="90"/>
      <c r="B3907" s="90"/>
      <c r="C3907" s="90"/>
      <c r="D3907" s="90"/>
      <c r="E3907" s="90"/>
      <c r="F3907" s="90"/>
      <c r="G3907" s="90"/>
      <c r="H3907" s="90"/>
    </row>
    <row r="3908" spans="1:8">
      <c r="A3908" s="90"/>
      <c r="B3908" s="90"/>
      <c r="C3908" s="90"/>
      <c r="D3908" s="90"/>
      <c r="E3908" s="90"/>
      <c r="F3908" s="90"/>
      <c r="G3908" s="90"/>
      <c r="H3908" s="90"/>
    </row>
    <row r="3909" spans="1:8">
      <c r="A3909" s="90"/>
      <c r="B3909" s="90"/>
      <c r="C3909" s="90"/>
      <c r="D3909" s="90"/>
      <c r="E3909" s="90"/>
      <c r="F3909" s="90"/>
      <c r="G3909" s="90"/>
      <c r="H3909" s="90"/>
    </row>
    <row r="3910" spans="1:8">
      <c r="A3910" s="90"/>
      <c r="B3910" s="90"/>
      <c r="C3910" s="90"/>
      <c r="D3910" s="90"/>
      <c r="E3910" s="90"/>
      <c r="F3910" s="90"/>
      <c r="G3910" s="90"/>
      <c r="H3910" s="90"/>
    </row>
    <row r="3911" spans="1:8">
      <c r="A3911" s="90"/>
      <c r="B3911" s="90"/>
      <c r="C3911" s="90"/>
      <c r="D3911" s="90"/>
      <c r="E3911" s="90"/>
      <c r="F3911" s="90"/>
      <c r="G3911" s="90"/>
      <c r="H3911" s="90"/>
    </row>
    <row r="3912" spans="1:8">
      <c r="A3912" s="90"/>
      <c r="B3912" s="90"/>
      <c r="C3912" s="90"/>
      <c r="D3912" s="90"/>
      <c r="E3912" s="90"/>
      <c r="F3912" s="90"/>
      <c r="G3912" s="90"/>
      <c r="H3912" s="90"/>
    </row>
    <row r="3913" spans="1:8">
      <c r="A3913" s="90"/>
      <c r="B3913" s="90"/>
      <c r="C3913" s="90"/>
      <c r="D3913" s="90"/>
      <c r="E3913" s="90"/>
      <c r="F3913" s="90"/>
      <c r="G3913" s="90"/>
      <c r="H3913" s="90"/>
    </row>
    <row r="3914" spans="1:8">
      <c r="A3914" s="90"/>
      <c r="B3914" s="90"/>
      <c r="C3914" s="90"/>
      <c r="D3914" s="90"/>
      <c r="E3914" s="90"/>
      <c r="F3914" s="90"/>
      <c r="G3914" s="90"/>
      <c r="H3914" s="90"/>
    </row>
    <row r="3915" spans="1:8">
      <c r="A3915" s="90"/>
      <c r="B3915" s="90"/>
      <c r="C3915" s="90"/>
      <c r="D3915" s="90"/>
      <c r="E3915" s="90"/>
      <c r="F3915" s="90"/>
      <c r="G3915" s="90"/>
      <c r="H3915" s="90"/>
    </row>
    <row r="3916" spans="1:8">
      <c r="A3916" s="90"/>
      <c r="B3916" s="90"/>
      <c r="C3916" s="90"/>
      <c r="D3916" s="90"/>
      <c r="E3916" s="90"/>
      <c r="F3916" s="90"/>
      <c r="G3916" s="90"/>
      <c r="H3916" s="90"/>
    </row>
    <row r="3917" spans="1:8">
      <c r="A3917" s="90"/>
      <c r="B3917" s="90"/>
      <c r="C3917" s="90"/>
      <c r="D3917" s="90"/>
      <c r="E3917" s="90"/>
      <c r="F3917" s="90"/>
      <c r="G3917" s="90"/>
      <c r="H3917" s="90"/>
    </row>
    <row r="3918" spans="1:8">
      <c r="A3918" s="90"/>
      <c r="B3918" s="90"/>
      <c r="C3918" s="90"/>
      <c r="D3918" s="90"/>
      <c r="E3918" s="90"/>
      <c r="F3918" s="90"/>
      <c r="G3918" s="90"/>
      <c r="H3918" s="90"/>
    </row>
    <row r="3919" spans="1:8">
      <c r="A3919" s="90"/>
      <c r="B3919" s="90"/>
      <c r="C3919" s="90"/>
      <c r="D3919" s="90"/>
      <c r="E3919" s="90"/>
      <c r="F3919" s="90"/>
      <c r="G3919" s="90"/>
      <c r="H3919" s="90"/>
    </row>
    <row r="3920" spans="1:8">
      <c r="A3920" s="90"/>
      <c r="B3920" s="90"/>
      <c r="C3920" s="90"/>
      <c r="D3920" s="90"/>
      <c r="E3920" s="90"/>
      <c r="F3920" s="90"/>
      <c r="G3920" s="90"/>
      <c r="H3920" s="90"/>
    </row>
    <row r="3921" spans="1:8">
      <c r="A3921" s="90"/>
      <c r="B3921" s="90"/>
      <c r="C3921" s="90"/>
      <c r="D3921" s="90"/>
      <c r="E3921" s="90"/>
      <c r="F3921" s="90"/>
      <c r="G3921" s="90"/>
      <c r="H3921" s="90"/>
    </row>
    <row r="3922" spans="1:8">
      <c r="A3922" s="90"/>
      <c r="B3922" s="90"/>
      <c r="C3922" s="90"/>
      <c r="D3922" s="90"/>
      <c r="E3922" s="90"/>
      <c r="F3922" s="90"/>
      <c r="G3922" s="90"/>
      <c r="H3922" s="90"/>
    </row>
    <row r="3923" spans="1:8">
      <c r="A3923" s="90"/>
      <c r="B3923" s="90"/>
      <c r="C3923" s="90"/>
      <c r="D3923" s="90"/>
      <c r="E3923" s="90"/>
      <c r="F3923" s="90"/>
      <c r="G3923" s="90"/>
      <c r="H3923" s="90"/>
    </row>
    <row r="3924" spans="1:8">
      <c r="A3924" s="90"/>
      <c r="B3924" s="90"/>
      <c r="C3924" s="90"/>
      <c r="D3924" s="90"/>
      <c r="E3924" s="90"/>
      <c r="F3924" s="90"/>
      <c r="G3924" s="90"/>
      <c r="H3924" s="90"/>
    </row>
    <row r="3925" spans="1:8">
      <c r="A3925" s="90"/>
      <c r="B3925" s="90"/>
      <c r="C3925" s="90"/>
      <c r="D3925" s="90"/>
      <c r="E3925" s="90"/>
      <c r="F3925" s="90"/>
      <c r="G3925" s="90"/>
      <c r="H3925" s="90"/>
    </row>
    <row r="3926" spans="1:8">
      <c r="A3926" s="90"/>
      <c r="B3926" s="90"/>
      <c r="C3926" s="90"/>
      <c r="D3926" s="90"/>
      <c r="E3926" s="90"/>
      <c r="F3926" s="90"/>
      <c r="G3926" s="90"/>
      <c r="H3926" s="90"/>
    </row>
    <row r="3927" spans="1:8">
      <c r="A3927" s="90"/>
      <c r="B3927" s="90"/>
      <c r="C3927" s="90"/>
      <c r="D3927" s="90"/>
      <c r="E3927" s="90"/>
      <c r="F3927" s="90"/>
      <c r="G3927" s="90"/>
      <c r="H3927" s="90"/>
    </row>
    <row r="3928" spans="1:8">
      <c r="A3928" s="90"/>
      <c r="B3928" s="90"/>
      <c r="C3928" s="90"/>
      <c r="D3928" s="90"/>
      <c r="E3928" s="90"/>
      <c r="F3928" s="90"/>
      <c r="G3928" s="90"/>
      <c r="H3928" s="90"/>
    </row>
    <row r="3929" spans="1:8">
      <c r="A3929" s="90"/>
      <c r="B3929" s="90"/>
      <c r="C3929" s="90"/>
      <c r="D3929" s="90"/>
      <c r="E3929" s="90"/>
      <c r="F3929" s="90"/>
      <c r="G3929" s="90"/>
      <c r="H3929" s="90"/>
    </row>
    <row r="3930" spans="1:8">
      <c r="A3930" s="90"/>
      <c r="B3930" s="90"/>
      <c r="C3930" s="90"/>
      <c r="D3930" s="90"/>
      <c r="E3930" s="90"/>
      <c r="F3930" s="90"/>
      <c r="G3930" s="90"/>
      <c r="H3930" s="90"/>
    </row>
    <row r="3931" spans="1:8">
      <c r="A3931" s="90"/>
      <c r="B3931" s="90"/>
      <c r="C3931" s="90"/>
      <c r="D3931" s="90"/>
      <c r="E3931" s="90"/>
      <c r="F3931" s="90"/>
      <c r="G3931" s="90"/>
      <c r="H3931" s="90"/>
    </row>
    <row r="3932" spans="1:8">
      <c r="A3932" s="90"/>
      <c r="B3932" s="90"/>
      <c r="C3932" s="90"/>
      <c r="D3932" s="90"/>
      <c r="E3932" s="90"/>
      <c r="F3932" s="90"/>
      <c r="G3932" s="90"/>
      <c r="H3932" s="90"/>
    </row>
    <row r="3933" spans="1:8">
      <c r="A3933" s="90"/>
      <c r="B3933" s="90"/>
      <c r="C3933" s="90"/>
      <c r="D3933" s="90"/>
      <c r="E3933" s="90"/>
      <c r="F3933" s="90"/>
      <c r="G3933" s="90"/>
      <c r="H3933" s="90"/>
    </row>
    <row r="3934" spans="1:8">
      <c r="A3934" s="90"/>
      <c r="B3934" s="90"/>
      <c r="C3934" s="90"/>
      <c r="D3934" s="90"/>
      <c r="E3934" s="90"/>
      <c r="F3934" s="90"/>
      <c r="G3934" s="90"/>
      <c r="H3934" s="90"/>
    </row>
    <row r="3935" spans="1:8">
      <c r="A3935" s="90"/>
      <c r="B3935" s="90"/>
      <c r="C3935" s="90"/>
      <c r="D3935" s="90"/>
      <c r="E3935" s="90"/>
      <c r="F3935" s="90"/>
      <c r="G3935" s="90"/>
      <c r="H3935" s="90"/>
    </row>
    <row r="3936" spans="1:8">
      <c r="A3936" s="90"/>
      <c r="B3936" s="90"/>
      <c r="C3936" s="90"/>
      <c r="D3936" s="90"/>
      <c r="E3936" s="90"/>
      <c r="F3936" s="90"/>
      <c r="G3936" s="90"/>
      <c r="H3936" s="90"/>
    </row>
    <row r="3937" spans="1:8">
      <c r="A3937" s="90"/>
      <c r="B3937" s="90"/>
      <c r="C3937" s="90"/>
      <c r="D3937" s="90"/>
      <c r="E3937" s="90"/>
      <c r="F3937" s="90"/>
      <c r="G3937" s="90"/>
      <c r="H3937" s="90"/>
    </row>
    <row r="3938" spans="1:8">
      <c r="A3938" s="90"/>
      <c r="B3938" s="90"/>
      <c r="C3938" s="90"/>
      <c r="D3938" s="90"/>
      <c r="E3938" s="90"/>
      <c r="F3938" s="90"/>
      <c r="G3938" s="90"/>
      <c r="H3938" s="90"/>
    </row>
    <row r="3939" spans="1:8">
      <c r="A3939" s="90"/>
      <c r="B3939" s="90"/>
      <c r="C3939" s="90"/>
      <c r="D3939" s="90"/>
      <c r="E3939" s="90"/>
      <c r="F3939" s="90"/>
      <c r="G3939" s="90"/>
      <c r="H3939" s="90"/>
    </row>
    <row r="3940" spans="1:8">
      <c r="A3940" s="90"/>
      <c r="B3940" s="90"/>
      <c r="C3940" s="90"/>
      <c r="D3940" s="90"/>
      <c r="E3940" s="90"/>
      <c r="F3940" s="90"/>
      <c r="G3940" s="90"/>
      <c r="H3940" s="90"/>
    </row>
    <row r="3941" spans="1:8">
      <c r="A3941" s="90"/>
      <c r="B3941" s="90"/>
      <c r="C3941" s="90"/>
      <c r="D3941" s="90"/>
      <c r="E3941" s="90"/>
      <c r="F3941" s="90"/>
      <c r="G3941" s="90"/>
      <c r="H3941" s="90"/>
    </row>
    <row r="3942" spans="1:8">
      <c r="A3942" s="90"/>
      <c r="B3942" s="90"/>
      <c r="C3942" s="90"/>
      <c r="D3942" s="90"/>
      <c r="E3942" s="90"/>
      <c r="F3942" s="90"/>
      <c r="G3942" s="90"/>
      <c r="H3942" s="90"/>
    </row>
    <row r="3943" spans="1:8">
      <c r="A3943" s="90"/>
      <c r="B3943" s="90"/>
      <c r="C3943" s="90"/>
      <c r="D3943" s="90"/>
      <c r="E3943" s="90"/>
      <c r="F3943" s="90"/>
      <c r="G3943" s="90"/>
      <c r="H3943" s="90"/>
    </row>
    <row r="3944" spans="1:8">
      <c r="A3944" s="90"/>
      <c r="B3944" s="90"/>
      <c r="C3944" s="90"/>
      <c r="D3944" s="90"/>
      <c r="E3944" s="90"/>
      <c r="F3944" s="90"/>
      <c r="G3944" s="90"/>
      <c r="H3944" s="90"/>
    </row>
    <row r="3945" spans="1:8">
      <c r="A3945" s="90"/>
      <c r="B3945" s="90"/>
      <c r="C3945" s="90"/>
      <c r="D3945" s="90"/>
      <c r="E3945" s="90"/>
      <c r="F3945" s="90"/>
      <c r="G3945" s="90"/>
      <c r="H3945" s="90"/>
    </row>
    <row r="3946" spans="1:8">
      <c r="A3946" s="90"/>
      <c r="B3946" s="90"/>
      <c r="C3946" s="90"/>
      <c r="D3946" s="90"/>
      <c r="E3946" s="90"/>
      <c r="F3946" s="90"/>
      <c r="G3946" s="90"/>
      <c r="H3946" s="90"/>
    </row>
    <row r="3947" spans="1:8">
      <c r="A3947" s="90"/>
      <c r="B3947" s="90"/>
      <c r="C3947" s="90"/>
      <c r="D3947" s="90"/>
      <c r="E3947" s="90"/>
      <c r="F3947" s="90"/>
      <c r="G3947" s="90"/>
      <c r="H3947" s="90"/>
    </row>
    <row r="3948" spans="1:8">
      <c r="A3948" s="90"/>
      <c r="B3948" s="90"/>
      <c r="C3948" s="90"/>
      <c r="D3948" s="90"/>
      <c r="E3948" s="90"/>
      <c r="F3948" s="90"/>
      <c r="G3948" s="90"/>
      <c r="H3948" s="90"/>
    </row>
    <row r="3949" spans="1:8">
      <c r="A3949" s="90"/>
      <c r="B3949" s="90"/>
      <c r="C3949" s="90"/>
      <c r="D3949" s="90"/>
      <c r="E3949" s="90"/>
      <c r="F3949" s="90"/>
      <c r="G3949" s="90"/>
      <c r="H3949" s="90"/>
    </row>
    <row r="3950" spans="1:8">
      <c r="A3950" s="90"/>
      <c r="B3950" s="90"/>
      <c r="C3950" s="90"/>
      <c r="D3950" s="90"/>
      <c r="E3950" s="90"/>
      <c r="F3950" s="90"/>
      <c r="G3950" s="90"/>
      <c r="H3950" s="90"/>
    </row>
    <row r="3951" spans="1:8">
      <c r="A3951" s="90"/>
      <c r="B3951" s="90"/>
      <c r="C3951" s="90"/>
      <c r="D3951" s="90"/>
      <c r="E3951" s="90"/>
      <c r="F3951" s="90"/>
      <c r="G3951" s="90"/>
      <c r="H3951" s="90"/>
    </row>
    <row r="3952" spans="1:8">
      <c r="A3952" s="90"/>
      <c r="B3952" s="90"/>
      <c r="C3952" s="90"/>
      <c r="D3952" s="90"/>
      <c r="E3952" s="90"/>
      <c r="F3952" s="90"/>
      <c r="G3952" s="90"/>
      <c r="H3952" s="90"/>
    </row>
    <row r="3953" spans="1:8">
      <c r="A3953" s="90"/>
      <c r="B3953" s="90"/>
      <c r="C3953" s="90"/>
      <c r="D3953" s="90"/>
      <c r="E3953" s="90"/>
      <c r="F3953" s="90"/>
      <c r="G3953" s="90"/>
      <c r="H3953" s="90"/>
    </row>
    <row r="3954" spans="1:8">
      <c r="A3954" s="90"/>
      <c r="B3954" s="90"/>
      <c r="C3954" s="90"/>
      <c r="D3954" s="90"/>
      <c r="E3954" s="90"/>
      <c r="F3954" s="90"/>
      <c r="G3954" s="90"/>
      <c r="H3954" s="90"/>
    </row>
    <row r="3955" spans="1:8">
      <c r="A3955" s="90"/>
      <c r="B3955" s="90"/>
      <c r="C3955" s="90"/>
      <c r="D3955" s="90"/>
      <c r="E3955" s="90"/>
      <c r="F3955" s="90"/>
      <c r="G3955" s="90"/>
      <c r="H3955" s="90"/>
    </row>
    <row r="3956" spans="1:8">
      <c r="A3956" s="90"/>
      <c r="B3956" s="90"/>
      <c r="C3956" s="90"/>
      <c r="D3956" s="90"/>
      <c r="E3956" s="90"/>
      <c r="F3956" s="90"/>
      <c r="G3956" s="90"/>
      <c r="H3956" s="90"/>
    </row>
    <row r="3957" spans="1:8">
      <c r="A3957" s="90"/>
      <c r="B3957" s="90"/>
      <c r="C3957" s="90"/>
      <c r="D3957" s="90"/>
      <c r="E3957" s="90"/>
      <c r="F3957" s="90"/>
      <c r="G3957" s="90"/>
      <c r="H3957" s="90"/>
    </row>
    <row r="3958" spans="1:8">
      <c r="A3958" s="90"/>
      <c r="B3958" s="90"/>
      <c r="C3958" s="90"/>
      <c r="D3958" s="90"/>
      <c r="E3958" s="90"/>
      <c r="F3958" s="90"/>
      <c r="G3958" s="90"/>
      <c r="H3958" s="90"/>
    </row>
    <row r="3959" spans="1:8">
      <c r="A3959" s="90"/>
      <c r="B3959" s="90"/>
      <c r="C3959" s="90"/>
      <c r="D3959" s="90"/>
      <c r="E3959" s="90"/>
      <c r="F3959" s="90"/>
      <c r="G3959" s="90"/>
      <c r="H3959" s="90"/>
    </row>
    <row r="3960" spans="1:8">
      <c r="A3960" s="90"/>
      <c r="B3960" s="90"/>
      <c r="C3960" s="90"/>
      <c r="D3960" s="90"/>
      <c r="E3960" s="90"/>
      <c r="F3960" s="90"/>
      <c r="G3960" s="90"/>
      <c r="H3960" s="90"/>
    </row>
    <row r="3961" spans="1:8">
      <c r="A3961" s="90"/>
      <c r="B3961" s="90"/>
      <c r="C3961" s="90"/>
      <c r="D3961" s="90"/>
      <c r="E3961" s="90"/>
      <c r="F3961" s="90"/>
      <c r="G3961" s="90"/>
      <c r="H3961" s="90"/>
    </row>
    <row r="3962" spans="1:8">
      <c r="A3962" s="90"/>
      <c r="B3962" s="90"/>
      <c r="C3962" s="90"/>
      <c r="D3962" s="90"/>
      <c r="E3962" s="90"/>
      <c r="F3962" s="90"/>
      <c r="G3962" s="90"/>
      <c r="H3962" s="90"/>
    </row>
    <row r="3963" spans="1:8">
      <c r="A3963" s="90"/>
      <c r="B3963" s="90"/>
      <c r="C3963" s="90"/>
      <c r="D3963" s="90"/>
      <c r="E3963" s="90"/>
      <c r="F3963" s="90"/>
      <c r="G3963" s="90"/>
      <c r="H3963" s="90"/>
    </row>
    <row r="3964" spans="1:8">
      <c r="A3964" s="90"/>
      <c r="B3964" s="90"/>
      <c r="C3964" s="90"/>
      <c r="D3964" s="90"/>
      <c r="E3964" s="90"/>
      <c r="F3964" s="90"/>
      <c r="G3964" s="90"/>
      <c r="H3964" s="90"/>
    </row>
    <row r="3965" spans="1:8">
      <c r="A3965" s="90"/>
      <c r="B3965" s="90"/>
      <c r="C3965" s="90"/>
      <c r="D3965" s="90"/>
      <c r="E3965" s="90"/>
      <c r="F3965" s="90"/>
      <c r="G3965" s="90"/>
      <c r="H3965" s="90"/>
    </row>
    <row r="3966" spans="1:8">
      <c r="A3966" s="90"/>
      <c r="B3966" s="90"/>
      <c r="C3966" s="90"/>
      <c r="D3966" s="90"/>
      <c r="E3966" s="90"/>
      <c r="F3966" s="90"/>
      <c r="G3966" s="90"/>
      <c r="H3966" s="90"/>
    </row>
    <row r="3967" spans="1:8">
      <c r="A3967" s="90"/>
      <c r="B3967" s="90"/>
      <c r="C3967" s="90"/>
      <c r="D3967" s="90"/>
      <c r="E3967" s="90"/>
      <c r="F3967" s="90"/>
      <c r="G3967" s="90"/>
      <c r="H3967" s="90"/>
    </row>
    <row r="3968" spans="1:8">
      <c r="A3968" s="90"/>
      <c r="B3968" s="90"/>
      <c r="C3968" s="90"/>
      <c r="D3968" s="90"/>
      <c r="E3968" s="90"/>
      <c r="F3968" s="90"/>
      <c r="G3968" s="90"/>
      <c r="H3968" s="90"/>
    </row>
    <row r="3969" spans="1:8">
      <c r="A3969" s="90"/>
      <c r="B3969" s="90"/>
      <c r="C3969" s="90"/>
      <c r="D3969" s="90"/>
      <c r="E3969" s="90"/>
      <c r="F3969" s="90"/>
      <c r="G3969" s="90"/>
      <c r="H3969" s="90"/>
    </row>
    <row r="3970" spans="1:8">
      <c r="A3970" s="90"/>
      <c r="B3970" s="90"/>
      <c r="C3970" s="90"/>
      <c r="D3970" s="90"/>
      <c r="E3970" s="90"/>
      <c r="F3970" s="90"/>
      <c r="G3970" s="90"/>
      <c r="H3970" s="90"/>
    </row>
    <row r="3971" spans="1:8">
      <c r="A3971" s="90"/>
      <c r="B3971" s="90"/>
      <c r="C3971" s="90"/>
      <c r="D3971" s="90"/>
      <c r="E3971" s="90"/>
      <c r="F3971" s="90"/>
      <c r="G3971" s="90"/>
      <c r="H3971" s="90"/>
    </row>
    <row r="3972" spans="1:8">
      <c r="A3972" s="90"/>
      <c r="B3972" s="90"/>
      <c r="C3972" s="90"/>
      <c r="D3972" s="90"/>
      <c r="E3972" s="90"/>
      <c r="F3972" s="90"/>
      <c r="G3972" s="90"/>
      <c r="H3972" s="90"/>
    </row>
    <row r="3973" spans="1:8">
      <c r="A3973" s="90"/>
      <c r="B3973" s="90"/>
      <c r="C3973" s="90"/>
      <c r="D3973" s="90"/>
      <c r="E3973" s="90"/>
      <c r="F3973" s="90"/>
      <c r="G3973" s="90"/>
      <c r="H3973" s="90"/>
    </row>
    <row r="3974" spans="1:8">
      <c r="A3974" s="90"/>
      <c r="B3974" s="90"/>
      <c r="C3974" s="90"/>
      <c r="D3974" s="90"/>
      <c r="E3974" s="90"/>
      <c r="F3974" s="90"/>
      <c r="G3974" s="90"/>
      <c r="H3974" s="90"/>
    </row>
    <row r="3975" spans="1:8">
      <c r="A3975" s="90"/>
      <c r="B3975" s="90"/>
      <c r="C3975" s="90"/>
      <c r="D3975" s="90"/>
      <c r="E3975" s="90"/>
      <c r="F3975" s="90"/>
      <c r="G3975" s="90"/>
      <c r="H3975" s="90"/>
    </row>
    <row r="3976" spans="1:8">
      <c r="A3976" s="90"/>
      <c r="B3976" s="90"/>
      <c r="C3976" s="90"/>
      <c r="D3976" s="90"/>
      <c r="E3976" s="90"/>
      <c r="F3976" s="90"/>
      <c r="G3976" s="90"/>
      <c r="H3976" s="90"/>
    </row>
    <row r="3977" spans="1:8">
      <c r="A3977" s="90"/>
      <c r="B3977" s="90"/>
      <c r="C3977" s="90"/>
      <c r="D3977" s="90"/>
      <c r="E3977" s="90"/>
      <c r="F3977" s="90"/>
      <c r="G3977" s="90"/>
      <c r="H3977" s="90"/>
    </row>
    <row r="3978" spans="1:8">
      <c r="A3978" s="90"/>
      <c r="B3978" s="90"/>
      <c r="C3978" s="90"/>
      <c r="D3978" s="90"/>
      <c r="E3978" s="90"/>
      <c r="F3978" s="90"/>
      <c r="G3978" s="90"/>
      <c r="H3978" s="90"/>
    </row>
    <row r="3979" spans="1:8">
      <c r="A3979" s="90"/>
      <c r="B3979" s="90"/>
      <c r="C3979" s="90"/>
      <c r="D3979" s="90"/>
      <c r="E3979" s="90"/>
      <c r="F3979" s="90"/>
      <c r="G3979" s="90"/>
      <c r="H3979" s="90"/>
    </row>
    <row r="3980" spans="1:8">
      <c r="A3980" s="90"/>
      <c r="B3980" s="90"/>
      <c r="C3980" s="90"/>
      <c r="D3980" s="90"/>
      <c r="E3980" s="90"/>
      <c r="F3980" s="90"/>
      <c r="G3980" s="90"/>
      <c r="H3980" s="90"/>
    </row>
    <row r="3981" spans="1:8">
      <c r="A3981" s="90"/>
      <c r="B3981" s="90"/>
      <c r="C3981" s="90"/>
      <c r="D3981" s="90"/>
      <c r="E3981" s="90"/>
      <c r="F3981" s="90"/>
      <c r="G3981" s="90"/>
      <c r="H3981" s="90"/>
    </row>
    <row r="3982" spans="1:8">
      <c r="A3982" s="90"/>
      <c r="B3982" s="90"/>
      <c r="C3982" s="90"/>
      <c r="D3982" s="90"/>
      <c r="E3982" s="90"/>
      <c r="F3982" s="90"/>
      <c r="G3982" s="90"/>
      <c r="H3982" s="90"/>
    </row>
    <row r="3983" spans="1:8">
      <c r="A3983" s="90"/>
      <c r="B3983" s="90"/>
      <c r="C3983" s="90"/>
      <c r="D3983" s="90"/>
      <c r="E3983" s="90"/>
      <c r="F3983" s="90"/>
      <c r="G3983" s="90"/>
      <c r="H3983" s="90"/>
    </row>
    <row r="3984" spans="1:8">
      <c r="A3984" s="90"/>
      <c r="B3984" s="90"/>
      <c r="C3984" s="90"/>
      <c r="D3984" s="90"/>
      <c r="E3984" s="90"/>
      <c r="F3984" s="90"/>
      <c r="G3984" s="90"/>
      <c r="H3984" s="90"/>
    </row>
    <row r="3985" spans="1:8">
      <c r="A3985" s="90"/>
      <c r="B3985" s="90"/>
      <c r="C3985" s="90"/>
      <c r="D3985" s="90"/>
      <c r="E3985" s="90"/>
      <c r="F3985" s="90"/>
      <c r="G3985" s="90"/>
      <c r="H3985" s="90"/>
    </row>
    <row r="3986" spans="1:8">
      <c r="A3986" s="90"/>
      <c r="B3986" s="90"/>
      <c r="C3986" s="90"/>
      <c r="D3986" s="90"/>
      <c r="E3986" s="90"/>
      <c r="F3986" s="90"/>
      <c r="G3986" s="90"/>
      <c r="H3986" s="90"/>
    </row>
    <row r="3987" spans="1:8">
      <c r="A3987" s="90"/>
      <c r="B3987" s="90"/>
      <c r="C3987" s="90"/>
      <c r="D3987" s="90"/>
      <c r="E3987" s="90"/>
      <c r="F3987" s="90"/>
      <c r="G3987" s="90"/>
      <c r="H3987" s="90"/>
    </row>
    <row r="3988" spans="1:8">
      <c r="A3988" s="90"/>
      <c r="B3988" s="90"/>
      <c r="C3988" s="90"/>
      <c r="D3988" s="90"/>
      <c r="E3988" s="90"/>
      <c r="F3988" s="90"/>
      <c r="G3988" s="90"/>
      <c r="H3988" s="90"/>
    </row>
    <row r="3989" spans="1:8">
      <c r="A3989" s="90"/>
      <c r="B3989" s="90"/>
      <c r="C3989" s="90"/>
      <c r="D3989" s="90"/>
      <c r="E3989" s="90"/>
      <c r="F3989" s="90"/>
      <c r="G3989" s="90"/>
      <c r="H3989" s="90"/>
    </row>
    <row r="3990" spans="1:8">
      <c r="A3990" s="90"/>
      <c r="B3990" s="90"/>
      <c r="C3990" s="90"/>
      <c r="D3990" s="90"/>
      <c r="E3990" s="90"/>
      <c r="F3990" s="90"/>
      <c r="G3990" s="90"/>
      <c r="H3990" s="90"/>
    </row>
    <row r="3991" spans="1:8">
      <c r="A3991" s="90"/>
      <c r="B3991" s="90"/>
      <c r="C3991" s="90"/>
      <c r="D3991" s="90"/>
      <c r="E3991" s="90"/>
      <c r="F3991" s="90"/>
      <c r="G3991" s="90"/>
      <c r="H3991" s="90"/>
    </row>
    <row r="3992" spans="1:8">
      <c r="A3992" s="90"/>
      <c r="B3992" s="90"/>
      <c r="C3992" s="90"/>
      <c r="D3992" s="90"/>
      <c r="E3992" s="90"/>
      <c r="F3992" s="90"/>
      <c r="G3992" s="90"/>
      <c r="H3992" s="90"/>
    </row>
    <row r="3993" spans="1:8">
      <c r="A3993" s="90"/>
      <c r="B3993" s="90"/>
      <c r="C3993" s="90"/>
      <c r="D3993" s="90"/>
      <c r="E3993" s="90"/>
      <c r="F3993" s="90"/>
      <c r="G3993" s="90"/>
      <c r="H3993" s="90"/>
    </row>
    <row r="3994" spans="1:8">
      <c r="A3994" s="90"/>
      <c r="B3994" s="90"/>
      <c r="C3994" s="90"/>
      <c r="D3994" s="90"/>
      <c r="E3994" s="90"/>
      <c r="F3994" s="90"/>
      <c r="G3994" s="90"/>
      <c r="H3994" s="90"/>
    </row>
    <row r="3995" spans="1:8">
      <c r="A3995" s="90"/>
      <c r="B3995" s="90"/>
      <c r="C3995" s="90"/>
      <c r="D3995" s="90"/>
      <c r="E3995" s="90"/>
      <c r="F3995" s="90"/>
      <c r="G3995" s="90"/>
      <c r="H3995" s="90"/>
    </row>
    <row r="3996" spans="1:8">
      <c r="A3996" s="90"/>
      <c r="B3996" s="90"/>
      <c r="C3996" s="90"/>
      <c r="D3996" s="90"/>
      <c r="E3996" s="90"/>
      <c r="F3996" s="90"/>
      <c r="G3996" s="90"/>
      <c r="H3996" s="90"/>
    </row>
    <row r="3997" spans="1:8">
      <c r="A3997" s="90"/>
      <c r="B3997" s="90"/>
      <c r="C3997" s="90"/>
      <c r="D3997" s="90"/>
      <c r="E3997" s="90"/>
      <c r="F3997" s="90"/>
      <c r="G3997" s="90"/>
      <c r="H3997" s="90"/>
    </row>
    <row r="3998" spans="1:8">
      <c r="A3998" s="90"/>
      <c r="B3998" s="90"/>
      <c r="C3998" s="90"/>
      <c r="D3998" s="90"/>
      <c r="E3998" s="90"/>
      <c r="F3998" s="90"/>
      <c r="G3998" s="90"/>
      <c r="H3998" s="90"/>
    </row>
    <row r="3999" spans="1:8">
      <c r="A3999" s="90"/>
      <c r="B3999" s="90"/>
      <c r="C3999" s="90"/>
      <c r="D3999" s="90"/>
      <c r="E3999" s="90"/>
      <c r="F3999" s="90"/>
      <c r="G3999" s="90"/>
      <c r="H3999" s="90"/>
    </row>
    <row r="4000" spans="1:8">
      <c r="A4000" s="90"/>
      <c r="B4000" s="90"/>
      <c r="C4000" s="90"/>
      <c r="D4000" s="90"/>
      <c r="E4000" s="90"/>
      <c r="F4000" s="90"/>
      <c r="G4000" s="90"/>
      <c r="H4000" s="90"/>
    </row>
    <row r="4001" spans="1:8">
      <c r="A4001" s="90"/>
      <c r="B4001" s="90"/>
      <c r="C4001" s="90"/>
      <c r="D4001" s="90"/>
      <c r="E4001" s="90"/>
      <c r="F4001" s="90"/>
      <c r="G4001" s="90"/>
      <c r="H4001" s="90"/>
    </row>
    <row r="4002" spans="1:8">
      <c r="A4002" s="90"/>
      <c r="B4002" s="90"/>
      <c r="C4002" s="90"/>
      <c r="D4002" s="90"/>
      <c r="E4002" s="90"/>
      <c r="F4002" s="90"/>
      <c r="G4002" s="90"/>
      <c r="H4002" s="90"/>
    </row>
    <row r="4003" spans="1:8">
      <c r="A4003" s="90"/>
      <c r="B4003" s="90"/>
      <c r="C4003" s="90"/>
      <c r="D4003" s="90"/>
      <c r="E4003" s="90"/>
      <c r="F4003" s="90"/>
      <c r="G4003" s="90"/>
      <c r="H4003" s="90"/>
    </row>
    <row r="4004" spans="1:8">
      <c r="A4004" s="90"/>
      <c r="B4004" s="90"/>
      <c r="C4004" s="90"/>
      <c r="D4004" s="90"/>
      <c r="E4004" s="90"/>
      <c r="F4004" s="90"/>
      <c r="G4004" s="90"/>
      <c r="H4004" s="90"/>
    </row>
    <row r="4005" spans="1:8">
      <c r="A4005" s="90"/>
      <c r="B4005" s="90"/>
      <c r="C4005" s="90"/>
      <c r="D4005" s="90"/>
      <c r="E4005" s="90"/>
      <c r="F4005" s="90"/>
      <c r="G4005" s="90"/>
      <c r="H4005" s="90"/>
    </row>
    <row r="4006" spans="1:8">
      <c r="A4006" s="90"/>
      <c r="B4006" s="90"/>
      <c r="C4006" s="90"/>
      <c r="D4006" s="90"/>
      <c r="E4006" s="90"/>
      <c r="F4006" s="90"/>
      <c r="G4006" s="90"/>
      <c r="H4006" s="90"/>
    </row>
    <row r="4007" spans="1:8">
      <c r="A4007" s="90"/>
      <c r="B4007" s="90"/>
      <c r="C4007" s="90"/>
      <c r="D4007" s="90"/>
      <c r="E4007" s="90"/>
      <c r="F4007" s="90"/>
      <c r="G4007" s="90"/>
      <c r="H4007" s="90"/>
    </row>
    <row r="4008" spans="1:8">
      <c r="A4008" s="90"/>
      <c r="B4008" s="90"/>
      <c r="C4008" s="90"/>
      <c r="D4008" s="90"/>
      <c r="E4008" s="90"/>
      <c r="F4008" s="90"/>
      <c r="G4008" s="90"/>
      <c r="H4008" s="90"/>
    </row>
    <row r="4009" spans="1:8">
      <c r="A4009" s="90"/>
      <c r="B4009" s="90"/>
      <c r="C4009" s="90"/>
      <c r="D4009" s="90"/>
      <c r="E4009" s="90"/>
      <c r="F4009" s="90"/>
      <c r="G4009" s="90"/>
      <c r="H4009" s="90"/>
    </row>
    <row r="4010" spans="1:8">
      <c r="A4010" s="90"/>
      <c r="B4010" s="90"/>
      <c r="C4010" s="90"/>
      <c r="D4010" s="90"/>
      <c r="E4010" s="90"/>
      <c r="F4010" s="90"/>
      <c r="G4010" s="90"/>
      <c r="H4010" s="90"/>
    </row>
    <row r="4011" spans="1:8">
      <c r="A4011" s="90"/>
      <c r="B4011" s="90"/>
      <c r="C4011" s="90"/>
      <c r="D4011" s="90"/>
      <c r="E4011" s="90"/>
      <c r="F4011" s="90"/>
      <c r="G4011" s="90"/>
      <c r="H4011" s="90"/>
    </row>
    <row r="4012" spans="1:8">
      <c r="A4012" s="90"/>
      <c r="B4012" s="90"/>
      <c r="C4012" s="90"/>
      <c r="D4012" s="90"/>
      <c r="E4012" s="90"/>
      <c r="F4012" s="90"/>
      <c r="G4012" s="90"/>
      <c r="H4012" s="90"/>
    </row>
    <row r="4013" spans="1:8">
      <c r="A4013" s="90"/>
      <c r="B4013" s="90"/>
      <c r="C4013" s="90"/>
      <c r="D4013" s="90"/>
      <c r="E4013" s="90"/>
      <c r="F4013" s="90"/>
      <c r="G4013" s="90"/>
      <c r="H4013" s="90"/>
    </row>
    <row r="4014" spans="1:8">
      <c r="A4014" s="90"/>
      <c r="B4014" s="90"/>
      <c r="C4014" s="90"/>
      <c r="D4014" s="90"/>
      <c r="E4014" s="90"/>
      <c r="F4014" s="90"/>
      <c r="G4014" s="90"/>
      <c r="H4014" s="90"/>
    </row>
    <row r="4015" spans="1:8">
      <c r="A4015" s="90"/>
      <c r="B4015" s="90"/>
      <c r="C4015" s="90"/>
      <c r="D4015" s="90"/>
      <c r="E4015" s="90"/>
      <c r="F4015" s="90"/>
      <c r="G4015" s="90"/>
      <c r="H4015" s="90"/>
    </row>
    <row r="4016" spans="1:8">
      <c r="A4016" s="90"/>
      <c r="B4016" s="90"/>
      <c r="C4016" s="90"/>
      <c r="D4016" s="90"/>
      <c r="E4016" s="90"/>
      <c r="F4016" s="90"/>
      <c r="G4016" s="90"/>
      <c r="H4016" s="90"/>
    </row>
    <row r="4017" spans="1:8">
      <c r="A4017" s="90"/>
      <c r="B4017" s="90"/>
      <c r="C4017" s="90"/>
      <c r="D4017" s="90"/>
      <c r="E4017" s="90"/>
      <c r="F4017" s="90"/>
      <c r="G4017" s="90"/>
      <c r="H4017" s="90"/>
    </row>
    <row r="4018" spans="1:8">
      <c r="A4018" s="90"/>
      <c r="B4018" s="90"/>
      <c r="C4018" s="90"/>
      <c r="D4018" s="90"/>
      <c r="E4018" s="90"/>
      <c r="F4018" s="90"/>
      <c r="G4018" s="90"/>
      <c r="H4018" s="90"/>
    </row>
    <row r="4019" spans="1:8">
      <c r="A4019" s="90"/>
      <c r="B4019" s="90"/>
      <c r="C4019" s="90"/>
      <c r="D4019" s="90"/>
      <c r="E4019" s="90"/>
      <c r="F4019" s="90"/>
      <c r="G4019" s="90"/>
      <c r="H4019" s="90"/>
    </row>
    <row r="4020" spans="1:8">
      <c r="A4020" s="90"/>
      <c r="B4020" s="90"/>
      <c r="C4020" s="90"/>
      <c r="D4020" s="90"/>
      <c r="E4020" s="90"/>
      <c r="F4020" s="90"/>
      <c r="G4020" s="90"/>
      <c r="H4020" s="90"/>
    </row>
    <row r="4021" spans="1:8">
      <c r="A4021" s="90"/>
      <c r="B4021" s="90"/>
      <c r="C4021" s="90"/>
      <c r="D4021" s="90"/>
      <c r="E4021" s="90"/>
      <c r="F4021" s="90"/>
      <c r="G4021" s="90"/>
      <c r="H4021" s="90"/>
    </row>
    <row r="4022" spans="1:8">
      <c r="A4022" s="90"/>
      <c r="B4022" s="90"/>
      <c r="C4022" s="90"/>
      <c r="D4022" s="90"/>
      <c r="E4022" s="90"/>
      <c r="F4022" s="90"/>
      <c r="G4022" s="90"/>
      <c r="H4022" s="90"/>
    </row>
    <row r="4023" spans="1:8">
      <c r="A4023" s="90"/>
      <c r="B4023" s="90"/>
      <c r="C4023" s="90"/>
      <c r="D4023" s="90"/>
      <c r="E4023" s="90"/>
      <c r="F4023" s="90"/>
      <c r="G4023" s="90"/>
      <c r="H4023" s="90"/>
    </row>
    <row r="4024" spans="1:8">
      <c r="A4024" s="90"/>
      <c r="B4024" s="90"/>
      <c r="C4024" s="90"/>
      <c r="D4024" s="90"/>
      <c r="E4024" s="90"/>
      <c r="F4024" s="90"/>
      <c r="G4024" s="90"/>
      <c r="H4024" s="90"/>
    </row>
    <row r="4025" spans="1:8">
      <c r="A4025" s="90"/>
      <c r="B4025" s="90"/>
      <c r="C4025" s="90"/>
      <c r="D4025" s="90"/>
      <c r="E4025" s="90"/>
      <c r="F4025" s="90"/>
      <c r="G4025" s="90"/>
      <c r="H4025" s="90"/>
    </row>
    <row r="4026" spans="1:8">
      <c r="A4026" s="90"/>
      <c r="B4026" s="90"/>
      <c r="C4026" s="90"/>
      <c r="D4026" s="90"/>
      <c r="E4026" s="90"/>
      <c r="F4026" s="90"/>
      <c r="G4026" s="90"/>
      <c r="H4026" s="90"/>
    </row>
    <row r="4027" spans="1:8">
      <c r="A4027" s="90"/>
      <c r="B4027" s="90"/>
      <c r="C4027" s="90"/>
      <c r="D4027" s="90"/>
      <c r="E4027" s="90"/>
      <c r="F4027" s="90"/>
      <c r="G4027" s="90"/>
      <c r="H4027" s="90"/>
    </row>
    <row r="4028" spans="1:8">
      <c r="A4028" s="90"/>
      <c r="B4028" s="90"/>
      <c r="C4028" s="90"/>
      <c r="D4028" s="90"/>
      <c r="E4028" s="90"/>
      <c r="F4028" s="90"/>
      <c r="G4028" s="90"/>
      <c r="H4028" s="90"/>
    </row>
    <row r="4029" spans="1:8">
      <c r="A4029" s="90"/>
      <c r="B4029" s="90"/>
      <c r="C4029" s="90"/>
      <c r="D4029" s="90"/>
      <c r="E4029" s="90"/>
      <c r="F4029" s="90"/>
      <c r="G4029" s="90"/>
      <c r="H4029" s="90"/>
    </row>
    <row r="4030" spans="1:8">
      <c r="A4030" s="90"/>
      <c r="B4030" s="90"/>
      <c r="C4030" s="90"/>
      <c r="D4030" s="90"/>
      <c r="E4030" s="90"/>
      <c r="F4030" s="90"/>
      <c r="G4030" s="90"/>
      <c r="H4030" s="90"/>
    </row>
    <row r="4031" spans="1:8">
      <c r="A4031" s="90"/>
      <c r="B4031" s="90"/>
      <c r="C4031" s="90"/>
      <c r="D4031" s="90"/>
      <c r="E4031" s="90"/>
      <c r="F4031" s="90"/>
      <c r="G4031" s="90"/>
      <c r="H4031" s="90"/>
    </row>
    <row r="4032" spans="1:8">
      <c r="A4032" s="90"/>
      <c r="B4032" s="90"/>
      <c r="C4032" s="90"/>
      <c r="D4032" s="90"/>
      <c r="E4032" s="90"/>
      <c r="F4032" s="90"/>
      <c r="G4032" s="90"/>
      <c r="H4032" s="90"/>
    </row>
    <row r="4033" spans="1:8">
      <c r="A4033" s="90"/>
      <c r="B4033" s="90"/>
      <c r="C4033" s="90"/>
      <c r="D4033" s="90"/>
      <c r="E4033" s="90"/>
      <c r="F4033" s="90"/>
      <c r="G4033" s="90"/>
      <c r="H4033" s="90"/>
    </row>
    <row r="4034" spans="1:8">
      <c r="A4034" s="90"/>
      <c r="B4034" s="90"/>
      <c r="C4034" s="90"/>
      <c r="D4034" s="90"/>
      <c r="E4034" s="90"/>
      <c r="F4034" s="90"/>
      <c r="G4034" s="90"/>
      <c r="H4034" s="90"/>
    </row>
    <row r="4035" spans="1:8">
      <c r="A4035" s="90"/>
      <c r="B4035" s="90"/>
      <c r="C4035" s="90"/>
      <c r="D4035" s="90"/>
      <c r="E4035" s="90"/>
      <c r="F4035" s="90"/>
      <c r="G4035" s="90"/>
      <c r="H4035" s="90"/>
    </row>
    <row r="4036" spans="1:8">
      <c r="A4036" s="90"/>
      <c r="B4036" s="90"/>
      <c r="C4036" s="90"/>
      <c r="D4036" s="90"/>
      <c r="E4036" s="90"/>
      <c r="F4036" s="90"/>
      <c r="G4036" s="90"/>
      <c r="H4036" s="90"/>
    </row>
    <row r="4037" spans="1:8">
      <c r="A4037" s="90"/>
      <c r="B4037" s="90"/>
      <c r="C4037" s="90"/>
      <c r="D4037" s="90"/>
      <c r="E4037" s="90"/>
      <c r="F4037" s="90"/>
      <c r="G4037" s="90"/>
      <c r="H4037" s="90"/>
    </row>
    <row r="4038" spans="1:8">
      <c r="A4038" s="90"/>
      <c r="B4038" s="90"/>
      <c r="C4038" s="90"/>
      <c r="D4038" s="90"/>
      <c r="E4038" s="90"/>
      <c r="F4038" s="90"/>
      <c r="G4038" s="90"/>
      <c r="H4038" s="90"/>
    </row>
    <row r="4039" spans="1:8">
      <c r="A4039" s="90"/>
      <c r="B4039" s="90"/>
      <c r="C4039" s="90"/>
      <c r="D4039" s="90"/>
      <c r="E4039" s="90"/>
      <c r="F4039" s="90"/>
      <c r="G4039" s="90"/>
      <c r="H4039" s="90"/>
    </row>
    <row r="4040" spans="1:8">
      <c r="A4040" s="90"/>
      <c r="B4040" s="90"/>
      <c r="C4040" s="90"/>
      <c r="D4040" s="90"/>
      <c r="E4040" s="90"/>
      <c r="F4040" s="90"/>
      <c r="G4040" s="90"/>
      <c r="H4040" s="90"/>
    </row>
    <row r="4041" spans="1:8">
      <c r="A4041" s="90"/>
      <c r="B4041" s="90"/>
      <c r="C4041" s="90"/>
      <c r="D4041" s="90"/>
      <c r="E4041" s="90"/>
      <c r="F4041" s="90"/>
      <c r="G4041" s="90"/>
      <c r="H4041" s="90"/>
    </row>
    <row r="4042" spans="1:8">
      <c r="A4042" s="90"/>
      <c r="B4042" s="90"/>
      <c r="C4042" s="90"/>
      <c r="D4042" s="90"/>
      <c r="E4042" s="90"/>
      <c r="F4042" s="90"/>
      <c r="G4042" s="90"/>
      <c r="H4042" s="90"/>
    </row>
    <row r="4043" spans="1:8">
      <c r="A4043" s="90"/>
      <c r="B4043" s="90"/>
      <c r="C4043" s="90"/>
      <c r="D4043" s="90"/>
      <c r="E4043" s="90"/>
      <c r="F4043" s="90"/>
      <c r="G4043" s="90"/>
      <c r="H4043" s="90"/>
    </row>
    <row r="4044" spans="1:8">
      <c r="A4044" s="90"/>
      <c r="B4044" s="90"/>
      <c r="C4044" s="90"/>
      <c r="D4044" s="90"/>
      <c r="E4044" s="90"/>
      <c r="F4044" s="90"/>
      <c r="G4044" s="90"/>
      <c r="H4044" s="90"/>
    </row>
    <row r="4045" spans="1:8">
      <c r="A4045" s="90"/>
      <c r="B4045" s="90"/>
      <c r="C4045" s="90"/>
      <c r="D4045" s="90"/>
      <c r="E4045" s="90"/>
      <c r="F4045" s="90"/>
      <c r="G4045" s="90"/>
      <c r="H4045" s="90"/>
    </row>
    <row r="4046" spans="1:8">
      <c r="A4046" s="90"/>
      <c r="B4046" s="90"/>
      <c r="C4046" s="90"/>
      <c r="D4046" s="90"/>
      <c r="E4046" s="90"/>
      <c r="F4046" s="90"/>
      <c r="G4046" s="90"/>
      <c r="H4046" s="90"/>
    </row>
    <row r="4047" spans="1:8">
      <c r="A4047" s="90"/>
      <c r="B4047" s="90"/>
      <c r="C4047" s="90"/>
      <c r="D4047" s="90"/>
      <c r="E4047" s="90"/>
      <c r="F4047" s="90"/>
      <c r="G4047" s="90"/>
      <c r="H4047" s="90"/>
    </row>
    <row r="4048" spans="1:8">
      <c r="A4048" s="90"/>
      <c r="B4048" s="90"/>
      <c r="C4048" s="90"/>
      <c r="D4048" s="90"/>
      <c r="E4048" s="90"/>
      <c r="F4048" s="90"/>
      <c r="G4048" s="90"/>
      <c r="H4048" s="90"/>
    </row>
    <row r="4049" spans="1:8">
      <c r="A4049" s="90"/>
      <c r="B4049" s="90"/>
      <c r="C4049" s="90"/>
      <c r="D4049" s="90"/>
      <c r="E4049" s="90"/>
      <c r="F4049" s="90"/>
      <c r="G4049" s="90"/>
      <c r="H4049" s="90"/>
    </row>
    <row r="4050" spans="1:8">
      <c r="A4050" s="90"/>
      <c r="B4050" s="90"/>
      <c r="C4050" s="90"/>
      <c r="D4050" s="90"/>
      <c r="E4050" s="90"/>
      <c r="F4050" s="90"/>
      <c r="G4050" s="90"/>
      <c r="H4050" s="90"/>
    </row>
    <row r="4051" spans="1:8">
      <c r="A4051" s="90"/>
      <c r="B4051" s="90"/>
      <c r="C4051" s="90"/>
      <c r="D4051" s="90"/>
      <c r="E4051" s="90"/>
      <c r="F4051" s="90"/>
      <c r="G4051" s="90"/>
      <c r="H4051" s="90"/>
    </row>
    <row r="4052" spans="1:8">
      <c r="A4052" s="90"/>
      <c r="B4052" s="90"/>
      <c r="C4052" s="90"/>
      <c r="D4052" s="90"/>
      <c r="E4052" s="90"/>
      <c r="F4052" s="90"/>
      <c r="G4052" s="90"/>
      <c r="H4052" s="90"/>
    </row>
    <row r="4053" spans="1:8">
      <c r="A4053" s="90"/>
      <c r="B4053" s="90"/>
      <c r="C4053" s="90"/>
      <c r="D4053" s="90"/>
      <c r="E4053" s="90"/>
      <c r="F4053" s="90"/>
      <c r="G4053" s="90"/>
      <c r="H4053" s="90"/>
    </row>
    <row r="4054" spans="1:8">
      <c r="A4054" s="90"/>
      <c r="B4054" s="90"/>
      <c r="C4054" s="90"/>
      <c r="D4054" s="90"/>
      <c r="E4054" s="90"/>
      <c r="F4054" s="90"/>
      <c r="G4054" s="90"/>
      <c r="H4054" s="90"/>
    </row>
    <row r="4055" spans="1:8">
      <c r="A4055" s="90"/>
      <c r="B4055" s="90"/>
      <c r="C4055" s="90"/>
      <c r="D4055" s="90"/>
      <c r="E4055" s="90"/>
      <c r="F4055" s="90"/>
      <c r="G4055" s="90"/>
      <c r="H4055" s="90"/>
    </row>
    <row r="4056" spans="1:8">
      <c r="A4056" s="90"/>
      <c r="B4056" s="90"/>
      <c r="C4056" s="90"/>
      <c r="D4056" s="90"/>
      <c r="E4056" s="90"/>
      <c r="F4056" s="90"/>
      <c r="G4056" s="90"/>
      <c r="H4056" s="90"/>
    </row>
    <row r="4057" spans="1:8">
      <c r="A4057" s="90"/>
      <c r="B4057" s="90"/>
      <c r="C4057" s="90"/>
      <c r="D4057" s="90"/>
      <c r="E4057" s="90"/>
      <c r="F4057" s="90"/>
      <c r="G4057" s="90"/>
      <c r="H4057" s="90"/>
    </row>
    <row r="4058" spans="1:8">
      <c r="A4058" s="90"/>
      <c r="B4058" s="90"/>
      <c r="C4058" s="90"/>
      <c r="D4058" s="90"/>
      <c r="E4058" s="90"/>
      <c r="F4058" s="90"/>
      <c r="G4058" s="90"/>
      <c r="H4058" s="90"/>
    </row>
    <row r="4059" spans="1:8">
      <c r="A4059" s="90"/>
      <c r="B4059" s="90"/>
      <c r="C4059" s="90"/>
      <c r="D4059" s="90"/>
      <c r="E4059" s="90"/>
      <c r="F4059" s="90"/>
      <c r="G4059" s="90"/>
      <c r="H4059" s="90"/>
    </row>
    <row r="4060" spans="1:8">
      <c r="A4060" s="90"/>
      <c r="B4060" s="90"/>
      <c r="C4060" s="90"/>
      <c r="D4060" s="90"/>
      <c r="E4060" s="90"/>
      <c r="F4060" s="90"/>
      <c r="G4060" s="90"/>
      <c r="H4060" s="90"/>
    </row>
    <row r="4061" spans="1:8">
      <c r="A4061" s="90"/>
      <c r="B4061" s="90"/>
      <c r="C4061" s="90"/>
      <c r="D4061" s="90"/>
      <c r="E4061" s="90"/>
      <c r="F4061" s="90"/>
      <c r="G4061" s="90"/>
      <c r="H4061" s="90"/>
    </row>
    <row r="4062" spans="1:8">
      <c r="A4062" s="90"/>
      <c r="B4062" s="90"/>
      <c r="C4062" s="90"/>
      <c r="D4062" s="90"/>
      <c r="E4062" s="90"/>
      <c r="F4062" s="90"/>
      <c r="G4062" s="90"/>
      <c r="H4062" s="90"/>
    </row>
    <row r="4063" spans="1:8">
      <c r="A4063" s="90"/>
      <c r="B4063" s="90"/>
      <c r="C4063" s="90"/>
      <c r="D4063" s="90"/>
      <c r="E4063" s="90"/>
      <c r="F4063" s="90"/>
      <c r="G4063" s="90"/>
      <c r="H4063" s="90"/>
    </row>
    <row r="4064" spans="1:8">
      <c r="A4064" s="90"/>
      <c r="B4064" s="90"/>
      <c r="C4064" s="90"/>
      <c r="D4064" s="90"/>
      <c r="E4064" s="90"/>
      <c r="F4064" s="90"/>
      <c r="G4064" s="90"/>
      <c r="H4064" s="90"/>
    </row>
    <row r="4065" spans="1:8">
      <c r="A4065" s="90"/>
      <c r="B4065" s="90"/>
      <c r="C4065" s="90"/>
      <c r="D4065" s="90"/>
      <c r="E4065" s="90"/>
      <c r="F4065" s="90"/>
      <c r="G4065" s="90"/>
      <c r="H4065" s="90"/>
    </row>
    <row r="4066" spans="1:8">
      <c r="A4066" s="90"/>
      <c r="B4066" s="90"/>
      <c r="C4066" s="90"/>
      <c r="D4066" s="90"/>
      <c r="E4066" s="90"/>
      <c r="F4066" s="90"/>
      <c r="G4066" s="90"/>
      <c r="H4066" s="90"/>
    </row>
    <row r="4067" spans="1:8">
      <c r="A4067" s="90"/>
      <c r="B4067" s="90"/>
      <c r="C4067" s="90"/>
      <c r="D4067" s="90"/>
      <c r="E4067" s="90"/>
      <c r="F4067" s="90"/>
      <c r="G4067" s="90"/>
      <c r="H4067" s="90"/>
    </row>
    <row r="4068" spans="1:8">
      <c r="A4068" s="90"/>
      <c r="B4068" s="90"/>
      <c r="C4068" s="90"/>
      <c r="D4068" s="90"/>
      <c r="E4068" s="90"/>
      <c r="F4068" s="90"/>
      <c r="G4068" s="90"/>
      <c r="H4068" s="90"/>
    </row>
    <row r="4069" spans="1:8">
      <c r="A4069" s="90"/>
      <c r="B4069" s="90"/>
      <c r="C4069" s="90"/>
      <c r="D4069" s="90"/>
      <c r="E4069" s="90"/>
      <c r="F4069" s="90"/>
      <c r="G4069" s="90"/>
      <c r="H4069" s="90"/>
    </row>
    <row r="4070" spans="1:8">
      <c r="A4070" s="90"/>
      <c r="B4070" s="90"/>
      <c r="C4070" s="90"/>
      <c r="D4070" s="90"/>
      <c r="E4070" s="90"/>
      <c r="F4070" s="90"/>
      <c r="G4070" s="90"/>
      <c r="H4070" s="90"/>
    </row>
    <row r="4071" spans="1:8">
      <c r="A4071" s="90"/>
      <c r="B4071" s="90"/>
      <c r="C4071" s="90"/>
      <c r="D4071" s="90"/>
      <c r="E4071" s="90"/>
      <c r="F4071" s="90"/>
      <c r="G4071" s="90"/>
      <c r="H4071" s="90"/>
    </row>
    <row r="4072" spans="1:8">
      <c r="A4072" s="90"/>
      <c r="B4072" s="90"/>
      <c r="C4072" s="90"/>
      <c r="D4072" s="90"/>
      <c r="E4072" s="90"/>
      <c r="F4072" s="90"/>
      <c r="G4072" s="90"/>
      <c r="H4072" s="90"/>
    </row>
    <row r="4073" spans="1:8">
      <c r="A4073" s="90"/>
      <c r="B4073" s="90"/>
      <c r="C4073" s="90"/>
      <c r="D4073" s="90"/>
      <c r="E4073" s="90"/>
      <c r="F4073" s="90"/>
      <c r="G4073" s="90"/>
      <c r="H4073" s="90"/>
    </row>
    <row r="4074" spans="1:8">
      <c r="A4074" s="90"/>
      <c r="B4074" s="90"/>
      <c r="C4074" s="90"/>
      <c r="D4074" s="90"/>
      <c r="E4074" s="90"/>
      <c r="F4074" s="90"/>
      <c r="G4074" s="90"/>
      <c r="H4074" s="90"/>
    </row>
    <row r="4075" spans="1:8">
      <c r="A4075" s="90"/>
      <c r="B4075" s="90"/>
      <c r="C4075" s="90"/>
      <c r="D4075" s="90"/>
      <c r="E4075" s="90"/>
      <c r="F4075" s="90"/>
      <c r="G4075" s="90"/>
      <c r="H4075" s="90"/>
    </row>
    <row r="4076" spans="1:8">
      <c r="A4076" s="90"/>
      <c r="B4076" s="90"/>
      <c r="C4076" s="90"/>
      <c r="D4076" s="90"/>
      <c r="E4076" s="90"/>
      <c r="F4076" s="90"/>
      <c r="G4076" s="90"/>
      <c r="H4076" s="90"/>
    </row>
    <row r="4077" spans="1:8">
      <c r="A4077" s="90"/>
      <c r="B4077" s="90"/>
      <c r="C4077" s="90"/>
      <c r="D4077" s="90"/>
      <c r="E4077" s="90"/>
      <c r="F4077" s="90"/>
      <c r="G4077" s="90"/>
      <c r="H4077" s="90"/>
    </row>
    <row r="4078" spans="1:8">
      <c r="A4078" s="90"/>
      <c r="B4078" s="90"/>
      <c r="C4078" s="90"/>
      <c r="D4078" s="90"/>
      <c r="E4078" s="90"/>
      <c r="F4078" s="90"/>
      <c r="G4078" s="90"/>
      <c r="H4078" s="90"/>
    </row>
    <row r="4079" spans="1:8">
      <c r="A4079" s="90"/>
      <c r="B4079" s="90"/>
      <c r="C4079" s="90"/>
      <c r="D4079" s="90"/>
      <c r="E4079" s="90"/>
      <c r="F4079" s="90"/>
      <c r="G4079" s="90"/>
      <c r="H4079" s="90"/>
    </row>
    <row r="4080" spans="1:8">
      <c r="A4080" s="90"/>
      <c r="B4080" s="90"/>
      <c r="C4080" s="90"/>
      <c r="D4080" s="90"/>
      <c r="E4080" s="90"/>
      <c r="F4080" s="90"/>
      <c r="G4080" s="90"/>
      <c r="H4080" s="90"/>
    </row>
    <row r="4081" spans="1:8">
      <c r="A4081" s="90"/>
      <c r="B4081" s="90"/>
      <c r="C4081" s="90"/>
      <c r="D4081" s="90"/>
      <c r="E4081" s="90"/>
      <c r="F4081" s="90"/>
      <c r="G4081" s="90"/>
      <c r="H4081" s="90"/>
    </row>
    <row r="4082" spans="1:8">
      <c r="A4082" s="90"/>
      <c r="B4082" s="90"/>
      <c r="C4082" s="90"/>
      <c r="D4082" s="90"/>
      <c r="E4082" s="90"/>
      <c r="F4082" s="90"/>
      <c r="G4082" s="90"/>
      <c r="H4082" s="90"/>
    </row>
    <row r="4083" spans="1:8">
      <c r="A4083" s="90"/>
      <c r="B4083" s="90"/>
      <c r="C4083" s="90"/>
      <c r="D4083" s="90"/>
      <c r="E4083" s="90"/>
      <c r="F4083" s="90"/>
      <c r="G4083" s="90"/>
      <c r="H4083" s="90"/>
    </row>
    <row r="4084" spans="1:8">
      <c r="A4084" s="90"/>
      <c r="B4084" s="90"/>
      <c r="C4084" s="90"/>
      <c r="D4084" s="90"/>
      <c r="E4084" s="90"/>
      <c r="F4084" s="90"/>
      <c r="G4084" s="90"/>
      <c r="H4084" s="90"/>
    </row>
    <row r="4085" spans="1:8">
      <c r="A4085" s="90"/>
      <c r="B4085" s="90"/>
      <c r="C4085" s="90"/>
      <c r="D4085" s="90"/>
      <c r="E4085" s="90"/>
      <c r="F4085" s="90"/>
      <c r="G4085" s="90"/>
      <c r="H4085" s="90"/>
    </row>
    <row r="4086" spans="1:8">
      <c r="A4086" s="90"/>
      <c r="B4086" s="90"/>
      <c r="C4086" s="90"/>
      <c r="D4086" s="90"/>
      <c r="E4086" s="90"/>
      <c r="F4086" s="90"/>
      <c r="G4086" s="90"/>
      <c r="H4086" s="90"/>
    </row>
    <row r="4087" spans="1:8">
      <c r="A4087" s="90"/>
      <c r="B4087" s="90"/>
      <c r="C4087" s="90"/>
      <c r="D4087" s="90"/>
      <c r="E4087" s="90"/>
      <c r="F4087" s="90"/>
      <c r="G4087" s="90"/>
      <c r="H4087" s="90"/>
    </row>
    <row r="4088" spans="1:8">
      <c r="A4088" s="90"/>
      <c r="B4088" s="90"/>
      <c r="C4088" s="90"/>
      <c r="D4088" s="90"/>
      <c r="E4088" s="90"/>
      <c r="F4088" s="90"/>
      <c r="G4088" s="90"/>
      <c r="H4088" s="90"/>
    </row>
    <row r="4089" spans="1:8">
      <c r="A4089" s="90"/>
      <c r="B4089" s="90"/>
      <c r="C4089" s="90"/>
      <c r="D4089" s="90"/>
      <c r="E4089" s="90"/>
      <c r="F4089" s="90"/>
      <c r="G4089" s="90"/>
      <c r="H4089" s="90"/>
    </row>
    <row r="4090" spans="1:8">
      <c r="A4090" s="90"/>
      <c r="B4090" s="90"/>
      <c r="C4090" s="90"/>
      <c r="D4090" s="90"/>
      <c r="E4090" s="90"/>
      <c r="F4090" s="90"/>
      <c r="G4090" s="90"/>
      <c r="H4090" s="90"/>
    </row>
    <row r="4091" spans="1:8">
      <c r="A4091" s="90"/>
      <c r="B4091" s="90"/>
      <c r="C4091" s="90"/>
      <c r="D4091" s="90"/>
      <c r="E4091" s="90"/>
      <c r="F4091" s="90"/>
      <c r="G4091" s="90"/>
      <c r="H4091" s="90"/>
    </row>
    <row r="4092" spans="1:8">
      <c r="A4092" s="90"/>
      <c r="B4092" s="90"/>
      <c r="C4092" s="90"/>
      <c r="D4092" s="90"/>
      <c r="E4092" s="90"/>
      <c r="F4092" s="90"/>
      <c r="G4092" s="90"/>
      <c r="H4092" s="90"/>
    </row>
    <row r="4093" spans="1:8">
      <c r="A4093" s="90"/>
      <c r="B4093" s="90"/>
      <c r="C4093" s="90"/>
      <c r="D4093" s="90"/>
      <c r="E4093" s="90"/>
      <c r="F4093" s="90"/>
      <c r="G4093" s="90"/>
      <c r="H4093" s="90"/>
    </row>
    <row r="4094" spans="1:8">
      <c r="A4094" s="90"/>
      <c r="B4094" s="90"/>
      <c r="C4094" s="90"/>
      <c r="D4094" s="90"/>
      <c r="E4094" s="90"/>
      <c r="F4094" s="90"/>
      <c r="G4094" s="90"/>
      <c r="H4094" s="90"/>
    </row>
    <row r="4095" spans="1:8">
      <c r="A4095" s="90"/>
      <c r="B4095" s="90"/>
      <c r="C4095" s="90"/>
      <c r="D4095" s="90"/>
      <c r="E4095" s="90"/>
      <c r="F4095" s="90"/>
      <c r="G4095" s="90"/>
      <c r="H4095" s="90"/>
    </row>
    <row r="4096" spans="1:8">
      <c r="A4096" s="90"/>
      <c r="B4096" s="90"/>
      <c r="C4096" s="90"/>
      <c r="D4096" s="90"/>
      <c r="E4096" s="90"/>
      <c r="F4096" s="90"/>
      <c r="G4096" s="90"/>
      <c r="H4096" s="90"/>
    </row>
    <row r="4097" spans="1:8">
      <c r="A4097" s="90"/>
      <c r="B4097" s="90"/>
      <c r="C4097" s="90"/>
      <c r="D4097" s="90"/>
      <c r="E4097" s="90"/>
      <c r="F4097" s="90"/>
      <c r="G4097" s="90"/>
      <c r="H4097" s="90"/>
    </row>
    <row r="4098" spans="1:8">
      <c r="A4098" s="90"/>
      <c r="B4098" s="90"/>
      <c r="C4098" s="90"/>
      <c r="D4098" s="90"/>
      <c r="E4098" s="90"/>
      <c r="F4098" s="90"/>
      <c r="G4098" s="90"/>
      <c r="H4098" s="90"/>
    </row>
    <row r="4099" spans="1:8">
      <c r="A4099" s="90"/>
      <c r="B4099" s="90"/>
      <c r="C4099" s="90"/>
      <c r="D4099" s="90"/>
      <c r="E4099" s="90"/>
      <c r="F4099" s="90"/>
      <c r="G4099" s="90"/>
      <c r="H4099" s="90"/>
    </row>
    <row r="4100" spans="1:8">
      <c r="A4100" s="90"/>
      <c r="B4100" s="90"/>
      <c r="C4100" s="90"/>
      <c r="D4100" s="90"/>
      <c r="E4100" s="90"/>
      <c r="F4100" s="90"/>
      <c r="G4100" s="90"/>
      <c r="H4100" s="90"/>
    </row>
    <row r="4101" spans="1:8">
      <c r="A4101" s="90"/>
      <c r="B4101" s="90"/>
      <c r="C4101" s="90"/>
      <c r="D4101" s="90"/>
      <c r="E4101" s="90"/>
      <c r="F4101" s="90"/>
      <c r="G4101" s="90"/>
      <c r="H4101" s="90"/>
    </row>
    <row r="4102" spans="1:8">
      <c r="A4102" s="90"/>
      <c r="B4102" s="90"/>
      <c r="C4102" s="90"/>
      <c r="D4102" s="90"/>
      <c r="E4102" s="90"/>
      <c r="F4102" s="90"/>
      <c r="G4102" s="90"/>
      <c r="H4102" s="90"/>
    </row>
    <row r="4103" spans="1:8">
      <c r="A4103" s="90"/>
      <c r="B4103" s="90"/>
      <c r="C4103" s="90"/>
      <c r="D4103" s="90"/>
      <c r="E4103" s="90"/>
      <c r="F4103" s="90"/>
      <c r="G4103" s="90"/>
      <c r="H4103" s="90"/>
    </row>
    <row r="4104" spans="1:8">
      <c r="A4104" s="90"/>
      <c r="B4104" s="90"/>
      <c r="C4104" s="90"/>
      <c r="D4104" s="90"/>
      <c r="E4104" s="90"/>
      <c r="F4104" s="90"/>
      <c r="G4104" s="90"/>
      <c r="H4104" s="90"/>
    </row>
    <row r="4105" spans="1:8">
      <c r="A4105" s="90"/>
      <c r="B4105" s="90"/>
      <c r="C4105" s="90"/>
      <c r="D4105" s="90"/>
      <c r="E4105" s="90"/>
      <c r="F4105" s="90"/>
      <c r="G4105" s="90"/>
      <c r="H4105" s="90"/>
    </row>
    <row r="4106" spans="1:8">
      <c r="A4106" s="90"/>
      <c r="B4106" s="90"/>
      <c r="C4106" s="90"/>
      <c r="D4106" s="90"/>
      <c r="E4106" s="90"/>
      <c r="F4106" s="90"/>
      <c r="G4106" s="90"/>
      <c r="H4106" s="90"/>
    </row>
    <row r="4107" spans="1:8">
      <c r="A4107" s="90"/>
      <c r="B4107" s="90"/>
      <c r="C4107" s="90"/>
      <c r="D4107" s="90"/>
      <c r="E4107" s="90"/>
      <c r="F4107" s="90"/>
      <c r="G4107" s="90"/>
      <c r="H4107" s="90"/>
    </row>
    <row r="4108" spans="1:8">
      <c r="A4108" s="90"/>
      <c r="B4108" s="90"/>
      <c r="C4108" s="90"/>
      <c r="D4108" s="90"/>
      <c r="E4108" s="90"/>
      <c r="F4108" s="90"/>
      <c r="G4108" s="90"/>
      <c r="H4108" s="90"/>
    </row>
    <row r="4109" spans="1:8">
      <c r="A4109" s="90"/>
      <c r="B4109" s="90"/>
      <c r="C4109" s="90"/>
      <c r="D4109" s="90"/>
      <c r="E4109" s="90"/>
      <c r="F4109" s="90"/>
      <c r="G4109" s="90"/>
      <c r="H4109" s="90"/>
    </row>
    <row r="4110" spans="1:8">
      <c r="A4110" s="90"/>
      <c r="B4110" s="90"/>
      <c r="C4110" s="90"/>
      <c r="D4110" s="90"/>
      <c r="E4110" s="90"/>
      <c r="F4110" s="90"/>
      <c r="G4110" s="90"/>
      <c r="H4110" s="90"/>
    </row>
    <row r="4111" spans="1:8">
      <c r="A4111" s="90"/>
      <c r="B4111" s="90"/>
      <c r="C4111" s="90"/>
      <c r="D4111" s="90"/>
      <c r="E4111" s="90"/>
      <c r="F4111" s="90"/>
      <c r="G4111" s="90"/>
      <c r="H4111" s="90"/>
    </row>
    <row r="4112" spans="1:8">
      <c r="A4112" s="90"/>
      <c r="B4112" s="90"/>
      <c r="C4112" s="90"/>
      <c r="D4112" s="90"/>
      <c r="E4112" s="90"/>
      <c r="F4112" s="90"/>
      <c r="G4112" s="90"/>
      <c r="H4112" s="90"/>
    </row>
    <row r="4113" spans="1:8">
      <c r="A4113" s="90"/>
      <c r="B4113" s="90"/>
      <c r="C4113" s="90"/>
      <c r="D4113" s="90"/>
      <c r="E4113" s="90"/>
      <c r="F4113" s="90"/>
      <c r="G4113" s="90"/>
      <c r="H4113" s="90"/>
    </row>
    <row r="4114" spans="1:8">
      <c r="A4114" s="90"/>
      <c r="B4114" s="90"/>
      <c r="C4114" s="90"/>
      <c r="D4114" s="90"/>
      <c r="E4114" s="90"/>
      <c r="F4114" s="90"/>
      <c r="G4114" s="90"/>
      <c r="H4114" s="90"/>
    </row>
    <row r="4115" spans="1:8">
      <c r="A4115" s="90"/>
      <c r="B4115" s="90"/>
      <c r="C4115" s="90"/>
      <c r="D4115" s="90"/>
      <c r="E4115" s="90"/>
      <c r="F4115" s="90"/>
      <c r="G4115" s="90"/>
      <c r="H4115" s="90"/>
    </row>
    <row r="4116" spans="1:8">
      <c r="A4116" s="90"/>
      <c r="B4116" s="90"/>
      <c r="C4116" s="90"/>
      <c r="D4116" s="90"/>
      <c r="E4116" s="90"/>
      <c r="F4116" s="90"/>
      <c r="G4116" s="90"/>
      <c r="H4116" s="90"/>
    </row>
    <row r="4117" spans="1:8">
      <c r="A4117" s="90"/>
      <c r="B4117" s="90"/>
      <c r="C4117" s="90"/>
      <c r="D4117" s="90"/>
      <c r="E4117" s="90"/>
      <c r="F4117" s="90"/>
      <c r="G4117" s="90"/>
      <c r="H4117" s="90"/>
    </row>
    <row r="4118" spans="1:8">
      <c r="A4118" s="90"/>
      <c r="B4118" s="90"/>
      <c r="C4118" s="90"/>
      <c r="D4118" s="90"/>
      <c r="E4118" s="90"/>
      <c r="F4118" s="90"/>
      <c r="G4118" s="90"/>
      <c r="H4118" s="90"/>
    </row>
    <row r="4119" spans="1:8">
      <c r="A4119" s="90"/>
      <c r="B4119" s="90"/>
      <c r="C4119" s="90"/>
      <c r="D4119" s="90"/>
      <c r="E4119" s="90"/>
      <c r="F4119" s="90"/>
      <c r="G4119" s="90"/>
      <c r="H4119" s="90"/>
    </row>
    <row r="4120" spans="1:8">
      <c r="A4120" s="90"/>
      <c r="B4120" s="90"/>
      <c r="C4120" s="90"/>
      <c r="D4120" s="90"/>
      <c r="E4120" s="90"/>
      <c r="F4120" s="90"/>
      <c r="G4120" s="90"/>
      <c r="H4120" s="90"/>
    </row>
    <row r="4121" spans="1:8">
      <c r="A4121" s="90"/>
      <c r="B4121" s="90"/>
      <c r="C4121" s="90"/>
      <c r="D4121" s="90"/>
      <c r="E4121" s="90"/>
      <c r="F4121" s="90"/>
      <c r="G4121" s="90"/>
      <c r="H4121" s="90"/>
    </row>
    <row r="4122" spans="1:8">
      <c r="A4122" s="90"/>
      <c r="B4122" s="90"/>
      <c r="C4122" s="90"/>
      <c r="D4122" s="90"/>
      <c r="E4122" s="90"/>
      <c r="F4122" s="90"/>
      <c r="G4122" s="90"/>
      <c r="H4122" s="90"/>
    </row>
    <row r="4123" spans="1:8">
      <c r="A4123" s="90"/>
      <c r="B4123" s="90"/>
      <c r="C4123" s="90"/>
      <c r="D4123" s="90"/>
      <c r="E4123" s="90"/>
      <c r="F4123" s="90"/>
      <c r="G4123" s="90"/>
      <c r="H4123" s="90"/>
    </row>
    <row r="4124" spans="1:8">
      <c r="A4124" s="90"/>
      <c r="B4124" s="90"/>
      <c r="C4124" s="90"/>
      <c r="D4124" s="90"/>
      <c r="E4124" s="90"/>
      <c r="F4124" s="90"/>
      <c r="G4124" s="90"/>
      <c r="H4124" s="90"/>
    </row>
    <row r="4125" spans="1:8">
      <c r="A4125" s="90"/>
      <c r="B4125" s="90"/>
      <c r="C4125" s="90"/>
      <c r="D4125" s="90"/>
      <c r="E4125" s="90"/>
      <c r="F4125" s="90"/>
      <c r="G4125" s="90"/>
      <c r="H4125" s="90"/>
    </row>
    <row r="4126" spans="1:8">
      <c r="A4126" s="90"/>
      <c r="B4126" s="90"/>
      <c r="C4126" s="90"/>
      <c r="D4126" s="90"/>
      <c r="E4126" s="90"/>
      <c r="F4126" s="90"/>
      <c r="G4126" s="90"/>
      <c r="H4126" s="90"/>
    </row>
    <row r="4127" spans="1:8">
      <c r="A4127" s="90"/>
      <c r="B4127" s="90"/>
      <c r="C4127" s="90"/>
      <c r="D4127" s="90"/>
      <c r="E4127" s="90"/>
      <c r="F4127" s="90"/>
      <c r="G4127" s="90"/>
      <c r="H4127" s="90"/>
    </row>
    <row r="4128" spans="1:8">
      <c r="A4128" s="90"/>
      <c r="B4128" s="90"/>
      <c r="C4128" s="90"/>
      <c r="D4128" s="90"/>
      <c r="E4128" s="90"/>
      <c r="F4128" s="90"/>
      <c r="G4128" s="90"/>
      <c r="H4128" s="90"/>
    </row>
    <row r="4129" spans="1:8">
      <c r="A4129" s="90"/>
      <c r="B4129" s="90"/>
      <c r="C4129" s="90"/>
      <c r="D4129" s="90"/>
      <c r="E4129" s="90"/>
      <c r="F4129" s="90"/>
      <c r="G4129" s="90"/>
      <c r="H4129" s="90"/>
    </row>
    <row r="4130" spans="1:8">
      <c r="A4130" s="90"/>
      <c r="B4130" s="90"/>
      <c r="C4130" s="90"/>
      <c r="D4130" s="90"/>
      <c r="E4130" s="90"/>
      <c r="F4130" s="90"/>
      <c r="G4130" s="90"/>
      <c r="H4130" s="90"/>
    </row>
    <row r="4131" spans="1:8">
      <c r="A4131" s="90"/>
      <c r="B4131" s="90"/>
      <c r="C4131" s="90"/>
      <c r="D4131" s="90"/>
      <c r="E4131" s="90"/>
      <c r="F4131" s="90"/>
      <c r="G4131" s="90"/>
      <c r="H4131" s="90"/>
    </row>
    <row r="4132" spans="1:8">
      <c r="A4132" s="90"/>
      <c r="B4132" s="90"/>
      <c r="C4132" s="90"/>
      <c r="D4132" s="90"/>
      <c r="E4132" s="90"/>
      <c r="F4132" s="90"/>
      <c r="G4132" s="90"/>
      <c r="H4132" s="90"/>
    </row>
    <row r="4133" spans="1:8">
      <c r="A4133" s="90"/>
      <c r="B4133" s="90"/>
      <c r="C4133" s="90"/>
      <c r="D4133" s="90"/>
      <c r="E4133" s="90"/>
      <c r="F4133" s="90"/>
      <c r="G4133" s="90"/>
      <c r="H4133" s="90"/>
    </row>
    <row r="4134" spans="1:8">
      <c r="A4134" s="90"/>
      <c r="B4134" s="90"/>
      <c r="C4134" s="90"/>
      <c r="D4134" s="90"/>
      <c r="E4134" s="90"/>
      <c r="F4134" s="90"/>
      <c r="G4134" s="90"/>
      <c r="H4134" s="90"/>
    </row>
    <row r="4135" spans="1:8">
      <c r="A4135" s="90"/>
      <c r="B4135" s="90"/>
      <c r="C4135" s="90"/>
      <c r="D4135" s="90"/>
      <c r="E4135" s="90"/>
      <c r="F4135" s="90"/>
      <c r="G4135" s="90"/>
      <c r="H4135" s="90"/>
    </row>
    <row r="4136" spans="1:8">
      <c r="A4136" s="90"/>
      <c r="B4136" s="90"/>
      <c r="C4136" s="90"/>
      <c r="D4136" s="90"/>
      <c r="E4136" s="90"/>
      <c r="F4136" s="90"/>
      <c r="G4136" s="90"/>
      <c r="H4136" s="90"/>
    </row>
    <row r="4137" spans="1:8">
      <c r="A4137" s="90"/>
      <c r="B4137" s="90"/>
      <c r="C4137" s="90"/>
      <c r="D4137" s="90"/>
      <c r="E4137" s="90"/>
      <c r="F4137" s="90"/>
      <c r="G4137" s="90"/>
      <c r="H4137" s="90"/>
    </row>
    <row r="4138" spans="1:8">
      <c r="A4138" s="90"/>
      <c r="B4138" s="90"/>
      <c r="C4138" s="90"/>
      <c r="D4138" s="90"/>
      <c r="E4138" s="90"/>
      <c r="F4138" s="90"/>
      <c r="G4138" s="90"/>
      <c r="H4138" s="90"/>
    </row>
    <row r="4139" spans="1:8">
      <c r="A4139" s="90"/>
      <c r="B4139" s="90"/>
      <c r="C4139" s="90"/>
      <c r="D4139" s="90"/>
      <c r="E4139" s="90"/>
      <c r="F4139" s="90"/>
      <c r="G4139" s="90"/>
      <c r="H4139" s="90"/>
    </row>
    <row r="4140" spans="1:8">
      <c r="A4140" s="90"/>
      <c r="B4140" s="90"/>
      <c r="C4140" s="90"/>
      <c r="D4140" s="90"/>
      <c r="E4140" s="90"/>
      <c r="F4140" s="90"/>
      <c r="G4140" s="90"/>
      <c r="H4140" s="90"/>
    </row>
    <row r="4141" spans="1:8">
      <c r="A4141" s="90"/>
      <c r="B4141" s="90"/>
      <c r="C4141" s="90"/>
      <c r="D4141" s="90"/>
      <c r="E4141" s="90"/>
      <c r="F4141" s="90"/>
      <c r="G4141" s="90"/>
      <c r="H4141" s="90"/>
    </row>
    <row r="4142" spans="1:8">
      <c r="A4142" s="90"/>
      <c r="B4142" s="90"/>
      <c r="C4142" s="90"/>
      <c r="D4142" s="90"/>
      <c r="E4142" s="90"/>
      <c r="F4142" s="90"/>
      <c r="G4142" s="90"/>
      <c r="H4142" s="90"/>
    </row>
    <row r="4143" spans="1:8">
      <c r="A4143" s="90"/>
      <c r="B4143" s="90"/>
      <c r="C4143" s="90"/>
      <c r="D4143" s="90"/>
      <c r="E4143" s="90"/>
      <c r="F4143" s="90"/>
      <c r="G4143" s="90"/>
      <c r="H4143" s="90"/>
    </row>
    <row r="4144" spans="1:8">
      <c r="A4144" s="90"/>
      <c r="B4144" s="90"/>
      <c r="C4144" s="90"/>
      <c r="D4144" s="90"/>
      <c r="E4144" s="90"/>
      <c r="F4144" s="90"/>
      <c r="G4144" s="90"/>
      <c r="H4144" s="90"/>
    </row>
    <row r="4145" spans="1:8">
      <c r="A4145" s="90"/>
      <c r="B4145" s="90"/>
      <c r="C4145" s="90"/>
      <c r="D4145" s="90"/>
      <c r="E4145" s="90"/>
      <c r="F4145" s="90"/>
      <c r="G4145" s="90"/>
      <c r="H4145" s="90"/>
    </row>
    <row r="4146" spans="1:8">
      <c r="A4146" s="90"/>
      <c r="B4146" s="90"/>
      <c r="C4146" s="90"/>
      <c r="D4146" s="90"/>
      <c r="E4146" s="90"/>
      <c r="F4146" s="90"/>
      <c r="G4146" s="90"/>
      <c r="H4146" s="90"/>
    </row>
    <row r="4147" spans="1:8">
      <c r="A4147" s="90"/>
      <c r="B4147" s="90"/>
      <c r="C4147" s="90"/>
      <c r="D4147" s="90"/>
      <c r="E4147" s="90"/>
      <c r="F4147" s="90"/>
      <c r="G4147" s="90"/>
      <c r="H4147" s="90"/>
    </row>
    <row r="4148" spans="1:8">
      <c r="A4148" s="90"/>
      <c r="B4148" s="90"/>
      <c r="C4148" s="90"/>
      <c r="D4148" s="90"/>
      <c r="E4148" s="90"/>
      <c r="F4148" s="90"/>
      <c r="G4148" s="90"/>
      <c r="H4148" s="90"/>
    </row>
    <row r="4149" spans="1:8">
      <c r="A4149" s="90"/>
      <c r="B4149" s="90"/>
      <c r="C4149" s="90"/>
      <c r="D4149" s="90"/>
      <c r="E4149" s="90"/>
      <c r="F4149" s="90"/>
      <c r="G4149" s="90"/>
      <c r="H4149" s="90"/>
    </row>
    <row r="4150" spans="1:8">
      <c r="A4150" s="90"/>
      <c r="B4150" s="90"/>
      <c r="C4150" s="90"/>
      <c r="D4150" s="90"/>
      <c r="E4150" s="90"/>
      <c r="F4150" s="90"/>
      <c r="G4150" s="90"/>
      <c r="H4150" s="90"/>
    </row>
    <row r="4151" spans="1:8">
      <c r="A4151" s="90"/>
      <c r="B4151" s="90"/>
      <c r="C4151" s="90"/>
      <c r="D4151" s="90"/>
      <c r="E4151" s="90"/>
      <c r="F4151" s="90"/>
      <c r="G4151" s="90"/>
      <c r="H4151" s="90"/>
    </row>
    <row r="4152" spans="1:8">
      <c r="A4152" s="90"/>
      <c r="B4152" s="90"/>
      <c r="C4152" s="90"/>
      <c r="D4152" s="90"/>
      <c r="E4152" s="90"/>
      <c r="F4152" s="90"/>
      <c r="G4152" s="90"/>
      <c r="H4152" s="90"/>
    </row>
    <row r="4153" spans="1:8">
      <c r="A4153" s="90"/>
      <c r="B4153" s="90"/>
      <c r="C4153" s="90"/>
      <c r="D4153" s="90"/>
      <c r="E4153" s="90"/>
      <c r="F4153" s="90"/>
      <c r="G4153" s="90"/>
      <c r="H4153" s="90"/>
    </row>
    <row r="4154" spans="1:8">
      <c r="A4154" s="90"/>
      <c r="B4154" s="90"/>
      <c r="C4154" s="90"/>
      <c r="D4154" s="90"/>
      <c r="E4154" s="90"/>
      <c r="F4154" s="90"/>
      <c r="G4154" s="90"/>
      <c r="H4154" s="90"/>
    </row>
    <row r="4155" spans="1:8">
      <c r="A4155" s="90"/>
      <c r="B4155" s="90"/>
      <c r="C4155" s="90"/>
      <c r="D4155" s="90"/>
      <c r="E4155" s="90"/>
      <c r="F4155" s="90"/>
      <c r="G4155" s="90"/>
      <c r="H4155" s="90"/>
    </row>
    <row r="4156" spans="1:8">
      <c r="A4156" s="90"/>
      <c r="B4156" s="90"/>
      <c r="C4156" s="90"/>
      <c r="D4156" s="90"/>
      <c r="E4156" s="90"/>
      <c r="F4156" s="90"/>
      <c r="G4156" s="90"/>
      <c r="H4156" s="90"/>
    </row>
    <row r="4157" spans="1:8">
      <c r="A4157" s="90"/>
      <c r="B4157" s="90"/>
      <c r="C4157" s="90"/>
      <c r="D4157" s="90"/>
      <c r="E4157" s="90"/>
      <c r="F4157" s="90"/>
      <c r="G4157" s="90"/>
      <c r="H4157" s="90"/>
    </row>
    <row r="4158" spans="1:8">
      <c r="A4158" s="90"/>
      <c r="B4158" s="90"/>
      <c r="C4158" s="90"/>
      <c r="D4158" s="90"/>
      <c r="E4158" s="90"/>
      <c r="F4158" s="90"/>
      <c r="G4158" s="90"/>
      <c r="H4158" s="90"/>
    </row>
    <row r="4159" spans="1:8">
      <c r="A4159" s="90"/>
      <c r="B4159" s="90"/>
      <c r="C4159" s="90"/>
      <c r="D4159" s="90"/>
      <c r="E4159" s="90"/>
      <c r="F4159" s="90"/>
      <c r="G4159" s="90"/>
      <c r="H4159" s="90"/>
    </row>
    <row r="4160" spans="1:8">
      <c r="A4160" s="90"/>
      <c r="B4160" s="90"/>
      <c r="C4160" s="90"/>
      <c r="D4160" s="90"/>
      <c r="E4160" s="90"/>
      <c r="F4160" s="90"/>
      <c r="G4160" s="90"/>
      <c r="H4160" s="90"/>
    </row>
    <row r="4161" spans="1:8">
      <c r="A4161" s="90"/>
      <c r="B4161" s="90"/>
      <c r="C4161" s="90"/>
      <c r="D4161" s="90"/>
      <c r="E4161" s="90"/>
      <c r="F4161" s="90"/>
      <c r="G4161" s="90"/>
      <c r="H4161" s="90"/>
    </row>
    <row r="4162" spans="1:8">
      <c r="A4162" s="90"/>
      <c r="B4162" s="90"/>
      <c r="C4162" s="90"/>
      <c r="D4162" s="90"/>
      <c r="E4162" s="90"/>
      <c r="F4162" s="90"/>
      <c r="G4162" s="90"/>
      <c r="H4162" s="90"/>
    </row>
    <row r="4163" spans="1:8">
      <c r="A4163" s="90"/>
      <c r="B4163" s="90"/>
      <c r="C4163" s="90"/>
      <c r="D4163" s="90"/>
      <c r="E4163" s="90"/>
      <c r="F4163" s="90"/>
      <c r="G4163" s="90"/>
      <c r="H4163" s="90"/>
    </row>
    <row r="4164" spans="1:8">
      <c r="A4164" s="90"/>
      <c r="B4164" s="90"/>
      <c r="C4164" s="90"/>
      <c r="D4164" s="90"/>
      <c r="E4164" s="90"/>
      <c r="F4164" s="90"/>
      <c r="G4164" s="90"/>
      <c r="H4164" s="90"/>
    </row>
    <row r="4165" spans="1:8">
      <c r="A4165" s="90"/>
      <c r="B4165" s="90"/>
      <c r="C4165" s="90"/>
      <c r="D4165" s="90"/>
      <c r="E4165" s="90"/>
      <c r="F4165" s="90"/>
      <c r="G4165" s="90"/>
      <c r="H4165" s="90"/>
    </row>
    <row r="4166" spans="1:8">
      <c r="A4166" s="90"/>
      <c r="B4166" s="90"/>
      <c r="C4166" s="90"/>
      <c r="D4166" s="90"/>
      <c r="E4166" s="90"/>
      <c r="F4166" s="90"/>
      <c r="G4166" s="90"/>
      <c r="H4166" s="90"/>
    </row>
    <row r="4167" spans="1:8">
      <c r="A4167" s="90"/>
      <c r="B4167" s="90"/>
      <c r="C4167" s="90"/>
      <c r="D4167" s="90"/>
      <c r="E4167" s="90"/>
      <c r="F4167" s="90"/>
      <c r="G4167" s="90"/>
      <c r="H4167" s="90"/>
    </row>
    <row r="4168" spans="1:8">
      <c r="A4168" s="90"/>
      <c r="B4168" s="90"/>
      <c r="C4168" s="90"/>
      <c r="D4168" s="90"/>
      <c r="E4168" s="90"/>
      <c r="F4168" s="90"/>
      <c r="G4168" s="90"/>
      <c r="H4168" s="90"/>
    </row>
    <row r="4169" spans="1:8">
      <c r="A4169" s="90"/>
      <c r="B4169" s="90"/>
      <c r="C4169" s="90"/>
      <c r="D4169" s="90"/>
      <c r="E4169" s="90"/>
      <c r="F4169" s="90"/>
      <c r="G4169" s="90"/>
      <c r="H4169" s="90"/>
    </row>
    <row r="4170" spans="1:8">
      <c r="A4170" s="90"/>
      <c r="B4170" s="90"/>
      <c r="C4170" s="90"/>
      <c r="D4170" s="90"/>
      <c r="E4170" s="90"/>
      <c r="F4170" s="90"/>
      <c r="G4170" s="90"/>
      <c r="H4170" s="90"/>
    </row>
    <row r="4171" spans="1:8">
      <c r="A4171" s="90"/>
      <c r="B4171" s="90"/>
      <c r="C4171" s="90"/>
      <c r="D4171" s="90"/>
      <c r="E4171" s="90"/>
      <c r="F4171" s="90"/>
      <c r="G4171" s="90"/>
      <c r="H4171" s="90"/>
    </row>
    <row r="4172" spans="1:8">
      <c r="A4172" s="90"/>
      <c r="B4172" s="90"/>
      <c r="C4172" s="90"/>
      <c r="D4172" s="90"/>
      <c r="E4172" s="90"/>
      <c r="F4172" s="90"/>
      <c r="G4172" s="90"/>
      <c r="H4172" s="90"/>
    </row>
    <row r="4173" spans="1:8">
      <c r="A4173" s="90"/>
      <c r="B4173" s="90"/>
      <c r="C4173" s="90"/>
      <c r="D4173" s="90"/>
      <c r="E4173" s="90"/>
      <c r="F4173" s="90"/>
      <c r="G4173" s="90"/>
      <c r="H4173" s="90"/>
    </row>
    <row r="4174" spans="1:8">
      <c r="A4174" s="90"/>
      <c r="B4174" s="90"/>
      <c r="C4174" s="90"/>
      <c r="D4174" s="90"/>
      <c r="E4174" s="90"/>
      <c r="F4174" s="90"/>
      <c r="G4174" s="90"/>
      <c r="H4174" s="90"/>
    </row>
    <row r="4175" spans="1:8">
      <c r="A4175" s="90"/>
      <c r="B4175" s="90"/>
      <c r="C4175" s="90"/>
      <c r="D4175" s="90"/>
      <c r="E4175" s="90"/>
      <c r="F4175" s="90"/>
      <c r="G4175" s="90"/>
      <c r="H4175" s="90"/>
    </row>
    <row r="4176" spans="1:8">
      <c r="A4176" s="90"/>
      <c r="B4176" s="90"/>
      <c r="C4176" s="90"/>
      <c r="D4176" s="90"/>
      <c r="E4176" s="90"/>
      <c r="F4176" s="90"/>
      <c r="G4176" s="90"/>
      <c r="H4176" s="90"/>
    </row>
    <row r="4177" spans="1:8">
      <c r="A4177" s="90"/>
      <c r="B4177" s="90"/>
      <c r="C4177" s="90"/>
      <c r="D4177" s="90"/>
      <c r="E4177" s="90"/>
      <c r="F4177" s="90"/>
      <c r="G4177" s="90"/>
      <c r="H4177" s="90"/>
    </row>
    <row r="4178" spans="1:8">
      <c r="A4178" s="90"/>
      <c r="B4178" s="90"/>
      <c r="C4178" s="90"/>
      <c r="D4178" s="90"/>
      <c r="E4178" s="90"/>
      <c r="F4178" s="90"/>
      <c r="G4178" s="90"/>
      <c r="H4178" s="90"/>
    </row>
    <row r="4179" spans="1:8">
      <c r="A4179" s="90"/>
      <c r="B4179" s="90"/>
      <c r="C4179" s="90"/>
      <c r="D4179" s="90"/>
      <c r="E4179" s="90"/>
      <c r="F4179" s="90"/>
      <c r="G4179" s="90"/>
      <c r="H4179" s="90"/>
    </row>
    <row r="4180" spans="1:8">
      <c r="A4180" s="90"/>
      <c r="B4180" s="90"/>
      <c r="C4180" s="90"/>
      <c r="D4180" s="90"/>
      <c r="E4180" s="90"/>
      <c r="F4180" s="90"/>
      <c r="G4180" s="90"/>
      <c r="H4180" s="90"/>
    </row>
    <row r="4181" spans="1:8">
      <c r="A4181" s="90"/>
      <c r="B4181" s="90"/>
      <c r="C4181" s="90"/>
      <c r="D4181" s="90"/>
      <c r="E4181" s="90"/>
      <c r="F4181" s="90"/>
      <c r="G4181" s="90"/>
      <c r="H4181" s="90"/>
    </row>
    <row r="4182" spans="1:8">
      <c r="A4182" s="90"/>
      <c r="B4182" s="90"/>
      <c r="C4182" s="90"/>
      <c r="D4182" s="90"/>
      <c r="E4182" s="90"/>
      <c r="F4182" s="90"/>
      <c r="G4182" s="90"/>
      <c r="H4182" s="90"/>
    </row>
    <row r="4183" spans="1:8">
      <c r="A4183" s="90"/>
      <c r="B4183" s="90"/>
      <c r="C4183" s="90"/>
      <c r="D4183" s="90"/>
      <c r="E4183" s="90"/>
      <c r="F4183" s="90"/>
      <c r="G4183" s="90"/>
      <c r="H4183" s="90"/>
    </row>
    <row r="4184" spans="1:8">
      <c r="A4184" s="90"/>
      <c r="B4184" s="90"/>
      <c r="C4184" s="90"/>
      <c r="D4184" s="90"/>
      <c r="E4184" s="90"/>
      <c r="F4184" s="90"/>
      <c r="G4184" s="90"/>
      <c r="H4184" s="90"/>
    </row>
    <row r="4185" spans="1:8">
      <c r="A4185" s="90"/>
      <c r="B4185" s="90"/>
      <c r="C4185" s="90"/>
      <c r="D4185" s="90"/>
      <c r="E4185" s="90"/>
      <c r="F4185" s="90"/>
      <c r="G4185" s="90"/>
      <c r="H4185" s="90"/>
    </row>
    <row r="4186" spans="1:8">
      <c r="A4186" s="90"/>
      <c r="B4186" s="90"/>
      <c r="C4186" s="90"/>
      <c r="D4186" s="90"/>
      <c r="E4186" s="90"/>
      <c r="F4186" s="90"/>
      <c r="G4186" s="90"/>
      <c r="H4186" s="90"/>
    </row>
    <row r="4187" spans="1:8">
      <c r="A4187" s="90"/>
      <c r="B4187" s="90"/>
      <c r="C4187" s="90"/>
      <c r="D4187" s="90"/>
      <c r="E4187" s="90"/>
      <c r="F4187" s="90"/>
      <c r="G4187" s="90"/>
      <c r="H4187" s="90"/>
    </row>
    <row r="4188" spans="1:8">
      <c r="A4188" s="90"/>
      <c r="B4188" s="90"/>
      <c r="C4188" s="90"/>
      <c r="D4188" s="90"/>
      <c r="E4188" s="90"/>
      <c r="F4188" s="90"/>
      <c r="G4188" s="90"/>
      <c r="H4188" s="90"/>
    </row>
    <row r="4189" spans="1:8">
      <c r="A4189" s="90"/>
      <c r="B4189" s="90"/>
      <c r="C4189" s="90"/>
      <c r="D4189" s="90"/>
      <c r="E4189" s="90"/>
      <c r="F4189" s="90"/>
      <c r="G4189" s="90"/>
      <c r="H4189" s="90"/>
    </row>
    <row r="4190" spans="1:8">
      <c r="A4190" s="90"/>
      <c r="B4190" s="90"/>
      <c r="C4190" s="90"/>
      <c r="D4190" s="90"/>
      <c r="E4190" s="90"/>
      <c r="F4190" s="90"/>
      <c r="G4190" s="90"/>
      <c r="H4190" s="90"/>
    </row>
    <row r="4191" spans="1:8">
      <c r="A4191" s="90"/>
      <c r="B4191" s="90"/>
      <c r="C4191" s="90"/>
      <c r="D4191" s="90"/>
      <c r="E4191" s="90"/>
      <c r="F4191" s="90"/>
      <c r="G4191" s="90"/>
      <c r="H4191" s="90"/>
    </row>
    <row r="4192" spans="1:8">
      <c r="A4192" s="90"/>
      <c r="B4192" s="90"/>
      <c r="C4192" s="90"/>
      <c r="D4192" s="90"/>
      <c r="E4192" s="90"/>
      <c r="F4192" s="90"/>
      <c r="G4192" s="90"/>
      <c r="H4192" s="90"/>
    </row>
    <row r="4193" spans="1:8">
      <c r="A4193" s="90"/>
      <c r="B4193" s="90"/>
      <c r="C4193" s="90"/>
      <c r="D4193" s="90"/>
      <c r="E4193" s="90"/>
      <c r="F4193" s="90"/>
      <c r="G4193" s="90"/>
      <c r="H4193" s="90"/>
    </row>
    <row r="4194" spans="1:8">
      <c r="A4194" s="90"/>
      <c r="B4194" s="90"/>
      <c r="C4194" s="90"/>
      <c r="D4194" s="90"/>
      <c r="E4194" s="90"/>
      <c r="F4194" s="90"/>
      <c r="G4194" s="90"/>
      <c r="H4194" s="90"/>
    </row>
    <row r="4195" spans="1:8">
      <c r="A4195" s="90"/>
      <c r="B4195" s="90"/>
      <c r="C4195" s="90"/>
      <c r="D4195" s="90"/>
      <c r="E4195" s="90"/>
      <c r="F4195" s="90"/>
      <c r="G4195" s="90"/>
      <c r="H4195" s="90"/>
    </row>
    <row r="4196" spans="1:8">
      <c r="A4196" s="90"/>
      <c r="B4196" s="90"/>
      <c r="C4196" s="90"/>
      <c r="D4196" s="90"/>
      <c r="E4196" s="90"/>
      <c r="F4196" s="90"/>
      <c r="G4196" s="90"/>
      <c r="H4196" s="90"/>
    </row>
    <row r="4197" spans="1:8">
      <c r="A4197" s="90"/>
      <c r="B4197" s="90"/>
      <c r="C4197" s="90"/>
      <c r="D4197" s="90"/>
      <c r="E4197" s="90"/>
      <c r="F4197" s="90"/>
      <c r="G4197" s="90"/>
      <c r="H4197" s="90"/>
    </row>
    <row r="4198" spans="1:8">
      <c r="A4198" s="90"/>
      <c r="B4198" s="90"/>
      <c r="C4198" s="90"/>
      <c r="D4198" s="90"/>
      <c r="E4198" s="90"/>
      <c r="F4198" s="90"/>
      <c r="G4198" s="90"/>
      <c r="H4198" s="90"/>
    </row>
    <row r="4199" spans="1:8">
      <c r="A4199" s="90"/>
      <c r="B4199" s="90"/>
      <c r="C4199" s="90"/>
      <c r="D4199" s="90"/>
      <c r="E4199" s="90"/>
      <c r="F4199" s="90"/>
      <c r="G4199" s="90"/>
      <c r="H4199" s="90"/>
    </row>
    <row r="4200" spans="1:8">
      <c r="A4200" s="90"/>
      <c r="B4200" s="90"/>
      <c r="C4200" s="90"/>
      <c r="D4200" s="90"/>
      <c r="E4200" s="90"/>
      <c r="F4200" s="90"/>
      <c r="G4200" s="90"/>
      <c r="H4200" s="90"/>
    </row>
    <row r="4201" spans="1:8">
      <c r="A4201" s="90"/>
      <c r="B4201" s="90"/>
      <c r="C4201" s="90"/>
      <c r="D4201" s="90"/>
      <c r="E4201" s="90"/>
      <c r="F4201" s="90"/>
      <c r="G4201" s="90"/>
      <c r="H4201" s="90"/>
    </row>
    <row r="4202" spans="1:8">
      <c r="A4202" s="90"/>
      <c r="B4202" s="90"/>
      <c r="C4202" s="90"/>
      <c r="D4202" s="90"/>
      <c r="E4202" s="90"/>
      <c r="F4202" s="90"/>
      <c r="G4202" s="90"/>
      <c r="H4202" s="90"/>
    </row>
    <row r="4203" spans="1:8">
      <c r="A4203" s="90"/>
      <c r="B4203" s="90"/>
      <c r="C4203" s="90"/>
      <c r="D4203" s="90"/>
      <c r="E4203" s="90"/>
      <c r="F4203" s="90"/>
      <c r="G4203" s="90"/>
      <c r="H4203" s="90"/>
    </row>
    <row r="4204" spans="1:8">
      <c r="A4204" s="90"/>
      <c r="B4204" s="90"/>
      <c r="C4204" s="90"/>
      <c r="D4204" s="90"/>
      <c r="E4204" s="90"/>
      <c r="F4204" s="90"/>
      <c r="G4204" s="90"/>
      <c r="H4204" s="90"/>
    </row>
    <row r="4205" spans="1:8">
      <c r="A4205" s="90"/>
      <c r="B4205" s="90"/>
      <c r="C4205" s="90"/>
      <c r="D4205" s="90"/>
      <c r="E4205" s="90"/>
      <c r="F4205" s="90"/>
      <c r="G4205" s="90"/>
      <c r="H4205" s="90"/>
    </row>
    <row r="4206" spans="1:8">
      <c r="A4206" s="90"/>
      <c r="B4206" s="90"/>
      <c r="C4206" s="90"/>
      <c r="D4206" s="90"/>
      <c r="E4206" s="90"/>
      <c r="F4206" s="90"/>
      <c r="G4206" s="90"/>
      <c r="H4206" s="90"/>
    </row>
    <row r="4207" spans="1:8">
      <c r="A4207" s="90"/>
      <c r="B4207" s="90"/>
      <c r="C4207" s="90"/>
      <c r="D4207" s="90"/>
      <c r="E4207" s="90"/>
      <c r="F4207" s="90"/>
      <c r="G4207" s="90"/>
      <c r="H4207" s="90"/>
    </row>
    <row r="4208" spans="1:8">
      <c r="A4208" s="90"/>
      <c r="B4208" s="90"/>
      <c r="C4208" s="90"/>
      <c r="D4208" s="90"/>
      <c r="E4208" s="90"/>
      <c r="F4208" s="90"/>
      <c r="G4208" s="90"/>
      <c r="H4208" s="90"/>
    </row>
    <row r="4209" spans="1:8">
      <c r="A4209" s="90"/>
      <c r="B4209" s="90"/>
      <c r="C4209" s="90"/>
      <c r="D4209" s="90"/>
      <c r="E4209" s="90"/>
      <c r="F4209" s="90"/>
      <c r="G4209" s="90"/>
      <c r="H4209" s="90"/>
    </row>
    <row r="4210" spans="1:8">
      <c r="A4210" s="90"/>
      <c r="B4210" s="90"/>
      <c r="C4210" s="90"/>
      <c r="D4210" s="90"/>
      <c r="E4210" s="90"/>
      <c r="F4210" s="90"/>
      <c r="G4210" s="90"/>
      <c r="H4210" s="90"/>
    </row>
    <row r="4211" spans="1:8">
      <c r="A4211" s="90"/>
      <c r="B4211" s="90"/>
      <c r="C4211" s="90"/>
      <c r="D4211" s="90"/>
      <c r="E4211" s="90"/>
      <c r="F4211" s="90"/>
      <c r="G4211" s="90"/>
      <c r="H4211" s="90"/>
    </row>
    <row r="4212" spans="1:8">
      <c r="A4212" s="90"/>
      <c r="B4212" s="90"/>
      <c r="C4212" s="90"/>
      <c r="D4212" s="90"/>
      <c r="E4212" s="90"/>
      <c r="F4212" s="90"/>
      <c r="G4212" s="90"/>
      <c r="H4212" s="90"/>
    </row>
    <row r="4213" spans="1:8">
      <c r="A4213" s="90"/>
      <c r="B4213" s="90"/>
      <c r="C4213" s="90"/>
      <c r="D4213" s="90"/>
      <c r="E4213" s="90"/>
      <c r="F4213" s="90"/>
      <c r="G4213" s="90"/>
      <c r="H4213" s="90"/>
    </row>
    <row r="4214" spans="1:8">
      <c r="A4214" s="90"/>
      <c r="B4214" s="90"/>
      <c r="C4214" s="90"/>
      <c r="D4214" s="90"/>
      <c r="E4214" s="90"/>
      <c r="F4214" s="90"/>
      <c r="G4214" s="90"/>
      <c r="H4214" s="90"/>
    </row>
    <row r="4215" spans="1:8">
      <c r="A4215" s="90"/>
      <c r="B4215" s="90"/>
      <c r="C4215" s="90"/>
      <c r="D4215" s="90"/>
      <c r="E4215" s="90"/>
      <c r="F4215" s="90"/>
      <c r="G4215" s="90"/>
      <c r="H4215" s="90"/>
    </row>
    <row r="4216" spans="1:8">
      <c r="A4216" s="90"/>
      <c r="B4216" s="90"/>
      <c r="C4216" s="90"/>
      <c r="D4216" s="90"/>
      <c r="E4216" s="90"/>
      <c r="F4216" s="90"/>
      <c r="G4216" s="90"/>
      <c r="H4216" s="90"/>
    </row>
    <row r="4217" spans="1:8">
      <c r="A4217" s="90"/>
      <c r="B4217" s="90"/>
      <c r="C4217" s="90"/>
      <c r="D4217" s="90"/>
      <c r="E4217" s="90"/>
      <c r="F4217" s="90"/>
      <c r="G4217" s="90"/>
      <c r="H4217" s="90"/>
    </row>
    <row r="4218" spans="1:8">
      <c r="A4218" s="90"/>
      <c r="B4218" s="90"/>
      <c r="C4218" s="90"/>
      <c r="D4218" s="90"/>
      <c r="E4218" s="90"/>
      <c r="F4218" s="90"/>
      <c r="G4218" s="90"/>
      <c r="H4218" s="90"/>
    </row>
    <row r="4219" spans="1:8">
      <c r="A4219" s="90"/>
      <c r="B4219" s="90"/>
      <c r="C4219" s="90"/>
      <c r="D4219" s="90"/>
      <c r="E4219" s="90"/>
      <c r="F4219" s="90"/>
      <c r="G4219" s="90"/>
      <c r="H4219" s="90"/>
    </row>
    <row r="4220" spans="1:8">
      <c r="A4220" s="90"/>
      <c r="B4220" s="90"/>
      <c r="C4220" s="90"/>
      <c r="D4220" s="90"/>
      <c r="E4220" s="90"/>
      <c r="F4220" s="90"/>
      <c r="G4220" s="90"/>
      <c r="H4220" s="90"/>
    </row>
    <row r="4221" spans="1:8">
      <c r="A4221" s="90"/>
      <c r="B4221" s="90"/>
      <c r="C4221" s="90"/>
      <c r="D4221" s="90"/>
      <c r="E4221" s="90"/>
      <c r="F4221" s="90"/>
      <c r="G4221" s="90"/>
      <c r="H4221" s="90"/>
    </row>
    <row r="4222" spans="1:8">
      <c r="A4222" s="90"/>
      <c r="B4222" s="90"/>
      <c r="C4222" s="90"/>
      <c r="D4222" s="90"/>
      <c r="E4222" s="90"/>
      <c r="F4222" s="90"/>
      <c r="G4222" s="90"/>
      <c r="H4222" s="90"/>
    </row>
    <row r="4223" spans="1:8">
      <c r="A4223" s="90"/>
      <c r="B4223" s="90"/>
      <c r="C4223" s="90"/>
      <c r="D4223" s="90"/>
      <c r="E4223" s="90"/>
      <c r="F4223" s="90"/>
      <c r="G4223" s="90"/>
      <c r="H4223" s="90"/>
    </row>
    <row r="4224" spans="1:8">
      <c r="A4224" s="90"/>
      <c r="B4224" s="90"/>
      <c r="C4224" s="90"/>
      <c r="D4224" s="90"/>
      <c r="E4224" s="90"/>
      <c r="F4224" s="90"/>
      <c r="G4224" s="90"/>
      <c r="H4224" s="90"/>
    </row>
    <row r="4225" spans="1:8">
      <c r="A4225" s="90"/>
      <c r="B4225" s="90"/>
      <c r="C4225" s="90"/>
      <c r="D4225" s="90"/>
      <c r="E4225" s="90"/>
      <c r="F4225" s="90"/>
      <c r="G4225" s="90"/>
      <c r="H4225" s="90"/>
    </row>
    <row r="4226" spans="1:8">
      <c r="A4226" s="90"/>
      <c r="B4226" s="90"/>
      <c r="C4226" s="90"/>
      <c r="D4226" s="90"/>
      <c r="E4226" s="90"/>
      <c r="F4226" s="90"/>
      <c r="G4226" s="90"/>
      <c r="H4226" s="90"/>
    </row>
    <row r="4227" spans="1:8">
      <c r="A4227" s="90"/>
      <c r="B4227" s="90"/>
      <c r="C4227" s="90"/>
      <c r="D4227" s="90"/>
      <c r="E4227" s="90"/>
      <c r="F4227" s="90"/>
      <c r="G4227" s="90"/>
      <c r="H4227" s="90"/>
    </row>
    <row r="4228" spans="1:8">
      <c r="A4228" s="90"/>
      <c r="B4228" s="90"/>
      <c r="C4228" s="90"/>
      <c r="D4228" s="90"/>
      <c r="E4228" s="90"/>
      <c r="F4228" s="90"/>
      <c r="G4228" s="90"/>
      <c r="H4228" s="90"/>
    </row>
    <row r="4229" spans="1:8">
      <c r="A4229" s="90"/>
      <c r="B4229" s="90"/>
      <c r="C4229" s="90"/>
      <c r="D4229" s="90"/>
      <c r="E4229" s="90"/>
      <c r="F4229" s="90"/>
      <c r="G4229" s="90"/>
      <c r="H4229" s="90"/>
    </row>
    <row r="4230" spans="1:8">
      <c r="A4230" s="90"/>
      <c r="B4230" s="90"/>
      <c r="C4230" s="90"/>
      <c r="D4230" s="90"/>
      <c r="E4230" s="90"/>
      <c r="F4230" s="90"/>
      <c r="G4230" s="90"/>
      <c r="H4230" s="90"/>
    </row>
    <row r="4231" spans="1:8">
      <c r="A4231" s="90"/>
      <c r="B4231" s="90"/>
      <c r="C4231" s="90"/>
      <c r="D4231" s="90"/>
      <c r="E4231" s="90"/>
      <c r="F4231" s="90"/>
      <c r="G4231" s="90"/>
      <c r="H4231" s="90"/>
    </row>
    <row r="4232" spans="1:8">
      <c r="A4232" s="90"/>
      <c r="B4232" s="90"/>
      <c r="C4232" s="90"/>
      <c r="D4232" s="90"/>
      <c r="E4232" s="90"/>
      <c r="F4232" s="90"/>
      <c r="G4232" s="90"/>
      <c r="H4232" s="90"/>
    </row>
    <row r="4233" spans="1:8">
      <c r="A4233" s="90"/>
      <c r="B4233" s="90"/>
      <c r="C4233" s="90"/>
      <c r="D4233" s="90"/>
      <c r="E4233" s="90"/>
      <c r="F4233" s="90"/>
      <c r="G4233" s="90"/>
      <c r="H4233" s="90"/>
    </row>
    <row r="4234" spans="1:8">
      <c r="A4234" s="90"/>
      <c r="B4234" s="90"/>
      <c r="C4234" s="90"/>
      <c r="D4234" s="90"/>
      <c r="E4234" s="90"/>
      <c r="F4234" s="90"/>
      <c r="G4234" s="90"/>
      <c r="H4234" s="90"/>
    </row>
    <row r="4235" spans="1:8">
      <c r="A4235" s="90"/>
      <c r="B4235" s="90"/>
      <c r="C4235" s="90"/>
      <c r="D4235" s="90"/>
      <c r="E4235" s="90"/>
      <c r="F4235" s="90"/>
      <c r="G4235" s="90"/>
      <c r="H4235" s="90"/>
    </row>
    <row r="4236" spans="1:8">
      <c r="A4236" s="90"/>
      <c r="B4236" s="90"/>
      <c r="C4236" s="90"/>
      <c r="D4236" s="90"/>
      <c r="E4236" s="90"/>
      <c r="F4236" s="90"/>
      <c r="G4236" s="90"/>
      <c r="H4236" s="90"/>
    </row>
    <row r="4237" spans="1:8">
      <c r="A4237" s="90"/>
      <c r="B4237" s="90"/>
      <c r="C4237" s="90"/>
      <c r="D4237" s="90"/>
      <c r="E4237" s="90"/>
      <c r="F4237" s="90"/>
      <c r="G4237" s="90"/>
      <c r="H4237" s="90"/>
    </row>
    <row r="4238" spans="1:8">
      <c r="A4238" s="90"/>
      <c r="B4238" s="90"/>
      <c r="C4238" s="90"/>
      <c r="D4238" s="90"/>
      <c r="E4238" s="90"/>
      <c r="F4238" s="90"/>
      <c r="G4238" s="90"/>
      <c r="H4238" s="90"/>
    </row>
    <row r="4239" spans="1:8">
      <c r="A4239" s="90"/>
      <c r="B4239" s="90"/>
      <c r="C4239" s="90"/>
      <c r="D4239" s="90"/>
      <c r="E4239" s="90"/>
      <c r="F4239" s="90"/>
      <c r="G4239" s="90"/>
      <c r="H4239" s="90"/>
    </row>
    <row r="4240" spans="1:8">
      <c r="A4240" s="90"/>
      <c r="B4240" s="90"/>
      <c r="C4240" s="90"/>
      <c r="D4240" s="90"/>
      <c r="E4240" s="90"/>
      <c r="F4240" s="90"/>
      <c r="G4240" s="90"/>
      <c r="H4240" s="90"/>
    </row>
    <row r="4241" spans="1:8">
      <c r="A4241" s="90"/>
      <c r="B4241" s="90"/>
      <c r="C4241" s="90"/>
      <c r="D4241" s="90"/>
      <c r="E4241" s="90"/>
      <c r="F4241" s="90"/>
      <c r="G4241" s="90"/>
      <c r="H4241" s="90"/>
    </row>
    <row r="4242" spans="1:8">
      <c r="A4242" s="90"/>
      <c r="B4242" s="90"/>
      <c r="C4242" s="90"/>
      <c r="D4242" s="90"/>
      <c r="E4242" s="90"/>
      <c r="F4242" s="90"/>
      <c r="G4242" s="90"/>
      <c r="H4242" s="90"/>
    </row>
    <row r="4243" spans="1:8">
      <c r="A4243" s="90"/>
      <c r="B4243" s="90"/>
      <c r="C4243" s="90"/>
      <c r="D4243" s="90"/>
      <c r="E4243" s="90"/>
      <c r="F4243" s="90"/>
      <c r="G4243" s="90"/>
      <c r="H4243" s="90"/>
    </row>
    <row r="4244" spans="1:8">
      <c r="A4244" s="90"/>
      <c r="B4244" s="90"/>
      <c r="C4244" s="90"/>
      <c r="D4244" s="90"/>
      <c r="E4244" s="90"/>
      <c r="F4244" s="90"/>
      <c r="G4244" s="90"/>
      <c r="H4244" s="90"/>
    </row>
    <row r="4245" spans="1:8">
      <c r="A4245" s="90"/>
      <c r="B4245" s="90"/>
      <c r="C4245" s="90"/>
      <c r="D4245" s="90"/>
      <c r="E4245" s="90"/>
      <c r="F4245" s="90"/>
      <c r="G4245" s="90"/>
      <c r="H4245" s="90"/>
    </row>
    <row r="4246" spans="1:8">
      <c r="A4246" s="90"/>
      <c r="B4246" s="90"/>
      <c r="C4246" s="90"/>
      <c r="D4246" s="90"/>
      <c r="E4246" s="90"/>
      <c r="F4246" s="90"/>
      <c r="G4246" s="90"/>
      <c r="H4246" s="90"/>
    </row>
    <row r="4247" spans="1:8">
      <c r="A4247" s="90"/>
      <c r="B4247" s="90"/>
      <c r="C4247" s="90"/>
      <c r="D4247" s="90"/>
      <c r="E4247" s="90"/>
      <c r="F4247" s="90"/>
      <c r="G4247" s="90"/>
      <c r="H4247" s="90"/>
    </row>
    <row r="4248" spans="1:8">
      <c r="A4248" s="90"/>
      <c r="B4248" s="90"/>
      <c r="C4248" s="90"/>
      <c r="D4248" s="90"/>
      <c r="E4248" s="90"/>
      <c r="F4248" s="90"/>
      <c r="G4248" s="90"/>
      <c r="H4248" s="90"/>
    </row>
    <row r="4249" spans="1:8">
      <c r="A4249" s="90"/>
      <c r="B4249" s="90"/>
      <c r="C4249" s="90"/>
      <c r="D4249" s="90"/>
      <c r="E4249" s="90"/>
      <c r="F4249" s="90"/>
      <c r="G4249" s="90"/>
      <c r="H4249" s="90"/>
    </row>
    <row r="4250" spans="1:8">
      <c r="A4250" s="90"/>
      <c r="B4250" s="90"/>
      <c r="C4250" s="90"/>
      <c r="D4250" s="90"/>
      <c r="E4250" s="90"/>
      <c r="F4250" s="90"/>
      <c r="G4250" s="90"/>
      <c r="H4250" s="90"/>
    </row>
    <row r="4251" spans="1:8">
      <c r="A4251" s="90"/>
      <c r="B4251" s="90"/>
      <c r="C4251" s="90"/>
      <c r="D4251" s="90"/>
      <c r="E4251" s="90"/>
      <c r="F4251" s="90"/>
      <c r="G4251" s="90"/>
      <c r="H4251" s="90"/>
    </row>
    <row r="4252" spans="1:8">
      <c r="A4252" s="90"/>
      <c r="B4252" s="90"/>
      <c r="C4252" s="90"/>
      <c r="D4252" s="90"/>
      <c r="E4252" s="90"/>
      <c r="F4252" s="90"/>
      <c r="G4252" s="90"/>
      <c r="H4252" s="90"/>
    </row>
    <row r="4253" spans="1:8">
      <c r="A4253" s="90"/>
      <c r="B4253" s="90"/>
      <c r="C4253" s="90"/>
      <c r="D4253" s="90"/>
      <c r="E4253" s="90"/>
      <c r="F4253" s="90"/>
      <c r="G4253" s="90"/>
      <c r="H4253" s="90"/>
    </row>
    <row r="4254" spans="1:8">
      <c r="A4254" s="90"/>
      <c r="B4254" s="90"/>
      <c r="C4254" s="90"/>
      <c r="D4254" s="90"/>
      <c r="E4254" s="90"/>
      <c r="F4254" s="90"/>
      <c r="G4254" s="90"/>
      <c r="H4254" s="90"/>
    </row>
    <row r="4255" spans="1:8">
      <c r="A4255" s="90"/>
      <c r="B4255" s="90"/>
      <c r="C4255" s="90"/>
      <c r="D4255" s="90"/>
      <c r="E4255" s="90"/>
      <c r="F4255" s="90"/>
      <c r="G4255" s="90"/>
      <c r="H4255" s="90"/>
    </row>
    <row r="4256" spans="1:8">
      <c r="A4256" s="90"/>
      <c r="B4256" s="90"/>
      <c r="C4256" s="90"/>
      <c r="D4256" s="90"/>
      <c r="E4256" s="90"/>
      <c r="F4256" s="90"/>
      <c r="G4256" s="90"/>
      <c r="H4256" s="90"/>
    </row>
    <row r="4257" spans="1:8">
      <c r="A4257" s="90"/>
      <c r="B4257" s="90"/>
      <c r="C4257" s="90"/>
      <c r="D4257" s="90"/>
      <c r="E4257" s="90"/>
      <c r="F4257" s="90"/>
      <c r="G4257" s="90"/>
      <c r="H4257" s="90"/>
    </row>
    <row r="4258" spans="1:8">
      <c r="A4258" s="90"/>
      <c r="B4258" s="90"/>
      <c r="C4258" s="90"/>
      <c r="D4258" s="90"/>
      <c r="E4258" s="90"/>
      <c r="F4258" s="90"/>
      <c r="G4258" s="90"/>
      <c r="H4258" s="90"/>
    </row>
    <row r="4259" spans="1:8">
      <c r="A4259" s="90"/>
      <c r="B4259" s="90"/>
      <c r="C4259" s="90"/>
      <c r="D4259" s="90"/>
      <c r="E4259" s="90"/>
      <c r="F4259" s="90"/>
      <c r="G4259" s="90"/>
      <c r="H4259" s="90"/>
    </row>
    <row r="4260" spans="1:8">
      <c r="A4260" s="90"/>
      <c r="B4260" s="90"/>
      <c r="C4260" s="90"/>
      <c r="D4260" s="90"/>
      <c r="E4260" s="90"/>
      <c r="F4260" s="90"/>
      <c r="G4260" s="90"/>
      <c r="H4260" s="90"/>
    </row>
    <row r="4261" spans="1:8">
      <c r="A4261" s="90"/>
      <c r="B4261" s="90"/>
      <c r="C4261" s="90"/>
      <c r="D4261" s="90"/>
      <c r="E4261" s="90"/>
      <c r="F4261" s="90"/>
      <c r="G4261" s="90"/>
      <c r="H4261" s="90"/>
    </row>
    <row r="4262" spans="1:8">
      <c r="A4262" s="90"/>
      <c r="B4262" s="90"/>
      <c r="C4262" s="90"/>
      <c r="D4262" s="90"/>
      <c r="E4262" s="90"/>
      <c r="F4262" s="90"/>
      <c r="G4262" s="90"/>
      <c r="H4262" s="90"/>
    </row>
    <row r="4263" spans="1:8">
      <c r="A4263" s="90"/>
      <c r="B4263" s="90"/>
      <c r="C4263" s="90"/>
      <c r="D4263" s="90"/>
      <c r="E4263" s="90"/>
      <c r="F4263" s="90"/>
      <c r="G4263" s="90"/>
      <c r="H4263" s="90"/>
    </row>
    <row r="4264" spans="1:8">
      <c r="A4264" s="90"/>
      <c r="B4264" s="90"/>
      <c r="C4264" s="90"/>
      <c r="D4264" s="90"/>
      <c r="E4264" s="90"/>
      <c r="F4264" s="90"/>
      <c r="G4264" s="90"/>
      <c r="H4264" s="90"/>
    </row>
    <row r="4265" spans="1:8">
      <c r="A4265" s="90"/>
      <c r="B4265" s="90"/>
      <c r="C4265" s="90"/>
      <c r="D4265" s="90"/>
      <c r="E4265" s="90"/>
      <c r="F4265" s="90"/>
      <c r="G4265" s="90"/>
      <c r="H4265" s="90"/>
    </row>
    <row r="4266" spans="1:8">
      <c r="A4266" s="90"/>
      <c r="B4266" s="90"/>
      <c r="C4266" s="90"/>
      <c r="D4266" s="90"/>
      <c r="E4266" s="90"/>
      <c r="F4266" s="90"/>
      <c r="G4266" s="90"/>
      <c r="H4266" s="90"/>
    </row>
    <row r="4267" spans="1:8">
      <c r="A4267" s="90"/>
      <c r="B4267" s="90"/>
      <c r="C4267" s="90"/>
      <c r="D4267" s="90"/>
      <c r="E4267" s="90"/>
      <c r="F4267" s="90"/>
      <c r="G4267" s="90"/>
      <c r="H4267" s="90"/>
    </row>
    <row r="4268" spans="1:8">
      <c r="A4268" s="90"/>
      <c r="B4268" s="90"/>
      <c r="C4268" s="90"/>
      <c r="D4268" s="90"/>
      <c r="E4268" s="90"/>
      <c r="F4268" s="90"/>
      <c r="G4268" s="90"/>
      <c r="H4268" s="90"/>
    </row>
    <row r="4269" spans="1:8">
      <c r="A4269" s="90"/>
      <c r="B4269" s="90"/>
      <c r="C4269" s="90"/>
      <c r="D4269" s="90"/>
      <c r="E4269" s="90"/>
      <c r="F4269" s="90"/>
      <c r="G4269" s="90"/>
      <c r="H4269" s="90"/>
    </row>
    <row r="4270" spans="1:8">
      <c r="A4270" s="90"/>
      <c r="B4270" s="90"/>
      <c r="C4270" s="90"/>
      <c r="D4270" s="90"/>
      <c r="E4270" s="90"/>
      <c r="F4270" s="90"/>
      <c r="G4270" s="90"/>
      <c r="H4270" s="90"/>
    </row>
    <row r="4271" spans="1:8">
      <c r="A4271" s="90"/>
      <c r="B4271" s="90"/>
      <c r="C4271" s="90"/>
      <c r="D4271" s="90"/>
      <c r="E4271" s="90"/>
      <c r="F4271" s="90"/>
      <c r="G4271" s="90"/>
      <c r="H4271" s="90"/>
    </row>
    <row r="4272" spans="1:8">
      <c r="A4272" s="90"/>
      <c r="B4272" s="90"/>
      <c r="C4272" s="90"/>
      <c r="D4272" s="90"/>
      <c r="E4272" s="90"/>
      <c r="F4272" s="90"/>
      <c r="G4272" s="90"/>
      <c r="H4272" s="90"/>
    </row>
    <row r="4273" spans="1:8">
      <c r="A4273" s="90"/>
      <c r="B4273" s="90"/>
      <c r="C4273" s="90"/>
      <c r="D4273" s="90"/>
      <c r="E4273" s="90"/>
      <c r="F4273" s="90"/>
      <c r="G4273" s="90"/>
      <c r="H4273" s="90"/>
    </row>
    <row r="4274" spans="1:8">
      <c r="A4274" s="90"/>
      <c r="B4274" s="90"/>
      <c r="C4274" s="90"/>
      <c r="D4274" s="90"/>
      <c r="E4274" s="90"/>
      <c r="F4274" s="90"/>
      <c r="G4274" s="90"/>
      <c r="H4274" s="90"/>
    </row>
    <row r="4275" spans="1:8">
      <c r="A4275" s="90"/>
      <c r="B4275" s="90"/>
      <c r="C4275" s="90"/>
      <c r="D4275" s="90"/>
      <c r="E4275" s="90"/>
      <c r="F4275" s="90"/>
      <c r="G4275" s="90"/>
      <c r="H4275" s="90"/>
    </row>
    <row r="4276" spans="1:8">
      <c r="A4276" s="90"/>
      <c r="B4276" s="90"/>
      <c r="C4276" s="90"/>
      <c r="D4276" s="90"/>
      <c r="E4276" s="90"/>
      <c r="F4276" s="90"/>
      <c r="G4276" s="90"/>
      <c r="H4276" s="90"/>
    </row>
    <row r="4277" spans="1:8">
      <c r="A4277" s="90"/>
      <c r="B4277" s="90"/>
      <c r="C4277" s="90"/>
      <c r="D4277" s="90"/>
      <c r="E4277" s="90"/>
      <c r="F4277" s="90"/>
      <c r="G4277" s="90"/>
      <c r="H4277" s="90"/>
    </row>
    <row r="4278" spans="1:8">
      <c r="A4278" s="90"/>
      <c r="B4278" s="90"/>
      <c r="C4278" s="90"/>
      <c r="D4278" s="90"/>
      <c r="E4278" s="90"/>
      <c r="F4278" s="90"/>
      <c r="G4278" s="90"/>
      <c r="H4278" s="90"/>
    </row>
    <row r="4279" spans="1:8">
      <c r="A4279" s="90"/>
      <c r="B4279" s="90"/>
      <c r="C4279" s="90"/>
      <c r="D4279" s="90"/>
      <c r="E4279" s="90"/>
      <c r="F4279" s="90"/>
      <c r="G4279" s="90"/>
      <c r="H4279" s="90"/>
    </row>
    <row r="4280" spans="1:8">
      <c r="A4280" s="90"/>
      <c r="B4280" s="90"/>
      <c r="C4280" s="90"/>
      <c r="D4280" s="90"/>
      <c r="E4280" s="90"/>
      <c r="F4280" s="90"/>
      <c r="G4280" s="90"/>
      <c r="H4280" s="90"/>
    </row>
    <row r="4281" spans="1:8">
      <c r="A4281" s="90"/>
      <c r="B4281" s="90"/>
      <c r="C4281" s="90"/>
      <c r="D4281" s="90"/>
      <c r="E4281" s="90"/>
      <c r="F4281" s="90"/>
      <c r="G4281" s="90"/>
      <c r="H4281" s="90"/>
    </row>
    <row r="4282" spans="1:8">
      <c r="A4282" s="90"/>
      <c r="B4282" s="90"/>
      <c r="C4282" s="90"/>
      <c r="D4282" s="90"/>
      <c r="E4282" s="90"/>
      <c r="F4282" s="90"/>
      <c r="G4282" s="90"/>
      <c r="H4282" s="90"/>
    </row>
    <row r="4283" spans="1:8">
      <c r="A4283" s="90"/>
      <c r="B4283" s="90"/>
      <c r="C4283" s="90"/>
      <c r="D4283" s="90"/>
      <c r="E4283" s="90"/>
      <c r="F4283" s="90"/>
      <c r="G4283" s="90"/>
      <c r="H4283" s="90"/>
    </row>
    <row r="4284" spans="1:8">
      <c r="A4284" s="90"/>
      <c r="B4284" s="90"/>
      <c r="C4284" s="90"/>
      <c r="D4284" s="90"/>
      <c r="E4284" s="90"/>
      <c r="F4284" s="90"/>
      <c r="G4284" s="90"/>
      <c r="H4284" s="90"/>
    </row>
    <row r="4285" spans="1:8">
      <c r="A4285" s="90"/>
      <c r="B4285" s="90"/>
      <c r="C4285" s="90"/>
      <c r="D4285" s="90"/>
      <c r="E4285" s="90"/>
      <c r="F4285" s="90"/>
      <c r="G4285" s="90"/>
      <c r="H4285" s="90"/>
    </row>
    <row r="4286" spans="1:8">
      <c r="A4286" s="90"/>
      <c r="B4286" s="90"/>
      <c r="C4286" s="90"/>
      <c r="D4286" s="90"/>
      <c r="E4286" s="90"/>
      <c r="F4286" s="90"/>
      <c r="G4286" s="90"/>
      <c r="H4286" s="90"/>
    </row>
    <row r="4287" spans="1:8">
      <c r="A4287" s="90"/>
      <c r="B4287" s="90"/>
      <c r="C4287" s="90"/>
      <c r="D4287" s="90"/>
      <c r="E4287" s="90"/>
      <c r="F4287" s="90"/>
      <c r="G4287" s="90"/>
      <c r="H4287" s="90"/>
    </row>
    <row r="4288" spans="1:8">
      <c r="A4288" s="90"/>
      <c r="B4288" s="90"/>
      <c r="C4288" s="90"/>
      <c r="D4288" s="90"/>
      <c r="E4288" s="90"/>
      <c r="F4288" s="90"/>
      <c r="G4288" s="90"/>
      <c r="H4288" s="90"/>
    </row>
    <row r="4289" spans="1:8">
      <c r="A4289" s="90"/>
      <c r="B4289" s="90"/>
      <c r="C4289" s="90"/>
      <c r="D4289" s="90"/>
      <c r="E4289" s="90"/>
      <c r="F4289" s="90"/>
      <c r="G4289" s="90"/>
      <c r="H4289" s="90"/>
    </row>
    <row r="4290" spans="1:8">
      <c r="A4290" s="90"/>
      <c r="B4290" s="90"/>
      <c r="C4290" s="90"/>
      <c r="D4290" s="90"/>
      <c r="E4290" s="90"/>
      <c r="F4290" s="90"/>
      <c r="G4290" s="90"/>
      <c r="H4290" s="90"/>
    </row>
    <row r="4291" spans="1:8">
      <c r="A4291" s="90"/>
      <c r="B4291" s="90"/>
      <c r="C4291" s="90"/>
      <c r="D4291" s="90"/>
      <c r="E4291" s="90"/>
      <c r="F4291" s="90"/>
      <c r="G4291" s="90"/>
      <c r="H4291" s="90"/>
    </row>
    <row r="4292" spans="1:8">
      <c r="A4292" s="90"/>
      <c r="B4292" s="90"/>
      <c r="C4292" s="90"/>
      <c r="D4292" s="90"/>
      <c r="E4292" s="90"/>
      <c r="F4292" s="90"/>
      <c r="G4292" s="90"/>
      <c r="H4292" s="90"/>
    </row>
    <row r="4293" spans="1:8">
      <c r="A4293" s="90"/>
      <c r="B4293" s="90"/>
      <c r="C4293" s="90"/>
      <c r="D4293" s="90"/>
      <c r="E4293" s="90"/>
      <c r="F4293" s="90"/>
      <c r="G4293" s="90"/>
      <c r="H4293" s="90"/>
    </row>
    <row r="4294" spans="1:8">
      <c r="A4294" s="90"/>
      <c r="B4294" s="90"/>
      <c r="C4294" s="90"/>
      <c r="D4294" s="90"/>
      <c r="E4294" s="90"/>
      <c r="F4294" s="90"/>
      <c r="G4294" s="90"/>
      <c r="H4294" s="90"/>
    </row>
    <row r="4295" spans="1:8">
      <c r="A4295" s="90"/>
      <c r="B4295" s="90"/>
      <c r="C4295" s="90"/>
      <c r="D4295" s="90"/>
      <c r="E4295" s="90"/>
      <c r="F4295" s="90"/>
      <c r="G4295" s="90"/>
      <c r="H4295" s="90"/>
    </row>
    <row r="4296" spans="1:8">
      <c r="A4296" s="90"/>
      <c r="B4296" s="90"/>
      <c r="C4296" s="90"/>
      <c r="D4296" s="90"/>
      <c r="E4296" s="90"/>
      <c r="F4296" s="90"/>
      <c r="G4296" s="90"/>
      <c r="H4296" s="90"/>
    </row>
    <row r="4297" spans="1:8">
      <c r="A4297" s="90"/>
      <c r="B4297" s="90"/>
      <c r="C4297" s="90"/>
      <c r="D4297" s="90"/>
      <c r="E4297" s="90"/>
      <c r="F4297" s="90"/>
      <c r="G4297" s="90"/>
      <c r="H4297" s="90"/>
    </row>
    <row r="4298" spans="1:8">
      <c r="A4298" s="90"/>
      <c r="B4298" s="90"/>
      <c r="C4298" s="90"/>
      <c r="D4298" s="90"/>
      <c r="E4298" s="90"/>
      <c r="F4298" s="90"/>
      <c r="G4298" s="90"/>
      <c r="H4298" s="90"/>
    </row>
    <row r="4299" spans="1:8">
      <c r="A4299" s="90"/>
      <c r="B4299" s="90"/>
      <c r="C4299" s="90"/>
      <c r="D4299" s="90"/>
      <c r="E4299" s="90"/>
      <c r="F4299" s="90"/>
      <c r="G4299" s="90"/>
      <c r="H4299" s="90"/>
    </row>
    <row r="4300" spans="1:8">
      <c r="A4300" s="90"/>
      <c r="B4300" s="90"/>
      <c r="C4300" s="90"/>
      <c r="D4300" s="90"/>
      <c r="E4300" s="90"/>
      <c r="F4300" s="90"/>
      <c r="G4300" s="90"/>
      <c r="H4300" s="90"/>
    </row>
    <row r="4301" spans="1:8">
      <c r="A4301" s="90"/>
      <c r="B4301" s="90"/>
      <c r="C4301" s="90"/>
      <c r="D4301" s="90"/>
      <c r="E4301" s="90"/>
      <c r="F4301" s="90"/>
      <c r="G4301" s="90"/>
      <c r="H4301" s="90"/>
    </row>
    <row r="4302" spans="1:8">
      <c r="A4302" s="90"/>
      <c r="B4302" s="90"/>
      <c r="C4302" s="90"/>
      <c r="D4302" s="90"/>
      <c r="E4302" s="90"/>
      <c r="F4302" s="90"/>
      <c r="G4302" s="90"/>
      <c r="H4302" s="90"/>
    </row>
    <row r="4303" spans="1:8">
      <c r="A4303" s="90"/>
      <c r="B4303" s="90"/>
      <c r="C4303" s="90"/>
      <c r="D4303" s="90"/>
      <c r="E4303" s="90"/>
      <c r="F4303" s="90"/>
      <c r="G4303" s="90"/>
      <c r="H4303" s="90"/>
    </row>
    <row r="4304" spans="1:8">
      <c r="A4304" s="90"/>
      <c r="B4304" s="90"/>
      <c r="C4304" s="90"/>
      <c r="D4304" s="90"/>
      <c r="E4304" s="90"/>
      <c r="F4304" s="90"/>
      <c r="G4304" s="90"/>
      <c r="H4304" s="90"/>
    </row>
    <row r="4305" spans="1:8">
      <c r="A4305" s="90"/>
      <c r="B4305" s="90"/>
      <c r="C4305" s="90"/>
      <c r="D4305" s="90"/>
      <c r="E4305" s="90"/>
      <c r="F4305" s="90"/>
      <c r="G4305" s="90"/>
      <c r="H4305" s="90"/>
    </row>
    <row r="4306" spans="1:8">
      <c r="A4306" s="90"/>
      <c r="B4306" s="90"/>
      <c r="C4306" s="90"/>
      <c r="D4306" s="90"/>
      <c r="E4306" s="90"/>
      <c r="F4306" s="90"/>
      <c r="G4306" s="90"/>
      <c r="H4306" s="90"/>
    </row>
    <row r="4307" spans="1:8">
      <c r="A4307" s="90"/>
      <c r="B4307" s="90"/>
      <c r="C4307" s="90"/>
      <c r="D4307" s="90"/>
      <c r="E4307" s="90"/>
      <c r="F4307" s="90"/>
      <c r="G4307" s="90"/>
      <c r="H4307" s="90"/>
    </row>
    <row r="4308" spans="1:8">
      <c r="A4308" s="90"/>
      <c r="B4308" s="90"/>
      <c r="C4308" s="90"/>
      <c r="D4308" s="90"/>
      <c r="E4308" s="90"/>
      <c r="F4308" s="90"/>
      <c r="G4308" s="90"/>
      <c r="H4308" s="90"/>
    </row>
    <row r="4309" spans="1:8">
      <c r="A4309" s="90"/>
      <c r="B4309" s="90"/>
      <c r="C4309" s="90"/>
      <c r="D4309" s="90"/>
      <c r="E4309" s="90"/>
      <c r="F4309" s="90"/>
      <c r="G4309" s="90"/>
      <c r="H4309" s="90"/>
    </row>
    <row r="4310" spans="1:8">
      <c r="A4310" s="90"/>
      <c r="B4310" s="90"/>
      <c r="C4310" s="90"/>
      <c r="D4310" s="90"/>
      <c r="E4310" s="90"/>
      <c r="F4310" s="90"/>
      <c r="G4310" s="90"/>
      <c r="H4310" s="90"/>
    </row>
    <row r="4311" spans="1:8">
      <c r="A4311" s="90"/>
      <c r="B4311" s="90"/>
      <c r="C4311" s="90"/>
      <c r="D4311" s="90"/>
      <c r="E4311" s="90"/>
      <c r="F4311" s="90"/>
      <c r="G4311" s="90"/>
      <c r="H4311" s="90"/>
    </row>
    <row r="4312" spans="1:8">
      <c r="A4312" s="90"/>
      <c r="B4312" s="90"/>
      <c r="C4312" s="90"/>
      <c r="D4312" s="90"/>
      <c r="E4312" s="90"/>
      <c r="F4312" s="90"/>
      <c r="G4312" s="90"/>
      <c r="H4312" s="90"/>
    </row>
    <row r="4313" spans="1:8">
      <c r="A4313" s="90"/>
      <c r="B4313" s="90"/>
      <c r="C4313" s="90"/>
      <c r="D4313" s="90"/>
      <c r="E4313" s="90"/>
      <c r="F4313" s="90"/>
      <c r="G4313" s="90"/>
      <c r="H4313" s="90"/>
    </row>
    <row r="4314" spans="1:8">
      <c r="A4314" s="90"/>
      <c r="B4314" s="90"/>
      <c r="C4314" s="90"/>
      <c r="D4314" s="90"/>
      <c r="E4314" s="90"/>
      <c r="F4314" s="90"/>
      <c r="G4314" s="90"/>
      <c r="H4314" s="90"/>
    </row>
    <row r="4315" spans="1:8">
      <c r="A4315" s="90"/>
      <c r="B4315" s="90"/>
      <c r="C4315" s="90"/>
      <c r="D4315" s="90"/>
      <c r="E4315" s="90"/>
      <c r="F4315" s="90"/>
      <c r="G4315" s="90"/>
      <c r="H4315" s="90"/>
    </row>
    <row r="4316" spans="1:8">
      <c r="A4316" s="90"/>
      <c r="B4316" s="90"/>
      <c r="C4316" s="90"/>
      <c r="D4316" s="90"/>
      <c r="E4316" s="90"/>
      <c r="F4316" s="90"/>
      <c r="G4316" s="90"/>
      <c r="H4316" s="90"/>
    </row>
    <row r="4317" spans="1:8">
      <c r="A4317" s="90"/>
      <c r="B4317" s="90"/>
      <c r="C4317" s="90"/>
      <c r="D4317" s="90"/>
      <c r="E4317" s="90"/>
      <c r="F4317" s="90"/>
      <c r="G4317" s="90"/>
      <c r="H4317" s="90"/>
    </row>
    <row r="4318" spans="1:8">
      <c r="A4318" s="90"/>
      <c r="B4318" s="90"/>
      <c r="C4318" s="90"/>
      <c r="D4318" s="90"/>
      <c r="E4318" s="90"/>
      <c r="F4318" s="90"/>
      <c r="G4318" s="90"/>
      <c r="H4318" s="90"/>
    </row>
    <row r="4319" spans="1:8">
      <c r="A4319" s="90"/>
      <c r="B4319" s="90"/>
      <c r="C4319" s="90"/>
      <c r="D4319" s="90"/>
      <c r="E4319" s="90"/>
      <c r="F4319" s="90"/>
      <c r="G4319" s="90"/>
      <c r="H4319" s="90"/>
    </row>
    <row r="4320" spans="1:8">
      <c r="A4320" s="90"/>
      <c r="B4320" s="90"/>
      <c r="C4320" s="90"/>
      <c r="D4320" s="90"/>
      <c r="E4320" s="90"/>
      <c r="F4320" s="90"/>
      <c r="G4320" s="90"/>
      <c r="H4320" s="90"/>
    </row>
    <row r="4321" spans="1:8">
      <c r="A4321" s="90"/>
      <c r="B4321" s="90"/>
      <c r="C4321" s="90"/>
      <c r="D4321" s="90"/>
      <c r="E4321" s="90"/>
      <c r="F4321" s="90"/>
      <c r="G4321" s="90"/>
      <c r="H4321" s="90"/>
    </row>
    <row r="4322" spans="1:8">
      <c r="A4322" s="90"/>
      <c r="B4322" s="90"/>
      <c r="C4322" s="90"/>
      <c r="D4322" s="90"/>
      <c r="E4322" s="90"/>
      <c r="F4322" s="90"/>
      <c r="G4322" s="90"/>
      <c r="H4322" s="90"/>
    </row>
    <row r="4323" spans="1:8">
      <c r="A4323" s="90"/>
      <c r="B4323" s="90"/>
      <c r="C4323" s="90"/>
      <c r="D4323" s="90"/>
      <c r="E4323" s="90"/>
      <c r="F4323" s="90"/>
      <c r="G4323" s="90"/>
      <c r="H4323" s="90"/>
    </row>
    <row r="4324" spans="1:8">
      <c r="A4324" s="90"/>
      <c r="B4324" s="90"/>
      <c r="C4324" s="90"/>
      <c r="D4324" s="90"/>
      <c r="E4324" s="90"/>
      <c r="F4324" s="90"/>
      <c r="G4324" s="90"/>
      <c r="H4324" s="90"/>
    </row>
    <row r="4325" spans="1:8">
      <c r="A4325" s="90"/>
      <c r="B4325" s="90"/>
      <c r="C4325" s="90"/>
      <c r="D4325" s="90"/>
      <c r="E4325" s="90"/>
      <c r="F4325" s="90"/>
      <c r="G4325" s="90"/>
      <c r="H4325" s="90"/>
    </row>
    <row r="4326" spans="1:8">
      <c r="A4326" s="90"/>
      <c r="B4326" s="90"/>
      <c r="C4326" s="90"/>
      <c r="D4326" s="90"/>
      <c r="E4326" s="90"/>
      <c r="F4326" s="90"/>
      <c r="G4326" s="90"/>
      <c r="H4326" s="90"/>
    </row>
    <row r="4327" spans="1:8">
      <c r="A4327" s="90"/>
      <c r="B4327" s="90"/>
      <c r="C4327" s="90"/>
      <c r="D4327" s="90"/>
      <c r="E4327" s="90"/>
      <c r="F4327" s="90"/>
      <c r="G4327" s="90"/>
      <c r="H4327" s="90"/>
    </row>
    <row r="4328" spans="1:8">
      <c r="A4328" s="90"/>
      <c r="B4328" s="90"/>
      <c r="C4328" s="90"/>
      <c r="D4328" s="90"/>
      <c r="E4328" s="90"/>
      <c r="F4328" s="90"/>
      <c r="G4328" s="90"/>
      <c r="H4328" s="90"/>
    </row>
    <row r="4329" spans="1:8">
      <c r="A4329" s="90"/>
      <c r="B4329" s="90"/>
      <c r="C4329" s="90"/>
      <c r="D4329" s="90"/>
      <c r="E4329" s="90"/>
      <c r="F4329" s="90"/>
      <c r="G4329" s="90"/>
      <c r="H4329" s="90"/>
    </row>
    <row r="4330" spans="1:8">
      <c r="A4330" s="90"/>
      <c r="B4330" s="90"/>
      <c r="C4330" s="90"/>
      <c r="D4330" s="90"/>
      <c r="E4330" s="90"/>
      <c r="F4330" s="90"/>
      <c r="G4330" s="90"/>
      <c r="H4330" s="90"/>
    </row>
    <row r="4331" spans="1:8">
      <c r="A4331" s="90"/>
      <c r="B4331" s="90"/>
      <c r="C4331" s="90"/>
      <c r="D4331" s="90"/>
      <c r="E4331" s="90"/>
      <c r="F4331" s="90"/>
      <c r="G4331" s="90"/>
      <c r="H4331" s="90"/>
    </row>
    <row r="4332" spans="1:8">
      <c r="A4332" s="90"/>
      <c r="B4332" s="90"/>
      <c r="C4332" s="90"/>
      <c r="D4332" s="90"/>
      <c r="E4332" s="90"/>
      <c r="F4332" s="90"/>
      <c r="G4332" s="90"/>
      <c r="H4332" s="90"/>
    </row>
    <row r="4333" spans="1:8">
      <c r="A4333" s="90"/>
      <c r="B4333" s="90"/>
      <c r="C4333" s="90"/>
      <c r="D4333" s="90"/>
      <c r="E4333" s="90"/>
      <c r="F4333" s="90"/>
      <c r="G4333" s="90"/>
      <c r="H4333" s="90"/>
    </row>
    <row r="4334" spans="1:8">
      <c r="A4334" s="90"/>
      <c r="B4334" s="90"/>
      <c r="C4334" s="90"/>
      <c r="D4334" s="90"/>
      <c r="E4334" s="90"/>
      <c r="F4334" s="90"/>
      <c r="G4334" s="90"/>
      <c r="H4334" s="90"/>
    </row>
    <row r="4335" spans="1:8">
      <c r="A4335" s="90"/>
      <c r="B4335" s="90"/>
      <c r="C4335" s="90"/>
      <c r="D4335" s="90"/>
      <c r="E4335" s="90"/>
      <c r="F4335" s="90"/>
      <c r="G4335" s="90"/>
      <c r="H4335" s="90"/>
    </row>
    <row r="4336" spans="1:8">
      <c r="A4336" s="90"/>
      <c r="B4336" s="90"/>
      <c r="C4336" s="90"/>
      <c r="D4336" s="90"/>
      <c r="E4336" s="90"/>
      <c r="F4336" s="90"/>
      <c r="G4336" s="90"/>
      <c r="H4336" s="90"/>
    </row>
    <row r="4337" spans="1:8">
      <c r="A4337" s="90"/>
      <c r="B4337" s="90"/>
      <c r="C4337" s="90"/>
      <c r="D4337" s="90"/>
      <c r="E4337" s="90"/>
      <c r="F4337" s="90"/>
      <c r="G4337" s="90"/>
      <c r="H4337" s="90"/>
    </row>
    <row r="4338" spans="1:8">
      <c r="A4338" s="90"/>
      <c r="B4338" s="90"/>
      <c r="C4338" s="90"/>
      <c r="D4338" s="90"/>
      <c r="E4338" s="90"/>
      <c r="F4338" s="90"/>
      <c r="G4338" s="90"/>
      <c r="H4338" s="90"/>
    </row>
    <row r="4339" spans="1:8">
      <c r="A4339" s="90"/>
      <c r="B4339" s="90"/>
      <c r="C4339" s="90"/>
      <c r="D4339" s="90"/>
      <c r="E4339" s="90"/>
      <c r="F4339" s="90"/>
      <c r="G4339" s="90"/>
      <c r="H4339" s="90"/>
    </row>
    <row r="4340" spans="1:8">
      <c r="A4340" s="90"/>
      <c r="B4340" s="90"/>
      <c r="C4340" s="90"/>
      <c r="D4340" s="90"/>
      <c r="E4340" s="90"/>
      <c r="F4340" s="90"/>
      <c r="G4340" s="90"/>
      <c r="H4340" s="90"/>
    </row>
    <row r="4341" spans="1:8">
      <c r="A4341" s="90"/>
      <c r="B4341" s="90"/>
      <c r="C4341" s="90"/>
      <c r="D4341" s="90"/>
      <c r="E4341" s="90"/>
      <c r="F4341" s="90"/>
      <c r="G4341" s="90"/>
      <c r="H4341" s="90"/>
    </row>
    <row r="4342" spans="1:8">
      <c r="A4342" s="90"/>
      <c r="B4342" s="90"/>
      <c r="C4342" s="90"/>
      <c r="D4342" s="90"/>
      <c r="E4342" s="90"/>
      <c r="F4342" s="90"/>
      <c r="G4342" s="90"/>
      <c r="H4342" s="90"/>
    </row>
    <row r="4343" spans="1:8">
      <c r="A4343" s="90"/>
      <c r="B4343" s="90"/>
      <c r="C4343" s="90"/>
      <c r="D4343" s="90"/>
      <c r="E4343" s="90"/>
      <c r="F4343" s="90"/>
      <c r="G4343" s="90"/>
      <c r="H4343" s="90"/>
    </row>
    <row r="4344" spans="1:8">
      <c r="A4344" s="90"/>
      <c r="B4344" s="90"/>
      <c r="C4344" s="90"/>
      <c r="D4344" s="90"/>
      <c r="E4344" s="90"/>
      <c r="F4344" s="90"/>
      <c r="G4344" s="90"/>
      <c r="H4344" s="90"/>
    </row>
    <row r="4345" spans="1:8">
      <c r="A4345" s="90"/>
      <c r="B4345" s="90"/>
      <c r="C4345" s="90"/>
      <c r="D4345" s="90"/>
      <c r="E4345" s="90"/>
      <c r="F4345" s="90"/>
      <c r="G4345" s="90"/>
      <c r="H4345" s="90"/>
    </row>
    <row r="4346" spans="1:8">
      <c r="A4346" s="90"/>
      <c r="B4346" s="90"/>
      <c r="C4346" s="90"/>
      <c r="D4346" s="90"/>
      <c r="E4346" s="90"/>
      <c r="F4346" s="90"/>
      <c r="G4346" s="90"/>
      <c r="H4346" s="90"/>
    </row>
    <row r="4347" spans="1:8">
      <c r="A4347" s="90"/>
      <c r="B4347" s="90"/>
      <c r="C4347" s="90"/>
      <c r="D4347" s="90"/>
      <c r="E4347" s="90"/>
      <c r="F4347" s="90"/>
      <c r="G4347" s="90"/>
      <c r="H4347" s="90"/>
    </row>
    <row r="4348" spans="1:8">
      <c r="A4348" s="90"/>
      <c r="B4348" s="90"/>
      <c r="C4348" s="90"/>
      <c r="D4348" s="90"/>
      <c r="E4348" s="90"/>
      <c r="F4348" s="90"/>
      <c r="G4348" s="90"/>
      <c r="H4348" s="90"/>
    </row>
    <row r="4349" spans="1:8">
      <c r="A4349" s="90"/>
      <c r="B4349" s="90"/>
      <c r="C4349" s="90"/>
      <c r="D4349" s="90"/>
      <c r="E4349" s="90"/>
      <c r="F4349" s="90"/>
      <c r="G4349" s="90"/>
      <c r="H4349" s="90"/>
    </row>
    <row r="4350" spans="1:8">
      <c r="A4350" s="90"/>
      <c r="B4350" s="90"/>
      <c r="C4350" s="90"/>
      <c r="D4350" s="90"/>
      <c r="E4350" s="90"/>
      <c r="F4350" s="90"/>
      <c r="G4350" s="90"/>
      <c r="H4350" s="90"/>
    </row>
    <row r="4351" spans="1:8">
      <c r="A4351" s="90"/>
      <c r="B4351" s="90"/>
      <c r="C4351" s="90"/>
      <c r="D4351" s="90"/>
      <c r="E4351" s="90"/>
      <c r="F4351" s="90"/>
      <c r="G4351" s="90"/>
      <c r="H4351" s="90"/>
    </row>
    <row r="4352" spans="1:8">
      <c r="A4352" s="90"/>
      <c r="B4352" s="90"/>
      <c r="C4352" s="90"/>
      <c r="D4352" s="90"/>
      <c r="E4352" s="90"/>
      <c r="F4352" s="90"/>
      <c r="G4352" s="90"/>
      <c r="H4352" s="90"/>
    </row>
    <row r="4353" spans="1:8">
      <c r="A4353" s="90"/>
      <c r="B4353" s="90"/>
      <c r="C4353" s="90"/>
      <c r="D4353" s="90"/>
      <c r="E4353" s="90"/>
      <c r="F4353" s="90"/>
      <c r="G4353" s="90"/>
      <c r="H4353" s="90"/>
    </row>
    <row r="4354" spans="1:8">
      <c r="A4354" s="90"/>
      <c r="B4354" s="90"/>
      <c r="C4354" s="90"/>
      <c r="D4354" s="90"/>
      <c r="E4354" s="90"/>
      <c r="F4354" s="90"/>
      <c r="G4354" s="90"/>
      <c r="H4354" s="90"/>
    </row>
    <row r="4355" spans="1:8">
      <c r="A4355" s="90"/>
      <c r="B4355" s="90"/>
      <c r="C4355" s="90"/>
      <c r="D4355" s="90"/>
      <c r="E4355" s="90"/>
      <c r="F4355" s="90"/>
      <c r="G4355" s="90"/>
      <c r="H4355" s="90"/>
    </row>
    <row r="4356" spans="1:8">
      <c r="A4356" s="90"/>
      <c r="B4356" s="90"/>
      <c r="C4356" s="90"/>
      <c r="D4356" s="90"/>
      <c r="E4356" s="90"/>
      <c r="F4356" s="90"/>
      <c r="G4356" s="90"/>
      <c r="H4356" s="90"/>
    </row>
    <row r="4357" spans="1:8">
      <c r="A4357" s="90"/>
      <c r="B4357" s="90"/>
      <c r="C4357" s="90"/>
      <c r="D4357" s="90"/>
      <c r="E4357" s="90"/>
      <c r="F4357" s="90"/>
      <c r="G4357" s="90"/>
      <c r="H4357" s="90"/>
    </row>
    <row r="4358" spans="1:8">
      <c r="A4358" s="90"/>
      <c r="B4358" s="90"/>
      <c r="C4358" s="90"/>
      <c r="D4358" s="90"/>
      <c r="E4358" s="90"/>
      <c r="F4358" s="90"/>
      <c r="G4358" s="90"/>
      <c r="H4358" s="90"/>
    </row>
    <row r="4359" spans="1:8">
      <c r="A4359" s="90"/>
      <c r="B4359" s="90"/>
      <c r="C4359" s="90"/>
      <c r="D4359" s="90"/>
      <c r="E4359" s="90"/>
      <c r="F4359" s="90"/>
      <c r="G4359" s="90"/>
      <c r="H4359" s="90"/>
    </row>
    <row r="4360" spans="1:8">
      <c r="A4360" s="90"/>
      <c r="B4360" s="90"/>
      <c r="C4360" s="90"/>
      <c r="D4360" s="90"/>
      <c r="E4360" s="90"/>
      <c r="F4360" s="90"/>
      <c r="G4360" s="90"/>
      <c r="H4360" s="90"/>
    </row>
    <row r="4361" spans="1:8">
      <c r="A4361" s="90"/>
      <c r="B4361" s="90"/>
      <c r="C4361" s="90"/>
      <c r="D4361" s="90"/>
      <c r="E4361" s="90"/>
      <c r="F4361" s="90"/>
      <c r="G4361" s="90"/>
      <c r="H4361" s="90"/>
    </row>
    <row r="4362" spans="1:8">
      <c r="A4362" s="90"/>
      <c r="B4362" s="90"/>
      <c r="C4362" s="90"/>
      <c r="D4362" s="90"/>
      <c r="E4362" s="90"/>
      <c r="F4362" s="90"/>
      <c r="G4362" s="90"/>
      <c r="H4362" s="90"/>
    </row>
    <row r="4363" spans="1:8">
      <c r="A4363" s="90"/>
      <c r="B4363" s="90"/>
      <c r="C4363" s="90"/>
      <c r="D4363" s="90"/>
      <c r="E4363" s="90"/>
      <c r="F4363" s="90"/>
      <c r="G4363" s="90"/>
      <c r="H4363" s="90"/>
    </row>
    <row r="4364" spans="1:8">
      <c r="A4364" s="90"/>
      <c r="B4364" s="90"/>
      <c r="C4364" s="90"/>
      <c r="D4364" s="90"/>
      <c r="E4364" s="90"/>
      <c r="F4364" s="90"/>
      <c r="G4364" s="90"/>
      <c r="H4364" s="90"/>
    </row>
    <row r="4365" spans="1:8">
      <c r="A4365" s="90"/>
      <c r="B4365" s="90"/>
      <c r="C4365" s="90"/>
      <c r="D4365" s="90"/>
      <c r="E4365" s="90"/>
      <c r="F4365" s="90"/>
      <c r="G4365" s="90"/>
      <c r="H4365" s="90"/>
    </row>
    <row r="4366" spans="1:8">
      <c r="A4366" s="90"/>
      <c r="B4366" s="90"/>
      <c r="C4366" s="90"/>
      <c r="D4366" s="90"/>
      <c r="E4366" s="90"/>
      <c r="F4366" s="90"/>
      <c r="G4366" s="90"/>
      <c r="H4366" s="90"/>
    </row>
    <row r="4367" spans="1:8">
      <c r="A4367" s="90"/>
      <c r="B4367" s="90"/>
      <c r="C4367" s="90"/>
      <c r="D4367" s="90"/>
      <c r="E4367" s="90"/>
      <c r="F4367" s="90"/>
      <c r="G4367" s="90"/>
      <c r="H4367" s="90"/>
    </row>
    <row r="4368" spans="1:8">
      <c r="A4368" s="90"/>
      <c r="B4368" s="90"/>
      <c r="C4368" s="90"/>
      <c r="D4368" s="90"/>
      <c r="E4368" s="90"/>
      <c r="F4368" s="90"/>
      <c r="G4368" s="90"/>
      <c r="H4368" s="90"/>
    </row>
    <row r="4369" spans="1:8">
      <c r="A4369" s="90"/>
      <c r="B4369" s="90"/>
      <c r="C4369" s="90"/>
      <c r="D4369" s="90"/>
      <c r="E4369" s="90"/>
      <c r="F4369" s="90"/>
      <c r="G4369" s="90"/>
      <c r="H4369" s="90"/>
    </row>
    <row r="4370" spans="1:8">
      <c r="A4370" s="90"/>
      <c r="B4370" s="90"/>
      <c r="C4370" s="90"/>
      <c r="D4370" s="90"/>
      <c r="E4370" s="90"/>
      <c r="F4370" s="90"/>
      <c r="G4370" s="90"/>
      <c r="H4370" s="90"/>
    </row>
    <row r="4371" spans="1:8">
      <c r="A4371" s="90"/>
      <c r="B4371" s="90"/>
      <c r="C4371" s="90"/>
      <c r="D4371" s="90"/>
      <c r="E4371" s="90"/>
      <c r="F4371" s="90"/>
      <c r="G4371" s="90"/>
      <c r="H4371" s="90"/>
    </row>
    <row r="4372" spans="1:8">
      <c r="A4372" s="90"/>
      <c r="B4372" s="90"/>
      <c r="C4372" s="90"/>
      <c r="D4372" s="90"/>
      <c r="E4372" s="90"/>
      <c r="F4372" s="90"/>
      <c r="G4372" s="90"/>
      <c r="H4372" s="90"/>
    </row>
    <row r="4373" spans="1:8">
      <c r="A4373" s="90"/>
      <c r="B4373" s="90"/>
      <c r="C4373" s="90"/>
      <c r="D4373" s="90"/>
      <c r="E4373" s="90"/>
      <c r="F4373" s="90"/>
      <c r="G4373" s="90"/>
      <c r="H4373" s="90"/>
    </row>
    <row r="4374" spans="1:8">
      <c r="A4374" s="90"/>
      <c r="B4374" s="90"/>
      <c r="C4374" s="90"/>
      <c r="D4374" s="90"/>
      <c r="E4374" s="90"/>
      <c r="F4374" s="90"/>
      <c r="G4374" s="90"/>
      <c r="H4374" s="90"/>
    </row>
    <row r="4375" spans="1:8">
      <c r="A4375" s="90"/>
      <c r="B4375" s="90"/>
      <c r="C4375" s="90"/>
      <c r="D4375" s="90"/>
      <c r="E4375" s="90"/>
      <c r="F4375" s="90"/>
      <c r="G4375" s="90"/>
      <c r="H4375" s="90"/>
    </row>
    <row r="4376" spans="1:8">
      <c r="A4376" s="90"/>
      <c r="B4376" s="90"/>
      <c r="C4376" s="90"/>
      <c r="D4376" s="90"/>
      <c r="E4376" s="90"/>
      <c r="F4376" s="90"/>
      <c r="G4376" s="90"/>
      <c r="H4376" s="90"/>
    </row>
    <row r="4377" spans="1:8">
      <c r="A4377" s="90"/>
      <c r="B4377" s="90"/>
      <c r="C4377" s="90"/>
      <c r="D4377" s="90"/>
      <c r="E4377" s="90"/>
      <c r="F4377" s="90"/>
      <c r="G4377" s="90"/>
      <c r="H4377" s="90"/>
    </row>
    <row r="4378" spans="1:8">
      <c r="A4378" s="90"/>
      <c r="B4378" s="90"/>
      <c r="C4378" s="90"/>
      <c r="D4378" s="90"/>
      <c r="E4378" s="90"/>
      <c r="F4378" s="90"/>
      <c r="G4378" s="90"/>
      <c r="H4378" s="90"/>
    </row>
    <row r="4379" spans="1:8">
      <c r="A4379" s="90"/>
      <c r="B4379" s="90"/>
      <c r="C4379" s="90"/>
      <c r="D4379" s="90"/>
      <c r="E4379" s="90"/>
      <c r="F4379" s="90"/>
      <c r="G4379" s="90"/>
      <c r="H4379" s="90"/>
    </row>
    <row r="4380" spans="1:8">
      <c r="A4380" s="90"/>
      <c r="B4380" s="90"/>
      <c r="C4380" s="90"/>
      <c r="D4380" s="90"/>
      <c r="E4380" s="90"/>
      <c r="F4380" s="90"/>
      <c r="G4380" s="90"/>
      <c r="H4380" s="90"/>
    </row>
    <row r="4381" spans="1:8">
      <c r="A4381" s="90"/>
      <c r="B4381" s="90"/>
      <c r="C4381" s="90"/>
      <c r="D4381" s="90"/>
      <c r="E4381" s="90"/>
      <c r="F4381" s="90"/>
      <c r="G4381" s="90"/>
      <c r="H4381" s="90"/>
    </row>
    <row r="4382" spans="1:8">
      <c r="A4382" s="90"/>
      <c r="B4382" s="90"/>
      <c r="C4382" s="90"/>
      <c r="D4382" s="90"/>
      <c r="E4382" s="90"/>
      <c r="F4382" s="90"/>
      <c r="G4382" s="90"/>
      <c r="H4382" s="90"/>
    </row>
    <row r="4383" spans="1:8">
      <c r="A4383" s="90"/>
      <c r="B4383" s="90"/>
      <c r="C4383" s="90"/>
      <c r="D4383" s="90"/>
      <c r="E4383" s="90"/>
      <c r="F4383" s="90"/>
      <c r="G4383" s="90"/>
      <c r="H4383" s="90"/>
    </row>
    <row r="4384" spans="1:8">
      <c r="A4384" s="90"/>
      <c r="B4384" s="90"/>
      <c r="C4384" s="90"/>
      <c r="D4384" s="90"/>
      <c r="E4384" s="90"/>
      <c r="F4384" s="90"/>
      <c r="G4384" s="90"/>
      <c r="H4384" s="90"/>
    </row>
    <row r="4385" spans="1:8">
      <c r="A4385" s="90"/>
      <c r="B4385" s="90"/>
      <c r="C4385" s="90"/>
      <c r="D4385" s="90"/>
      <c r="E4385" s="90"/>
      <c r="F4385" s="90"/>
      <c r="G4385" s="90"/>
      <c r="H4385" s="90"/>
    </row>
    <row r="4386" spans="1:8">
      <c r="A4386" s="90"/>
      <c r="B4386" s="90"/>
      <c r="C4386" s="90"/>
      <c r="D4386" s="90"/>
      <c r="E4386" s="90"/>
      <c r="F4386" s="90"/>
      <c r="G4386" s="90"/>
      <c r="H4386" s="90"/>
    </row>
    <row r="4387" spans="1:8">
      <c r="A4387" s="90"/>
      <c r="B4387" s="90"/>
      <c r="C4387" s="90"/>
      <c r="D4387" s="90"/>
      <c r="E4387" s="90"/>
      <c r="F4387" s="90"/>
      <c r="G4387" s="90"/>
      <c r="H4387" s="90"/>
    </row>
    <row r="4388" spans="1:8">
      <c r="A4388" s="90"/>
      <c r="B4388" s="90"/>
      <c r="C4388" s="90"/>
      <c r="D4388" s="90"/>
      <c r="E4388" s="90"/>
      <c r="F4388" s="90"/>
      <c r="G4388" s="90"/>
      <c r="H4388" s="90"/>
    </row>
    <row r="4389" spans="1:8">
      <c r="A4389" s="90"/>
      <c r="B4389" s="90"/>
      <c r="C4389" s="90"/>
      <c r="D4389" s="90"/>
      <c r="E4389" s="90"/>
      <c r="F4389" s="90"/>
      <c r="G4389" s="90"/>
      <c r="H4389" s="90"/>
    </row>
    <row r="4390" spans="1:8">
      <c r="A4390" s="90"/>
      <c r="B4390" s="90"/>
      <c r="C4390" s="90"/>
      <c r="D4390" s="90"/>
      <c r="E4390" s="90"/>
      <c r="F4390" s="90"/>
      <c r="G4390" s="90"/>
      <c r="H4390" s="90"/>
    </row>
    <row r="4391" spans="1:8">
      <c r="A4391" s="90"/>
      <c r="B4391" s="90"/>
      <c r="C4391" s="90"/>
      <c r="D4391" s="90"/>
      <c r="E4391" s="90"/>
      <c r="F4391" s="90"/>
      <c r="G4391" s="90"/>
      <c r="H4391" s="90"/>
    </row>
    <row r="4392" spans="1:8">
      <c r="A4392" s="90"/>
      <c r="B4392" s="90"/>
      <c r="C4392" s="90"/>
      <c r="D4392" s="90"/>
      <c r="E4392" s="90"/>
      <c r="F4392" s="90"/>
      <c r="G4392" s="90"/>
      <c r="H4392" s="90"/>
    </row>
    <row r="4393" spans="1:8">
      <c r="A4393" s="90"/>
      <c r="B4393" s="90"/>
      <c r="C4393" s="90"/>
      <c r="D4393" s="90"/>
      <c r="E4393" s="90"/>
      <c r="F4393" s="90"/>
      <c r="G4393" s="90"/>
      <c r="H4393" s="90"/>
    </row>
    <row r="4394" spans="1:8">
      <c r="A4394" s="90"/>
      <c r="B4394" s="90"/>
      <c r="C4394" s="90"/>
      <c r="D4394" s="90"/>
      <c r="E4394" s="90"/>
      <c r="F4394" s="90"/>
      <c r="G4394" s="90"/>
      <c r="H4394" s="90"/>
    </row>
    <row r="4395" spans="1:8">
      <c r="A4395" s="90"/>
      <c r="B4395" s="90"/>
      <c r="C4395" s="90"/>
      <c r="D4395" s="90"/>
      <c r="E4395" s="90"/>
      <c r="F4395" s="90"/>
      <c r="G4395" s="90"/>
      <c r="H4395" s="90"/>
    </row>
    <row r="4396" spans="1:8">
      <c r="A4396" s="90"/>
      <c r="B4396" s="90"/>
      <c r="C4396" s="90"/>
      <c r="D4396" s="90"/>
      <c r="E4396" s="90"/>
      <c r="F4396" s="90"/>
      <c r="G4396" s="90"/>
      <c r="H4396" s="90"/>
    </row>
    <row r="4397" spans="1:8">
      <c r="A4397" s="90"/>
      <c r="B4397" s="90"/>
      <c r="C4397" s="90"/>
      <c r="D4397" s="90"/>
      <c r="E4397" s="90"/>
      <c r="F4397" s="90"/>
      <c r="G4397" s="90"/>
      <c r="H4397" s="90"/>
    </row>
    <row r="4398" spans="1:8">
      <c r="A4398" s="90"/>
      <c r="B4398" s="90"/>
      <c r="C4398" s="90"/>
      <c r="D4398" s="90"/>
      <c r="E4398" s="90"/>
      <c r="F4398" s="90"/>
      <c r="G4398" s="90"/>
      <c r="H4398" s="90"/>
    </row>
    <row r="4399" spans="1:8">
      <c r="A4399" s="90"/>
      <c r="B4399" s="90"/>
      <c r="C4399" s="90"/>
      <c r="D4399" s="90"/>
      <c r="E4399" s="90"/>
      <c r="F4399" s="90"/>
      <c r="G4399" s="90"/>
      <c r="H4399" s="90"/>
    </row>
    <row r="4400" spans="1:8">
      <c r="A4400" s="90"/>
      <c r="B4400" s="90"/>
      <c r="C4400" s="90"/>
      <c r="D4400" s="90"/>
      <c r="E4400" s="90"/>
      <c r="F4400" s="90"/>
      <c r="G4400" s="90"/>
      <c r="H4400" s="90"/>
    </row>
    <row r="4401" spans="1:8">
      <c r="A4401" s="90"/>
      <c r="B4401" s="90"/>
      <c r="C4401" s="90"/>
      <c r="D4401" s="90"/>
      <c r="E4401" s="90"/>
      <c r="F4401" s="90"/>
      <c r="G4401" s="90"/>
      <c r="H4401" s="90"/>
    </row>
    <row r="4402" spans="1:8">
      <c r="A4402" s="90"/>
      <c r="B4402" s="90"/>
      <c r="C4402" s="90"/>
      <c r="D4402" s="90"/>
      <c r="E4402" s="90"/>
      <c r="F4402" s="90"/>
      <c r="G4402" s="90"/>
      <c r="H4402" s="90"/>
    </row>
    <row r="4403" spans="1:8">
      <c r="A4403" s="90"/>
      <c r="B4403" s="90"/>
      <c r="C4403" s="90"/>
      <c r="D4403" s="90"/>
      <c r="E4403" s="90"/>
      <c r="F4403" s="90"/>
      <c r="G4403" s="90"/>
      <c r="H4403" s="90"/>
    </row>
    <row r="4404" spans="1:8">
      <c r="A4404" s="90"/>
      <c r="B4404" s="90"/>
      <c r="C4404" s="90"/>
      <c r="D4404" s="90"/>
      <c r="E4404" s="90"/>
      <c r="F4404" s="90"/>
      <c r="G4404" s="90"/>
      <c r="H4404" s="90"/>
    </row>
    <row r="4405" spans="1:8">
      <c r="A4405" s="90"/>
      <c r="B4405" s="90"/>
      <c r="C4405" s="90"/>
      <c r="D4405" s="90"/>
      <c r="E4405" s="90"/>
      <c r="F4405" s="90"/>
      <c r="G4405" s="90"/>
      <c r="H4405" s="90"/>
    </row>
    <row r="4406" spans="1:8">
      <c r="A4406" s="90"/>
      <c r="B4406" s="90"/>
      <c r="C4406" s="90"/>
      <c r="D4406" s="90"/>
      <c r="E4406" s="90"/>
      <c r="F4406" s="90"/>
      <c r="G4406" s="90"/>
      <c r="H4406" s="90"/>
    </row>
    <row r="4407" spans="1:8">
      <c r="A4407" s="90"/>
      <c r="B4407" s="90"/>
      <c r="C4407" s="90"/>
      <c r="D4407" s="90"/>
      <c r="E4407" s="90"/>
      <c r="F4407" s="90"/>
      <c r="G4407" s="90"/>
      <c r="H4407" s="90"/>
    </row>
    <row r="4408" spans="1:8">
      <c r="A4408" s="90"/>
      <c r="B4408" s="90"/>
      <c r="C4408" s="90"/>
      <c r="D4408" s="90"/>
      <c r="E4408" s="90"/>
      <c r="F4408" s="90"/>
      <c r="G4408" s="90"/>
      <c r="H4408" s="90"/>
    </row>
    <row r="4409" spans="1:8">
      <c r="A4409" s="90"/>
      <c r="B4409" s="90"/>
      <c r="C4409" s="90"/>
      <c r="D4409" s="90"/>
      <c r="E4409" s="90"/>
      <c r="F4409" s="90"/>
      <c r="G4409" s="90"/>
      <c r="H4409" s="90"/>
    </row>
    <row r="4410" spans="1:8">
      <c r="A4410" s="90"/>
      <c r="B4410" s="90"/>
      <c r="C4410" s="90"/>
      <c r="D4410" s="90"/>
      <c r="E4410" s="90"/>
      <c r="F4410" s="90"/>
      <c r="G4410" s="90"/>
      <c r="H4410" s="90"/>
    </row>
    <row r="4411" spans="1:8">
      <c r="A4411" s="90"/>
      <c r="B4411" s="90"/>
      <c r="C4411" s="90"/>
      <c r="D4411" s="90"/>
      <c r="E4411" s="90"/>
      <c r="F4411" s="90"/>
      <c r="G4411" s="90"/>
      <c r="H4411" s="90"/>
    </row>
    <row r="4412" spans="1:8">
      <c r="A4412" s="90"/>
      <c r="B4412" s="90"/>
      <c r="C4412" s="90"/>
      <c r="D4412" s="90"/>
      <c r="E4412" s="90"/>
      <c r="F4412" s="90"/>
      <c r="G4412" s="90"/>
      <c r="H4412" s="90"/>
    </row>
    <row r="4413" spans="1:8">
      <c r="A4413" s="90"/>
      <c r="B4413" s="90"/>
      <c r="C4413" s="90"/>
      <c r="D4413" s="90"/>
      <c r="E4413" s="90"/>
      <c r="F4413" s="90"/>
      <c r="G4413" s="90"/>
      <c r="H4413" s="90"/>
    </row>
    <row r="4414" spans="1:8">
      <c r="A4414" s="90"/>
      <c r="B4414" s="90"/>
      <c r="C4414" s="90"/>
      <c r="D4414" s="90"/>
      <c r="E4414" s="90"/>
      <c r="F4414" s="90"/>
      <c r="G4414" s="90"/>
      <c r="H4414" s="90"/>
    </row>
    <row r="4415" spans="1:8">
      <c r="A4415" s="90"/>
      <c r="B4415" s="90"/>
      <c r="C4415" s="90"/>
      <c r="D4415" s="90"/>
      <c r="E4415" s="90"/>
      <c r="F4415" s="90"/>
      <c r="G4415" s="90"/>
      <c r="H4415" s="90"/>
    </row>
    <row r="4416" spans="1:8">
      <c r="A4416" s="90"/>
      <c r="B4416" s="90"/>
      <c r="C4416" s="90"/>
      <c r="D4416" s="90"/>
      <c r="E4416" s="90"/>
      <c r="F4416" s="90"/>
      <c r="G4416" s="90"/>
      <c r="H4416" s="90"/>
    </row>
    <row r="4417" spans="1:8">
      <c r="A4417" s="90"/>
      <c r="B4417" s="90"/>
      <c r="C4417" s="90"/>
      <c r="D4417" s="90"/>
      <c r="E4417" s="90"/>
      <c r="F4417" s="90"/>
      <c r="G4417" s="90"/>
      <c r="H4417" s="90"/>
    </row>
    <row r="4418" spans="1:8">
      <c r="A4418" s="90"/>
      <c r="B4418" s="90"/>
      <c r="C4418" s="90"/>
      <c r="D4418" s="90"/>
      <c r="E4418" s="90"/>
      <c r="F4418" s="90"/>
      <c r="G4418" s="90"/>
      <c r="H4418" s="90"/>
    </row>
    <row r="4419" spans="1:8">
      <c r="A4419" s="90"/>
      <c r="B4419" s="90"/>
      <c r="C4419" s="90"/>
      <c r="D4419" s="90"/>
      <c r="E4419" s="90"/>
      <c r="F4419" s="90"/>
      <c r="G4419" s="90"/>
      <c r="H4419" s="90"/>
    </row>
    <row r="4420" spans="1:8">
      <c r="A4420" s="90"/>
      <c r="B4420" s="90"/>
      <c r="C4420" s="90"/>
      <c r="D4420" s="90"/>
      <c r="E4420" s="90"/>
      <c r="F4420" s="90"/>
      <c r="G4420" s="90"/>
      <c r="H4420" s="90"/>
    </row>
    <row r="4421" spans="1:8">
      <c r="A4421" s="90"/>
      <c r="B4421" s="90"/>
      <c r="C4421" s="90"/>
      <c r="D4421" s="90"/>
      <c r="E4421" s="90"/>
      <c r="F4421" s="90"/>
      <c r="G4421" s="90"/>
      <c r="H4421" s="90"/>
    </row>
    <row r="4422" spans="1:8">
      <c r="A4422" s="90"/>
      <c r="B4422" s="90"/>
      <c r="C4422" s="90"/>
      <c r="D4422" s="90"/>
      <c r="E4422" s="90"/>
      <c r="F4422" s="90"/>
      <c r="G4422" s="90"/>
      <c r="H4422" s="90"/>
    </row>
    <row r="4423" spans="1:8">
      <c r="A4423" s="90"/>
      <c r="B4423" s="90"/>
      <c r="C4423" s="90"/>
      <c r="D4423" s="90"/>
      <c r="E4423" s="90"/>
      <c r="F4423" s="90"/>
      <c r="G4423" s="90"/>
      <c r="H4423" s="90"/>
    </row>
    <row r="4424" spans="1:8">
      <c r="A4424" s="90"/>
      <c r="B4424" s="90"/>
      <c r="C4424" s="90"/>
      <c r="D4424" s="90"/>
      <c r="E4424" s="90"/>
      <c r="F4424" s="90"/>
      <c r="G4424" s="90"/>
      <c r="H4424" s="90"/>
    </row>
    <row r="4425" spans="1:8">
      <c r="A4425" s="90"/>
      <c r="B4425" s="90"/>
      <c r="C4425" s="90"/>
      <c r="D4425" s="90"/>
      <c r="E4425" s="90"/>
      <c r="F4425" s="90"/>
      <c r="G4425" s="90"/>
      <c r="H4425" s="90"/>
    </row>
    <row r="4426" spans="1:8">
      <c r="A4426" s="90"/>
      <c r="B4426" s="90"/>
      <c r="C4426" s="90"/>
      <c r="D4426" s="90"/>
      <c r="E4426" s="90"/>
      <c r="F4426" s="90"/>
      <c r="G4426" s="90"/>
      <c r="H4426" s="90"/>
    </row>
    <row r="4427" spans="1:8">
      <c r="A4427" s="90"/>
      <c r="B4427" s="90"/>
      <c r="C4427" s="90"/>
      <c r="D4427" s="90"/>
      <c r="E4427" s="90"/>
      <c r="F4427" s="90"/>
      <c r="G4427" s="90"/>
      <c r="H4427" s="90"/>
    </row>
    <row r="4428" spans="1:8">
      <c r="A4428" s="90"/>
      <c r="B4428" s="90"/>
      <c r="C4428" s="90"/>
      <c r="D4428" s="90"/>
      <c r="E4428" s="90"/>
      <c r="F4428" s="90"/>
      <c r="G4428" s="90"/>
      <c r="H4428" s="90"/>
    </row>
    <row r="4429" spans="1:8">
      <c r="A4429" s="90"/>
      <c r="B4429" s="90"/>
      <c r="C4429" s="90"/>
      <c r="D4429" s="90"/>
      <c r="E4429" s="90"/>
      <c r="F4429" s="90"/>
      <c r="G4429" s="90"/>
      <c r="H4429" s="90"/>
    </row>
    <row r="4430" spans="1:8">
      <c r="A4430" s="90"/>
      <c r="B4430" s="90"/>
      <c r="C4430" s="90"/>
      <c r="D4430" s="90"/>
      <c r="E4430" s="90"/>
      <c r="F4430" s="90"/>
      <c r="G4430" s="90"/>
      <c r="H4430" s="90"/>
    </row>
    <row r="4431" spans="1:8">
      <c r="A4431" s="90"/>
      <c r="B4431" s="90"/>
      <c r="C4431" s="90"/>
      <c r="D4431" s="90"/>
      <c r="E4431" s="90"/>
      <c r="F4431" s="90"/>
      <c r="G4431" s="90"/>
      <c r="H4431" s="90"/>
    </row>
    <row r="4432" spans="1:8">
      <c r="A4432" s="90"/>
      <c r="B4432" s="90"/>
      <c r="C4432" s="90"/>
      <c r="D4432" s="90"/>
      <c r="E4432" s="90"/>
      <c r="F4432" s="90"/>
      <c r="G4432" s="90"/>
      <c r="H4432" s="90"/>
    </row>
    <row r="4433" spans="1:8">
      <c r="A4433" s="90"/>
      <c r="B4433" s="90"/>
      <c r="C4433" s="90"/>
      <c r="D4433" s="90"/>
      <c r="E4433" s="90"/>
      <c r="F4433" s="90"/>
      <c r="G4433" s="90"/>
      <c r="H4433" s="90"/>
    </row>
    <row r="4434" spans="1:8">
      <c r="A4434" s="90"/>
      <c r="B4434" s="90"/>
      <c r="C4434" s="90"/>
      <c r="D4434" s="90"/>
      <c r="E4434" s="90"/>
      <c r="F4434" s="90"/>
      <c r="G4434" s="90"/>
      <c r="H4434" s="90"/>
    </row>
    <row r="4435" spans="1:8">
      <c r="A4435" s="90"/>
      <c r="B4435" s="90"/>
      <c r="C4435" s="90"/>
      <c r="D4435" s="90"/>
      <c r="E4435" s="90"/>
      <c r="F4435" s="90"/>
      <c r="G4435" s="90"/>
      <c r="H4435" s="90"/>
    </row>
    <row r="4436" spans="1:8">
      <c r="A4436" s="90"/>
      <c r="B4436" s="90"/>
      <c r="C4436" s="90"/>
      <c r="D4436" s="90"/>
      <c r="E4436" s="90"/>
      <c r="F4436" s="90"/>
      <c r="G4436" s="90"/>
      <c r="H4436" s="90"/>
    </row>
    <row r="4437" spans="1:8">
      <c r="A4437" s="90"/>
      <c r="B4437" s="90"/>
      <c r="C4437" s="90"/>
      <c r="D4437" s="90"/>
      <c r="E4437" s="90"/>
      <c r="F4437" s="90"/>
      <c r="G4437" s="90"/>
      <c r="H4437" s="90"/>
    </row>
    <row r="4438" spans="1:8">
      <c r="A4438" s="90"/>
      <c r="B4438" s="90"/>
      <c r="C4438" s="90"/>
      <c r="D4438" s="90"/>
      <c r="E4438" s="90"/>
      <c r="F4438" s="90"/>
      <c r="G4438" s="90"/>
      <c r="H4438" s="90"/>
    </row>
    <row r="4439" spans="1:8">
      <c r="A4439" s="90"/>
      <c r="B4439" s="90"/>
      <c r="C4439" s="90"/>
      <c r="D4439" s="90"/>
      <c r="E4439" s="90"/>
      <c r="F4439" s="90"/>
      <c r="G4439" s="90"/>
      <c r="H4439" s="90"/>
    </row>
    <row r="4440" spans="1:8">
      <c r="A4440" s="90"/>
      <c r="B4440" s="90"/>
      <c r="C4440" s="90"/>
      <c r="D4440" s="90"/>
      <c r="E4440" s="90"/>
      <c r="F4440" s="90"/>
      <c r="G4440" s="90"/>
      <c r="H4440" s="90"/>
    </row>
    <row r="4441" spans="1:8">
      <c r="A4441" s="90"/>
      <c r="B4441" s="90"/>
      <c r="C4441" s="90"/>
      <c r="D4441" s="90"/>
      <c r="E4441" s="90"/>
      <c r="F4441" s="90"/>
      <c r="G4441" s="90"/>
      <c r="H4441" s="90"/>
    </row>
    <row r="4442" spans="1:8">
      <c r="A4442" s="90"/>
      <c r="B4442" s="90"/>
      <c r="C4442" s="90"/>
      <c r="D4442" s="90"/>
      <c r="E4442" s="90"/>
      <c r="F4442" s="90"/>
      <c r="G4442" s="90"/>
      <c r="H4442" s="90"/>
    </row>
    <row r="4443" spans="1:8">
      <c r="A4443" s="90"/>
      <c r="B4443" s="90"/>
      <c r="C4443" s="90"/>
      <c r="D4443" s="90"/>
      <c r="E4443" s="90"/>
      <c r="F4443" s="90"/>
      <c r="G4443" s="90"/>
      <c r="H4443" s="90"/>
    </row>
    <row r="4444" spans="1:8">
      <c r="A4444" s="90"/>
      <c r="B4444" s="90"/>
      <c r="C4444" s="90"/>
      <c r="D4444" s="90"/>
      <c r="E4444" s="90"/>
      <c r="F4444" s="90"/>
      <c r="G4444" s="90"/>
      <c r="H4444" s="90"/>
    </row>
    <row r="4445" spans="1:8">
      <c r="A4445" s="90"/>
      <c r="B4445" s="90"/>
      <c r="C4445" s="90"/>
      <c r="D4445" s="90"/>
      <c r="E4445" s="90"/>
      <c r="F4445" s="90"/>
      <c r="G4445" s="90"/>
      <c r="H4445" s="90"/>
    </row>
    <row r="4446" spans="1:8">
      <c r="A4446" s="90"/>
      <c r="B4446" s="90"/>
      <c r="C4446" s="90"/>
      <c r="D4446" s="90"/>
      <c r="E4446" s="90"/>
      <c r="F4446" s="90"/>
      <c r="G4446" s="90"/>
      <c r="H4446" s="90"/>
    </row>
    <row r="4447" spans="1:8">
      <c r="A4447" s="90"/>
      <c r="B4447" s="90"/>
      <c r="C4447" s="90"/>
      <c r="D4447" s="90"/>
      <c r="E4447" s="90"/>
      <c r="F4447" s="90"/>
      <c r="G4447" s="90"/>
      <c r="H4447" s="90"/>
    </row>
    <row r="4448" spans="1:8">
      <c r="A4448" s="90"/>
      <c r="B4448" s="90"/>
      <c r="C4448" s="90"/>
      <c r="D4448" s="90"/>
      <c r="E4448" s="90"/>
      <c r="F4448" s="90"/>
      <c r="G4448" s="90"/>
      <c r="H4448" s="90"/>
    </row>
    <row r="4449" spans="1:8">
      <c r="A4449" s="90"/>
      <c r="B4449" s="90"/>
      <c r="C4449" s="90"/>
      <c r="D4449" s="90"/>
      <c r="E4449" s="90"/>
      <c r="F4449" s="90"/>
      <c r="G4449" s="90"/>
      <c r="H4449" s="90"/>
    </row>
    <row r="4450" spans="1:8">
      <c r="A4450" s="90"/>
      <c r="B4450" s="90"/>
      <c r="C4450" s="90"/>
      <c r="D4450" s="90"/>
      <c r="E4450" s="90"/>
      <c r="F4450" s="90"/>
      <c r="G4450" s="90"/>
      <c r="H4450" s="90"/>
    </row>
    <row r="4451" spans="1:8">
      <c r="A4451" s="90"/>
      <c r="B4451" s="90"/>
      <c r="C4451" s="90"/>
      <c r="D4451" s="90"/>
      <c r="E4451" s="90"/>
      <c r="F4451" s="90"/>
      <c r="G4451" s="90"/>
      <c r="H4451" s="90"/>
    </row>
    <row r="4452" spans="1:8">
      <c r="A4452" s="90"/>
      <c r="B4452" s="90"/>
      <c r="C4452" s="90"/>
      <c r="D4452" s="90"/>
      <c r="E4452" s="90"/>
      <c r="F4452" s="90"/>
      <c r="G4452" s="90"/>
      <c r="H4452" s="90"/>
    </row>
    <row r="4453" spans="1:8">
      <c r="A4453" s="90"/>
      <c r="B4453" s="90"/>
      <c r="C4453" s="90"/>
      <c r="D4453" s="90"/>
      <c r="E4453" s="90"/>
      <c r="F4453" s="90"/>
      <c r="G4453" s="90"/>
      <c r="H4453" s="90"/>
    </row>
    <row r="4454" spans="1:8">
      <c r="A4454" s="90"/>
      <c r="B4454" s="90"/>
      <c r="C4454" s="90"/>
      <c r="D4454" s="90"/>
      <c r="E4454" s="90"/>
      <c r="F4454" s="90"/>
      <c r="G4454" s="90"/>
      <c r="H4454" s="90"/>
    </row>
    <row r="4455" spans="1:8">
      <c r="A4455" s="90"/>
      <c r="B4455" s="90"/>
      <c r="C4455" s="90"/>
      <c r="D4455" s="90"/>
      <c r="E4455" s="90"/>
      <c r="F4455" s="90"/>
      <c r="G4455" s="90"/>
      <c r="H4455" s="90"/>
    </row>
    <row r="4456" spans="1:8">
      <c r="A4456" s="90"/>
      <c r="B4456" s="90"/>
      <c r="C4456" s="90"/>
      <c r="D4456" s="90"/>
      <c r="E4456" s="90"/>
      <c r="F4456" s="90"/>
      <c r="G4456" s="90"/>
      <c r="H4456" s="90"/>
    </row>
    <row r="4457" spans="1:8">
      <c r="A4457" s="90"/>
      <c r="B4457" s="90"/>
      <c r="C4457" s="90"/>
      <c r="D4457" s="90"/>
      <c r="E4457" s="90"/>
      <c r="F4457" s="90"/>
      <c r="G4457" s="90"/>
      <c r="H4457" s="90"/>
    </row>
    <row r="4458" spans="1:8">
      <c r="A4458" s="90"/>
      <c r="B4458" s="90"/>
      <c r="C4458" s="90"/>
      <c r="D4458" s="90"/>
      <c r="E4458" s="90"/>
      <c r="F4458" s="90"/>
      <c r="G4458" s="90"/>
      <c r="H4458" s="90"/>
    </row>
    <row r="4459" spans="1:8">
      <c r="A4459" s="90"/>
      <c r="B4459" s="90"/>
      <c r="C4459" s="90"/>
      <c r="D4459" s="90"/>
      <c r="E4459" s="90"/>
      <c r="F4459" s="90"/>
      <c r="G4459" s="90"/>
      <c r="H4459" s="90"/>
    </row>
    <row r="4460" spans="1:8">
      <c r="A4460" s="90"/>
      <c r="B4460" s="90"/>
      <c r="C4460" s="90"/>
      <c r="D4460" s="90"/>
      <c r="E4460" s="90"/>
      <c r="F4460" s="90"/>
      <c r="G4460" s="90"/>
      <c r="H4460" s="90"/>
    </row>
    <row r="4461" spans="1:8">
      <c r="A4461" s="90"/>
      <c r="B4461" s="90"/>
      <c r="C4461" s="90"/>
      <c r="D4461" s="90"/>
      <c r="E4461" s="90"/>
      <c r="F4461" s="90"/>
      <c r="G4461" s="90"/>
      <c r="H4461" s="90"/>
    </row>
    <row r="4462" spans="1:8">
      <c r="A4462" s="90"/>
      <c r="B4462" s="90"/>
      <c r="C4462" s="90"/>
      <c r="D4462" s="90"/>
      <c r="E4462" s="90"/>
      <c r="F4462" s="90"/>
      <c r="G4462" s="90"/>
      <c r="H4462" s="90"/>
    </row>
    <row r="4463" spans="1:8">
      <c r="A4463" s="90"/>
      <c r="B4463" s="90"/>
      <c r="C4463" s="90"/>
      <c r="D4463" s="90"/>
      <c r="E4463" s="90"/>
      <c r="F4463" s="90"/>
      <c r="G4463" s="90"/>
      <c r="H4463" s="90"/>
    </row>
    <row r="4464" spans="1:8">
      <c r="A4464" s="90"/>
      <c r="B4464" s="90"/>
      <c r="C4464" s="90"/>
      <c r="D4464" s="90"/>
      <c r="E4464" s="90"/>
      <c r="F4464" s="90"/>
      <c r="G4464" s="90"/>
      <c r="H4464" s="90"/>
    </row>
    <row r="4465" spans="1:8">
      <c r="A4465" s="90"/>
      <c r="B4465" s="90"/>
      <c r="C4465" s="90"/>
      <c r="D4465" s="90"/>
      <c r="E4465" s="90"/>
      <c r="F4465" s="90"/>
      <c r="G4465" s="90"/>
      <c r="H4465" s="90"/>
    </row>
    <row r="4466" spans="1:8">
      <c r="A4466" s="90"/>
      <c r="B4466" s="90"/>
      <c r="C4466" s="90"/>
      <c r="D4466" s="90"/>
      <c r="E4466" s="90"/>
      <c r="F4466" s="90"/>
      <c r="G4466" s="90"/>
      <c r="H4466" s="90"/>
    </row>
    <row r="4467" spans="1:8">
      <c r="A4467" s="90"/>
      <c r="B4467" s="90"/>
      <c r="C4467" s="90"/>
      <c r="D4467" s="90"/>
      <c r="E4467" s="90"/>
      <c r="F4467" s="90"/>
      <c r="G4467" s="90"/>
      <c r="H4467" s="90"/>
    </row>
    <row r="4468" spans="1:8">
      <c r="A4468" s="90"/>
      <c r="B4468" s="90"/>
      <c r="C4468" s="90"/>
      <c r="D4468" s="90"/>
      <c r="E4468" s="90"/>
      <c r="F4468" s="90"/>
      <c r="G4468" s="90"/>
      <c r="H4468" s="90"/>
    </row>
    <row r="4469" spans="1:8">
      <c r="A4469" s="90"/>
      <c r="B4469" s="90"/>
      <c r="C4469" s="90"/>
      <c r="D4469" s="90"/>
      <c r="E4469" s="90"/>
      <c r="F4469" s="90"/>
      <c r="G4469" s="90"/>
      <c r="H4469" s="90"/>
    </row>
    <row r="4470" spans="1:8">
      <c r="A4470" s="90"/>
      <c r="B4470" s="90"/>
      <c r="C4470" s="90"/>
      <c r="D4470" s="90"/>
      <c r="E4470" s="90"/>
      <c r="F4470" s="90"/>
      <c r="G4470" s="90"/>
      <c r="H4470" s="90"/>
    </row>
    <row r="4471" spans="1:8">
      <c r="A4471" s="90"/>
      <c r="B4471" s="90"/>
      <c r="C4471" s="90"/>
      <c r="D4471" s="90"/>
      <c r="E4471" s="90"/>
      <c r="F4471" s="90"/>
      <c r="G4471" s="90"/>
      <c r="H4471" s="90"/>
    </row>
    <row r="4472" spans="1:8">
      <c r="A4472" s="90"/>
      <c r="B4472" s="90"/>
      <c r="C4472" s="90"/>
      <c r="D4472" s="90"/>
      <c r="E4472" s="90"/>
      <c r="F4472" s="90"/>
      <c r="G4472" s="90"/>
      <c r="H4472" s="90"/>
    </row>
    <row r="4473" spans="1:8">
      <c r="A4473" s="90"/>
      <c r="B4473" s="90"/>
      <c r="C4473" s="90"/>
      <c r="D4473" s="90"/>
      <c r="E4473" s="90"/>
      <c r="F4473" s="90"/>
      <c r="G4473" s="90"/>
      <c r="H4473" s="90"/>
    </row>
    <row r="4474" spans="1:8">
      <c r="A4474" s="90"/>
      <c r="B4474" s="90"/>
      <c r="C4474" s="90"/>
      <c r="D4474" s="90"/>
      <c r="E4474" s="90"/>
      <c r="F4474" s="90"/>
      <c r="G4474" s="90"/>
      <c r="H4474" s="90"/>
    </row>
    <row r="4475" spans="1:8">
      <c r="A4475" s="90"/>
      <c r="B4475" s="90"/>
      <c r="C4475" s="90"/>
      <c r="D4475" s="90"/>
      <c r="E4475" s="90"/>
      <c r="F4475" s="90"/>
      <c r="G4475" s="90"/>
      <c r="H4475" s="90"/>
    </row>
    <row r="4476" spans="1:8">
      <c r="A4476" s="90"/>
      <c r="B4476" s="90"/>
      <c r="C4476" s="90"/>
      <c r="D4476" s="90"/>
      <c r="E4476" s="90"/>
      <c r="F4476" s="90"/>
      <c r="G4476" s="90"/>
      <c r="H4476" s="90"/>
    </row>
    <row r="4477" spans="1:8">
      <c r="A4477" s="90"/>
      <c r="B4477" s="90"/>
      <c r="C4477" s="90"/>
      <c r="D4477" s="90"/>
      <c r="E4477" s="90"/>
      <c r="F4477" s="90"/>
      <c r="G4477" s="90"/>
      <c r="H4477" s="90"/>
    </row>
    <row r="4478" spans="1:8">
      <c r="A4478" s="90"/>
      <c r="B4478" s="90"/>
      <c r="C4478" s="90"/>
      <c r="D4478" s="90"/>
      <c r="E4478" s="90"/>
      <c r="F4478" s="90"/>
      <c r="G4478" s="90"/>
      <c r="H4478" s="90"/>
    </row>
    <row r="4479" spans="1:8">
      <c r="A4479" s="90"/>
      <c r="B4479" s="90"/>
      <c r="C4479" s="90"/>
      <c r="D4479" s="90"/>
      <c r="E4479" s="90"/>
      <c r="F4479" s="90"/>
      <c r="G4479" s="90"/>
      <c r="H4479" s="90"/>
    </row>
    <row r="4480" spans="1:8">
      <c r="A4480" s="90"/>
      <c r="B4480" s="90"/>
      <c r="C4480" s="90"/>
      <c r="D4480" s="90"/>
      <c r="E4480" s="90"/>
      <c r="F4480" s="90"/>
      <c r="G4480" s="90"/>
      <c r="H4480" s="90"/>
    </row>
    <row r="4481" spans="1:8">
      <c r="A4481" s="90"/>
      <c r="B4481" s="90"/>
      <c r="C4481" s="90"/>
      <c r="D4481" s="90"/>
      <c r="E4481" s="90"/>
      <c r="F4481" s="90"/>
      <c r="G4481" s="90"/>
      <c r="H4481" s="90"/>
    </row>
    <row r="4482" spans="1:8">
      <c r="A4482" s="90"/>
      <c r="B4482" s="90"/>
      <c r="C4482" s="90"/>
      <c r="D4482" s="90"/>
      <c r="E4482" s="90"/>
      <c r="F4482" s="90"/>
      <c r="G4482" s="90"/>
      <c r="H4482" s="90"/>
    </row>
    <row r="4483" spans="1:8">
      <c r="A4483" s="90"/>
      <c r="B4483" s="90"/>
      <c r="C4483" s="90"/>
      <c r="D4483" s="90"/>
      <c r="E4483" s="90"/>
      <c r="F4483" s="90"/>
      <c r="G4483" s="90"/>
      <c r="H4483" s="90"/>
    </row>
    <row r="4484" spans="1:8">
      <c r="A4484" s="90"/>
      <c r="B4484" s="90"/>
      <c r="C4484" s="90"/>
      <c r="D4484" s="90"/>
      <c r="E4484" s="90"/>
      <c r="F4484" s="90"/>
      <c r="G4484" s="90"/>
      <c r="H4484" s="90"/>
    </row>
    <row r="4485" spans="1:8">
      <c r="A4485" s="90"/>
      <c r="B4485" s="90"/>
      <c r="C4485" s="90"/>
      <c r="D4485" s="90"/>
      <c r="E4485" s="90"/>
      <c r="F4485" s="90"/>
      <c r="G4485" s="90"/>
      <c r="H4485" s="90"/>
    </row>
    <row r="4486" spans="1:8">
      <c r="A4486" s="90"/>
      <c r="B4486" s="90"/>
      <c r="C4486" s="90"/>
      <c r="D4486" s="90"/>
      <c r="E4486" s="90"/>
      <c r="F4486" s="90"/>
      <c r="G4486" s="90"/>
      <c r="H4486" s="90"/>
    </row>
    <row r="4487" spans="1:8">
      <c r="A4487" s="90"/>
      <c r="B4487" s="90"/>
      <c r="C4487" s="90"/>
      <c r="D4487" s="90"/>
      <c r="E4487" s="90"/>
      <c r="F4487" s="90"/>
      <c r="G4487" s="90"/>
      <c r="H4487" s="90"/>
    </row>
    <row r="4488" spans="1:8">
      <c r="A4488" s="90"/>
      <c r="B4488" s="90"/>
      <c r="C4488" s="90"/>
      <c r="D4488" s="90"/>
      <c r="E4488" s="90"/>
      <c r="F4488" s="90"/>
      <c r="G4488" s="90"/>
      <c r="H4488" s="90"/>
    </row>
    <row r="4489" spans="1:8">
      <c r="A4489" s="90"/>
      <c r="B4489" s="90"/>
      <c r="C4489" s="90"/>
      <c r="D4489" s="90"/>
      <c r="E4489" s="90"/>
      <c r="F4489" s="90"/>
      <c r="G4489" s="90"/>
      <c r="H4489" s="90"/>
    </row>
    <row r="4490" spans="1:8">
      <c r="A4490" s="90"/>
      <c r="B4490" s="90"/>
      <c r="C4490" s="90"/>
      <c r="D4490" s="90"/>
      <c r="E4490" s="90"/>
      <c r="F4490" s="90"/>
      <c r="G4490" s="90"/>
      <c r="H4490" s="90"/>
    </row>
    <row r="4491" spans="1:8">
      <c r="A4491" s="90"/>
      <c r="B4491" s="90"/>
      <c r="C4491" s="90"/>
      <c r="D4491" s="90"/>
      <c r="E4491" s="90"/>
      <c r="F4491" s="90"/>
      <c r="G4491" s="90"/>
      <c r="H4491" s="90"/>
    </row>
    <row r="4492" spans="1:8">
      <c r="A4492" s="90"/>
      <c r="B4492" s="90"/>
      <c r="C4492" s="90"/>
      <c r="D4492" s="90"/>
      <c r="E4492" s="90"/>
      <c r="F4492" s="90"/>
      <c r="G4492" s="90"/>
      <c r="H4492" s="90"/>
    </row>
    <row r="4493" spans="1:8">
      <c r="A4493" s="90"/>
      <c r="B4493" s="90"/>
      <c r="C4493" s="90"/>
      <c r="D4493" s="90"/>
      <c r="E4493" s="90"/>
      <c r="F4493" s="90"/>
      <c r="G4493" s="90"/>
      <c r="H4493" s="90"/>
    </row>
    <row r="4494" spans="1:8">
      <c r="A4494" s="90"/>
      <c r="B4494" s="90"/>
      <c r="C4494" s="90"/>
      <c r="D4494" s="90"/>
      <c r="E4494" s="90"/>
      <c r="F4494" s="90"/>
      <c r="G4494" s="90"/>
      <c r="H4494" s="90"/>
    </row>
    <row r="4495" spans="1:8">
      <c r="A4495" s="90"/>
      <c r="B4495" s="90"/>
      <c r="C4495" s="90"/>
      <c r="D4495" s="90"/>
      <c r="E4495" s="90"/>
      <c r="F4495" s="90"/>
      <c r="G4495" s="90"/>
      <c r="H4495" s="90"/>
    </row>
    <row r="4496" spans="1:8">
      <c r="A4496" s="90"/>
      <c r="B4496" s="90"/>
      <c r="C4496" s="90"/>
      <c r="D4496" s="90"/>
      <c r="E4496" s="90"/>
      <c r="F4496" s="90"/>
      <c r="G4496" s="90"/>
      <c r="H4496" s="90"/>
    </row>
    <row r="4497" spans="1:8">
      <c r="A4497" s="90"/>
      <c r="B4497" s="90"/>
      <c r="C4497" s="90"/>
      <c r="D4497" s="90"/>
      <c r="E4497" s="90"/>
      <c r="F4497" s="90"/>
      <c r="G4497" s="90"/>
      <c r="H4497" s="90"/>
    </row>
    <row r="4498" spans="1:8">
      <c r="A4498" s="90"/>
      <c r="B4498" s="90"/>
      <c r="C4498" s="90"/>
      <c r="D4498" s="90"/>
      <c r="E4498" s="90"/>
      <c r="F4498" s="90"/>
      <c r="G4498" s="90"/>
      <c r="H4498" s="90"/>
    </row>
    <row r="4499" spans="1:8">
      <c r="A4499" s="90"/>
      <c r="B4499" s="90"/>
      <c r="C4499" s="90"/>
      <c r="D4499" s="90"/>
      <c r="E4499" s="90"/>
      <c r="F4499" s="90"/>
      <c r="G4499" s="90"/>
      <c r="H4499" s="90"/>
    </row>
    <row r="4500" spans="1:8">
      <c r="A4500" s="90"/>
      <c r="B4500" s="90"/>
      <c r="C4500" s="90"/>
      <c r="D4500" s="90"/>
      <c r="E4500" s="90"/>
      <c r="F4500" s="90"/>
      <c r="G4500" s="90"/>
      <c r="H4500" s="90"/>
    </row>
    <row r="4501" spans="1:8">
      <c r="A4501" s="90"/>
      <c r="B4501" s="90"/>
      <c r="C4501" s="90"/>
      <c r="D4501" s="90"/>
      <c r="E4501" s="90"/>
      <c r="F4501" s="90"/>
      <c r="G4501" s="90"/>
      <c r="H4501" s="90"/>
    </row>
    <row r="4502" spans="1:8">
      <c r="A4502" s="90"/>
      <c r="B4502" s="90"/>
      <c r="C4502" s="90"/>
      <c r="D4502" s="90"/>
      <c r="E4502" s="90"/>
      <c r="F4502" s="90"/>
      <c r="G4502" s="90"/>
      <c r="H4502" s="90"/>
    </row>
    <row r="4503" spans="1:8">
      <c r="A4503" s="90"/>
      <c r="B4503" s="90"/>
      <c r="C4503" s="90"/>
      <c r="D4503" s="90"/>
      <c r="E4503" s="90"/>
      <c r="F4503" s="90"/>
      <c r="G4503" s="90"/>
      <c r="H4503" s="90"/>
    </row>
    <row r="4504" spans="1:8">
      <c r="A4504" s="90"/>
      <c r="B4504" s="90"/>
      <c r="C4504" s="90"/>
      <c r="D4504" s="90"/>
      <c r="E4504" s="90"/>
      <c r="F4504" s="90"/>
      <c r="G4504" s="90"/>
      <c r="H4504" s="90"/>
    </row>
    <row r="4505" spans="1:8">
      <c r="A4505" s="90"/>
      <c r="B4505" s="90"/>
      <c r="C4505" s="90"/>
      <c r="D4505" s="90"/>
      <c r="E4505" s="90"/>
      <c r="F4505" s="90"/>
      <c r="G4505" s="90"/>
      <c r="H4505" s="90"/>
    </row>
    <row r="4506" spans="1:8">
      <c r="A4506" s="90"/>
      <c r="B4506" s="90"/>
      <c r="C4506" s="90"/>
      <c r="D4506" s="90"/>
      <c r="E4506" s="90"/>
      <c r="F4506" s="90"/>
      <c r="G4506" s="90"/>
      <c r="H4506" s="90"/>
    </row>
    <row r="4507" spans="1:8">
      <c r="A4507" s="90"/>
      <c r="B4507" s="90"/>
      <c r="C4507" s="90"/>
      <c r="D4507" s="90"/>
      <c r="E4507" s="90"/>
      <c r="F4507" s="90"/>
      <c r="G4507" s="90"/>
      <c r="H4507" s="90"/>
    </row>
    <row r="4508" spans="1:8">
      <c r="A4508" s="90"/>
      <c r="B4508" s="90"/>
      <c r="C4508" s="90"/>
      <c r="D4508" s="90"/>
      <c r="E4508" s="90"/>
      <c r="F4508" s="90"/>
      <c r="G4508" s="90"/>
      <c r="H4508" s="90"/>
    </row>
    <row r="4509" spans="1:8">
      <c r="A4509" s="90"/>
      <c r="B4509" s="90"/>
      <c r="C4509" s="90"/>
      <c r="D4509" s="90"/>
      <c r="E4509" s="90"/>
      <c r="F4509" s="90"/>
      <c r="G4509" s="90"/>
      <c r="H4509" s="90"/>
    </row>
    <row r="4510" spans="1:8">
      <c r="A4510" s="90"/>
      <c r="B4510" s="90"/>
      <c r="C4510" s="90"/>
      <c r="D4510" s="90"/>
      <c r="E4510" s="90"/>
      <c r="F4510" s="90"/>
      <c r="G4510" s="90"/>
      <c r="H4510" s="90"/>
    </row>
    <row r="4511" spans="1:8">
      <c r="A4511" s="90"/>
      <c r="B4511" s="90"/>
      <c r="C4511" s="90"/>
      <c r="D4511" s="90"/>
      <c r="E4511" s="90"/>
      <c r="F4511" s="90"/>
      <c r="G4511" s="90"/>
      <c r="H4511" s="90"/>
    </row>
    <row r="4512" spans="1:8">
      <c r="A4512" s="90"/>
      <c r="B4512" s="90"/>
      <c r="C4512" s="90"/>
      <c r="D4512" s="90"/>
      <c r="E4512" s="90"/>
      <c r="F4512" s="90"/>
      <c r="G4512" s="90"/>
      <c r="H4512" s="90"/>
    </row>
    <row r="4513" spans="1:8">
      <c r="A4513" s="90"/>
      <c r="B4513" s="90"/>
      <c r="C4513" s="90"/>
      <c r="D4513" s="90"/>
      <c r="E4513" s="90"/>
      <c r="F4513" s="90"/>
      <c r="G4513" s="90"/>
      <c r="H4513" s="90"/>
    </row>
    <row r="4514" spans="1:8">
      <c r="A4514" s="90"/>
      <c r="B4514" s="90"/>
      <c r="C4514" s="90"/>
      <c r="D4514" s="90"/>
      <c r="E4514" s="90"/>
      <c r="F4514" s="90"/>
      <c r="G4514" s="90"/>
      <c r="H4514" s="90"/>
    </row>
    <row r="4515" spans="1:8">
      <c r="A4515" s="90"/>
      <c r="B4515" s="90"/>
      <c r="C4515" s="90"/>
      <c r="D4515" s="90"/>
      <c r="E4515" s="90"/>
      <c r="F4515" s="90"/>
      <c r="G4515" s="90"/>
      <c r="H4515" s="90"/>
    </row>
    <row r="4516" spans="1:8">
      <c r="A4516" s="90"/>
      <c r="B4516" s="90"/>
      <c r="C4516" s="90"/>
      <c r="D4516" s="90"/>
      <c r="E4516" s="90"/>
      <c r="F4516" s="90"/>
      <c r="G4516" s="90"/>
      <c r="H4516" s="90"/>
    </row>
    <row r="4517" spans="1:8">
      <c r="A4517" s="90"/>
      <c r="B4517" s="90"/>
      <c r="C4517" s="90"/>
      <c r="D4517" s="90"/>
      <c r="E4517" s="90"/>
      <c r="F4517" s="90"/>
      <c r="G4517" s="90"/>
      <c r="H4517" s="90"/>
    </row>
    <row r="4518" spans="1:8">
      <c r="A4518" s="90"/>
      <c r="B4518" s="90"/>
      <c r="C4518" s="90"/>
      <c r="D4518" s="90"/>
      <c r="E4518" s="90"/>
      <c r="F4518" s="90"/>
      <c r="G4518" s="90"/>
      <c r="H4518" s="90"/>
    </row>
    <row r="4519" spans="1:8">
      <c r="A4519" s="90"/>
      <c r="B4519" s="90"/>
      <c r="C4519" s="90"/>
      <c r="D4519" s="90"/>
      <c r="E4519" s="90"/>
      <c r="F4519" s="90"/>
      <c r="G4519" s="90"/>
      <c r="H4519" s="90"/>
    </row>
    <row r="4520" spans="1:8">
      <c r="A4520" s="90"/>
      <c r="B4520" s="90"/>
      <c r="C4520" s="90"/>
      <c r="D4520" s="90"/>
      <c r="E4520" s="90"/>
      <c r="F4520" s="90"/>
      <c r="G4520" s="90"/>
      <c r="H4520" s="90"/>
    </row>
    <row r="4521" spans="1:8">
      <c r="A4521" s="90"/>
      <c r="B4521" s="90"/>
      <c r="C4521" s="90"/>
      <c r="D4521" s="90"/>
      <c r="E4521" s="90"/>
      <c r="F4521" s="90"/>
      <c r="G4521" s="90"/>
      <c r="H4521" s="90"/>
    </row>
    <row r="4522" spans="1:8">
      <c r="A4522" s="90"/>
      <c r="B4522" s="90"/>
      <c r="C4522" s="90"/>
      <c r="D4522" s="90"/>
      <c r="E4522" s="90"/>
      <c r="F4522" s="90"/>
      <c r="G4522" s="90"/>
      <c r="H4522" s="90"/>
    </row>
    <row r="4523" spans="1:8">
      <c r="A4523" s="90"/>
      <c r="B4523" s="90"/>
      <c r="C4523" s="90"/>
      <c r="D4523" s="90"/>
      <c r="E4523" s="90"/>
      <c r="F4523" s="90"/>
      <c r="G4523" s="90"/>
      <c r="H4523" s="90"/>
    </row>
    <row r="4524" spans="1:8">
      <c r="A4524" s="90"/>
      <c r="B4524" s="90"/>
      <c r="C4524" s="90"/>
      <c r="D4524" s="90"/>
      <c r="E4524" s="90"/>
      <c r="F4524" s="90"/>
      <c r="G4524" s="90"/>
      <c r="H4524" s="90"/>
    </row>
    <row r="4525" spans="1:8">
      <c r="A4525" s="90"/>
      <c r="B4525" s="90"/>
      <c r="C4525" s="90"/>
      <c r="D4525" s="90"/>
      <c r="E4525" s="90"/>
      <c r="F4525" s="90"/>
      <c r="G4525" s="90"/>
      <c r="H4525" s="90"/>
    </row>
    <row r="4526" spans="1:8">
      <c r="A4526" s="90"/>
      <c r="B4526" s="90"/>
      <c r="C4526" s="90"/>
      <c r="D4526" s="90"/>
      <c r="E4526" s="90"/>
      <c r="F4526" s="90"/>
      <c r="G4526" s="90"/>
      <c r="H4526" s="90"/>
    </row>
    <row r="4527" spans="1:8">
      <c r="A4527" s="90"/>
      <c r="B4527" s="90"/>
      <c r="C4527" s="90"/>
      <c r="D4527" s="90"/>
      <c r="E4527" s="90"/>
      <c r="F4527" s="90"/>
      <c r="G4527" s="90"/>
      <c r="H4527" s="90"/>
    </row>
    <row r="4528" spans="1:8">
      <c r="A4528" s="90"/>
      <c r="B4528" s="90"/>
      <c r="C4528" s="90"/>
      <c r="D4528" s="90"/>
      <c r="E4528" s="90"/>
      <c r="F4528" s="90"/>
      <c r="G4528" s="90"/>
      <c r="H4528" s="90"/>
    </row>
    <row r="4529" spans="1:8">
      <c r="A4529" s="90"/>
      <c r="B4529" s="90"/>
      <c r="C4529" s="90"/>
      <c r="D4529" s="90"/>
      <c r="E4529" s="90"/>
      <c r="F4529" s="90"/>
      <c r="G4529" s="90"/>
      <c r="H4529" s="90"/>
    </row>
    <row r="4530" spans="1:8">
      <c r="A4530" s="90"/>
      <c r="B4530" s="90"/>
      <c r="C4530" s="90"/>
      <c r="D4530" s="90"/>
      <c r="E4530" s="90"/>
      <c r="F4530" s="90"/>
      <c r="G4530" s="90"/>
      <c r="H4530" s="90"/>
    </row>
    <row r="4531" spans="1:8">
      <c r="A4531" s="90"/>
      <c r="B4531" s="90"/>
      <c r="C4531" s="90"/>
      <c r="D4531" s="90"/>
      <c r="E4531" s="90"/>
      <c r="F4531" s="90"/>
      <c r="G4531" s="90"/>
      <c r="H4531" s="90"/>
    </row>
    <row r="4532" spans="1:8">
      <c r="A4532" s="90"/>
      <c r="B4532" s="90"/>
      <c r="C4532" s="90"/>
      <c r="D4532" s="90"/>
      <c r="E4532" s="90"/>
      <c r="F4532" s="90"/>
      <c r="G4532" s="90"/>
      <c r="H4532" s="90"/>
    </row>
    <row r="4533" spans="1:8">
      <c r="A4533" s="90"/>
      <c r="B4533" s="90"/>
      <c r="C4533" s="90"/>
      <c r="D4533" s="90"/>
      <c r="E4533" s="90"/>
      <c r="F4533" s="90"/>
      <c r="G4533" s="90"/>
      <c r="H4533" s="90"/>
    </row>
    <row r="4534" spans="1:8">
      <c r="A4534" s="90"/>
      <c r="B4534" s="90"/>
      <c r="C4534" s="90"/>
      <c r="D4534" s="90"/>
      <c r="E4534" s="90"/>
      <c r="F4534" s="90"/>
      <c r="G4534" s="90"/>
      <c r="H4534" s="90"/>
    </row>
    <row r="4535" spans="1:8">
      <c r="A4535" s="90"/>
      <c r="B4535" s="90"/>
      <c r="C4535" s="90"/>
      <c r="D4535" s="90"/>
      <c r="E4535" s="90"/>
      <c r="F4535" s="90"/>
      <c r="G4535" s="90"/>
      <c r="H4535" s="90"/>
    </row>
    <row r="4536" spans="1:8">
      <c r="A4536" s="90"/>
      <c r="B4536" s="90"/>
      <c r="C4536" s="90"/>
      <c r="D4536" s="90"/>
      <c r="E4536" s="90"/>
      <c r="F4536" s="90"/>
      <c r="G4536" s="90"/>
      <c r="H4536" s="90"/>
    </row>
    <row r="4537" spans="1:8">
      <c r="A4537" s="90"/>
      <c r="B4537" s="90"/>
      <c r="C4537" s="90"/>
      <c r="D4537" s="90"/>
      <c r="E4537" s="90"/>
      <c r="F4537" s="90"/>
      <c r="G4537" s="90"/>
      <c r="H4537" s="90"/>
    </row>
    <row r="4538" spans="1:8">
      <c r="A4538" s="90"/>
      <c r="B4538" s="90"/>
      <c r="C4538" s="90"/>
      <c r="D4538" s="90"/>
      <c r="E4538" s="90"/>
      <c r="F4538" s="90"/>
      <c r="G4538" s="90"/>
      <c r="H4538" s="90"/>
    </row>
    <row r="4539" spans="1:8">
      <c r="A4539" s="90"/>
      <c r="B4539" s="90"/>
      <c r="C4539" s="90"/>
      <c r="D4539" s="90"/>
      <c r="E4539" s="90"/>
      <c r="F4539" s="90"/>
      <c r="G4539" s="90"/>
      <c r="H4539" s="90"/>
    </row>
    <row r="4540" spans="1:8">
      <c r="A4540" s="90"/>
      <c r="B4540" s="90"/>
      <c r="C4540" s="90"/>
      <c r="D4540" s="90"/>
      <c r="E4540" s="90"/>
      <c r="F4540" s="90"/>
      <c r="G4540" s="90"/>
      <c r="H4540" s="90"/>
    </row>
    <row r="4541" spans="1:8">
      <c r="A4541" s="90"/>
      <c r="B4541" s="90"/>
      <c r="C4541" s="90"/>
      <c r="D4541" s="90"/>
      <c r="E4541" s="90"/>
      <c r="F4541" s="90"/>
      <c r="G4541" s="90"/>
      <c r="H4541" s="90"/>
    </row>
    <row r="4542" spans="1:8">
      <c r="A4542" s="90"/>
      <c r="B4542" s="90"/>
      <c r="C4542" s="90"/>
      <c r="D4542" s="90"/>
      <c r="E4542" s="90"/>
      <c r="F4542" s="90"/>
      <c r="G4542" s="90"/>
      <c r="H4542" s="90"/>
    </row>
    <row r="4543" spans="1:8">
      <c r="A4543" s="90"/>
      <c r="B4543" s="90"/>
      <c r="C4543" s="90"/>
      <c r="D4543" s="90"/>
      <c r="E4543" s="90"/>
      <c r="F4543" s="90"/>
      <c r="G4543" s="90"/>
      <c r="H4543" s="90"/>
    </row>
    <row r="4544" spans="1:8">
      <c r="A4544" s="90"/>
      <c r="B4544" s="90"/>
      <c r="C4544" s="90"/>
      <c r="D4544" s="90"/>
      <c r="E4544" s="90"/>
      <c r="F4544" s="90"/>
      <c r="G4544" s="90"/>
      <c r="H4544" s="90"/>
    </row>
    <row r="4545" spans="1:8">
      <c r="A4545" s="90"/>
      <c r="B4545" s="90"/>
      <c r="C4545" s="90"/>
      <c r="D4545" s="90"/>
      <c r="E4545" s="90"/>
      <c r="F4545" s="90"/>
      <c r="G4545" s="90"/>
      <c r="H4545" s="90"/>
    </row>
    <row r="4546" spans="1:8">
      <c r="A4546" s="90"/>
      <c r="B4546" s="90"/>
      <c r="C4546" s="90"/>
      <c r="D4546" s="90"/>
      <c r="E4546" s="90"/>
      <c r="F4546" s="90"/>
      <c r="G4546" s="90"/>
      <c r="H4546" s="90"/>
    </row>
    <row r="4547" spans="1:8">
      <c r="A4547" s="90"/>
      <c r="B4547" s="90"/>
      <c r="C4547" s="90"/>
      <c r="D4547" s="90"/>
      <c r="E4547" s="90"/>
      <c r="F4547" s="90"/>
      <c r="G4547" s="90"/>
      <c r="H4547" s="90"/>
    </row>
    <row r="4548" spans="1:8">
      <c r="A4548" s="90"/>
      <c r="B4548" s="90"/>
      <c r="C4548" s="90"/>
      <c r="D4548" s="90"/>
      <c r="E4548" s="90"/>
      <c r="F4548" s="90"/>
      <c r="G4548" s="90"/>
      <c r="H4548" s="90"/>
    </row>
    <row r="4549" spans="1:8">
      <c r="A4549" s="90"/>
      <c r="B4549" s="90"/>
      <c r="C4549" s="90"/>
      <c r="D4549" s="90"/>
      <c r="E4549" s="90"/>
      <c r="F4549" s="90"/>
      <c r="G4549" s="90"/>
      <c r="H4549" s="90"/>
    </row>
    <row r="4550" spans="1:8">
      <c r="A4550" s="90"/>
      <c r="B4550" s="90"/>
      <c r="C4550" s="90"/>
      <c r="D4550" s="90"/>
      <c r="E4550" s="90"/>
      <c r="F4550" s="90"/>
      <c r="G4550" s="90"/>
      <c r="H4550" s="90"/>
    </row>
    <row r="4551" spans="1:8">
      <c r="A4551" s="90"/>
      <c r="B4551" s="90"/>
      <c r="C4551" s="90"/>
      <c r="D4551" s="90"/>
      <c r="E4551" s="90"/>
      <c r="F4551" s="90"/>
      <c r="G4551" s="90"/>
      <c r="H4551" s="90"/>
    </row>
    <row r="4552" spans="1:8">
      <c r="A4552" s="90"/>
      <c r="B4552" s="90"/>
      <c r="C4552" s="90"/>
      <c r="D4552" s="90"/>
      <c r="E4552" s="90"/>
      <c r="F4552" s="90"/>
      <c r="G4552" s="90"/>
      <c r="H4552" s="90"/>
    </row>
    <row r="4553" spans="1:8">
      <c r="A4553" s="90"/>
      <c r="B4553" s="90"/>
      <c r="C4553" s="90"/>
      <c r="D4553" s="90"/>
      <c r="E4553" s="90"/>
      <c r="F4553" s="90"/>
      <c r="G4553" s="90"/>
      <c r="H4553" s="90"/>
    </row>
    <row r="4554" spans="1:8">
      <c r="A4554" s="90"/>
      <c r="B4554" s="90"/>
      <c r="C4554" s="90"/>
      <c r="D4554" s="90"/>
      <c r="E4554" s="90"/>
      <c r="F4554" s="90"/>
      <c r="G4554" s="90"/>
      <c r="H4554" s="90"/>
    </row>
    <row r="4555" spans="1:8">
      <c r="A4555" s="90"/>
      <c r="B4555" s="90"/>
      <c r="C4555" s="90"/>
      <c r="D4555" s="90"/>
      <c r="E4555" s="90"/>
      <c r="F4555" s="90"/>
      <c r="G4555" s="90"/>
      <c r="H4555" s="90"/>
    </row>
    <row r="4556" spans="1:8">
      <c r="A4556" s="90"/>
      <c r="B4556" s="90"/>
      <c r="C4556" s="90"/>
      <c r="D4556" s="90"/>
      <c r="E4556" s="90"/>
      <c r="F4556" s="90"/>
      <c r="G4556" s="90"/>
      <c r="H4556" s="90"/>
    </row>
    <row r="4557" spans="1:8">
      <c r="A4557" s="90"/>
      <c r="B4557" s="90"/>
      <c r="C4557" s="90"/>
      <c r="D4557" s="90"/>
      <c r="E4557" s="90"/>
      <c r="F4557" s="90"/>
      <c r="G4557" s="90"/>
      <c r="H4557" s="90"/>
    </row>
    <row r="4558" spans="1:8">
      <c r="A4558" s="90"/>
      <c r="B4558" s="90"/>
      <c r="C4558" s="90"/>
      <c r="D4558" s="90"/>
      <c r="E4558" s="90"/>
      <c r="F4558" s="90"/>
      <c r="G4558" s="90"/>
      <c r="H4558" s="90"/>
    </row>
    <row r="4559" spans="1:8">
      <c r="A4559" s="90"/>
      <c r="B4559" s="90"/>
      <c r="C4559" s="90"/>
      <c r="D4559" s="90"/>
      <c r="E4559" s="90"/>
      <c r="F4559" s="90"/>
      <c r="G4559" s="90"/>
      <c r="H4559" s="90"/>
    </row>
    <row r="4560" spans="1:8">
      <c r="A4560" s="90"/>
      <c r="B4560" s="90"/>
      <c r="C4560" s="90"/>
      <c r="D4560" s="90"/>
      <c r="E4560" s="90"/>
      <c r="F4560" s="90"/>
      <c r="G4560" s="90"/>
      <c r="H4560" s="90"/>
    </row>
    <row r="4561" spans="1:8">
      <c r="A4561" s="90"/>
      <c r="B4561" s="90"/>
      <c r="C4561" s="90"/>
      <c r="D4561" s="90"/>
      <c r="E4561" s="90"/>
      <c r="F4561" s="90"/>
      <c r="G4561" s="90"/>
      <c r="H4561" s="90"/>
    </row>
    <row r="4562" spans="1:8">
      <c r="A4562" s="90"/>
      <c r="B4562" s="90"/>
      <c r="C4562" s="90"/>
      <c r="D4562" s="90"/>
      <c r="E4562" s="90"/>
      <c r="F4562" s="90"/>
      <c r="G4562" s="90"/>
      <c r="H4562" s="90"/>
    </row>
    <row r="4563" spans="1:8">
      <c r="A4563" s="90"/>
      <c r="B4563" s="90"/>
      <c r="C4563" s="90"/>
      <c r="D4563" s="90"/>
      <c r="E4563" s="90"/>
      <c r="F4563" s="90"/>
      <c r="G4563" s="90"/>
      <c r="H4563" s="90"/>
    </row>
    <row r="4564" spans="1:8">
      <c r="A4564" s="90"/>
      <c r="B4564" s="90"/>
      <c r="C4564" s="90"/>
      <c r="D4564" s="90"/>
      <c r="E4564" s="90"/>
      <c r="F4564" s="90"/>
      <c r="G4564" s="90"/>
      <c r="H4564" s="90"/>
    </row>
    <row r="4565" spans="1:8">
      <c r="A4565" s="90"/>
      <c r="B4565" s="90"/>
      <c r="C4565" s="90"/>
      <c r="D4565" s="90"/>
      <c r="E4565" s="90"/>
      <c r="F4565" s="90"/>
      <c r="G4565" s="90"/>
      <c r="H4565" s="90"/>
    </row>
    <row r="4566" spans="1:8">
      <c r="A4566" s="90"/>
      <c r="B4566" s="90"/>
      <c r="C4566" s="90"/>
      <c r="D4566" s="90"/>
      <c r="E4566" s="90"/>
      <c r="F4566" s="90"/>
      <c r="G4566" s="90"/>
      <c r="H4566" s="90"/>
    </row>
    <row r="4567" spans="1:8">
      <c r="A4567" s="90"/>
      <c r="B4567" s="90"/>
      <c r="C4567" s="90"/>
      <c r="D4567" s="90"/>
      <c r="E4567" s="90"/>
      <c r="F4567" s="90"/>
      <c r="G4567" s="90"/>
      <c r="H4567" s="90"/>
    </row>
    <row r="4568" spans="1:8">
      <c r="A4568" s="90"/>
      <c r="B4568" s="90"/>
      <c r="C4568" s="90"/>
      <c r="D4568" s="90"/>
      <c r="E4568" s="90"/>
      <c r="F4568" s="90"/>
      <c r="G4568" s="90"/>
      <c r="H4568" s="90"/>
    </row>
    <row r="4569" spans="1:8">
      <c r="A4569" s="90"/>
      <c r="B4569" s="90"/>
      <c r="C4569" s="90"/>
      <c r="D4569" s="90"/>
      <c r="E4569" s="90"/>
      <c r="F4569" s="90"/>
      <c r="G4569" s="90"/>
      <c r="H4569" s="90"/>
    </row>
    <row r="4570" spans="1:8">
      <c r="A4570" s="90"/>
      <c r="B4570" s="90"/>
      <c r="C4570" s="90"/>
      <c r="D4570" s="90"/>
      <c r="E4570" s="90"/>
      <c r="F4570" s="90"/>
      <c r="G4570" s="90"/>
      <c r="H4570" s="90"/>
    </row>
    <row r="4571" spans="1:8">
      <c r="A4571" s="90"/>
      <c r="B4571" s="90"/>
      <c r="C4571" s="90"/>
      <c r="D4571" s="90"/>
      <c r="E4571" s="90"/>
      <c r="F4571" s="90"/>
      <c r="G4571" s="90"/>
      <c r="H4571" s="90"/>
    </row>
    <row r="4572" spans="1:8">
      <c r="A4572" s="90"/>
      <c r="B4572" s="90"/>
      <c r="C4572" s="90"/>
      <c r="D4572" s="90"/>
      <c r="E4572" s="90"/>
      <c r="F4572" s="90"/>
      <c r="G4572" s="90"/>
      <c r="H4572" s="90"/>
    </row>
    <row r="4573" spans="1:8">
      <c r="A4573" s="90"/>
      <c r="B4573" s="90"/>
      <c r="C4573" s="90"/>
      <c r="D4573" s="90"/>
      <c r="E4573" s="90"/>
      <c r="F4573" s="90"/>
      <c r="G4573" s="90"/>
      <c r="H4573" s="90"/>
    </row>
    <row r="4574" spans="1:8">
      <c r="A4574" s="90"/>
      <c r="B4574" s="90"/>
      <c r="C4574" s="90"/>
      <c r="D4574" s="90"/>
      <c r="E4574" s="90"/>
      <c r="F4574" s="90"/>
      <c r="G4574" s="90"/>
      <c r="H4574" s="90"/>
    </row>
    <row r="4575" spans="1:8">
      <c r="A4575" s="90"/>
      <c r="B4575" s="90"/>
      <c r="C4575" s="90"/>
      <c r="D4575" s="90"/>
      <c r="E4575" s="90"/>
      <c r="F4575" s="90"/>
      <c r="G4575" s="90"/>
      <c r="H4575" s="90"/>
    </row>
    <row r="4576" spans="1:8">
      <c r="A4576" s="90"/>
      <c r="B4576" s="90"/>
      <c r="C4576" s="90"/>
      <c r="D4576" s="90"/>
      <c r="E4576" s="90"/>
      <c r="F4576" s="90"/>
      <c r="G4576" s="90"/>
      <c r="H4576" s="90"/>
    </row>
    <row r="4577" spans="1:8">
      <c r="A4577" s="90"/>
      <c r="B4577" s="90"/>
      <c r="C4577" s="90"/>
      <c r="D4577" s="90"/>
      <c r="E4577" s="90"/>
      <c r="F4577" s="90"/>
      <c r="G4577" s="90"/>
      <c r="H4577" s="90"/>
    </row>
    <row r="4578" spans="1:8">
      <c r="A4578" s="90"/>
      <c r="B4578" s="90"/>
      <c r="C4578" s="90"/>
      <c r="D4578" s="90"/>
      <c r="E4578" s="90"/>
      <c r="F4578" s="90"/>
      <c r="G4578" s="90"/>
      <c r="H4578" s="90"/>
    </row>
    <row r="4579" spans="1:8">
      <c r="A4579" s="90"/>
      <c r="B4579" s="90"/>
      <c r="C4579" s="90"/>
      <c r="D4579" s="90"/>
      <c r="E4579" s="90"/>
      <c r="F4579" s="90"/>
      <c r="G4579" s="90"/>
      <c r="H4579" s="90"/>
    </row>
    <row r="4580" spans="1:8">
      <c r="A4580" s="90"/>
      <c r="B4580" s="90"/>
      <c r="C4580" s="90"/>
      <c r="D4580" s="90"/>
      <c r="E4580" s="90"/>
      <c r="F4580" s="90"/>
      <c r="G4580" s="90"/>
      <c r="H4580" s="90"/>
    </row>
    <row r="4581" spans="1:8">
      <c r="A4581" s="90"/>
      <c r="B4581" s="90"/>
      <c r="C4581" s="90"/>
      <c r="D4581" s="90"/>
      <c r="E4581" s="90"/>
      <c r="F4581" s="90"/>
      <c r="G4581" s="90"/>
      <c r="H4581" s="90"/>
    </row>
    <row r="4582" spans="1:8">
      <c r="A4582" s="90"/>
      <c r="B4582" s="90"/>
      <c r="C4582" s="90"/>
      <c r="D4582" s="90"/>
      <c r="E4582" s="90"/>
      <c r="F4582" s="90"/>
      <c r="G4582" s="90"/>
      <c r="H4582" s="90"/>
    </row>
    <row r="4583" spans="1:8">
      <c r="A4583" s="90"/>
      <c r="B4583" s="90"/>
      <c r="C4583" s="90"/>
      <c r="D4583" s="90"/>
      <c r="E4583" s="90"/>
      <c r="F4583" s="90"/>
      <c r="G4583" s="90"/>
      <c r="H4583" s="90"/>
    </row>
    <row r="4584" spans="1:8">
      <c r="A4584" s="90"/>
      <c r="B4584" s="90"/>
      <c r="C4584" s="90"/>
      <c r="D4584" s="90"/>
      <c r="E4584" s="90"/>
      <c r="F4584" s="90"/>
      <c r="G4584" s="90"/>
      <c r="H4584" s="90"/>
    </row>
    <row r="4585" spans="1:8">
      <c r="A4585" s="90"/>
      <c r="B4585" s="90"/>
      <c r="C4585" s="90"/>
      <c r="D4585" s="90"/>
      <c r="E4585" s="90"/>
      <c r="F4585" s="90"/>
      <c r="G4585" s="90"/>
      <c r="H4585" s="90"/>
    </row>
    <row r="4586" spans="1:8">
      <c r="A4586" s="90"/>
      <c r="B4586" s="90"/>
      <c r="C4586" s="90"/>
      <c r="D4586" s="90"/>
      <c r="E4586" s="90"/>
      <c r="F4586" s="90"/>
      <c r="G4586" s="90"/>
      <c r="H4586" s="90"/>
    </row>
    <row r="4587" spans="1:8">
      <c r="A4587" s="90"/>
      <c r="B4587" s="90"/>
      <c r="C4587" s="90"/>
      <c r="D4587" s="90"/>
      <c r="E4587" s="90"/>
      <c r="F4587" s="90"/>
      <c r="G4587" s="90"/>
      <c r="H4587" s="90"/>
    </row>
    <row r="4588" spans="1:8">
      <c r="A4588" s="90"/>
      <c r="B4588" s="90"/>
      <c r="C4588" s="90"/>
      <c r="D4588" s="90"/>
      <c r="E4588" s="90"/>
      <c r="F4588" s="90"/>
      <c r="G4588" s="90"/>
      <c r="H4588" s="90"/>
    </row>
    <row r="4589" spans="1:8">
      <c r="A4589" s="90"/>
      <c r="B4589" s="90"/>
      <c r="C4589" s="90"/>
      <c r="D4589" s="90"/>
      <c r="E4589" s="90"/>
      <c r="F4589" s="90"/>
      <c r="G4589" s="90"/>
      <c r="H4589" s="90"/>
    </row>
    <row r="4590" spans="1:8">
      <c r="A4590" s="90"/>
      <c r="B4590" s="90"/>
      <c r="C4590" s="90"/>
      <c r="D4590" s="90"/>
      <c r="E4590" s="90"/>
      <c r="F4590" s="90"/>
      <c r="G4590" s="90"/>
      <c r="H4590" s="90"/>
    </row>
    <row r="4591" spans="1:8">
      <c r="A4591" s="90"/>
      <c r="B4591" s="90"/>
      <c r="C4591" s="90"/>
      <c r="D4591" s="90"/>
      <c r="E4591" s="90"/>
      <c r="F4591" s="90"/>
      <c r="G4591" s="90"/>
      <c r="H4591" s="90"/>
    </row>
    <row r="4592" spans="1:8">
      <c r="A4592" s="90"/>
      <c r="B4592" s="90"/>
      <c r="C4592" s="90"/>
      <c r="D4592" s="90"/>
      <c r="E4592" s="90"/>
      <c r="F4592" s="90"/>
      <c r="G4592" s="90"/>
      <c r="H4592" s="90"/>
    </row>
    <row r="4593" spans="1:8">
      <c r="A4593" s="90"/>
      <c r="B4593" s="90"/>
      <c r="C4593" s="90"/>
      <c r="D4593" s="90"/>
      <c r="E4593" s="90"/>
      <c r="F4593" s="90"/>
      <c r="G4593" s="90"/>
      <c r="H4593" s="90"/>
    </row>
    <row r="4594" spans="1:8">
      <c r="A4594" s="90"/>
      <c r="B4594" s="90"/>
      <c r="C4594" s="90"/>
      <c r="D4594" s="90"/>
      <c r="E4594" s="90"/>
      <c r="F4594" s="90"/>
      <c r="G4594" s="90"/>
      <c r="H4594" s="90"/>
    </row>
    <row r="4595" spans="1:8">
      <c r="A4595" s="90"/>
      <c r="B4595" s="90"/>
      <c r="C4595" s="90"/>
      <c r="D4595" s="90"/>
      <c r="E4595" s="90"/>
      <c r="F4595" s="90"/>
      <c r="G4595" s="90"/>
      <c r="H4595" s="90"/>
    </row>
    <row r="4596" spans="1:8">
      <c r="A4596" s="90"/>
      <c r="B4596" s="90"/>
      <c r="C4596" s="90"/>
      <c r="D4596" s="90"/>
      <c r="E4596" s="90"/>
      <c r="F4596" s="90"/>
      <c r="G4596" s="90"/>
      <c r="H4596" s="90"/>
    </row>
    <row r="4597" spans="1:8">
      <c r="A4597" s="90"/>
      <c r="B4597" s="90"/>
      <c r="C4597" s="90"/>
      <c r="D4597" s="90"/>
      <c r="E4597" s="90"/>
      <c r="F4597" s="90"/>
      <c r="G4597" s="90"/>
      <c r="H4597" s="90"/>
    </row>
    <row r="4598" spans="1:8">
      <c r="A4598" s="90"/>
      <c r="B4598" s="90"/>
      <c r="C4598" s="90"/>
      <c r="D4598" s="90"/>
      <c r="E4598" s="90"/>
      <c r="F4598" s="90"/>
      <c r="G4598" s="90"/>
      <c r="H4598" s="90"/>
    </row>
    <row r="4599" spans="1:8">
      <c r="A4599" s="90"/>
      <c r="B4599" s="90"/>
      <c r="C4599" s="90"/>
      <c r="D4599" s="90"/>
      <c r="E4599" s="90"/>
      <c r="F4599" s="90"/>
      <c r="G4599" s="90"/>
      <c r="H4599" s="90"/>
    </row>
    <row r="4600" spans="1:8">
      <c r="A4600" s="90"/>
      <c r="B4600" s="90"/>
      <c r="C4600" s="90"/>
      <c r="D4600" s="90"/>
      <c r="E4600" s="90"/>
      <c r="F4600" s="90"/>
      <c r="G4600" s="90"/>
      <c r="H4600" s="90"/>
    </row>
    <row r="4601" spans="1:8">
      <c r="A4601" s="90"/>
      <c r="B4601" s="90"/>
      <c r="C4601" s="90"/>
      <c r="D4601" s="90"/>
      <c r="E4601" s="90"/>
      <c r="F4601" s="90"/>
      <c r="G4601" s="90"/>
      <c r="H4601" s="90"/>
    </row>
    <row r="4602" spans="1:8">
      <c r="A4602" s="90"/>
      <c r="B4602" s="90"/>
      <c r="C4602" s="90"/>
      <c r="D4602" s="90"/>
      <c r="E4602" s="90"/>
      <c r="F4602" s="90"/>
      <c r="G4602" s="90"/>
      <c r="H4602" s="90"/>
    </row>
    <row r="4603" spans="1:8">
      <c r="A4603" s="90"/>
      <c r="B4603" s="90"/>
      <c r="C4603" s="90"/>
      <c r="D4603" s="90"/>
      <c r="E4603" s="90"/>
      <c r="F4603" s="90"/>
      <c r="G4603" s="90"/>
      <c r="H4603" s="90"/>
    </row>
    <row r="4604" spans="1:8">
      <c r="A4604" s="90"/>
      <c r="B4604" s="90"/>
      <c r="C4604" s="90"/>
      <c r="D4604" s="90"/>
      <c r="E4604" s="90"/>
      <c r="F4604" s="90"/>
      <c r="G4604" s="90"/>
      <c r="H4604" s="90"/>
    </row>
    <row r="4605" spans="1:8">
      <c r="A4605" s="90"/>
      <c r="B4605" s="90"/>
      <c r="C4605" s="90"/>
      <c r="D4605" s="90"/>
      <c r="E4605" s="90"/>
      <c r="F4605" s="90"/>
      <c r="G4605" s="90"/>
      <c r="H4605" s="90"/>
    </row>
    <row r="4606" spans="1:8">
      <c r="A4606" s="90"/>
      <c r="B4606" s="90"/>
      <c r="C4606" s="90"/>
      <c r="D4606" s="90"/>
      <c r="E4606" s="90"/>
      <c r="F4606" s="90"/>
      <c r="G4606" s="90"/>
      <c r="H4606" s="90"/>
    </row>
    <row r="4607" spans="1:8">
      <c r="A4607" s="90"/>
      <c r="B4607" s="90"/>
      <c r="C4607" s="90"/>
      <c r="D4607" s="90"/>
      <c r="E4607" s="90"/>
      <c r="F4607" s="90"/>
      <c r="G4607" s="90"/>
      <c r="H4607" s="90"/>
    </row>
    <row r="4608" spans="1:8">
      <c r="A4608" s="90"/>
      <c r="B4608" s="90"/>
      <c r="C4608" s="90"/>
      <c r="D4608" s="90"/>
      <c r="E4608" s="90"/>
      <c r="F4608" s="90"/>
      <c r="G4608" s="90"/>
      <c r="H4608" s="90"/>
    </row>
    <row r="4609" spans="1:8">
      <c r="A4609" s="90"/>
      <c r="B4609" s="90"/>
      <c r="C4609" s="90"/>
      <c r="D4609" s="90"/>
      <c r="E4609" s="90"/>
      <c r="F4609" s="90"/>
      <c r="G4609" s="90"/>
      <c r="H4609" s="90"/>
    </row>
    <row r="4610" spans="1:8">
      <c r="A4610" s="90"/>
      <c r="B4610" s="90"/>
      <c r="C4610" s="90"/>
      <c r="D4610" s="90"/>
      <c r="E4610" s="90"/>
      <c r="F4610" s="90"/>
      <c r="G4610" s="90"/>
      <c r="H4610" s="90"/>
    </row>
    <row r="4611" spans="1:8">
      <c r="A4611" s="90"/>
      <c r="B4611" s="90"/>
      <c r="C4611" s="90"/>
      <c r="D4611" s="90"/>
      <c r="E4611" s="90"/>
      <c r="F4611" s="90"/>
      <c r="G4611" s="90"/>
      <c r="H4611" s="90"/>
    </row>
    <row r="4612" spans="1:8">
      <c r="A4612" s="90"/>
      <c r="B4612" s="90"/>
      <c r="C4612" s="90"/>
      <c r="D4612" s="90"/>
      <c r="E4612" s="90"/>
      <c r="F4612" s="90"/>
      <c r="G4612" s="90"/>
      <c r="H4612" s="90"/>
    </row>
    <row r="4613" spans="1:8">
      <c r="A4613" s="90"/>
      <c r="B4613" s="90"/>
      <c r="C4613" s="90"/>
      <c r="D4613" s="90"/>
      <c r="E4613" s="90"/>
      <c r="F4613" s="90"/>
      <c r="G4613" s="90"/>
      <c r="H4613" s="90"/>
    </row>
    <row r="4614" spans="1:8">
      <c r="A4614" s="90"/>
      <c r="B4614" s="90"/>
      <c r="C4614" s="90"/>
      <c r="D4614" s="90"/>
      <c r="E4614" s="90"/>
      <c r="F4614" s="90"/>
      <c r="G4614" s="90"/>
      <c r="H4614" s="90"/>
    </row>
    <row r="4615" spans="1:8">
      <c r="A4615" s="90"/>
      <c r="B4615" s="90"/>
      <c r="C4615" s="90"/>
      <c r="D4615" s="90"/>
      <c r="E4615" s="90"/>
      <c r="F4615" s="90"/>
      <c r="G4615" s="90"/>
      <c r="H4615" s="90"/>
    </row>
    <row r="4616" spans="1:8">
      <c r="A4616" s="90"/>
      <c r="B4616" s="90"/>
      <c r="C4616" s="90"/>
      <c r="D4616" s="90"/>
      <c r="E4616" s="90"/>
      <c r="F4616" s="90"/>
      <c r="G4616" s="90"/>
      <c r="H4616" s="90"/>
    </row>
    <row r="4617" spans="1:8">
      <c r="A4617" s="90"/>
      <c r="B4617" s="90"/>
      <c r="C4617" s="90"/>
      <c r="D4617" s="90"/>
      <c r="E4617" s="90"/>
      <c r="F4617" s="90"/>
      <c r="G4617" s="90"/>
      <c r="H4617" s="90"/>
    </row>
    <row r="4618" spans="1:8">
      <c r="A4618" s="90"/>
      <c r="B4618" s="90"/>
      <c r="C4618" s="90"/>
      <c r="D4618" s="90"/>
      <c r="E4618" s="90"/>
      <c r="F4618" s="90"/>
      <c r="G4618" s="90"/>
      <c r="H4618" s="90"/>
    </row>
    <row r="4619" spans="1:8">
      <c r="A4619" s="90"/>
      <c r="B4619" s="90"/>
      <c r="C4619" s="90"/>
      <c r="D4619" s="90"/>
      <c r="E4619" s="90"/>
      <c r="F4619" s="90"/>
      <c r="G4619" s="90"/>
      <c r="H4619" s="90"/>
    </row>
    <row r="4620" spans="1:8">
      <c r="A4620" s="90"/>
      <c r="B4620" s="90"/>
      <c r="C4620" s="90"/>
      <c r="D4620" s="90"/>
      <c r="E4620" s="90"/>
      <c r="F4620" s="90"/>
      <c r="G4620" s="90"/>
      <c r="H4620" s="90"/>
    </row>
    <row r="4621" spans="1:8">
      <c r="A4621" s="90"/>
      <c r="B4621" s="90"/>
      <c r="C4621" s="90"/>
      <c r="D4621" s="90"/>
      <c r="E4621" s="90"/>
      <c r="F4621" s="90"/>
      <c r="G4621" s="90"/>
      <c r="H4621" s="90"/>
    </row>
    <row r="4622" spans="1:8">
      <c r="A4622" s="90"/>
      <c r="B4622" s="90"/>
      <c r="C4622" s="90"/>
      <c r="D4622" s="90"/>
      <c r="E4622" s="90"/>
      <c r="F4622" s="90"/>
      <c r="G4622" s="90"/>
      <c r="H4622" s="90"/>
    </row>
    <row r="4623" spans="1:8">
      <c r="A4623" s="90"/>
      <c r="B4623" s="90"/>
      <c r="C4623" s="90"/>
      <c r="D4623" s="90"/>
      <c r="E4623" s="90"/>
      <c r="F4623" s="90"/>
      <c r="G4623" s="90"/>
      <c r="H4623" s="90"/>
    </row>
    <row r="4624" spans="1:8">
      <c r="A4624" s="90"/>
      <c r="B4624" s="90"/>
      <c r="C4624" s="90"/>
      <c r="D4624" s="90"/>
      <c r="E4624" s="90"/>
      <c r="F4624" s="90"/>
      <c r="G4624" s="90"/>
      <c r="H4624" s="90"/>
    </row>
    <row r="4625" spans="1:8">
      <c r="A4625" s="90"/>
      <c r="B4625" s="90"/>
      <c r="C4625" s="90"/>
      <c r="D4625" s="90"/>
      <c r="E4625" s="90"/>
      <c r="F4625" s="90"/>
      <c r="G4625" s="90"/>
      <c r="H4625" s="90"/>
    </row>
    <row r="4626" spans="1:8">
      <c r="A4626" s="90"/>
      <c r="B4626" s="90"/>
      <c r="C4626" s="90"/>
      <c r="D4626" s="90"/>
      <c r="E4626" s="90"/>
      <c r="F4626" s="90"/>
      <c r="G4626" s="90"/>
      <c r="H4626" s="90"/>
    </row>
    <row r="4627" spans="1:8">
      <c r="A4627" s="90"/>
      <c r="B4627" s="90"/>
      <c r="C4627" s="90"/>
      <c r="D4627" s="90"/>
      <c r="E4627" s="90"/>
      <c r="F4627" s="90"/>
      <c r="G4627" s="90"/>
      <c r="H4627" s="90"/>
    </row>
    <row r="4628" spans="1:8">
      <c r="A4628" s="90"/>
      <c r="B4628" s="90"/>
      <c r="C4628" s="90"/>
      <c r="D4628" s="90"/>
      <c r="E4628" s="90"/>
      <c r="F4628" s="90"/>
      <c r="G4628" s="90"/>
      <c r="H4628" s="90"/>
    </row>
    <row r="4629" spans="1:8">
      <c r="A4629" s="90"/>
      <c r="B4629" s="90"/>
      <c r="C4629" s="90"/>
      <c r="D4629" s="90"/>
      <c r="E4629" s="90"/>
      <c r="F4629" s="90"/>
      <c r="G4629" s="90"/>
      <c r="H4629" s="90"/>
    </row>
    <row r="4630" spans="1:8">
      <c r="A4630" s="90"/>
      <c r="B4630" s="90"/>
      <c r="C4630" s="90"/>
      <c r="D4630" s="90"/>
      <c r="E4630" s="90"/>
      <c r="F4630" s="90"/>
      <c r="G4630" s="90"/>
      <c r="H4630" s="90"/>
    </row>
    <row r="4631" spans="1:8">
      <c r="A4631" s="90"/>
      <c r="B4631" s="90"/>
      <c r="C4631" s="90"/>
      <c r="D4631" s="90"/>
      <c r="E4631" s="90"/>
      <c r="F4631" s="90"/>
      <c r="G4631" s="90"/>
      <c r="H4631" s="90"/>
    </row>
    <row r="4632" spans="1:8">
      <c r="A4632" s="90"/>
      <c r="B4632" s="90"/>
      <c r="C4632" s="90"/>
      <c r="D4632" s="90"/>
      <c r="E4632" s="90"/>
      <c r="F4632" s="90"/>
      <c r="G4632" s="90"/>
      <c r="H4632" s="90"/>
    </row>
    <row r="4633" spans="1:8">
      <c r="A4633" s="90"/>
      <c r="B4633" s="90"/>
      <c r="C4633" s="90"/>
      <c r="D4633" s="90"/>
      <c r="E4633" s="90"/>
      <c r="F4633" s="90"/>
      <c r="G4633" s="90"/>
      <c r="H4633" s="90"/>
    </row>
    <row r="4634" spans="1:8">
      <c r="A4634" s="90"/>
      <c r="B4634" s="90"/>
      <c r="C4634" s="90"/>
      <c r="D4634" s="90"/>
      <c r="E4634" s="90"/>
      <c r="F4634" s="90"/>
      <c r="G4634" s="90"/>
      <c r="H4634" s="90"/>
    </row>
    <row r="4635" spans="1:8">
      <c r="A4635" s="90"/>
      <c r="B4635" s="90"/>
      <c r="C4635" s="90"/>
      <c r="D4635" s="90"/>
      <c r="E4635" s="90"/>
      <c r="F4635" s="90"/>
      <c r="G4635" s="90"/>
      <c r="H4635" s="90"/>
    </row>
    <row r="4636" spans="1:8">
      <c r="A4636" s="90"/>
      <c r="B4636" s="90"/>
      <c r="C4636" s="90"/>
      <c r="D4636" s="90"/>
      <c r="E4636" s="90"/>
      <c r="F4636" s="90"/>
      <c r="G4636" s="90"/>
      <c r="H4636" s="90"/>
    </row>
    <row r="4637" spans="1:8">
      <c r="A4637" s="90"/>
      <c r="B4637" s="90"/>
      <c r="C4637" s="90"/>
      <c r="D4637" s="90"/>
      <c r="E4637" s="90"/>
      <c r="F4637" s="90"/>
      <c r="G4637" s="90"/>
      <c r="H4637" s="90"/>
    </row>
    <row r="4638" spans="1:8">
      <c r="A4638" s="90"/>
      <c r="B4638" s="90"/>
      <c r="C4638" s="90"/>
      <c r="D4638" s="90"/>
      <c r="E4638" s="90"/>
      <c r="F4638" s="90"/>
      <c r="G4638" s="90"/>
      <c r="H4638" s="90"/>
    </row>
    <row r="4639" spans="1:8">
      <c r="A4639" s="90"/>
      <c r="B4639" s="90"/>
      <c r="C4639" s="90"/>
      <c r="D4639" s="90"/>
      <c r="E4639" s="90"/>
      <c r="F4639" s="90"/>
      <c r="G4639" s="90"/>
      <c r="H4639" s="90"/>
    </row>
    <row r="4640" spans="1:8">
      <c r="A4640" s="90"/>
      <c r="B4640" s="90"/>
      <c r="C4640" s="90"/>
      <c r="D4640" s="90"/>
      <c r="E4640" s="90"/>
      <c r="F4640" s="90"/>
      <c r="G4640" s="90"/>
      <c r="H4640" s="90"/>
    </row>
    <row r="4641" spans="1:8">
      <c r="A4641" s="90"/>
      <c r="B4641" s="90"/>
      <c r="C4641" s="90"/>
      <c r="D4641" s="90"/>
      <c r="E4641" s="90"/>
      <c r="F4641" s="90"/>
      <c r="G4641" s="90"/>
      <c r="H4641" s="90"/>
    </row>
    <row r="4642" spans="1:8">
      <c r="A4642" s="90"/>
      <c r="B4642" s="90"/>
      <c r="C4642" s="90"/>
      <c r="D4642" s="90"/>
      <c r="E4642" s="90"/>
      <c r="F4642" s="90"/>
      <c r="G4642" s="90"/>
      <c r="H4642" s="90"/>
    </row>
    <row r="4643" spans="1:8">
      <c r="A4643" s="90"/>
      <c r="B4643" s="90"/>
      <c r="C4643" s="90"/>
      <c r="D4643" s="90"/>
      <c r="E4643" s="90"/>
      <c r="F4643" s="90"/>
      <c r="G4643" s="90"/>
      <c r="H4643" s="90"/>
    </row>
    <row r="4644" spans="1:8">
      <c r="A4644" s="90"/>
      <c r="B4644" s="90"/>
      <c r="C4644" s="90"/>
      <c r="D4644" s="90"/>
      <c r="E4644" s="90"/>
      <c r="F4644" s="90"/>
      <c r="G4644" s="90"/>
      <c r="H4644" s="90"/>
    </row>
    <row r="4645" spans="1:8">
      <c r="A4645" s="90"/>
      <c r="B4645" s="90"/>
      <c r="C4645" s="90"/>
      <c r="D4645" s="90"/>
      <c r="E4645" s="90"/>
      <c r="F4645" s="90"/>
      <c r="G4645" s="90"/>
      <c r="H4645" s="90"/>
    </row>
    <row r="4646" spans="1:8">
      <c r="A4646" s="90"/>
      <c r="B4646" s="90"/>
      <c r="C4646" s="90"/>
      <c r="D4646" s="90"/>
      <c r="E4646" s="90"/>
      <c r="F4646" s="90"/>
      <c r="G4646" s="90"/>
      <c r="H4646" s="90"/>
    </row>
    <row r="4647" spans="1:8">
      <c r="A4647" s="90"/>
      <c r="B4647" s="90"/>
      <c r="C4647" s="90"/>
      <c r="D4647" s="90"/>
      <c r="E4647" s="90"/>
      <c r="F4647" s="90"/>
      <c r="G4647" s="90"/>
      <c r="H4647" s="90"/>
    </row>
    <row r="4648" spans="1:8">
      <c r="A4648" s="90"/>
      <c r="B4648" s="90"/>
      <c r="C4648" s="90"/>
      <c r="D4648" s="90"/>
      <c r="E4648" s="90"/>
      <c r="F4648" s="90"/>
      <c r="G4648" s="90"/>
      <c r="H4648" s="90"/>
    </row>
    <row r="4649" spans="1:8">
      <c r="A4649" s="90"/>
      <c r="B4649" s="90"/>
      <c r="C4649" s="90"/>
      <c r="D4649" s="90"/>
      <c r="E4649" s="90"/>
      <c r="F4649" s="90"/>
      <c r="G4649" s="90"/>
      <c r="H4649" s="90"/>
    </row>
    <row r="4650" spans="1:8">
      <c r="A4650" s="90"/>
      <c r="B4650" s="90"/>
      <c r="C4650" s="90"/>
      <c r="D4650" s="90"/>
      <c r="E4650" s="90"/>
      <c r="F4650" s="90"/>
      <c r="G4650" s="90"/>
      <c r="H4650" s="90"/>
    </row>
    <row r="4651" spans="1:8">
      <c r="A4651" s="90"/>
      <c r="B4651" s="90"/>
      <c r="C4651" s="90"/>
      <c r="D4651" s="90"/>
      <c r="E4651" s="90"/>
      <c r="F4651" s="90"/>
      <c r="G4651" s="90"/>
      <c r="H4651" s="90"/>
    </row>
    <row r="4652" spans="1:8">
      <c r="A4652" s="90"/>
      <c r="B4652" s="90"/>
      <c r="C4652" s="90"/>
      <c r="D4652" s="90"/>
      <c r="E4652" s="90"/>
      <c r="F4652" s="90"/>
      <c r="G4652" s="90"/>
      <c r="H4652" s="90"/>
    </row>
    <row r="4653" spans="1:8">
      <c r="A4653" s="90"/>
      <c r="B4653" s="90"/>
      <c r="C4653" s="90"/>
      <c r="D4653" s="90"/>
      <c r="E4653" s="90"/>
      <c r="F4653" s="90"/>
      <c r="G4653" s="90"/>
      <c r="H4653" s="90"/>
    </row>
    <row r="4654" spans="1:8">
      <c r="A4654" s="90"/>
      <c r="B4654" s="90"/>
      <c r="C4654" s="90"/>
      <c r="D4654" s="90"/>
      <c r="E4654" s="90"/>
      <c r="F4654" s="90"/>
      <c r="G4654" s="90"/>
      <c r="H4654" s="90"/>
    </row>
    <row r="4655" spans="1:8">
      <c r="A4655" s="90"/>
      <c r="B4655" s="90"/>
      <c r="C4655" s="90"/>
      <c r="D4655" s="90"/>
      <c r="E4655" s="90"/>
      <c r="F4655" s="90"/>
      <c r="G4655" s="90"/>
      <c r="H4655" s="90"/>
    </row>
    <row r="4656" spans="1:8">
      <c r="A4656" s="90"/>
      <c r="B4656" s="90"/>
      <c r="C4656" s="90"/>
      <c r="D4656" s="90"/>
      <c r="E4656" s="90"/>
      <c r="F4656" s="90"/>
      <c r="G4656" s="90"/>
      <c r="H4656" s="90"/>
    </row>
    <row r="4657" spans="1:8">
      <c r="A4657" s="90"/>
      <c r="B4657" s="90"/>
      <c r="C4657" s="90"/>
      <c r="D4657" s="90"/>
      <c r="E4657" s="90"/>
      <c r="F4657" s="90"/>
      <c r="G4657" s="90"/>
      <c r="H4657" s="90"/>
    </row>
    <row r="4658" spans="1:8">
      <c r="A4658" s="90"/>
      <c r="B4658" s="90"/>
      <c r="C4658" s="90"/>
      <c r="D4658" s="90"/>
      <c r="E4658" s="90"/>
      <c r="F4658" s="90"/>
      <c r="G4658" s="90"/>
      <c r="H4658" s="90"/>
    </row>
    <row r="4659" spans="1:8">
      <c r="A4659" s="90"/>
      <c r="B4659" s="90"/>
      <c r="C4659" s="90"/>
      <c r="D4659" s="90"/>
      <c r="E4659" s="90"/>
      <c r="F4659" s="90"/>
      <c r="G4659" s="90"/>
      <c r="H4659" s="90"/>
    </row>
    <row r="4660" spans="1:8">
      <c r="A4660" s="90"/>
      <c r="B4660" s="90"/>
      <c r="C4660" s="90"/>
      <c r="D4660" s="90"/>
      <c r="E4660" s="90"/>
      <c r="F4660" s="90"/>
      <c r="G4660" s="90"/>
      <c r="H4660" s="90"/>
    </row>
    <row r="4661" spans="1:8">
      <c r="A4661" s="90"/>
      <c r="B4661" s="90"/>
      <c r="C4661" s="90"/>
      <c r="D4661" s="90"/>
      <c r="E4661" s="90"/>
      <c r="F4661" s="90"/>
      <c r="G4661" s="90"/>
      <c r="H4661" s="90"/>
    </row>
    <row r="4662" spans="1:8">
      <c r="A4662" s="90"/>
      <c r="B4662" s="90"/>
      <c r="C4662" s="90"/>
      <c r="D4662" s="90"/>
      <c r="E4662" s="90"/>
      <c r="F4662" s="90"/>
      <c r="G4662" s="90"/>
      <c r="H4662" s="90"/>
    </row>
    <row r="4663" spans="1:8">
      <c r="A4663" s="90"/>
      <c r="B4663" s="90"/>
      <c r="C4663" s="90"/>
      <c r="D4663" s="90"/>
      <c r="E4663" s="90"/>
      <c r="F4663" s="90"/>
      <c r="G4663" s="90"/>
      <c r="H4663" s="90"/>
    </row>
    <row r="4664" spans="1:8">
      <c r="A4664" s="90"/>
      <c r="B4664" s="90"/>
      <c r="C4664" s="90"/>
      <c r="D4664" s="90"/>
      <c r="E4664" s="90"/>
      <c r="F4664" s="90"/>
      <c r="G4664" s="90"/>
      <c r="H4664" s="90"/>
    </row>
    <row r="4665" spans="1:8">
      <c r="A4665" s="90"/>
      <c r="B4665" s="90"/>
      <c r="C4665" s="90"/>
      <c r="D4665" s="90"/>
      <c r="E4665" s="90"/>
      <c r="F4665" s="90"/>
      <c r="G4665" s="90"/>
      <c r="H4665" s="90"/>
    </row>
    <row r="4666" spans="1:8">
      <c r="A4666" s="90"/>
      <c r="B4666" s="90"/>
      <c r="C4666" s="90"/>
      <c r="D4666" s="90"/>
      <c r="E4666" s="90"/>
      <c r="F4666" s="90"/>
      <c r="G4666" s="90"/>
      <c r="H4666" s="90"/>
    </row>
    <row r="4667" spans="1:8">
      <c r="A4667" s="90"/>
      <c r="B4667" s="90"/>
      <c r="C4667" s="90"/>
      <c r="D4667" s="90"/>
      <c r="E4667" s="90"/>
      <c r="F4667" s="90"/>
      <c r="G4667" s="90"/>
      <c r="H4667" s="90"/>
    </row>
    <row r="4668" spans="1:8">
      <c r="A4668" s="90"/>
      <c r="B4668" s="90"/>
      <c r="C4668" s="90"/>
      <c r="D4668" s="90"/>
      <c r="E4668" s="90"/>
      <c r="F4668" s="90"/>
      <c r="G4668" s="90"/>
      <c r="H4668" s="90"/>
    </row>
    <row r="4669" spans="1:8">
      <c r="A4669" s="90"/>
      <c r="B4669" s="90"/>
      <c r="C4669" s="90"/>
      <c r="D4669" s="90"/>
      <c r="E4669" s="90"/>
      <c r="F4669" s="90"/>
      <c r="G4669" s="90"/>
      <c r="H4669" s="90"/>
    </row>
    <row r="4670" spans="1:8">
      <c r="A4670" s="90"/>
      <c r="B4670" s="90"/>
      <c r="C4670" s="90"/>
      <c r="D4670" s="90"/>
      <c r="E4670" s="90"/>
      <c r="F4670" s="90"/>
      <c r="G4670" s="90"/>
      <c r="H4670" s="90"/>
    </row>
    <row r="4671" spans="1:8">
      <c r="A4671" s="90"/>
      <c r="B4671" s="90"/>
      <c r="C4671" s="90"/>
      <c r="D4671" s="90"/>
      <c r="E4671" s="90"/>
      <c r="F4671" s="90"/>
      <c r="G4671" s="90"/>
      <c r="H4671" s="90"/>
    </row>
    <row r="4672" spans="1:8">
      <c r="A4672" s="90"/>
      <c r="B4672" s="90"/>
      <c r="C4672" s="90"/>
      <c r="D4672" s="90"/>
      <c r="E4672" s="90"/>
      <c r="F4672" s="90"/>
      <c r="G4672" s="90"/>
      <c r="H4672" s="90"/>
    </row>
    <row r="4673" spans="1:8">
      <c r="A4673" s="90"/>
      <c r="B4673" s="90"/>
      <c r="C4673" s="90"/>
      <c r="D4673" s="90"/>
      <c r="E4673" s="90"/>
      <c r="F4673" s="90"/>
      <c r="G4673" s="90"/>
      <c r="H4673" s="90"/>
    </row>
    <row r="4674" spans="1:8">
      <c r="A4674" s="90"/>
      <c r="B4674" s="90"/>
      <c r="C4674" s="90"/>
      <c r="D4674" s="90"/>
      <c r="E4674" s="90"/>
      <c r="F4674" s="90"/>
      <c r="G4674" s="90"/>
      <c r="H4674" s="90"/>
    </row>
    <row r="4675" spans="1:8">
      <c r="A4675" s="90"/>
      <c r="B4675" s="90"/>
      <c r="C4675" s="90"/>
      <c r="D4675" s="90"/>
      <c r="E4675" s="90"/>
      <c r="F4675" s="90"/>
      <c r="G4675" s="90"/>
      <c r="H4675" s="90"/>
    </row>
    <row r="4676" spans="1:8">
      <c r="A4676" s="90"/>
      <c r="B4676" s="90"/>
      <c r="C4676" s="90"/>
      <c r="D4676" s="90"/>
      <c r="E4676" s="90"/>
      <c r="F4676" s="90"/>
      <c r="G4676" s="90"/>
      <c r="H4676" s="90"/>
    </row>
    <row r="4677" spans="1:8">
      <c r="A4677" s="90"/>
      <c r="B4677" s="90"/>
      <c r="C4677" s="90"/>
      <c r="D4677" s="90"/>
      <c r="E4677" s="90"/>
      <c r="F4677" s="90"/>
      <c r="G4677" s="90"/>
      <c r="H4677" s="90"/>
    </row>
    <row r="4678" spans="1:8">
      <c r="A4678" s="90"/>
      <c r="B4678" s="90"/>
      <c r="C4678" s="90"/>
      <c r="D4678" s="90"/>
      <c r="E4678" s="90"/>
      <c r="F4678" s="90"/>
      <c r="G4678" s="90"/>
      <c r="H4678" s="90"/>
    </row>
    <row r="4679" spans="1:8">
      <c r="A4679" s="90"/>
      <c r="B4679" s="90"/>
      <c r="C4679" s="90"/>
      <c r="D4679" s="90"/>
      <c r="E4679" s="90"/>
      <c r="F4679" s="90"/>
      <c r="G4679" s="90"/>
      <c r="H4679" s="90"/>
    </row>
    <row r="4680" spans="1:8">
      <c r="A4680" s="90"/>
      <c r="B4680" s="90"/>
      <c r="C4680" s="90"/>
      <c r="D4680" s="90"/>
      <c r="E4680" s="90"/>
      <c r="F4680" s="90"/>
      <c r="G4680" s="90"/>
      <c r="H4680" s="90"/>
    </row>
    <row r="4681" spans="1:8">
      <c r="A4681" s="90"/>
      <c r="B4681" s="90"/>
      <c r="C4681" s="90"/>
      <c r="D4681" s="90"/>
      <c r="E4681" s="90"/>
      <c r="F4681" s="90"/>
      <c r="G4681" s="90"/>
      <c r="H4681" s="90"/>
    </row>
    <row r="4682" spans="1:8">
      <c r="A4682" s="90"/>
      <c r="B4682" s="90"/>
      <c r="C4682" s="90"/>
      <c r="D4682" s="90"/>
      <c r="E4682" s="90"/>
      <c r="F4682" s="90"/>
      <c r="G4682" s="90"/>
      <c r="H4682" s="90"/>
    </row>
    <row r="4683" spans="1:8">
      <c r="A4683" s="90"/>
      <c r="B4683" s="90"/>
      <c r="C4683" s="90"/>
      <c r="D4683" s="90"/>
      <c r="E4683" s="90"/>
      <c r="F4683" s="90"/>
      <c r="G4683" s="90"/>
      <c r="H4683" s="90"/>
    </row>
    <row r="4684" spans="1:8">
      <c r="A4684" s="90"/>
      <c r="B4684" s="90"/>
      <c r="C4684" s="90"/>
      <c r="D4684" s="90"/>
      <c r="E4684" s="90"/>
      <c r="F4684" s="90"/>
      <c r="G4684" s="90"/>
      <c r="H4684" s="90"/>
    </row>
    <row r="4685" spans="1:8">
      <c r="A4685" s="90"/>
      <c r="B4685" s="90"/>
      <c r="C4685" s="90"/>
      <c r="D4685" s="90"/>
      <c r="E4685" s="90"/>
      <c r="F4685" s="90"/>
      <c r="G4685" s="90"/>
      <c r="H4685" s="90"/>
    </row>
    <row r="4686" spans="1:8">
      <c r="A4686" s="90"/>
      <c r="B4686" s="90"/>
      <c r="C4686" s="90"/>
      <c r="D4686" s="90"/>
      <c r="E4686" s="90"/>
      <c r="F4686" s="90"/>
      <c r="G4686" s="90"/>
      <c r="H4686" s="90"/>
    </row>
    <row r="4687" spans="1:8">
      <c r="A4687" s="90"/>
      <c r="B4687" s="90"/>
      <c r="C4687" s="90"/>
      <c r="D4687" s="90"/>
      <c r="E4687" s="90"/>
      <c r="F4687" s="90"/>
      <c r="G4687" s="90"/>
      <c r="H4687" s="90"/>
    </row>
    <row r="4688" spans="1:8">
      <c r="A4688" s="90"/>
      <c r="B4688" s="90"/>
      <c r="C4688" s="90"/>
      <c r="D4688" s="90"/>
      <c r="E4688" s="90"/>
      <c r="F4688" s="90"/>
      <c r="G4688" s="90"/>
      <c r="H4688" s="90"/>
    </row>
    <row r="4689" spans="1:8">
      <c r="A4689" s="90"/>
      <c r="B4689" s="90"/>
      <c r="C4689" s="90"/>
      <c r="D4689" s="90"/>
      <c r="E4689" s="90"/>
      <c r="F4689" s="90"/>
      <c r="G4689" s="90"/>
      <c r="H4689" s="90"/>
    </row>
    <row r="4690" spans="1:8">
      <c r="A4690" s="90"/>
      <c r="B4690" s="90"/>
      <c r="C4690" s="90"/>
      <c r="D4690" s="90"/>
      <c r="E4690" s="90"/>
      <c r="F4690" s="90"/>
      <c r="G4690" s="90"/>
      <c r="H4690" s="90"/>
    </row>
    <row r="4691" spans="1:8">
      <c r="A4691" s="90"/>
      <c r="B4691" s="90"/>
      <c r="C4691" s="90"/>
      <c r="D4691" s="90"/>
      <c r="E4691" s="90"/>
      <c r="F4691" s="90"/>
      <c r="G4691" s="90"/>
      <c r="H4691" s="90"/>
    </row>
    <row r="4692" spans="1:8">
      <c r="A4692" s="90"/>
      <c r="B4692" s="90"/>
      <c r="C4692" s="90"/>
      <c r="D4692" s="90"/>
      <c r="E4692" s="90"/>
      <c r="F4692" s="90"/>
      <c r="G4692" s="90"/>
      <c r="H4692" s="90"/>
    </row>
    <row r="4693" spans="1:8">
      <c r="A4693" s="90"/>
      <c r="B4693" s="90"/>
      <c r="C4693" s="90"/>
      <c r="D4693" s="90"/>
      <c r="E4693" s="90"/>
      <c r="F4693" s="90"/>
      <c r="G4693" s="90"/>
      <c r="H4693" s="90"/>
    </row>
    <row r="4694" spans="1:8">
      <c r="A4694" s="90"/>
      <c r="B4694" s="90"/>
      <c r="C4694" s="90"/>
      <c r="D4694" s="90"/>
      <c r="E4694" s="90"/>
      <c r="F4694" s="90"/>
      <c r="G4694" s="90"/>
      <c r="H4694" s="90"/>
    </row>
    <row r="4695" spans="1:8">
      <c r="A4695" s="90"/>
      <c r="B4695" s="90"/>
      <c r="C4695" s="90"/>
      <c r="D4695" s="90"/>
      <c r="E4695" s="90"/>
      <c r="F4695" s="90"/>
      <c r="G4695" s="90"/>
      <c r="H4695" s="90"/>
    </row>
    <row r="4696" spans="1:8">
      <c r="A4696" s="90"/>
      <c r="B4696" s="90"/>
      <c r="C4696" s="90"/>
      <c r="D4696" s="90"/>
      <c r="E4696" s="90"/>
      <c r="F4696" s="90"/>
      <c r="G4696" s="90"/>
      <c r="H4696" s="90"/>
    </row>
    <row r="4697" spans="1:8">
      <c r="A4697" s="90"/>
      <c r="B4697" s="90"/>
      <c r="C4697" s="90"/>
      <c r="D4697" s="90"/>
      <c r="E4697" s="90"/>
      <c r="F4697" s="90"/>
      <c r="G4697" s="90"/>
      <c r="H4697" s="90"/>
    </row>
    <row r="4698" spans="1:8">
      <c r="A4698" s="90"/>
      <c r="B4698" s="90"/>
      <c r="C4698" s="90"/>
      <c r="D4698" s="90"/>
      <c r="E4698" s="90"/>
      <c r="F4698" s="90"/>
      <c r="G4698" s="90"/>
      <c r="H4698" s="90"/>
    </row>
    <row r="4699" spans="1:8">
      <c r="A4699" s="90"/>
      <c r="B4699" s="90"/>
      <c r="C4699" s="90"/>
      <c r="D4699" s="90"/>
      <c r="E4699" s="90"/>
      <c r="F4699" s="90"/>
      <c r="G4699" s="90"/>
      <c r="H4699" s="90"/>
    </row>
    <row r="4700" spans="1:8">
      <c r="A4700" s="90"/>
      <c r="B4700" s="90"/>
      <c r="C4700" s="90"/>
      <c r="D4700" s="90"/>
      <c r="E4700" s="90"/>
      <c r="F4700" s="90"/>
      <c r="G4700" s="90"/>
      <c r="H4700" s="90"/>
    </row>
    <row r="4701" spans="1:8">
      <c r="A4701" s="90"/>
      <c r="B4701" s="90"/>
      <c r="C4701" s="90"/>
      <c r="D4701" s="90"/>
      <c r="E4701" s="90"/>
      <c r="F4701" s="90"/>
      <c r="G4701" s="90"/>
      <c r="H4701" s="90"/>
    </row>
    <row r="4702" spans="1:8">
      <c r="A4702" s="90"/>
      <c r="B4702" s="90"/>
      <c r="C4702" s="90"/>
      <c r="D4702" s="90"/>
      <c r="E4702" s="90"/>
      <c r="F4702" s="90"/>
      <c r="G4702" s="90"/>
      <c r="H4702" s="90"/>
    </row>
    <row r="4703" spans="1:8">
      <c r="A4703" s="90"/>
      <c r="B4703" s="90"/>
      <c r="C4703" s="90"/>
      <c r="D4703" s="90"/>
      <c r="E4703" s="90"/>
      <c r="F4703" s="90"/>
      <c r="G4703" s="90"/>
      <c r="H4703" s="90"/>
    </row>
    <row r="4704" spans="1:8">
      <c r="A4704" s="90"/>
      <c r="B4704" s="90"/>
      <c r="C4704" s="90"/>
      <c r="D4704" s="90"/>
      <c r="E4704" s="90"/>
      <c r="F4704" s="90"/>
      <c r="G4704" s="90"/>
      <c r="H4704" s="90"/>
    </row>
    <row r="4705" spans="1:8">
      <c r="A4705" s="90"/>
      <c r="B4705" s="90"/>
      <c r="C4705" s="90"/>
      <c r="D4705" s="90"/>
      <c r="E4705" s="90"/>
      <c r="F4705" s="90"/>
      <c r="G4705" s="90"/>
      <c r="H4705" s="90"/>
    </row>
    <row r="4706" spans="1:8">
      <c r="A4706" s="90"/>
      <c r="B4706" s="90"/>
      <c r="C4706" s="90"/>
      <c r="D4706" s="90"/>
      <c r="E4706" s="90"/>
      <c r="F4706" s="90"/>
      <c r="G4706" s="90"/>
      <c r="H4706" s="90"/>
    </row>
    <row r="4707" spans="1:8">
      <c r="A4707" s="90"/>
      <c r="B4707" s="90"/>
      <c r="C4707" s="90"/>
      <c r="D4707" s="90"/>
      <c r="E4707" s="90"/>
      <c r="F4707" s="90"/>
      <c r="G4707" s="90"/>
      <c r="H4707" s="90"/>
    </row>
    <row r="4708" spans="1:8">
      <c r="A4708" s="90"/>
      <c r="B4708" s="90"/>
      <c r="C4708" s="90"/>
      <c r="D4708" s="90"/>
      <c r="E4708" s="90"/>
      <c r="F4708" s="90"/>
      <c r="G4708" s="90"/>
      <c r="H4708" s="90"/>
    </row>
    <row r="4709" spans="1:8">
      <c r="A4709" s="90"/>
      <c r="B4709" s="90"/>
      <c r="C4709" s="90"/>
      <c r="D4709" s="90"/>
      <c r="E4709" s="90"/>
      <c r="F4709" s="90"/>
      <c r="G4709" s="90"/>
      <c r="H4709" s="90"/>
    </row>
    <row r="4710" spans="1:8">
      <c r="A4710" s="90"/>
      <c r="B4710" s="90"/>
      <c r="C4710" s="90"/>
      <c r="D4710" s="90"/>
      <c r="E4710" s="90"/>
      <c r="F4710" s="90"/>
      <c r="G4710" s="90"/>
      <c r="H4710" s="90"/>
    </row>
    <row r="4711" spans="1:8">
      <c r="A4711" s="90"/>
      <c r="B4711" s="90"/>
      <c r="C4711" s="90"/>
      <c r="D4711" s="90"/>
      <c r="E4711" s="90"/>
      <c r="F4711" s="90"/>
      <c r="G4711" s="90"/>
      <c r="H4711" s="90"/>
    </row>
    <row r="4712" spans="1:8">
      <c r="A4712" s="90"/>
      <c r="B4712" s="90"/>
      <c r="C4712" s="90"/>
      <c r="D4712" s="90"/>
      <c r="E4712" s="90"/>
      <c r="F4712" s="90"/>
      <c r="G4712" s="90"/>
      <c r="H4712" s="90"/>
    </row>
    <row r="4713" spans="1:8">
      <c r="A4713" s="90"/>
      <c r="B4713" s="90"/>
      <c r="C4713" s="90"/>
      <c r="D4713" s="90"/>
      <c r="E4713" s="90"/>
      <c r="F4713" s="90"/>
      <c r="G4713" s="90"/>
      <c r="H4713" s="90"/>
    </row>
    <row r="4714" spans="1:8">
      <c r="A4714" s="90"/>
      <c r="B4714" s="90"/>
      <c r="C4714" s="90"/>
      <c r="D4714" s="90"/>
      <c r="E4714" s="90"/>
      <c r="F4714" s="90"/>
      <c r="G4714" s="90"/>
      <c r="H4714" s="90"/>
    </row>
    <row r="4715" spans="1:8">
      <c r="A4715" s="90"/>
      <c r="B4715" s="90"/>
      <c r="C4715" s="90"/>
      <c r="D4715" s="90"/>
      <c r="E4715" s="90"/>
      <c r="F4715" s="90"/>
      <c r="G4715" s="90"/>
      <c r="H4715" s="90"/>
    </row>
    <row r="4716" spans="1:8">
      <c r="A4716" s="90"/>
      <c r="B4716" s="90"/>
      <c r="C4716" s="90"/>
      <c r="D4716" s="90"/>
      <c r="E4716" s="90"/>
      <c r="F4716" s="90"/>
      <c r="G4716" s="90"/>
      <c r="H4716" s="90"/>
    </row>
    <row r="4717" spans="1:8">
      <c r="A4717" s="90"/>
      <c r="B4717" s="90"/>
      <c r="C4717" s="90"/>
      <c r="D4717" s="90"/>
      <c r="E4717" s="90"/>
      <c r="F4717" s="90"/>
      <c r="G4717" s="90"/>
      <c r="H4717" s="90"/>
    </row>
    <row r="4718" spans="1:8">
      <c r="A4718" s="90"/>
      <c r="B4718" s="90"/>
      <c r="C4718" s="90"/>
      <c r="D4718" s="90"/>
      <c r="E4718" s="90"/>
      <c r="F4718" s="90"/>
      <c r="G4718" s="90"/>
      <c r="H4718" s="90"/>
    </row>
    <row r="4719" spans="1:8">
      <c r="A4719" s="90"/>
      <c r="B4719" s="90"/>
      <c r="C4719" s="90"/>
      <c r="D4719" s="90"/>
      <c r="E4719" s="90"/>
      <c r="F4719" s="90"/>
      <c r="G4719" s="90"/>
      <c r="H4719" s="90"/>
    </row>
    <row r="4720" spans="1:8">
      <c r="A4720" s="90"/>
      <c r="B4720" s="90"/>
      <c r="C4720" s="90"/>
      <c r="D4720" s="90"/>
      <c r="E4720" s="90"/>
      <c r="F4720" s="90"/>
      <c r="G4720" s="90"/>
      <c r="H4720" s="90"/>
    </row>
    <row r="4721" spans="1:8">
      <c r="A4721" s="90"/>
      <c r="B4721" s="90"/>
      <c r="C4721" s="90"/>
      <c r="D4721" s="90"/>
      <c r="E4721" s="90"/>
      <c r="F4721" s="90"/>
      <c r="G4721" s="90"/>
      <c r="H4721" s="90"/>
    </row>
    <row r="4722" spans="1:8">
      <c r="A4722" s="90"/>
      <c r="B4722" s="90"/>
      <c r="C4722" s="90"/>
      <c r="D4722" s="90"/>
      <c r="E4722" s="90"/>
      <c r="F4722" s="90"/>
      <c r="G4722" s="90"/>
      <c r="H4722" s="90"/>
    </row>
    <row r="4723" spans="1:8">
      <c r="A4723" s="90"/>
      <c r="B4723" s="90"/>
      <c r="C4723" s="90"/>
      <c r="D4723" s="90"/>
      <c r="E4723" s="90"/>
      <c r="F4723" s="90"/>
      <c r="G4723" s="90"/>
      <c r="H4723" s="90"/>
    </row>
    <row r="4724" spans="1:8">
      <c r="A4724" s="90"/>
      <c r="B4724" s="90"/>
      <c r="C4724" s="90"/>
      <c r="D4724" s="90"/>
      <c r="E4724" s="90"/>
      <c r="F4724" s="90"/>
      <c r="G4724" s="90"/>
      <c r="H4724" s="90"/>
    </row>
    <row r="4725" spans="1:8">
      <c r="A4725" s="90"/>
      <c r="B4725" s="90"/>
      <c r="C4725" s="90"/>
      <c r="D4725" s="90"/>
      <c r="E4725" s="90"/>
      <c r="F4725" s="90"/>
      <c r="G4725" s="90"/>
      <c r="H4725" s="90"/>
    </row>
    <row r="4726" spans="1:8">
      <c r="A4726" s="90"/>
      <c r="B4726" s="90"/>
      <c r="C4726" s="90"/>
      <c r="D4726" s="90"/>
      <c r="E4726" s="90"/>
      <c r="F4726" s="90"/>
      <c r="G4726" s="90"/>
      <c r="H4726" s="90"/>
    </row>
    <row r="4727" spans="1:8">
      <c r="A4727" s="90"/>
      <c r="B4727" s="90"/>
      <c r="C4727" s="90"/>
      <c r="D4727" s="90"/>
      <c r="E4727" s="90"/>
      <c r="F4727" s="90"/>
      <c r="G4727" s="90"/>
      <c r="H4727" s="90"/>
    </row>
    <row r="4728" spans="1:8">
      <c r="A4728" s="90"/>
      <c r="B4728" s="90"/>
      <c r="C4728" s="90"/>
      <c r="D4728" s="90"/>
      <c r="E4728" s="90"/>
      <c r="F4728" s="90"/>
      <c r="G4728" s="90"/>
      <c r="H4728" s="90"/>
    </row>
    <row r="4729" spans="1:8">
      <c r="A4729" s="90"/>
      <c r="B4729" s="90"/>
      <c r="C4729" s="90"/>
      <c r="D4729" s="90"/>
      <c r="E4729" s="90"/>
      <c r="F4729" s="90"/>
      <c r="G4729" s="90"/>
      <c r="H4729" s="90"/>
    </row>
    <row r="4730" spans="1:8">
      <c r="A4730" s="90"/>
      <c r="B4730" s="90"/>
      <c r="C4730" s="90"/>
      <c r="D4730" s="90"/>
      <c r="E4730" s="90"/>
      <c r="F4730" s="90"/>
      <c r="G4730" s="90"/>
      <c r="H4730" s="90"/>
    </row>
    <row r="4731" spans="1:8">
      <c r="A4731" s="90"/>
      <c r="B4731" s="90"/>
      <c r="C4731" s="90"/>
      <c r="D4731" s="90"/>
      <c r="E4731" s="90"/>
      <c r="F4731" s="90"/>
      <c r="G4731" s="90"/>
      <c r="H4731" s="90"/>
    </row>
    <row r="4732" spans="1:8">
      <c r="A4732" s="90"/>
      <c r="B4732" s="90"/>
      <c r="C4732" s="90"/>
      <c r="D4732" s="90"/>
      <c r="E4732" s="90"/>
      <c r="F4732" s="90"/>
      <c r="G4732" s="90"/>
      <c r="H4732" s="90"/>
    </row>
    <row r="4733" spans="1:8">
      <c r="A4733" s="90"/>
      <c r="B4733" s="90"/>
      <c r="C4733" s="90"/>
      <c r="D4733" s="90"/>
      <c r="E4733" s="90"/>
      <c r="F4733" s="90"/>
      <c r="G4733" s="90"/>
      <c r="H4733" s="90"/>
    </row>
    <row r="4734" spans="1:8">
      <c r="A4734" s="90"/>
      <c r="B4734" s="90"/>
      <c r="C4734" s="90"/>
      <c r="D4734" s="90"/>
      <c r="E4734" s="90"/>
      <c r="F4734" s="90"/>
      <c r="G4734" s="90"/>
      <c r="H4734" s="90"/>
    </row>
    <row r="4735" spans="1:8">
      <c r="A4735" s="90"/>
      <c r="B4735" s="90"/>
      <c r="C4735" s="90"/>
      <c r="D4735" s="90"/>
      <c r="E4735" s="90"/>
      <c r="F4735" s="90"/>
      <c r="G4735" s="90"/>
      <c r="H4735" s="90"/>
    </row>
    <row r="4736" spans="1:8">
      <c r="A4736" s="90"/>
      <c r="B4736" s="90"/>
      <c r="C4736" s="90"/>
      <c r="D4736" s="90"/>
      <c r="E4736" s="90"/>
      <c r="F4736" s="90"/>
      <c r="G4736" s="90"/>
      <c r="H4736" s="90"/>
    </row>
    <row r="4737" spans="1:8">
      <c r="A4737" s="90"/>
      <c r="B4737" s="90"/>
      <c r="C4737" s="90"/>
      <c r="D4737" s="90"/>
      <c r="E4737" s="90"/>
      <c r="F4737" s="90"/>
      <c r="G4737" s="90"/>
      <c r="H4737" s="90"/>
    </row>
    <row r="4738" spans="1:8">
      <c r="A4738" s="90"/>
      <c r="B4738" s="90"/>
      <c r="C4738" s="90"/>
      <c r="D4738" s="90"/>
      <c r="E4738" s="90"/>
      <c r="F4738" s="90"/>
      <c r="G4738" s="90"/>
      <c r="H4738" s="90"/>
    </row>
    <row r="4739" spans="1:8">
      <c r="A4739" s="90"/>
      <c r="B4739" s="90"/>
      <c r="C4739" s="90"/>
      <c r="D4739" s="90"/>
      <c r="E4739" s="90"/>
      <c r="F4739" s="90"/>
      <c r="G4739" s="90"/>
      <c r="H4739" s="90"/>
    </row>
    <row r="4740" spans="1:8">
      <c r="A4740" s="90"/>
      <c r="B4740" s="90"/>
      <c r="C4740" s="90"/>
      <c r="D4740" s="90"/>
      <c r="E4740" s="90"/>
      <c r="F4740" s="90"/>
      <c r="G4740" s="90"/>
      <c r="H4740" s="90"/>
    </row>
    <row r="4741" spans="1:8">
      <c r="A4741" s="90"/>
      <c r="B4741" s="90"/>
      <c r="C4741" s="90"/>
      <c r="D4741" s="90"/>
      <c r="E4741" s="90"/>
      <c r="F4741" s="90"/>
      <c r="G4741" s="90"/>
      <c r="H4741" s="90"/>
    </row>
    <row r="4742" spans="1:8">
      <c r="A4742" s="90"/>
      <c r="B4742" s="90"/>
      <c r="C4742" s="90"/>
      <c r="D4742" s="90"/>
      <c r="E4742" s="90"/>
      <c r="F4742" s="90"/>
      <c r="G4742" s="90"/>
      <c r="H4742" s="90"/>
    </row>
    <row r="4743" spans="1:8">
      <c r="A4743" s="90"/>
      <c r="B4743" s="90"/>
      <c r="C4743" s="90"/>
      <c r="D4743" s="90"/>
      <c r="E4743" s="90"/>
      <c r="F4743" s="90"/>
      <c r="G4743" s="90"/>
      <c r="H4743" s="90"/>
    </row>
    <row r="4744" spans="1:8">
      <c r="A4744" s="90"/>
      <c r="B4744" s="90"/>
      <c r="C4744" s="90"/>
      <c r="D4744" s="90"/>
      <c r="E4744" s="90"/>
      <c r="F4744" s="90"/>
      <c r="G4744" s="90"/>
      <c r="H4744" s="90"/>
    </row>
    <row r="4745" spans="1:8">
      <c r="A4745" s="90"/>
      <c r="B4745" s="90"/>
      <c r="C4745" s="90"/>
      <c r="D4745" s="90"/>
      <c r="E4745" s="90"/>
      <c r="F4745" s="90"/>
      <c r="G4745" s="90"/>
      <c r="H4745" s="90"/>
    </row>
    <row r="4746" spans="1:8">
      <c r="A4746" s="90"/>
      <c r="B4746" s="90"/>
      <c r="C4746" s="90"/>
      <c r="D4746" s="90"/>
      <c r="E4746" s="90"/>
      <c r="F4746" s="90"/>
      <c r="G4746" s="90"/>
      <c r="H4746" s="90"/>
    </row>
    <row r="4747" spans="1:8">
      <c r="A4747" s="90"/>
      <c r="B4747" s="90"/>
      <c r="C4747" s="90"/>
      <c r="D4747" s="90"/>
      <c r="E4747" s="90"/>
      <c r="F4747" s="90"/>
      <c r="G4747" s="90"/>
      <c r="H4747" s="90"/>
    </row>
    <row r="4748" spans="1:8">
      <c r="A4748" s="90"/>
      <c r="B4748" s="90"/>
      <c r="C4748" s="90"/>
      <c r="D4748" s="90"/>
      <c r="E4748" s="90"/>
      <c r="F4748" s="90"/>
      <c r="G4748" s="90"/>
      <c r="H4748" s="90"/>
    </row>
    <row r="4749" spans="1:8">
      <c r="A4749" s="90"/>
      <c r="B4749" s="90"/>
      <c r="C4749" s="90"/>
      <c r="D4749" s="90"/>
      <c r="E4749" s="90"/>
      <c r="F4749" s="90"/>
      <c r="G4749" s="90"/>
      <c r="H4749" s="90"/>
    </row>
    <row r="4750" spans="1:8">
      <c r="A4750" s="90"/>
      <c r="B4750" s="90"/>
      <c r="C4750" s="90"/>
      <c r="D4750" s="90"/>
      <c r="E4750" s="90"/>
      <c r="F4750" s="90"/>
      <c r="G4750" s="90"/>
      <c r="H4750" s="90"/>
    </row>
    <row r="4751" spans="1:8">
      <c r="A4751" s="90"/>
      <c r="B4751" s="90"/>
      <c r="C4751" s="90"/>
      <c r="D4751" s="90"/>
      <c r="E4751" s="90"/>
      <c r="F4751" s="90"/>
      <c r="G4751" s="90"/>
      <c r="H4751" s="90"/>
    </row>
    <row r="4752" spans="1:8">
      <c r="A4752" s="90"/>
      <c r="B4752" s="90"/>
      <c r="C4752" s="90"/>
      <c r="D4752" s="90"/>
      <c r="E4752" s="90"/>
      <c r="F4752" s="90"/>
      <c r="G4752" s="90"/>
      <c r="H4752" s="90"/>
    </row>
    <row r="4753" spans="1:8">
      <c r="A4753" s="90"/>
      <c r="B4753" s="90"/>
      <c r="C4753" s="90"/>
      <c r="D4753" s="90"/>
      <c r="E4753" s="90"/>
      <c r="F4753" s="90"/>
      <c r="G4753" s="90"/>
      <c r="H4753" s="90"/>
    </row>
    <row r="4754" spans="1:8">
      <c r="A4754" s="90"/>
      <c r="B4754" s="90"/>
      <c r="C4754" s="90"/>
      <c r="D4754" s="90"/>
      <c r="E4754" s="90"/>
      <c r="F4754" s="90"/>
      <c r="G4754" s="90"/>
      <c r="H4754" s="90"/>
    </row>
    <row r="4755" spans="1:8">
      <c r="A4755" s="90"/>
      <c r="B4755" s="90"/>
      <c r="C4755" s="90"/>
      <c r="D4755" s="90"/>
      <c r="E4755" s="90"/>
      <c r="F4755" s="90"/>
      <c r="G4755" s="90"/>
      <c r="H4755" s="90"/>
    </row>
    <row r="4756" spans="1:8">
      <c r="A4756" s="90"/>
      <c r="B4756" s="90"/>
      <c r="C4756" s="90"/>
      <c r="D4756" s="90"/>
      <c r="E4756" s="90"/>
      <c r="F4756" s="90"/>
      <c r="G4756" s="90"/>
      <c r="H4756" s="90"/>
    </row>
    <row r="4757" spans="1:8">
      <c r="A4757" s="90"/>
      <c r="B4757" s="90"/>
      <c r="C4757" s="90"/>
      <c r="D4757" s="90"/>
      <c r="E4757" s="90"/>
      <c r="F4757" s="90"/>
      <c r="G4757" s="90"/>
      <c r="H4757" s="90"/>
    </row>
    <row r="4758" spans="1:8">
      <c r="A4758" s="90"/>
      <c r="B4758" s="90"/>
      <c r="C4758" s="90"/>
      <c r="D4758" s="90"/>
      <c r="E4758" s="90"/>
      <c r="F4758" s="90"/>
      <c r="G4758" s="90"/>
      <c r="H4758" s="90"/>
    </row>
    <row r="4759" spans="1:8">
      <c r="A4759" s="90"/>
      <c r="B4759" s="90"/>
      <c r="C4759" s="90"/>
      <c r="D4759" s="90"/>
      <c r="E4759" s="90"/>
      <c r="F4759" s="90"/>
      <c r="G4759" s="90"/>
      <c r="H4759" s="90"/>
    </row>
    <row r="4760" spans="1:8">
      <c r="A4760" s="90"/>
      <c r="B4760" s="90"/>
      <c r="C4760" s="90"/>
      <c r="D4760" s="90"/>
      <c r="E4760" s="90"/>
      <c r="F4760" s="90"/>
      <c r="G4760" s="90"/>
      <c r="H4760" s="90"/>
    </row>
    <row r="4761" spans="1:8">
      <c r="A4761" s="90"/>
      <c r="B4761" s="90"/>
      <c r="C4761" s="90"/>
      <c r="D4761" s="90"/>
      <c r="E4761" s="90"/>
      <c r="F4761" s="90"/>
      <c r="G4761" s="90"/>
      <c r="H4761" s="90"/>
    </row>
    <row r="4762" spans="1:8">
      <c r="A4762" s="90"/>
      <c r="B4762" s="90"/>
      <c r="C4762" s="90"/>
      <c r="D4762" s="90"/>
      <c r="E4762" s="90"/>
      <c r="F4762" s="90"/>
      <c r="G4762" s="90"/>
      <c r="H4762" s="90"/>
    </row>
    <row r="4763" spans="1:8">
      <c r="A4763" s="90"/>
      <c r="B4763" s="90"/>
      <c r="C4763" s="90"/>
      <c r="D4763" s="90"/>
      <c r="E4763" s="90"/>
      <c r="F4763" s="90"/>
      <c r="G4763" s="90"/>
      <c r="H4763" s="90"/>
    </row>
    <row r="4764" spans="1:8">
      <c r="A4764" s="90"/>
      <c r="B4764" s="90"/>
      <c r="C4764" s="90"/>
      <c r="D4764" s="90"/>
      <c r="E4764" s="90"/>
      <c r="F4764" s="90"/>
      <c r="G4764" s="90"/>
      <c r="H4764" s="90"/>
    </row>
    <row r="4765" spans="1:8">
      <c r="A4765" s="90"/>
      <c r="B4765" s="90"/>
      <c r="C4765" s="90"/>
      <c r="D4765" s="90"/>
      <c r="E4765" s="90"/>
      <c r="F4765" s="90"/>
      <c r="G4765" s="90"/>
      <c r="H4765" s="90"/>
    </row>
    <row r="4766" spans="1:8">
      <c r="A4766" s="90"/>
      <c r="B4766" s="90"/>
      <c r="C4766" s="90"/>
      <c r="D4766" s="90"/>
      <c r="E4766" s="90"/>
      <c r="F4766" s="90"/>
      <c r="G4766" s="90"/>
      <c r="H4766" s="90"/>
    </row>
    <row r="4767" spans="1:8">
      <c r="A4767" s="90"/>
      <c r="B4767" s="90"/>
      <c r="C4767" s="90"/>
      <c r="D4767" s="90"/>
      <c r="E4767" s="90"/>
      <c r="F4767" s="90"/>
      <c r="G4767" s="90"/>
      <c r="H4767" s="90"/>
    </row>
    <row r="4768" spans="1:8">
      <c r="A4768" s="90"/>
      <c r="B4768" s="90"/>
      <c r="C4768" s="90"/>
      <c r="D4768" s="90"/>
      <c r="E4768" s="90"/>
      <c r="F4768" s="90"/>
      <c r="G4768" s="90"/>
      <c r="H4768" s="90"/>
    </row>
    <row r="4769" spans="1:8">
      <c r="A4769" s="90"/>
      <c r="B4769" s="90"/>
      <c r="C4769" s="90"/>
      <c r="D4769" s="90"/>
      <c r="E4769" s="90"/>
      <c r="F4769" s="90"/>
      <c r="G4769" s="90"/>
      <c r="H4769" s="90"/>
    </row>
    <row r="4770" spans="1:8">
      <c r="A4770" s="90"/>
      <c r="B4770" s="90"/>
      <c r="C4770" s="90"/>
      <c r="D4770" s="90"/>
      <c r="E4770" s="90"/>
      <c r="F4770" s="90"/>
      <c r="G4770" s="90"/>
      <c r="H4770" s="90"/>
    </row>
    <row r="4771" spans="1:8">
      <c r="A4771" s="90"/>
      <c r="B4771" s="90"/>
      <c r="C4771" s="90"/>
      <c r="D4771" s="90"/>
      <c r="E4771" s="90"/>
      <c r="F4771" s="90"/>
      <c r="G4771" s="90"/>
      <c r="H4771" s="90"/>
    </row>
    <row r="4772" spans="1:8">
      <c r="A4772" s="90"/>
      <c r="B4772" s="90"/>
      <c r="C4772" s="90"/>
      <c r="D4772" s="90"/>
      <c r="E4772" s="90"/>
      <c r="F4772" s="90"/>
      <c r="G4772" s="90"/>
      <c r="H4772" s="90"/>
    </row>
    <row r="4773" spans="1:8">
      <c r="A4773" s="90"/>
      <c r="B4773" s="90"/>
      <c r="C4773" s="90"/>
      <c r="D4773" s="90"/>
      <c r="E4773" s="90"/>
      <c r="F4773" s="90"/>
      <c r="G4773" s="90"/>
      <c r="H4773" s="90"/>
    </row>
    <row r="4774" spans="1:8">
      <c r="A4774" s="90"/>
      <c r="B4774" s="90"/>
      <c r="C4774" s="90"/>
      <c r="D4774" s="90"/>
      <c r="E4774" s="90"/>
      <c r="F4774" s="90"/>
      <c r="G4774" s="90"/>
      <c r="H4774" s="90"/>
    </row>
    <row r="4775" spans="1:8">
      <c r="A4775" s="90"/>
      <c r="B4775" s="90"/>
      <c r="C4775" s="90"/>
      <c r="D4775" s="90"/>
      <c r="E4775" s="90"/>
      <c r="F4775" s="90"/>
      <c r="G4775" s="90"/>
      <c r="H4775" s="90"/>
    </row>
    <row r="4776" spans="1:8">
      <c r="A4776" s="90"/>
      <c r="B4776" s="90"/>
      <c r="C4776" s="90"/>
      <c r="D4776" s="90"/>
      <c r="E4776" s="90"/>
      <c r="F4776" s="90"/>
      <c r="G4776" s="90"/>
      <c r="H4776" s="90"/>
    </row>
    <row r="4777" spans="1:8">
      <c r="A4777" s="90"/>
      <c r="B4777" s="90"/>
      <c r="C4777" s="90"/>
      <c r="D4777" s="90"/>
      <c r="E4777" s="90"/>
      <c r="F4777" s="90"/>
      <c r="G4777" s="90"/>
      <c r="H4777" s="90"/>
    </row>
    <row r="4778" spans="1:8">
      <c r="A4778" s="90"/>
      <c r="B4778" s="90"/>
      <c r="C4778" s="90"/>
      <c r="D4778" s="90"/>
      <c r="E4778" s="90"/>
      <c r="F4778" s="90"/>
      <c r="G4778" s="90"/>
      <c r="H4778" s="90"/>
    </row>
    <row r="4779" spans="1:8">
      <c r="A4779" s="90"/>
      <c r="B4779" s="90"/>
      <c r="C4779" s="90"/>
      <c r="D4779" s="90"/>
      <c r="E4779" s="90"/>
      <c r="F4779" s="90"/>
      <c r="G4779" s="90"/>
      <c r="H4779" s="90"/>
    </row>
    <row r="4780" spans="1:8">
      <c r="A4780" s="90"/>
      <c r="B4780" s="90"/>
      <c r="C4780" s="90"/>
      <c r="D4780" s="90"/>
      <c r="E4780" s="90"/>
      <c r="F4780" s="90"/>
      <c r="G4780" s="90"/>
      <c r="H4780" s="90"/>
    </row>
    <row r="4781" spans="1:8">
      <c r="A4781" s="90"/>
      <c r="B4781" s="90"/>
      <c r="C4781" s="90"/>
      <c r="D4781" s="90"/>
      <c r="E4781" s="90"/>
      <c r="F4781" s="90"/>
      <c r="G4781" s="90"/>
      <c r="H4781" s="90"/>
    </row>
    <row r="4782" spans="1:8">
      <c r="A4782" s="90"/>
      <c r="B4782" s="90"/>
      <c r="C4782" s="90"/>
      <c r="D4782" s="90"/>
      <c r="E4782" s="90"/>
      <c r="F4782" s="90"/>
      <c r="G4782" s="90"/>
      <c r="H4782" s="90"/>
    </row>
    <row r="4783" spans="1:8">
      <c r="A4783" s="90"/>
      <c r="B4783" s="90"/>
      <c r="C4783" s="90"/>
      <c r="D4783" s="90"/>
      <c r="E4783" s="90"/>
      <c r="F4783" s="90"/>
      <c r="G4783" s="90"/>
      <c r="H4783" s="90"/>
    </row>
    <row r="4784" spans="1:8">
      <c r="A4784" s="90"/>
      <c r="B4784" s="90"/>
      <c r="C4784" s="90"/>
      <c r="D4784" s="90"/>
      <c r="E4784" s="90"/>
      <c r="F4784" s="90"/>
      <c r="G4784" s="90"/>
      <c r="H4784" s="90"/>
    </row>
    <row r="4785" spans="1:8">
      <c r="A4785" s="90"/>
      <c r="B4785" s="90"/>
      <c r="C4785" s="90"/>
      <c r="D4785" s="90"/>
      <c r="E4785" s="90"/>
      <c r="F4785" s="90"/>
      <c r="G4785" s="90"/>
      <c r="H4785" s="90"/>
    </row>
    <row r="4786" spans="1:8">
      <c r="A4786" s="90"/>
      <c r="B4786" s="90"/>
      <c r="C4786" s="90"/>
      <c r="D4786" s="90"/>
      <c r="E4786" s="90"/>
      <c r="F4786" s="90"/>
      <c r="G4786" s="90"/>
      <c r="H4786" s="90"/>
    </row>
    <row r="4787" spans="1:8">
      <c r="A4787" s="90"/>
      <c r="B4787" s="90"/>
      <c r="C4787" s="90"/>
      <c r="D4787" s="90"/>
      <c r="E4787" s="90"/>
      <c r="F4787" s="90"/>
      <c r="G4787" s="90"/>
      <c r="H4787" s="90"/>
    </row>
    <row r="4788" spans="1:8">
      <c r="A4788" s="90"/>
      <c r="B4788" s="90"/>
      <c r="C4788" s="90"/>
      <c r="D4788" s="90"/>
      <c r="E4788" s="90"/>
      <c r="F4788" s="90"/>
      <c r="G4788" s="90"/>
      <c r="H4788" s="90"/>
    </row>
    <row r="4789" spans="1:8">
      <c r="A4789" s="90"/>
      <c r="B4789" s="90"/>
      <c r="C4789" s="90"/>
      <c r="D4789" s="90"/>
      <c r="E4789" s="90"/>
      <c r="F4789" s="90"/>
      <c r="G4789" s="90"/>
      <c r="H4789" s="90"/>
    </row>
    <row r="4790" spans="1:8">
      <c r="A4790" s="90"/>
      <c r="B4790" s="90"/>
      <c r="C4790" s="90"/>
      <c r="D4790" s="90"/>
      <c r="E4790" s="90"/>
      <c r="F4790" s="90"/>
      <c r="G4790" s="90"/>
      <c r="H4790" s="90"/>
    </row>
    <row r="4791" spans="1:8">
      <c r="A4791" s="90"/>
      <c r="B4791" s="90"/>
      <c r="C4791" s="90"/>
      <c r="D4791" s="90"/>
      <c r="E4791" s="90"/>
      <c r="F4791" s="90"/>
      <c r="G4791" s="90"/>
      <c r="H4791" s="90"/>
    </row>
    <row r="4792" spans="1:8">
      <c r="A4792" s="90"/>
      <c r="B4792" s="90"/>
      <c r="C4792" s="90"/>
      <c r="D4792" s="90"/>
      <c r="E4792" s="90"/>
      <c r="F4792" s="90"/>
      <c r="G4792" s="90"/>
      <c r="H4792" s="90"/>
    </row>
    <row r="4793" spans="1:8">
      <c r="A4793" s="90"/>
      <c r="B4793" s="90"/>
      <c r="C4793" s="90"/>
      <c r="D4793" s="90"/>
      <c r="E4793" s="90"/>
      <c r="F4793" s="90"/>
      <c r="G4793" s="90"/>
      <c r="H4793" s="90"/>
    </row>
    <row r="4794" spans="1:8">
      <c r="A4794" s="90"/>
      <c r="B4794" s="90"/>
      <c r="C4794" s="90"/>
      <c r="D4794" s="90"/>
      <c r="E4794" s="90"/>
      <c r="F4794" s="90"/>
      <c r="G4794" s="90"/>
      <c r="H4794" s="90"/>
    </row>
    <row r="4795" spans="1:8">
      <c r="A4795" s="90"/>
      <c r="B4795" s="90"/>
      <c r="C4795" s="90"/>
      <c r="D4795" s="90"/>
      <c r="E4795" s="90"/>
      <c r="F4795" s="90"/>
      <c r="G4795" s="90"/>
      <c r="H4795" s="90"/>
    </row>
    <row r="4796" spans="1:8">
      <c r="A4796" s="90"/>
      <c r="B4796" s="90"/>
      <c r="C4796" s="90"/>
      <c r="D4796" s="90"/>
      <c r="E4796" s="90"/>
      <c r="F4796" s="90"/>
      <c r="G4796" s="90"/>
      <c r="H4796" s="90"/>
    </row>
    <row r="4797" spans="1:8">
      <c r="A4797" s="90"/>
      <c r="B4797" s="90"/>
      <c r="C4797" s="90"/>
      <c r="D4797" s="90"/>
      <c r="E4797" s="90"/>
      <c r="F4797" s="90"/>
      <c r="G4797" s="90"/>
      <c r="H4797" s="90"/>
    </row>
    <row r="4798" spans="1:8">
      <c r="A4798" s="90"/>
      <c r="B4798" s="90"/>
      <c r="C4798" s="90"/>
      <c r="D4798" s="90"/>
      <c r="E4798" s="90"/>
      <c r="F4798" s="90"/>
      <c r="G4798" s="90"/>
      <c r="H4798" s="90"/>
    </row>
    <row r="4799" spans="1:8">
      <c r="A4799" s="90"/>
      <c r="B4799" s="90"/>
      <c r="C4799" s="90"/>
      <c r="D4799" s="90"/>
      <c r="E4799" s="90"/>
      <c r="F4799" s="90"/>
      <c r="G4799" s="90"/>
      <c r="H4799" s="90"/>
    </row>
    <row r="4800" spans="1:8">
      <c r="A4800" s="90"/>
      <c r="B4800" s="90"/>
      <c r="C4800" s="90"/>
      <c r="D4800" s="90"/>
      <c r="E4800" s="90"/>
      <c r="F4800" s="90"/>
      <c r="G4800" s="90"/>
      <c r="H4800" s="90"/>
    </row>
    <row r="4801" spans="1:8">
      <c r="A4801" s="90"/>
      <c r="B4801" s="90"/>
      <c r="C4801" s="90"/>
      <c r="D4801" s="90"/>
      <c r="E4801" s="90"/>
      <c r="F4801" s="90"/>
      <c r="G4801" s="90"/>
      <c r="H4801" s="90"/>
    </row>
    <row r="4802" spans="1:8">
      <c r="A4802" s="90"/>
      <c r="B4802" s="90"/>
      <c r="C4802" s="90"/>
      <c r="D4802" s="90"/>
      <c r="E4802" s="90"/>
      <c r="F4802" s="90"/>
      <c r="G4802" s="90"/>
      <c r="H4802" s="90"/>
    </row>
    <row r="4803" spans="1:8">
      <c r="A4803" s="90"/>
      <c r="B4803" s="90"/>
      <c r="C4803" s="90"/>
      <c r="D4803" s="90"/>
      <c r="E4803" s="90"/>
      <c r="F4803" s="90"/>
      <c r="G4803" s="90"/>
      <c r="H4803" s="90"/>
    </row>
    <row r="4804" spans="1:8">
      <c r="A4804" s="90"/>
      <c r="B4804" s="90"/>
      <c r="C4804" s="90"/>
      <c r="D4804" s="90"/>
      <c r="E4804" s="90"/>
      <c r="F4804" s="90"/>
      <c r="G4804" s="90"/>
      <c r="H4804" s="90"/>
    </row>
    <row r="4805" spans="1:8">
      <c r="A4805" s="90"/>
      <c r="B4805" s="90"/>
      <c r="C4805" s="90"/>
      <c r="D4805" s="90"/>
      <c r="E4805" s="90"/>
      <c r="F4805" s="90"/>
      <c r="G4805" s="90"/>
      <c r="H4805" s="90"/>
    </row>
    <row r="4806" spans="1:8">
      <c r="A4806" s="90"/>
      <c r="B4806" s="90"/>
      <c r="C4806" s="90"/>
      <c r="D4806" s="90"/>
      <c r="E4806" s="90"/>
      <c r="F4806" s="90"/>
      <c r="G4806" s="90"/>
      <c r="H4806" s="90"/>
    </row>
    <row r="4807" spans="1:8">
      <c r="A4807" s="90"/>
      <c r="B4807" s="90"/>
      <c r="C4807" s="90"/>
      <c r="D4807" s="90"/>
      <c r="E4807" s="90"/>
      <c r="F4807" s="90"/>
      <c r="G4807" s="90"/>
      <c r="H4807" s="90"/>
    </row>
    <row r="4808" spans="1:8">
      <c r="A4808" s="90"/>
      <c r="B4808" s="90"/>
      <c r="C4808" s="90"/>
      <c r="D4808" s="90"/>
      <c r="E4808" s="90"/>
      <c r="F4808" s="90"/>
      <c r="G4808" s="90"/>
      <c r="H4808" s="90"/>
    </row>
    <row r="4809" spans="1:8">
      <c r="A4809" s="90"/>
      <c r="B4809" s="90"/>
      <c r="C4809" s="90"/>
      <c r="D4809" s="90"/>
      <c r="E4809" s="90"/>
      <c r="F4809" s="90"/>
      <c r="G4809" s="90"/>
      <c r="H4809" s="90"/>
    </row>
    <row r="4810" spans="1:8">
      <c r="A4810" s="90"/>
      <c r="B4810" s="90"/>
      <c r="C4810" s="90"/>
      <c r="D4810" s="90"/>
      <c r="E4810" s="90"/>
      <c r="F4810" s="90"/>
      <c r="G4810" s="90"/>
      <c r="H4810" s="90"/>
    </row>
    <row r="4811" spans="1:8">
      <c r="A4811" s="90"/>
      <c r="B4811" s="90"/>
      <c r="C4811" s="90"/>
      <c r="D4811" s="90"/>
      <c r="E4811" s="90"/>
      <c r="F4811" s="90"/>
      <c r="G4811" s="90"/>
      <c r="H4811" s="90"/>
    </row>
    <row r="4812" spans="1:8">
      <c r="A4812" s="90"/>
      <c r="B4812" s="90"/>
      <c r="C4812" s="90"/>
      <c r="D4812" s="90"/>
      <c r="E4812" s="90"/>
      <c r="F4812" s="90"/>
      <c r="G4812" s="90"/>
      <c r="H4812" s="90"/>
    </row>
    <row r="4813" spans="1:8">
      <c r="A4813" s="90"/>
      <c r="B4813" s="90"/>
      <c r="C4813" s="90"/>
      <c r="D4813" s="90"/>
      <c r="E4813" s="90"/>
      <c r="F4813" s="90"/>
      <c r="G4813" s="90"/>
      <c r="H4813" s="90"/>
    </row>
    <row r="4814" spans="1:8">
      <c r="A4814" s="90"/>
      <c r="B4814" s="90"/>
      <c r="C4814" s="90"/>
      <c r="D4814" s="90"/>
      <c r="E4814" s="90"/>
      <c r="F4814" s="90"/>
      <c r="G4814" s="90"/>
      <c r="H4814" s="90"/>
    </row>
    <row r="4815" spans="1:8">
      <c r="A4815" s="90"/>
      <c r="B4815" s="90"/>
      <c r="C4815" s="90"/>
      <c r="D4815" s="90"/>
      <c r="E4815" s="90"/>
      <c r="F4815" s="90"/>
      <c r="G4815" s="90"/>
      <c r="H4815" s="90"/>
    </row>
    <row r="4816" spans="1:8">
      <c r="A4816" s="90"/>
      <c r="B4816" s="90"/>
      <c r="C4816" s="90"/>
      <c r="D4816" s="90"/>
      <c r="E4816" s="90"/>
      <c r="F4816" s="90"/>
      <c r="G4816" s="90"/>
      <c r="H4816" s="90"/>
    </row>
    <row r="4817" spans="1:8">
      <c r="A4817" s="90"/>
      <c r="B4817" s="90"/>
      <c r="C4817" s="90"/>
      <c r="D4817" s="90"/>
      <c r="E4817" s="90"/>
      <c r="F4817" s="90"/>
      <c r="G4817" s="90"/>
      <c r="H4817" s="90"/>
    </row>
    <row r="4818" spans="1:8">
      <c r="A4818" s="90"/>
      <c r="B4818" s="90"/>
      <c r="C4818" s="90"/>
      <c r="D4818" s="90"/>
      <c r="E4818" s="90"/>
      <c r="F4818" s="90"/>
      <c r="G4818" s="90"/>
      <c r="H4818" s="90"/>
    </row>
    <row r="4819" spans="1:8">
      <c r="A4819" s="90"/>
      <c r="B4819" s="90"/>
      <c r="C4819" s="90"/>
      <c r="D4819" s="90"/>
      <c r="E4819" s="90"/>
      <c r="F4819" s="90"/>
      <c r="G4819" s="90"/>
      <c r="H4819" s="90"/>
    </row>
    <row r="4820" spans="1:8">
      <c r="A4820" s="90"/>
      <c r="B4820" s="90"/>
      <c r="C4820" s="90"/>
      <c r="D4820" s="90"/>
      <c r="E4820" s="90"/>
      <c r="F4820" s="90"/>
      <c r="G4820" s="90"/>
      <c r="H4820" s="90"/>
    </row>
    <row r="4821" spans="1:8">
      <c r="A4821" s="90"/>
      <c r="B4821" s="90"/>
      <c r="C4821" s="90"/>
      <c r="D4821" s="90"/>
      <c r="E4821" s="90"/>
      <c r="F4821" s="90"/>
      <c r="G4821" s="90"/>
      <c r="H4821" s="90"/>
    </row>
    <row r="4822" spans="1:8">
      <c r="A4822" s="90"/>
      <c r="B4822" s="90"/>
      <c r="C4822" s="90"/>
      <c r="D4822" s="90"/>
      <c r="E4822" s="90"/>
      <c r="F4822" s="90"/>
      <c r="G4822" s="90"/>
      <c r="H4822" s="90"/>
    </row>
    <row r="4823" spans="1:8">
      <c r="A4823" s="90"/>
      <c r="B4823" s="90"/>
      <c r="C4823" s="90"/>
      <c r="D4823" s="90"/>
      <c r="E4823" s="90"/>
      <c r="F4823" s="90"/>
      <c r="G4823" s="90"/>
      <c r="H4823" s="90"/>
    </row>
    <row r="4824" spans="1:8">
      <c r="A4824" s="90"/>
      <c r="B4824" s="90"/>
      <c r="C4824" s="90"/>
      <c r="D4824" s="90"/>
      <c r="E4824" s="90"/>
      <c r="F4824" s="90"/>
      <c r="G4824" s="90"/>
      <c r="H4824" s="90"/>
    </row>
    <row r="4825" spans="1:8">
      <c r="A4825" s="90"/>
      <c r="B4825" s="90"/>
      <c r="C4825" s="90"/>
      <c r="D4825" s="90"/>
      <c r="E4825" s="90"/>
      <c r="F4825" s="90"/>
      <c r="G4825" s="90"/>
      <c r="H4825" s="90"/>
    </row>
    <row r="4826" spans="1:8">
      <c r="A4826" s="90"/>
      <c r="B4826" s="90"/>
      <c r="C4826" s="90"/>
      <c r="D4826" s="90"/>
      <c r="E4826" s="90"/>
      <c r="F4826" s="90"/>
      <c r="G4826" s="90"/>
      <c r="H4826" s="90"/>
    </row>
    <row r="4827" spans="1:8">
      <c r="A4827" s="90"/>
      <c r="B4827" s="90"/>
      <c r="C4827" s="90"/>
      <c r="D4827" s="90"/>
      <c r="E4827" s="90"/>
      <c r="F4827" s="90"/>
      <c r="G4827" s="90"/>
      <c r="H4827" s="90"/>
    </row>
    <row r="4828" spans="1:8">
      <c r="A4828" s="90"/>
      <c r="B4828" s="90"/>
      <c r="C4828" s="90"/>
      <c r="D4828" s="90"/>
      <c r="E4828" s="90"/>
      <c r="F4828" s="90"/>
      <c r="G4828" s="90"/>
      <c r="H4828" s="90"/>
    </row>
    <row r="4829" spans="1:8">
      <c r="A4829" s="90"/>
      <c r="B4829" s="90"/>
      <c r="C4829" s="90"/>
      <c r="D4829" s="90"/>
      <c r="E4829" s="90"/>
      <c r="F4829" s="90"/>
      <c r="G4829" s="90"/>
      <c r="H4829" s="90"/>
    </row>
    <row r="4830" spans="1:8">
      <c r="A4830" s="90"/>
      <c r="B4830" s="90"/>
      <c r="C4830" s="90"/>
      <c r="D4830" s="90"/>
      <c r="E4830" s="90"/>
      <c r="F4830" s="90"/>
      <c r="G4830" s="90"/>
      <c r="H4830" s="90"/>
    </row>
    <row r="4831" spans="1:8">
      <c r="A4831" s="90"/>
      <c r="B4831" s="90"/>
      <c r="C4831" s="90"/>
      <c r="D4831" s="90"/>
      <c r="E4831" s="90"/>
      <c r="F4831" s="90"/>
      <c r="G4831" s="90"/>
      <c r="H4831" s="90"/>
    </row>
    <row r="4832" spans="1:8">
      <c r="A4832" s="90"/>
      <c r="B4832" s="90"/>
      <c r="C4832" s="90"/>
      <c r="D4832" s="90"/>
      <c r="E4832" s="90"/>
      <c r="F4832" s="90"/>
      <c r="G4832" s="90"/>
      <c r="H4832" s="90"/>
    </row>
    <row r="4833" spans="1:8">
      <c r="A4833" s="90"/>
      <c r="B4833" s="90"/>
      <c r="C4833" s="90"/>
      <c r="D4833" s="90"/>
      <c r="E4833" s="90"/>
      <c r="F4833" s="90"/>
      <c r="G4833" s="90"/>
      <c r="H4833" s="90"/>
    </row>
    <row r="4834" spans="1:8">
      <c r="A4834" s="90"/>
      <c r="B4834" s="90"/>
      <c r="C4834" s="90"/>
      <c r="D4834" s="90"/>
      <c r="E4834" s="90"/>
      <c r="F4834" s="90"/>
      <c r="G4834" s="90"/>
      <c r="H4834" s="90"/>
    </row>
    <row r="4835" spans="1:8">
      <c r="A4835" s="90"/>
      <c r="B4835" s="90"/>
      <c r="C4835" s="90"/>
      <c r="D4835" s="90"/>
      <c r="E4835" s="90"/>
      <c r="F4835" s="90"/>
      <c r="G4835" s="90"/>
      <c r="H4835" s="90"/>
    </row>
    <row r="4836" spans="1:8">
      <c r="A4836" s="90"/>
      <c r="B4836" s="90"/>
      <c r="C4836" s="90"/>
      <c r="D4836" s="90"/>
      <c r="E4836" s="90"/>
      <c r="F4836" s="90"/>
      <c r="G4836" s="90"/>
      <c r="H4836" s="90"/>
    </row>
    <row r="4837" spans="1:8">
      <c r="A4837" s="90"/>
      <c r="B4837" s="90"/>
      <c r="C4837" s="90"/>
      <c r="D4837" s="90"/>
      <c r="E4837" s="90"/>
      <c r="F4837" s="90"/>
      <c r="G4837" s="90"/>
      <c r="H4837" s="90"/>
    </row>
    <row r="4838" spans="1:8">
      <c r="A4838" s="90"/>
      <c r="B4838" s="90"/>
      <c r="C4838" s="90"/>
      <c r="D4838" s="90"/>
      <c r="E4838" s="90"/>
      <c r="F4838" s="90"/>
      <c r="G4838" s="90"/>
      <c r="H4838" s="90"/>
    </row>
    <row r="4839" spans="1:8">
      <c r="A4839" s="90"/>
      <c r="B4839" s="90"/>
      <c r="C4839" s="90"/>
      <c r="D4839" s="90"/>
      <c r="E4839" s="90"/>
      <c r="F4839" s="90"/>
      <c r="G4839" s="90"/>
      <c r="H4839" s="90"/>
    </row>
    <row r="4840" spans="1:8">
      <c r="A4840" s="90"/>
      <c r="B4840" s="90"/>
      <c r="C4840" s="90"/>
      <c r="D4840" s="90"/>
      <c r="E4840" s="90"/>
      <c r="F4840" s="90"/>
      <c r="G4840" s="90"/>
      <c r="H4840" s="90"/>
    </row>
    <row r="4841" spans="1:8">
      <c r="A4841" s="90"/>
      <c r="B4841" s="90"/>
      <c r="C4841" s="90"/>
      <c r="D4841" s="90"/>
      <c r="E4841" s="90"/>
      <c r="F4841" s="90"/>
      <c r="G4841" s="90"/>
      <c r="H4841" s="90"/>
    </row>
    <row r="4842" spans="1:8">
      <c r="A4842" s="90"/>
      <c r="B4842" s="90"/>
      <c r="C4842" s="90"/>
      <c r="D4842" s="90"/>
      <c r="E4842" s="90"/>
      <c r="F4842" s="90"/>
      <c r="G4842" s="90"/>
      <c r="H4842" s="90"/>
    </row>
    <row r="4843" spans="1:8">
      <c r="A4843" s="90"/>
      <c r="B4843" s="90"/>
      <c r="C4843" s="90"/>
      <c r="D4843" s="90"/>
      <c r="E4843" s="90"/>
      <c r="F4843" s="90"/>
      <c r="G4843" s="90"/>
      <c r="H4843" s="90"/>
    </row>
    <row r="4844" spans="1:8">
      <c r="A4844" s="90"/>
      <c r="B4844" s="90"/>
      <c r="C4844" s="90"/>
      <c r="D4844" s="90"/>
      <c r="E4844" s="90"/>
      <c r="F4844" s="90"/>
      <c r="G4844" s="90"/>
      <c r="H4844" s="90"/>
    </row>
    <row r="4845" spans="1:8">
      <c r="A4845" s="90"/>
      <c r="B4845" s="90"/>
      <c r="C4845" s="90"/>
      <c r="D4845" s="90"/>
      <c r="E4845" s="90"/>
      <c r="F4845" s="90"/>
      <c r="G4845" s="90"/>
      <c r="H4845" s="90"/>
    </row>
    <row r="4846" spans="1:8">
      <c r="A4846" s="90"/>
      <c r="B4846" s="90"/>
      <c r="C4846" s="90"/>
      <c r="D4846" s="90"/>
      <c r="E4846" s="90"/>
      <c r="F4846" s="90"/>
      <c r="G4846" s="90"/>
      <c r="H4846" s="90"/>
    </row>
    <row r="4847" spans="1:8">
      <c r="A4847" s="90"/>
      <c r="B4847" s="90"/>
      <c r="C4847" s="90"/>
      <c r="D4847" s="90"/>
      <c r="E4847" s="90"/>
      <c r="F4847" s="90"/>
      <c r="G4847" s="90"/>
      <c r="H4847" s="90"/>
    </row>
    <row r="4848" spans="1:8">
      <c r="A4848" s="90"/>
      <c r="B4848" s="90"/>
      <c r="C4848" s="90"/>
      <c r="D4848" s="90"/>
      <c r="E4848" s="90"/>
      <c r="F4848" s="90"/>
      <c r="G4848" s="90"/>
      <c r="H4848" s="90"/>
    </row>
    <row r="4849" spans="1:8">
      <c r="A4849" s="90"/>
      <c r="B4849" s="90"/>
      <c r="C4849" s="90"/>
      <c r="D4849" s="90"/>
      <c r="E4849" s="90"/>
      <c r="F4849" s="90"/>
      <c r="G4849" s="90"/>
      <c r="H4849" s="90"/>
    </row>
    <row r="4850" spans="1:8">
      <c r="A4850" s="90"/>
      <c r="B4850" s="90"/>
      <c r="C4850" s="90"/>
      <c r="D4850" s="90"/>
      <c r="E4850" s="90"/>
      <c r="F4850" s="90"/>
      <c r="G4850" s="90"/>
      <c r="H4850" s="90"/>
    </row>
    <row r="4851" spans="1:8">
      <c r="A4851" s="90"/>
      <c r="B4851" s="90"/>
      <c r="C4851" s="90"/>
      <c r="D4851" s="90"/>
      <c r="E4851" s="90"/>
      <c r="F4851" s="90"/>
      <c r="G4851" s="90"/>
      <c r="H4851" s="90"/>
    </row>
    <row r="4852" spans="1:8">
      <c r="A4852" s="90"/>
      <c r="B4852" s="90"/>
      <c r="C4852" s="90"/>
      <c r="D4852" s="90"/>
      <c r="E4852" s="90"/>
      <c r="F4852" s="90"/>
      <c r="G4852" s="90"/>
      <c r="H4852" s="90"/>
    </row>
    <row r="4853" spans="1:8">
      <c r="A4853" s="90"/>
      <c r="B4853" s="90"/>
      <c r="C4853" s="90"/>
      <c r="D4853" s="90"/>
      <c r="E4853" s="90"/>
      <c r="F4853" s="90"/>
      <c r="G4853" s="90"/>
      <c r="H4853" s="90"/>
    </row>
    <row r="4854" spans="1:8">
      <c r="A4854" s="90"/>
      <c r="B4854" s="90"/>
      <c r="C4854" s="90"/>
      <c r="D4854" s="90"/>
      <c r="E4854" s="90"/>
      <c r="F4854" s="90"/>
      <c r="G4854" s="90"/>
      <c r="H4854" s="90"/>
    </row>
    <row r="4855" spans="1:8">
      <c r="A4855" s="90"/>
      <c r="B4855" s="90"/>
      <c r="C4855" s="90"/>
      <c r="D4855" s="90"/>
      <c r="E4855" s="90"/>
      <c r="F4855" s="90"/>
      <c r="G4855" s="90"/>
      <c r="H4855" s="90"/>
    </row>
    <row r="4856" spans="1:8">
      <c r="A4856" s="90"/>
      <c r="B4856" s="90"/>
      <c r="C4856" s="90"/>
      <c r="D4856" s="90"/>
      <c r="E4856" s="90"/>
      <c r="F4856" s="90"/>
      <c r="G4856" s="90"/>
      <c r="H4856" s="90"/>
    </row>
    <row r="4857" spans="1:8">
      <c r="A4857" s="90"/>
      <c r="B4857" s="90"/>
      <c r="C4857" s="90"/>
      <c r="D4857" s="90"/>
      <c r="E4857" s="90"/>
      <c r="F4857" s="90"/>
      <c r="G4857" s="90"/>
      <c r="H4857" s="90"/>
    </row>
    <row r="4858" spans="1:8">
      <c r="A4858" s="90"/>
      <c r="B4858" s="90"/>
      <c r="C4858" s="90"/>
      <c r="D4858" s="90"/>
      <c r="E4858" s="90"/>
      <c r="F4858" s="90"/>
      <c r="G4858" s="90"/>
      <c r="H4858" s="90"/>
    </row>
    <row r="4859" spans="1:8">
      <c r="A4859" s="90"/>
      <c r="B4859" s="90"/>
      <c r="C4859" s="90"/>
      <c r="D4859" s="90"/>
      <c r="E4859" s="90"/>
      <c r="F4859" s="90"/>
      <c r="G4859" s="90"/>
      <c r="H4859" s="90"/>
    </row>
    <row r="4860" spans="1:8">
      <c r="A4860" s="90"/>
      <c r="B4860" s="90"/>
      <c r="C4860" s="90"/>
      <c r="D4860" s="90"/>
      <c r="E4860" s="90"/>
      <c r="F4860" s="90"/>
      <c r="G4860" s="90"/>
      <c r="H4860" s="90"/>
    </row>
    <row r="4861" spans="1:8">
      <c r="A4861" s="90"/>
      <c r="B4861" s="90"/>
      <c r="C4861" s="90"/>
      <c r="D4861" s="90"/>
      <c r="E4861" s="90"/>
      <c r="F4861" s="90"/>
      <c r="G4861" s="90"/>
      <c r="H4861" s="90"/>
    </row>
    <row r="4862" spans="1:8">
      <c r="A4862" s="90"/>
      <c r="B4862" s="90"/>
      <c r="C4862" s="90"/>
      <c r="D4862" s="90"/>
      <c r="E4862" s="90"/>
      <c r="F4862" s="90"/>
      <c r="G4862" s="90"/>
      <c r="H4862" s="90"/>
    </row>
    <row r="4863" spans="1:8">
      <c r="A4863" s="90"/>
      <c r="B4863" s="90"/>
      <c r="C4863" s="90"/>
      <c r="D4863" s="90"/>
      <c r="E4863" s="90"/>
      <c r="F4863" s="90"/>
      <c r="G4863" s="90"/>
      <c r="H4863" s="90"/>
    </row>
    <row r="4864" spans="1:8">
      <c r="A4864" s="90"/>
      <c r="B4864" s="90"/>
      <c r="C4864" s="90"/>
      <c r="D4864" s="90"/>
      <c r="E4864" s="90"/>
      <c r="F4864" s="90"/>
      <c r="G4864" s="90"/>
      <c r="H4864" s="90"/>
    </row>
    <row r="4865" spans="1:8">
      <c r="A4865" s="90"/>
      <c r="B4865" s="90"/>
      <c r="C4865" s="90"/>
      <c r="D4865" s="90"/>
      <c r="E4865" s="90"/>
      <c r="F4865" s="90"/>
      <c r="G4865" s="90"/>
      <c r="H4865" s="90"/>
    </row>
    <row r="4866" spans="1:8">
      <c r="A4866" s="90"/>
      <c r="B4866" s="90"/>
      <c r="C4866" s="90"/>
      <c r="D4866" s="90"/>
      <c r="E4866" s="90"/>
      <c r="F4866" s="90"/>
      <c r="G4866" s="90"/>
      <c r="H4866" s="90"/>
    </row>
    <row r="4867" spans="1:8">
      <c r="A4867" s="90"/>
      <c r="B4867" s="90"/>
      <c r="C4867" s="90"/>
      <c r="D4867" s="90"/>
      <c r="E4867" s="90"/>
      <c r="F4867" s="90"/>
      <c r="G4867" s="90"/>
      <c r="H4867" s="90"/>
    </row>
    <row r="4868" spans="1:8">
      <c r="A4868" s="90"/>
      <c r="B4868" s="90"/>
      <c r="C4868" s="90"/>
      <c r="D4868" s="90"/>
      <c r="E4868" s="90"/>
      <c r="F4868" s="90"/>
      <c r="G4868" s="90"/>
      <c r="H4868" s="90"/>
    </row>
    <row r="4869" spans="1:8">
      <c r="A4869" s="90"/>
      <c r="B4869" s="90"/>
      <c r="C4869" s="90"/>
      <c r="D4869" s="90"/>
      <c r="E4869" s="90"/>
      <c r="F4869" s="90"/>
      <c r="G4869" s="90"/>
      <c r="H4869" s="90"/>
    </row>
    <row r="4870" spans="1:8">
      <c r="A4870" s="90"/>
      <c r="B4870" s="90"/>
      <c r="C4870" s="90"/>
      <c r="D4870" s="90"/>
      <c r="E4870" s="90"/>
      <c r="F4870" s="90"/>
      <c r="G4870" s="90"/>
      <c r="H4870" s="90"/>
    </row>
    <row r="4871" spans="1:8">
      <c r="A4871" s="90"/>
      <c r="B4871" s="90"/>
      <c r="C4871" s="90"/>
      <c r="D4871" s="90"/>
      <c r="E4871" s="90"/>
      <c r="F4871" s="90"/>
      <c r="G4871" s="90"/>
      <c r="H4871" s="90"/>
    </row>
    <row r="4872" spans="1:8">
      <c r="A4872" s="90"/>
      <c r="B4872" s="90"/>
      <c r="C4872" s="90"/>
      <c r="D4872" s="90"/>
      <c r="E4872" s="90"/>
      <c r="F4872" s="90"/>
      <c r="G4872" s="90"/>
      <c r="H4872" s="90"/>
    </row>
    <row r="4873" spans="1:8">
      <c r="A4873" s="90"/>
      <c r="B4873" s="90"/>
      <c r="C4873" s="90"/>
      <c r="D4873" s="90"/>
      <c r="E4873" s="90"/>
      <c r="F4873" s="90"/>
      <c r="G4873" s="90"/>
      <c r="H4873" s="90"/>
    </row>
    <row r="4874" spans="1:8">
      <c r="A4874" s="90"/>
      <c r="B4874" s="90"/>
      <c r="C4874" s="90"/>
      <c r="D4874" s="90"/>
      <c r="E4874" s="90"/>
      <c r="F4874" s="90"/>
      <c r="G4874" s="90"/>
      <c r="H4874" s="90"/>
    </row>
    <row r="4875" spans="1:8">
      <c r="A4875" s="90"/>
      <c r="B4875" s="90"/>
      <c r="C4875" s="90"/>
      <c r="D4875" s="90"/>
      <c r="E4875" s="90"/>
      <c r="F4875" s="90"/>
      <c r="G4875" s="90"/>
      <c r="H4875" s="90"/>
    </row>
    <row r="4876" spans="1:8">
      <c r="A4876" s="90"/>
      <c r="B4876" s="90"/>
      <c r="C4876" s="90"/>
      <c r="D4876" s="90"/>
      <c r="E4876" s="90"/>
      <c r="F4876" s="90"/>
      <c r="G4876" s="90"/>
      <c r="H4876" s="90"/>
    </row>
    <row r="4877" spans="1:8">
      <c r="A4877" s="90"/>
      <c r="B4877" s="90"/>
      <c r="C4877" s="90"/>
      <c r="D4877" s="90"/>
      <c r="E4877" s="90"/>
      <c r="F4877" s="90"/>
      <c r="G4877" s="90"/>
      <c r="H4877" s="90"/>
    </row>
    <row r="4878" spans="1:8">
      <c r="A4878" s="90"/>
      <c r="B4878" s="90"/>
      <c r="C4878" s="90"/>
      <c r="D4878" s="90"/>
      <c r="E4878" s="90"/>
      <c r="F4878" s="90"/>
      <c r="G4878" s="90"/>
      <c r="H4878" s="90"/>
    </row>
    <row r="4879" spans="1:8">
      <c r="A4879" s="90"/>
      <c r="B4879" s="90"/>
      <c r="C4879" s="90"/>
      <c r="D4879" s="90"/>
      <c r="E4879" s="90"/>
      <c r="F4879" s="90"/>
      <c r="G4879" s="90"/>
      <c r="H4879" s="90"/>
    </row>
    <row r="4880" spans="1:8">
      <c r="A4880" s="90"/>
      <c r="B4880" s="90"/>
      <c r="C4880" s="90"/>
      <c r="D4880" s="90"/>
      <c r="E4880" s="90"/>
      <c r="F4880" s="90"/>
      <c r="G4880" s="90"/>
      <c r="H4880" s="90"/>
    </row>
    <row r="4881" spans="1:8">
      <c r="A4881" s="90"/>
      <c r="B4881" s="90"/>
      <c r="C4881" s="90"/>
      <c r="D4881" s="90"/>
      <c r="E4881" s="90"/>
      <c r="F4881" s="90"/>
      <c r="G4881" s="90"/>
      <c r="H4881" s="90"/>
    </row>
    <row r="4882" spans="1:8">
      <c r="A4882" s="90"/>
      <c r="B4882" s="90"/>
      <c r="C4882" s="90"/>
      <c r="D4882" s="90"/>
      <c r="E4882" s="90"/>
      <c r="F4882" s="90"/>
      <c r="G4882" s="90"/>
      <c r="H4882" s="90"/>
    </row>
    <row r="4883" spans="1:8">
      <c r="A4883" s="90"/>
      <c r="B4883" s="90"/>
      <c r="C4883" s="90"/>
      <c r="D4883" s="90"/>
      <c r="E4883" s="90"/>
      <c r="F4883" s="90"/>
      <c r="G4883" s="90"/>
      <c r="H4883" s="90"/>
    </row>
    <row r="4884" spans="1:8">
      <c r="A4884" s="90"/>
      <c r="B4884" s="90"/>
      <c r="C4884" s="90"/>
      <c r="D4884" s="90"/>
      <c r="E4884" s="90"/>
      <c r="F4884" s="90"/>
      <c r="G4884" s="90"/>
      <c r="H4884" s="90"/>
    </row>
    <row r="4885" spans="1:8">
      <c r="A4885" s="90"/>
      <c r="B4885" s="90"/>
      <c r="C4885" s="90"/>
      <c r="D4885" s="90"/>
      <c r="E4885" s="90"/>
      <c r="F4885" s="90"/>
      <c r="G4885" s="90"/>
      <c r="H4885" s="90"/>
    </row>
    <row r="4886" spans="1:8">
      <c r="A4886" s="90"/>
      <c r="B4886" s="90"/>
      <c r="C4886" s="90"/>
      <c r="D4886" s="90"/>
      <c r="E4886" s="90"/>
      <c r="F4886" s="90"/>
      <c r="G4886" s="90"/>
      <c r="H4886" s="90"/>
    </row>
    <row r="4887" spans="1:8">
      <c r="A4887" s="90"/>
      <c r="B4887" s="90"/>
      <c r="C4887" s="90"/>
      <c r="D4887" s="90"/>
      <c r="E4887" s="90"/>
      <c r="F4887" s="90"/>
      <c r="G4887" s="90"/>
      <c r="H4887" s="90"/>
    </row>
    <row r="4888" spans="1:8">
      <c r="A4888" s="90"/>
      <c r="B4888" s="90"/>
      <c r="C4888" s="90"/>
      <c r="D4888" s="90"/>
      <c r="E4888" s="90"/>
      <c r="F4888" s="90"/>
      <c r="G4888" s="90"/>
      <c r="H4888" s="90"/>
    </row>
    <row r="4889" spans="1:8">
      <c r="A4889" s="90"/>
      <c r="B4889" s="90"/>
      <c r="C4889" s="90"/>
      <c r="D4889" s="90"/>
      <c r="E4889" s="90"/>
      <c r="F4889" s="90"/>
      <c r="G4889" s="90"/>
      <c r="H4889" s="90"/>
    </row>
    <row r="4890" spans="1:8">
      <c r="A4890" s="90"/>
      <c r="B4890" s="90"/>
      <c r="C4890" s="90"/>
      <c r="D4890" s="90"/>
      <c r="E4890" s="90"/>
      <c r="F4890" s="90"/>
      <c r="G4890" s="90"/>
      <c r="H4890" s="90"/>
    </row>
    <row r="4891" spans="1:8">
      <c r="A4891" s="90"/>
      <c r="B4891" s="90"/>
      <c r="C4891" s="90"/>
      <c r="D4891" s="90"/>
      <c r="E4891" s="90"/>
      <c r="F4891" s="90"/>
      <c r="G4891" s="90"/>
      <c r="H4891" s="90"/>
    </row>
    <row r="4892" spans="1:8">
      <c r="A4892" s="90"/>
      <c r="B4892" s="90"/>
      <c r="C4892" s="90"/>
      <c r="D4892" s="90"/>
      <c r="E4892" s="90"/>
      <c r="F4892" s="90"/>
      <c r="G4892" s="90"/>
      <c r="H4892" s="90"/>
    </row>
    <row r="4893" spans="1:8">
      <c r="A4893" s="90"/>
      <c r="B4893" s="90"/>
      <c r="C4893" s="90"/>
      <c r="D4893" s="90"/>
      <c r="E4893" s="90"/>
      <c r="F4893" s="90"/>
      <c r="G4893" s="90"/>
      <c r="H4893" s="90"/>
    </row>
    <row r="4894" spans="1:8">
      <c r="A4894" s="90"/>
      <c r="B4894" s="90"/>
      <c r="C4894" s="90"/>
      <c r="D4894" s="90"/>
      <c r="E4894" s="90"/>
      <c r="F4894" s="90"/>
      <c r="G4894" s="90"/>
      <c r="H4894" s="90"/>
    </row>
    <row r="4895" spans="1:8">
      <c r="A4895" s="90"/>
      <c r="B4895" s="90"/>
      <c r="C4895" s="90"/>
      <c r="D4895" s="90"/>
      <c r="E4895" s="90"/>
      <c r="F4895" s="90"/>
      <c r="G4895" s="90"/>
      <c r="H4895" s="90"/>
    </row>
    <row r="4896" spans="1:8">
      <c r="A4896" s="90"/>
      <c r="B4896" s="90"/>
      <c r="C4896" s="90"/>
      <c r="D4896" s="90"/>
      <c r="E4896" s="90"/>
      <c r="F4896" s="90"/>
      <c r="G4896" s="90"/>
      <c r="H4896" s="90"/>
    </row>
    <row r="4897" spans="1:8">
      <c r="A4897" s="90"/>
      <c r="B4897" s="90"/>
      <c r="C4897" s="90"/>
      <c r="D4897" s="90"/>
      <c r="E4897" s="90"/>
      <c r="F4897" s="90"/>
      <c r="G4897" s="90"/>
      <c r="H4897" s="90"/>
    </row>
    <row r="4898" spans="1:8">
      <c r="A4898" s="90"/>
      <c r="B4898" s="90"/>
      <c r="C4898" s="90"/>
      <c r="D4898" s="90"/>
      <c r="E4898" s="90"/>
      <c r="F4898" s="90"/>
      <c r="G4898" s="90"/>
      <c r="H4898" s="90"/>
    </row>
    <row r="4899" spans="1:8">
      <c r="A4899" s="90"/>
      <c r="B4899" s="90"/>
      <c r="C4899" s="90"/>
      <c r="D4899" s="90"/>
      <c r="E4899" s="90"/>
      <c r="F4899" s="90"/>
      <c r="G4899" s="90"/>
      <c r="H4899" s="90"/>
    </row>
    <row r="4900" spans="1:8">
      <c r="A4900" s="90"/>
      <c r="B4900" s="90"/>
      <c r="C4900" s="90"/>
      <c r="D4900" s="90"/>
      <c r="E4900" s="90"/>
      <c r="F4900" s="90"/>
      <c r="G4900" s="90"/>
      <c r="H4900" s="90"/>
    </row>
    <row r="4901" spans="1:8">
      <c r="A4901" s="90"/>
      <c r="B4901" s="90"/>
      <c r="C4901" s="90"/>
      <c r="D4901" s="90"/>
      <c r="E4901" s="90"/>
      <c r="F4901" s="90"/>
      <c r="G4901" s="90"/>
      <c r="H4901" s="90"/>
    </row>
    <row r="4902" spans="1:8">
      <c r="A4902" s="90"/>
      <c r="B4902" s="90"/>
      <c r="C4902" s="90"/>
      <c r="D4902" s="90"/>
      <c r="E4902" s="90"/>
      <c r="F4902" s="90"/>
      <c r="G4902" s="90"/>
      <c r="H4902" s="90"/>
    </row>
    <row r="4903" spans="1:8">
      <c r="A4903" s="90"/>
      <c r="B4903" s="90"/>
      <c r="C4903" s="90"/>
      <c r="D4903" s="90"/>
      <c r="E4903" s="90"/>
      <c r="F4903" s="90"/>
      <c r="G4903" s="90"/>
      <c r="H4903" s="90"/>
    </row>
    <row r="4904" spans="1:8">
      <c r="A4904" s="90"/>
      <c r="B4904" s="90"/>
      <c r="C4904" s="90"/>
      <c r="D4904" s="90"/>
      <c r="E4904" s="90"/>
      <c r="F4904" s="90"/>
      <c r="G4904" s="90"/>
      <c r="H4904" s="90"/>
    </row>
    <row r="4905" spans="1:8">
      <c r="A4905" s="90"/>
      <c r="B4905" s="90"/>
      <c r="C4905" s="90"/>
      <c r="D4905" s="90"/>
      <c r="E4905" s="90"/>
      <c r="F4905" s="90"/>
      <c r="G4905" s="90"/>
      <c r="H4905" s="90"/>
    </row>
    <row r="4906" spans="1:8">
      <c r="A4906" s="90"/>
      <c r="B4906" s="90"/>
      <c r="C4906" s="90"/>
      <c r="D4906" s="90"/>
      <c r="E4906" s="90"/>
      <c r="F4906" s="90"/>
      <c r="G4906" s="90"/>
      <c r="H4906" s="90"/>
    </row>
    <row r="4907" spans="1:8">
      <c r="A4907" s="90"/>
      <c r="B4907" s="90"/>
      <c r="C4907" s="90"/>
      <c r="D4907" s="90"/>
      <c r="E4907" s="90"/>
      <c r="F4907" s="90"/>
      <c r="G4907" s="90"/>
      <c r="H4907" s="90"/>
    </row>
    <row r="4908" spans="1:8">
      <c r="A4908" s="90"/>
      <c r="B4908" s="90"/>
      <c r="C4908" s="90"/>
      <c r="D4908" s="90"/>
      <c r="E4908" s="90"/>
      <c r="F4908" s="90"/>
      <c r="G4908" s="90"/>
      <c r="H4908" s="90"/>
    </row>
    <row r="4909" spans="1:8">
      <c r="A4909" s="90"/>
      <c r="B4909" s="90"/>
      <c r="C4909" s="90"/>
      <c r="D4909" s="90"/>
      <c r="E4909" s="90"/>
      <c r="F4909" s="90"/>
      <c r="G4909" s="90"/>
      <c r="H4909" s="90"/>
    </row>
    <row r="4910" spans="1:8">
      <c r="A4910" s="90"/>
      <c r="B4910" s="90"/>
      <c r="C4910" s="90"/>
      <c r="D4910" s="90"/>
      <c r="E4910" s="90"/>
      <c r="F4910" s="90"/>
      <c r="G4910" s="90"/>
      <c r="H4910" s="90"/>
    </row>
    <row r="4911" spans="1:8">
      <c r="A4911" s="90"/>
      <c r="B4911" s="90"/>
      <c r="C4911" s="90"/>
      <c r="D4911" s="90"/>
      <c r="E4911" s="90"/>
      <c r="F4911" s="90"/>
      <c r="G4911" s="90"/>
      <c r="H4911" s="90"/>
    </row>
    <row r="4912" spans="1:8">
      <c r="A4912" s="90"/>
      <c r="B4912" s="90"/>
      <c r="C4912" s="90"/>
      <c r="D4912" s="90"/>
      <c r="E4912" s="90"/>
      <c r="F4912" s="90"/>
      <c r="G4912" s="90"/>
      <c r="H4912" s="90"/>
    </row>
    <row r="4913" spans="1:8">
      <c r="A4913" s="90"/>
      <c r="B4913" s="90"/>
      <c r="C4913" s="90"/>
      <c r="D4913" s="90"/>
      <c r="E4913" s="90"/>
      <c r="F4913" s="90"/>
      <c r="G4913" s="90"/>
      <c r="H4913" s="90"/>
    </row>
    <row r="4914" spans="1:8">
      <c r="A4914" s="90"/>
      <c r="B4914" s="90"/>
      <c r="C4914" s="90"/>
      <c r="D4914" s="90"/>
      <c r="E4914" s="90"/>
      <c r="F4914" s="90"/>
      <c r="G4914" s="90"/>
      <c r="H4914" s="90"/>
    </row>
    <row r="4915" spans="1:8">
      <c r="A4915" s="90"/>
      <c r="B4915" s="90"/>
      <c r="C4915" s="90"/>
      <c r="D4915" s="90"/>
      <c r="E4915" s="90"/>
      <c r="F4915" s="90"/>
      <c r="G4915" s="90"/>
      <c r="H4915" s="90"/>
    </row>
    <row r="4916" spans="1:8">
      <c r="A4916" s="90"/>
      <c r="B4916" s="90"/>
      <c r="C4916" s="90"/>
      <c r="D4916" s="90"/>
      <c r="E4916" s="90"/>
      <c r="F4916" s="90"/>
      <c r="G4916" s="90"/>
      <c r="H4916" s="90"/>
    </row>
    <row r="4917" spans="1:8">
      <c r="A4917" s="90"/>
      <c r="B4917" s="90"/>
      <c r="C4917" s="90"/>
      <c r="D4917" s="90"/>
      <c r="E4917" s="90"/>
      <c r="F4917" s="90"/>
      <c r="G4917" s="90"/>
      <c r="H4917" s="90"/>
    </row>
    <row r="4918" spans="1:8">
      <c r="A4918" s="90"/>
      <c r="B4918" s="90"/>
      <c r="C4918" s="90"/>
      <c r="D4918" s="90"/>
      <c r="E4918" s="90"/>
      <c r="F4918" s="90"/>
      <c r="G4918" s="90"/>
      <c r="H4918" s="90"/>
    </row>
    <row r="4919" spans="1:8">
      <c r="A4919" s="90"/>
      <c r="B4919" s="90"/>
      <c r="C4919" s="90"/>
      <c r="D4919" s="90"/>
      <c r="E4919" s="90"/>
      <c r="F4919" s="90"/>
      <c r="G4919" s="90"/>
      <c r="H4919" s="90"/>
    </row>
    <row r="4920" spans="1:8">
      <c r="A4920" s="90"/>
      <c r="B4920" s="90"/>
      <c r="C4920" s="90"/>
      <c r="D4920" s="90"/>
      <c r="E4920" s="90"/>
      <c r="F4920" s="90"/>
      <c r="G4920" s="90"/>
      <c r="H4920" s="90"/>
    </row>
    <row r="4921" spans="1:8">
      <c r="A4921" s="90"/>
      <c r="B4921" s="90"/>
      <c r="C4921" s="90"/>
      <c r="D4921" s="90"/>
      <c r="E4921" s="90"/>
      <c r="F4921" s="90"/>
      <c r="G4921" s="90"/>
      <c r="H4921" s="90"/>
    </row>
    <row r="4922" spans="1:8">
      <c r="A4922" s="90"/>
      <c r="B4922" s="90"/>
      <c r="C4922" s="90"/>
      <c r="D4922" s="90"/>
      <c r="E4922" s="90"/>
      <c r="F4922" s="90"/>
      <c r="G4922" s="90"/>
      <c r="H4922" s="90"/>
    </row>
    <row r="4923" spans="1:8">
      <c r="A4923" s="90"/>
      <c r="B4923" s="90"/>
      <c r="C4923" s="90"/>
      <c r="D4923" s="90"/>
      <c r="E4923" s="90"/>
      <c r="F4923" s="90"/>
      <c r="G4923" s="90"/>
      <c r="H4923" s="90"/>
    </row>
    <row r="4924" spans="1:8">
      <c r="A4924" s="90"/>
      <c r="B4924" s="90"/>
      <c r="C4924" s="90"/>
      <c r="D4924" s="90"/>
      <c r="E4924" s="90"/>
      <c r="F4924" s="90"/>
      <c r="G4924" s="90"/>
      <c r="H4924" s="90"/>
    </row>
    <row r="4925" spans="1:8">
      <c r="A4925" s="90"/>
      <c r="B4925" s="90"/>
      <c r="C4925" s="90"/>
      <c r="D4925" s="90"/>
      <c r="E4925" s="90"/>
      <c r="F4925" s="90"/>
      <c r="G4925" s="90"/>
      <c r="H4925" s="90"/>
    </row>
    <row r="4926" spans="1:8">
      <c r="A4926" s="90"/>
      <c r="B4926" s="90"/>
      <c r="C4926" s="90"/>
      <c r="D4926" s="90"/>
      <c r="E4926" s="90"/>
      <c r="F4926" s="90"/>
      <c r="G4926" s="90"/>
      <c r="H4926" s="90"/>
    </row>
    <row r="4927" spans="1:8">
      <c r="A4927" s="90"/>
      <c r="B4927" s="90"/>
      <c r="C4927" s="90"/>
      <c r="D4927" s="90"/>
      <c r="E4927" s="90"/>
      <c r="F4927" s="90"/>
      <c r="G4927" s="90"/>
      <c r="H4927" s="90"/>
    </row>
    <row r="4928" spans="1:8">
      <c r="A4928" s="90"/>
      <c r="B4928" s="90"/>
      <c r="C4928" s="90"/>
      <c r="D4928" s="90"/>
      <c r="E4928" s="90"/>
      <c r="F4928" s="90"/>
      <c r="G4928" s="90"/>
      <c r="H4928" s="90"/>
    </row>
    <row r="4929" spans="1:8">
      <c r="A4929" s="90"/>
      <c r="B4929" s="90"/>
      <c r="C4929" s="90"/>
      <c r="D4929" s="90"/>
      <c r="E4929" s="90"/>
      <c r="F4929" s="90"/>
      <c r="G4929" s="90"/>
      <c r="H4929" s="90"/>
    </row>
    <row r="4930" spans="1:8">
      <c r="A4930" s="90"/>
      <c r="B4930" s="90"/>
      <c r="C4930" s="90"/>
      <c r="D4930" s="90"/>
      <c r="E4930" s="90"/>
      <c r="F4930" s="90"/>
      <c r="G4930" s="90"/>
      <c r="H4930" s="90"/>
    </row>
    <row r="4931" spans="1:8">
      <c r="A4931" s="90"/>
      <c r="B4931" s="90"/>
      <c r="C4931" s="90"/>
      <c r="D4931" s="90"/>
      <c r="E4931" s="90"/>
      <c r="F4931" s="90"/>
      <c r="G4931" s="90"/>
      <c r="H4931" s="90"/>
    </row>
    <row r="4932" spans="1:8">
      <c r="A4932" s="90"/>
      <c r="B4932" s="90"/>
      <c r="C4932" s="90"/>
      <c r="D4932" s="90"/>
      <c r="E4932" s="90"/>
      <c r="F4932" s="90"/>
      <c r="G4932" s="90"/>
      <c r="H4932" s="90"/>
    </row>
    <row r="4933" spans="1:8">
      <c r="A4933" s="90"/>
      <c r="B4933" s="90"/>
      <c r="C4933" s="90"/>
      <c r="D4933" s="90"/>
      <c r="E4933" s="90"/>
      <c r="F4933" s="90"/>
      <c r="G4933" s="90"/>
      <c r="H4933" s="90"/>
    </row>
    <row r="4934" spans="1:8">
      <c r="A4934" s="90"/>
      <c r="B4934" s="90"/>
      <c r="C4934" s="90"/>
      <c r="D4934" s="90"/>
      <c r="E4934" s="90"/>
      <c r="F4934" s="90"/>
      <c r="G4934" s="90"/>
      <c r="H4934" s="90"/>
    </row>
    <row r="4935" spans="1:8">
      <c r="A4935" s="90"/>
      <c r="B4935" s="90"/>
      <c r="C4935" s="90"/>
      <c r="D4935" s="90"/>
      <c r="E4935" s="90"/>
      <c r="F4935" s="90"/>
      <c r="G4935" s="90"/>
      <c r="H4935" s="90"/>
    </row>
    <row r="4936" spans="1:8">
      <c r="A4936" s="90"/>
      <c r="B4936" s="90"/>
      <c r="C4936" s="90"/>
      <c r="D4936" s="90"/>
      <c r="E4936" s="90"/>
      <c r="F4936" s="90"/>
      <c r="G4936" s="90"/>
      <c r="H4936" s="90"/>
    </row>
    <row r="4937" spans="1:8">
      <c r="A4937" s="90"/>
      <c r="B4937" s="90"/>
      <c r="C4937" s="90"/>
      <c r="D4937" s="90"/>
      <c r="E4937" s="90"/>
      <c r="F4937" s="90"/>
      <c r="G4937" s="90"/>
      <c r="H4937" s="90"/>
    </row>
    <row r="4938" spans="1:8">
      <c r="A4938" s="90"/>
      <c r="B4938" s="90"/>
      <c r="C4938" s="90"/>
      <c r="D4938" s="90"/>
      <c r="E4938" s="90"/>
      <c r="F4938" s="90"/>
      <c r="G4938" s="90"/>
      <c r="H4938" s="90"/>
    </row>
    <row r="4939" spans="1:8">
      <c r="A4939" s="90"/>
      <c r="B4939" s="90"/>
      <c r="C4939" s="90"/>
      <c r="D4939" s="90"/>
      <c r="E4939" s="90"/>
      <c r="F4939" s="90"/>
      <c r="G4939" s="90"/>
      <c r="H4939" s="90"/>
    </row>
    <row r="4940" spans="1:8">
      <c r="A4940" s="90"/>
      <c r="B4940" s="90"/>
      <c r="C4940" s="90"/>
      <c r="D4940" s="90"/>
      <c r="E4940" s="90"/>
      <c r="F4940" s="90"/>
      <c r="G4940" s="90"/>
      <c r="H4940" s="90"/>
    </row>
    <row r="4941" spans="1:8">
      <c r="A4941" s="90"/>
      <c r="B4941" s="90"/>
      <c r="C4941" s="90"/>
      <c r="D4941" s="90"/>
      <c r="E4941" s="90"/>
      <c r="F4941" s="90"/>
      <c r="G4941" s="90"/>
      <c r="H4941" s="90"/>
    </row>
    <row r="4942" spans="1:8">
      <c r="A4942" s="90"/>
      <c r="B4942" s="90"/>
      <c r="C4942" s="90"/>
      <c r="D4942" s="90"/>
      <c r="E4942" s="90"/>
      <c r="F4942" s="90"/>
      <c r="G4942" s="90"/>
      <c r="H4942" s="90"/>
    </row>
    <row r="4943" spans="1:8">
      <c r="A4943" s="90"/>
      <c r="B4943" s="90"/>
      <c r="C4943" s="90"/>
      <c r="D4943" s="90"/>
      <c r="E4943" s="90"/>
      <c r="F4943" s="90"/>
      <c r="G4943" s="90"/>
      <c r="H4943" s="90"/>
    </row>
    <row r="4944" spans="1:8">
      <c r="A4944" s="90"/>
      <c r="B4944" s="90"/>
      <c r="C4944" s="90"/>
      <c r="D4944" s="90"/>
      <c r="E4944" s="90"/>
      <c r="F4944" s="90"/>
      <c r="G4944" s="90"/>
      <c r="H4944" s="90"/>
    </row>
    <row r="4945" spans="1:8">
      <c r="A4945" s="90"/>
      <c r="B4945" s="90"/>
      <c r="C4945" s="90"/>
      <c r="D4945" s="90"/>
      <c r="E4945" s="90"/>
      <c r="F4945" s="90"/>
      <c r="G4945" s="90"/>
      <c r="H4945" s="90"/>
    </row>
    <row r="4946" spans="1:8">
      <c r="A4946" s="90"/>
      <c r="B4946" s="90"/>
      <c r="C4946" s="90"/>
      <c r="D4946" s="90"/>
      <c r="E4946" s="90"/>
      <c r="F4946" s="90"/>
      <c r="G4946" s="90"/>
      <c r="H4946" s="90"/>
    </row>
    <row r="4947" spans="1:8">
      <c r="A4947" s="90"/>
      <c r="B4947" s="90"/>
      <c r="C4947" s="90"/>
      <c r="D4947" s="90"/>
      <c r="E4947" s="90"/>
      <c r="F4947" s="90"/>
      <c r="G4947" s="90"/>
      <c r="H4947" s="90"/>
    </row>
    <row r="4948" spans="1:8">
      <c r="A4948" s="90"/>
      <c r="B4948" s="90"/>
      <c r="C4948" s="90"/>
      <c r="D4948" s="90"/>
      <c r="E4948" s="90"/>
      <c r="F4948" s="90"/>
      <c r="G4948" s="90"/>
      <c r="H4948" s="90"/>
    </row>
    <row r="4949" spans="1:8">
      <c r="A4949" s="90"/>
      <c r="B4949" s="90"/>
      <c r="C4949" s="90"/>
      <c r="D4949" s="90"/>
      <c r="E4949" s="90"/>
      <c r="F4949" s="90"/>
      <c r="G4949" s="90"/>
      <c r="H4949" s="90"/>
    </row>
    <row r="4950" spans="1:8">
      <c r="A4950" s="90"/>
      <c r="B4950" s="90"/>
      <c r="C4950" s="90"/>
      <c r="D4950" s="90"/>
      <c r="E4950" s="90"/>
      <c r="F4950" s="90"/>
      <c r="G4950" s="90"/>
      <c r="H4950" s="90"/>
    </row>
    <row r="4951" spans="1:8">
      <c r="A4951" s="90"/>
      <c r="B4951" s="90"/>
      <c r="C4951" s="90"/>
      <c r="D4951" s="90"/>
      <c r="E4951" s="90"/>
      <c r="F4951" s="90"/>
      <c r="G4951" s="90"/>
      <c r="H4951" s="90"/>
    </row>
    <row r="4952" spans="1:8">
      <c r="A4952" s="90"/>
      <c r="B4952" s="90"/>
      <c r="C4952" s="90"/>
      <c r="D4952" s="90"/>
      <c r="E4952" s="90"/>
      <c r="F4952" s="90"/>
      <c r="G4952" s="90"/>
      <c r="H4952" s="90"/>
    </row>
    <row r="4953" spans="1:8">
      <c r="A4953" s="90"/>
      <c r="B4953" s="90"/>
      <c r="C4953" s="90"/>
      <c r="D4953" s="90"/>
      <c r="E4953" s="90"/>
      <c r="F4953" s="90"/>
      <c r="G4953" s="90"/>
      <c r="H4953" s="90"/>
    </row>
    <row r="4954" spans="1:8">
      <c r="A4954" s="90"/>
      <c r="B4954" s="90"/>
      <c r="C4954" s="90"/>
      <c r="D4954" s="90"/>
      <c r="E4954" s="90"/>
      <c r="F4954" s="90"/>
      <c r="G4954" s="90"/>
      <c r="H4954" s="90"/>
    </row>
    <row r="4955" spans="1:8">
      <c r="A4955" s="90"/>
      <c r="B4955" s="90"/>
      <c r="C4955" s="90"/>
      <c r="D4955" s="90"/>
      <c r="E4955" s="90"/>
      <c r="F4955" s="90"/>
      <c r="G4955" s="90"/>
      <c r="H4955" s="90"/>
    </row>
    <row r="4956" spans="1:8">
      <c r="A4956" s="90"/>
      <c r="B4956" s="90"/>
      <c r="C4956" s="90"/>
      <c r="D4956" s="90"/>
      <c r="E4956" s="90"/>
      <c r="F4956" s="90"/>
      <c r="G4956" s="90"/>
      <c r="H4956" s="90"/>
    </row>
    <row r="4957" spans="1:8">
      <c r="A4957" s="90"/>
      <c r="B4957" s="90"/>
      <c r="C4957" s="90"/>
      <c r="D4957" s="90"/>
      <c r="E4957" s="90"/>
      <c r="F4957" s="90"/>
      <c r="G4957" s="90"/>
      <c r="H4957" s="90"/>
    </row>
    <row r="4958" spans="1:8">
      <c r="A4958" s="90"/>
      <c r="B4958" s="90"/>
      <c r="C4958" s="90"/>
      <c r="D4958" s="90"/>
      <c r="E4958" s="90"/>
      <c r="F4958" s="90"/>
      <c r="G4958" s="90"/>
      <c r="H4958" s="90"/>
    </row>
    <row r="4959" spans="1:8">
      <c r="A4959" s="90"/>
      <c r="B4959" s="90"/>
      <c r="C4959" s="90"/>
      <c r="D4959" s="90"/>
      <c r="E4959" s="90"/>
      <c r="F4959" s="90"/>
      <c r="G4959" s="90"/>
      <c r="H4959" s="90"/>
    </row>
    <row r="4960" spans="1:8">
      <c r="A4960" s="90"/>
      <c r="B4960" s="90"/>
      <c r="C4960" s="90"/>
      <c r="D4960" s="90"/>
      <c r="E4960" s="90"/>
      <c r="F4960" s="90"/>
      <c r="G4960" s="90"/>
      <c r="H4960" s="90"/>
    </row>
    <row r="4961" spans="1:8">
      <c r="A4961" s="90"/>
      <c r="B4961" s="90"/>
      <c r="C4961" s="90"/>
      <c r="D4961" s="90"/>
      <c r="E4961" s="90"/>
      <c r="F4961" s="90"/>
      <c r="G4961" s="90"/>
      <c r="H4961" s="90"/>
    </row>
    <row r="4962" spans="1:8">
      <c r="A4962" s="90"/>
      <c r="B4962" s="90"/>
      <c r="C4962" s="90"/>
      <c r="D4962" s="90"/>
      <c r="E4962" s="90"/>
      <c r="F4962" s="90"/>
      <c r="G4962" s="90"/>
      <c r="H4962" s="90"/>
    </row>
    <row r="4963" spans="1:8">
      <c r="A4963" s="90"/>
      <c r="B4963" s="90"/>
      <c r="C4963" s="90"/>
      <c r="D4963" s="90"/>
      <c r="E4963" s="90"/>
      <c r="F4963" s="90"/>
      <c r="G4963" s="90"/>
      <c r="H4963" s="90"/>
    </row>
    <row r="4964" spans="1:8">
      <c r="A4964" s="90"/>
      <c r="B4964" s="90"/>
      <c r="C4964" s="90"/>
      <c r="D4964" s="90"/>
      <c r="E4964" s="90"/>
      <c r="F4964" s="90"/>
      <c r="G4964" s="90"/>
      <c r="H4964" s="90"/>
    </row>
    <row r="4965" spans="1:8">
      <c r="A4965" s="90"/>
      <c r="B4965" s="90"/>
      <c r="C4965" s="90"/>
      <c r="D4965" s="90"/>
      <c r="E4965" s="90"/>
      <c r="F4965" s="90"/>
      <c r="G4965" s="90"/>
      <c r="H4965" s="90"/>
    </row>
    <row r="4966" spans="1:8">
      <c r="A4966" s="90"/>
      <c r="B4966" s="90"/>
      <c r="C4966" s="90"/>
      <c r="D4966" s="90"/>
      <c r="E4966" s="90"/>
      <c r="F4966" s="90"/>
      <c r="G4966" s="90"/>
      <c r="H4966" s="90"/>
    </row>
    <row r="4967" spans="1:8">
      <c r="A4967" s="90"/>
      <c r="B4967" s="90"/>
      <c r="C4967" s="90"/>
      <c r="D4967" s="90"/>
      <c r="E4967" s="90"/>
      <c r="F4967" s="90"/>
      <c r="G4967" s="90"/>
      <c r="H4967" s="90"/>
    </row>
    <row r="4968" spans="1:8">
      <c r="A4968" s="90"/>
      <c r="B4968" s="90"/>
      <c r="C4968" s="90"/>
      <c r="D4968" s="90"/>
      <c r="E4968" s="90"/>
      <c r="F4968" s="90"/>
      <c r="G4968" s="90"/>
      <c r="H4968" s="90"/>
    </row>
    <row r="4969" spans="1:8">
      <c r="A4969" s="90"/>
      <c r="B4969" s="90"/>
      <c r="C4969" s="90"/>
      <c r="D4969" s="90"/>
      <c r="E4969" s="90"/>
      <c r="F4969" s="90"/>
      <c r="G4969" s="90"/>
      <c r="H4969" s="90"/>
    </row>
    <row r="4970" spans="1:8">
      <c r="A4970" s="90"/>
      <c r="B4970" s="90"/>
      <c r="C4970" s="90"/>
      <c r="D4970" s="90"/>
      <c r="E4970" s="90"/>
      <c r="F4970" s="90"/>
      <c r="G4970" s="90"/>
      <c r="H4970" s="90"/>
    </row>
    <row r="4971" spans="1:8">
      <c r="A4971" s="90"/>
      <c r="B4971" s="90"/>
      <c r="C4971" s="90"/>
      <c r="D4971" s="90"/>
      <c r="E4971" s="90"/>
      <c r="F4971" s="90"/>
      <c r="G4971" s="90"/>
      <c r="H4971" s="90"/>
    </row>
    <row r="4972" spans="1:8">
      <c r="A4972" s="90"/>
      <c r="B4972" s="90"/>
      <c r="C4972" s="90"/>
      <c r="D4972" s="90"/>
      <c r="E4972" s="90"/>
      <c r="F4972" s="90"/>
      <c r="G4972" s="90"/>
      <c r="H4972" s="90"/>
    </row>
    <row r="4973" spans="1:8">
      <c r="A4973" s="90"/>
      <c r="B4973" s="90"/>
      <c r="C4973" s="90"/>
      <c r="D4973" s="90"/>
      <c r="E4973" s="90"/>
      <c r="F4973" s="90"/>
      <c r="G4973" s="90"/>
      <c r="H4973" s="90"/>
    </row>
    <row r="4974" spans="1:8">
      <c r="A4974" s="90"/>
      <c r="B4974" s="90"/>
      <c r="C4974" s="90"/>
      <c r="D4974" s="90"/>
      <c r="E4974" s="90"/>
      <c r="F4974" s="90"/>
      <c r="G4974" s="90"/>
      <c r="H4974" s="90"/>
    </row>
    <row r="4975" spans="1:8">
      <c r="A4975" s="90"/>
      <c r="B4975" s="90"/>
      <c r="C4975" s="90"/>
      <c r="D4975" s="90"/>
      <c r="E4975" s="90"/>
      <c r="F4975" s="90"/>
      <c r="G4975" s="90"/>
      <c r="H4975" s="90"/>
    </row>
    <row r="4976" spans="1:8">
      <c r="A4976" s="90"/>
      <c r="B4976" s="90"/>
      <c r="C4976" s="90"/>
      <c r="D4976" s="90"/>
      <c r="E4976" s="90"/>
      <c r="F4976" s="90"/>
      <c r="G4976" s="90"/>
      <c r="H4976" s="90"/>
    </row>
    <row r="4977" spans="1:8">
      <c r="A4977" s="90"/>
      <c r="B4977" s="90"/>
      <c r="C4977" s="90"/>
      <c r="D4977" s="90"/>
      <c r="E4977" s="90"/>
      <c r="F4977" s="90"/>
      <c r="G4977" s="90"/>
      <c r="H4977" s="90"/>
    </row>
    <row r="4978" spans="1:8">
      <c r="A4978" s="90"/>
      <c r="B4978" s="90"/>
      <c r="C4978" s="90"/>
      <c r="D4978" s="90"/>
      <c r="E4978" s="90"/>
      <c r="F4978" s="90"/>
      <c r="G4978" s="90"/>
      <c r="H4978" s="90"/>
    </row>
    <row r="4979" spans="1:8">
      <c r="A4979" s="90"/>
      <c r="B4979" s="90"/>
      <c r="C4979" s="90"/>
      <c r="D4979" s="90"/>
      <c r="E4979" s="90"/>
      <c r="F4979" s="90"/>
      <c r="G4979" s="90"/>
      <c r="H4979" s="90"/>
    </row>
    <row r="4980" spans="1:8">
      <c r="A4980" s="90"/>
      <c r="B4980" s="90"/>
      <c r="C4980" s="90"/>
      <c r="D4980" s="90"/>
      <c r="E4980" s="90"/>
      <c r="F4980" s="90"/>
      <c r="G4980" s="90"/>
      <c r="H4980" s="90"/>
    </row>
    <row r="4981" spans="1:8">
      <c r="A4981" s="90"/>
      <c r="B4981" s="90"/>
      <c r="C4981" s="90"/>
      <c r="D4981" s="90"/>
      <c r="E4981" s="90"/>
      <c r="F4981" s="90"/>
      <c r="G4981" s="90"/>
      <c r="H4981" s="90"/>
    </row>
    <row r="4982" spans="1:8">
      <c r="A4982" s="90"/>
      <c r="B4982" s="90"/>
      <c r="C4982" s="90"/>
      <c r="D4982" s="90"/>
      <c r="E4982" s="90"/>
      <c r="F4982" s="90"/>
      <c r="G4982" s="90"/>
      <c r="H4982" s="90"/>
    </row>
    <row r="4983" spans="1:8">
      <c r="A4983" s="90"/>
      <c r="B4983" s="90"/>
      <c r="C4983" s="90"/>
      <c r="D4983" s="90"/>
      <c r="E4983" s="90"/>
      <c r="F4983" s="90"/>
      <c r="G4983" s="90"/>
      <c r="H4983" s="90"/>
    </row>
    <row r="4984" spans="1:8">
      <c r="A4984" s="90"/>
      <c r="B4984" s="90"/>
      <c r="C4984" s="90"/>
      <c r="D4984" s="90"/>
      <c r="E4984" s="90"/>
      <c r="F4984" s="90"/>
      <c r="G4984" s="90"/>
      <c r="H4984" s="90"/>
    </row>
    <row r="4985" spans="1:8">
      <c r="A4985" s="90"/>
      <c r="B4985" s="90"/>
      <c r="C4985" s="90"/>
      <c r="D4985" s="90"/>
      <c r="E4985" s="90"/>
      <c r="F4985" s="90"/>
      <c r="G4985" s="90"/>
      <c r="H4985" s="90"/>
    </row>
    <row r="4986" spans="1:8">
      <c r="A4986" s="90"/>
      <c r="B4986" s="90"/>
      <c r="C4986" s="90"/>
      <c r="D4986" s="90"/>
      <c r="E4986" s="90"/>
      <c r="F4986" s="90"/>
      <c r="G4986" s="90"/>
      <c r="H4986" s="90"/>
    </row>
    <row r="4987" spans="1:8">
      <c r="A4987" s="90"/>
      <c r="B4987" s="90"/>
      <c r="C4987" s="90"/>
      <c r="D4987" s="90"/>
      <c r="E4987" s="90"/>
      <c r="F4987" s="90"/>
      <c r="G4987" s="90"/>
      <c r="H4987" s="90"/>
    </row>
    <row r="4988" spans="1:8">
      <c r="A4988" s="90"/>
      <c r="B4988" s="90"/>
      <c r="C4988" s="90"/>
      <c r="D4988" s="90"/>
      <c r="E4988" s="90"/>
      <c r="F4988" s="90"/>
      <c r="G4988" s="90"/>
      <c r="H4988" s="90"/>
    </row>
    <row r="4989" spans="1:8">
      <c r="A4989" s="90"/>
      <c r="B4989" s="90"/>
      <c r="C4989" s="90"/>
      <c r="D4989" s="90"/>
      <c r="E4989" s="90"/>
      <c r="F4989" s="90"/>
      <c r="G4989" s="90"/>
      <c r="H4989" s="90"/>
    </row>
    <row r="4990" spans="1:8">
      <c r="A4990" s="90"/>
      <c r="B4990" s="90"/>
      <c r="C4990" s="90"/>
      <c r="D4990" s="90"/>
      <c r="E4990" s="90"/>
      <c r="F4990" s="90"/>
      <c r="G4990" s="90"/>
      <c r="H4990" s="90"/>
    </row>
    <row r="4991" spans="1:8">
      <c r="A4991" s="90"/>
      <c r="B4991" s="90"/>
      <c r="C4991" s="90"/>
      <c r="D4991" s="90"/>
      <c r="E4991" s="90"/>
      <c r="F4991" s="90"/>
      <c r="G4991" s="90"/>
      <c r="H4991" s="90"/>
    </row>
    <row r="4992" spans="1:8">
      <c r="A4992" s="90"/>
      <c r="B4992" s="90"/>
      <c r="C4992" s="90"/>
      <c r="D4992" s="90"/>
      <c r="E4992" s="90"/>
      <c r="F4992" s="90"/>
      <c r="G4992" s="90"/>
      <c r="H4992" s="90"/>
    </row>
    <row r="4993" spans="1:8">
      <c r="A4993" s="90"/>
      <c r="B4993" s="90"/>
      <c r="C4993" s="90"/>
      <c r="D4993" s="90"/>
      <c r="E4993" s="90"/>
      <c r="F4993" s="90"/>
      <c r="G4993" s="90"/>
      <c r="H4993" s="90"/>
    </row>
    <row r="4994" spans="1:8">
      <c r="A4994" s="90"/>
      <c r="B4994" s="90"/>
      <c r="C4994" s="90"/>
      <c r="D4994" s="90"/>
      <c r="E4994" s="90"/>
      <c r="F4994" s="90"/>
      <c r="G4994" s="90"/>
      <c r="H4994" s="90"/>
    </row>
    <row r="4995" spans="1:8">
      <c r="A4995" s="90"/>
      <c r="B4995" s="90"/>
      <c r="C4995" s="90"/>
      <c r="D4995" s="90"/>
      <c r="E4995" s="90"/>
      <c r="F4995" s="90"/>
      <c r="G4995" s="90"/>
      <c r="H4995" s="90"/>
    </row>
    <row r="4996" spans="1:8">
      <c r="A4996" s="90"/>
      <c r="B4996" s="90"/>
      <c r="C4996" s="90"/>
      <c r="D4996" s="90"/>
      <c r="E4996" s="90"/>
      <c r="F4996" s="90"/>
      <c r="G4996" s="90"/>
      <c r="H4996" s="90"/>
    </row>
    <row r="4997" spans="1:8">
      <c r="A4997" s="90"/>
      <c r="B4997" s="90"/>
      <c r="C4997" s="90"/>
      <c r="D4997" s="90"/>
      <c r="E4997" s="90"/>
      <c r="F4997" s="90"/>
      <c r="G4997" s="90"/>
      <c r="H4997" s="90"/>
    </row>
    <row r="4998" spans="1:8">
      <c r="A4998" s="90"/>
      <c r="B4998" s="90"/>
      <c r="C4998" s="90"/>
      <c r="D4998" s="90"/>
      <c r="E4998" s="90"/>
      <c r="F4998" s="90"/>
      <c r="G4998" s="90"/>
      <c r="H4998" s="90"/>
    </row>
    <row r="4999" spans="1:8">
      <c r="A4999" s="90"/>
      <c r="B4999" s="90"/>
      <c r="C4999" s="90"/>
      <c r="D4999" s="90"/>
      <c r="E4999" s="90"/>
      <c r="F4999" s="90"/>
      <c r="G4999" s="90"/>
      <c r="H4999" s="90"/>
    </row>
    <row r="5000" spans="1:8">
      <c r="A5000" s="90"/>
      <c r="B5000" s="90"/>
      <c r="C5000" s="90"/>
      <c r="D5000" s="90"/>
      <c r="E5000" s="90"/>
      <c r="F5000" s="90"/>
      <c r="G5000" s="90"/>
      <c r="H5000" s="90"/>
    </row>
    <row r="5001" spans="1:8">
      <c r="A5001" s="90"/>
      <c r="B5001" s="90"/>
      <c r="C5001" s="90"/>
      <c r="D5001" s="90"/>
      <c r="E5001" s="90"/>
      <c r="F5001" s="90"/>
      <c r="G5001" s="90"/>
      <c r="H5001" s="90"/>
    </row>
    <row r="5002" spans="1:8">
      <c r="A5002" s="90"/>
      <c r="B5002" s="90"/>
      <c r="C5002" s="90"/>
      <c r="D5002" s="90"/>
      <c r="E5002" s="90"/>
      <c r="F5002" s="90"/>
      <c r="G5002" s="90"/>
      <c r="H5002" s="90"/>
    </row>
    <row r="5003" spans="1:8">
      <c r="A5003" s="90"/>
      <c r="B5003" s="90"/>
      <c r="C5003" s="90"/>
      <c r="D5003" s="90"/>
      <c r="E5003" s="90"/>
      <c r="F5003" s="90"/>
      <c r="G5003" s="90"/>
      <c r="H5003" s="90"/>
    </row>
    <row r="5004" spans="1:8">
      <c r="A5004" s="90"/>
      <c r="B5004" s="90"/>
      <c r="C5004" s="90"/>
      <c r="D5004" s="90"/>
      <c r="E5004" s="90"/>
      <c r="F5004" s="90"/>
      <c r="G5004" s="90"/>
      <c r="H5004" s="90"/>
    </row>
    <row r="5005" spans="1:8">
      <c r="A5005" s="90"/>
      <c r="B5005" s="90"/>
      <c r="C5005" s="90"/>
      <c r="D5005" s="90"/>
      <c r="E5005" s="90"/>
      <c r="F5005" s="90"/>
      <c r="G5005" s="90"/>
      <c r="H5005" s="90"/>
    </row>
    <row r="5006" spans="1:8">
      <c r="A5006" s="90"/>
      <c r="B5006" s="90"/>
      <c r="C5006" s="90"/>
      <c r="D5006" s="90"/>
      <c r="E5006" s="90"/>
      <c r="F5006" s="90"/>
      <c r="G5006" s="90"/>
      <c r="H5006" s="90"/>
    </row>
    <row r="5007" spans="1:8">
      <c r="A5007" s="90"/>
      <c r="B5007" s="90"/>
      <c r="C5007" s="90"/>
      <c r="D5007" s="90"/>
      <c r="E5007" s="90"/>
      <c r="F5007" s="90"/>
      <c r="G5007" s="90"/>
      <c r="H5007" s="90"/>
    </row>
    <row r="5008" spans="1:8">
      <c r="A5008" s="90"/>
      <c r="B5008" s="90"/>
      <c r="C5008" s="90"/>
      <c r="D5008" s="90"/>
      <c r="E5008" s="90"/>
      <c r="F5008" s="90"/>
      <c r="G5008" s="90"/>
      <c r="H5008" s="90"/>
    </row>
    <row r="5009" spans="1:8">
      <c r="A5009" s="90"/>
      <c r="B5009" s="90"/>
      <c r="C5009" s="90"/>
      <c r="D5009" s="90"/>
      <c r="E5009" s="90"/>
      <c r="F5009" s="90"/>
      <c r="G5009" s="90"/>
      <c r="H5009" s="90"/>
    </row>
    <row r="5010" spans="1:8">
      <c r="A5010" s="90"/>
      <c r="B5010" s="90"/>
      <c r="C5010" s="90"/>
      <c r="D5010" s="90"/>
      <c r="E5010" s="90"/>
      <c r="F5010" s="90"/>
      <c r="G5010" s="90"/>
      <c r="H5010" s="90"/>
    </row>
    <row r="5011" spans="1:8">
      <c r="A5011" s="90"/>
      <c r="B5011" s="90"/>
      <c r="C5011" s="90"/>
      <c r="D5011" s="90"/>
      <c r="E5011" s="90"/>
      <c r="F5011" s="90"/>
      <c r="G5011" s="90"/>
      <c r="H5011" s="90"/>
    </row>
    <row r="5012" spans="1:8">
      <c r="A5012" s="90"/>
      <c r="B5012" s="90"/>
      <c r="C5012" s="90"/>
      <c r="D5012" s="90"/>
      <c r="E5012" s="90"/>
      <c r="F5012" s="90"/>
      <c r="G5012" s="90"/>
      <c r="H5012" s="90"/>
    </row>
    <row r="5013" spans="1:8">
      <c r="A5013" s="90"/>
      <c r="B5013" s="90"/>
      <c r="C5013" s="90"/>
      <c r="D5013" s="90"/>
      <c r="E5013" s="90"/>
      <c r="F5013" s="90"/>
      <c r="G5013" s="90"/>
      <c r="H5013" s="90"/>
    </row>
    <row r="5014" spans="1:8">
      <c r="A5014" s="90"/>
      <c r="B5014" s="90"/>
      <c r="C5014" s="90"/>
      <c r="D5014" s="90"/>
      <c r="E5014" s="90"/>
      <c r="F5014" s="90"/>
      <c r="G5014" s="90"/>
      <c r="H5014" s="90"/>
    </row>
    <row r="5015" spans="1:8">
      <c r="A5015" s="90"/>
      <c r="B5015" s="90"/>
      <c r="C5015" s="90"/>
      <c r="D5015" s="90"/>
      <c r="E5015" s="90"/>
      <c r="F5015" s="90"/>
      <c r="G5015" s="90"/>
      <c r="H5015" s="90"/>
    </row>
    <row r="5016" spans="1:8">
      <c r="A5016" s="90"/>
      <c r="B5016" s="90"/>
      <c r="C5016" s="90"/>
      <c r="D5016" s="90"/>
      <c r="E5016" s="90"/>
      <c r="F5016" s="90"/>
      <c r="G5016" s="90"/>
      <c r="H5016" s="90"/>
    </row>
    <row r="5017" spans="1:8">
      <c r="A5017" s="90"/>
      <c r="B5017" s="90"/>
      <c r="C5017" s="90"/>
      <c r="D5017" s="90"/>
      <c r="E5017" s="90"/>
      <c r="F5017" s="90"/>
      <c r="G5017" s="90"/>
      <c r="H5017" s="90"/>
    </row>
    <row r="5018" spans="1:8">
      <c r="A5018" s="90"/>
      <c r="B5018" s="90"/>
      <c r="C5018" s="90"/>
      <c r="D5018" s="90"/>
      <c r="E5018" s="90"/>
      <c r="F5018" s="90"/>
      <c r="G5018" s="90"/>
      <c r="H5018" s="90"/>
    </row>
    <row r="5019" spans="1:8">
      <c r="A5019" s="90"/>
      <c r="B5019" s="90"/>
      <c r="C5019" s="90"/>
      <c r="D5019" s="90"/>
      <c r="E5019" s="90"/>
      <c r="F5019" s="90"/>
      <c r="G5019" s="90"/>
      <c r="H5019" s="90"/>
    </row>
    <row r="5020" spans="1:8">
      <c r="A5020" s="90"/>
      <c r="B5020" s="90"/>
      <c r="C5020" s="90"/>
      <c r="D5020" s="90"/>
      <c r="E5020" s="90"/>
      <c r="F5020" s="90"/>
      <c r="G5020" s="90"/>
      <c r="H5020" s="90"/>
    </row>
    <row r="5021" spans="1:8">
      <c r="A5021" s="90"/>
      <c r="B5021" s="90"/>
      <c r="C5021" s="90"/>
      <c r="D5021" s="90"/>
      <c r="E5021" s="90"/>
      <c r="F5021" s="90"/>
      <c r="G5021" s="90"/>
      <c r="H5021" s="90"/>
    </row>
    <row r="5022" spans="1:8">
      <c r="A5022" s="90"/>
      <c r="B5022" s="90"/>
      <c r="C5022" s="90"/>
      <c r="D5022" s="90"/>
      <c r="E5022" s="90"/>
      <c r="F5022" s="90"/>
      <c r="G5022" s="90"/>
      <c r="H5022" s="90"/>
    </row>
    <row r="5023" spans="1:8">
      <c r="A5023" s="90"/>
      <c r="B5023" s="90"/>
      <c r="C5023" s="90"/>
      <c r="D5023" s="90"/>
      <c r="E5023" s="90"/>
      <c r="F5023" s="90"/>
      <c r="G5023" s="90"/>
      <c r="H5023" s="90"/>
    </row>
    <row r="5024" spans="1:8">
      <c r="A5024" s="90"/>
      <c r="B5024" s="90"/>
      <c r="C5024" s="90"/>
      <c r="D5024" s="90"/>
      <c r="E5024" s="90"/>
      <c r="F5024" s="90"/>
      <c r="G5024" s="90"/>
      <c r="H5024" s="90"/>
    </row>
    <row r="5025" spans="1:8">
      <c r="A5025" s="90"/>
      <c r="B5025" s="90"/>
      <c r="C5025" s="90"/>
      <c r="D5025" s="90"/>
      <c r="E5025" s="90"/>
      <c r="F5025" s="90"/>
      <c r="G5025" s="90"/>
      <c r="H5025" s="90"/>
    </row>
    <row r="5026" spans="1:8">
      <c r="A5026" s="90"/>
      <c r="B5026" s="90"/>
      <c r="C5026" s="90"/>
      <c r="D5026" s="90"/>
      <c r="E5026" s="90"/>
      <c r="F5026" s="90"/>
      <c r="G5026" s="90"/>
      <c r="H5026" s="90"/>
    </row>
    <row r="5027" spans="1:8">
      <c r="A5027" s="90"/>
      <c r="B5027" s="90"/>
      <c r="C5027" s="90"/>
      <c r="D5027" s="90"/>
      <c r="E5027" s="90"/>
      <c r="F5027" s="90"/>
      <c r="G5027" s="90"/>
      <c r="H5027" s="90"/>
    </row>
    <row r="5028" spans="1:8">
      <c r="A5028" s="90"/>
      <c r="B5028" s="90"/>
      <c r="C5028" s="90"/>
      <c r="D5028" s="90"/>
      <c r="E5028" s="90"/>
      <c r="F5028" s="90"/>
      <c r="G5028" s="90"/>
      <c r="H5028" s="90"/>
    </row>
    <row r="5029" spans="1:8">
      <c r="A5029" s="90"/>
      <c r="B5029" s="90"/>
      <c r="C5029" s="90"/>
      <c r="D5029" s="90"/>
      <c r="E5029" s="90"/>
      <c r="F5029" s="90"/>
      <c r="G5029" s="90"/>
      <c r="H5029" s="90"/>
    </row>
    <row r="5030" spans="1:8">
      <c r="A5030" s="90"/>
      <c r="B5030" s="90"/>
      <c r="C5030" s="90"/>
      <c r="D5030" s="90"/>
      <c r="E5030" s="90"/>
      <c r="F5030" s="90"/>
      <c r="G5030" s="90"/>
      <c r="H5030" s="90"/>
    </row>
    <row r="5031" spans="1:8">
      <c r="A5031" s="90"/>
      <c r="B5031" s="90"/>
      <c r="C5031" s="90"/>
      <c r="D5031" s="90"/>
      <c r="E5031" s="90"/>
      <c r="F5031" s="90"/>
      <c r="G5031" s="90"/>
      <c r="H5031" s="90"/>
    </row>
    <row r="5032" spans="1:8">
      <c r="A5032" s="90"/>
      <c r="B5032" s="90"/>
      <c r="C5032" s="90"/>
      <c r="D5032" s="90"/>
      <c r="E5032" s="90"/>
      <c r="F5032" s="90"/>
      <c r="G5032" s="90"/>
      <c r="H5032" s="90"/>
    </row>
    <row r="5033" spans="1:8">
      <c r="A5033" s="90"/>
      <c r="B5033" s="90"/>
      <c r="C5033" s="90"/>
      <c r="D5033" s="90"/>
      <c r="E5033" s="90"/>
      <c r="F5033" s="90"/>
      <c r="G5033" s="90"/>
      <c r="H5033" s="90"/>
    </row>
    <row r="5034" spans="1:8">
      <c r="A5034" s="90"/>
      <c r="B5034" s="90"/>
      <c r="C5034" s="90"/>
      <c r="D5034" s="90"/>
      <c r="E5034" s="90"/>
      <c r="F5034" s="90"/>
      <c r="G5034" s="90"/>
      <c r="H5034" s="90"/>
    </row>
    <row r="5035" spans="1:8">
      <c r="A5035" s="90"/>
      <c r="B5035" s="90"/>
      <c r="C5035" s="90"/>
      <c r="D5035" s="90"/>
      <c r="E5035" s="90"/>
      <c r="F5035" s="90"/>
      <c r="G5035" s="90"/>
      <c r="H5035" s="90"/>
    </row>
    <row r="5036" spans="1:8">
      <c r="A5036" s="90"/>
      <c r="B5036" s="90"/>
      <c r="C5036" s="90"/>
      <c r="D5036" s="90"/>
      <c r="E5036" s="90"/>
      <c r="F5036" s="90"/>
      <c r="G5036" s="90"/>
      <c r="H5036" s="90"/>
    </row>
    <row r="5037" spans="1:8">
      <c r="A5037" s="90"/>
      <c r="B5037" s="90"/>
      <c r="C5037" s="90"/>
      <c r="D5037" s="90"/>
      <c r="E5037" s="90"/>
      <c r="F5037" s="90"/>
      <c r="G5037" s="90"/>
      <c r="H5037" s="90"/>
    </row>
    <row r="5038" spans="1:8">
      <c r="A5038" s="90"/>
      <c r="B5038" s="90"/>
      <c r="C5038" s="90"/>
      <c r="D5038" s="90"/>
      <c r="E5038" s="90"/>
      <c r="F5038" s="90"/>
      <c r="G5038" s="90"/>
      <c r="H5038" s="90"/>
    </row>
    <row r="5039" spans="1:8">
      <c r="A5039" s="90"/>
      <c r="B5039" s="90"/>
      <c r="C5039" s="90"/>
      <c r="D5039" s="90"/>
      <c r="E5039" s="90"/>
      <c r="F5039" s="90"/>
      <c r="G5039" s="90"/>
      <c r="H5039" s="90"/>
    </row>
    <row r="5040" spans="1:8">
      <c r="A5040" s="90"/>
      <c r="B5040" s="90"/>
      <c r="C5040" s="90"/>
      <c r="D5040" s="90"/>
      <c r="E5040" s="90"/>
      <c r="F5040" s="90"/>
      <c r="G5040" s="90"/>
      <c r="H5040" s="90"/>
    </row>
    <row r="5041" spans="1:8">
      <c r="A5041" s="90"/>
      <c r="B5041" s="90"/>
      <c r="C5041" s="90"/>
      <c r="D5041" s="90"/>
      <c r="E5041" s="90"/>
      <c r="F5041" s="90"/>
      <c r="G5041" s="90"/>
      <c r="H5041" s="90"/>
    </row>
    <row r="5042" spans="1:8">
      <c r="A5042" s="90"/>
      <c r="B5042" s="90"/>
      <c r="C5042" s="90"/>
      <c r="D5042" s="90"/>
      <c r="E5042" s="90"/>
      <c r="F5042" s="90"/>
      <c r="G5042" s="90"/>
      <c r="H5042" s="90"/>
    </row>
    <row r="5043" spans="1:8">
      <c r="A5043" s="90"/>
      <c r="B5043" s="90"/>
      <c r="C5043" s="90"/>
      <c r="D5043" s="90"/>
      <c r="E5043" s="90"/>
      <c r="F5043" s="90"/>
      <c r="G5043" s="90"/>
      <c r="H5043" s="90"/>
    </row>
    <row r="5044" spans="1:8">
      <c r="A5044" s="90"/>
      <c r="B5044" s="90"/>
      <c r="C5044" s="90"/>
      <c r="D5044" s="90"/>
      <c r="E5044" s="90"/>
      <c r="F5044" s="90"/>
      <c r="G5044" s="90"/>
      <c r="H5044" s="90"/>
    </row>
    <row r="5045" spans="1:8">
      <c r="A5045" s="90"/>
      <c r="B5045" s="90"/>
      <c r="C5045" s="90"/>
      <c r="D5045" s="90"/>
      <c r="E5045" s="90"/>
      <c r="F5045" s="90"/>
      <c r="G5045" s="90"/>
      <c r="H5045" s="90"/>
    </row>
    <row r="5046" spans="1:8">
      <c r="A5046" s="90"/>
      <c r="B5046" s="90"/>
      <c r="C5046" s="90"/>
      <c r="D5046" s="90"/>
      <c r="E5046" s="90"/>
      <c r="F5046" s="90"/>
      <c r="G5046" s="90"/>
      <c r="H5046" s="90"/>
    </row>
    <row r="5047" spans="1:8">
      <c r="A5047" s="90"/>
      <c r="B5047" s="90"/>
      <c r="C5047" s="90"/>
      <c r="D5047" s="90"/>
      <c r="E5047" s="90"/>
      <c r="F5047" s="90"/>
      <c r="G5047" s="90"/>
      <c r="H5047" s="90"/>
    </row>
    <row r="5048" spans="1:8">
      <c r="A5048" s="90"/>
      <c r="B5048" s="90"/>
      <c r="C5048" s="90"/>
      <c r="D5048" s="90"/>
      <c r="E5048" s="90"/>
      <c r="F5048" s="90"/>
      <c r="G5048" s="90"/>
      <c r="H5048" s="90"/>
    </row>
    <row r="5049" spans="1:8">
      <c r="A5049" s="90"/>
      <c r="B5049" s="90"/>
      <c r="C5049" s="90"/>
      <c r="D5049" s="90"/>
      <c r="E5049" s="90"/>
      <c r="F5049" s="90"/>
      <c r="G5049" s="90"/>
      <c r="H5049" s="90"/>
    </row>
    <row r="5050" spans="1:8">
      <c r="A5050" s="90"/>
      <c r="B5050" s="90"/>
      <c r="C5050" s="90"/>
      <c r="D5050" s="90"/>
      <c r="E5050" s="90"/>
      <c r="F5050" s="90"/>
      <c r="G5050" s="90"/>
      <c r="H5050" s="90"/>
    </row>
    <row r="5051" spans="1:8">
      <c r="A5051" s="90"/>
      <c r="B5051" s="90"/>
      <c r="C5051" s="90"/>
      <c r="D5051" s="90"/>
      <c r="E5051" s="90"/>
      <c r="F5051" s="90"/>
      <c r="G5051" s="90"/>
      <c r="H5051" s="90"/>
    </row>
    <row r="5052" spans="1:8">
      <c r="A5052" s="90"/>
      <c r="B5052" s="90"/>
      <c r="C5052" s="90"/>
      <c r="D5052" s="90"/>
      <c r="E5052" s="90"/>
      <c r="F5052" s="90"/>
      <c r="G5052" s="90"/>
      <c r="H5052" s="90"/>
    </row>
    <row r="5053" spans="1:8">
      <c r="A5053" s="90"/>
      <c r="B5053" s="90"/>
      <c r="C5053" s="90"/>
      <c r="D5053" s="90"/>
      <c r="E5053" s="90"/>
      <c r="F5053" s="90"/>
      <c r="G5053" s="90"/>
      <c r="H5053" s="90"/>
    </row>
    <row r="5054" spans="1:8">
      <c r="A5054" s="90"/>
      <c r="B5054" s="90"/>
      <c r="C5054" s="90"/>
      <c r="D5054" s="90"/>
      <c r="E5054" s="90"/>
      <c r="F5054" s="90"/>
      <c r="G5054" s="90"/>
      <c r="H5054" s="90"/>
    </row>
    <row r="5055" spans="1:8">
      <c r="A5055" s="90"/>
      <c r="B5055" s="90"/>
      <c r="C5055" s="90"/>
      <c r="D5055" s="90"/>
      <c r="E5055" s="90"/>
      <c r="F5055" s="90"/>
      <c r="G5055" s="90"/>
      <c r="H5055" s="90"/>
    </row>
    <row r="5056" spans="1:8">
      <c r="A5056" s="90"/>
      <c r="B5056" s="90"/>
      <c r="C5056" s="90"/>
      <c r="D5056" s="90"/>
      <c r="E5056" s="90"/>
      <c r="F5056" s="90"/>
      <c r="G5056" s="90"/>
      <c r="H5056" s="90"/>
    </row>
    <row r="5057" spans="1:8">
      <c r="A5057" s="90"/>
      <c r="B5057" s="90"/>
      <c r="C5057" s="90"/>
      <c r="D5057" s="90"/>
      <c r="E5057" s="90"/>
      <c r="F5057" s="90"/>
      <c r="G5057" s="90"/>
      <c r="H5057" s="90"/>
    </row>
    <row r="5058" spans="1:8">
      <c r="A5058" s="90"/>
      <c r="B5058" s="90"/>
      <c r="C5058" s="90"/>
      <c r="D5058" s="90"/>
      <c r="E5058" s="90"/>
      <c r="F5058" s="90"/>
      <c r="G5058" s="90"/>
      <c r="H5058" s="90"/>
    </row>
    <row r="5059" spans="1:8">
      <c r="A5059" s="90"/>
      <c r="B5059" s="90"/>
      <c r="C5059" s="90"/>
      <c r="D5059" s="90"/>
      <c r="E5059" s="90"/>
      <c r="F5059" s="90"/>
      <c r="G5059" s="90"/>
      <c r="H5059" s="90"/>
    </row>
    <row r="5060" spans="1:8">
      <c r="A5060" s="90"/>
      <c r="B5060" s="90"/>
      <c r="C5060" s="90"/>
      <c r="D5060" s="90"/>
      <c r="E5060" s="90"/>
      <c r="F5060" s="90"/>
      <c r="G5060" s="90"/>
      <c r="H5060" s="90"/>
    </row>
    <row r="5061" spans="1:8">
      <c r="A5061" s="90"/>
      <c r="B5061" s="90"/>
      <c r="C5061" s="90"/>
      <c r="D5061" s="90"/>
      <c r="E5061" s="90"/>
      <c r="F5061" s="90"/>
      <c r="G5061" s="90"/>
      <c r="H5061" s="90"/>
    </row>
    <row r="5062" spans="1:8">
      <c r="A5062" s="90"/>
      <c r="B5062" s="90"/>
      <c r="C5062" s="90"/>
      <c r="D5062" s="90"/>
      <c r="E5062" s="90"/>
      <c r="F5062" s="90"/>
      <c r="G5062" s="90"/>
      <c r="H5062" s="90"/>
    </row>
    <row r="5063" spans="1:8">
      <c r="A5063" s="90"/>
      <c r="B5063" s="90"/>
      <c r="C5063" s="90"/>
      <c r="D5063" s="90"/>
      <c r="E5063" s="90"/>
      <c r="F5063" s="90"/>
      <c r="G5063" s="90"/>
      <c r="H5063" s="90"/>
    </row>
    <row r="5064" spans="1:8">
      <c r="A5064" s="90"/>
      <c r="B5064" s="90"/>
      <c r="C5064" s="90"/>
      <c r="D5064" s="90"/>
      <c r="E5064" s="90"/>
      <c r="F5064" s="90"/>
      <c r="G5064" s="90"/>
      <c r="H5064" s="90"/>
    </row>
    <row r="5065" spans="1:8">
      <c r="A5065" s="90"/>
      <c r="B5065" s="90"/>
      <c r="C5065" s="90"/>
      <c r="D5065" s="90"/>
      <c r="E5065" s="90"/>
      <c r="F5065" s="90"/>
      <c r="G5065" s="90"/>
      <c r="H5065" s="90"/>
    </row>
    <row r="5066" spans="1:8">
      <c r="A5066" s="90"/>
      <c r="B5066" s="90"/>
      <c r="C5066" s="90"/>
      <c r="D5066" s="90"/>
      <c r="E5066" s="90"/>
      <c r="F5066" s="90"/>
      <c r="G5066" s="90"/>
      <c r="H5066" s="90"/>
    </row>
    <row r="5067" spans="1:8">
      <c r="A5067" s="90"/>
      <c r="B5067" s="90"/>
      <c r="C5067" s="90"/>
      <c r="D5067" s="90"/>
      <c r="E5067" s="90"/>
      <c r="F5067" s="90"/>
      <c r="G5067" s="90"/>
      <c r="H5067" s="90"/>
    </row>
    <row r="5068" spans="1:8">
      <c r="A5068" s="90"/>
      <c r="B5068" s="90"/>
      <c r="C5068" s="90"/>
      <c r="D5068" s="90"/>
      <c r="E5068" s="90"/>
      <c r="F5068" s="90"/>
      <c r="G5068" s="90"/>
      <c r="H5068" s="90"/>
    </row>
    <row r="5069" spans="1:8">
      <c r="A5069" s="90"/>
      <c r="B5069" s="90"/>
      <c r="C5069" s="90"/>
      <c r="D5069" s="90"/>
      <c r="E5069" s="90"/>
      <c r="F5069" s="90"/>
      <c r="G5069" s="90"/>
      <c r="H5069" s="90"/>
    </row>
    <row r="5070" spans="1:8">
      <c r="A5070" s="90"/>
      <c r="B5070" s="90"/>
      <c r="C5070" s="90"/>
      <c r="D5070" s="90"/>
      <c r="E5070" s="90"/>
      <c r="F5070" s="90"/>
      <c r="G5070" s="90"/>
      <c r="H5070" s="90"/>
    </row>
    <row r="5071" spans="1:8">
      <c r="A5071" s="90"/>
      <c r="B5071" s="90"/>
      <c r="C5071" s="90"/>
      <c r="D5071" s="90"/>
      <c r="E5071" s="90"/>
      <c r="F5071" s="90"/>
      <c r="G5071" s="90"/>
      <c r="H5071" s="90"/>
    </row>
    <row r="5072" spans="1:8">
      <c r="A5072" s="90"/>
      <c r="B5072" s="90"/>
      <c r="C5072" s="90"/>
      <c r="D5072" s="90"/>
      <c r="E5072" s="90"/>
      <c r="F5072" s="90"/>
      <c r="G5072" s="90"/>
      <c r="H5072" s="90"/>
    </row>
    <row r="5073" spans="1:8">
      <c r="A5073" s="90"/>
      <c r="B5073" s="90"/>
      <c r="C5073" s="90"/>
      <c r="D5073" s="90"/>
      <c r="E5073" s="90"/>
      <c r="F5073" s="90"/>
      <c r="G5073" s="90"/>
      <c r="H5073" s="90"/>
    </row>
    <row r="5074" spans="1:8">
      <c r="A5074" s="90"/>
      <c r="B5074" s="90"/>
      <c r="C5074" s="90"/>
      <c r="D5074" s="90"/>
      <c r="E5074" s="90"/>
      <c r="F5074" s="90"/>
      <c r="G5074" s="90"/>
      <c r="H5074" s="90"/>
    </row>
    <row r="5075" spans="1:8">
      <c r="A5075" s="90"/>
      <c r="B5075" s="90"/>
      <c r="C5075" s="90"/>
      <c r="D5075" s="90"/>
      <c r="E5075" s="90"/>
      <c r="F5075" s="90"/>
      <c r="G5075" s="90"/>
      <c r="H5075" s="90"/>
    </row>
    <row r="5076" spans="1:8">
      <c r="A5076" s="90"/>
      <c r="B5076" s="90"/>
      <c r="C5076" s="90"/>
      <c r="D5076" s="90"/>
      <c r="E5076" s="90"/>
      <c r="F5076" s="90"/>
      <c r="G5076" s="90"/>
      <c r="H5076" s="90"/>
    </row>
    <row r="5077" spans="1:8">
      <c r="A5077" s="90"/>
      <c r="B5077" s="90"/>
      <c r="C5077" s="90"/>
      <c r="D5077" s="90"/>
      <c r="E5077" s="90"/>
      <c r="F5077" s="90"/>
      <c r="G5077" s="90"/>
      <c r="H5077" s="90"/>
    </row>
    <row r="5078" spans="1:8">
      <c r="A5078" s="90"/>
      <c r="B5078" s="90"/>
      <c r="C5078" s="90"/>
      <c r="D5078" s="90"/>
      <c r="E5078" s="90"/>
      <c r="F5078" s="90"/>
      <c r="G5078" s="90"/>
      <c r="H5078" s="90"/>
    </row>
    <row r="5079" spans="1:8">
      <c r="A5079" s="90"/>
      <c r="B5079" s="90"/>
      <c r="C5079" s="90"/>
      <c r="D5079" s="90"/>
      <c r="E5079" s="90"/>
      <c r="F5079" s="90"/>
      <c r="G5079" s="90"/>
      <c r="H5079" s="90"/>
    </row>
    <row r="5080" spans="1:8">
      <c r="A5080" s="90"/>
      <c r="B5080" s="90"/>
      <c r="C5080" s="90"/>
      <c r="D5080" s="90"/>
      <c r="E5080" s="90"/>
      <c r="F5080" s="90"/>
      <c r="G5080" s="90"/>
      <c r="H5080" s="90"/>
    </row>
    <row r="5081" spans="1:8">
      <c r="A5081" s="90"/>
      <c r="B5081" s="90"/>
      <c r="C5081" s="90"/>
      <c r="D5081" s="90"/>
      <c r="E5081" s="90"/>
      <c r="F5081" s="90"/>
      <c r="G5081" s="90"/>
      <c r="H5081" s="90"/>
    </row>
    <row r="5082" spans="1:8">
      <c r="A5082" s="90"/>
      <c r="B5082" s="90"/>
      <c r="C5082" s="90"/>
      <c r="D5082" s="90"/>
      <c r="E5082" s="90"/>
      <c r="F5082" s="90"/>
      <c r="G5082" s="90"/>
      <c r="H5082" s="90"/>
    </row>
    <row r="5083" spans="1:8">
      <c r="A5083" s="90"/>
      <c r="B5083" s="90"/>
      <c r="C5083" s="90"/>
      <c r="D5083" s="90"/>
      <c r="E5083" s="90"/>
      <c r="F5083" s="90"/>
      <c r="G5083" s="90"/>
      <c r="H5083" s="90"/>
    </row>
    <row r="5084" spans="1:8">
      <c r="A5084" s="90"/>
      <c r="B5084" s="90"/>
      <c r="C5084" s="90"/>
      <c r="D5084" s="90"/>
      <c r="E5084" s="90"/>
      <c r="F5084" s="90"/>
      <c r="G5084" s="90"/>
      <c r="H5084" s="90"/>
    </row>
    <row r="5085" spans="1:8">
      <c r="A5085" s="90"/>
      <c r="B5085" s="90"/>
      <c r="C5085" s="90"/>
      <c r="D5085" s="90"/>
      <c r="E5085" s="90"/>
      <c r="F5085" s="90"/>
      <c r="G5085" s="90"/>
      <c r="H5085" s="90"/>
    </row>
    <row r="5086" spans="1:8">
      <c r="A5086" s="90"/>
      <c r="B5086" s="90"/>
      <c r="C5086" s="90"/>
      <c r="D5086" s="90"/>
      <c r="E5086" s="90"/>
      <c r="F5086" s="90"/>
      <c r="G5086" s="90"/>
      <c r="H5086" s="90"/>
    </row>
    <row r="5087" spans="1:8">
      <c r="A5087" s="90"/>
      <c r="B5087" s="90"/>
      <c r="C5087" s="90"/>
      <c r="D5087" s="90"/>
      <c r="E5087" s="90"/>
      <c r="F5087" s="90"/>
      <c r="G5087" s="90"/>
      <c r="H5087" s="90"/>
    </row>
    <row r="5088" spans="1:8">
      <c r="A5088" s="90"/>
      <c r="B5088" s="90"/>
      <c r="C5088" s="90"/>
      <c r="D5088" s="90"/>
      <c r="E5088" s="90"/>
      <c r="F5088" s="90"/>
      <c r="G5088" s="90"/>
      <c r="H5088" s="90"/>
    </row>
    <row r="5089" spans="1:8">
      <c r="A5089" s="90"/>
      <c r="B5089" s="90"/>
      <c r="C5089" s="90"/>
      <c r="D5089" s="90"/>
      <c r="E5089" s="90"/>
      <c r="F5089" s="90"/>
      <c r="G5089" s="90"/>
      <c r="H5089" s="90"/>
    </row>
    <row r="5090" spans="1:8">
      <c r="A5090" s="90"/>
      <c r="B5090" s="90"/>
      <c r="C5090" s="90"/>
      <c r="D5090" s="90"/>
      <c r="E5090" s="90"/>
      <c r="F5090" s="90"/>
      <c r="G5090" s="90"/>
      <c r="H5090" s="90"/>
    </row>
    <row r="5091" spans="1:8">
      <c r="A5091" s="90"/>
      <c r="B5091" s="90"/>
      <c r="C5091" s="90"/>
      <c r="D5091" s="90"/>
      <c r="E5091" s="90"/>
      <c r="F5091" s="90"/>
      <c r="G5091" s="90"/>
      <c r="H5091" s="90"/>
    </row>
    <row r="5092" spans="1:8">
      <c r="A5092" s="90"/>
      <c r="B5092" s="90"/>
      <c r="C5092" s="90"/>
      <c r="D5092" s="90"/>
      <c r="E5092" s="90"/>
      <c r="F5092" s="90"/>
      <c r="G5092" s="90"/>
      <c r="H5092" s="90"/>
    </row>
    <row r="5093" spans="1:8">
      <c r="A5093" s="90"/>
      <c r="B5093" s="90"/>
      <c r="C5093" s="90"/>
      <c r="D5093" s="90"/>
      <c r="E5093" s="90"/>
      <c r="F5093" s="90"/>
      <c r="G5093" s="90"/>
      <c r="H5093" s="90"/>
    </row>
    <row r="5094" spans="1:8">
      <c r="A5094" s="90"/>
      <c r="B5094" s="90"/>
      <c r="C5094" s="90"/>
      <c r="D5094" s="90"/>
      <c r="E5094" s="90"/>
      <c r="F5094" s="90"/>
      <c r="G5094" s="90"/>
      <c r="H5094" s="90"/>
    </row>
    <row r="5095" spans="1:8">
      <c r="A5095" s="90"/>
      <c r="B5095" s="90"/>
      <c r="C5095" s="90"/>
      <c r="D5095" s="90"/>
      <c r="E5095" s="90"/>
      <c r="F5095" s="90"/>
      <c r="G5095" s="90"/>
      <c r="H5095" s="90"/>
    </row>
    <row r="5096" spans="1:8">
      <c r="A5096" s="90"/>
      <c r="B5096" s="90"/>
      <c r="C5096" s="90"/>
      <c r="D5096" s="90"/>
      <c r="E5096" s="90"/>
      <c r="F5096" s="90"/>
      <c r="G5096" s="90"/>
      <c r="H5096" s="90"/>
    </row>
    <row r="5097" spans="1:8">
      <c r="A5097" s="90"/>
      <c r="B5097" s="90"/>
      <c r="C5097" s="90"/>
      <c r="D5097" s="90"/>
      <c r="E5097" s="90"/>
      <c r="F5097" s="90"/>
      <c r="G5097" s="90"/>
      <c r="H5097" s="90"/>
    </row>
    <row r="5098" spans="1:8">
      <c r="A5098" s="90"/>
      <c r="B5098" s="90"/>
      <c r="C5098" s="90"/>
      <c r="D5098" s="90"/>
      <c r="E5098" s="90"/>
      <c r="F5098" s="90"/>
      <c r="G5098" s="90"/>
      <c r="H5098" s="90"/>
    </row>
    <row r="5099" spans="1:8">
      <c r="A5099" s="90"/>
      <c r="B5099" s="90"/>
      <c r="C5099" s="90"/>
      <c r="D5099" s="90"/>
      <c r="E5099" s="90"/>
      <c r="F5099" s="90"/>
      <c r="G5099" s="90"/>
      <c r="H5099" s="90"/>
    </row>
    <row r="5100" spans="1:8">
      <c r="A5100" s="90"/>
      <c r="B5100" s="90"/>
      <c r="C5100" s="90"/>
      <c r="D5100" s="90"/>
      <c r="E5100" s="90"/>
      <c r="F5100" s="90"/>
      <c r="G5100" s="90"/>
      <c r="H5100" s="90"/>
    </row>
    <row r="5101" spans="1:8">
      <c r="A5101" s="90"/>
      <c r="B5101" s="90"/>
      <c r="C5101" s="90"/>
      <c r="D5101" s="90"/>
      <c r="E5101" s="90"/>
      <c r="F5101" s="90"/>
      <c r="G5101" s="90"/>
      <c r="H5101" s="90"/>
    </row>
    <row r="5102" spans="1:8">
      <c r="A5102" s="90"/>
      <c r="B5102" s="90"/>
      <c r="C5102" s="90"/>
      <c r="D5102" s="90"/>
      <c r="E5102" s="90"/>
      <c r="F5102" s="90"/>
      <c r="G5102" s="90"/>
      <c r="H5102" s="90"/>
    </row>
    <row r="5103" spans="1:8">
      <c r="A5103" s="90"/>
      <c r="B5103" s="90"/>
      <c r="C5103" s="90"/>
      <c r="D5103" s="90"/>
      <c r="E5103" s="90"/>
      <c r="F5103" s="90"/>
      <c r="G5103" s="90"/>
      <c r="H5103" s="90"/>
    </row>
    <row r="5104" spans="1:8">
      <c r="A5104" s="90"/>
      <c r="B5104" s="90"/>
      <c r="C5104" s="90"/>
      <c r="D5104" s="90"/>
      <c r="E5104" s="90"/>
      <c r="F5104" s="90"/>
      <c r="G5104" s="90"/>
      <c r="H5104" s="90"/>
    </row>
    <row r="5105" spans="1:8">
      <c r="A5105" s="90"/>
      <c r="B5105" s="90"/>
      <c r="C5105" s="90"/>
      <c r="D5105" s="90"/>
      <c r="E5105" s="90"/>
      <c r="F5105" s="90"/>
      <c r="G5105" s="90"/>
      <c r="H5105" s="90"/>
    </row>
    <row r="5106" spans="1:8">
      <c r="A5106" s="90"/>
      <c r="B5106" s="90"/>
      <c r="C5106" s="90"/>
      <c r="D5106" s="90"/>
      <c r="E5106" s="90"/>
      <c r="F5106" s="90"/>
      <c r="G5106" s="90"/>
      <c r="H5106" s="90"/>
    </row>
    <row r="5107" spans="1:8">
      <c r="A5107" s="90"/>
      <c r="B5107" s="90"/>
      <c r="C5107" s="90"/>
      <c r="D5107" s="90"/>
      <c r="E5107" s="90"/>
      <c r="F5107" s="90"/>
      <c r="G5107" s="90"/>
      <c r="H5107" s="90"/>
    </row>
    <row r="5108" spans="1:8">
      <c r="A5108" s="90"/>
      <c r="B5108" s="90"/>
      <c r="C5108" s="90"/>
      <c r="D5108" s="90"/>
      <c r="E5108" s="90"/>
      <c r="F5108" s="90"/>
      <c r="G5108" s="90"/>
      <c r="H5108" s="90"/>
    </row>
    <row r="5109" spans="1:8">
      <c r="A5109" s="90"/>
      <c r="B5109" s="90"/>
      <c r="C5109" s="90"/>
      <c r="D5109" s="90"/>
      <c r="E5109" s="90"/>
      <c r="F5109" s="90"/>
      <c r="G5109" s="90"/>
      <c r="H5109" s="90"/>
    </row>
    <row r="5110" spans="1:8">
      <c r="A5110" s="90"/>
      <c r="B5110" s="90"/>
      <c r="C5110" s="90"/>
      <c r="D5110" s="90"/>
      <c r="E5110" s="90"/>
      <c r="F5110" s="90"/>
      <c r="G5110" s="90"/>
      <c r="H5110" s="90"/>
    </row>
    <row r="5111" spans="1:8">
      <c r="A5111" s="90"/>
      <c r="B5111" s="90"/>
      <c r="C5111" s="90"/>
      <c r="D5111" s="90"/>
      <c r="E5111" s="90"/>
      <c r="F5111" s="90"/>
      <c r="G5111" s="90"/>
      <c r="H5111" s="90"/>
    </row>
    <row r="5112" spans="1:8">
      <c r="A5112" s="90"/>
      <c r="B5112" s="90"/>
      <c r="C5112" s="90"/>
      <c r="D5112" s="90"/>
      <c r="E5112" s="90"/>
      <c r="F5112" s="90"/>
      <c r="G5112" s="90"/>
      <c r="H5112" s="90"/>
    </row>
    <row r="5113" spans="1:8">
      <c r="A5113" s="90"/>
      <c r="B5113" s="90"/>
      <c r="C5113" s="90"/>
      <c r="D5113" s="90"/>
      <c r="E5113" s="90"/>
      <c r="F5113" s="90"/>
      <c r="G5113" s="90"/>
      <c r="H5113" s="90"/>
    </row>
    <row r="5114" spans="1:8">
      <c r="A5114" s="90"/>
      <c r="B5114" s="90"/>
      <c r="C5114" s="90"/>
      <c r="D5114" s="90"/>
      <c r="E5114" s="90"/>
      <c r="F5114" s="90"/>
      <c r="G5114" s="90"/>
      <c r="H5114" s="90"/>
    </row>
    <row r="5115" spans="1:8">
      <c r="A5115" s="90"/>
      <c r="B5115" s="90"/>
      <c r="C5115" s="90"/>
      <c r="D5115" s="90"/>
      <c r="E5115" s="90"/>
      <c r="F5115" s="90"/>
      <c r="G5115" s="90"/>
      <c r="H5115" s="90"/>
    </row>
    <row r="5116" spans="1:8">
      <c r="A5116" s="90"/>
      <c r="B5116" s="90"/>
      <c r="C5116" s="90"/>
      <c r="D5116" s="90"/>
      <c r="E5116" s="90"/>
      <c r="F5116" s="90"/>
      <c r="G5116" s="90"/>
      <c r="H5116" s="90"/>
    </row>
    <row r="5117" spans="1:8">
      <c r="A5117" s="90"/>
      <c r="B5117" s="90"/>
      <c r="C5117" s="90"/>
      <c r="D5117" s="90"/>
      <c r="E5117" s="90"/>
      <c r="F5117" s="90"/>
      <c r="G5117" s="90"/>
      <c r="H5117" s="90"/>
    </row>
    <row r="5118" spans="1:8">
      <c r="A5118" s="90"/>
      <c r="B5118" s="90"/>
      <c r="C5118" s="90"/>
      <c r="D5118" s="90"/>
      <c r="E5118" s="90"/>
      <c r="F5118" s="90"/>
      <c r="G5118" s="90"/>
      <c r="H5118" s="90"/>
    </row>
    <row r="5119" spans="1:8">
      <c r="A5119" s="90"/>
      <c r="B5119" s="90"/>
      <c r="C5119" s="90"/>
      <c r="D5119" s="90"/>
      <c r="E5119" s="90"/>
      <c r="F5119" s="90"/>
      <c r="G5119" s="90"/>
      <c r="H5119" s="90"/>
    </row>
    <row r="5120" spans="1:8">
      <c r="A5120" s="90"/>
      <c r="B5120" s="90"/>
      <c r="C5120" s="90"/>
      <c r="D5120" s="90"/>
      <c r="E5120" s="90"/>
      <c r="F5120" s="90"/>
      <c r="G5120" s="90"/>
      <c r="H5120" s="90"/>
    </row>
    <row r="5121" spans="1:8">
      <c r="A5121" s="90"/>
      <c r="B5121" s="90"/>
      <c r="C5121" s="90"/>
      <c r="D5121" s="90"/>
      <c r="E5121" s="90"/>
      <c r="F5121" s="90"/>
      <c r="G5121" s="90"/>
      <c r="H5121" s="90"/>
    </row>
    <row r="5122" spans="1:8">
      <c r="A5122" s="90"/>
      <c r="B5122" s="90"/>
      <c r="C5122" s="90"/>
      <c r="D5122" s="90"/>
      <c r="E5122" s="90"/>
      <c r="F5122" s="90"/>
      <c r="G5122" s="90"/>
      <c r="H5122" s="90"/>
    </row>
    <row r="5123" spans="1:8">
      <c r="A5123" s="90"/>
      <c r="B5123" s="90"/>
      <c r="C5123" s="90"/>
      <c r="D5123" s="90"/>
      <c r="E5123" s="90"/>
      <c r="F5123" s="90"/>
      <c r="G5123" s="90"/>
      <c r="H5123" s="90"/>
    </row>
    <row r="5124" spans="1:8">
      <c r="A5124" s="90"/>
      <c r="B5124" s="90"/>
      <c r="C5124" s="90"/>
      <c r="D5124" s="90"/>
      <c r="E5124" s="90"/>
      <c r="F5124" s="90"/>
      <c r="G5124" s="90"/>
      <c r="H5124" s="90"/>
    </row>
    <row r="5125" spans="1:8">
      <c r="A5125" s="90"/>
      <c r="B5125" s="90"/>
      <c r="C5125" s="90"/>
      <c r="D5125" s="90"/>
      <c r="E5125" s="90"/>
      <c r="F5125" s="90"/>
      <c r="G5125" s="90"/>
      <c r="H5125" s="90"/>
    </row>
    <row r="5126" spans="1:8">
      <c r="A5126" s="90"/>
      <c r="B5126" s="90"/>
      <c r="C5126" s="90"/>
      <c r="D5126" s="90"/>
      <c r="E5126" s="90"/>
      <c r="F5126" s="90"/>
      <c r="G5126" s="90"/>
      <c r="H5126" s="90"/>
    </row>
    <row r="5127" spans="1:8">
      <c r="A5127" s="90"/>
      <c r="B5127" s="90"/>
      <c r="C5127" s="90"/>
      <c r="D5127" s="90"/>
      <c r="E5127" s="90"/>
      <c r="F5127" s="90"/>
      <c r="G5127" s="90"/>
      <c r="H5127" s="90"/>
    </row>
    <row r="5128" spans="1:8">
      <c r="A5128" s="90"/>
      <c r="B5128" s="90"/>
      <c r="C5128" s="90"/>
      <c r="D5128" s="90"/>
      <c r="E5128" s="90"/>
      <c r="F5128" s="90"/>
      <c r="G5128" s="90"/>
      <c r="H5128" s="90"/>
    </row>
    <row r="5129" spans="1:8">
      <c r="A5129" s="90"/>
      <c r="B5129" s="90"/>
      <c r="C5129" s="90"/>
      <c r="D5129" s="90"/>
      <c r="E5129" s="90"/>
      <c r="F5129" s="90"/>
      <c r="G5129" s="90"/>
      <c r="H5129" s="90"/>
    </row>
    <row r="5130" spans="1:8">
      <c r="A5130" s="90"/>
      <c r="B5130" s="90"/>
      <c r="C5130" s="90"/>
      <c r="D5130" s="90"/>
      <c r="E5130" s="90"/>
      <c r="F5130" s="90"/>
      <c r="G5130" s="90"/>
      <c r="H5130" s="90"/>
    </row>
    <row r="5131" spans="1:8">
      <c r="A5131" s="90"/>
      <c r="B5131" s="90"/>
      <c r="C5131" s="90"/>
      <c r="D5131" s="90"/>
      <c r="E5131" s="90"/>
      <c r="F5131" s="90"/>
      <c r="G5131" s="90"/>
      <c r="H5131" s="90"/>
    </row>
    <row r="5132" spans="1:8">
      <c r="A5132" s="90"/>
      <c r="B5132" s="90"/>
      <c r="C5132" s="90"/>
      <c r="D5132" s="90"/>
      <c r="E5132" s="90"/>
      <c r="F5132" s="90"/>
      <c r="G5132" s="90"/>
      <c r="H5132" s="90"/>
    </row>
    <row r="5133" spans="1:8">
      <c r="A5133" s="90"/>
      <c r="B5133" s="90"/>
      <c r="C5133" s="90"/>
      <c r="D5133" s="90"/>
      <c r="E5133" s="90"/>
      <c r="F5133" s="90"/>
      <c r="G5133" s="90"/>
      <c r="H5133" s="90"/>
    </row>
    <row r="5134" spans="1:8">
      <c r="A5134" s="90"/>
      <c r="B5134" s="90"/>
      <c r="C5134" s="90"/>
      <c r="D5134" s="90"/>
      <c r="E5134" s="90"/>
      <c r="F5134" s="90"/>
      <c r="G5134" s="90"/>
      <c r="H5134" s="90"/>
    </row>
    <row r="5135" spans="1:8">
      <c r="A5135" s="90"/>
      <c r="B5135" s="90"/>
      <c r="C5135" s="90"/>
      <c r="D5135" s="90"/>
      <c r="E5135" s="90"/>
      <c r="F5135" s="90"/>
      <c r="G5135" s="90"/>
      <c r="H5135" s="90"/>
    </row>
    <row r="5136" spans="1:8">
      <c r="A5136" s="90"/>
      <c r="B5136" s="90"/>
      <c r="C5136" s="90"/>
      <c r="D5136" s="90"/>
      <c r="E5136" s="90"/>
      <c r="F5136" s="90"/>
      <c r="G5136" s="90"/>
      <c r="H5136" s="90"/>
    </row>
    <row r="5137" spans="1:8">
      <c r="A5137" s="90"/>
      <c r="B5137" s="90"/>
      <c r="C5137" s="90"/>
      <c r="D5137" s="90"/>
      <c r="E5137" s="90"/>
      <c r="F5137" s="90"/>
      <c r="G5137" s="90"/>
      <c r="H5137" s="90"/>
    </row>
    <row r="5138" spans="1:8">
      <c r="A5138" s="90"/>
      <c r="B5138" s="90"/>
      <c r="C5138" s="90"/>
      <c r="D5138" s="90"/>
      <c r="E5138" s="90"/>
      <c r="F5138" s="90"/>
      <c r="G5138" s="90"/>
      <c r="H5138" s="90"/>
    </row>
    <row r="5139" spans="1:8">
      <c r="A5139" s="90"/>
      <c r="B5139" s="90"/>
      <c r="C5139" s="90"/>
      <c r="D5139" s="90"/>
      <c r="E5139" s="90"/>
      <c r="F5139" s="90"/>
      <c r="G5139" s="90"/>
      <c r="H5139" s="90"/>
    </row>
    <row r="5140" spans="1:8">
      <c r="A5140" s="90"/>
      <c r="B5140" s="90"/>
      <c r="C5140" s="90"/>
      <c r="D5140" s="90"/>
      <c r="E5140" s="90"/>
      <c r="F5140" s="90"/>
      <c r="G5140" s="90"/>
      <c r="H5140" s="90"/>
    </row>
    <row r="5141" spans="1:8">
      <c r="A5141" s="90"/>
      <c r="B5141" s="90"/>
      <c r="C5141" s="90"/>
      <c r="D5141" s="90"/>
      <c r="E5141" s="90"/>
      <c r="F5141" s="90"/>
      <c r="G5141" s="90"/>
      <c r="H5141" s="90"/>
    </row>
    <row r="5142" spans="1:8">
      <c r="A5142" s="90"/>
      <c r="B5142" s="90"/>
      <c r="C5142" s="90"/>
      <c r="D5142" s="90"/>
      <c r="E5142" s="90"/>
      <c r="F5142" s="90"/>
      <c r="G5142" s="90"/>
      <c r="H5142" s="90"/>
    </row>
    <row r="5143" spans="1:8">
      <c r="A5143" s="90"/>
      <c r="B5143" s="90"/>
      <c r="C5143" s="90"/>
      <c r="D5143" s="90"/>
      <c r="E5143" s="90"/>
      <c r="F5143" s="90"/>
      <c r="G5143" s="90"/>
      <c r="H5143" s="90"/>
    </row>
    <row r="5144" spans="1:8">
      <c r="A5144" s="90"/>
      <c r="B5144" s="90"/>
      <c r="C5144" s="90"/>
      <c r="D5144" s="90"/>
      <c r="E5144" s="90"/>
      <c r="F5144" s="90"/>
      <c r="G5144" s="90"/>
      <c r="H5144" s="90"/>
    </row>
    <row r="5145" spans="1:8">
      <c r="A5145" s="90"/>
      <c r="B5145" s="90"/>
      <c r="C5145" s="90"/>
      <c r="D5145" s="90"/>
      <c r="E5145" s="90"/>
      <c r="F5145" s="90"/>
      <c r="G5145" s="90"/>
      <c r="H5145" s="90"/>
    </row>
    <row r="5146" spans="1:8">
      <c r="A5146" s="90"/>
      <c r="B5146" s="90"/>
      <c r="C5146" s="90"/>
      <c r="D5146" s="90"/>
      <c r="E5146" s="90"/>
      <c r="F5146" s="90"/>
      <c r="G5146" s="90"/>
      <c r="H5146" s="90"/>
    </row>
    <row r="5147" spans="1:8">
      <c r="A5147" s="90"/>
      <c r="B5147" s="90"/>
      <c r="C5147" s="90"/>
      <c r="D5147" s="90"/>
      <c r="E5147" s="90"/>
      <c r="F5147" s="90"/>
      <c r="G5147" s="90"/>
      <c r="H5147" s="90"/>
    </row>
    <row r="5148" spans="1:8">
      <c r="A5148" s="90"/>
      <c r="B5148" s="90"/>
      <c r="C5148" s="90"/>
      <c r="D5148" s="90"/>
      <c r="E5148" s="90"/>
      <c r="F5148" s="90"/>
      <c r="G5148" s="90"/>
      <c r="H5148" s="90"/>
    </row>
    <row r="5149" spans="1:8">
      <c r="A5149" s="90"/>
      <c r="B5149" s="90"/>
      <c r="C5149" s="90"/>
      <c r="D5149" s="90"/>
      <c r="E5149" s="90"/>
      <c r="F5149" s="90"/>
      <c r="G5149" s="90"/>
      <c r="H5149" s="90"/>
    </row>
    <row r="5150" spans="1:8">
      <c r="A5150" s="90"/>
      <c r="B5150" s="90"/>
      <c r="C5150" s="90"/>
      <c r="D5150" s="90"/>
      <c r="E5150" s="90"/>
      <c r="F5150" s="90"/>
      <c r="G5150" s="90"/>
      <c r="H5150" s="90"/>
    </row>
    <row r="5151" spans="1:8">
      <c r="A5151" s="90"/>
      <c r="B5151" s="90"/>
      <c r="C5151" s="90"/>
      <c r="D5151" s="90"/>
      <c r="E5151" s="90"/>
      <c r="F5151" s="90"/>
      <c r="G5151" s="90"/>
      <c r="H5151" s="90"/>
    </row>
    <row r="5152" spans="1:8">
      <c r="A5152" s="90"/>
      <c r="B5152" s="90"/>
      <c r="C5152" s="90"/>
      <c r="D5152" s="90"/>
      <c r="E5152" s="90"/>
      <c r="F5152" s="90"/>
      <c r="G5152" s="90"/>
      <c r="H5152" s="90"/>
    </row>
    <row r="5153" spans="1:8">
      <c r="A5153" s="90"/>
      <c r="B5153" s="90"/>
      <c r="C5153" s="90"/>
      <c r="D5153" s="90"/>
      <c r="E5153" s="90"/>
      <c r="F5153" s="90"/>
      <c r="G5153" s="90"/>
      <c r="H5153" s="90"/>
    </row>
    <row r="5154" spans="1:8">
      <c r="A5154" s="90"/>
      <c r="B5154" s="90"/>
      <c r="C5154" s="90"/>
      <c r="D5154" s="90"/>
      <c r="E5154" s="90"/>
      <c r="F5154" s="90"/>
      <c r="G5154" s="90"/>
      <c r="H5154" s="90"/>
    </row>
    <row r="5155" spans="1:8">
      <c r="A5155" s="90"/>
      <c r="B5155" s="90"/>
      <c r="C5155" s="90"/>
      <c r="D5155" s="90"/>
      <c r="E5155" s="90"/>
      <c r="F5155" s="90"/>
      <c r="G5155" s="90"/>
      <c r="H5155" s="90"/>
    </row>
    <row r="5156" spans="1:8">
      <c r="A5156" s="90"/>
      <c r="B5156" s="90"/>
      <c r="C5156" s="90"/>
      <c r="D5156" s="90"/>
      <c r="E5156" s="90"/>
      <c r="F5156" s="90"/>
      <c r="G5156" s="90"/>
      <c r="H5156" s="90"/>
    </row>
    <row r="5157" spans="1:8">
      <c r="A5157" s="90"/>
      <c r="B5157" s="90"/>
      <c r="C5157" s="90"/>
      <c r="D5157" s="90"/>
      <c r="E5157" s="90"/>
      <c r="F5157" s="90"/>
      <c r="G5157" s="90"/>
      <c r="H5157" s="90"/>
    </row>
    <row r="5158" spans="1:8">
      <c r="A5158" s="90"/>
      <c r="B5158" s="90"/>
      <c r="C5158" s="90"/>
      <c r="D5158" s="90"/>
      <c r="E5158" s="90"/>
      <c r="F5158" s="90"/>
      <c r="G5158" s="90"/>
      <c r="H5158" s="90"/>
    </row>
    <row r="5159" spans="1:8">
      <c r="A5159" s="90"/>
      <c r="B5159" s="90"/>
      <c r="C5159" s="90"/>
      <c r="D5159" s="90"/>
      <c r="E5159" s="90"/>
      <c r="F5159" s="90"/>
      <c r="G5159" s="90"/>
      <c r="H5159" s="90"/>
    </row>
    <row r="5160" spans="1:8">
      <c r="A5160" s="90"/>
      <c r="B5160" s="90"/>
      <c r="C5160" s="90"/>
      <c r="D5160" s="90"/>
      <c r="E5160" s="90"/>
      <c r="F5160" s="90"/>
      <c r="G5160" s="90"/>
      <c r="H5160" s="90"/>
    </row>
    <row r="5161" spans="1:8">
      <c r="A5161" s="90"/>
      <c r="B5161" s="90"/>
      <c r="C5161" s="90"/>
      <c r="D5161" s="90"/>
      <c r="E5161" s="90"/>
      <c r="F5161" s="90"/>
      <c r="G5161" s="90"/>
      <c r="H5161" s="90"/>
    </row>
    <row r="5162" spans="1:8">
      <c r="A5162" s="90"/>
      <c r="B5162" s="90"/>
      <c r="C5162" s="90"/>
      <c r="D5162" s="90"/>
      <c r="E5162" s="90"/>
      <c r="F5162" s="90"/>
      <c r="G5162" s="90"/>
      <c r="H5162" s="90"/>
    </row>
    <row r="5163" spans="1:8">
      <c r="A5163" s="90"/>
      <c r="B5163" s="90"/>
      <c r="C5163" s="90"/>
      <c r="D5163" s="90"/>
      <c r="E5163" s="90"/>
      <c r="F5163" s="90"/>
      <c r="G5163" s="90"/>
      <c r="H5163" s="90"/>
    </row>
    <row r="5164" spans="1:8">
      <c r="A5164" s="90"/>
      <c r="B5164" s="90"/>
      <c r="C5164" s="90"/>
      <c r="D5164" s="90"/>
      <c r="E5164" s="90"/>
      <c r="F5164" s="90"/>
      <c r="G5164" s="90"/>
      <c r="H5164" s="90"/>
    </row>
    <row r="5165" spans="1:8">
      <c r="A5165" s="90"/>
      <c r="B5165" s="90"/>
      <c r="C5165" s="90"/>
      <c r="D5165" s="90"/>
      <c r="E5165" s="90"/>
      <c r="F5165" s="90"/>
      <c r="G5165" s="90"/>
      <c r="H5165" s="90"/>
    </row>
    <row r="5166" spans="1:8">
      <c r="A5166" s="90"/>
      <c r="B5166" s="90"/>
      <c r="C5166" s="90"/>
      <c r="D5166" s="90"/>
      <c r="E5166" s="90"/>
      <c r="F5166" s="90"/>
      <c r="G5166" s="90"/>
      <c r="H5166" s="90"/>
    </row>
    <row r="5167" spans="1:8">
      <c r="A5167" s="90"/>
      <c r="B5167" s="90"/>
      <c r="C5167" s="90"/>
      <c r="D5167" s="90"/>
      <c r="E5167" s="90"/>
      <c r="F5167" s="90"/>
      <c r="G5167" s="90"/>
      <c r="H5167" s="90"/>
    </row>
    <row r="5168" spans="1:8">
      <c r="A5168" s="90"/>
      <c r="B5168" s="90"/>
      <c r="C5168" s="90"/>
      <c r="D5168" s="90"/>
      <c r="E5168" s="90"/>
      <c r="F5168" s="90"/>
      <c r="G5168" s="90"/>
      <c r="H5168" s="90"/>
    </row>
    <row r="5169" spans="1:8">
      <c r="A5169" s="90"/>
      <c r="B5169" s="90"/>
      <c r="C5169" s="90"/>
      <c r="D5169" s="90"/>
      <c r="E5169" s="90"/>
      <c r="F5169" s="90"/>
      <c r="G5169" s="90"/>
      <c r="H5169" s="90"/>
    </row>
    <row r="5170" spans="1:8">
      <c r="A5170" s="90"/>
      <c r="B5170" s="90"/>
      <c r="C5170" s="90"/>
      <c r="D5170" s="90"/>
      <c r="E5170" s="90"/>
      <c r="F5170" s="90"/>
      <c r="G5170" s="90"/>
      <c r="H5170" s="90"/>
    </row>
    <row r="5171" spans="1:8">
      <c r="A5171" s="90"/>
      <c r="B5171" s="90"/>
      <c r="C5171" s="90"/>
      <c r="D5171" s="90"/>
      <c r="E5171" s="90"/>
      <c r="F5171" s="90"/>
      <c r="G5171" s="90"/>
      <c r="H5171" s="90"/>
    </row>
    <row r="5172" spans="1:8">
      <c r="A5172" s="90"/>
      <c r="B5172" s="90"/>
      <c r="C5172" s="90"/>
      <c r="D5172" s="90"/>
      <c r="E5172" s="90"/>
      <c r="F5172" s="90"/>
      <c r="G5172" s="90"/>
      <c r="H5172" s="90"/>
    </row>
    <row r="5173" spans="1:8">
      <c r="A5173" s="90"/>
      <c r="B5173" s="90"/>
      <c r="C5173" s="90"/>
      <c r="D5173" s="90"/>
      <c r="E5173" s="90"/>
      <c r="F5173" s="90"/>
      <c r="G5173" s="90"/>
      <c r="H5173" s="90"/>
    </row>
    <row r="5174" spans="1:8">
      <c r="A5174" s="90"/>
      <c r="B5174" s="90"/>
      <c r="C5174" s="90"/>
      <c r="D5174" s="90"/>
      <c r="E5174" s="90"/>
      <c r="F5174" s="90"/>
      <c r="G5174" s="90"/>
      <c r="H5174" s="90"/>
    </row>
    <row r="5175" spans="1:8">
      <c r="A5175" s="90"/>
      <c r="B5175" s="90"/>
      <c r="C5175" s="90"/>
      <c r="D5175" s="90"/>
      <c r="E5175" s="90"/>
      <c r="F5175" s="90"/>
      <c r="G5175" s="90"/>
      <c r="H5175" s="90"/>
    </row>
    <row r="5176" spans="1:8">
      <c r="A5176" s="90"/>
      <c r="B5176" s="90"/>
      <c r="C5176" s="90"/>
      <c r="D5176" s="90"/>
      <c r="E5176" s="90"/>
      <c r="F5176" s="90"/>
      <c r="G5176" s="90"/>
      <c r="H5176" s="90"/>
    </row>
    <row r="5177" spans="1:8">
      <c r="A5177" s="90"/>
      <c r="B5177" s="90"/>
      <c r="C5177" s="90"/>
      <c r="D5177" s="90"/>
      <c r="E5177" s="90"/>
      <c r="F5177" s="90"/>
      <c r="G5177" s="90"/>
      <c r="H5177" s="90"/>
    </row>
    <row r="5178" spans="1:8">
      <c r="A5178" s="90"/>
      <c r="B5178" s="90"/>
      <c r="C5178" s="90"/>
      <c r="D5178" s="90"/>
      <c r="E5178" s="90"/>
      <c r="F5178" s="90"/>
      <c r="G5178" s="90"/>
      <c r="H5178" s="90"/>
    </row>
    <row r="5179" spans="1:8">
      <c r="A5179" s="90"/>
      <c r="B5179" s="90"/>
      <c r="C5179" s="90"/>
      <c r="D5179" s="90"/>
      <c r="E5179" s="90"/>
      <c r="F5179" s="90"/>
      <c r="G5179" s="90"/>
      <c r="H5179" s="90"/>
    </row>
    <row r="5180" spans="1:8">
      <c r="A5180" s="90"/>
      <c r="B5180" s="90"/>
      <c r="C5180" s="90"/>
      <c r="D5180" s="90"/>
      <c r="E5180" s="90"/>
      <c r="F5180" s="90"/>
      <c r="G5180" s="90"/>
      <c r="H5180" s="90"/>
    </row>
    <row r="5181" spans="1:8">
      <c r="A5181" s="90"/>
      <c r="B5181" s="90"/>
      <c r="C5181" s="90"/>
      <c r="D5181" s="90"/>
      <c r="E5181" s="90"/>
      <c r="F5181" s="90"/>
      <c r="G5181" s="90"/>
      <c r="H5181" s="90"/>
    </row>
    <row r="5182" spans="1:8">
      <c r="A5182" s="90"/>
      <c r="B5182" s="90"/>
      <c r="C5182" s="90"/>
      <c r="D5182" s="90"/>
      <c r="E5182" s="90"/>
      <c r="F5182" s="90"/>
      <c r="G5182" s="90"/>
      <c r="H5182" s="90"/>
    </row>
    <row r="5183" spans="1:8">
      <c r="A5183" s="90"/>
      <c r="B5183" s="90"/>
      <c r="C5183" s="90"/>
      <c r="D5183" s="90"/>
      <c r="E5183" s="90"/>
      <c r="F5183" s="90"/>
      <c r="G5183" s="90"/>
      <c r="H5183" s="90"/>
    </row>
    <row r="5184" spans="1:8">
      <c r="A5184" s="90"/>
      <c r="B5184" s="90"/>
      <c r="C5184" s="90"/>
      <c r="D5184" s="90"/>
      <c r="E5184" s="90"/>
      <c r="F5184" s="90"/>
      <c r="G5184" s="90"/>
      <c r="H5184" s="90"/>
    </row>
    <row r="5185" spans="1:8">
      <c r="A5185" s="90"/>
      <c r="B5185" s="90"/>
      <c r="C5185" s="90"/>
      <c r="D5185" s="90"/>
      <c r="E5185" s="90"/>
      <c r="F5185" s="90"/>
      <c r="G5185" s="90"/>
      <c r="H5185" s="90"/>
    </row>
    <row r="5186" spans="1:8">
      <c r="A5186" s="90"/>
      <c r="B5186" s="90"/>
      <c r="C5186" s="90"/>
      <c r="D5186" s="90"/>
      <c r="E5186" s="90"/>
      <c r="F5186" s="90"/>
      <c r="G5186" s="90"/>
      <c r="H5186" s="90"/>
    </row>
    <row r="5187" spans="1:8">
      <c r="A5187" s="90"/>
      <c r="B5187" s="90"/>
      <c r="C5187" s="90"/>
      <c r="D5187" s="90"/>
      <c r="E5187" s="90"/>
      <c r="F5187" s="90"/>
      <c r="G5187" s="90"/>
      <c r="H5187" s="90"/>
    </row>
    <row r="5188" spans="1:8">
      <c r="A5188" s="90"/>
      <c r="B5188" s="90"/>
      <c r="C5188" s="90"/>
      <c r="D5188" s="90"/>
      <c r="E5188" s="90"/>
      <c r="F5188" s="90"/>
      <c r="G5188" s="90"/>
      <c r="H5188" s="90"/>
    </row>
    <row r="5189" spans="1:8">
      <c r="A5189" s="90"/>
      <c r="B5189" s="90"/>
      <c r="C5189" s="90"/>
      <c r="D5189" s="90"/>
      <c r="E5189" s="90"/>
      <c r="F5189" s="90"/>
      <c r="G5189" s="90"/>
      <c r="H5189" s="90"/>
    </row>
    <row r="5190" spans="1:8">
      <c r="A5190" s="90"/>
      <c r="B5190" s="90"/>
      <c r="C5190" s="90"/>
      <c r="D5190" s="90"/>
      <c r="E5190" s="90"/>
      <c r="F5190" s="90"/>
      <c r="G5190" s="90"/>
      <c r="H5190" s="90"/>
    </row>
    <row r="5191" spans="1:8">
      <c r="A5191" s="90"/>
      <c r="B5191" s="90"/>
      <c r="C5191" s="90"/>
      <c r="D5191" s="90"/>
      <c r="E5191" s="90"/>
      <c r="F5191" s="90"/>
      <c r="G5191" s="90"/>
      <c r="H5191" s="90"/>
    </row>
    <row r="5192" spans="1:8">
      <c r="A5192" s="90"/>
      <c r="B5192" s="90"/>
      <c r="C5192" s="90"/>
      <c r="D5192" s="90"/>
      <c r="E5192" s="90"/>
      <c r="F5192" s="90"/>
      <c r="G5192" s="90"/>
      <c r="H5192" s="90"/>
    </row>
    <row r="5193" spans="1:8">
      <c r="A5193" s="90"/>
      <c r="B5193" s="90"/>
      <c r="C5193" s="90"/>
      <c r="D5193" s="90"/>
      <c r="E5193" s="90"/>
      <c r="F5193" s="90"/>
      <c r="G5193" s="90"/>
      <c r="H5193" s="90"/>
    </row>
    <row r="5194" spans="1:8">
      <c r="A5194" s="90"/>
      <c r="B5194" s="90"/>
      <c r="C5194" s="90"/>
      <c r="D5194" s="90"/>
      <c r="E5194" s="90"/>
      <c r="F5194" s="90"/>
      <c r="G5194" s="90"/>
      <c r="H5194" s="90"/>
    </row>
    <row r="5195" spans="1:8">
      <c r="A5195" s="90"/>
      <c r="B5195" s="90"/>
      <c r="C5195" s="90"/>
      <c r="D5195" s="90"/>
      <c r="E5195" s="90"/>
      <c r="F5195" s="90"/>
      <c r="G5195" s="90"/>
      <c r="H5195" s="90"/>
    </row>
    <row r="5196" spans="1:8">
      <c r="A5196" s="90"/>
      <c r="B5196" s="90"/>
      <c r="C5196" s="90"/>
      <c r="D5196" s="90"/>
      <c r="E5196" s="90"/>
      <c r="F5196" s="90"/>
      <c r="G5196" s="90"/>
      <c r="H5196" s="90"/>
    </row>
    <row r="5197" spans="1:8">
      <c r="A5197" s="90"/>
      <c r="B5197" s="90"/>
      <c r="C5197" s="90"/>
      <c r="D5197" s="90"/>
      <c r="E5197" s="90"/>
      <c r="F5197" s="90"/>
      <c r="G5197" s="90"/>
      <c r="H5197" s="90"/>
    </row>
    <row r="5198" spans="1:8">
      <c r="A5198" s="90"/>
      <c r="B5198" s="90"/>
      <c r="C5198" s="90"/>
      <c r="D5198" s="90"/>
      <c r="E5198" s="90"/>
      <c r="F5198" s="90"/>
      <c r="G5198" s="90"/>
      <c r="H5198" s="90"/>
    </row>
    <row r="5199" spans="1:8">
      <c r="A5199" s="90"/>
      <c r="B5199" s="90"/>
      <c r="C5199" s="90"/>
      <c r="D5199" s="90"/>
      <c r="E5199" s="90"/>
      <c r="F5199" s="90"/>
      <c r="G5199" s="90"/>
      <c r="H5199" s="90"/>
    </row>
    <row r="5200" spans="1:8">
      <c r="A5200" s="90"/>
      <c r="B5200" s="90"/>
      <c r="C5200" s="90"/>
      <c r="D5200" s="90"/>
      <c r="E5200" s="90"/>
      <c r="F5200" s="90"/>
      <c r="G5200" s="90"/>
      <c r="H5200" s="90"/>
    </row>
    <row r="5201" spans="1:8">
      <c r="A5201" s="90"/>
      <c r="B5201" s="90"/>
      <c r="C5201" s="90"/>
      <c r="D5201" s="90"/>
      <c r="E5201" s="90"/>
      <c r="F5201" s="90"/>
      <c r="G5201" s="90"/>
      <c r="H5201" s="90"/>
    </row>
    <row r="5202" spans="1:8">
      <c r="A5202" s="90"/>
      <c r="B5202" s="90"/>
      <c r="C5202" s="90"/>
      <c r="D5202" s="90"/>
      <c r="E5202" s="90"/>
      <c r="F5202" s="90"/>
      <c r="G5202" s="90"/>
      <c r="H5202" s="90"/>
    </row>
    <row r="5203" spans="1:8">
      <c r="A5203" s="90"/>
      <c r="B5203" s="90"/>
      <c r="C5203" s="90"/>
      <c r="D5203" s="90"/>
      <c r="E5203" s="90"/>
      <c r="F5203" s="90"/>
      <c r="G5203" s="90"/>
      <c r="H5203" s="90"/>
    </row>
    <row r="5204" spans="1:8">
      <c r="A5204" s="90"/>
      <c r="B5204" s="90"/>
      <c r="C5204" s="90"/>
      <c r="D5204" s="90"/>
      <c r="E5204" s="90"/>
      <c r="F5204" s="90"/>
      <c r="G5204" s="90"/>
      <c r="H5204" s="90"/>
    </row>
    <row r="5205" spans="1:8">
      <c r="A5205" s="90"/>
      <c r="B5205" s="90"/>
      <c r="C5205" s="90"/>
      <c r="D5205" s="90"/>
      <c r="E5205" s="90"/>
      <c r="F5205" s="90"/>
      <c r="G5205" s="90"/>
      <c r="H5205" s="90"/>
    </row>
    <row r="5206" spans="1:8">
      <c r="A5206" s="90"/>
      <c r="B5206" s="90"/>
      <c r="C5206" s="90"/>
      <c r="D5206" s="90"/>
      <c r="E5206" s="90"/>
      <c r="F5206" s="90"/>
      <c r="G5206" s="90"/>
      <c r="H5206" s="90"/>
    </row>
    <row r="5207" spans="1:8">
      <c r="A5207" s="90"/>
      <c r="B5207" s="90"/>
      <c r="C5207" s="90"/>
      <c r="D5207" s="90"/>
      <c r="E5207" s="90"/>
      <c r="F5207" s="90"/>
      <c r="G5207" s="90"/>
      <c r="H5207" s="90"/>
    </row>
    <row r="5208" spans="1:8">
      <c r="A5208" s="90"/>
      <c r="B5208" s="90"/>
      <c r="C5208" s="90"/>
      <c r="D5208" s="90"/>
      <c r="E5208" s="90"/>
      <c r="F5208" s="90"/>
      <c r="G5208" s="90"/>
      <c r="H5208" s="90"/>
    </row>
    <row r="5209" spans="1:8">
      <c r="A5209" s="90"/>
      <c r="B5209" s="90"/>
      <c r="C5209" s="90"/>
      <c r="D5209" s="90"/>
      <c r="E5209" s="90"/>
      <c r="F5209" s="90"/>
      <c r="G5209" s="90"/>
      <c r="H5209" s="90"/>
    </row>
    <row r="5210" spans="1:8">
      <c r="A5210" s="90"/>
      <c r="B5210" s="90"/>
      <c r="C5210" s="90"/>
      <c r="D5210" s="90"/>
      <c r="E5210" s="90"/>
      <c r="F5210" s="90"/>
      <c r="G5210" s="90"/>
      <c r="H5210" s="90"/>
    </row>
    <row r="5211" spans="1:8">
      <c r="A5211" s="90"/>
      <c r="B5211" s="90"/>
      <c r="C5211" s="90"/>
      <c r="D5211" s="90"/>
      <c r="E5211" s="90"/>
      <c r="F5211" s="90"/>
      <c r="G5211" s="90"/>
      <c r="H5211" s="90"/>
    </row>
    <row r="5212" spans="1:8">
      <c r="A5212" s="90"/>
      <c r="B5212" s="90"/>
      <c r="C5212" s="90"/>
      <c r="D5212" s="90"/>
      <c r="E5212" s="90"/>
      <c r="F5212" s="90"/>
      <c r="G5212" s="90"/>
      <c r="H5212" s="90"/>
    </row>
    <row r="5213" spans="1:8">
      <c r="A5213" s="90"/>
      <c r="B5213" s="90"/>
      <c r="C5213" s="90"/>
      <c r="D5213" s="90"/>
      <c r="E5213" s="90"/>
      <c r="F5213" s="90"/>
      <c r="G5213" s="90"/>
      <c r="H5213" s="90"/>
    </row>
    <row r="5214" spans="1:8">
      <c r="A5214" s="90"/>
      <c r="B5214" s="90"/>
      <c r="C5214" s="90"/>
      <c r="D5214" s="90"/>
      <c r="E5214" s="90"/>
      <c r="F5214" s="90"/>
      <c r="G5214" s="90"/>
      <c r="H5214" s="90"/>
    </row>
    <row r="5215" spans="1:8">
      <c r="A5215" s="90"/>
      <c r="B5215" s="90"/>
      <c r="C5215" s="90"/>
      <c r="D5215" s="90"/>
      <c r="E5215" s="90"/>
      <c r="F5215" s="90"/>
      <c r="G5215" s="90"/>
      <c r="H5215" s="90"/>
    </row>
    <row r="5216" spans="1:8">
      <c r="A5216" s="90"/>
      <c r="B5216" s="90"/>
      <c r="C5216" s="90"/>
      <c r="D5216" s="90"/>
      <c r="E5216" s="90"/>
      <c r="F5216" s="90"/>
      <c r="G5216" s="90"/>
      <c r="H5216" s="90"/>
    </row>
    <row r="5217" spans="1:8">
      <c r="A5217" s="90"/>
      <c r="B5217" s="90"/>
      <c r="C5217" s="90"/>
      <c r="D5217" s="90"/>
      <c r="E5217" s="90"/>
      <c r="F5217" s="90"/>
      <c r="G5217" s="90"/>
      <c r="H5217" s="90"/>
    </row>
    <row r="5218" spans="1:8">
      <c r="A5218" s="90"/>
      <c r="B5218" s="90"/>
      <c r="C5218" s="90"/>
      <c r="D5218" s="90"/>
      <c r="E5218" s="90"/>
      <c r="F5218" s="90"/>
      <c r="G5218" s="90"/>
      <c r="H5218" s="90"/>
    </row>
    <row r="5219" spans="1:8">
      <c r="A5219" s="90"/>
      <c r="B5219" s="90"/>
      <c r="C5219" s="90"/>
      <c r="D5219" s="90"/>
      <c r="E5219" s="90"/>
      <c r="F5219" s="90"/>
      <c r="G5219" s="90"/>
      <c r="H5219" s="90"/>
    </row>
    <row r="5220" spans="1:8">
      <c r="A5220" s="90"/>
      <c r="B5220" s="90"/>
      <c r="C5220" s="90"/>
      <c r="D5220" s="90"/>
      <c r="E5220" s="90"/>
      <c r="F5220" s="90"/>
      <c r="G5220" s="90"/>
      <c r="H5220" s="90"/>
    </row>
    <row r="5221" spans="1:8">
      <c r="A5221" s="90"/>
      <c r="B5221" s="90"/>
      <c r="C5221" s="90"/>
      <c r="D5221" s="90"/>
      <c r="E5221" s="90"/>
      <c r="F5221" s="90"/>
      <c r="G5221" s="90"/>
      <c r="H5221" s="90"/>
    </row>
    <row r="5222" spans="1:8">
      <c r="A5222" s="90"/>
      <c r="B5222" s="90"/>
      <c r="C5222" s="90"/>
      <c r="D5222" s="90"/>
      <c r="E5222" s="90"/>
      <c r="F5222" s="90"/>
      <c r="G5222" s="90"/>
      <c r="H5222" s="90"/>
    </row>
    <row r="5223" spans="1:8">
      <c r="A5223" s="90"/>
      <c r="B5223" s="90"/>
      <c r="C5223" s="90"/>
      <c r="D5223" s="90"/>
      <c r="E5223" s="90"/>
      <c r="F5223" s="90"/>
      <c r="G5223" s="90"/>
      <c r="H5223" s="90"/>
    </row>
    <row r="5224" spans="1:8">
      <c r="A5224" s="90"/>
      <c r="B5224" s="90"/>
      <c r="C5224" s="90"/>
      <c r="D5224" s="90"/>
      <c r="E5224" s="90"/>
      <c r="F5224" s="90"/>
      <c r="G5224" s="90"/>
      <c r="H5224" s="90"/>
    </row>
    <row r="5225" spans="1:8">
      <c r="A5225" s="90"/>
      <c r="B5225" s="90"/>
      <c r="C5225" s="90"/>
      <c r="D5225" s="90"/>
      <c r="E5225" s="90"/>
      <c r="F5225" s="90"/>
      <c r="G5225" s="90"/>
      <c r="H5225" s="90"/>
    </row>
    <row r="5226" spans="1:8">
      <c r="A5226" s="90"/>
      <c r="B5226" s="90"/>
      <c r="C5226" s="90"/>
      <c r="D5226" s="90"/>
      <c r="E5226" s="90"/>
      <c r="F5226" s="90"/>
      <c r="G5226" s="90"/>
      <c r="H5226" s="90"/>
    </row>
    <row r="5227" spans="1:8">
      <c r="A5227" s="90"/>
      <c r="B5227" s="90"/>
      <c r="C5227" s="90"/>
      <c r="D5227" s="90"/>
      <c r="E5227" s="90"/>
      <c r="F5227" s="90"/>
      <c r="G5227" s="90"/>
      <c r="H5227" s="90"/>
    </row>
    <row r="5228" spans="1:8">
      <c r="A5228" s="90"/>
      <c r="B5228" s="90"/>
      <c r="C5228" s="90"/>
      <c r="D5228" s="90"/>
      <c r="E5228" s="90"/>
      <c r="F5228" s="90"/>
      <c r="G5228" s="90"/>
      <c r="H5228" s="90"/>
    </row>
    <row r="5229" spans="1:8">
      <c r="A5229" s="90"/>
      <c r="B5229" s="90"/>
      <c r="C5229" s="90"/>
      <c r="D5229" s="90"/>
      <c r="E5229" s="90"/>
      <c r="F5229" s="90"/>
      <c r="G5229" s="90"/>
      <c r="H5229" s="90"/>
    </row>
    <row r="5230" spans="1:8">
      <c r="A5230" s="90"/>
      <c r="B5230" s="90"/>
      <c r="C5230" s="90"/>
      <c r="D5230" s="90"/>
      <c r="E5230" s="90"/>
      <c r="F5230" s="90"/>
      <c r="G5230" s="90"/>
      <c r="H5230" s="90"/>
    </row>
    <row r="5231" spans="1:8">
      <c r="A5231" s="90"/>
      <c r="B5231" s="90"/>
      <c r="C5231" s="90"/>
      <c r="D5231" s="90"/>
      <c r="E5231" s="90"/>
      <c r="F5231" s="90"/>
      <c r="G5231" s="90"/>
      <c r="H5231" s="90"/>
    </row>
    <row r="5232" spans="1:8">
      <c r="A5232" s="90"/>
      <c r="B5232" s="90"/>
      <c r="C5232" s="90"/>
      <c r="D5232" s="90"/>
      <c r="E5232" s="90"/>
      <c r="F5232" s="90"/>
      <c r="G5232" s="90"/>
      <c r="H5232" s="90"/>
    </row>
    <row r="5233" spans="1:8">
      <c r="A5233" s="90"/>
      <c r="B5233" s="90"/>
      <c r="C5233" s="90"/>
      <c r="D5233" s="90"/>
      <c r="E5233" s="90"/>
      <c r="F5233" s="90"/>
      <c r="G5233" s="90"/>
      <c r="H5233" s="90"/>
    </row>
    <row r="5234" spans="1:8">
      <c r="A5234" s="90"/>
      <c r="B5234" s="90"/>
      <c r="C5234" s="90"/>
      <c r="D5234" s="90"/>
      <c r="E5234" s="90"/>
      <c r="F5234" s="90"/>
      <c r="G5234" s="90"/>
      <c r="H5234" s="90"/>
    </row>
    <row r="5235" spans="1:8">
      <c r="A5235" s="90"/>
      <c r="B5235" s="90"/>
      <c r="C5235" s="90"/>
      <c r="D5235" s="90"/>
      <c r="E5235" s="90"/>
      <c r="F5235" s="90"/>
      <c r="G5235" s="90"/>
      <c r="H5235" s="90"/>
    </row>
    <row r="5236" spans="1:8">
      <c r="A5236" s="90"/>
      <c r="B5236" s="90"/>
      <c r="C5236" s="90"/>
      <c r="D5236" s="90"/>
      <c r="E5236" s="90"/>
      <c r="F5236" s="90"/>
      <c r="G5236" s="90"/>
      <c r="H5236" s="90"/>
    </row>
    <row r="5237" spans="1:8">
      <c r="A5237" s="90"/>
      <c r="B5237" s="90"/>
      <c r="C5237" s="90"/>
      <c r="D5237" s="90"/>
      <c r="E5237" s="90"/>
      <c r="F5237" s="90"/>
      <c r="G5237" s="90"/>
      <c r="H5237" s="90"/>
    </row>
    <row r="5238" spans="1:8">
      <c r="A5238" s="90"/>
      <c r="B5238" s="90"/>
      <c r="C5238" s="90"/>
      <c r="D5238" s="90"/>
      <c r="E5238" s="90"/>
      <c r="F5238" s="90"/>
      <c r="G5238" s="90"/>
      <c r="H5238" s="90"/>
    </row>
    <row r="5239" spans="1:8">
      <c r="A5239" s="90"/>
      <c r="B5239" s="90"/>
      <c r="C5239" s="90"/>
      <c r="D5239" s="90"/>
      <c r="E5239" s="90"/>
      <c r="F5239" s="90"/>
      <c r="G5239" s="90"/>
      <c r="H5239" s="90"/>
    </row>
    <row r="5240" spans="1:8">
      <c r="A5240" s="90"/>
      <c r="B5240" s="90"/>
      <c r="C5240" s="90"/>
      <c r="D5240" s="90"/>
      <c r="E5240" s="90"/>
      <c r="F5240" s="90"/>
      <c r="G5240" s="90"/>
      <c r="H5240" s="90"/>
    </row>
    <row r="5241" spans="1:8">
      <c r="A5241" s="90"/>
      <c r="B5241" s="90"/>
      <c r="C5241" s="90"/>
      <c r="D5241" s="90"/>
      <c r="E5241" s="90"/>
      <c r="F5241" s="90"/>
      <c r="G5241" s="90"/>
      <c r="H5241" s="90"/>
    </row>
    <row r="5242" spans="1:8">
      <c r="A5242" s="90"/>
      <c r="B5242" s="90"/>
      <c r="C5242" s="90"/>
      <c r="D5242" s="90"/>
      <c r="E5242" s="90"/>
      <c r="F5242" s="90"/>
      <c r="G5242" s="90"/>
      <c r="H5242" s="90"/>
    </row>
    <row r="5243" spans="1:8">
      <c r="A5243" s="90"/>
      <c r="B5243" s="90"/>
      <c r="C5243" s="90"/>
      <c r="D5243" s="90"/>
      <c r="E5243" s="90"/>
      <c r="F5243" s="90"/>
      <c r="G5243" s="90"/>
      <c r="H5243" s="90"/>
    </row>
    <row r="5244" spans="1:8">
      <c r="A5244" s="90"/>
      <c r="B5244" s="90"/>
      <c r="C5244" s="90"/>
      <c r="D5244" s="90"/>
      <c r="E5244" s="90"/>
      <c r="F5244" s="90"/>
      <c r="G5244" s="90"/>
      <c r="H5244" s="90"/>
    </row>
    <row r="5245" spans="1:8">
      <c r="A5245" s="90"/>
      <c r="B5245" s="90"/>
      <c r="C5245" s="90"/>
      <c r="D5245" s="90"/>
      <c r="E5245" s="90"/>
      <c r="F5245" s="90"/>
      <c r="G5245" s="90"/>
      <c r="H5245" s="90"/>
    </row>
    <row r="5246" spans="1:8">
      <c r="A5246" s="90"/>
      <c r="B5246" s="90"/>
      <c r="C5246" s="90"/>
      <c r="D5246" s="90"/>
      <c r="E5246" s="90"/>
      <c r="F5246" s="90"/>
      <c r="G5246" s="90"/>
      <c r="H5246" s="90"/>
    </row>
    <row r="5247" spans="1:8">
      <c r="A5247" s="90"/>
      <c r="B5247" s="90"/>
      <c r="C5247" s="90"/>
      <c r="D5247" s="90"/>
      <c r="E5247" s="90"/>
      <c r="F5247" s="90"/>
      <c r="G5247" s="90"/>
      <c r="H5247" s="90"/>
    </row>
    <row r="5248" spans="1:8">
      <c r="A5248" s="90"/>
      <c r="B5248" s="90"/>
      <c r="C5248" s="90"/>
      <c r="D5248" s="90"/>
      <c r="E5248" s="90"/>
      <c r="F5248" s="90"/>
      <c r="G5248" s="90"/>
      <c r="H5248" s="90"/>
    </row>
    <row r="5249" spans="1:8">
      <c r="A5249" s="90"/>
      <c r="B5249" s="90"/>
      <c r="C5249" s="90"/>
      <c r="D5249" s="90"/>
      <c r="E5249" s="90"/>
      <c r="F5249" s="90"/>
      <c r="G5249" s="90"/>
      <c r="H5249" s="90"/>
    </row>
    <row r="5250" spans="1:8">
      <c r="A5250" s="90"/>
      <c r="B5250" s="90"/>
      <c r="C5250" s="90"/>
      <c r="D5250" s="90"/>
      <c r="E5250" s="90"/>
      <c r="F5250" s="90"/>
      <c r="G5250" s="90"/>
      <c r="H5250" s="90"/>
    </row>
    <row r="5251" spans="1:8">
      <c r="A5251" s="90"/>
      <c r="B5251" s="90"/>
      <c r="C5251" s="90"/>
      <c r="D5251" s="90"/>
      <c r="E5251" s="90"/>
      <c r="F5251" s="90"/>
      <c r="G5251" s="90"/>
      <c r="H5251" s="90"/>
    </row>
    <row r="5252" spans="1:8">
      <c r="A5252" s="90"/>
      <c r="B5252" s="90"/>
      <c r="C5252" s="90"/>
      <c r="D5252" s="90"/>
      <c r="E5252" s="90"/>
      <c r="F5252" s="90"/>
      <c r="G5252" s="90"/>
      <c r="H5252" s="90"/>
    </row>
    <row r="5253" spans="1:8">
      <c r="A5253" s="90"/>
      <c r="B5253" s="90"/>
      <c r="C5253" s="90"/>
      <c r="D5253" s="90"/>
      <c r="E5253" s="90"/>
      <c r="F5253" s="90"/>
      <c r="G5253" s="90"/>
      <c r="H5253" s="90"/>
    </row>
    <row r="5254" spans="1:8">
      <c r="A5254" s="90"/>
      <c r="B5254" s="90"/>
      <c r="C5254" s="90"/>
      <c r="D5254" s="90"/>
      <c r="E5254" s="90"/>
      <c r="F5254" s="90"/>
      <c r="G5254" s="90"/>
      <c r="H5254" s="90"/>
    </row>
    <row r="5255" spans="1:8">
      <c r="A5255" s="90"/>
      <c r="B5255" s="90"/>
      <c r="C5255" s="90"/>
      <c r="D5255" s="90"/>
      <c r="E5255" s="90"/>
      <c r="F5255" s="90"/>
      <c r="G5255" s="90"/>
      <c r="H5255" s="90"/>
    </row>
    <row r="5256" spans="1:8">
      <c r="A5256" s="90"/>
      <c r="B5256" s="90"/>
      <c r="C5256" s="90"/>
      <c r="D5256" s="90"/>
      <c r="E5256" s="90"/>
      <c r="F5256" s="90"/>
      <c r="G5256" s="90"/>
      <c r="H5256" s="90"/>
    </row>
    <row r="5257" spans="1:8">
      <c r="A5257" s="90"/>
      <c r="B5257" s="90"/>
      <c r="C5257" s="90"/>
      <c r="D5257" s="90"/>
      <c r="E5257" s="90"/>
      <c r="F5257" s="90"/>
      <c r="G5257" s="90"/>
      <c r="H5257" s="90"/>
    </row>
    <row r="5258" spans="1:8">
      <c r="A5258" s="90"/>
      <c r="B5258" s="90"/>
      <c r="C5258" s="90"/>
      <c r="D5258" s="90"/>
      <c r="E5258" s="90"/>
      <c r="F5258" s="90"/>
      <c r="G5258" s="90"/>
      <c r="H5258" s="90"/>
    </row>
    <row r="5259" spans="1:8">
      <c r="A5259" s="90"/>
      <c r="B5259" s="90"/>
      <c r="C5259" s="90"/>
      <c r="D5259" s="90"/>
      <c r="E5259" s="90"/>
      <c r="F5259" s="90"/>
      <c r="G5259" s="90"/>
      <c r="H5259" s="90"/>
    </row>
    <row r="5260" spans="1:8">
      <c r="A5260" s="90"/>
      <c r="B5260" s="90"/>
      <c r="C5260" s="90"/>
      <c r="D5260" s="90"/>
      <c r="E5260" s="90"/>
      <c r="F5260" s="90"/>
      <c r="G5260" s="90"/>
      <c r="H5260" s="90"/>
    </row>
    <row r="5261" spans="1:8">
      <c r="A5261" s="90"/>
      <c r="B5261" s="90"/>
      <c r="C5261" s="90"/>
      <c r="D5261" s="90"/>
      <c r="E5261" s="90"/>
      <c r="F5261" s="90"/>
      <c r="G5261" s="90"/>
      <c r="H5261" s="90"/>
    </row>
    <row r="5262" spans="1:8">
      <c r="A5262" s="90"/>
      <c r="B5262" s="90"/>
      <c r="C5262" s="90"/>
      <c r="D5262" s="90"/>
      <c r="E5262" s="90"/>
      <c r="F5262" s="90"/>
      <c r="G5262" s="90"/>
      <c r="H5262" s="90"/>
    </row>
    <row r="5263" spans="1:8">
      <c r="A5263" s="90"/>
      <c r="B5263" s="90"/>
      <c r="C5263" s="90"/>
      <c r="D5263" s="90"/>
      <c r="E5263" s="90"/>
      <c r="F5263" s="90"/>
      <c r="G5263" s="90"/>
      <c r="H5263" s="90"/>
    </row>
    <row r="5264" spans="1:8">
      <c r="A5264" s="90"/>
      <c r="B5264" s="90"/>
      <c r="C5264" s="90"/>
      <c r="D5264" s="90"/>
      <c r="E5264" s="90"/>
      <c r="F5264" s="90"/>
      <c r="G5264" s="90"/>
      <c r="H5264" s="90"/>
    </row>
    <row r="5265" spans="1:8">
      <c r="A5265" s="90"/>
      <c r="B5265" s="90"/>
      <c r="C5265" s="90"/>
      <c r="D5265" s="90"/>
      <c r="E5265" s="90"/>
      <c r="F5265" s="90"/>
      <c r="G5265" s="90"/>
      <c r="H5265" s="90"/>
    </row>
    <row r="5266" spans="1:8">
      <c r="A5266" s="90"/>
      <c r="B5266" s="90"/>
      <c r="C5266" s="90"/>
      <c r="D5266" s="90"/>
      <c r="E5266" s="90"/>
      <c r="F5266" s="90"/>
      <c r="G5266" s="90"/>
      <c r="H5266" s="90"/>
    </row>
    <row r="5267" spans="1:8">
      <c r="A5267" s="90"/>
      <c r="B5267" s="90"/>
      <c r="C5267" s="90"/>
      <c r="D5267" s="90"/>
      <c r="E5267" s="90"/>
      <c r="F5267" s="90"/>
      <c r="G5267" s="90"/>
      <c r="H5267" s="90"/>
    </row>
    <row r="5268" spans="1:8">
      <c r="A5268" s="90"/>
      <c r="B5268" s="90"/>
      <c r="C5268" s="90"/>
      <c r="D5268" s="90"/>
      <c r="E5268" s="90"/>
      <c r="F5268" s="90"/>
      <c r="G5268" s="90"/>
      <c r="H5268" s="90"/>
    </row>
    <row r="5269" spans="1:8">
      <c r="A5269" s="90"/>
      <c r="B5269" s="90"/>
      <c r="C5269" s="90"/>
      <c r="D5269" s="90"/>
      <c r="E5269" s="90"/>
      <c r="F5269" s="90"/>
      <c r="G5269" s="90"/>
      <c r="H5269" s="90"/>
    </row>
    <row r="5270" spans="1:8">
      <c r="A5270" s="90"/>
      <c r="B5270" s="90"/>
      <c r="C5270" s="90"/>
      <c r="D5270" s="90"/>
      <c r="E5270" s="90"/>
      <c r="F5270" s="90"/>
      <c r="G5270" s="90"/>
      <c r="H5270" s="90"/>
    </row>
    <row r="5271" spans="1:8">
      <c r="A5271" s="90"/>
      <c r="B5271" s="90"/>
      <c r="C5271" s="90"/>
      <c r="D5271" s="90"/>
      <c r="E5271" s="90"/>
      <c r="F5271" s="90"/>
      <c r="G5271" s="90"/>
      <c r="H5271" s="90"/>
    </row>
    <row r="5272" spans="1:8">
      <c r="A5272" s="90"/>
      <c r="B5272" s="90"/>
      <c r="C5272" s="90"/>
      <c r="D5272" s="90"/>
      <c r="E5272" s="90"/>
      <c r="F5272" s="90"/>
      <c r="G5272" s="90"/>
      <c r="H5272" s="90"/>
    </row>
    <row r="5273" spans="1:8">
      <c r="A5273" s="90"/>
      <c r="B5273" s="90"/>
      <c r="C5273" s="90"/>
      <c r="D5273" s="90"/>
      <c r="E5273" s="90"/>
      <c r="F5273" s="90"/>
      <c r="G5273" s="90"/>
      <c r="H5273" s="90"/>
    </row>
    <row r="5274" spans="1:8">
      <c r="A5274" s="90"/>
      <c r="B5274" s="90"/>
      <c r="C5274" s="90"/>
      <c r="D5274" s="90"/>
      <c r="E5274" s="90"/>
      <c r="F5274" s="90"/>
      <c r="G5274" s="90"/>
      <c r="H5274" s="90"/>
    </row>
    <row r="5275" spans="1:8">
      <c r="A5275" s="90"/>
      <c r="B5275" s="90"/>
      <c r="C5275" s="90"/>
      <c r="D5275" s="90"/>
      <c r="E5275" s="90"/>
      <c r="F5275" s="90"/>
      <c r="G5275" s="90"/>
      <c r="H5275" s="90"/>
    </row>
    <row r="5276" spans="1:8">
      <c r="A5276" s="90"/>
      <c r="B5276" s="90"/>
      <c r="C5276" s="90"/>
      <c r="D5276" s="90"/>
      <c r="E5276" s="90"/>
      <c r="F5276" s="90"/>
      <c r="G5276" s="90"/>
      <c r="H5276" s="90"/>
    </row>
    <row r="5277" spans="1:8">
      <c r="A5277" s="90"/>
      <c r="B5277" s="90"/>
      <c r="C5277" s="90"/>
      <c r="D5277" s="90"/>
      <c r="E5277" s="90"/>
      <c r="F5277" s="90"/>
      <c r="G5277" s="90"/>
      <c r="H5277" s="90"/>
    </row>
    <row r="5278" spans="1:8">
      <c r="A5278" s="90"/>
      <c r="B5278" s="90"/>
      <c r="C5278" s="90"/>
      <c r="D5278" s="90"/>
      <c r="E5278" s="90"/>
      <c r="F5278" s="90"/>
      <c r="G5278" s="90"/>
      <c r="H5278" s="90"/>
    </row>
    <row r="5279" spans="1:8">
      <c r="A5279" s="90"/>
      <c r="B5279" s="90"/>
      <c r="C5279" s="90"/>
      <c r="D5279" s="90"/>
      <c r="E5279" s="90"/>
      <c r="F5279" s="90"/>
      <c r="G5279" s="90"/>
      <c r="H5279" s="90"/>
    </row>
    <row r="5280" spans="1:8">
      <c r="A5280" s="90"/>
      <c r="B5280" s="90"/>
      <c r="C5280" s="90"/>
      <c r="D5280" s="90"/>
      <c r="E5280" s="90"/>
      <c r="F5280" s="90"/>
      <c r="G5280" s="90"/>
      <c r="H5280" s="90"/>
    </row>
    <row r="5281" spans="1:8">
      <c r="A5281" s="90"/>
      <c r="B5281" s="90"/>
      <c r="C5281" s="90"/>
      <c r="D5281" s="90"/>
      <c r="E5281" s="90"/>
      <c r="F5281" s="90"/>
      <c r="G5281" s="90"/>
      <c r="H5281" s="90"/>
    </row>
    <row r="5282" spans="1:8">
      <c r="A5282" s="90"/>
      <c r="B5282" s="90"/>
      <c r="C5282" s="90"/>
      <c r="D5282" s="90"/>
      <c r="E5282" s="90"/>
      <c r="F5282" s="90"/>
      <c r="G5282" s="90"/>
      <c r="H5282" s="90"/>
    </row>
    <row r="5283" spans="1:8">
      <c r="A5283" s="90"/>
      <c r="B5283" s="90"/>
      <c r="C5283" s="90"/>
      <c r="D5283" s="90"/>
      <c r="E5283" s="90"/>
      <c r="F5283" s="90"/>
      <c r="G5283" s="90"/>
      <c r="H5283" s="90"/>
    </row>
    <row r="5284" spans="1:8">
      <c r="A5284" s="90"/>
      <c r="B5284" s="90"/>
      <c r="C5284" s="90"/>
      <c r="D5284" s="90"/>
      <c r="E5284" s="90"/>
      <c r="F5284" s="90"/>
      <c r="G5284" s="90"/>
      <c r="H5284" s="90"/>
    </row>
    <row r="5285" spans="1:8">
      <c r="A5285" s="90"/>
      <c r="B5285" s="90"/>
      <c r="C5285" s="90"/>
      <c r="D5285" s="90"/>
      <c r="E5285" s="90"/>
      <c r="F5285" s="90"/>
      <c r="G5285" s="90"/>
      <c r="H5285" s="90"/>
    </row>
    <row r="5286" spans="1:8">
      <c r="A5286" s="90"/>
      <c r="B5286" s="90"/>
      <c r="C5286" s="90"/>
      <c r="D5286" s="90"/>
      <c r="E5286" s="90"/>
      <c r="F5286" s="90"/>
      <c r="G5286" s="90"/>
      <c r="H5286" s="90"/>
    </row>
    <row r="5287" spans="1:8">
      <c r="A5287" s="90"/>
      <c r="B5287" s="90"/>
      <c r="C5287" s="90"/>
      <c r="D5287" s="90"/>
      <c r="E5287" s="90"/>
      <c r="F5287" s="90"/>
      <c r="G5287" s="90"/>
      <c r="H5287" s="90"/>
    </row>
    <row r="5288" spans="1:8">
      <c r="A5288" s="90"/>
      <c r="B5288" s="90"/>
      <c r="C5288" s="90"/>
      <c r="D5288" s="90"/>
      <c r="E5288" s="90"/>
      <c r="F5288" s="90"/>
      <c r="G5288" s="90"/>
      <c r="H5288" s="90"/>
    </row>
    <row r="5289" spans="1:8">
      <c r="A5289" s="90"/>
      <c r="B5289" s="90"/>
      <c r="C5289" s="90"/>
      <c r="D5289" s="90"/>
      <c r="E5289" s="90"/>
      <c r="F5289" s="90"/>
      <c r="G5289" s="90"/>
      <c r="H5289" s="90"/>
    </row>
    <row r="5290" spans="1:8">
      <c r="A5290" s="90"/>
      <c r="B5290" s="90"/>
      <c r="C5290" s="90"/>
      <c r="D5290" s="90"/>
      <c r="E5290" s="90"/>
      <c r="F5290" s="90"/>
      <c r="G5290" s="90"/>
      <c r="H5290" s="90"/>
    </row>
    <row r="5291" spans="1:8">
      <c r="A5291" s="90"/>
      <c r="B5291" s="90"/>
      <c r="C5291" s="90"/>
      <c r="D5291" s="90"/>
      <c r="E5291" s="90"/>
      <c r="F5291" s="90"/>
      <c r="G5291" s="90"/>
      <c r="H5291" s="90"/>
    </row>
    <row r="5292" spans="1:8">
      <c r="A5292" s="90"/>
      <c r="B5292" s="90"/>
      <c r="C5292" s="90"/>
      <c r="D5292" s="90"/>
      <c r="E5292" s="90"/>
      <c r="F5292" s="90"/>
      <c r="G5292" s="90"/>
      <c r="H5292" s="90"/>
    </row>
    <row r="5293" spans="1:8">
      <c r="A5293" s="90"/>
      <c r="B5293" s="90"/>
      <c r="C5293" s="90"/>
      <c r="D5293" s="90"/>
      <c r="E5293" s="90"/>
      <c r="F5293" s="90"/>
      <c r="G5293" s="90"/>
      <c r="H5293" s="90"/>
    </row>
    <row r="5294" spans="1:8">
      <c r="A5294" s="90"/>
      <c r="B5294" s="90"/>
      <c r="C5294" s="90"/>
      <c r="D5294" s="90"/>
      <c r="E5294" s="90"/>
      <c r="F5294" s="90"/>
      <c r="G5294" s="90"/>
      <c r="H5294" s="90"/>
    </row>
    <row r="5295" spans="1:8">
      <c r="A5295" s="90"/>
      <c r="B5295" s="90"/>
      <c r="C5295" s="90"/>
      <c r="D5295" s="90"/>
      <c r="E5295" s="90"/>
      <c r="F5295" s="90"/>
      <c r="G5295" s="90"/>
      <c r="H5295" s="90"/>
    </row>
    <row r="5296" spans="1:8">
      <c r="A5296" s="90"/>
      <c r="B5296" s="90"/>
      <c r="C5296" s="90"/>
      <c r="D5296" s="90"/>
      <c r="E5296" s="90"/>
      <c r="F5296" s="90"/>
      <c r="G5296" s="90"/>
      <c r="H5296" s="90"/>
    </row>
    <row r="5297" spans="1:8">
      <c r="A5297" s="90"/>
      <c r="B5297" s="90"/>
      <c r="C5297" s="90"/>
      <c r="D5297" s="90"/>
      <c r="E5297" s="90"/>
      <c r="F5297" s="90"/>
      <c r="G5297" s="90"/>
      <c r="H5297" s="90"/>
    </row>
    <row r="5298" spans="1:8">
      <c r="A5298" s="90"/>
      <c r="B5298" s="90"/>
      <c r="C5298" s="90"/>
      <c r="D5298" s="90"/>
      <c r="E5298" s="90"/>
      <c r="F5298" s="90"/>
      <c r="G5298" s="90"/>
      <c r="H5298" s="90"/>
    </row>
    <row r="5299" spans="1:8">
      <c r="A5299" s="90"/>
      <c r="B5299" s="90"/>
      <c r="C5299" s="90"/>
      <c r="D5299" s="90"/>
      <c r="E5299" s="90"/>
      <c r="F5299" s="90"/>
      <c r="G5299" s="90"/>
      <c r="H5299" s="90"/>
    </row>
    <row r="5300" spans="1:8">
      <c r="A5300" s="90"/>
      <c r="B5300" s="90"/>
      <c r="C5300" s="90"/>
      <c r="D5300" s="90"/>
      <c r="E5300" s="90"/>
      <c r="F5300" s="90"/>
      <c r="G5300" s="90"/>
      <c r="H5300" s="90"/>
    </row>
    <row r="5301" spans="1:8">
      <c r="A5301" s="90"/>
      <c r="B5301" s="90"/>
      <c r="C5301" s="90"/>
      <c r="D5301" s="90"/>
      <c r="E5301" s="90"/>
      <c r="F5301" s="90"/>
      <c r="G5301" s="90"/>
      <c r="H5301" s="90"/>
    </row>
    <row r="5302" spans="1:8">
      <c r="A5302" s="90"/>
      <c r="B5302" s="90"/>
      <c r="C5302" s="90"/>
      <c r="D5302" s="90"/>
      <c r="E5302" s="90"/>
      <c r="F5302" s="90"/>
      <c r="G5302" s="90"/>
      <c r="H5302" s="90"/>
    </row>
    <row r="5303" spans="1:8">
      <c r="A5303" s="90"/>
      <c r="B5303" s="90"/>
      <c r="C5303" s="90"/>
      <c r="D5303" s="90"/>
      <c r="E5303" s="90"/>
      <c r="F5303" s="90"/>
      <c r="G5303" s="90"/>
      <c r="H5303" s="90"/>
    </row>
    <row r="5304" spans="1:8">
      <c r="A5304" s="90"/>
      <c r="B5304" s="90"/>
      <c r="C5304" s="90"/>
      <c r="D5304" s="90"/>
      <c r="E5304" s="90"/>
      <c r="F5304" s="90"/>
      <c r="G5304" s="90"/>
      <c r="H5304" s="90"/>
    </row>
    <row r="5305" spans="1:8">
      <c r="A5305" s="90"/>
      <c r="B5305" s="90"/>
      <c r="C5305" s="90"/>
      <c r="D5305" s="90"/>
      <c r="E5305" s="90"/>
      <c r="F5305" s="90"/>
      <c r="G5305" s="90"/>
      <c r="H5305" s="90"/>
    </row>
    <row r="5306" spans="1:8">
      <c r="A5306" s="90"/>
      <c r="B5306" s="90"/>
      <c r="C5306" s="90"/>
      <c r="D5306" s="90"/>
      <c r="E5306" s="90"/>
      <c r="F5306" s="90"/>
      <c r="G5306" s="90"/>
      <c r="H5306" s="90"/>
    </row>
    <row r="5307" spans="1:8">
      <c r="A5307" s="90"/>
      <c r="B5307" s="90"/>
      <c r="C5307" s="90"/>
      <c r="D5307" s="90"/>
      <c r="E5307" s="90"/>
      <c r="F5307" s="90"/>
      <c r="G5307" s="90"/>
      <c r="H5307" s="90"/>
    </row>
    <row r="5308" spans="1:8">
      <c r="A5308" s="90"/>
      <c r="B5308" s="90"/>
      <c r="C5308" s="90"/>
      <c r="D5308" s="90"/>
      <c r="E5308" s="90"/>
      <c r="F5308" s="90"/>
      <c r="G5308" s="90"/>
      <c r="H5308" s="90"/>
    </row>
    <row r="5309" spans="1:8">
      <c r="A5309" s="90"/>
      <c r="B5309" s="90"/>
      <c r="C5309" s="90"/>
      <c r="D5309" s="90"/>
      <c r="E5309" s="90"/>
      <c r="F5309" s="90"/>
      <c r="G5309" s="90"/>
      <c r="H5309" s="90"/>
    </row>
    <row r="5310" spans="1:8">
      <c r="A5310" s="90"/>
      <c r="B5310" s="90"/>
      <c r="C5310" s="90"/>
      <c r="D5310" s="90"/>
      <c r="E5310" s="90"/>
      <c r="F5310" s="90"/>
      <c r="G5310" s="90"/>
      <c r="H5310" s="90"/>
    </row>
    <row r="5311" spans="1:8">
      <c r="A5311" s="90"/>
      <c r="B5311" s="90"/>
      <c r="C5311" s="90"/>
      <c r="D5311" s="90"/>
      <c r="E5311" s="90"/>
      <c r="F5311" s="90"/>
      <c r="G5311" s="90"/>
      <c r="H5311" s="90"/>
    </row>
    <row r="5312" spans="1:8">
      <c r="A5312" s="90"/>
      <c r="B5312" s="90"/>
      <c r="C5312" s="90"/>
      <c r="D5312" s="90"/>
      <c r="E5312" s="90"/>
      <c r="F5312" s="90"/>
      <c r="G5312" s="90"/>
      <c r="H5312" s="90"/>
    </row>
    <row r="5313" spans="1:8">
      <c r="A5313" s="90"/>
      <c r="B5313" s="90"/>
      <c r="C5313" s="90"/>
      <c r="D5313" s="90"/>
      <c r="E5313" s="90"/>
      <c r="F5313" s="90"/>
      <c r="G5313" s="90"/>
      <c r="H5313" s="90"/>
    </row>
    <row r="5314" spans="1:8">
      <c r="A5314" s="90"/>
      <c r="B5314" s="90"/>
      <c r="C5314" s="90"/>
      <c r="D5314" s="90"/>
      <c r="E5314" s="90"/>
      <c r="F5314" s="90"/>
      <c r="G5314" s="90"/>
      <c r="H5314" s="90"/>
    </row>
    <row r="5315" spans="1:8">
      <c r="A5315" s="90"/>
      <c r="B5315" s="90"/>
      <c r="C5315" s="90"/>
      <c r="D5315" s="90"/>
      <c r="E5315" s="90"/>
      <c r="F5315" s="90"/>
      <c r="G5315" s="90"/>
      <c r="H5315" s="90"/>
    </row>
    <row r="5316" spans="1:8">
      <c r="A5316" s="90"/>
      <c r="B5316" s="90"/>
      <c r="C5316" s="90"/>
      <c r="D5316" s="90"/>
      <c r="E5316" s="90"/>
      <c r="F5316" s="90"/>
      <c r="G5316" s="90"/>
      <c r="H5316" s="90"/>
    </row>
    <row r="5317" spans="1:8">
      <c r="A5317" s="90"/>
      <c r="B5317" s="90"/>
      <c r="C5317" s="90"/>
      <c r="D5317" s="90"/>
      <c r="E5317" s="90"/>
      <c r="F5317" s="90"/>
      <c r="G5317" s="90"/>
      <c r="H5317" s="90"/>
    </row>
    <row r="5318" spans="1:8">
      <c r="A5318" s="90"/>
      <c r="B5318" s="90"/>
      <c r="C5318" s="90"/>
      <c r="D5318" s="90"/>
      <c r="E5318" s="90"/>
      <c r="F5318" s="90"/>
      <c r="G5318" s="90"/>
      <c r="H5318" s="90"/>
    </row>
    <row r="5319" spans="1:8">
      <c r="A5319" s="90"/>
      <c r="B5319" s="90"/>
      <c r="C5319" s="90"/>
      <c r="D5319" s="90"/>
      <c r="E5319" s="90"/>
      <c r="F5319" s="90"/>
      <c r="G5319" s="90"/>
      <c r="H5319" s="90"/>
    </row>
    <row r="5320" spans="1:8">
      <c r="A5320" s="90"/>
      <c r="B5320" s="90"/>
      <c r="C5320" s="90"/>
      <c r="D5320" s="90"/>
      <c r="E5320" s="90"/>
      <c r="F5320" s="90"/>
      <c r="G5320" s="90"/>
      <c r="H5320" s="90"/>
    </row>
    <row r="5321" spans="1:8">
      <c r="A5321" s="90"/>
      <c r="B5321" s="90"/>
      <c r="C5321" s="90"/>
      <c r="D5321" s="90"/>
      <c r="E5321" s="90"/>
      <c r="F5321" s="90"/>
      <c r="G5321" s="90"/>
      <c r="H5321" s="90"/>
    </row>
    <row r="5322" spans="1:8">
      <c r="A5322" s="90"/>
      <c r="B5322" s="90"/>
      <c r="C5322" s="90"/>
      <c r="D5322" s="90"/>
      <c r="E5322" s="90"/>
      <c r="F5322" s="90"/>
      <c r="G5322" s="90"/>
      <c r="H5322" s="90"/>
    </row>
    <row r="5323" spans="1:8">
      <c r="A5323" s="90"/>
      <c r="B5323" s="90"/>
      <c r="C5323" s="90"/>
      <c r="D5323" s="90"/>
      <c r="E5323" s="90"/>
      <c r="F5323" s="90"/>
      <c r="G5323" s="90"/>
      <c r="H5323" s="90"/>
    </row>
    <row r="5324" spans="1:8">
      <c r="A5324" s="90"/>
      <c r="B5324" s="90"/>
      <c r="C5324" s="90"/>
      <c r="D5324" s="90"/>
      <c r="E5324" s="90"/>
      <c r="F5324" s="90"/>
      <c r="G5324" s="90"/>
      <c r="H5324" s="90"/>
    </row>
    <row r="5325" spans="1:8">
      <c r="A5325" s="90"/>
      <c r="B5325" s="90"/>
      <c r="C5325" s="90"/>
      <c r="D5325" s="90"/>
      <c r="E5325" s="90"/>
      <c r="F5325" s="90"/>
      <c r="G5325" s="90"/>
      <c r="H5325" s="90"/>
    </row>
    <row r="5326" spans="1:8">
      <c r="A5326" s="90"/>
      <c r="B5326" s="90"/>
      <c r="C5326" s="90"/>
      <c r="D5326" s="90"/>
      <c r="E5326" s="90"/>
      <c r="F5326" s="90"/>
      <c r="G5326" s="90"/>
      <c r="H5326" s="90"/>
    </row>
    <row r="5327" spans="1:8">
      <c r="A5327" s="90"/>
      <c r="B5327" s="90"/>
      <c r="C5327" s="90"/>
      <c r="D5327" s="90"/>
      <c r="E5327" s="90"/>
      <c r="F5327" s="90"/>
      <c r="G5327" s="90"/>
      <c r="H5327" s="90"/>
    </row>
    <row r="5328" spans="1:8">
      <c r="A5328" s="90"/>
      <c r="B5328" s="90"/>
      <c r="C5328" s="90"/>
      <c r="D5328" s="90"/>
      <c r="E5328" s="90"/>
      <c r="F5328" s="90"/>
      <c r="G5328" s="90"/>
      <c r="H5328" s="90"/>
    </row>
    <row r="5329" spans="1:8">
      <c r="A5329" s="90"/>
      <c r="B5329" s="90"/>
      <c r="C5329" s="90"/>
      <c r="D5329" s="90"/>
      <c r="E5329" s="90"/>
      <c r="F5329" s="90"/>
      <c r="G5329" s="90"/>
      <c r="H5329" s="90"/>
    </row>
    <row r="5330" spans="1:8">
      <c r="A5330" s="90"/>
      <c r="B5330" s="90"/>
      <c r="C5330" s="90"/>
      <c r="D5330" s="90"/>
      <c r="E5330" s="90"/>
      <c r="F5330" s="90"/>
      <c r="G5330" s="90"/>
      <c r="H5330" s="90"/>
    </row>
    <row r="5331" spans="1:8">
      <c r="A5331" s="90"/>
      <c r="B5331" s="90"/>
      <c r="C5331" s="90"/>
      <c r="D5331" s="90"/>
      <c r="E5331" s="90"/>
      <c r="F5331" s="90"/>
      <c r="G5331" s="90"/>
      <c r="H5331" s="90"/>
    </row>
    <row r="5332" spans="1:8">
      <c r="A5332" s="90"/>
      <c r="B5332" s="90"/>
      <c r="C5332" s="90"/>
      <c r="D5332" s="90"/>
      <c r="E5332" s="90"/>
      <c r="F5332" s="90"/>
      <c r="G5332" s="90"/>
      <c r="H5332" s="90"/>
    </row>
    <row r="5333" spans="1:8">
      <c r="A5333" s="90"/>
      <c r="B5333" s="90"/>
      <c r="C5333" s="90"/>
      <c r="D5333" s="90"/>
      <c r="E5333" s="90"/>
      <c r="F5333" s="90"/>
      <c r="G5333" s="90"/>
      <c r="H5333" s="90"/>
    </row>
    <row r="5334" spans="1:8">
      <c r="A5334" s="90"/>
      <c r="B5334" s="90"/>
      <c r="C5334" s="90"/>
      <c r="D5334" s="90"/>
      <c r="E5334" s="90"/>
      <c r="F5334" s="90"/>
      <c r="G5334" s="90"/>
      <c r="H5334" s="90"/>
    </row>
    <row r="5335" spans="1:8">
      <c r="A5335" s="90"/>
      <c r="B5335" s="90"/>
      <c r="C5335" s="90"/>
      <c r="D5335" s="90"/>
      <c r="E5335" s="90"/>
      <c r="F5335" s="90"/>
      <c r="G5335" s="90"/>
      <c r="H5335" s="90"/>
    </row>
    <row r="5336" spans="1:8">
      <c r="A5336" s="90"/>
      <c r="B5336" s="90"/>
      <c r="C5336" s="90"/>
      <c r="D5336" s="90"/>
      <c r="E5336" s="90"/>
      <c r="F5336" s="90"/>
      <c r="G5336" s="90"/>
      <c r="H5336" s="90"/>
    </row>
    <row r="5337" spans="1:8">
      <c r="A5337" s="90"/>
      <c r="B5337" s="90"/>
      <c r="C5337" s="90"/>
      <c r="D5337" s="90"/>
      <c r="E5337" s="90"/>
      <c r="F5337" s="90"/>
      <c r="G5337" s="90"/>
      <c r="H5337" s="90"/>
    </row>
    <row r="5338" spans="1:8">
      <c r="A5338" s="90"/>
      <c r="B5338" s="90"/>
      <c r="C5338" s="90"/>
      <c r="D5338" s="90"/>
      <c r="E5338" s="90"/>
      <c r="F5338" s="90"/>
      <c r="G5338" s="90"/>
      <c r="H5338" s="90"/>
    </row>
    <row r="5339" spans="1:8">
      <c r="A5339" s="90"/>
      <c r="B5339" s="90"/>
      <c r="C5339" s="90"/>
      <c r="D5339" s="90"/>
      <c r="E5339" s="90"/>
      <c r="F5339" s="90"/>
      <c r="G5339" s="90"/>
      <c r="H5339" s="90"/>
    </row>
    <row r="5340" spans="1:8">
      <c r="A5340" s="90"/>
      <c r="B5340" s="90"/>
      <c r="C5340" s="90"/>
      <c r="D5340" s="90"/>
      <c r="E5340" s="90"/>
      <c r="F5340" s="90"/>
      <c r="G5340" s="90"/>
      <c r="H5340" s="90"/>
    </row>
    <row r="5341" spans="1:8">
      <c r="A5341" s="90"/>
      <c r="B5341" s="90"/>
      <c r="C5341" s="90"/>
      <c r="D5341" s="90"/>
      <c r="E5341" s="90"/>
      <c r="F5341" s="90"/>
      <c r="G5341" s="90"/>
      <c r="H5341" s="90"/>
    </row>
    <row r="5342" spans="1:8">
      <c r="A5342" s="90"/>
      <c r="B5342" s="90"/>
      <c r="C5342" s="90"/>
      <c r="D5342" s="90"/>
      <c r="E5342" s="90"/>
      <c r="F5342" s="90"/>
      <c r="G5342" s="90"/>
      <c r="H5342" s="90"/>
    </row>
    <row r="5343" spans="1:8">
      <c r="A5343" s="90"/>
      <c r="B5343" s="90"/>
      <c r="C5343" s="90"/>
      <c r="D5343" s="90"/>
      <c r="E5343" s="90"/>
      <c r="F5343" s="90"/>
      <c r="G5343" s="90"/>
      <c r="H5343" s="90"/>
    </row>
    <row r="5344" spans="1:8">
      <c r="A5344" s="90"/>
      <c r="B5344" s="90"/>
      <c r="C5344" s="90"/>
      <c r="D5344" s="90"/>
      <c r="E5344" s="90"/>
      <c r="F5344" s="90"/>
      <c r="G5344" s="90"/>
      <c r="H5344" s="90"/>
    </row>
    <row r="5345" spans="1:8">
      <c r="A5345" s="90"/>
      <c r="B5345" s="90"/>
      <c r="C5345" s="90"/>
      <c r="D5345" s="90"/>
      <c r="E5345" s="90"/>
      <c r="F5345" s="90"/>
      <c r="G5345" s="90"/>
      <c r="H5345" s="90"/>
    </row>
    <row r="5346" spans="1:8">
      <c r="A5346" s="90"/>
      <c r="B5346" s="90"/>
      <c r="C5346" s="90"/>
      <c r="D5346" s="90"/>
      <c r="E5346" s="90"/>
      <c r="F5346" s="90"/>
      <c r="G5346" s="90"/>
      <c r="H5346" s="90"/>
    </row>
    <row r="5347" spans="1:8">
      <c r="A5347" s="90"/>
      <c r="B5347" s="90"/>
      <c r="C5347" s="90"/>
      <c r="D5347" s="90"/>
      <c r="E5347" s="90"/>
      <c r="F5347" s="90"/>
      <c r="G5347" s="90"/>
      <c r="H5347" s="90"/>
    </row>
    <row r="5348" spans="1:8">
      <c r="A5348" s="90"/>
      <c r="B5348" s="90"/>
      <c r="C5348" s="90"/>
      <c r="D5348" s="90"/>
      <c r="E5348" s="90"/>
      <c r="F5348" s="90"/>
      <c r="G5348" s="90"/>
      <c r="H5348" s="90"/>
    </row>
    <row r="5349" spans="1:8">
      <c r="A5349" s="90"/>
      <c r="B5349" s="90"/>
      <c r="C5349" s="90"/>
      <c r="D5349" s="90"/>
      <c r="E5349" s="90"/>
      <c r="F5349" s="90"/>
      <c r="G5349" s="90"/>
      <c r="H5349" s="90"/>
    </row>
    <row r="5350" spans="1:8">
      <c r="A5350" s="90"/>
      <c r="B5350" s="90"/>
      <c r="C5350" s="90"/>
      <c r="D5350" s="90"/>
      <c r="E5350" s="90"/>
      <c r="F5350" s="90"/>
      <c r="G5350" s="90"/>
      <c r="H5350" s="90"/>
    </row>
    <row r="5351" spans="1:8">
      <c r="A5351" s="90"/>
      <c r="B5351" s="90"/>
      <c r="C5351" s="90"/>
      <c r="D5351" s="90"/>
      <c r="E5351" s="90"/>
      <c r="F5351" s="90"/>
      <c r="G5351" s="90"/>
      <c r="H5351" s="90"/>
    </row>
    <row r="5352" spans="1:8">
      <c r="A5352" s="90"/>
      <c r="B5352" s="90"/>
      <c r="C5352" s="90"/>
      <c r="D5352" s="90"/>
      <c r="E5352" s="90"/>
      <c r="F5352" s="90"/>
      <c r="G5352" s="90"/>
      <c r="H5352" s="90"/>
    </row>
    <row r="5353" spans="1:8">
      <c r="A5353" s="90"/>
      <c r="B5353" s="90"/>
      <c r="C5353" s="90"/>
      <c r="D5353" s="90"/>
      <c r="E5353" s="90"/>
      <c r="F5353" s="90"/>
      <c r="G5353" s="90"/>
      <c r="H5353" s="90"/>
    </row>
    <row r="5354" spans="1:8">
      <c r="A5354" s="90"/>
      <c r="B5354" s="90"/>
      <c r="C5354" s="90"/>
      <c r="D5354" s="90"/>
      <c r="E5354" s="90"/>
      <c r="F5354" s="90"/>
      <c r="G5354" s="90"/>
      <c r="H5354" s="90"/>
    </row>
    <row r="5355" spans="1:8">
      <c r="A5355" s="90"/>
      <c r="B5355" s="90"/>
      <c r="C5355" s="90"/>
      <c r="D5355" s="90"/>
      <c r="E5355" s="90"/>
      <c r="F5355" s="90"/>
      <c r="G5355" s="90"/>
      <c r="H5355" s="90"/>
    </row>
    <row r="5356" spans="1:8">
      <c r="A5356" s="90"/>
      <c r="B5356" s="90"/>
      <c r="C5356" s="90"/>
      <c r="D5356" s="90"/>
      <c r="E5356" s="90"/>
      <c r="F5356" s="90"/>
      <c r="G5356" s="90"/>
      <c r="H5356" s="90"/>
    </row>
    <row r="5357" spans="1:8">
      <c r="A5357" s="90"/>
      <c r="B5357" s="90"/>
      <c r="C5357" s="90"/>
      <c r="D5357" s="90"/>
      <c r="E5357" s="90"/>
      <c r="F5357" s="90"/>
      <c r="G5357" s="90"/>
      <c r="H5357" s="90"/>
    </row>
    <row r="5358" spans="1:8">
      <c r="A5358" s="90"/>
      <c r="B5358" s="90"/>
      <c r="C5358" s="90"/>
      <c r="D5358" s="90"/>
      <c r="E5358" s="90"/>
      <c r="F5358" s="90"/>
      <c r="G5358" s="90"/>
      <c r="H5358" s="90"/>
    </row>
    <row r="5359" spans="1:8">
      <c r="A5359" s="90"/>
      <c r="B5359" s="90"/>
      <c r="C5359" s="90"/>
      <c r="D5359" s="90"/>
      <c r="E5359" s="90"/>
      <c r="F5359" s="90"/>
      <c r="G5359" s="90"/>
      <c r="H5359" s="90"/>
    </row>
    <row r="5360" spans="1:8">
      <c r="A5360" s="90"/>
      <c r="B5360" s="90"/>
      <c r="C5360" s="90"/>
      <c r="D5360" s="90"/>
      <c r="E5360" s="90"/>
      <c r="F5360" s="90"/>
      <c r="G5360" s="90"/>
      <c r="H5360" s="90"/>
    </row>
    <row r="5361" spans="1:8">
      <c r="A5361" s="90"/>
      <c r="B5361" s="90"/>
      <c r="C5361" s="90"/>
      <c r="D5361" s="90"/>
      <c r="E5361" s="90"/>
      <c r="F5361" s="90"/>
      <c r="G5361" s="90"/>
      <c r="H5361" s="90"/>
    </row>
    <row r="5362" spans="1:8">
      <c r="A5362" s="90"/>
      <c r="B5362" s="90"/>
      <c r="C5362" s="90"/>
      <c r="D5362" s="90"/>
      <c r="E5362" s="90"/>
      <c r="F5362" s="90"/>
      <c r="G5362" s="90"/>
      <c r="H5362" s="90"/>
    </row>
    <row r="5363" spans="1:8">
      <c r="A5363" s="90"/>
      <c r="B5363" s="90"/>
      <c r="C5363" s="90"/>
      <c r="D5363" s="90"/>
      <c r="E5363" s="90"/>
      <c r="F5363" s="90"/>
      <c r="G5363" s="90"/>
      <c r="H5363" s="90"/>
    </row>
    <row r="5364" spans="1:8">
      <c r="A5364" s="90"/>
      <c r="B5364" s="90"/>
      <c r="C5364" s="90"/>
      <c r="D5364" s="90"/>
      <c r="E5364" s="90"/>
      <c r="F5364" s="90"/>
      <c r="G5364" s="90"/>
      <c r="H5364" s="90"/>
    </row>
    <row r="5365" spans="1:8">
      <c r="A5365" s="90"/>
      <c r="B5365" s="90"/>
      <c r="C5365" s="90"/>
      <c r="D5365" s="90"/>
      <c r="E5365" s="90"/>
      <c r="F5365" s="90"/>
      <c r="G5365" s="90"/>
      <c r="H5365" s="90"/>
    </row>
    <row r="5366" spans="1:8">
      <c r="A5366" s="90"/>
      <c r="B5366" s="90"/>
      <c r="C5366" s="90"/>
      <c r="D5366" s="90"/>
      <c r="E5366" s="90"/>
      <c r="F5366" s="90"/>
      <c r="G5366" s="90"/>
      <c r="H5366" s="90"/>
    </row>
    <row r="5367" spans="1:8">
      <c r="A5367" s="90"/>
      <c r="B5367" s="90"/>
      <c r="C5367" s="90"/>
      <c r="D5367" s="90"/>
      <c r="E5367" s="90"/>
      <c r="F5367" s="90"/>
      <c r="G5367" s="90"/>
      <c r="H5367" s="90"/>
    </row>
    <row r="5368" spans="1:8">
      <c r="A5368" s="90"/>
      <c r="B5368" s="90"/>
      <c r="C5368" s="90"/>
      <c r="D5368" s="90"/>
      <c r="E5368" s="90"/>
      <c r="F5368" s="90"/>
      <c r="G5368" s="90"/>
      <c r="H5368" s="90"/>
    </row>
    <row r="5369" spans="1:8">
      <c r="A5369" s="90"/>
      <c r="B5369" s="90"/>
      <c r="C5369" s="90"/>
      <c r="D5369" s="90"/>
      <c r="E5369" s="90"/>
      <c r="F5369" s="90"/>
      <c r="G5369" s="90"/>
      <c r="H5369" s="90"/>
    </row>
    <row r="5370" spans="1:8">
      <c r="A5370" s="90"/>
      <c r="B5370" s="90"/>
      <c r="C5370" s="90"/>
      <c r="D5370" s="90"/>
      <c r="E5370" s="90"/>
      <c r="F5370" s="90"/>
      <c r="G5370" s="90"/>
      <c r="H5370" s="90"/>
    </row>
    <row r="5371" spans="1:8">
      <c r="A5371" s="90"/>
      <c r="B5371" s="90"/>
      <c r="C5371" s="90"/>
      <c r="D5371" s="90"/>
      <c r="E5371" s="90"/>
      <c r="F5371" s="90"/>
      <c r="G5371" s="90"/>
      <c r="H5371" s="90"/>
    </row>
    <row r="5372" spans="1:8">
      <c r="A5372" s="90"/>
      <c r="B5372" s="90"/>
      <c r="C5372" s="90"/>
      <c r="D5372" s="90"/>
      <c r="E5372" s="90"/>
      <c r="F5372" s="90"/>
      <c r="G5372" s="90"/>
      <c r="H5372" s="90"/>
    </row>
    <row r="5373" spans="1:8">
      <c r="A5373" s="90"/>
      <c r="B5373" s="90"/>
      <c r="C5373" s="90"/>
      <c r="D5373" s="90"/>
      <c r="E5373" s="90"/>
      <c r="F5373" s="90"/>
      <c r="G5373" s="90"/>
      <c r="H5373" s="90"/>
    </row>
    <row r="5374" spans="1:8">
      <c r="A5374" s="90"/>
      <c r="B5374" s="90"/>
      <c r="C5374" s="90"/>
      <c r="D5374" s="90"/>
      <c r="E5374" s="90"/>
      <c r="F5374" s="90"/>
      <c r="G5374" s="90"/>
      <c r="H5374" s="90"/>
    </row>
    <row r="5375" spans="1:8">
      <c r="A5375" s="90"/>
      <c r="B5375" s="90"/>
      <c r="C5375" s="90"/>
      <c r="D5375" s="90"/>
      <c r="E5375" s="90"/>
      <c r="F5375" s="90"/>
      <c r="G5375" s="90"/>
      <c r="H5375" s="90"/>
    </row>
    <row r="5376" spans="1:8">
      <c r="A5376" s="90"/>
      <c r="B5376" s="90"/>
      <c r="C5376" s="90"/>
      <c r="D5376" s="90"/>
      <c r="E5376" s="90"/>
      <c r="F5376" s="90"/>
      <c r="G5376" s="90"/>
      <c r="H5376" s="90"/>
    </row>
    <row r="5377" spans="1:8">
      <c r="A5377" s="90"/>
      <c r="B5377" s="90"/>
      <c r="C5377" s="90"/>
      <c r="D5377" s="90"/>
      <c r="E5377" s="90"/>
      <c r="F5377" s="90"/>
      <c r="G5377" s="90"/>
      <c r="H5377" s="90"/>
    </row>
    <row r="5378" spans="1:8">
      <c r="A5378" s="90"/>
      <c r="B5378" s="90"/>
      <c r="C5378" s="90"/>
      <c r="D5378" s="90"/>
      <c r="E5378" s="90"/>
      <c r="F5378" s="90"/>
      <c r="G5378" s="90"/>
      <c r="H5378" s="90"/>
    </row>
    <row r="5379" spans="1:8">
      <c r="A5379" s="90"/>
      <c r="B5379" s="90"/>
      <c r="C5379" s="90"/>
      <c r="D5379" s="90"/>
      <c r="E5379" s="90"/>
      <c r="F5379" s="90"/>
      <c r="G5379" s="90"/>
      <c r="H5379" s="90"/>
    </row>
    <row r="5380" spans="1:8">
      <c r="A5380" s="90"/>
      <c r="B5380" s="90"/>
      <c r="C5380" s="90"/>
      <c r="D5380" s="90"/>
      <c r="E5380" s="90"/>
      <c r="F5380" s="90"/>
      <c r="G5380" s="90"/>
      <c r="H5380" s="90"/>
    </row>
    <row r="5381" spans="1:8">
      <c r="A5381" s="90"/>
      <c r="B5381" s="90"/>
      <c r="C5381" s="90"/>
      <c r="D5381" s="90"/>
      <c r="E5381" s="90"/>
      <c r="F5381" s="90"/>
      <c r="G5381" s="90"/>
      <c r="H5381" s="90"/>
    </row>
    <row r="5382" spans="1:8">
      <c r="A5382" s="90"/>
      <c r="B5382" s="90"/>
      <c r="C5382" s="90"/>
      <c r="D5382" s="90"/>
      <c r="E5382" s="90"/>
      <c r="F5382" s="90"/>
      <c r="G5382" s="90"/>
      <c r="H5382" s="90"/>
    </row>
    <row r="5383" spans="1:8">
      <c r="A5383" s="90"/>
      <c r="B5383" s="90"/>
      <c r="C5383" s="90"/>
      <c r="D5383" s="90"/>
      <c r="E5383" s="90"/>
      <c r="F5383" s="90"/>
      <c r="G5383" s="90"/>
      <c r="H5383" s="90"/>
    </row>
    <row r="5384" spans="1:8">
      <c r="A5384" s="90"/>
      <c r="B5384" s="90"/>
      <c r="C5384" s="90"/>
      <c r="D5384" s="90"/>
      <c r="E5384" s="90"/>
      <c r="F5384" s="90"/>
      <c r="G5384" s="90"/>
      <c r="H5384" s="90"/>
    </row>
    <row r="5385" spans="1:8">
      <c r="A5385" s="90"/>
      <c r="B5385" s="90"/>
      <c r="C5385" s="90"/>
      <c r="D5385" s="90"/>
      <c r="E5385" s="90"/>
      <c r="F5385" s="90"/>
      <c r="G5385" s="90"/>
      <c r="H5385" s="90"/>
    </row>
    <row r="5386" spans="1:8">
      <c r="A5386" s="90"/>
      <c r="B5386" s="90"/>
      <c r="C5386" s="90"/>
      <c r="D5386" s="90"/>
      <c r="E5386" s="90"/>
      <c r="F5386" s="90"/>
      <c r="G5386" s="90"/>
      <c r="H5386" s="90"/>
    </row>
    <row r="5387" spans="1:8">
      <c r="A5387" s="90"/>
      <c r="B5387" s="90"/>
      <c r="C5387" s="90"/>
      <c r="D5387" s="90"/>
      <c r="E5387" s="90"/>
      <c r="F5387" s="90"/>
      <c r="G5387" s="90"/>
      <c r="H5387" s="90"/>
    </row>
    <row r="5388" spans="1:8">
      <c r="A5388" s="90"/>
      <c r="B5388" s="90"/>
      <c r="C5388" s="90"/>
      <c r="D5388" s="90"/>
      <c r="E5388" s="90"/>
      <c r="F5388" s="90"/>
      <c r="G5388" s="90"/>
      <c r="H5388" s="90"/>
    </row>
    <row r="5389" spans="1:8">
      <c r="A5389" s="90"/>
      <c r="B5389" s="90"/>
      <c r="C5389" s="90"/>
      <c r="D5389" s="90"/>
      <c r="E5389" s="90"/>
      <c r="F5389" s="90"/>
      <c r="G5389" s="90"/>
      <c r="H5389" s="90"/>
    </row>
    <row r="5390" spans="1:8">
      <c r="A5390" s="90"/>
      <c r="B5390" s="90"/>
      <c r="C5390" s="90"/>
      <c r="D5390" s="90"/>
      <c r="E5390" s="90"/>
      <c r="F5390" s="90"/>
      <c r="G5390" s="90"/>
      <c r="H5390" s="90"/>
    </row>
    <row r="5391" spans="1:8">
      <c r="A5391" s="90"/>
      <c r="B5391" s="90"/>
      <c r="C5391" s="90"/>
      <c r="D5391" s="90"/>
      <c r="E5391" s="90"/>
      <c r="F5391" s="90"/>
      <c r="G5391" s="90"/>
      <c r="H5391" s="90"/>
    </row>
    <row r="5392" spans="1:8">
      <c r="A5392" s="90"/>
      <c r="B5392" s="90"/>
      <c r="C5392" s="90"/>
      <c r="D5392" s="90"/>
      <c r="E5392" s="90"/>
      <c r="F5392" s="90"/>
      <c r="G5392" s="90"/>
      <c r="H5392" s="90"/>
    </row>
    <row r="5393" spans="1:8">
      <c r="A5393" s="90"/>
      <c r="B5393" s="90"/>
      <c r="C5393" s="90"/>
      <c r="D5393" s="90"/>
      <c r="E5393" s="90"/>
      <c r="F5393" s="90"/>
      <c r="G5393" s="90"/>
      <c r="H5393" s="90"/>
    </row>
    <row r="5394" spans="1:8">
      <c r="A5394" s="90"/>
      <c r="B5394" s="90"/>
      <c r="C5394" s="90"/>
      <c r="D5394" s="90"/>
      <c r="E5394" s="90"/>
      <c r="F5394" s="90"/>
      <c r="G5394" s="90"/>
      <c r="H5394" s="90"/>
    </row>
    <row r="5395" spans="1:8">
      <c r="A5395" s="90"/>
      <c r="B5395" s="90"/>
      <c r="C5395" s="90"/>
      <c r="D5395" s="90"/>
      <c r="E5395" s="90"/>
      <c r="F5395" s="90"/>
      <c r="G5395" s="90"/>
      <c r="H5395" s="90"/>
    </row>
    <row r="5396" spans="1:8">
      <c r="A5396" s="90"/>
      <c r="B5396" s="90"/>
      <c r="C5396" s="90"/>
      <c r="D5396" s="90"/>
      <c r="E5396" s="90"/>
      <c r="F5396" s="90"/>
      <c r="G5396" s="90"/>
      <c r="H5396" s="90"/>
    </row>
    <row r="5397" spans="1:8">
      <c r="A5397" s="90"/>
      <c r="B5397" s="90"/>
      <c r="C5397" s="90"/>
      <c r="D5397" s="90"/>
      <c r="E5397" s="90"/>
      <c r="F5397" s="90"/>
      <c r="G5397" s="90"/>
      <c r="H5397" s="90"/>
    </row>
    <row r="5398" spans="1:8">
      <c r="A5398" s="90"/>
      <c r="B5398" s="90"/>
      <c r="C5398" s="90"/>
      <c r="D5398" s="90"/>
      <c r="E5398" s="90"/>
      <c r="F5398" s="90"/>
      <c r="G5398" s="90"/>
      <c r="H5398" s="90"/>
    </row>
    <row r="5399" spans="1:8">
      <c r="A5399" s="90"/>
      <c r="B5399" s="90"/>
      <c r="C5399" s="90"/>
      <c r="D5399" s="90"/>
      <c r="E5399" s="90"/>
      <c r="F5399" s="90"/>
      <c r="G5399" s="90"/>
      <c r="H5399" s="90"/>
    </row>
    <row r="5400" spans="1:8">
      <c r="A5400" s="90"/>
      <c r="B5400" s="90"/>
      <c r="C5400" s="90"/>
      <c r="D5400" s="90"/>
      <c r="E5400" s="90"/>
      <c r="F5400" s="90"/>
      <c r="G5400" s="90"/>
      <c r="H5400" s="90"/>
    </row>
    <row r="5401" spans="1:8">
      <c r="A5401" s="90"/>
      <c r="B5401" s="90"/>
      <c r="C5401" s="90"/>
      <c r="D5401" s="90"/>
      <c r="E5401" s="90"/>
      <c r="F5401" s="90"/>
      <c r="G5401" s="90"/>
      <c r="H5401" s="90"/>
    </row>
    <row r="5402" spans="1:8">
      <c r="A5402" s="90"/>
      <c r="B5402" s="90"/>
      <c r="C5402" s="90"/>
      <c r="D5402" s="90"/>
      <c r="E5402" s="90"/>
      <c r="F5402" s="90"/>
      <c r="G5402" s="90"/>
      <c r="H5402" s="90"/>
    </row>
    <row r="5403" spans="1:8">
      <c r="A5403" s="90"/>
      <c r="B5403" s="90"/>
      <c r="C5403" s="90"/>
      <c r="D5403" s="90"/>
      <c r="E5403" s="90"/>
      <c r="F5403" s="90"/>
      <c r="G5403" s="90"/>
      <c r="H5403" s="90"/>
    </row>
    <row r="5404" spans="1:8">
      <c r="A5404" s="90"/>
      <c r="B5404" s="90"/>
      <c r="C5404" s="90"/>
      <c r="D5404" s="90"/>
      <c r="E5404" s="90"/>
      <c r="F5404" s="90"/>
      <c r="G5404" s="90"/>
      <c r="H5404" s="90"/>
    </row>
    <row r="5405" spans="1:8">
      <c r="A5405" s="90"/>
      <c r="B5405" s="90"/>
      <c r="C5405" s="90"/>
      <c r="D5405" s="90"/>
      <c r="E5405" s="90"/>
      <c r="F5405" s="90"/>
      <c r="G5405" s="90"/>
      <c r="H5405" s="90"/>
    </row>
    <row r="5406" spans="1:8">
      <c r="A5406" s="90"/>
      <c r="B5406" s="90"/>
      <c r="C5406" s="90"/>
      <c r="D5406" s="90"/>
      <c r="E5406" s="90"/>
      <c r="F5406" s="90"/>
      <c r="G5406" s="90"/>
      <c r="H5406" s="90"/>
    </row>
    <row r="5407" spans="1:8">
      <c r="A5407" s="90"/>
      <c r="B5407" s="90"/>
      <c r="C5407" s="90"/>
      <c r="D5407" s="90"/>
      <c r="E5407" s="90"/>
      <c r="F5407" s="90"/>
      <c r="G5407" s="90"/>
      <c r="H5407" s="90"/>
    </row>
    <row r="5408" spans="1:8">
      <c r="A5408" s="90"/>
      <c r="B5408" s="90"/>
      <c r="C5408" s="90"/>
      <c r="D5408" s="90"/>
      <c r="E5408" s="90"/>
      <c r="F5408" s="90"/>
      <c r="G5408" s="90"/>
      <c r="H5408" s="90"/>
    </row>
    <row r="5409" spans="1:8">
      <c r="A5409" s="90"/>
      <c r="B5409" s="90"/>
      <c r="C5409" s="90"/>
      <c r="D5409" s="90"/>
      <c r="E5409" s="90"/>
      <c r="F5409" s="90"/>
      <c r="G5409" s="90"/>
      <c r="H5409" s="90"/>
    </row>
    <row r="5410" spans="1:8">
      <c r="A5410" s="90"/>
      <c r="B5410" s="90"/>
      <c r="C5410" s="90"/>
      <c r="D5410" s="90"/>
      <c r="E5410" s="90"/>
      <c r="F5410" s="90"/>
      <c r="G5410" s="90"/>
      <c r="H5410" s="90"/>
    </row>
    <row r="5411" spans="1:8">
      <c r="A5411" s="90"/>
      <c r="B5411" s="90"/>
      <c r="C5411" s="90"/>
      <c r="D5411" s="90"/>
      <c r="E5411" s="90"/>
      <c r="F5411" s="90"/>
      <c r="G5411" s="90"/>
      <c r="H5411" s="90"/>
    </row>
    <row r="5412" spans="1:8">
      <c r="A5412" s="90"/>
      <c r="B5412" s="90"/>
      <c r="C5412" s="90"/>
      <c r="D5412" s="90"/>
      <c r="E5412" s="90"/>
      <c r="F5412" s="90"/>
      <c r="G5412" s="90"/>
      <c r="H5412" s="90"/>
    </row>
    <row r="5413" spans="1:8">
      <c r="A5413" s="90"/>
      <c r="B5413" s="90"/>
      <c r="C5413" s="90"/>
      <c r="D5413" s="90"/>
      <c r="E5413" s="90"/>
      <c r="F5413" s="90"/>
      <c r="G5413" s="90"/>
      <c r="H5413" s="90"/>
    </row>
    <row r="5414" spans="1:8">
      <c r="A5414" s="90"/>
      <c r="B5414" s="90"/>
      <c r="C5414" s="90"/>
      <c r="D5414" s="90"/>
      <c r="E5414" s="90"/>
      <c r="F5414" s="90"/>
      <c r="G5414" s="90"/>
      <c r="H5414" s="90"/>
    </row>
    <row r="5415" spans="1:8">
      <c r="A5415" s="90"/>
      <c r="B5415" s="90"/>
      <c r="C5415" s="90"/>
      <c r="D5415" s="90"/>
      <c r="E5415" s="90"/>
      <c r="F5415" s="90"/>
      <c r="G5415" s="90"/>
      <c r="H5415" s="90"/>
    </row>
    <row r="5416" spans="1:8">
      <c r="A5416" s="90"/>
      <c r="B5416" s="90"/>
      <c r="C5416" s="90"/>
      <c r="D5416" s="90"/>
      <c r="E5416" s="90"/>
      <c r="F5416" s="90"/>
      <c r="G5416" s="90"/>
      <c r="H5416" s="90"/>
    </row>
    <row r="5417" spans="1:8">
      <c r="A5417" s="90"/>
      <c r="B5417" s="90"/>
      <c r="C5417" s="90"/>
      <c r="D5417" s="90"/>
      <c r="E5417" s="90"/>
      <c r="F5417" s="90"/>
      <c r="G5417" s="90"/>
      <c r="H5417" s="90"/>
    </row>
    <row r="5418" spans="1:8">
      <c r="A5418" s="90"/>
      <c r="B5418" s="90"/>
      <c r="C5418" s="90"/>
      <c r="D5418" s="90"/>
      <c r="E5418" s="90"/>
      <c r="F5418" s="90"/>
      <c r="G5418" s="90"/>
      <c r="H5418" s="90"/>
    </row>
    <row r="5419" spans="1:8">
      <c r="A5419" s="90"/>
      <c r="B5419" s="90"/>
      <c r="C5419" s="90"/>
      <c r="D5419" s="90"/>
      <c r="E5419" s="90"/>
      <c r="F5419" s="90"/>
      <c r="G5419" s="90"/>
      <c r="H5419" s="90"/>
    </row>
    <row r="5420" spans="1:8">
      <c r="A5420" s="90"/>
      <c r="B5420" s="90"/>
      <c r="C5420" s="90"/>
      <c r="D5420" s="90"/>
      <c r="E5420" s="90"/>
      <c r="F5420" s="90"/>
      <c r="G5420" s="90"/>
      <c r="H5420" s="90"/>
    </row>
    <row r="5421" spans="1:8">
      <c r="A5421" s="90"/>
      <c r="B5421" s="90"/>
      <c r="C5421" s="90"/>
      <c r="D5421" s="90"/>
      <c r="E5421" s="90"/>
      <c r="F5421" s="90"/>
      <c r="G5421" s="90"/>
      <c r="H5421" s="90"/>
    </row>
    <row r="5422" spans="1:8">
      <c r="A5422" s="90"/>
      <c r="B5422" s="90"/>
      <c r="C5422" s="90"/>
      <c r="D5422" s="90"/>
      <c r="E5422" s="90"/>
      <c r="F5422" s="90"/>
      <c r="G5422" s="90"/>
      <c r="H5422" s="90"/>
    </row>
    <row r="5423" spans="1:8">
      <c r="A5423" s="90"/>
      <c r="B5423" s="90"/>
      <c r="C5423" s="90"/>
      <c r="D5423" s="90"/>
      <c r="E5423" s="90"/>
      <c r="F5423" s="90"/>
      <c r="G5423" s="90"/>
      <c r="H5423" s="90"/>
    </row>
    <row r="5424" spans="1:8">
      <c r="A5424" s="90"/>
      <c r="B5424" s="90"/>
      <c r="C5424" s="90"/>
      <c r="D5424" s="90"/>
      <c r="E5424" s="90"/>
      <c r="F5424" s="90"/>
      <c r="G5424" s="90"/>
      <c r="H5424" s="90"/>
    </row>
    <row r="5425" spans="1:8">
      <c r="A5425" s="90"/>
      <c r="B5425" s="90"/>
      <c r="C5425" s="90"/>
      <c r="D5425" s="90"/>
      <c r="E5425" s="90"/>
      <c r="F5425" s="90"/>
      <c r="G5425" s="90"/>
      <c r="H5425" s="90"/>
    </row>
    <row r="5426" spans="1:8">
      <c r="A5426" s="90"/>
      <c r="B5426" s="90"/>
      <c r="C5426" s="90"/>
      <c r="D5426" s="90"/>
      <c r="E5426" s="90"/>
      <c r="F5426" s="90"/>
      <c r="G5426" s="90"/>
      <c r="H5426" s="90"/>
    </row>
    <row r="5427" spans="1:8">
      <c r="A5427" s="90"/>
      <c r="B5427" s="90"/>
      <c r="C5427" s="90"/>
      <c r="D5427" s="90"/>
      <c r="E5427" s="90"/>
      <c r="F5427" s="90"/>
      <c r="G5427" s="90"/>
      <c r="H5427" s="90"/>
    </row>
    <row r="5428" spans="1:8">
      <c r="A5428" s="90"/>
      <c r="B5428" s="90"/>
      <c r="C5428" s="90"/>
      <c r="D5428" s="90"/>
      <c r="E5428" s="90"/>
      <c r="F5428" s="90"/>
      <c r="G5428" s="90"/>
      <c r="H5428" s="90"/>
    </row>
    <row r="5429" spans="1:8">
      <c r="A5429" s="90"/>
      <c r="B5429" s="90"/>
      <c r="C5429" s="90"/>
      <c r="D5429" s="90"/>
      <c r="E5429" s="90"/>
      <c r="F5429" s="90"/>
      <c r="G5429" s="90"/>
      <c r="H5429" s="90"/>
    </row>
    <row r="5430" spans="1:8">
      <c r="A5430" s="90"/>
      <c r="B5430" s="90"/>
      <c r="C5430" s="90"/>
      <c r="D5430" s="90"/>
      <c r="E5430" s="90"/>
      <c r="F5430" s="90"/>
      <c r="G5430" s="90"/>
      <c r="H5430" s="90"/>
    </row>
    <row r="5431" spans="1:8">
      <c r="A5431" s="90"/>
      <c r="B5431" s="90"/>
      <c r="C5431" s="90"/>
      <c r="D5431" s="90"/>
      <c r="E5431" s="90"/>
      <c r="F5431" s="90"/>
      <c r="G5431" s="90"/>
      <c r="H5431" s="90"/>
    </row>
    <row r="5432" spans="1:8">
      <c r="A5432" s="90"/>
      <c r="B5432" s="90"/>
      <c r="C5432" s="90"/>
      <c r="D5432" s="90"/>
      <c r="E5432" s="90"/>
      <c r="F5432" s="90"/>
      <c r="G5432" s="90"/>
      <c r="H5432" s="90"/>
    </row>
    <row r="5433" spans="1:8">
      <c r="A5433" s="90"/>
      <c r="B5433" s="90"/>
      <c r="C5433" s="90"/>
      <c r="D5433" s="90"/>
      <c r="E5433" s="90"/>
      <c r="F5433" s="90"/>
      <c r="G5433" s="90"/>
      <c r="H5433" s="90"/>
    </row>
    <row r="5434" spans="1:8">
      <c r="A5434" s="90"/>
      <c r="B5434" s="90"/>
      <c r="C5434" s="90"/>
      <c r="D5434" s="90"/>
      <c r="E5434" s="90"/>
      <c r="F5434" s="90"/>
      <c r="G5434" s="90"/>
      <c r="H5434" s="90"/>
    </row>
    <row r="5435" spans="1:8">
      <c r="A5435" s="90"/>
      <c r="B5435" s="90"/>
      <c r="C5435" s="90"/>
      <c r="D5435" s="90"/>
      <c r="E5435" s="90"/>
      <c r="F5435" s="90"/>
      <c r="G5435" s="90"/>
      <c r="H5435" s="90"/>
    </row>
    <row r="5436" spans="1:8">
      <c r="A5436" s="90"/>
      <c r="B5436" s="90"/>
      <c r="C5436" s="90"/>
      <c r="D5436" s="90"/>
      <c r="E5436" s="90"/>
      <c r="F5436" s="90"/>
      <c r="G5436" s="90"/>
      <c r="H5436" s="90"/>
    </row>
    <row r="5437" spans="1:8">
      <c r="A5437" s="90"/>
      <c r="B5437" s="90"/>
      <c r="C5437" s="90"/>
      <c r="D5437" s="90"/>
      <c r="E5437" s="90"/>
      <c r="F5437" s="90"/>
      <c r="G5437" s="90"/>
      <c r="H5437" s="90"/>
    </row>
    <row r="5438" spans="1:8">
      <c r="A5438" s="90"/>
      <c r="B5438" s="90"/>
      <c r="C5438" s="90"/>
      <c r="D5438" s="90"/>
      <c r="E5438" s="90"/>
      <c r="F5438" s="90"/>
      <c r="G5438" s="90"/>
      <c r="H5438" s="90"/>
    </row>
    <row r="5439" spans="1:8">
      <c r="A5439" s="90"/>
      <c r="B5439" s="90"/>
      <c r="C5439" s="90"/>
      <c r="D5439" s="90"/>
      <c r="E5439" s="90"/>
      <c r="F5439" s="90"/>
      <c r="G5439" s="90"/>
      <c r="H5439" s="90"/>
    </row>
    <row r="5440" spans="1:8">
      <c r="A5440" s="90"/>
      <c r="B5440" s="90"/>
      <c r="C5440" s="90"/>
      <c r="D5440" s="90"/>
      <c r="E5440" s="90"/>
      <c r="F5440" s="90"/>
      <c r="G5440" s="90"/>
      <c r="H5440" s="90"/>
    </row>
    <row r="5441" spans="1:8">
      <c r="A5441" s="90"/>
      <c r="B5441" s="90"/>
      <c r="C5441" s="90"/>
      <c r="D5441" s="90"/>
      <c r="E5441" s="90"/>
      <c r="F5441" s="90"/>
      <c r="G5441" s="90"/>
      <c r="H5441" s="90"/>
    </row>
    <row r="5442" spans="1:8">
      <c r="A5442" s="90"/>
      <c r="B5442" s="90"/>
      <c r="C5442" s="90"/>
      <c r="D5442" s="90"/>
      <c r="E5442" s="90"/>
      <c r="F5442" s="90"/>
      <c r="G5442" s="90"/>
      <c r="H5442" s="90"/>
    </row>
    <row r="5443" spans="1:8">
      <c r="A5443" s="90"/>
      <c r="B5443" s="90"/>
      <c r="C5443" s="90"/>
      <c r="D5443" s="90"/>
      <c r="E5443" s="90"/>
      <c r="F5443" s="90"/>
      <c r="G5443" s="90"/>
      <c r="H5443" s="90"/>
    </row>
    <row r="5444" spans="1:8">
      <c r="A5444" s="90"/>
      <c r="B5444" s="90"/>
      <c r="C5444" s="90"/>
      <c r="D5444" s="90"/>
      <c r="E5444" s="90"/>
      <c r="F5444" s="90"/>
      <c r="G5444" s="90"/>
      <c r="H5444" s="90"/>
    </row>
    <row r="5445" spans="1:8">
      <c r="A5445" s="90"/>
      <c r="B5445" s="90"/>
      <c r="C5445" s="90"/>
      <c r="D5445" s="90"/>
      <c r="E5445" s="90"/>
      <c r="F5445" s="90"/>
      <c r="G5445" s="90"/>
      <c r="H5445" s="90"/>
    </row>
    <row r="5446" spans="1:8">
      <c r="A5446" s="90"/>
      <c r="B5446" s="90"/>
      <c r="C5446" s="90"/>
      <c r="D5446" s="90"/>
      <c r="E5446" s="90"/>
      <c r="F5446" s="90"/>
      <c r="G5446" s="90"/>
      <c r="H5446" s="90"/>
    </row>
    <row r="5447" spans="1:8">
      <c r="A5447" s="90"/>
      <c r="B5447" s="90"/>
      <c r="C5447" s="90"/>
      <c r="D5447" s="90"/>
      <c r="E5447" s="90"/>
      <c r="F5447" s="90"/>
      <c r="G5447" s="90"/>
      <c r="H5447" s="90"/>
    </row>
    <row r="5448" spans="1:8">
      <c r="A5448" s="90"/>
      <c r="B5448" s="90"/>
      <c r="C5448" s="90"/>
      <c r="D5448" s="90"/>
      <c r="E5448" s="90"/>
      <c r="F5448" s="90"/>
      <c r="G5448" s="90"/>
      <c r="H5448" s="90"/>
    </row>
    <row r="5449" spans="1:8">
      <c r="A5449" s="90"/>
      <c r="B5449" s="90"/>
      <c r="C5449" s="90"/>
      <c r="D5449" s="90"/>
      <c r="E5449" s="90"/>
      <c r="F5449" s="90"/>
      <c r="G5449" s="90"/>
      <c r="H5449" s="90"/>
    </row>
    <row r="5450" spans="1:8">
      <c r="A5450" s="90"/>
      <c r="B5450" s="90"/>
      <c r="C5450" s="90"/>
      <c r="D5450" s="90"/>
      <c r="E5450" s="90"/>
      <c r="F5450" s="90"/>
      <c r="G5450" s="90"/>
      <c r="H5450" s="90"/>
    </row>
    <row r="5451" spans="1:8">
      <c r="A5451" s="90"/>
      <c r="B5451" s="90"/>
      <c r="C5451" s="90"/>
      <c r="D5451" s="90"/>
      <c r="E5451" s="90"/>
      <c r="F5451" s="90"/>
      <c r="G5451" s="90"/>
      <c r="H5451" s="90"/>
    </row>
    <row r="5452" spans="1:8">
      <c r="A5452" s="90"/>
      <c r="B5452" s="90"/>
      <c r="C5452" s="90"/>
      <c r="D5452" s="90"/>
      <c r="E5452" s="90"/>
      <c r="F5452" s="90"/>
      <c r="G5452" s="90"/>
      <c r="H5452" s="90"/>
    </row>
    <row r="5453" spans="1:8">
      <c r="A5453" s="90"/>
      <c r="B5453" s="90"/>
      <c r="C5453" s="90"/>
      <c r="D5453" s="90"/>
      <c r="E5453" s="90"/>
      <c r="F5453" s="90"/>
      <c r="G5453" s="90"/>
      <c r="H5453" s="90"/>
    </row>
    <row r="5454" spans="1:8">
      <c r="A5454" s="90"/>
      <c r="B5454" s="90"/>
      <c r="C5454" s="90"/>
      <c r="D5454" s="90"/>
      <c r="E5454" s="90"/>
      <c r="F5454" s="90"/>
      <c r="G5454" s="90"/>
      <c r="H5454" s="90"/>
    </row>
    <row r="5455" spans="1:8">
      <c r="A5455" s="90"/>
      <c r="B5455" s="90"/>
      <c r="C5455" s="90"/>
      <c r="D5455" s="90"/>
      <c r="E5455" s="90"/>
      <c r="F5455" s="90"/>
      <c r="G5455" s="90"/>
      <c r="H5455" s="90"/>
    </row>
    <row r="5456" spans="1:8">
      <c r="A5456" s="90"/>
      <c r="B5456" s="90"/>
      <c r="C5456" s="90"/>
      <c r="D5456" s="90"/>
      <c r="E5456" s="90"/>
      <c r="F5456" s="90"/>
      <c r="G5456" s="90"/>
      <c r="H5456" s="90"/>
    </row>
    <row r="5457" spans="1:8">
      <c r="A5457" s="90"/>
      <c r="B5457" s="90"/>
      <c r="C5457" s="90"/>
      <c r="D5457" s="90"/>
      <c r="E5457" s="90"/>
      <c r="F5457" s="90"/>
      <c r="G5457" s="90"/>
      <c r="H5457" s="90"/>
    </row>
    <row r="5458" spans="1:8">
      <c r="A5458" s="90"/>
      <c r="B5458" s="90"/>
      <c r="C5458" s="90"/>
      <c r="D5458" s="90"/>
      <c r="E5458" s="90"/>
      <c r="F5458" s="90"/>
      <c r="G5458" s="90"/>
      <c r="H5458" s="90"/>
    </row>
    <row r="5459" spans="1:8">
      <c r="A5459" s="90"/>
      <c r="B5459" s="90"/>
      <c r="C5459" s="90"/>
      <c r="D5459" s="90"/>
      <c r="E5459" s="90"/>
      <c r="F5459" s="90"/>
      <c r="G5459" s="90"/>
      <c r="H5459" s="90"/>
    </row>
    <row r="5460" spans="1:8">
      <c r="A5460" s="90"/>
      <c r="B5460" s="90"/>
      <c r="C5460" s="90"/>
      <c r="D5460" s="90"/>
      <c r="E5460" s="90"/>
      <c r="F5460" s="90"/>
      <c r="G5460" s="90"/>
      <c r="H5460" s="90"/>
    </row>
    <row r="5461" spans="1:8">
      <c r="A5461" s="90"/>
      <c r="B5461" s="90"/>
      <c r="C5461" s="90"/>
      <c r="D5461" s="90"/>
      <c r="E5461" s="90"/>
      <c r="F5461" s="90"/>
      <c r="G5461" s="90"/>
      <c r="H5461" s="90"/>
    </row>
    <row r="5462" spans="1:8">
      <c r="A5462" s="90"/>
      <c r="B5462" s="90"/>
      <c r="C5462" s="90"/>
      <c r="D5462" s="90"/>
      <c r="E5462" s="90"/>
      <c r="F5462" s="90"/>
      <c r="G5462" s="90"/>
      <c r="H5462" s="90"/>
    </row>
    <row r="5463" spans="1:8">
      <c r="A5463" s="90"/>
      <c r="B5463" s="90"/>
      <c r="C5463" s="90"/>
      <c r="D5463" s="90"/>
      <c r="E5463" s="90"/>
      <c r="F5463" s="90"/>
      <c r="G5463" s="90"/>
      <c r="H5463" s="90"/>
    </row>
    <row r="5464" spans="1:8">
      <c r="A5464" s="90"/>
      <c r="B5464" s="90"/>
      <c r="C5464" s="90"/>
      <c r="D5464" s="90"/>
      <c r="E5464" s="90"/>
      <c r="F5464" s="90"/>
      <c r="G5464" s="90"/>
      <c r="H5464" s="90"/>
    </row>
    <row r="5465" spans="1:8">
      <c r="A5465" s="90"/>
      <c r="B5465" s="90"/>
      <c r="C5465" s="90"/>
      <c r="D5465" s="90"/>
      <c r="E5465" s="90"/>
      <c r="F5465" s="90"/>
      <c r="G5465" s="90"/>
      <c r="H5465" s="90"/>
    </row>
    <row r="5466" spans="1:8">
      <c r="A5466" s="90"/>
      <c r="B5466" s="90"/>
      <c r="C5466" s="90"/>
      <c r="D5466" s="90"/>
      <c r="E5466" s="90"/>
      <c r="F5466" s="90"/>
      <c r="G5466" s="90"/>
      <c r="H5466" s="90"/>
    </row>
    <row r="5467" spans="1:8">
      <c r="A5467" s="90"/>
      <c r="B5467" s="90"/>
      <c r="C5467" s="90"/>
      <c r="D5467" s="90"/>
      <c r="E5467" s="90"/>
      <c r="F5467" s="90"/>
      <c r="G5467" s="90"/>
      <c r="H5467" s="90"/>
    </row>
    <row r="5468" spans="1:8">
      <c r="A5468" s="90"/>
      <c r="B5468" s="90"/>
      <c r="C5468" s="90"/>
      <c r="D5468" s="90"/>
      <c r="E5468" s="90"/>
      <c r="F5468" s="90"/>
      <c r="G5468" s="90"/>
      <c r="H5468" s="90"/>
    </row>
    <row r="5469" spans="1:8">
      <c r="A5469" s="90"/>
      <c r="B5469" s="90"/>
      <c r="C5469" s="90"/>
      <c r="D5469" s="90"/>
      <c r="E5469" s="90"/>
      <c r="F5469" s="90"/>
      <c r="G5469" s="90"/>
      <c r="H5469" s="90"/>
    </row>
    <row r="5470" spans="1:8">
      <c r="A5470" s="90"/>
      <c r="B5470" s="90"/>
      <c r="C5470" s="90"/>
      <c r="D5470" s="90"/>
      <c r="E5470" s="90"/>
      <c r="F5470" s="90"/>
      <c r="G5470" s="90"/>
      <c r="H5470" s="90"/>
    </row>
    <row r="5471" spans="1:8">
      <c r="A5471" s="90"/>
      <c r="B5471" s="90"/>
      <c r="C5471" s="90"/>
      <c r="D5471" s="90"/>
      <c r="E5471" s="90"/>
      <c r="F5471" s="90"/>
      <c r="G5471" s="90"/>
      <c r="H5471" s="90"/>
    </row>
    <row r="5472" spans="1:8">
      <c r="A5472" s="90"/>
      <c r="B5472" s="90"/>
      <c r="C5472" s="90"/>
      <c r="D5472" s="90"/>
      <c r="E5472" s="90"/>
      <c r="F5472" s="90"/>
      <c r="G5472" s="90"/>
      <c r="H5472" s="90"/>
    </row>
    <row r="5473" spans="1:8">
      <c r="A5473" s="90"/>
      <c r="B5473" s="90"/>
      <c r="C5473" s="90"/>
      <c r="D5473" s="90"/>
      <c r="E5473" s="90"/>
      <c r="F5473" s="90"/>
      <c r="G5473" s="90"/>
      <c r="H5473" s="90"/>
    </row>
    <row r="5474" spans="1:8">
      <c r="A5474" s="90"/>
      <c r="B5474" s="90"/>
      <c r="C5474" s="90"/>
      <c r="D5474" s="90"/>
      <c r="E5474" s="90"/>
      <c r="F5474" s="90"/>
      <c r="G5474" s="90"/>
      <c r="H5474" s="90"/>
    </row>
    <row r="5475" spans="1:8">
      <c r="A5475" s="90"/>
      <c r="B5475" s="90"/>
      <c r="C5475" s="90"/>
      <c r="D5475" s="90"/>
      <c r="E5475" s="90"/>
      <c r="F5475" s="90"/>
      <c r="G5475" s="90"/>
      <c r="H5475" s="90"/>
    </row>
    <row r="5476" spans="1:8">
      <c r="A5476" s="90"/>
      <c r="B5476" s="90"/>
      <c r="C5476" s="90"/>
      <c r="D5476" s="90"/>
      <c r="E5476" s="90"/>
      <c r="F5476" s="90"/>
      <c r="G5476" s="90"/>
      <c r="H5476" s="90"/>
    </row>
    <row r="5477" spans="1:8">
      <c r="A5477" s="90"/>
      <c r="B5477" s="90"/>
      <c r="C5477" s="90"/>
      <c r="D5477" s="90"/>
      <c r="E5477" s="90"/>
      <c r="F5477" s="90"/>
      <c r="G5477" s="90"/>
      <c r="H5477" s="90"/>
    </row>
    <row r="5478" spans="1:8">
      <c r="A5478" s="90"/>
      <c r="B5478" s="90"/>
      <c r="C5478" s="90"/>
      <c r="D5478" s="90"/>
      <c r="E5478" s="90"/>
      <c r="F5478" s="90"/>
      <c r="G5478" s="90"/>
      <c r="H5478" s="90"/>
    </row>
    <row r="5479" spans="1:8">
      <c r="A5479" s="90"/>
      <c r="B5479" s="90"/>
      <c r="C5479" s="90"/>
      <c r="D5479" s="90"/>
      <c r="E5479" s="90"/>
      <c r="F5479" s="90"/>
      <c r="G5479" s="90"/>
      <c r="H5479" s="90"/>
    </row>
    <row r="5480" spans="1:8">
      <c r="A5480" s="90"/>
      <c r="B5480" s="90"/>
      <c r="C5480" s="90"/>
      <c r="D5480" s="90"/>
      <c r="E5480" s="90"/>
      <c r="F5480" s="90"/>
      <c r="G5480" s="90"/>
      <c r="H5480" s="90"/>
    </row>
    <row r="5481" spans="1:8">
      <c r="A5481" s="90"/>
      <c r="B5481" s="90"/>
      <c r="C5481" s="90"/>
      <c r="D5481" s="90"/>
      <c r="E5481" s="90"/>
      <c r="F5481" s="90"/>
      <c r="G5481" s="90"/>
      <c r="H5481" s="90"/>
    </row>
    <row r="5482" spans="1:8">
      <c r="A5482" s="90"/>
      <c r="B5482" s="90"/>
      <c r="C5482" s="90"/>
      <c r="D5482" s="90"/>
      <c r="E5482" s="90"/>
      <c r="F5482" s="90"/>
      <c r="G5482" s="90"/>
      <c r="H5482" s="90"/>
    </row>
    <row r="5483" spans="1:8">
      <c r="A5483" s="90"/>
      <c r="B5483" s="90"/>
      <c r="C5483" s="90"/>
      <c r="D5483" s="90"/>
      <c r="E5483" s="90"/>
      <c r="F5483" s="90"/>
      <c r="G5483" s="90"/>
      <c r="H5483" s="90"/>
    </row>
    <row r="5484" spans="1:8">
      <c r="A5484" s="90"/>
      <c r="B5484" s="90"/>
      <c r="C5484" s="90"/>
      <c r="D5484" s="90"/>
      <c r="E5484" s="90"/>
      <c r="F5484" s="90"/>
      <c r="G5484" s="90"/>
      <c r="H5484" s="90"/>
    </row>
    <row r="5485" spans="1:8">
      <c r="A5485" s="90"/>
      <c r="B5485" s="90"/>
      <c r="C5485" s="90"/>
      <c r="D5485" s="90"/>
      <c r="E5485" s="90"/>
      <c r="F5485" s="90"/>
      <c r="G5485" s="90"/>
      <c r="H5485" s="90"/>
    </row>
    <row r="5486" spans="1:8">
      <c r="A5486" s="90"/>
      <c r="B5486" s="90"/>
      <c r="C5486" s="90"/>
      <c r="D5486" s="90"/>
      <c r="E5486" s="90"/>
      <c r="F5486" s="90"/>
      <c r="G5486" s="90"/>
      <c r="H5486" s="90"/>
    </row>
    <row r="5487" spans="1:8">
      <c r="A5487" s="90"/>
      <c r="B5487" s="90"/>
      <c r="C5487" s="90"/>
      <c r="D5487" s="90"/>
      <c r="E5487" s="90"/>
      <c r="F5487" s="90"/>
      <c r="G5487" s="90"/>
      <c r="H5487" s="90"/>
    </row>
    <row r="5488" spans="1:8">
      <c r="A5488" s="90"/>
      <c r="B5488" s="90"/>
      <c r="C5488" s="90"/>
      <c r="D5488" s="90"/>
      <c r="E5488" s="90"/>
      <c r="F5488" s="90"/>
      <c r="G5488" s="90"/>
      <c r="H5488" s="90"/>
    </row>
    <row r="5489" spans="1:8">
      <c r="A5489" s="90"/>
      <c r="B5489" s="90"/>
      <c r="C5489" s="90"/>
      <c r="D5489" s="90"/>
      <c r="E5489" s="90"/>
      <c r="F5489" s="90"/>
      <c r="G5489" s="90"/>
      <c r="H5489" s="90"/>
    </row>
    <row r="5490" spans="1:8">
      <c r="A5490" s="90"/>
      <c r="B5490" s="90"/>
      <c r="C5490" s="90"/>
      <c r="D5490" s="90"/>
      <c r="E5490" s="90"/>
      <c r="F5490" s="90"/>
      <c r="G5490" s="90"/>
      <c r="H5490" s="90"/>
    </row>
    <row r="5491" spans="1:8">
      <c r="A5491" s="90"/>
      <c r="B5491" s="90"/>
      <c r="C5491" s="90"/>
      <c r="D5491" s="90"/>
      <c r="E5491" s="90"/>
      <c r="F5491" s="90"/>
      <c r="G5491" s="90"/>
      <c r="H5491" s="90"/>
    </row>
    <row r="5492" spans="1:8">
      <c r="A5492" s="90"/>
      <c r="B5492" s="90"/>
      <c r="C5492" s="90"/>
      <c r="D5492" s="90"/>
      <c r="E5492" s="90"/>
      <c r="F5492" s="90"/>
      <c r="G5492" s="90"/>
      <c r="H5492" s="90"/>
    </row>
    <row r="5493" spans="1:8">
      <c r="A5493" s="90"/>
      <c r="B5493" s="90"/>
      <c r="C5493" s="90"/>
      <c r="D5493" s="90"/>
      <c r="E5493" s="90"/>
      <c r="F5493" s="90"/>
      <c r="G5493" s="90"/>
      <c r="H5493" s="90"/>
    </row>
    <row r="5494" spans="1:8">
      <c r="A5494" s="90"/>
      <c r="B5494" s="90"/>
      <c r="C5494" s="90"/>
      <c r="D5494" s="90"/>
      <c r="E5494" s="90"/>
      <c r="F5494" s="90"/>
      <c r="G5494" s="90"/>
      <c r="H5494" s="90"/>
    </row>
    <row r="5495" spans="1:8">
      <c r="A5495" s="90"/>
      <c r="B5495" s="90"/>
      <c r="C5495" s="90"/>
      <c r="D5495" s="90"/>
      <c r="E5495" s="90"/>
      <c r="F5495" s="90"/>
      <c r="G5495" s="90"/>
      <c r="H5495" s="90"/>
    </row>
    <row r="5496" spans="1:8">
      <c r="A5496" s="90"/>
      <c r="B5496" s="90"/>
      <c r="C5496" s="90"/>
      <c r="D5496" s="90"/>
      <c r="E5496" s="90"/>
      <c r="F5496" s="90"/>
      <c r="G5496" s="90"/>
      <c r="H5496" s="90"/>
    </row>
    <row r="5497" spans="1:8">
      <c r="A5497" s="90"/>
      <c r="B5497" s="90"/>
      <c r="C5497" s="90"/>
      <c r="D5497" s="90"/>
      <c r="E5497" s="90"/>
      <c r="F5497" s="90"/>
      <c r="G5497" s="90"/>
      <c r="H5497" s="90"/>
    </row>
    <row r="5498" spans="1:8">
      <c r="A5498" s="90"/>
      <c r="B5498" s="90"/>
      <c r="C5498" s="90"/>
      <c r="D5498" s="90"/>
      <c r="E5498" s="90"/>
      <c r="F5498" s="90"/>
      <c r="G5498" s="90"/>
      <c r="H5498" s="90"/>
    </row>
    <row r="5499" spans="1:8">
      <c r="A5499" s="90"/>
      <c r="B5499" s="90"/>
      <c r="C5499" s="90"/>
      <c r="D5499" s="90"/>
      <c r="E5499" s="90"/>
      <c r="F5499" s="90"/>
      <c r="G5499" s="90"/>
      <c r="H5499" s="90"/>
    </row>
    <row r="5500" spans="1:8">
      <c r="A5500" s="90"/>
      <c r="B5500" s="90"/>
      <c r="C5500" s="90"/>
      <c r="D5500" s="90"/>
      <c r="E5500" s="90"/>
      <c r="F5500" s="90"/>
      <c r="G5500" s="90"/>
      <c r="H5500" s="90"/>
    </row>
    <row r="5501" spans="1:8">
      <c r="A5501" s="90"/>
      <c r="B5501" s="90"/>
      <c r="C5501" s="90"/>
      <c r="D5501" s="90"/>
      <c r="E5501" s="90"/>
      <c r="F5501" s="90"/>
      <c r="G5501" s="90"/>
      <c r="H5501" s="90"/>
    </row>
    <row r="5502" spans="1:8">
      <c r="A5502" s="90"/>
      <c r="B5502" s="90"/>
      <c r="C5502" s="90"/>
      <c r="D5502" s="90"/>
      <c r="E5502" s="90"/>
      <c r="F5502" s="90"/>
      <c r="G5502" s="90"/>
      <c r="H5502" s="90"/>
    </row>
    <row r="5503" spans="1:8">
      <c r="A5503" s="90"/>
      <c r="B5503" s="90"/>
      <c r="C5503" s="90"/>
      <c r="D5503" s="90"/>
      <c r="E5503" s="90"/>
      <c r="F5503" s="90"/>
      <c r="G5503" s="90"/>
      <c r="H5503" s="90"/>
    </row>
    <row r="5504" spans="1:8">
      <c r="A5504" s="90"/>
      <c r="B5504" s="90"/>
      <c r="C5504" s="90"/>
      <c r="D5504" s="90"/>
      <c r="E5504" s="90"/>
      <c r="F5504" s="90"/>
      <c r="G5504" s="90"/>
      <c r="H5504" s="90"/>
    </row>
    <row r="5505" spans="1:8">
      <c r="A5505" s="90"/>
      <c r="B5505" s="90"/>
      <c r="C5505" s="90"/>
      <c r="D5505" s="90"/>
      <c r="E5505" s="90"/>
      <c r="F5505" s="90"/>
      <c r="G5505" s="90"/>
      <c r="H5505" s="90"/>
    </row>
    <row r="5506" spans="1:8">
      <c r="A5506" s="90"/>
      <c r="B5506" s="90"/>
      <c r="C5506" s="90"/>
      <c r="D5506" s="90"/>
      <c r="E5506" s="90"/>
      <c r="F5506" s="90"/>
      <c r="G5506" s="90"/>
      <c r="H5506" s="90"/>
    </row>
    <row r="5507" spans="1:8">
      <c r="A5507" s="90"/>
      <c r="B5507" s="90"/>
      <c r="C5507" s="90"/>
      <c r="D5507" s="90"/>
      <c r="E5507" s="90"/>
      <c r="F5507" s="90"/>
      <c r="G5507" s="90"/>
      <c r="H5507" s="90"/>
    </row>
    <row r="5508" spans="1:8">
      <c r="A5508" s="90"/>
      <c r="B5508" s="90"/>
      <c r="C5508" s="90"/>
      <c r="D5508" s="90"/>
      <c r="E5508" s="90"/>
      <c r="F5508" s="90"/>
      <c r="G5508" s="90"/>
      <c r="H5508" s="90"/>
    </row>
    <row r="5509" spans="1:8">
      <c r="A5509" s="90"/>
      <c r="B5509" s="90"/>
      <c r="C5509" s="90"/>
      <c r="D5509" s="90"/>
      <c r="E5509" s="90"/>
      <c r="F5509" s="90"/>
      <c r="G5509" s="90"/>
      <c r="H5509" s="90"/>
    </row>
    <row r="5510" spans="1:8">
      <c r="A5510" s="90"/>
      <c r="B5510" s="90"/>
      <c r="C5510" s="90"/>
      <c r="D5510" s="90"/>
      <c r="E5510" s="90"/>
      <c r="F5510" s="90"/>
      <c r="G5510" s="90"/>
      <c r="H5510" s="90"/>
    </row>
    <row r="5511" spans="1:8">
      <c r="A5511" s="90"/>
      <c r="B5511" s="90"/>
      <c r="C5511" s="90"/>
      <c r="D5511" s="90"/>
      <c r="E5511" s="90"/>
      <c r="F5511" s="90"/>
      <c r="G5511" s="90"/>
      <c r="H5511" s="90"/>
    </row>
    <row r="5512" spans="1:8">
      <c r="A5512" s="90"/>
      <c r="B5512" s="90"/>
      <c r="C5512" s="90"/>
      <c r="D5512" s="90"/>
      <c r="E5512" s="90"/>
      <c r="F5512" s="90"/>
      <c r="G5512" s="90"/>
      <c r="H5512" s="90"/>
    </row>
    <row r="5513" spans="1:8">
      <c r="A5513" s="90"/>
      <c r="B5513" s="90"/>
      <c r="C5513" s="90"/>
      <c r="D5513" s="90"/>
      <c r="E5513" s="90"/>
      <c r="F5513" s="90"/>
      <c r="G5513" s="90"/>
      <c r="H5513" s="90"/>
    </row>
    <row r="5514" spans="1:8">
      <c r="A5514" s="90"/>
      <c r="B5514" s="90"/>
      <c r="C5514" s="90"/>
      <c r="D5514" s="90"/>
      <c r="E5514" s="90"/>
      <c r="F5514" s="90"/>
      <c r="G5514" s="90"/>
      <c r="H5514" s="90"/>
    </row>
    <row r="5515" spans="1:8">
      <c r="A5515" s="90"/>
      <c r="B5515" s="90"/>
      <c r="C5515" s="90"/>
      <c r="D5515" s="90"/>
      <c r="E5515" s="90"/>
      <c r="F5515" s="90"/>
      <c r="G5515" s="90"/>
      <c r="H5515" s="90"/>
    </row>
    <row r="5516" spans="1:8">
      <c r="A5516" s="90"/>
      <c r="B5516" s="90"/>
      <c r="C5516" s="90"/>
      <c r="D5516" s="90"/>
      <c r="E5516" s="90"/>
      <c r="F5516" s="90"/>
      <c r="G5516" s="90"/>
      <c r="H5516" s="90"/>
    </row>
    <row r="5517" spans="1:8">
      <c r="A5517" s="90"/>
      <c r="B5517" s="90"/>
      <c r="C5517" s="90"/>
      <c r="D5517" s="90"/>
      <c r="E5517" s="90"/>
      <c r="F5517" s="90"/>
      <c r="G5517" s="90"/>
      <c r="H5517" s="90"/>
    </row>
    <row r="5518" spans="1:8">
      <c r="A5518" s="90"/>
      <c r="B5518" s="90"/>
      <c r="C5518" s="90"/>
      <c r="D5518" s="90"/>
      <c r="E5518" s="90"/>
      <c r="F5518" s="90"/>
      <c r="G5518" s="90"/>
      <c r="H5518" s="90"/>
    </row>
    <row r="5519" spans="1:8">
      <c r="A5519" s="90"/>
      <c r="B5519" s="90"/>
      <c r="C5519" s="90"/>
      <c r="D5519" s="90"/>
      <c r="E5519" s="90"/>
      <c r="F5519" s="90"/>
      <c r="G5519" s="90"/>
      <c r="H5519" s="90"/>
    </row>
    <row r="5520" spans="1:8">
      <c r="A5520" s="90"/>
      <c r="B5520" s="90"/>
      <c r="C5520" s="90"/>
      <c r="D5520" s="90"/>
      <c r="E5520" s="90"/>
      <c r="F5520" s="90"/>
      <c r="G5520" s="90"/>
      <c r="H5520" s="90"/>
    </row>
    <row r="5521" spans="1:8">
      <c r="A5521" s="90"/>
      <c r="B5521" s="90"/>
      <c r="C5521" s="90"/>
      <c r="D5521" s="90"/>
      <c r="E5521" s="90"/>
      <c r="F5521" s="90"/>
      <c r="G5521" s="90"/>
      <c r="H5521" s="90"/>
    </row>
    <row r="5522" spans="1:8">
      <c r="A5522" s="90"/>
      <c r="B5522" s="90"/>
      <c r="C5522" s="90"/>
      <c r="D5522" s="90"/>
      <c r="E5522" s="90"/>
      <c r="F5522" s="90"/>
      <c r="G5522" s="90"/>
      <c r="H5522" s="90"/>
    </row>
    <row r="5523" spans="1:8">
      <c r="A5523" s="90"/>
      <c r="B5523" s="90"/>
      <c r="C5523" s="90"/>
      <c r="D5523" s="90"/>
      <c r="E5523" s="90"/>
      <c r="F5523" s="90"/>
      <c r="G5523" s="90"/>
      <c r="H5523" s="90"/>
    </row>
    <row r="5524" spans="1:8">
      <c r="A5524" s="90"/>
      <c r="B5524" s="90"/>
      <c r="C5524" s="90"/>
      <c r="D5524" s="90"/>
      <c r="E5524" s="90"/>
      <c r="F5524" s="90"/>
      <c r="G5524" s="90"/>
      <c r="H5524" s="90"/>
    </row>
    <row r="5525" spans="1:8">
      <c r="A5525" s="90"/>
      <c r="B5525" s="90"/>
      <c r="C5525" s="90"/>
      <c r="D5525" s="90"/>
      <c r="E5525" s="90"/>
      <c r="F5525" s="90"/>
      <c r="G5525" s="90"/>
      <c r="H5525" s="90"/>
    </row>
    <row r="5526" spans="1:8">
      <c r="A5526" s="90"/>
      <c r="B5526" s="90"/>
      <c r="C5526" s="90"/>
      <c r="D5526" s="90"/>
      <c r="E5526" s="90"/>
      <c r="F5526" s="90"/>
      <c r="G5526" s="90"/>
      <c r="H5526" s="90"/>
    </row>
    <row r="5527" spans="1:8">
      <c r="A5527" s="90"/>
      <c r="B5527" s="90"/>
      <c r="C5527" s="90"/>
      <c r="D5527" s="90"/>
      <c r="E5527" s="90"/>
      <c r="F5527" s="90"/>
      <c r="G5527" s="90"/>
      <c r="H5527" s="90"/>
    </row>
    <row r="5528" spans="1:8">
      <c r="A5528" s="90"/>
      <c r="B5528" s="90"/>
      <c r="C5528" s="90"/>
      <c r="D5528" s="90"/>
      <c r="E5528" s="90"/>
      <c r="F5528" s="90"/>
      <c r="G5528" s="90"/>
      <c r="H5528" s="90"/>
    </row>
    <row r="5529" spans="1:8">
      <c r="A5529" s="90"/>
      <c r="B5529" s="90"/>
      <c r="C5529" s="90"/>
      <c r="D5529" s="90"/>
      <c r="E5529" s="90"/>
      <c r="F5529" s="90"/>
      <c r="G5529" s="90"/>
      <c r="H5529" s="90"/>
    </row>
    <row r="5530" spans="1:8">
      <c r="A5530" s="90"/>
      <c r="B5530" s="90"/>
      <c r="C5530" s="90"/>
      <c r="D5530" s="90"/>
      <c r="E5530" s="90"/>
      <c r="F5530" s="90"/>
      <c r="G5530" s="90"/>
      <c r="H5530" s="90"/>
    </row>
    <row r="5531" spans="1:8">
      <c r="A5531" s="90"/>
      <c r="B5531" s="90"/>
      <c r="C5531" s="90"/>
      <c r="D5531" s="90"/>
      <c r="E5531" s="90"/>
      <c r="F5531" s="90"/>
      <c r="G5531" s="90"/>
      <c r="H5531" s="90"/>
    </row>
    <row r="5532" spans="1:8">
      <c r="A5532" s="90"/>
      <c r="B5532" s="90"/>
      <c r="C5532" s="90"/>
      <c r="D5532" s="90"/>
      <c r="E5532" s="90"/>
      <c r="F5532" s="90"/>
      <c r="G5532" s="90"/>
      <c r="H5532" s="90"/>
    </row>
    <row r="5533" spans="1:8">
      <c r="A5533" s="90"/>
      <c r="B5533" s="90"/>
      <c r="C5533" s="90"/>
      <c r="D5533" s="90"/>
      <c r="E5533" s="90"/>
      <c r="F5533" s="90"/>
      <c r="G5533" s="90"/>
      <c r="H5533" s="90"/>
    </row>
    <row r="5534" spans="1:8">
      <c r="A5534" s="90"/>
      <c r="B5534" s="90"/>
      <c r="C5534" s="90"/>
      <c r="D5534" s="90"/>
      <c r="E5534" s="90"/>
      <c r="F5534" s="90"/>
      <c r="G5534" s="90"/>
      <c r="H5534" s="90"/>
    </row>
    <row r="5535" spans="1:8">
      <c r="A5535" s="90"/>
      <c r="B5535" s="90"/>
      <c r="C5535" s="90"/>
      <c r="D5535" s="90"/>
      <c r="E5535" s="90"/>
      <c r="F5535" s="90"/>
      <c r="G5535" s="90"/>
      <c r="H5535" s="90"/>
    </row>
    <row r="5536" spans="1:8">
      <c r="A5536" s="90"/>
      <c r="B5536" s="90"/>
      <c r="C5536" s="90"/>
      <c r="D5536" s="90"/>
      <c r="E5536" s="90"/>
      <c r="F5536" s="90"/>
      <c r="G5536" s="90"/>
      <c r="H5536" s="90"/>
    </row>
    <row r="5537" spans="1:8">
      <c r="A5537" s="90"/>
      <c r="B5537" s="90"/>
      <c r="C5537" s="90"/>
      <c r="D5537" s="90"/>
      <c r="E5537" s="90"/>
      <c r="F5537" s="90"/>
      <c r="G5537" s="90"/>
      <c r="H5537" s="90"/>
    </row>
    <row r="5538" spans="1:8">
      <c r="A5538" s="90"/>
      <c r="B5538" s="90"/>
      <c r="C5538" s="90"/>
      <c r="D5538" s="90"/>
      <c r="E5538" s="90"/>
      <c r="F5538" s="90"/>
      <c r="G5538" s="90"/>
      <c r="H5538" s="90"/>
    </row>
    <row r="5539" spans="1:8">
      <c r="A5539" s="90"/>
      <c r="B5539" s="90"/>
      <c r="C5539" s="90"/>
      <c r="D5539" s="90"/>
      <c r="E5539" s="90"/>
      <c r="F5539" s="90"/>
      <c r="G5539" s="90"/>
      <c r="H5539" s="90"/>
    </row>
    <row r="5540" spans="1:8">
      <c r="A5540" s="90"/>
      <c r="B5540" s="90"/>
      <c r="C5540" s="90"/>
      <c r="D5540" s="90"/>
      <c r="E5540" s="90"/>
      <c r="F5540" s="90"/>
      <c r="G5540" s="90"/>
      <c r="H5540" s="90"/>
    </row>
    <row r="5541" spans="1:8">
      <c r="A5541" s="90"/>
      <c r="B5541" s="90"/>
      <c r="C5541" s="90"/>
      <c r="D5541" s="90"/>
      <c r="E5541" s="90"/>
      <c r="F5541" s="90"/>
      <c r="G5541" s="90"/>
      <c r="H5541" s="90"/>
    </row>
    <row r="5542" spans="1:8">
      <c r="A5542" s="90"/>
      <c r="B5542" s="90"/>
      <c r="C5542" s="90"/>
      <c r="D5542" s="90"/>
      <c r="E5542" s="90"/>
      <c r="F5542" s="90"/>
      <c r="G5542" s="90"/>
      <c r="H5542" s="90"/>
    </row>
    <row r="5543" spans="1:8">
      <c r="A5543" s="90"/>
      <c r="B5543" s="90"/>
      <c r="C5543" s="90"/>
      <c r="D5543" s="90"/>
      <c r="E5543" s="90"/>
      <c r="F5543" s="90"/>
      <c r="G5543" s="90"/>
      <c r="H5543" s="90"/>
    </row>
    <row r="5544" spans="1:8">
      <c r="A5544" s="90"/>
      <c r="B5544" s="90"/>
      <c r="C5544" s="90"/>
      <c r="D5544" s="90"/>
      <c r="E5544" s="90"/>
      <c r="F5544" s="90"/>
      <c r="G5544" s="90"/>
      <c r="H5544" s="90"/>
    </row>
    <row r="5545" spans="1:8">
      <c r="A5545" s="90"/>
      <c r="B5545" s="90"/>
      <c r="C5545" s="90"/>
      <c r="D5545" s="90"/>
      <c r="E5545" s="90"/>
      <c r="F5545" s="90"/>
      <c r="G5545" s="90"/>
      <c r="H5545" s="90"/>
    </row>
    <row r="5546" spans="1:8">
      <c r="A5546" s="90"/>
      <c r="B5546" s="90"/>
      <c r="C5546" s="90"/>
      <c r="D5546" s="90"/>
      <c r="E5546" s="90"/>
      <c r="F5546" s="90"/>
      <c r="G5546" s="90"/>
      <c r="H5546" s="90"/>
    </row>
    <row r="5547" spans="1:8">
      <c r="A5547" s="90"/>
      <c r="B5547" s="90"/>
      <c r="C5547" s="90"/>
      <c r="D5547" s="90"/>
      <c r="E5547" s="90"/>
      <c r="F5547" s="90"/>
      <c r="G5547" s="90"/>
      <c r="H5547" s="90"/>
    </row>
    <row r="5548" spans="1:8">
      <c r="A5548" s="90"/>
      <c r="B5548" s="90"/>
      <c r="C5548" s="90"/>
      <c r="D5548" s="90"/>
      <c r="E5548" s="90"/>
      <c r="F5548" s="90"/>
      <c r="G5548" s="90"/>
      <c r="H5548" s="90"/>
    </row>
    <row r="5549" spans="1:8">
      <c r="A5549" s="90"/>
      <c r="B5549" s="90"/>
      <c r="C5549" s="90"/>
      <c r="D5549" s="90"/>
      <c r="E5549" s="90"/>
      <c r="F5549" s="90"/>
      <c r="G5549" s="90"/>
      <c r="H5549" s="90"/>
    </row>
    <row r="5550" spans="1:8">
      <c r="A5550" s="90"/>
      <c r="B5550" s="90"/>
      <c r="C5550" s="90"/>
      <c r="D5550" s="90"/>
      <c r="E5550" s="90"/>
      <c r="F5550" s="90"/>
      <c r="G5550" s="90"/>
      <c r="H5550" s="90"/>
    </row>
    <row r="5551" spans="1:8">
      <c r="A5551" s="90"/>
      <c r="B5551" s="90"/>
      <c r="C5551" s="90"/>
      <c r="D5551" s="90"/>
      <c r="E5551" s="90"/>
      <c r="F5551" s="90"/>
      <c r="G5551" s="90"/>
      <c r="H5551" s="90"/>
    </row>
    <row r="5552" spans="1:8">
      <c r="A5552" s="90"/>
      <c r="B5552" s="90"/>
      <c r="C5552" s="90"/>
      <c r="D5552" s="90"/>
      <c r="E5552" s="90"/>
      <c r="F5552" s="90"/>
      <c r="G5552" s="90"/>
      <c r="H5552" s="90"/>
    </row>
    <row r="5553" spans="1:8">
      <c r="A5553" s="90"/>
      <c r="B5553" s="90"/>
      <c r="C5553" s="90"/>
      <c r="D5553" s="90"/>
      <c r="E5553" s="90"/>
      <c r="F5553" s="90"/>
      <c r="G5553" s="90"/>
      <c r="H5553" s="90"/>
    </row>
    <row r="5554" spans="1:8">
      <c r="A5554" s="90"/>
      <c r="B5554" s="90"/>
      <c r="C5554" s="90"/>
      <c r="D5554" s="90"/>
      <c r="E5554" s="90"/>
      <c r="F5554" s="90"/>
      <c r="G5554" s="90"/>
      <c r="H5554" s="90"/>
    </row>
    <row r="5555" spans="1:8">
      <c r="A5555" s="90"/>
      <c r="B5555" s="90"/>
      <c r="C5555" s="90"/>
      <c r="D5555" s="90"/>
      <c r="E5555" s="90"/>
      <c r="F5555" s="90"/>
      <c r="G5555" s="90"/>
      <c r="H5555" s="90"/>
    </row>
    <row r="5556" spans="1:8">
      <c r="A5556" s="90"/>
      <c r="B5556" s="90"/>
      <c r="C5556" s="90"/>
      <c r="D5556" s="90"/>
      <c r="E5556" s="90"/>
      <c r="F5556" s="90"/>
      <c r="G5556" s="90"/>
      <c r="H5556" s="90"/>
    </row>
    <row r="5557" spans="1:8">
      <c r="A5557" s="90"/>
      <c r="B5557" s="90"/>
      <c r="C5557" s="90"/>
      <c r="D5557" s="90"/>
      <c r="E5557" s="90"/>
      <c r="F5557" s="90"/>
      <c r="G5557" s="90"/>
      <c r="H5557" s="90"/>
    </row>
    <row r="5558" spans="1:8">
      <c r="A5558" s="90"/>
      <c r="B5558" s="90"/>
      <c r="C5558" s="90"/>
      <c r="D5558" s="90"/>
      <c r="E5558" s="90"/>
      <c r="F5558" s="90"/>
      <c r="G5558" s="90"/>
      <c r="H5558" s="90"/>
    </row>
    <row r="5559" spans="1:8">
      <c r="A5559" s="90"/>
      <c r="B5559" s="90"/>
      <c r="C5559" s="90"/>
      <c r="D5559" s="90"/>
      <c r="E5559" s="90"/>
      <c r="F5559" s="90"/>
      <c r="G5559" s="90"/>
      <c r="H5559" s="90"/>
    </row>
    <row r="5560" spans="1:8">
      <c r="A5560" s="90"/>
      <c r="B5560" s="90"/>
      <c r="C5560" s="90"/>
      <c r="D5560" s="90"/>
      <c r="E5560" s="90"/>
      <c r="F5560" s="90"/>
      <c r="G5560" s="90"/>
      <c r="H5560" s="90"/>
    </row>
    <row r="5561" spans="1:8">
      <c r="A5561" s="90"/>
      <c r="B5561" s="90"/>
      <c r="C5561" s="90"/>
      <c r="D5561" s="90"/>
      <c r="E5561" s="90"/>
      <c r="F5561" s="90"/>
      <c r="G5561" s="90"/>
      <c r="H5561" s="90"/>
    </row>
    <row r="5562" spans="1:8">
      <c r="A5562" s="90"/>
      <c r="B5562" s="90"/>
      <c r="C5562" s="90"/>
      <c r="D5562" s="90"/>
      <c r="E5562" s="90"/>
      <c r="F5562" s="90"/>
      <c r="G5562" s="90"/>
      <c r="H5562" s="90"/>
    </row>
    <row r="5563" spans="1:8">
      <c r="A5563" s="90"/>
      <c r="B5563" s="90"/>
      <c r="C5563" s="90"/>
      <c r="D5563" s="90"/>
      <c r="E5563" s="90"/>
      <c r="F5563" s="90"/>
      <c r="G5563" s="90"/>
      <c r="H5563" s="90"/>
    </row>
    <row r="5564" spans="1:8">
      <c r="A5564" s="90"/>
      <c r="B5564" s="90"/>
      <c r="C5564" s="90"/>
      <c r="D5564" s="90"/>
      <c r="E5564" s="90"/>
      <c r="F5564" s="90"/>
      <c r="G5564" s="90"/>
      <c r="H5564" s="90"/>
    </row>
    <row r="5565" spans="1:8">
      <c r="A5565" s="90"/>
      <c r="B5565" s="90"/>
      <c r="C5565" s="90"/>
      <c r="D5565" s="90"/>
      <c r="E5565" s="90"/>
      <c r="F5565" s="90"/>
      <c r="G5565" s="90"/>
      <c r="H5565" s="90"/>
    </row>
    <row r="5566" spans="1:8">
      <c r="A5566" s="90"/>
      <c r="B5566" s="90"/>
      <c r="C5566" s="90"/>
      <c r="D5566" s="90"/>
      <c r="E5566" s="90"/>
      <c r="F5566" s="90"/>
      <c r="G5566" s="90"/>
      <c r="H5566" s="90"/>
    </row>
    <row r="5567" spans="1:8">
      <c r="A5567" s="90"/>
      <c r="B5567" s="90"/>
      <c r="C5567" s="90"/>
      <c r="D5567" s="90"/>
      <c r="E5567" s="90"/>
      <c r="F5567" s="90"/>
      <c r="G5567" s="90"/>
      <c r="H5567" s="90"/>
    </row>
    <row r="5568" spans="1:8">
      <c r="A5568" s="90"/>
      <c r="B5568" s="90"/>
      <c r="C5568" s="90"/>
      <c r="D5568" s="90"/>
      <c r="E5568" s="90"/>
      <c r="F5568" s="90"/>
      <c r="G5568" s="90"/>
      <c r="H5568" s="90"/>
    </row>
    <row r="5569" spans="1:8">
      <c r="A5569" s="90"/>
      <c r="B5569" s="90"/>
      <c r="C5569" s="90"/>
      <c r="D5569" s="90"/>
      <c r="E5569" s="90"/>
      <c r="F5569" s="90"/>
      <c r="G5569" s="90"/>
      <c r="H5569" s="90"/>
    </row>
    <row r="5570" spans="1:8">
      <c r="A5570" s="90"/>
      <c r="B5570" s="90"/>
      <c r="C5570" s="90"/>
      <c r="D5570" s="90"/>
      <c r="E5570" s="90"/>
      <c r="F5570" s="90"/>
      <c r="G5570" s="90"/>
      <c r="H5570" s="90"/>
    </row>
    <row r="5571" spans="1:8">
      <c r="A5571" s="90"/>
      <c r="B5571" s="90"/>
      <c r="C5571" s="90"/>
      <c r="D5571" s="90"/>
      <c r="E5571" s="90"/>
      <c r="F5571" s="90"/>
      <c r="G5571" s="90"/>
      <c r="H5571" s="90"/>
    </row>
    <row r="5572" spans="1:8">
      <c r="A5572" s="90"/>
      <c r="B5572" s="90"/>
      <c r="C5572" s="90"/>
      <c r="D5572" s="90"/>
      <c r="E5572" s="90"/>
      <c r="F5572" s="90"/>
      <c r="G5572" s="90"/>
      <c r="H5572" s="90"/>
    </row>
    <row r="5573" spans="1:8">
      <c r="A5573" s="90"/>
      <c r="B5573" s="90"/>
      <c r="C5573" s="90"/>
      <c r="D5573" s="90"/>
      <c r="E5573" s="90"/>
      <c r="F5573" s="90"/>
      <c r="G5573" s="90"/>
      <c r="H5573" s="90"/>
    </row>
    <row r="5574" spans="1:8">
      <c r="A5574" s="90"/>
      <c r="B5574" s="90"/>
      <c r="C5574" s="90"/>
      <c r="D5574" s="90"/>
      <c r="E5574" s="90"/>
      <c r="F5574" s="90"/>
      <c r="G5574" s="90"/>
      <c r="H5574" s="90"/>
    </row>
    <row r="5575" spans="1:8">
      <c r="A5575" s="90"/>
      <c r="B5575" s="90"/>
      <c r="C5575" s="90"/>
      <c r="D5575" s="90"/>
      <c r="E5575" s="90"/>
      <c r="F5575" s="90"/>
      <c r="G5575" s="90"/>
      <c r="H5575" s="90"/>
    </row>
    <row r="5576" spans="1:8">
      <c r="A5576" s="90"/>
      <c r="B5576" s="90"/>
      <c r="C5576" s="90"/>
      <c r="D5576" s="90"/>
      <c r="E5576" s="90"/>
      <c r="F5576" s="90"/>
      <c r="G5576" s="90"/>
      <c r="H5576" s="90"/>
    </row>
    <row r="5577" spans="1:8">
      <c r="A5577" s="90"/>
      <c r="B5577" s="90"/>
      <c r="C5577" s="90"/>
      <c r="D5577" s="90"/>
      <c r="E5577" s="90"/>
      <c r="F5577" s="90"/>
      <c r="G5577" s="90"/>
      <c r="H5577" s="90"/>
    </row>
    <row r="5578" spans="1:8">
      <c r="A5578" s="90"/>
      <c r="B5578" s="90"/>
      <c r="C5578" s="90"/>
      <c r="D5578" s="90"/>
      <c r="E5578" s="90"/>
      <c r="F5578" s="90"/>
      <c r="G5578" s="90"/>
      <c r="H5578" s="90"/>
    </row>
    <row r="5579" spans="1:8">
      <c r="A5579" s="90"/>
      <c r="B5579" s="90"/>
      <c r="C5579" s="90"/>
      <c r="D5579" s="90"/>
      <c r="E5579" s="90"/>
      <c r="F5579" s="90"/>
      <c r="G5579" s="90"/>
      <c r="H5579" s="90"/>
    </row>
    <row r="5580" spans="1:8">
      <c r="A5580" s="90"/>
      <c r="B5580" s="90"/>
      <c r="C5580" s="90"/>
      <c r="D5580" s="90"/>
      <c r="E5580" s="90"/>
      <c r="F5580" s="90"/>
      <c r="G5580" s="90"/>
      <c r="H5580" s="90"/>
    </row>
    <row r="5581" spans="1:8">
      <c r="A5581" s="90"/>
      <c r="B5581" s="90"/>
      <c r="C5581" s="90"/>
      <c r="D5581" s="90"/>
      <c r="E5581" s="90"/>
      <c r="F5581" s="90"/>
      <c r="G5581" s="90"/>
      <c r="H5581" s="90"/>
    </row>
    <row r="5582" spans="1:8">
      <c r="A5582" s="90"/>
      <c r="B5582" s="90"/>
      <c r="C5582" s="90"/>
      <c r="D5582" s="90"/>
      <c r="E5582" s="90"/>
      <c r="F5582" s="90"/>
      <c r="G5582" s="90"/>
      <c r="H5582" s="90"/>
    </row>
    <row r="5583" spans="1:8">
      <c r="A5583" s="90"/>
      <c r="B5583" s="90"/>
      <c r="C5583" s="90"/>
      <c r="D5583" s="90"/>
      <c r="E5583" s="90"/>
      <c r="F5583" s="90"/>
      <c r="G5583" s="90"/>
      <c r="H5583" s="90"/>
    </row>
    <row r="5584" spans="1:8">
      <c r="A5584" s="90"/>
      <c r="B5584" s="90"/>
      <c r="C5584" s="90"/>
      <c r="D5584" s="90"/>
      <c r="E5584" s="90"/>
      <c r="F5584" s="90"/>
      <c r="G5584" s="90"/>
      <c r="H5584" s="90"/>
    </row>
    <row r="5585" spans="1:8">
      <c r="A5585" s="90"/>
      <c r="B5585" s="90"/>
      <c r="C5585" s="90"/>
      <c r="D5585" s="90"/>
      <c r="E5585" s="90"/>
      <c r="F5585" s="90"/>
      <c r="G5585" s="90"/>
      <c r="H5585" s="90"/>
    </row>
    <row r="5586" spans="1:8">
      <c r="A5586" s="90"/>
      <c r="B5586" s="90"/>
      <c r="C5586" s="90"/>
      <c r="D5586" s="90"/>
      <c r="E5586" s="90"/>
      <c r="F5586" s="90"/>
      <c r="G5586" s="90"/>
      <c r="H5586" s="90"/>
    </row>
    <row r="5587" spans="1:8">
      <c r="A5587" s="90"/>
      <c r="B5587" s="90"/>
      <c r="C5587" s="90"/>
      <c r="D5587" s="90"/>
      <c r="E5587" s="90"/>
      <c r="F5587" s="90"/>
      <c r="G5587" s="90"/>
      <c r="H5587" s="90"/>
    </row>
    <row r="5588" spans="1:8">
      <c r="A5588" s="90"/>
      <c r="B5588" s="90"/>
      <c r="C5588" s="90"/>
      <c r="D5588" s="90"/>
      <c r="E5588" s="90"/>
      <c r="F5588" s="90"/>
      <c r="G5588" s="90"/>
      <c r="H5588" s="90"/>
    </row>
    <row r="5589" spans="1:8">
      <c r="A5589" s="90"/>
      <c r="B5589" s="90"/>
      <c r="C5589" s="90"/>
      <c r="D5589" s="90"/>
      <c r="E5589" s="90"/>
      <c r="F5589" s="90"/>
      <c r="G5589" s="90"/>
      <c r="H5589" s="90"/>
    </row>
    <row r="5590" spans="1:8">
      <c r="A5590" s="90"/>
      <c r="B5590" s="90"/>
      <c r="C5590" s="90"/>
      <c r="D5590" s="90"/>
      <c r="E5590" s="90"/>
      <c r="F5590" s="90"/>
      <c r="G5590" s="90"/>
      <c r="H5590" s="90"/>
    </row>
    <row r="5591" spans="1:8">
      <c r="A5591" s="90"/>
      <c r="B5591" s="90"/>
      <c r="C5591" s="90"/>
      <c r="D5591" s="90"/>
      <c r="E5591" s="90"/>
      <c r="F5591" s="90"/>
      <c r="G5591" s="90"/>
      <c r="H5591" s="90"/>
    </row>
    <row r="5592" spans="1:8">
      <c r="A5592" s="90"/>
      <c r="B5592" s="90"/>
      <c r="C5592" s="90"/>
      <c r="D5592" s="90"/>
      <c r="E5592" s="90"/>
      <c r="F5592" s="90"/>
      <c r="G5592" s="90"/>
      <c r="H5592" s="90"/>
    </row>
    <row r="5593" spans="1:8">
      <c r="A5593" s="90"/>
      <c r="B5593" s="90"/>
      <c r="C5593" s="90"/>
      <c r="D5593" s="90"/>
      <c r="E5593" s="90"/>
      <c r="F5593" s="90"/>
      <c r="G5593" s="90"/>
      <c r="H5593" s="90"/>
    </row>
    <row r="5594" spans="1:8">
      <c r="A5594" s="90"/>
      <c r="B5594" s="90"/>
      <c r="C5594" s="90"/>
      <c r="D5594" s="90"/>
      <c r="E5594" s="90"/>
      <c r="F5594" s="90"/>
      <c r="G5594" s="90"/>
      <c r="H5594" s="90"/>
    </row>
    <row r="5595" spans="1:8">
      <c r="A5595" s="90"/>
      <c r="B5595" s="90"/>
      <c r="C5595" s="90"/>
      <c r="D5595" s="90"/>
      <c r="E5595" s="90"/>
      <c r="F5595" s="90"/>
      <c r="G5595" s="90"/>
      <c r="H5595" s="90"/>
    </row>
    <row r="5596" spans="1:8">
      <c r="A5596" s="90"/>
      <c r="B5596" s="90"/>
      <c r="C5596" s="90"/>
      <c r="D5596" s="90"/>
      <c r="E5596" s="90"/>
      <c r="F5596" s="90"/>
      <c r="G5596" s="90"/>
      <c r="H5596" s="90"/>
    </row>
    <row r="5597" spans="1:8">
      <c r="A5597" s="90"/>
      <c r="B5597" s="90"/>
      <c r="C5597" s="90"/>
      <c r="D5597" s="90"/>
      <c r="E5597" s="90"/>
      <c r="F5597" s="90"/>
      <c r="G5597" s="90"/>
      <c r="H5597" s="90"/>
    </row>
    <row r="5598" spans="1:8">
      <c r="A5598" s="90"/>
      <c r="B5598" s="90"/>
      <c r="C5598" s="90"/>
      <c r="D5598" s="90"/>
      <c r="E5598" s="90"/>
      <c r="F5598" s="90"/>
      <c r="G5598" s="90"/>
      <c r="H5598" s="90"/>
    </row>
    <row r="5599" spans="1:8">
      <c r="A5599" s="90"/>
      <c r="B5599" s="90"/>
      <c r="C5599" s="90"/>
      <c r="D5599" s="90"/>
      <c r="E5599" s="90"/>
      <c r="F5599" s="90"/>
      <c r="G5599" s="90"/>
      <c r="H5599" s="90"/>
    </row>
    <row r="5600" spans="1:8">
      <c r="A5600" s="90"/>
      <c r="B5600" s="90"/>
      <c r="C5600" s="90"/>
      <c r="D5600" s="90"/>
      <c r="E5600" s="90"/>
      <c r="F5600" s="90"/>
      <c r="G5600" s="90"/>
      <c r="H5600" s="90"/>
    </row>
    <row r="5601" spans="1:8">
      <c r="A5601" s="90"/>
      <c r="B5601" s="90"/>
      <c r="C5601" s="90"/>
      <c r="D5601" s="90"/>
      <c r="E5601" s="90"/>
      <c r="F5601" s="90"/>
      <c r="G5601" s="90"/>
      <c r="H5601" s="90"/>
    </row>
    <row r="5602" spans="1:8">
      <c r="A5602" s="90"/>
      <c r="B5602" s="90"/>
      <c r="C5602" s="90"/>
      <c r="D5602" s="90"/>
      <c r="E5602" s="90"/>
      <c r="F5602" s="90"/>
      <c r="G5602" s="90"/>
      <c r="H5602" s="90"/>
    </row>
    <row r="5603" spans="1:8">
      <c r="A5603" s="90"/>
      <c r="B5603" s="90"/>
      <c r="C5603" s="90"/>
      <c r="D5603" s="90"/>
      <c r="E5603" s="90"/>
      <c r="F5603" s="90"/>
      <c r="G5603" s="90"/>
      <c r="H5603" s="90"/>
    </row>
    <row r="5604" spans="1:8">
      <c r="A5604" s="90"/>
      <c r="B5604" s="90"/>
      <c r="C5604" s="90"/>
      <c r="D5604" s="90"/>
      <c r="E5604" s="90"/>
      <c r="F5604" s="90"/>
      <c r="G5604" s="90"/>
      <c r="H5604" s="90"/>
    </row>
    <row r="5605" spans="1:8">
      <c r="A5605" s="90"/>
      <c r="B5605" s="90"/>
      <c r="C5605" s="90"/>
      <c r="D5605" s="90"/>
      <c r="E5605" s="90"/>
      <c r="F5605" s="90"/>
      <c r="G5605" s="90"/>
      <c r="H5605" s="90"/>
    </row>
    <row r="5606" spans="1:8">
      <c r="A5606" s="90"/>
      <c r="B5606" s="90"/>
      <c r="C5606" s="90"/>
      <c r="D5606" s="90"/>
      <c r="E5606" s="90"/>
      <c r="F5606" s="90"/>
      <c r="G5606" s="90"/>
      <c r="H5606" s="90"/>
    </row>
    <row r="5607" spans="1:8">
      <c r="A5607" s="90"/>
      <c r="B5607" s="90"/>
      <c r="C5607" s="90"/>
      <c r="D5607" s="90"/>
      <c r="E5607" s="90"/>
      <c r="F5607" s="90"/>
      <c r="G5607" s="90"/>
      <c r="H5607" s="90"/>
    </row>
    <row r="5608" spans="1:8">
      <c r="A5608" s="90"/>
      <c r="B5608" s="90"/>
      <c r="C5608" s="90"/>
      <c r="D5608" s="90"/>
      <c r="E5608" s="90"/>
      <c r="F5608" s="90"/>
      <c r="G5608" s="90"/>
      <c r="H5608" s="90"/>
    </row>
    <row r="5609" spans="1:8">
      <c r="A5609" s="90"/>
      <c r="B5609" s="90"/>
      <c r="C5609" s="90"/>
      <c r="D5609" s="90"/>
      <c r="E5609" s="90"/>
      <c r="F5609" s="90"/>
      <c r="G5609" s="90"/>
      <c r="H5609" s="90"/>
    </row>
    <row r="5610" spans="1:8">
      <c r="A5610" s="90"/>
      <c r="B5610" s="90"/>
      <c r="C5610" s="90"/>
      <c r="D5610" s="90"/>
      <c r="E5610" s="90"/>
      <c r="F5610" s="90"/>
      <c r="G5610" s="90"/>
      <c r="H5610" s="90"/>
    </row>
    <row r="5611" spans="1:8">
      <c r="A5611" s="90"/>
      <c r="B5611" s="90"/>
      <c r="C5611" s="90"/>
      <c r="D5611" s="90"/>
      <c r="E5611" s="90"/>
      <c r="F5611" s="90"/>
      <c r="G5611" s="90"/>
      <c r="H5611" s="90"/>
    </row>
    <row r="5612" spans="1:8">
      <c r="A5612" s="90"/>
      <c r="B5612" s="90"/>
      <c r="C5612" s="90"/>
      <c r="D5612" s="90"/>
      <c r="E5612" s="90"/>
      <c r="F5612" s="90"/>
      <c r="G5612" s="90"/>
      <c r="H5612" s="90"/>
    </row>
    <row r="5613" spans="1:8">
      <c r="A5613" s="90"/>
      <c r="B5613" s="90"/>
      <c r="C5613" s="90"/>
      <c r="D5613" s="90"/>
      <c r="E5613" s="90"/>
      <c r="F5613" s="90"/>
      <c r="G5613" s="90"/>
      <c r="H5613" s="90"/>
    </row>
    <row r="5614" spans="1:8">
      <c r="A5614" s="90"/>
      <c r="B5614" s="90"/>
      <c r="C5614" s="90"/>
      <c r="D5614" s="90"/>
      <c r="E5614" s="90"/>
      <c r="F5614" s="90"/>
      <c r="G5614" s="90"/>
      <c r="H5614" s="90"/>
    </row>
    <row r="5615" spans="1:8">
      <c r="A5615" s="90"/>
      <c r="B5615" s="90"/>
      <c r="C5615" s="90"/>
      <c r="D5615" s="90"/>
      <c r="E5615" s="90"/>
      <c r="F5615" s="90"/>
      <c r="G5615" s="90"/>
      <c r="H5615" s="90"/>
    </row>
    <row r="5616" spans="1:8">
      <c r="A5616" s="90"/>
      <c r="B5616" s="90"/>
      <c r="C5616" s="90"/>
      <c r="D5616" s="90"/>
      <c r="E5616" s="90"/>
      <c r="F5616" s="90"/>
      <c r="G5616" s="90"/>
      <c r="H5616" s="90"/>
    </row>
    <row r="5617" spans="1:8">
      <c r="A5617" s="90"/>
      <c r="B5617" s="90"/>
      <c r="C5617" s="90"/>
      <c r="D5617" s="90"/>
      <c r="E5617" s="90"/>
      <c r="F5617" s="90"/>
      <c r="G5617" s="90"/>
      <c r="H5617" s="90"/>
    </row>
    <row r="5618" spans="1:8">
      <c r="A5618" s="90"/>
      <c r="B5618" s="90"/>
      <c r="C5618" s="90"/>
      <c r="D5618" s="90"/>
      <c r="E5618" s="90"/>
      <c r="F5618" s="90"/>
      <c r="G5618" s="90"/>
      <c r="H5618" s="90"/>
    </row>
    <row r="5619" spans="1:8">
      <c r="A5619" s="90"/>
      <c r="B5619" s="90"/>
      <c r="C5619" s="90"/>
      <c r="D5619" s="90"/>
      <c r="E5619" s="90"/>
      <c r="F5619" s="90"/>
      <c r="G5619" s="90"/>
      <c r="H5619" s="90"/>
    </row>
    <row r="5620" spans="1:8">
      <c r="A5620" s="90"/>
      <c r="B5620" s="90"/>
      <c r="C5620" s="90"/>
      <c r="D5620" s="90"/>
      <c r="E5620" s="90"/>
      <c r="F5620" s="90"/>
      <c r="G5620" s="90"/>
      <c r="H5620" s="90"/>
    </row>
    <row r="5621" spans="1:8">
      <c r="A5621" s="90"/>
      <c r="B5621" s="90"/>
      <c r="C5621" s="90"/>
      <c r="D5621" s="90"/>
      <c r="E5621" s="90"/>
      <c r="F5621" s="90"/>
      <c r="G5621" s="90"/>
      <c r="H5621" s="90"/>
    </row>
    <row r="5622" spans="1:8">
      <c r="A5622" s="90"/>
      <c r="B5622" s="90"/>
      <c r="C5622" s="90"/>
      <c r="D5622" s="90"/>
      <c r="E5622" s="90"/>
      <c r="F5622" s="90"/>
      <c r="G5622" s="90"/>
      <c r="H5622" s="90"/>
    </row>
    <row r="5623" spans="1:8">
      <c r="A5623" s="90"/>
      <c r="B5623" s="90"/>
      <c r="C5623" s="90"/>
      <c r="D5623" s="90"/>
      <c r="E5623" s="90"/>
      <c r="F5623" s="90"/>
      <c r="G5623" s="90"/>
      <c r="H5623" s="90"/>
    </row>
    <row r="5624" spans="1:8">
      <c r="A5624" s="90"/>
      <c r="B5624" s="90"/>
      <c r="C5624" s="90"/>
      <c r="D5624" s="90"/>
      <c r="E5624" s="90"/>
      <c r="F5624" s="90"/>
      <c r="G5624" s="90"/>
      <c r="H5624" s="90"/>
    </row>
    <row r="5625" spans="1:8">
      <c r="A5625" s="90"/>
      <c r="B5625" s="90"/>
      <c r="C5625" s="90"/>
      <c r="D5625" s="90"/>
      <c r="E5625" s="90"/>
      <c r="F5625" s="90"/>
      <c r="G5625" s="90"/>
      <c r="H5625" s="90"/>
    </row>
    <row r="5626" spans="1:8">
      <c r="A5626" s="90"/>
      <c r="B5626" s="90"/>
      <c r="C5626" s="90"/>
      <c r="D5626" s="90"/>
      <c r="E5626" s="90"/>
      <c r="F5626" s="90"/>
      <c r="G5626" s="90"/>
      <c r="H5626" s="90"/>
    </row>
    <row r="5627" spans="1:8">
      <c r="A5627" s="90"/>
      <c r="B5627" s="90"/>
      <c r="C5627" s="90"/>
      <c r="D5627" s="90"/>
      <c r="E5627" s="90"/>
      <c r="F5627" s="90"/>
      <c r="G5627" s="90"/>
      <c r="H5627" s="90"/>
    </row>
    <row r="5628" spans="1:8">
      <c r="A5628" s="90"/>
      <c r="B5628" s="90"/>
      <c r="C5628" s="90"/>
      <c r="D5628" s="90"/>
      <c r="E5628" s="90"/>
      <c r="F5628" s="90"/>
      <c r="G5628" s="90"/>
      <c r="H5628" s="90"/>
    </row>
    <row r="5629" spans="1:8">
      <c r="A5629" s="90"/>
      <c r="B5629" s="90"/>
      <c r="C5629" s="90"/>
      <c r="D5629" s="90"/>
      <c r="E5629" s="90"/>
      <c r="F5629" s="90"/>
      <c r="G5629" s="90"/>
      <c r="H5629" s="90"/>
    </row>
    <row r="5630" spans="1:8">
      <c r="A5630" s="90"/>
      <c r="B5630" s="90"/>
      <c r="C5630" s="90"/>
      <c r="D5630" s="90"/>
      <c r="E5630" s="90"/>
      <c r="F5630" s="90"/>
      <c r="G5630" s="90"/>
      <c r="H5630" s="90"/>
    </row>
    <row r="5631" spans="1:8">
      <c r="A5631" s="90"/>
      <c r="B5631" s="90"/>
      <c r="C5631" s="90"/>
      <c r="D5631" s="90"/>
      <c r="E5631" s="90"/>
      <c r="F5631" s="90"/>
      <c r="G5631" s="90"/>
      <c r="H5631" s="90"/>
    </row>
    <row r="5632" spans="1:8">
      <c r="A5632" s="90"/>
      <c r="B5632" s="90"/>
      <c r="C5632" s="90"/>
      <c r="D5632" s="90"/>
      <c r="E5632" s="90"/>
      <c r="F5632" s="90"/>
      <c r="G5632" s="90"/>
      <c r="H5632" s="90"/>
    </row>
    <row r="5633" spans="1:8">
      <c r="A5633" s="90"/>
      <c r="B5633" s="90"/>
      <c r="C5633" s="90"/>
      <c r="D5633" s="90"/>
      <c r="E5633" s="90"/>
      <c r="F5633" s="90"/>
      <c r="G5633" s="90"/>
      <c r="H5633" s="90"/>
    </row>
    <row r="5634" spans="1:8">
      <c r="A5634" s="90"/>
      <c r="B5634" s="90"/>
      <c r="C5634" s="90"/>
      <c r="D5634" s="90"/>
      <c r="E5634" s="90"/>
      <c r="F5634" s="90"/>
      <c r="G5634" s="90"/>
      <c r="H5634" s="90"/>
    </row>
    <row r="5635" spans="1:8">
      <c r="A5635" s="90"/>
      <c r="B5635" s="90"/>
      <c r="C5635" s="90"/>
      <c r="D5635" s="90"/>
      <c r="E5635" s="90"/>
      <c r="F5635" s="90"/>
      <c r="G5635" s="90"/>
      <c r="H5635" s="90"/>
    </row>
    <row r="5636" spans="1:8">
      <c r="A5636" s="90"/>
      <c r="B5636" s="90"/>
      <c r="C5636" s="90"/>
      <c r="D5636" s="90"/>
      <c r="E5636" s="90"/>
      <c r="F5636" s="90"/>
      <c r="G5636" s="90"/>
      <c r="H5636" s="90"/>
    </row>
    <row r="5637" spans="1:8">
      <c r="A5637" s="90"/>
      <c r="B5637" s="90"/>
      <c r="C5637" s="90"/>
      <c r="D5637" s="90"/>
      <c r="E5637" s="90"/>
      <c r="F5637" s="90"/>
      <c r="G5637" s="90"/>
      <c r="H5637" s="90"/>
    </row>
    <row r="5638" spans="1:8">
      <c r="A5638" s="90"/>
      <c r="B5638" s="90"/>
      <c r="C5638" s="90"/>
      <c r="D5638" s="90"/>
      <c r="E5638" s="90"/>
      <c r="F5638" s="90"/>
      <c r="G5638" s="90"/>
      <c r="H5638" s="90"/>
    </row>
    <row r="5639" spans="1:8">
      <c r="A5639" s="90"/>
      <c r="B5639" s="90"/>
      <c r="C5639" s="90"/>
      <c r="D5639" s="90"/>
      <c r="E5639" s="90"/>
      <c r="F5639" s="90"/>
      <c r="G5639" s="90"/>
      <c r="H5639" s="90"/>
    </row>
    <row r="5640" spans="1:8">
      <c r="A5640" s="90"/>
      <c r="B5640" s="90"/>
      <c r="C5640" s="90"/>
      <c r="D5640" s="90"/>
      <c r="E5640" s="90"/>
      <c r="F5640" s="90"/>
      <c r="G5640" s="90"/>
      <c r="H5640" s="90"/>
    </row>
    <row r="5641" spans="1:8">
      <c r="A5641" s="90"/>
      <c r="B5641" s="90"/>
      <c r="C5641" s="90"/>
      <c r="D5641" s="90"/>
      <c r="E5641" s="90"/>
      <c r="F5641" s="90"/>
      <c r="G5641" s="90"/>
      <c r="H5641" s="90"/>
    </row>
    <row r="5642" spans="1:8">
      <c r="A5642" s="90"/>
      <c r="B5642" s="90"/>
      <c r="C5642" s="90"/>
      <c r="D5642" s="90"/>
      <c r="E5642" s="90"/>
      <c r="F5642" s="90"/>
      <c r="G5642" s="90"/>
      <c r="H5642" s="90"/>
    </row>
    <row r="5643" spans="1:8">
      <c r="A5643" s="90"/>
      <c r="B5643" s="90"/>
      <c r="C5643" s="90"/>
      <c r="D5643" s="90"/>
      <c r="E5643" s="90"/>
      <c r="F5643" s="90"/>
      <c r="G5643" s="90"/>
      <c r="H5643" s="90"/>
    </row>
    <row r="5644" spans="1:8">
      <c r="A5644" s="90"/>
      <c r="B5644" s="90"/>
      <c r="C5644" s="90"/>
      <c r="D5644" s="90"/>
      <c r="E5644" s="90"/>
      <c r="F5644" s="90"/>
      <c r="G5644" s="90"/>
      <c r="H5644" s="90"/>
    </row>
    <row r="5645" spans="1:8">
      <c r="A5645" s="90"/>
      <c r="B5645" s="90"/>
      <c r="C5645" s="90"/>
      <c r="D5645" s="90"/>
      <c r="E5645" s="90"/>
      <c r="F5645" s="90"/>
      <c r="G5645" s="90"/>
      <c r="H5645" s="90"/>
    </row>
    <row r="5646" spans="1:8">
      <c r="A5646" s="90"/>
      <c r="B5646" s="90"/>
      <c r="C5646" s="90"/>
      <c r="D5646" s="90"/>
      <c r="E5646" s="90"/>
      <c r="F5646" s="90"/>
      <c r="G5646" s="90"/>
      <c r="H5646" s="90"/>
    </row>
    <row r="5647" spans="1:8">
      <c r="A5647" s="90"/>
      <c r="B5647" s="90"/>
      <c r="C5647" s="90"/>
      <c r="D5647" s="90"/>
      <c r="E5647" s="90"/>
      <c r="F5647" s="90"/>
      <c r="G5647" s="90"/>
      <c r="H5647" s="90"/>
    </row>
    <row r="5648" spans="1:8">
      <c r="A5648" s="90"/>
      <c r="B5648" s="90"/>
      <c r="C5648" s="90"/>
      <c r="D5648" s="90"/>
      <c r="E5648" s="90"/>
      <c r="F5648" s="90"/>
      <c r="G5648" s="90"/>
      <c r="H5648" s="90"/>
    </row>
    <row r="5649" spans="1:8">
      <c r="A5649" s="90"/>
      <c r="B5649" s="90"/>
      <c r="C5649" s="90"/>
      <c r="D5649" s="90"/>
      <c r="E5649" s="90"/>
      <c r="F5649" s="90"/>
      <c r="G5649" s="90"/>
      <c r="H5649" s="90"/>
    </row>
    <row r="5650" spans="1:8">
      <c r="A5650" s="90"/>
      <c r="B5650" s="90"/>
      <c r="C5650" s="90"/>
      <c r="D5650" s="90"/>
      <c r="E5650" s="90"/>
      <c r="F5650" s="90"/>
      <c r="G5650" s="90"/>
      <c r="H5650" s="90"/>
    </row>
    <row r="5651" spans="1:8">
      <c r="A5651" s="90"/>
      <c r="B5651" s="90"/>
      <c r="C5651" s="90"/>
      <c r="D5651" s="90"/>
      <c r="E5651" s="90"/>
      <c r="F5651" s="90"/>
      <c r="G5651" s="90"/>
      <c r="H5651" s="90"/>
    </row>
    <row r="5652" spans="1:8">
      <c r="A5652" s="90"/>
      <c r="B5652" s="90"/>
      <c r="C5652" s="90"/>
      <c r="D5652" s="90"/>
      <c r="E5652" s="90"/>
      <c r="F5652" s="90"/>
      <c r="G5652" s="90"/>
      <c r="H5652" s="90"/>
    </row>
    <row r="5653" spans="1:8">
      <c r="A5653" s="90"/>
      <c r="B5653" s="90"/>
      <c r="C5653" s="90"/>
      <c r="D5653" s="90"/>
      <c r="E5653" s="90"/>
      <c r="F5653" s="90"/>
      <c r="G5653" s="90"/>
      <c r="H5653" s="90"/>
    </row>
    <row r="5654" spans="1:8">
      <c r="A5654" s="90"/>
      <c r="B5654" s="90"/>
      <c r="C5654" s="90"/>
      <c r="D5654" s="90"/>
      <c r="E5654" s="90"/>
      <c r="F5654" s="90"/>
      <c r="G5654" s="90"/>
      <c r="H5654" s="90"/>
    </row>
    <row r="5655" spans="1:8">
      <c r="A5655" s="90"/>
      <c r="B5655" s="90"/>
      <c r="C5655" s="90"/>
      <c r="D5655" s="90"/>
      <c r="E5655" s="90"/>
      <c r="F5655" s="90"/>
      <c r="G5655" s="90"/>
      <c r="H5655" s="90"/>
    </row>
    <row r="5656" spans="1:8">
      <c r="A5656" s="90"/>
      <c r="B5656" s="90"/>
      <c r="C5656" s="90"/>
      <c r="D5656" s="90"/>
      <c r="E5656" s="90"/>
      <c r="F5656" s="90"/>
      <c r="G5656" s="90"/>
      <c r="H5656" s="90"/>
    </row>
    <row r="5657" spans="1:8">
      <c r="A5657" s="90"/>
      <c r="B5657" s="90"/>
      <c r="C5657" s="90"/>
      <c r="D5657" s="90"/>
      <c r="E5657" s="90"/>
      <c r="F5657" s="90"/>
      <c r="G5657" s="90"/>
      <c r="H5657" s="90"/>
    </row>
    <row r="5658" spans="1:8">
      <c r="A5658" s="90"/>
      <c r="B5658" s="90"/>
      <c r="C5658" s="90"/>
      <c r="D5658" s="90"/>
      <c r="E5658" s="90"/>
      <c r="F5658" s="90"/>
      <c r="G5658" s="90"/>
      <c r="H5658" s="90"/>
    </row>
    <row r="5659" spans="1:8">
      <c r="A5659" s="90"/>
      <c r="B5659" s="90"/>
      <c r="C5659" s="90"/>
      <c r="D5659" s="90"/>
      <c r="E5659" s="90"/>
      <c r="F5659" s="90"/>
      <c r="G5659" s="90"/>
      <c r="H5659" s="90"/>
    </row>
    <row r="5660" spans="1:8">
      <c r="A5660" s="90"/>
      <c r="B5660" s="90"/>
      <c r="C5660" s="90"/>
      <c r="D5660" s="90"/>
      <c r="E5660" s="90"/>
      <c r="F5660" s="90"/>
      <c r="G5660" s="90"/>
      <c r="H5660" s="90"/>
    </row>
    <row r="5661" spans="1:8">
      <c r="A5661" s="90"/>
      <c r="B5661" s="90"/>
      <c r="C5661" s="90"/>
      <c r="D5661" s="90"/>
      <c r="E5661" s="90"/>
      <c r="F5661" s="90"/>
      <c r="G5661" s="90"/>
      <c r="H5661" s="90"/>
    </row>
    <row r="5662" spans="1:8">
      <c r="A5662" s="90"/>
      <c r="B5662" s="90"/>
      <c r="C5662" s="90"/>
      <c r="D5662" s="90"/>
      <c r="E5662" s="90"/>
      <c r="F5662" s="90"/>
      <c r="G5662" s="90"/>
      <c r="H5662" s="90"/>
    </row>
    <row r="5663" spans="1:8">
      <c r="A5663" s="90"/>
      <c r="B5663" s="90"/>
      <c r="C5663" s="90"/>
      <c r="D5663" s="90"/>
      <c r="E5663" s="90"/>
      <c r="F5663" s="90"/>
      <c r="G5663" s="90"/>
      <c r="H5663" s="90"/>
    </row>
    <row r="5664" spans="1:8">
      <c r="A5664" s="90"/>
      <c r="B5664" s="90"/>
      <c r="C5664" s="90"/>
      <c r="D5664" s="90"/>
      <c r="E5664" s="90"/>
      <c r="F5664" s="90"/>
      <c r="G5664" s="90"/>
      <c r="H5664" s="90"/>
    </row>
    <row r="5665" spans="1:8">
      <c r="A5665" s="90"/>
      <c r="B5665" s="90"/>
      <c r="C5665" s="90"/>
      <c r="D5665" s="90"/>
      <c r="E5665" s="90"/>
      <c r="F5665" s="90"/>
      <c r="G5665" s="90"/>
      <c r="H5665" s="90"/>
    </row>
    <row r="5666" spans="1:8">
      <c r="A5666" s="90"/>
      <c r="B5666" s="90"/>
      <c r="C5666" s="90"/>
      <c r="D5666" s="90"/>
      <c r="E5666" s="90"/>
      <c r="F5666" s="90"/>
      <c r="G5666" s="90"/>
      <c r="H5666" s="90"/>
    </row>
    <row r="5667" spans="1:8">
      <c r="A5667" s="90"/>
      <c r="B5667" s="90"/>
      <c r="C5667" s="90"/>
      <c r="D5667" s="90"/>
      <c r="E5667" s="90"/>
      <c r="F5667" s="90"/>
      <c r="G5667" s="90"/>
      <c r="H5667" s="90"/>
    </row>
    <row r="5668" spans="1:8">
      <c r="A5668" s="90"/>
      <c r="B5668" s="90"/>
      <c r="C5668" s="90"/>
      <c r="D5668" s="90"/>
      <c r="E5668" s="90"/>
      <c r="F5668" s="90"/>
      <c r="G5668" s="90"/>
      <c r="H5668" s="90"/>
    </row>
    <row r="5669" spans="1:8">
      <c r="A5669" s="90"/>
      <c r="B5669" s="90"/>
      <c r="C5669" s="90"/>
      <c r="D5669" s="90"/>
      <c r="E5669" s="90"/>
      <c r="F5669" s="90"/>
      <c r="G5669" s="90"/>
      <c r="H5669" s="90"/>
    </row>
    <row r="5670" spans="1:8">
      <c r="A5670" s="90"/>
      <c r="B5670" s="90"/>
      <c r="C5670" s="90"/>
      <c r="D5670" s="90"/>
      <c r="E5670" s="90"/>
      <c r="F5670" s="90"/>
      <c r="G5670" s="90"/>
      <c r="H5670" s="90"/>
    </row>
    <row r="5671" spans="1:8">
      <c r="A5671" s="90"/>
      <c r="B5671" s="90"/>
      <c r="C5671" s="90"/>
      <c r="D5671" s="90"/>
      <c r="E5671" s="90"/>
      <c r="F5671" s="90"/>
      <c r="G5671" s="90"/>
      <c r="H5671" s="90"/>
    </row>
    <row r="5672" spans="1:8">
      <c r="A5672" s="90"/>
      <c r="B5672" s="90"/>
      <c r="C5672" s="90"/>
      <c r="D5672" s="90"/>
      <c r="E5672" s="90"/>
      <c r="F5672" s="90"/>
      <c r="G5672" s="90"/>
      <c r="H5672" s="90"/>
    </row>
    <row r="5673" spans="1:8">
      <c r="A5673" s="90"/>
      <c r="B5673" s="90"/>
      <c r="C5673" s="90"/>
      <c r="D5673" s="90"/>
      <c r="E5673" s="90"/>
      <c r="F5673" s="90"/>
      <c r="G5673" s="90"/>
      <c r="H5673" s="90"/>
    </row>
    <row r="5674" spans="1:8">
      <c r="A5674" s="90"/>
      <c r="B5674" s="90"/>
      <c r="C5674" s="90"/>
      <c r="D5674" s="90"/>
      <c r="E5674" s="90"/>
      <c r="F5674" s="90"/>
      <c r="G5674" s="90"/>
      <c r="H5674" s="90"/>
    </row>
    <row r="5675" spans="1:8">
      <c r="A5675" s="90"/>
      <c r="B5675" s="90"/>
      <c r="C5675" s="90"/>
      <c r="D5675" s="90"/>
      <c r="E5675" s="90"/>
      <c r="F5675" s="90"/>
      <c r="G5675" s="90"/>
      <c r="H5675" s="90"/>
    </row>
    <row r="5676" spans="1:8">
      <c r="A5676" s="90"/>
      <c r="B5676" s="90"/>
      <c r="C5676" s="90"/>
      <c r="D5676" s="90"/>
      <c r="E5676" s="90"/>
      <c r="F5676" s="90"/>
      <c r="G5676" s="90"/>
      <c r="H5676" s="90"/>
    </row>
    <row r="5677" spans="1:8">
      <c r="A5677" s="90"/>
      <c r="B5677" s="90"/>
      <c r="C5677" s="90"/>
      <c r="D5677" s="90"/>
      <c r="E5677" s="90"/>
      <c r="F5677" s="90"/>
      <c r="G5677" s="90"/>
      <c r="H5677" s="90"/>
    </row>
    <row r="5678" spans="1:8">
      <c r="A5678" s="90"/>
      <c r="B5678" s="90"/>
      <c r="C5678" s="90"/>
      <c r="D5678" s="90"/>
      <c r="E5678" s="90"/>
      <c r="F5678" s="90"/>
      <c r="G5678" s="90"/>
      <c r="H5678" s="90"/>
    </row>
    <row r="5679" spans="1:8">
      <c r="A5679" s="90"/>
      <c r="B5679" s="90"/>
      <c r="C5679" s="90"/>
      <c r="D5679" s="90"/>
      <c r="E5679" s="90"/>
      <c r="F5679" s="90"/>
      <c r="G5679" s="90"/>
      <c r="H5679" s="90"/>
    </row>
    <row r="5680" spans="1:8">
      <c r="A5680" s="90"/>
      <c r="B5680" s="90"/>
      <c r="C5680" s="90"/>
      <c r="D5680" s="90"/>
      <c r="E5680" s="90"/>
      <c r="F5680" s="90"/>
      <c r="G5680" s="90"/>
      <c r="H5680" s="90"/>
    </row>
    <row r="5681" spans="1:8">
      <c r="A5681" s="90"/>
      <c r="B5681" s="90"/>
      <c r="C5681" s="90"/>
      <c r="D5681" s="90"/>
      <c r="E5681" s="90"/>
      <c r="F5681" s="90"/>
      <c r="G5681" s="90"/>
      <c r="H5681" s="90"/>
    </row>
    <row r="5682" spans="1:8">
      <c r="A5682" s="90"/>
      <c r="B5682" s="90"/>
      <c r="C5682" s="90"/>
      <c r="D5682" s="90"/>
      <c r="E5682" s="90"/>
      <c r="F5682" s="90"/>
      <c r="G5682" s="90"/>
      <c r="H5682" s="90"/>
    </row>
    <row r="5683" spans="1:8">
      <c r="A5683" s="90"/>
      <c r="B5683" s="90"/>
      <c r="C5683" s="90"/>
      <c r="D5683" s="90"/>
      <c r="E5683" s="90"/>
      <c r="F5683" s="90"/>
      <c r="G5683" s="90"/>
      <c r="H5683" s="90"/>
    </row>
    <row r="5684" spans="1:8">
      <c r="A5684" s="90"/>
      <c r="B5684" s="90"/>
      <c r="C5684" s="90"/>
      <c r="D5684" s="90"/>
      <c r="E5684" s="90"/>
      <c r="F5684" s="90"/>
      <c r="G5684" s="90"/>
      <c r="H5684" s="90"/>
    </row>
    <row r="5685" spans="1:8">
      <c r="A5685" s="90"/>
      <c r="B5685" s="90"/>
      <c r="C5685" s="90"/>
      <c r="D5685" s="90"/>
      <c r="E5685" s="90"/>
      <c r="F5685" s="90"/>
      <c r="G5685" s="90"/>
      <c r="H5685" s="90"/>
    </row>
    <row r="5686" spans="1:8">
      <c r="A5686" s="90"/>
      <c r="B5686" s="90"/>
      <c r="C5686" s="90"/>
      <c r="D5686" s="90"/>
      <c r="E5686" s="90"/>
      <c r="F5686" s="90"/>
      <c r="G5686" s="90"/>
      <c r="H5686" s="90"/>
    </row>
    <row r="5687" spans="1:8">
      <c r="A5687" s="90"/>
      <c r="B5687" s="90"/>
      <c r="C5687" s="90"/>
      <c r="D5687" s="90"/>
      <c r="E5687" s="90"/>
      <c r="F5687" s="90"/>
      <c r="G5687" s="90"/>
      <c r="H5687" s="90"/>
    </row>
    <row r="5688" spans="1:8">
      <c r="A5688" s="90"/>
      <c r="B5688" s="90"/>
      <c r="C5688" s="90"/>
      <c r="D5688" s="90"/>
      <c r="E5688" s="90"/>
      <c r="F5688" s="90"/>
      <c r="G5688" s="90"/>
      <c r="H5688" s="90"/>
    </row>
    <row r="5689" spans="1:8">
      <c r="A5689" s="90"/>
      <c r="B5689" s="90"/>
      <c r="C5689" s="90"/>
      <c r="D5689" s="90"/>
      <c r="E5689" s="90"/>
      <c r="F5689" s="90"/>
      <c r="G5689" s="90"/>
      <c r="H5689" s="90"/>
    </row>
    <row r="5690" spans="1:8">
      <c r="A5690" s="90"/>
      <c r="B5690" s="90"/>
      <c r="C5690" s="90"/>
      <c r="D5690" s="90"/>
      <c r="E5690" s="90"/>
      <c r="F5690" s="90"/>
      <c r="G5690" s="90"/>
      <c r="H5690" s="90"/>
    </row>
    <row r="5691" spans="1:8">
      <c r="A5691" s="90"/>
      <c r="B5691" s="90"/>
      <c r="C5691" s="90"/>
      <c r="D5691" s="90"/>
      <c r="E5691" s="90"/>
      <c r="F5691" s="90"/>
      <c r="G5691" s="90"/>
      <c r="H5691" s="90"/>
    </row>
    <row r="5692" spans="1:8">
      <c r="A5692" s="90"/>
      <c r="B5692" s="90"/>
      <c r="C5692" s="90"/>
      <c r="D5692" s="90"/>
      <c r="E5692" s="90"/>
      <c r="F5692" s="90"/>
      <c r="G5692" s="90"/>
      <c r="H5692" s="90"/>
    </row>
    <row r="5693" spans="1:8">
      <c r="A5693" s="90"/>
      <c r="B5693" s="90"/>
      <c r="C5693" s="90"/>
      <c r="D5693" s="90"/>
      <c r="E5693" s="90"/>
      <c r="F5693" s="90"/>
      <c r="G5693" s="90"/>
      <c r="H5693" s="90"/>
    </row>
    <row r="5694" spans="1:8">
      <c r="A5694" s="90"/>
      <c r="B5694" s="90"/>
      <c r="C5694" s="90"/>
      <c r="D5694" s="90"/>
      <c r="E5694" s="90"/>
      <c r="F5694" s="90"/>
      <c r="G5694" s="90"/>
      <c r="H5694" s="90"/>
    </row>
    <row r="5695" spans="1:8">
      <c r="A5695" s="90"/>
      <c r="B5695" s="90"/>
      <c r="C5695" s="90"/>
      <c r="D5695" s="90"/>
      <c r="E5695" s="90"/>
      <c r="F5695" s="90"/>
      <c r="G5695" s="90"/>
      <c r="H5695" s="90"/>
    </row>
    <row r="5696" spans="1:8">
      <c r="A5696" s="90"/>
      <c r="B5696" s="90"/>
      <c r="C5696" s="90"/>
      <c r="D5696" s="90"/>
      <c r="E5696" s="90"/>
      <c r="F5696" s="90"/>
      <c r="G5696" s="90"/>
      <c r="H5696" s="90"/>
    </row>
    <row r="5697" spans="1:8">
      <c r="A5697" s="90"/>
      <c r="B5697" s="90"/>
      <c r="C5697" s="90"/>
      <c r="D5697" s="90"/>
      <c r="E5697" s="90"/>
      <c r="F5697" s="90"/>
      <c r="G5697" s="90"/>
      <c r="H5697" s="90"/>
    </row>
    <row r="5698" spans="1:8">
      <c r="A5698" s="90"/>
      <c r="B5698" s="90"/>
      <c r="C5698" s="90"/>
      <c r="D5698" s="90"/>
      <c r="E5698" s="90"/>
      <c r="F5698" s="90"/>
      <c r="G5698" s="90"/>
      <c r="H5698" s="90"/>
    </row>
    <row r="5699" spans="1:8">
      <c r="A5699" s="90"/>
      <c r="B5699" s="90"/>
      <c r="C5699" s="90"/>
      <c r="D5699" s="90"/>
      <c r="E5699" s="90"/>
      <c r="F5699" s="90"/>
      <c r="G5699" s="90"/>
      <c r="H5699" s="90"/>
    </row>
    <row r="5700" spans="1:8">
      <c r="A5700" s="90"/>
      <c r="B5700" s="90"/>
      <c r="C5700" s="90"/>
      <c r="D5700" s="90"/>
      <c r="E5700" s="90"/>
      <c r="F5700" s="90"/>
      <c r="G5700" s="90"/>
      <c r="H5700" s="90"/>
    </row>
    <row r="5701" spans="1:8">
      <c r="A5701" s="90"/>
      <c r="B5701" s="90"/>
      <c r="C5701" s="90"/>
      <c r="D5701" s="90"/>
      <c r="E5701" s="90"/>
      <c r="F5701" s="90"/>
      <c r="G5701" s="90"/>
      <c r="H5701" s="90"/>
    </row>
    <row r="5702" spans="1:8">
      <c r="A5702" s="90"/>
      <c r="B5702" s="90"/>
      <c r="C5702" s="90"/>
      <c r="D5702" s="90"/>
      <c r="E5702" s="90"/>
      <c r="F5702" s="90"/>
      <c r="G5702" s="90"/>
      <c r="H5702" s="90"/>
    </row>
    <row r="5703" spans="1:8">
      <c r="A5703" s="90"/>
      <c r="B5703" s="90"/>
      <c r="C5703" s="90"/>
      <c r="D5703" s="90"/>
      <c r="E5703" s="90"/>
      <c r="F5703" s="90"/>
      <c r="G5703" s="90"/>
      <c r="H5703" s="90"/>
    </row>
    <row r="5704" spans="1:8">
      <c r="A5704" s="90"/>
      <c r="B5704" s="90"/>
      <c r="C5704" s="90"/>
      <c r="D5704" s="90"/>
      <c r="E5704" s="90"/>
      <c r="F5704" s="90"/>
      <c r="G5704" s="90"/>
      <c r="H5704" s="90"/>
    </row>
    <row r="5705" spans="1:8">
      <c r="A5705" s="90"/>
      <c r="B5705" s="90"/>
      <c r="C5705" s="90"/>
      <c r="D5705" s="90"/>
      <c r="E5705" s="90"/>
      <c r="F5705" s="90"/>
      <c r="G5705" s="90"/>
      <c r="H5705" s="90"/>
    </row>
    <row r="5706" spans="1:8">
      <c r="A5706" s="90"/>
      <c r="B5706" s="90"/>
      <c r="C5706" s="90"/>
      <c r="D5706" s="90"/>
      <c r="E5706" s="90"/>
      <c r="F5706" s="90"/>
      <c r="G5706" s="90"/>
      <c r="H5706" s="90"/>
    </row>
    <row r="5707" spans="1:8">
      <c r="A5707" s="90"/>
      <c r="B5707" s="90"/>
      <c r="C5707" s="90"/>
      <c r="D5707" s="90"/>
      <c r="E5707" s="90"/>
      <c r="F5707" s="90"/>
      <c r="G5707" s="90"/>
      <c r="H5707" s="90"/>
    </row>
    <row r="5708" spans="1:8">
      <c r="A5708" s="90"/>
      <c r="B5708" s="90"/>
      <c r="C5708" s="90"/>
      <c r="D5708" s="90"/>
      <c r="E5708" s="90"/>
      <c r="F5708" s="90"/>
      <c r="G5708" s="90"/>
      <c r="H5708" s="90"/>
    </row>
    <row r="5709" spans="1:8">
      <c r="A5709" s="90"/>
      <c r="B5709" s="90"/>
      <c r="C5709" s="90"/>
      <c r="D5709" s="90"/>
      <c r="E5709" s="90"/>
      <c r="F5709" s="90"/>
      <c r="G5709" s="90"/>
      <c r="H5709" s="90"/>
    </row>
    <row r="5710" spans="1:8">
      <c r="A5710" s="90"/>
      <c r="B5710" s="90"/>
      <c r="C5710" s="90"/>
      <c r="D5710" s="90"/>
      <c r="E5710" s="90"/>
      <c r="F5710" s="90"/>
      <c r="G5710" s="90"/>
      <c r="H5710" s="90"/>
    </row>
    <row r="5711" spans="1:8">
      <c r="A5711" s="90"/>
      <c r="B5711" s="90"/>
      <c r="C5711" s="90"/>
      <c r="D5711" s="90"/>
      <c r="E5711" s="90"/>
      <c r="F5711" s="90"/>
      <c r="G5711" s="90"/>
      <c r="H5711" s="90"/>
    </row>
    <row r="5712" spans="1:8">
      <c r="A5712" s="90"/>
      <c r="B5712" s="90"/>
      <c r="C5712" s="90"/>
      <c r="D5712" s="90"/>
      <c r="E5712" s="90"/>
      <c r="F5712" s="90"/>
      <c r="G5712" s="90"/>
      <c r="H5712" s="90"/>
    </row>
    <row r="5713" spans="1:8">
      <c r="A5713" s="90"/>
      <c r="B5713" s="90"/>
      <c r="C5713" s="90"/>
      <c r="D5713" s="90"/>
      <c r="E5713" s="90"/>
      <c r="F5713" s="90"/>
      <c r="G5713" s="90"/>
      <c r="H5713" s="90"/>
    </row>
    <row r="5714" spans="1:8">
      <c r="A5714" s="90"/>
      <c r="B5714" s="90"/>
      <c r="C5714" s="90"/>
      <c r="D5714" s="90"/>
      <c r="E5714" s="90"/>
      <c r="F5714" s="90"/>
      <c r="G5714" s="90"/>
      <c r="H5714" s="90"/>
    </row>
    <row r="5715" spans="1:8">
      <c r="A5715" s="90"/>
      <c r="B5715" s="90"/>
      <c r="C5715" s="90"/>
      <c r="D5715" s="90"/>
      <c r="E5715" s="90"/>
      <c r="F5715" s="90"/>
      <c r="G5715" s="90"/>
      <c r="H5715" s="90"/>
    </row>
    <row r="5716" spans="1:8">
      <c r="A5716" s="90"/>
      <c r="B5716" s="90"/>
      <c r="C5716" s="90"/>
      <c r="D5716" s="90"/>
      <c r="E5716" s="90"/>
      <c r="F5716" s="90"/>
      <c r="G5716" s="90"/>
      <c r="H5716" s="90"/>
    </row>
    <row r="5717" spans="1:8">
      <c r="A5717" s="90"/>
      <c r="B5717" s="90"/>
      <c r="C5717" s="90"/>
      <c r="D5717" s="90"/>
      <c r="E5717" s="90"/>
      <c r="F5717" s="90"/>
      <c r="G5717" s="90"/>
      <c r="H5717" s="90"/>
    </row>
    <row r="5718" spans="1:8">
      <c r="A5718" s="90"/>
      <c r="B5718" s="90"/>
      <c r="C5718" s="90"/>
      <c r="D5718" s="90"/>
      <c r="E5718" s="90"/>
      <c r="F5718" s="90"/>
      <c r="G5718" s="90"/>
      <c r="H5718" s="90"/>
    </row>
    <row r="5719" spans="1:8">
      <c r="A5719" s="90"/>
      <c r="B5719" s="90"/>
      <c r="C5719" s="90"/>
      <c r="D5719" s="90"/>
      <c r="E5719" s="90"/>
      <c r="F5719" s="90"/>
      <c r="G5719" s="90"/>
      <c r="H5719" s="90"/>
    </row>
    <row r="5720" spans="1:8">
      <c r="A5720" s="90"/>
      <c r="B5720" s="90"/>
      <c r="C5720" s="90"/>
      <c r="D5720" s="90"/>
      <c r="E5720" s="90"/>
      <c r="F5720" s="90"/>
      <c r="G5720" s="90"/>
      <c r="H5720" s="90"/>
    </row>
    <row r="5721" spans="1:8">
      <c r="A5721" s="90"/>
      <c r="B5721" s="90"/>
      <c r="C5721" s="90"/>
      <c r="D5721" s="90"/>
      <c r="E5721" s="90"/>
      <c r="F5721" s="90"/>
      <c r="G5721" s="90"/>
      <c r="H5721" s="90"/>
    </row>
    <row r="5722" spans="1:8">
      <c r="A5722" s="90"/>
      <c r="B5722" s="90"/>
      <c r="C5722" s="90"/>
      <c r="D5722" s="90"/>
      <c r="E5722" s="90"/>
      <c r="F5722" s="90"/>
      <c r="G5722" s="90"/>
      <c r="H5722" s="90"/>
    </row>
    <row r="5723" spans="1:8">
      <c r="A5723" s="90"/>
      <c r="B5723" s="90"/>
      <c r="C5723" s="90"/>
      <c r="D5723" s="90"/>
      <c r="E5723" s="90"/>
      <c r="F5723" s="90"/>
      <c r="G5723" s="90"/>
      <c r="H5723" s="90"/>
    </row>
    <row r="5724" spans="1:8">
      <c r="A5724" s="90"/>
      <c r="B5724" s="90"/>
      <c r="C5724" s="90"/>
      <c r="D5724" s="90"/>
      <c r="E5724" s="90"/>
      <c r="F5724" s="90"/>
      <c r="G5724" s="90"/>
      <c r="H5724" s="90"/>
    </row>
    <row r="5725" spans="1:8">
      <c r="A5725" s="90"/>
      <c r="B5725" s="90"/>
      <c r="C5725" s="90"/>
      <c r="D5725" s="90"/>
      <c r="E5725" s="90"/>
      <c r="F5725" s="90"/>
      <c r="G5725" s="90"/>
      <c r="H5725" s="90"/>
    </row>
    <row r="5726" spans="1:8">
      <c r="A5726" s="90"/>
      <c r="B5726" s="90"/>
      <c r="C5726" s="90"/>
      <c r="D5726" s="90"/>
      <c r="E5726" s="90"/>
      <c r="F5726" s="90"/>
      <c r="G5726" s="90"/>
      <c r="H5726" s="90"/>
    </row>
    <row r="5727" spans="1:8">
      <c r="A5727" s="90"/>
      <c r="B5727" s="90"/>
      <c r="C5727" s="90"/>
      <c r="D5727" s="90"/>
      <c r="E5727" s="90"/>
      <c r="F5727" s="90"/>
      <c r="G5727" s="90"/>
      <c r="H5727" s="90"/>
    </row>
    <row r="5728" spans="1:8">
      <c r="A5728" s="90"/>
      <c r="B5728" s="90"/>
      <c r="C5728" s="90"/>
      <c r="D5728" s="90"/>
      <c r="E5728" s="90"/>
      <c r="F5728" s="90"/>
      <c r="G5728" s="90"/>
      <c r="H5728" s="90"/>
    </row>
    <row r="5729" spans="1:8">
      <c r="A5729" s="90"/>
      <c r="B5729" s="90"/>
      <c r="C5729" s="90"/>
      <c r="D5729" s="90"/>
      <c r="E5729" s="90"/>
      <c r="F5729" s="90"/>
      <c r="G5729" s="90"/>
      <c r="H5729" s="90"/>
    </row>
    <row r="5730" spans="1:8">
      <c r="A5730" s="90"/>
      <c r="B5730" s="90"/>
      <c r="C5730" s="90"/>
      <c r="D5730" s="90"/>
      <c r="E5730" s="90"/>
      <c r="F5730" s="90"/>
      <c r="G5730" s="90"/>
      <c r="H5730" s="90"/>
    </row>
    <row r="5731" spans="1:8">
      <c r="A5731" s="90"/>
      <c r="B5731" s="90"/>
      <c r="C5731" s="90"/>
      <c r="D5731" s="90"/>
      <c r="E5731" s="90"/>
      <c r="F5731" s="90"/>
      <c r="G5731" s="90"/>
      <c r="H5731" s="90"/>
    </row>
    <row r="5732" spans="1:8">
      <c r="A5732" s="90"/>
      <c r="B5732" s="90"/>
      <c r="C5732" s="90"/>
      <c r="D5732" s="90"/>
      <c r="E5732" s="90"/>
      <c r="F5732" s="90"/>
      <c r="G5732" s="90"/>
      <c r="H5732" s="90"/>
    </row>
    <row r="5733" spans="1:8">
      <c r="A5733" s="90"/>
      <c r="B5733" s="90"/>
      <c r="C5733" s="90"/>
      <c r="D5733" s="90"/>
      <c r="E5733" s="90"/>
      <c r="F5733" s="90"/>
      <c r="G5733" s="90"/>
      <c r="H5733" s="90"/>
    </row>
    <row r="5734" spans="1:8">
      <c r="A5734" s="90"/>
      <c r="B5734" s="90"/>
      <c r="C5734" s="90"/>
      <c r="D5734" s="90"/>
      <c r="E5734" s="90"/>
      <c r="F5734" s="90"/>
      <c r="G5734" s="90"/>
      <c r="H5734" s="90"/>
    </row>
    <row r="5735" spans="1:8">
      <c r="A5735" s="90"/>
      <c r="B5735" s="90"/>
      <c r="C5735" s="90"/>
      <c r="D5735" s="90"/>
      <c r="E5735" s="90"/>
      <c r="F5735" s="90"/>
      <c r="G5735" s="90"/>
      <c r="H5735" s="90"/>
    </row>
    <row r="5736" spans="1:8">
      <c r="A5736" s="90"/>
      <c r="B5736" s="90"/>
      <c r="C5736" s="90"/>
      <c r="D5736" s="90"/>
      <c r="E5736" s="90"/>
      <c r="F5736" s="90"/>
      <c r="G5736" s="90"/>
      <c r="H5736" s="90"/>
    </row>
    <row r="5737" spans="1:8">
      <c r="A5737" s="90"/>
      <c r="B5737" s="90"/>
      <c r="C5737" s="90"/>
      <c r="D5737" s="90"/>
      <c r="E5737" s="90"/>
      <c r="F5737" s="90"/>
      <c r="G5737" s="90"/>
      <c r="H5737" s="90"/>
    </row>
    <row r="5738" spans="1:8">
      <c r="A5738" s="90"/>
      <c r="B5738" s="90"/>
      <c r="C5738" s="90"/>
      <c r="D5738" s="90"/>
      <c r="E5738" s="90"/>
      <c r="F5738" s="90"/>
      <c r="G5738" s="90"/>
      <c r="H5738" s="90"/>
    </row>
    <row r="5739" spans="1:8">
      <c r="A5739" s="90"/>
      <c r="B5739" s="90"/>
      <c r="C5739" s="90"/>
      <c r="D5739" s="90"/>
      <c r="E5739" s="90"/>
      <c r="F5739" s="90"/>
      <c r="G5739" s="90"/>
      <c r="H5739" s="90"/>
    </row>
    <row r="5740" spans="1:8">
      <c r="A5740" s="90"/>
      <c r="B5740" s="90"/>
      <c r="C5740" s="90"/>
      <c r="D5740" s="90"/>
      <c r="E5740" s="90"/>
      <c r="F5740" s="90"/>
      <c r="G5740" s="90"/>
      <c r="H5740" s="90"/>
    </row>
    <row r="5741" spans="1:8">
      <c r="A5741" s="90"/>
      <c r="B5741" s="90"/>
      <c r="C5741" s="90"/>
      <c r="D5741" s="90"/>
      <c r="E5741" s="90"/>
      <c r="F5741" s="90"/>
      <c r="G5741" s="90"/>
      <c r="H5741" s="90"/>
    </row>
    <row r="5742" spans="1:8">
      <c r="A5742" s="90"/>
      <c r="B5742" s="90"/>
      <c r="C5742" s="90"/>
      <c r="D5742" s="90"/>
      <c r="E5742" s="90"/>
      <c r="F5742" s="90"/>
      <c r="G5742" s="90"/>
      <c r="H5742" s="90"/>
    </row>
    <row r="5743" spans="1:8">
      <c r="A5743" s="90"/>
      <c r="B5743" s="90"/>
      <c r="C5743" s="90"/>
      <c r="D5743" s="90"/>
      <c r="E5743" s="90"/>
      <c r="F5743" s="90"/>
      <c r="G5743" s="90"/>
      <c r="H5743" s="90"/>
    </row>
    <row r="5744" spans="1:8">
      <c r="A5744" s="90"/>
      <c r="B5744" s="90"/>
      <c r="C5744" s="90"/>
      <c r="D5744" s="90"/>
      <c r="E5744" s="90"/>
      <c r="F5744" s="90"/>
      <c r="G5744" s="90"/>
      <c r="H5744" s="90"/>
    </row>
    <row r="5745" spans="1:8">
      <c r="A5745" s="90"/>
      <c r="B5745" s="90"/>
      <c r="C5745" s="90"/>
      <c r="D5745" s="90"/>
      <c r="E5745" s="90"/>
      <c r="F5745" s="90"/>
      <c r="G5745" s="90"/>
      <c r="H5745" s="90"/>
    </row>
    <row r="5746" spans="1:8">
      <c r="A5746" s="90"/>
      <c r="B5746" s="90"/>
      <c r="C5746" s="90"/>
      <c r="D5746" s="90"/>
      <c r="E5746" s="90"/>
      <c r="F5746" s="90"/>
      <c r="G5746" s="90"/>
      <c r="H5746" s="90"/>
    </row>
    <row r="5747" spans="1:8">
      <c r="A5747" s="90"/>
      <c r="B5747" s="90"/>
      <c r="C5747" s="90"/>
      <c r="D5747" s="90"/>
      <c r="E5747" s="90"/>
      <c r="F5747" s="90"/>
      <c r="G5747" s="90"/>
      <c r="H5747" s="90"/>
    </row>
    <row r="5748" spans="1:8">
      <c r="A5748" s="90"/>
      <c r="B5748" s="90"/>
      <c r="C5748" s="90"/>
      <c r="D5748" s="90"/>
      <c r="E5748" s="90"/>
      <c r="F5748" s="90"/>
      <c r="G5748" s="90"/>
      <c r="H5748" s="90"/>
    </row>
    <row r="5749" spans="1:8">
      <c r="A5749" s="90"/>
      <c r="B5749" s="90"/>
      <c r="C5749" s="90"/>
      <c r="D5749" s="90"/>
      <c r="E5749" s="90"/>
      <c r="F5749" s="90"/>
      <c r="G5749" s="90"/>
      <c r="H5749" s="90"/>
    </row>
    <row r="5750" spans="1:8">
      <c r="A5750" s="90"/>
      <c r="B5750" s="90"/>
      <c r="C5750" s="90"/>
      <c r="D5750" s="90"/>
      <c r="E5750" s="90"/>
      <c r="F5750" s="90"/>
      <c r="G5750" s="90"/>
      <c r="H5750" s="90"/>
    </row>
    <row r="5751" spans="1:8">
      <c r="A5751" s="90"/>
      <c r="B5751" s="90"/>
      <c r="C5751" s="90"/>
      <c r="D5751" s="90"/>
      <c r="E5751" s="90"/>
      <c r="F5751" s="90"/>
      <c r="G5751" s="90"/>
      <c r="H5751" s="90"/>
    </row>
    <row r="5752" spans="1:8">
      <c r="A5752" s="90"/>
      <c r="B5752" s="90"/>
      <c r="C5752" s="90"/>
      <c r="D5752" s="90"/>
      <c r="E5752" s="90"/>
      <c r="F5752" s="90"/>
      <c r="G5752" s="90"/>
      <c r="H5752" s="90"/>
    </row>
    <row r="5753" spans="1:8">
      <c r="A5753" s="90"/>
      <c r="B5753" s="90"/>
      <c r="C5753" s="90"/>
      <c r="D5753" s="90"/>
      <c r="E5753" s="90"/>
      <c r="F5753" s="90"/>
      <c r="G5753" s="90"/>
      <c r="H5753" s="90"/>
    </row>
    <row r="5754" spans="1:8">
      <c r="A5754" s="90"/>
      <c r="B5754" s="90"/>
      <c r="C5754" s="90"/>
      <c r="D5754" s="90"/>
      <c r="E5754" s="90"/>
      <c r="F5754" s="90"/>
      <c r="G5754" s="90"/>
      <c r="H5754" s="90"/>
    </row>
    <row r="5755" spans="1:8">
      <c r="A5755" s="90"/>
      <c r="B5755" s="90"/>
      <c r="C5755" s="90"/>
      <c r="D5755" s="90"/>
      <c r="E5755" s="90"/>
      <c r="F5755" s="90"/>
      <c r="G5755" s="90"/>
      <c r="H5755" s="90"/>
    </row>
    <row r="5756" spans="1:8">
      <c r="A5756" s="90"/>
      <c r="B5756" s="90"/>
      <c r="C5756" s="90"/>
      <c r="D5756" s="90"/>
      <c r="E5756" s="90"/>
      <c r="F5756" s="90"/>
      <c r="G5756" s="90"/>
      <c r="H5756" s="90"/>
    </row>
    <row r="5757" spans="1:8">
      <c r="A5757" s="90"/>
      <c r="B5757" s="90"/>
      <c r="C5757" s="90"/>
      <c r="D5757" s="90"/>
      <c r="E5757" s="90"/>
      <c r="F5757" s="90"/>
      <c r="G5757" s="90"/>
      <c r="H5757" s="90"/>
    </row>
    <row r="5758" spans="1:8">
      <c r="A5758" s="90"/>
      <c r="B5758" s="90"/>
      <c r="C5758" s="90"/>
      <c r="D5758" s="90"/>
      <c r="E5758" s="90"/>
      <c r="F5758" s="90"/>
      <c r="G5758" s="90"/>
      <c r="H5758" s="90"/>
    </row>
    <row r="5759" spans="1:8">
      <c r="A5759" s="90"/>
      <c r="B5759" s="90"/>
      <c r="C5759" s="90"/>
      <c r="D5759" s="90"/>
      <c r="E5759" s="90"/>
      <c r="F5759" s="90"/>
      <c r="G5759" s="90"/>
      <c r="H5759" s="90"/>
    </row>
    <row r="5760" spans="1:8">
      <c r="A5760" s="90"/>
      <c r="B5760" s="90"/>
      <c r="C5760" s="90"/>
      <c r="D5760" s="90"/>
      <c r="E5760" s="90"/>
      <c r="F5760" s="90"/>
      <c r="G5760" s="90"/>
      <c r="H5760" s="90"/>
    </row>
    <row r="5761" spans="1:8">
      <c r="A5761" s="90"/>
      <c r="B5761" s="90"/>
      <c r="C5761" s="90"/>
      <c r="D5761" s="90"/>
      <c r="E5761" s="90"/>
      <c r="F5761" s="90"/>
      <c r="G5761" s="90"/>
      <c r="H5761" s="90"/>
    </row>
    <row r="5762" spans="1:8">
      <c r="A5762" s="90"/>
      <c r="B5762" s="90"/>
      <c r="C5762" s="90"/>
      <c r="D5762" s="90"/>
      <c r="E5762" s="90"/>
      <c r="F5762" s="90"/>
      <c r="G5762" s="90"/>
      <c r="H5762" s="90"/>
    </row>
    <row r="5763" spans="1:8">
      <c r="A5763" s="90"/>
      <c r="B5763" s="90"/>
      <c r="C5763" s="90"/>
      <c r="D5763" s="90"/>
      <c r="E5763" s="90"/>
      <c r="F5763" s="90"/>
      <c r="G5763" s="90"/>
      <c r="H5763" s="90"/>
    </row>
    <row r="5764" spans="1:8">
      <c r="A5764" s="90"/>
      <c r="B5764" s="90"/>
      <c r="C5764" s="90"/>
      <c r="D5764" s="90"/>
      <c r="E5764" s="90"/>
      <c r="F5764" s="90"/>
      <c r="G5764" s="90"/>
      <c r="H5764" s="90"/>
    </row>
    <row r="5765" spans="1:8">
      <c r="A5765" s="90"/>
      <c r="B5765" s="90"/>
      <c r="C5765" s="90"/>
      <c r="D5765" s="90"/>
      <c r="E5765" s="90"/>
      <c r="F5765" s="90"/>
      <c r="G5765" s="90"/>
      <c r="H5765" s="90"/>
    </row>
    <row r="5766" spans="1:8">
      <c r="A5766" s="90"/>
      <c r="B5766" s="90"/>
      <c r="C5766" s="90"/>
      <c r="D5766" s="90"/>
      <c r="E5766" s="90"/>
      <c r="F5766" s="90"/>
      <c r="G5766" s="90"/>
      <c r="H5766" s="90"/>
    </row>
    <row r="5767" spans="1:8">
      <c r="A5767" s="90"/>
      <c r="B5767" s="90"/>
      <c r="C5767" s="90"/>
      <c r="D5767" s="90"/>
      <c r="E5767" s="90"/>
      <c r="F5767" s="90"/>
      <c r="G5767" s="90"/>
      <c r="H5767" s="90"/>
    </row>
    <row r="5768" spans="1:8">
      <c r="A5768" s="90"/>
      <c r="B5768" s="90"/>
      <c r="C5768" s="90"/>
      <c r="D5768" s="90"/>
      <c r="E5768" s="90"/>
      <c r="F5768" s="90"/>
      <c r="G5768" s="90"/>
      <c r="H5768" s="90"/>
    </row>
    <row r="5769" spans="1:8">
      <c r="A5769" s="90"/>
      <c r="B5769" s="90"/>
      <c r="C5769" s="90"/>
      <c r="D5769" s="90"/>
      <c r="E5769" s="90"/>
      <c r="F5769" s="90"/>
      <c r="G5769" s="90"/>
      <c r="H5769" s="90"/>
    </row>
    <row r="5770" spans="1:8">
      <c r="A5770" s="90"/>
      <c r="B5770" s="90"/>
      <c r="C5770" s="90"/>
      <c r="D5770" s="90"/>
      <c r="E5770" s="90"/>
      <c r="F5770" s="90"/>
      <c r="G5770" s="90"/>
      <c r="H5770" s="90"/>
    </row>
    <row r="5771" spans="1:8">
      <c r="A5771" s="90"/>
      <c r="B5771" s="90"/>
      <c r="C5771" s="90"/>
      <c r="D5771" s="90"/>
      <c r="E5771" s="90"/>
      <c r="F5771" s="90"/>
      <c r="G5771" s="90"/>
      <c r="H5771" s="90"/>
    </row>
    <row r="5772" spans="1:8">
      <c r="A5772" s="90"/>
      <c r="B5772" s="90"/>
      <c r="C5772" s="90"/>
      <c r="D5772" s="90"/>
      <c r="E5772" s="90"/>
      <c r="F5772" s="90"/>
      <c r="G5772" s="90"/>
      <c r="H5772" s="90"/>
    </row>
    <row r="5773" spans="1:8">
      <c r="A5773" s="90"/>
      <c r="B5773" s="90"/>
      <c r="C5773" s="90"/>
      <c r="D5773" s="90"/>
      <c r="E5773" s="90"/>
      <c r="F5773" s="90"/>
      <c r="G5773" s="90"/>
      <c r="H5773" s="90"/>
    </row>
    <row r="5774" spans="1:8">
      <c r="A5774" s="90"/>
      <c r="B5774" s="90"/>
      <c r="C5774" s="90"/>
      <c r="D5774" s="90"/>
      <c r="E5774" s="90"/>
      <c r="F5774" s="90"/>
      <c r="G5774" s="90"/>
      <c r="H5774" s="90"/>
    </row>
    <row r="5775" spans="1:8">
      <c r="A5775" s="90"/>
      <c r="B5775" s="90"/>
      <c r="C5775" s="90"/>
      <c r="D5775" s="90"/>
      <c r="E5775" s="90"/>
      <c r="F5775" s="90"/>
      <c r="G5775" s="90"/>
      <c r="H5775" s="90"/>
    </row>
    <row r="5776" spans="1:8">
      <c r="A5776" s="90"/>
      <c r="B5776" s="90"/>
      <c r="C5776" s="90"/>
      <c r="D5776" s="90"/>
      <c r="E5776" s="90"/>
      <c r="F5776" s="90"/>
      <c r="G5776" s="90"/>
      <c r="H5776" s="90"/>
    </row>
    <row r="5777" spans="1:8">
      <c r="A5777" s="90"/>
      <c r="B5777" s="90"/>
      <c r="C5777" s="90"/>
      <c r="D5777" s="90"/>
      <c r="E5777" s="90"/>
      <c r="F5777" s="90"/>
      <c r="G5777" s="90"/>
      <c r="H5777" s="90"/>
    </row>
    <row r="5778" spans="1:8">
      <c r="A5778" s="90"/>
      <c r="B5778" s="90"/>
      <c r="C5778" s="90"/>
      <c r="D5778" s="90"/>
      <c r="E5778" s="90"/>
      <c r="F5778" s="90"/>
      <c r="G5778" s="90"/>
      <c r="H5778" s="90"/>
    </row>
    <row r="5779" spans="1:8">
      <c r="A5779" s="90"/>
      <c r="B5779" s="90"/>
      <c r="C5779" s="90"/>
      <c r="D5779" s="90"/>
      <c r="E5779" s="90"/>
      <c r="F5779" s="90"/>
      <c r="G5779" s="90"/>
      <c r="H5779" s="90"/>
    </row>
    <row r="5780" spans="1:8">
      <c r="A5780" s="90"/>
      <c r="B5780" s="90"/>
      <c r="C5780" s="90"/>
      <c r="D5780" s="90"/>
      <c r="E5780" s="90"/>
      <c r="F5780" s="90"/>
      <c r="G5780" s="90"/>
      <c r="H5780" s="90"/>
    </row>
    <row r="5781" spans="1:8">
      <c r="A5781" s="90"/>
      <c r="B5781" s="90"/>
      <c r="C5781" s="90"/>
      <c r="D5781" s="90"/>
      <c r="E5781" s="90"/>
      <c r="F5781" s="90"/>
      <c r="G5781" s="90"/>
      <c r="H5781" s="90"/>
    </row>
    <row r="5782" spans="1:8">
      <c r="A5782" s="90"/>
      <c r="B5782" s="90"/>
      <c r="C5782" s="90"/>
      <c r="D5782" s="90"/>
      <c r="E5782" s="90"/>
      <c r="F5782" s="90"/>
      <c r="G5782" s="90"/>
      <c r="H5782" s="90"/>
    </row>
    <row r="5783" spans="1:8">
      <c r="A5783" s="90"/>
      <c r="B5783" s="90"/>
      <c r="C5783" s="90"/>
      <c r="D5783" s="90"/>
      <c r="E5783" s="90"/>
      <c r="F5783" s="90"/>
      <c r="G5783" s="90"/>
      <c r="H5783" s="90"/>
    </row>
    <row r="5784" spans="1:8">
      <c r="A5784" s="90"/>
      <c r="B5784" s="90"/>
      <c r="C5784" s="90"/>
      <c r="D5784" s="90"/>
      <c r="E5784" s="90"/>
      <c r="F5784" s="90"/>
      <c r="G5784" s="90"/>
      <c r="H5784" s="90"/>
    </row>
    <row r="5785" spans="1:8">
      <c r="A5785" s="90"/>
      <c r="B5785" s="90"/>
      <c r="C5785" s="90"/>
      <c r="D5785" s="90"/>
      <c r="E5785" s="90"/>
      <c r="F5785" s="90"/>
      <c r="G5785" s="90"/>
      <c r="H5785" s="90"/>
    </row>
    <row r="5786" spans="1:8">
      <c r="A5786" s="90"/>
      <c r="B5786" s="90"/>
      <c r="C5786" s="90"/>
      <c r="D5786" s="90"/>
      <c r="E5786" s="90"/>
      <c r="F5786" s="90"/>
      <c r="G5786" s="90"/>
      <c r="H5786" s="90"/>
    </row>
    <row r="5787" spans="1:8">
      <c r="A5787" s="90"/>
      <c r="B5787" s="90"/>
      <c r="C5787" s="90"/>
      <c r="D5787" s="90"/>
      <c r="E5787" s="90"/>
      <c r="F5787" s="90"/>
      <c r="G5787" s="90"/>
      <c r="H5787" s="90"/>
    </row>
    <row r="5788" spans="1:8">
      <c r="A5788" s="90"/>
      <c r="B5788" s="90"/>
      <c r="C5788" s="90"/>
      <c r="D5788" s="90"/>
      <c r="E5788" s="90"/>
      <c r="F5788" s="90"/>
      <c r="G5788" s="90"/>
      <c r="H5788" s="90"/>
    </row>
    <row r="5789" spans="1:8">
      <c r="A5789" s="90"/>
      <c r="B5789" s="90"/>
      <c r="C5789" s="90"/>
      <c r="D5789" s="90"/>
      <c r="E5789" s="90"/>
      <c r="F5789" s="90"/>
      <c r="G5789" s="90"/>
      <c r="H5789" s="90"/>
    </row>
    <row r="5790" spans="1:8">
      <c r="A5790" s="90"/>
      <c r="B5790" s="90"/>
      <c r="C5790" s="90"/>
      <c r="D5790" s="90"/>
      <c r="E5790" s="90"/>
      <c r="F5790" s="90"/>
      <c r="G5790" s="90"/>
      <c r="H5790" s="90"/>
    </row>
    <row r="5791" spans="1:8">
      <c r="A5791" s="90"/>
      <c r="B5791" s="90"/>
      <c r="C5791" s="90"/>
      <c r="D5791" s="90"/>
      <c r="E5791" s="90"/>
      <c r="F5791" s="90"/>
      <c r="G5791" s="90"/>
      <c r="H5791" s="90"/>
    </row>
    <row r="5792" spans="1:8">
      <c r="A5792" s="90"/>
      <c r="B5792" s="90"/>
      <c r="C5792" s="90"/>
      <c r="D5792" s="90"/>
      <c r="E5792" s="90"/>
      <c r="F5792" s="90"/>
      <c r="G5792" s="90"/>
      <c r="H5792" s="90"/>
    </row>
    <row r="5793" spans="1:8">
      <c r="A5793" s="90"/>
      <c r="B5793" s="90"/>
      <c r="C5793" s="90"/>
      <c r="D5793" s="90"/>
      <c r="E5793" s="90"/>
      <c r="F5793" s="90"/>
      <c r="G5793" s="90"/>
      <c r="H5793" s="90"/>
    </row>
    <row r="5794" spans="1:8">
      <c r="A5794" s="90"/>
      <c r="B5794" s="90"/>
      <c r="C5794" s="90"/>
      <c r="D5794" s="90"/>
      <c r="E5794" s="90"/>
      <c r="F5794" s="90"/>
      <c r="G5794" s="90"/>
      <c r="H5794" s="90"/>
    </row>
    <row r="5795" spans="1:8">
      <c r="A5795" s="90"/>
      <c r="B5795" s="90"/>
      <c r="C5795" s="90"/>
      <c r="D5795" s="90"/>
      <c r="E5795" s="90"/>
      <c r="F5795" s="90"/>
      <c r="G5795" s="90"/>
      <c r="H5795" s="90"/>
    </row>
    <row r="5796" spans="1:8">
      <c r="A5796" s="90"/>
      <c r="B5796" s="90"/>
      <c r="C5796" s="90"/>
      <c r="D5796" s="90"/>
      <c r="E5796" s="90"/>
      <c r="F5796" s="90"/>
      <c r="G5796" s="90"/>
      <c r="H5796" s="90"/>
    </row>
    <row r="5797" spans="1:8">
      <c r="A5797" s="90"/>
      <c r="B5797" s="90"/>
      <c r="C5797" s="90"/>
      <c r="D5797" s="90"/>
      <c r="E5797" s="90"/>
      <c r="F5797" s="90"/>
      <c r="G5797" s="90"/>
      <c r="H5797" s="90"/>
    </row>
    <row r="5798" spans="1:8">
      <c r="A5798" s="90"/>
      <c r="B5798" s="90"/>
      <c r="C5798" s="90"/>
      <c r="D5798" s="90"/>
      <c r="E5798" s="90"/>
      <c r="F5798" s="90"/>
      <c r="G5798" s="90"/>
      <c r="H5798" s="90"/>
    </row>
    <row r="5799" spans="1:8">
      <c r="A5799" s="90"/>
      <c r="B5799" s="90"/>
      <c r="C5799" s="90"/>
      <c r="D5799" s="90"/>
      <c r="E5799" s="90"/>
      <c r="F5799" s="90"/>
      <c r="G5799" s="90"/>
      <c r="H5799" s="90"/>
    </row>
    <row r="5800" spans="1:8">
      <c r="A5800" s="90"/>
      <c r="B5800" s="90"/>
      <c r="C5800" s="90"/>
      <c r="D5800" s="90"/>
      <c r="E5800" s="90"/>
      <c r="F5800" s="90"/>
      <c r="G5800" s="90"/>
      <c r="H5800" s="90"/>
    </row>
    <row r="5801" spans="1:8">
      <c r="A5801" s="90"/>
      <c r="B5801" s="90"/>
      <c r="C5801" s="90"/>
      <c r="D5801" s="90"/>
      <c r="E5801" s="90"/>
      <c r="F5801" s="90"/>
      <c r="G5801" s="90"/>
      <c r="H5801" s="90"/>
    </row>
    <row r="5802" spans="1:8">
      <c r="A5802" s="90"/>
      <c r="B5802" s="90"/>
      <c r="C5802" s="90"/>
      <c r="D5802" s="90"/>
      <c r="E5802" s="90"/>
      <c r="F5802" s="90"/>
      <c r="G5802" s="90"/>
      <c r="H5802" s="90"/>
    </row>
    <row r="5803" spans="1:8">
      <c r="A5803" s="90"/>
      <c r="B5803" s="90"/>
      <c r="C5803" s="90"/>
      <c r="D5803" s="90"/>
      <c r="E5803" s="90"/>
      <c r="F5803" s="90"/>
      <c r="G5803" s="90"/>
      <c r="H5803" s="90"/>
    </row>
    <row r="5804" spans="1:8">
      <c r="A5804" s="90"/>
      <c r="B5804" s="90"/>
      <c r="C5804" s="90"/>
      <c r="D5804" s="90"/>
      <c r="E5804" s="90"/>
      <c r="F5804" s="90"/>
      <c r="G5804" s="90"/>
      <c r="H5804" s="90"/>
    </row>
    <row r="5805" spans="1:8">
      <c r="A5805" s="90"/>
      <c r="B5805" s="90"/>
      <c r="C5805" s="90"/>
      <c r="D5805" s="90"/>
      <c r="E5805" s="90"/>
      <c r="F5805" s="90"/>
      <c r="G5805" s="90"/>
      <c r="H5805" s="90"/>
    </row>
    <row r="5806" spans="1:8">
      <c r="A5806" s="90"/>
      <c r="B5806" s="90"/>
      <c r="C5806" s="90"/>
      <c r="D5806" s="90"/>
      <c r="E5806" s="90"/>
      <c r="F5806" s="90"/>
      <c r="G5806" s="90"/>
      <c r="H5806" s="90"/>
    </row>
    <row r="5807" spans="1:8">
      <c r="A5807" s="90"/>
      <c r="B5807" s="90"/>
      <c r="C5807" s="90"/>
      <c r="D5807" s="90"/>
      <c r="E5807" s="90"/>
      <c r="F5807" s="90"/>
      <c r="G5807" s="90"/>
      <c r="H5807" s="90"/>
    </row>
    <row r="5808" spans="1:8">
      <c r="A5808" s="90"/>
      <c r="B5808" s="90"/>
      <c r="C5808" s="90"/>
      <c r="D5808" s="90"/>
      <c r="E5808" s="90"/>
      <c r="F5808" s="90"/>
      <c r="G5808" s="90"/>
      <c r="H5808" s="90"/>
    </row>
    <row r="5809" spans="1:8">
      <c r="A5809" s="90"/>
      <c r="B5809" s="90"/>
      <c r="C5809" s="90"/>
      <c r="D5809" s="90"/>
      <c r="E5809" s="90"/>
      <c r="F5809" s="90"/>
      <c r="G5809" s="90"/>
      <c r="H5809" s="90"/>
    </row>
    <row r="5810" spans="1:8">
      <c r="A5810" s="90"/>
      <c r="B5810" s="90"/>
      <c r="C5810" s="90"/>
      <c r="D5810" s="90"/>
      <c r="E5810" s="90"/>
      <c r="F5810" s="90"/>
      <c r="G5810" s="90"/>
      <c r="H5810" s="90"/>
    </row>
    <row r="5811" spans="1:8">
      <c r="A5811" s="90"/>
      <c r="B5811" s="90"/>
      <c r="C5811" s="90"/>
      <c r="D5811" s="90"/>
      <c r="E5811" s="90"/>
      <c r="F5811" s="90"/>
      <c r="G5811" s="90"/>
      <c r="H5811" s="90"/>
    </row>
    <row r="5812" spans="1:8">
      <c r="A5812" s="90"/>
      <c r="B5812" s="90"/>
      <c r="C5812" s="90"/>
      <c r="D5812" s="90"/>
      <c r="E5812" s="90"/>
      <c r="F5812" s="90"/>
      <c r="G5812" s="90"/>
      <c r="H5812" s="90"/>
    </row>
    <row r="5813" spans="1:8">
      <c r="A5813" s="90"/>
      <c r="B5813" s="90"/>
      <c r="C5813" s="90"/>
      <c r="D5813" s="90"/>
      <c r="E5813" s="90"/>
      <c r="F5813" s="90"/>
      <c r="G5813" s="90"/>
      <c r="H5813" s="90"/>
    </row>
    <row r="5814" spans="1:8">
      <c r="A5814" s="90"/>
      <c r="B5814" s="90"/>
      <c r="C5814" s="90"/>
      <c r="D5814" s="90"/>
      <c r="E5814" s="90"/>
      <c r="F5814" s="90"/>
      <c r="G5814" s="90"/>
      <c r="H5814" s="90"/>
    </row>
    <row r="5815" spans="1:8">
      <c r="A5815" s="90"/>
      <c r="B5815" s="90"/>
      <c r="C5815" s="90"/>
      <c r="D5815" s="90"/>
      <c r="E5815" s="90"/>
      <c r="F5815" s="90"/>
      <c r="G5815" s="90"/>
      <c r="H5815" s="90"/>
    </row>
    <row r="5816" spans="1:8">
      <c r="A5816" s="90"/>
      <c r="B5816" s="90"/>
      <c r="C5816" s="90"/>
      <c r="D5816" s="90"/>
      <c r="E5816" s="90"/>
      <c r="F5816" s="90"/>
      <c r="G5816" s="90"/>
      <c r="H5816" s="90"/>
    </row>
    <row r="5817" spans="1:8">
      <c r="A5817" s="90"/>
      <c r="B5817" s="90"/>
      <c r="C5817" s="90"/>
      <c r="D5817" s="90"/>
      <c r="E5817" s="90"/>
      <c r="F5817" s="90"/>
      <c r="G5817" s="90"/>
      <c r="H5817" s="90"/>
    </row>
    <row r="5818" spans="1:8">
      <c r="A5818" s="90"/>
      <c r="B5818" s="90"/>
      <c r="C5818" s="90"/>
      <c r="D5818" s="90"/>
      <c r="E5818" s="90"/>
      <c r="F5818" s="90"/>
      <c r="G5818" s="90"/>
      <c r="H5818" s="90"/>
    </row>
    <row r="5819" spans="1:8">
      <c r="A5819" s="90"/>
      <c r="B5819" s="90"/>
      <c r="C5819" s="90"/>
      <c r="D5819" s="90"/>
      <c r="E5819" s="90"/>
      <c r="F5819" s="90"/>
      <c r="G5819" s="90"/>
      <c r="H5819" s="90"/>
    </row>
    <row r="5820" spans="1:8">
      <c r="A5820" s="90"/>
      <c r="B5820" s="90"/>
      <c r="C5820" s="90"/>
      <c r="D5820" s="90"/>
      <c r="E5820" s="90"/>
      <c r="F5820" s="90"/>
      <c r="G5820" s="90"/>
      <c r="H5820" s="90"/>
    </row>
    <row r="5821" spans="1:8">
      <c r="A5821" s="90"/>
      <c r="B5821" s="90"/>
      <c r="C5821" s="90"/>
      <c r="D5821" s="90"/>
      <c r="E5821" s="90"/>
      <c r="F5821" s="90"/>
      <c r="G5821" s="90"/>
      <c r="H5821" s="90"/>
    </row>
    <row r="5822" spans="1:8">
      <c r="A5822" s="90"/>
      <c r="B5822" s="90"/>
      <c r="C5822" s="90"/>
      <c r="D5822" s="90"/>
      <c r="E5822" s="90"/>
      <c r="F5822" s="90"/>
      <c r="G5822" s="90"/>
      <c r="H5822" s="90"/>
    </row>
    <row r="5823" spans="1:8">
      <c r="A5823" s="90"/>
      <c r="B5823" s="90"/>
      <c r="C5823" s="90"/>
      <c r="D5823" s="90"/>
      <c r="E5823" s="90"/>
      <c r="F5823" s="90"/>
      <c r="G5823" s="90"/>
      <c r="H5823" s="90"/>
    </row>
    <row r="5824" spans="1:8">
      <c r="A5824" s="90"/>
      <c r="B5824" s="90"/>
      <c r="C5824" s="90"/>
      <c r="D5824" s="90"/>
      <c r="E5824" s="90"/>
      <c r="F5824" s="90"/>
      <c r="G5824" s="90"/>
      <c r="H5824" s="90"/>
    </row>
    <row r="5825" spans="1:8">
      <c r="A5825" s="90"/>
      <c r="B5825" s="90"/>
      <c r="C5825" s="90"/>
      <c r="D5825" s="90"/>
      <c r="E5825" s="90"/>
      <c r="F5825" s="90"/>
      <c r="G5825" s="90"/>
      <c r="H5825" s="90"/>
    </row>
    <row r="5826" spans="1:8">
      <c r="A5826" s="90"/>
      <c r="B5826" s="90"/>
      <c r="C5826" s="90"/>
      <c r="D5826" s="90"/>
      <c r="E5826" s="90"/>
      <c r="F5826" s="90"/>
      <c r="G5826" s="90"/>
      <c r="H5826" s="90"/>
    </row>
    <row r="5827" spans="1:8">
      <c r="A5827" s="90"/>
      <c r="B5827" s="90"/>
      <c r="C5827" s="90"/>
      <c r="D5827" s="90"/>
      <c r="E5827" s="90"/>
      <c r="F5827" s="90"/>
      <c r="G5827" s="90"/>
      <c r="H5827" s="90"/>
    </row>
    <row r="5828" spans="1:8">
      <c r="A5828" s="90"/>
      <c r="B5828" s="90"/>
      <c r="C5828" s="90"/>
      <c r="D5828" s="90"/>
      <c r="E5828" s="90"/>
      <c r="F5828" s="90"/>
      <c r="G5828" s="90"/>
      <c r="H5828" s="90"/>
    </row>
    <row r="5829" spans="1:8">
      <c r="A5829" s="90"/>
      <c r="B5829" s="90"/>
      <c r="C5829" s="90"/>
      <c r="D5829" s="90"/>
      <c r="E5829" s="90"/>
      <c r="F5829" s="90"/>
      <c r="G5829" s="90"/>
      <c r="H5829" s="90"/>
    </row>
    <row r="5830" spans="1:8">
      <c r="A5830" s="90"/>
      <c r="B5830" s="90"/>
      <c r="C5830" s="90"/>
      <c r="D5830" s="90"/>
      <c r="E5830" s="90"/>
      <c r="F5830" s="90"/>
      <c r="G5830" s="90"/>
      <c r="H5830" s="90"/>
    </row>
    <row r="5831" spans="1:8">
      <c r="A5831" s="90"/>
      <c r="B5831" s="90"/>
      <c r="C5831" s="90"/>
      <c r="D5831" s="90"/>
      <c r="E5831" s="90"/>
      <c r="F5831" s="90"/>
      <c r="G5831" s="90"/>
      <c r="H5831" s="90"/>
    </row>
    <row r="5832" spans="1:8">
      <c r="A5832" s="90"/>
      <c r="B5832" s="90"/>
      <c r="C5832" s="90"/>
      <c r="D5832" s="90"/>
      <c r="E5832" s="90"/>
      <c r="F5832" s="90"/>
      <c r="G5832" s="90"/>
      <c r="H5832" s="90"/>
    </row>
    <row r="5833" spans="1:8">
      <c r="A5833" s="90"/>
      <c r="B5833" s="90"/>
      <c r="C5833" s="90"/>
      <c r="D5833" s="90"/>
      <c r="E5833" s="90"/>
      <c r="F5833" s="90"/>
      <c r="G5833" s="90"/>
      <c r="H5833" s="90"/>
    </row>
    <row r="5834" spans="1:8">
      <c r="A5834" s="90"/>
      <c r="B5834" s="90"/>
      <c r="C5834" s="90"/>
      <c r="D5834" s="90"/>
      <c r="E5834" s="90"/>
      <c r="F5834" s="90"/>
      <c r="G5834" s="90"/>
      <c r="H5834" s="90"/>
    </row>
    <row r="5835" spans="1:8">
      <c r="A5835" s="90"/>
      <c r="B5835" s="90"/>
      <c r="C5835" s="90"/>
      <c r="D5835" s="90"/>
      <c r="E5835" s="90"/>
      <c r="F5835" s="90"/>
      <c r="G5835" s="90"/>
      <c r="H5835" s="90"/>
    </row>
    <row r="5836" spans="1:8">
      <c r="A5836" s="90"/>
      <c r="B5836" s="90"/>
      <c r="C5836" s="90"/>
      <c r="D5836" s="90"/>
      <c r="E5836" s="90"/>
      <c r="F5836" s="90"/>
      <c r="G5836" s="90"/>
      <c r="H5836" s="90"/>
    </row>
    <row r="5837" spans="1:8">
      <c r="A5837" s="90"/>
      <c r="B5837" s="90"/>
      <c r="C5837" s="90"/>
      <c r="D5837" s="90"/>
      <c r="E5837" s="90"/>
      <c r="F5837" s="90"/>
      <c r="G5837" s="90"/>
      <c r="H5837" s="90"/>
    </row>
    <row r="5838" spans="1:8">
      <c r="A5838" s="90"/>
      <c r="B5838" s="90"/>
      <c r="C5838" s="90"/>
      <c r="D5838" s="90"/>
      <c r="E5838" s="90"/>
      <c r="F5838" s="90"/>
      <c r="G5838" s="90"/>
      <c r="H5838" s="90"/>
    </row>
    <row r="5839" spans="1:8">
      <c r="A5839" s="90"/>
      <c r="B5839" s="90"/>
      <c r="C5839" s="90"/>
      <c r="D5839" s="90"/>
      <c r="E5839" s="90"/>
      <c r="F5839" s="90"/>
      <c r="G5839" s="90"/>
      <c r="H5839" s="90"/>
    </row>
    <row r="5840" spans="1:8">
      <c r="A5840" s="90"/>
      <c r="B5840" s="90"/>
      <c r="C5840" s="90"/>
      <c r="D5840" s="90"/>
      <c r="E5840" s="90"/>
      <c r="F5840" s="90"/>
      <c r="G5840" s="90"/>
      <c r="H5840" s="90"/>
    </row>
    <row r="5841" spans="1:8">
      <c r="A5841" s="90"/>
      <c r="B5841" s="90"/>
      <c r="C5841" s="90"/>
      <c r="D5841" s="90"/>
      <c r="E5841" s="90"/>
      <c r="F5841" s="90"/>
      <c r="G5841" s="90"/>
      <c r="H5841" s="90"/>
    </row>
    <row r="5842" spans="1:8">
      <c r="A5842" s="90"/>
      <c r="B5842" s="90"/>
      <c r="C5842" s="90"/>
      <c r="D5842" s="90"/>
      <c r="E5842" s="90"/>
      <c r="F5842" s="90"/>
      <c r="G5842" s="90"/>
      <c r="H5842" s="90"/>
    </row>
    <row r="5843" spans="1:8">
      <c r="A5843" s="90"/>
      <c r="B5843" s="90"/>
      <c r="C5843" s="90"/>
      <c r="D5843" s="90"/>
      <c r="E5843" s="90"/>
      <c r="F5843" s="90"/>
      <c r="G5843" s="90"/>
      <c r="H5843" s="90"/>
    </row>
    <row r="5844" spans="1:8">
      <c r="A5844" s="90"/>
      <c r="B5844" s="90"/>
      <c r="C5844" s="90"/>
      <c r="D5844" s="90"/>
      <c r="E5844" s="90"/>
      <c r="F5844" s="90"/>
      <c r="G5844" s="90"/>
      <c r="H5844" s="90"/>
    </row>
    <row r="5845" spans="1:8">
      <c r="A5845" s="90"/>
      <c r="B5845" s="90"/>
      <c r="C5845" s="90"/>
      <c r="D5845" s="90"/>
      <c r="E5845" s="90"/>
      <c r="F5845" s="90"/>
      <c r="G5845" s="90"/>
      <c r="H5845" s="90"/>
    </row>
    <row r="5846" spans="1:8">
      <c r="A5846" s="90"/>
      <c r="B5846" s="90"/>
      <c r="C5846" s="90"/>
      <c r="D5846" s="90"/>
      <c r="E5846" s="90"/>
      <c r="F5846" s="90"/>
      <c r="G5846" s="90"/>
      <c r="H5846" s="90"/>
    </row>
    <row r="5847" spans="1:8">
      <c r="A5847" s="90"/>
      <c r="B5847" s="90"/>
      <c r="C5847" s="90"/>
      <c r="D5847" s="90"/>
      <c r="E5847" s="90"/>
      <c r="F5847" s="90"/>
      <c r="G5847" s="90"/>
      <c r="H5847" s="90"/>
    </row>
    <row r="5848" spans="1:8">
      <c r="A5848" s="90"/>
      <c r="B5848" s="90"/>
      <c r="C5848" s="90"/>
      <c r="D5848" s="90"/>
      <c r="E5848" s="90"/>
      <c r="F5848" s="90"/>
      <c r="G5848" s="90"/>
      <c r="H5848" s="90"/>
    </row>
    <row r="5849" spans="1:8">
      <c r="A5849" s="90"/>
      <c r="B5849" s="90"/>
      <c r="C5849" s="90"/>
      <c r="D5849" s="90"/>
      <c r="E5849" s="90"/>
      <c r="F5849" s="90"/>
      <c r="G5849" s="90"/>
      <c r="H5849" s="90"/>
    </row>
    <row r="5850" spans="1:8">
      <c r="A5850" s="90"/>
      <c r="B5850" s="90"/>
      <c r="C5850" s="90"/>
      <c r="D5850" s="90"/>
      <c r="E5850" s="90"/>
      <c r="F5850" s="90"/>
      <c r="G5850" s="90"/>
      <c r="H5850" s="90"/>
    </row>
    <row r="5851" spans="1:8">
      <c r="A5851" s="90"/>
      <c r="B5851" s="90"/>
      <c r="C5851" s="90"/>
      <c r="D5851" s="90"/>
      <c r="E5851" s="90"/>
      <c r="F5851" s="90"/>
      <c r="G5851" s="90"/>
      <c r="H5851" s="90"/>
    </row>
    <row r="5852" spans="1:8">
      <c r="A5852" s="90"/>
      <c r="B5852" s="90"/>
      <c r="C5852" s="90"/>
      <c r="D5852" s="90"/>
      <c r="E5852" s="90"/>
      <c r="F5852" s="90"/>
      <c r="G5852" s="90"/>
      <c r="H5852" s="90"/>
    </row>
    <row r="5853" spans="1:8">
      <c r="A5853" s="90"/>
      <c r="B5853" s="90"/>
      <c r="C5853" s="90"/>
      <c r="D5853" s="90"/>
      <c r="E5853" s="90"/>
      <c r="F5853" s="90"/>
      <c r="G5853" s="90"/>
      <c r="H5853" s="90"/>
    </row>
    <row r="5854" spans="1:8">
      <c r="A5854" s="90"/>
      <c r="B5854" s="90"/>
      <c r="C5854" s="90"/>
      <c r="D5854" s="90"/>
      <c r="E5854" s="90"/>
      <c r="F5854" s="90"/>
      <c r="G5854" s="90"/>
      <c r="H5854" s="90"/>
    </row>
    <row r="5855" spans="1:8">
      <c r="A5855" s="90"/>
      <c r="B5855" s="90"/>
      <c r="C5855" s="90"/>
      <c r="D5855" s="90"/>
      <c r="E5855" s="90"/>
      <c r="F5855" s="90"/>
      <c r="G5855" s="90"/>
      <c r="H5855" s="90"/>
    </row>
    <row r="5856" spans="1:8">
      <c r="A5856" s="90"/>
      <c r="B5856" s="90"/>
      <c r="C5856" s="90"/>
      <c r="D5856" s="90"/>
      <c r="E5856" s="90"/>
      <c r="F5856" s="90"/>
      <c r="G5856" s="90"/>
      <c r="H5856" s="90"/>
    </row>
    <row r="5857" spans="1:8">
      <c r="A5857" s="90"/>
      <c r="B5857" s="90"/>
      <c r="C5857" s="90"/>
      <c r="D5857" s="90"/>
      <c r="E5857" s="90"/>
      <c r="F5857" s="90"/>
      <c r="G5857" s="90"/>
      <c r="H5857" s="90"/>
    </row>
    <row r="5858" spans="1:8">
      <c r="A5858" s="90"/>
      <c r="B5858" s="90"/>
      <c r="C5858" s="90"/>
      <c r="D5858" s="90"/>
      <c r="E5858" s="90"/>
      <c r="F5858" s="90"/>
      <c r="G5858" s="90"/>
      <c r="H5858" s="90"/>
    </row>
    <row r="5859" spans="1:8">
      <c r="A5859" s="90"/>
      <c r="B5859" s="90"/>
      <c r="C5859" s="90"/>
      <c r="D5859" s="90"/>
      <c r="E5859" s="90"/>
      <c r="F5859" s="90"/>
      <c r="G5859" s="90"/>
      <c r="H5859" s="90"/>
    </row>
    <row r="5860" spans="1:8">
      <c r="A5860" s="90"/>
      <c r="B5860" s="90"/>
      <c r="C5860" s="90"/>
      <c r="D5860" s="90"/>
      <c r="E5860" s="90"/>
      <c r="F5860" s="90"/>
      <c r="G5860" s="90"/>
      <c r="H5860" s="90"/>
    </row>
    <row r="5861" spans="1:8">
      <c r="A5861" s="90"/>
      <c r="B5861" s="90"/>
      <c r="C5861" s="90"/>
      <c r="D5861" s="90"/>
      <c r="E5861" s="90"/>
      <c r="F5861" s="90"/>
      <c r="G5861" s="90"/>
      <c r="H5861" s="90"/>
    </row>
    <row r="5862" spans="1:8">
      <c r="A5862" s="90"/>
      <c r="B5862" s="90"/>
      <c r="C5862" s="90"/>
      <c r="D5862" s="90"/>
      <c r="E5862" s="90"/>
      <c r="F5862" s="90"/>
      <c r="G5862" s="90"/>
      <c r="H5862" s="90"/>
    </row>
    <row r="5863" spans="1:8">
      <c r="A5863" s="90"/>
      <c r="B5863" s="90"/>
      <c r="C5863" s="90"/>
      <c r="D5863" s="90"/>
      <c r="E5863" s="90"/>
      <c r="F5863" s="90"/>
      <c r="G5863" s="90"/>
      <c r="H5863" s="90"/>
    </row>
    <row r="5864" spans="1:8">
      <c r="A5864" s="90"/>
      <c r="B5864" s="90"/>
      <c r="C5864" s="90"/>
      <c r="D5864" s="90"/>
      <c r="E5864" s="90"/>
      <c r="F5864" s="90"/>
      <c r="G5864" s="90"/>
      <c r="H5864" s="90"/>
    </row>
    <row r="5865" spans="1:8">
      <c r="A5865" s="90"/>
      <c r="B5865" s="90"/>
      <c r="C5865" s="90"/>
      <c r="D5865" s="90"/>
      <c r="E5865" s="90"/>
      <c r="F5865" s="90"/>
      <c r="G5865" s="90"/>
      <c r="H5865" s="90"/>
    </row>
    <row r="5866" spans="1:8">
      <c r="A5866" s="90"/>
      <c r="B5866" s="90"/>
      <c r="C5866" s="90"/>
      <c r="D5866" s="90"/>
      <c r="E5866" s="90"/>
      <c r="F5866" s="90"/>
      <c r="G5866" s="90"/>
      <c r="H5866" s="90"/>
    </row>
    <row r="5867" spans="1:8">
      <c r="A5867" s="90"/>
      <c r="B5867" s="90"/>
      <c r="C5867" s="90"/>
      <c r="D5867" s="90"/>
      <c r="E5867" s="90"/>
      <c r="F5867" s="90"/>
      <c r="G5867" s="90"/>
      <c r="H5867" s="90"/>
    </row>
    <row r="5868" spans="1:8">
      <c r="A5868" s="90"/>
      <c r="B5868" s="90"/>
      <c r="C5868" s="90"/>
      <c r="D5868" s="90"/>
      <c r="E5868" s="90"/>
      <c r="F5868" s="90"/>
      <c r="G5868" s="90"/>
      <c r="H5868" s="90"/>
    </row>
    <row r="5869" spans="1:8">
      <c r="A5869" s="90"/>
      <c r="B5869" s="90"/>
      <c r="C5869" s="90"/>
      <c r="D5869" s="90"/>
      <c r="E5869" s="90"/>
      <c r="F5869" s="90"/>
      <c r="G5869" s="90"/>
      <c r="H5869" s="90"/>
    </row>
    <row r="5870" spans="1:8">
      <c r="A5870" s="90"/>
      <c r="B5870" s="90"/>
      <c r="C5870" s="90"/>
      <c r="D5870" s="90"/>
      <c r="E5870" s="90"/>
      <c r="F5870" s="90"/>
      <c r="G5870" s="90"/>
      <c r="H5870" s="90"/>
    </row>
    <row r="5871" spans="1:8">
      <c r="A5871" s="90"/>
      <c r="B5871" s="90"/>
      <c r="C5871" s="90"/>
      <c r="D5871" s="90"/>
      <c r="E5871" s="90"/>
      <c r="F5871" s="90"/>
      <c r="G5871" s="90"/>
      <c r="H5871" s="90"/>
    </row>
    <row r="5872" spans="1:8">
      <c r="A5872" s="90"/>
      <c r="B5872" s="90"/>
      <c r="C5872" s="90"/>
      <c r="D5872" s="90"/>
      <c r="E5872" s="90"/>
      <c r="F5872" s="90"/>
      <c r="G5872" s="90"/>
      <c r="H5872" s="90"/>
    </row>
    <row r="5873" spans="1:8">
      <c r="A5873" s="90"/>
      <c r="B5873" s="90"/>
      <c r="C5873" s="90"/>
      <c r="D5873" s="90"/>
      <c r="E5873" s="90"/>
      <c r="F5873" s="90"/>
      <c r="G5873" s="90"/>
      <c r="H5873" s="90"/>
    </row>
    <row r="5874" spans="1:8">
      <c r="A5874" s="90"/>
      <c r="B5874" s="90"/>
      <c r="C5874" s="90"/>
      <c r="D5874" s="90"/>
      <c r="E5874" s="90"/>
      <c r="F5874" s="90"/>
      <c r="G5874" s="90"/>
      <c r="H5874" s="90"/>
    </row>
    <row r="5875" spans="1:8">
      <c r="A5875" s="90"/>
      <c r="B5875" s="90"/>
      <c r="C5875" s="90"/>
      <c r="D5875" s="90"/>
      <c r="E5875" s="90"/>
      <c r="F5875" s="90"/>
      <c r="G5875" s="90"/>
      <c r="H5875" s="90"/>
    </row>
    <row r="5876" spans="1:8">
      <c r="A5876" s="90"/>
      <c r="B5876" s="90"/>
      <c r="C5876" s="90"/>
      <c r="D5876" s="90"/>
      <c r="E5876" s="90"/>
      <c r="F5876" s="90"/>
      <c r="G5876" s="90"/>
      <c r="H5876" s="90"/>
    </row>
    <row r="5877" spans="1:8">
      <c r="A5877" s="90"/>
      <c r="B5877" s="90"/>
      <c r="C5877" s="90"/>
      <c r="D5877" s="90"/>
      <c r="E5877" s="90"/>
      <c r="F5877" s="90"/>
      <c r="G5877" s="90"/>
      <c r="H5877" s="90"/>
    </row>
    <row r="5878" spans="1:8">
      <c r="A5878" s="90"/>
      <c r="B5878" s="90"/>
      <c r="C5878" s="90"/>
      <c r="D5878" s="90"/>
      <c r="E5878" s="90"/>
      <c r="F5878" s="90"/>
      <c r="G5878" s="90"/>
      <c r="H5878" s="90"/>
    </row>
    <row r="5879" spans="1:8">
      <c r="A5879" s="90"/>
      <c r="B5879" s="90"/>
      <c r="C5879" s="90"/>
      <c r="D5879" s="90"/>
      <c r="E5879" s="90"/>
      <c r="F5879" s="90"/>
      <c r="G5879" s="90"/>
      <c r="H5879" s="90"/>
    </row>
    <row r="5880" spans="1:8">
      <c r="A5880" s="90"/>
      <c r="B5880" s="90"/>
      <c r="C5880" s="90"/>
      <c r="D5880" s="90"/>
      <c r="E5880" s="90"/>
      <c r="F5880" s="90"/>
      <c r="G5880" s="90"/>
      <c r="H5880" s="90"/>
    </row>
    <row r="5881" spans="1:8">
      <c r="A5881" s="90"/>
      <c r="B5881" s="90"/>
      <c r="C5881" s="90"/>
      <c r="D5881" s="90"/>
      <c r="E5881" s="90"/>
      <c r="F5881" s="90"/>
      <c r="G5881" s="90"/>
      <c r="H5881" s="90"/>
    </row>
    <row r="5882" spans="1:8">
      <c r="A5882" s="90"/>
      <c r="B5882" s="90"/>
      <c r="C5882" s="90"/>
      <c r="D5882" s="90"/>
      <c r="E5882" s="90"/>
      <c r="F5882" s="90"/>
      <c r="G5882" s="90"/>
      <c r="H5882" s="90"/>
    </row>
    <row r="5883" spans="1:8">
      <c r="A5883" s="90"/>
      <c r="B5883" s="90"/>
      <c r="C5883" s="90"/>
      <c r="D5883" s="90"/>
      <c r="E5883" s="90"/>
      <c r="F5883" s="90"/>
      <c r="G5883" s="90"/>
      <c r="H5883" s="90"/>
    </row>
    <row r="5884" spans="1:8">
      <c r="A5884" s="90"/>
      <c r="B5884" s="90"/>
      <c r="C5884" s="90"/>
      <c r="D5884" s="90"/>
      <c r="E5884" s="90"/>
      <c r="F5884" s="90"/>
      <c r="G5884" s="90"/>
      <c r="H5884" s="90"/>
    </row>
    <row r="5885" spans="1:8">
      <c r="A5885" s="90"/>
      <c r="B5885" s="90"/>
      <c r="C5885" s="90"/>
      <c r="D5885" s="90"/>
      <c r="E5885" s="90"/>
      <c r="F5885" s="90"/>
      <c r="G5885" s="90"/>
      <c r="H5885" s="90"/>
    </row>
    <row r="5886" spans="1:8">
      <c r="A5886" s="90"/>
      <c r="B5886" s="90"/>
      <c r="C5886" s="90"/>
      <c r="D5886" s="90"/>
      <c r="E5886" s="90"/>
      <c r="F5886" s="90"/>
      <c r="G5886" s="90"/>
      <c r="H5886" s="90"/>
    </row>
    <row r="5887" spans="1:8">
      <c r="A5887" s="90"/>
      <c r="B5887" s="90"/>
      <c r="C5887" s="90"/>
      <c r="D5887" s="90"/>
      <c r="E5887" s="90"/>
      <c r="F5887" s="90"/>
      <c r="G5887" s="90"/>
      <c r="H5887" s="90"/>
    </row>
    <row r="5888" spans="1:8">
      <c r="A5888" s="90"/>
      <c r="B5888" s="90"/>
      <c r="C5888" s="90"/>
      <c r="D5888" s="90"/>
      <c r="E5888" s="90"/>
      <c r="F5888" s="90"/>
      <c r="G5888" s="90"/>
      <c r="H5888" s="90"/>
    </row>
    <row r="5889" spans="1:8">
      <c r="A5889" s="90"/>
      <c r="B5889" s="90"/>
      <c r="C5889" s="90"/>
      <c r="D5889" s="90"/>
      <c r="E5889" s="90"/>
      <c r="F5889" s="90"/>
      <c r="G5889" s="90"/>
      <c r="H5889" s="90"/>
    </row>
    <row r="5890" spans="1:8">
      <c r="A5890" s="90"/>
      <c r="B5890" s="90"/>
      <c r="C5890" s="90"/>
      <c r="D5890" s="90"/>
      <c r="E5890" s="90"/>
      <c r="F5890" s="90"/>
      <c r="G5890" s="90"/>
      <c r="H5890" s="90"/>
    </row>
    <row r="5891" spans="1:8">
      <c r="A5891" s="90"/>
      <c r="B5891" s="90"/>
      <c r="C5891" s="90"/>
      <c r="D5891" s="90"/>
      <c r="E5891" s="90"/>
      <c r="F5891" s="90"/>
      <c r="G5891" s="90"/>
      <c r="H5891" s="90"/>
    </row>
    <row r="5892" spans="1:8">
      <c r="A5892" s="90"/>
      <c r="B5892" s="90"/>
      <c r="C5892" s="90"/>
      <c r="D5892" s="90"/>
      <c r="E5892" s="90"/>
      <c r="F5892" s="90"/>
      <c r="G5892" s="90"/>
      <c r="H5892" s="90"/>
    </row>
    <row r="5893" spans="1:8">
      <c r="A5893" s="90"/>
      <c r="B5893" s="90"/>
      <c r="C5893" s="90"/>
      <c r="D5893" s="90"/>
      <c r="E5893" s="90"/>
      <c r="F5893" s="90"/>
      <c r="G5893" s="90"/>
      <c r="H5893" s="90"/>
    </row>
    <row r="5894" spans="1:8">
      <c r="A5894" s="90"/>
      <c r="B5894" s="90"/>
      <c r="C5894" s="90"/>
      <c r="D5894" s="90"/>
      <c r="E5894" s="90"/>
      <c r="F5894" s="90"/>
      <c r="G5894" s="90"/>
      <c r="H5894" s="90"/>
    </row>
    <row r="5895" spans="1:8">
      <c r="A5895" s="90"/>
      <c r="B5895" s="90"/>
      <c r="C5895" s="90"/>
      <c r="D5895" s="90"/>
      <c r="E5895" s="90"/>
      <c r="F5895" s="90"/>
      <c r="G5895" s="90"/>
      <c r="H5895" s="90"/>
    </row>
    <row r="5896" spans="1:8">
      <c r="A5896" s="90"/>
      <c r="B5896" s="90"/>
      <c r="C5896" s="90"/>
      <c r="D5896" s="90"/>
      <c r="E5896" s="90"/>
      <c r="F5896" s="90"/>
      <c r="G5896" s="90"/>
      <c r="H5896" s="90"/>
    </row>
    <row r="5897" spans="1:8">
      <c r="A5897" s="90"/>
      <c r="B5897" s="90"/>
      <c r="C5897" s="90"/>
      <c r="D5897" s="90"/>
      <c r="E5897" s="90"/>
      <c r="F5897" s="90"/>
      <c r="G5897" s="90"/>
      <c r="H5897" s="90"/>
    </row>
    <row r="5898" spans="1:8">
      <c r="A5898" s="90"/>
      <c r="B5898" s="90"/>
      <c r="C5898" s="90"/>
      <c r="D5898" s="90"/>
      <c r="E5898" s="90"/>
      <c r="F5898" s="90"/>
      <c r="G5898" s="90"/>
      <c r="H5898" s="90"/>
    </row>
    <row r="5899" spans="1:8">
      <c r="A5899" s="90"/>
      <c r="B5899" s="90"/>
      <c r="C5899" s="90"/>
      <c r="D5899" s="90"/>
      <c r="E5899" s="90"/>
      <c r="F5899" s="90"/>
      <c r="G5899" s="90"/>
      <c r="H5899" s="90"/>
    </row>
    <row r="5900" spans="1:8">
      <c r="A5900" s="90"/>
      <c r="B5900" s="90"/>
      <c r="C5900" s="90"/>
      <c r="D5900" s="90"/>
      <c r="E5900" s="90"/>
      <c r="F5900" s="90"/>
      <c r="G5900" s="90"/>
      <c r="H5900" s="90"/>
    </row>
    <row r="5901" spans="1:8">
      <c r="A5901" s="90"/>
      <c r="B5901" s="90"/>
      <c r="C5901" s="90"/>
      <c r="D5901" s="90"/>
      <c r="E5901" s="90"/>
      <c r="F5901" s="90"/>
      <c r="G5901" s="90"/>
      <c r="H5901" s="90"/>
    </row>
    <row r="5902" spans="1:8">
      <c r="A5902" s="90"/>
      <c r="B5902" s="90"/>
      <c r="C5902" s="90"/>
      <c r="D5902" s="90"/>
      <c r="E5902" s="90"/>
      <c r="F5902" s="90"/>
      <c r="G5902" s="90"/>
      <c r="H5902" s="90"/>
    </row>
    <row r="5903" spans="1:8">
      <c r="A5903" s="90"/>
      <c r="B5903" s="90"/>
      <c r="C5903" s="90"/>
      <c r="D5903" s="90"/>
      <c r="E5903" s="90"/>
      <c r="F5903" s="90"/>
      <c r="G5903" s="90"/>
      <c r="H5903" s="90"/>
    </row>
    <row r="5904" spans="1:8">
      <c r="A5904" s="90"/>
      <c r="B5904" s="90"/>
      <c r="C5904" s="90"/>
      <c r="D5904" s="90"/>
      <c r="E5904" s="90"/>
      <c r="F5904" s="90"/>
      <c r="G5904" s="90"/>
      <c r="H5904" s="90"/>
    </row>
    <row r="5905" spans="1:8">
      <c r="A5905" s="90"/>
      <c r="B5905" s="90"/>
      <c r="C5905" s="90"/>
      <c r="D5905" s="90"/>
      <c r="E5905" s="90"/>
      <c r="F5905" s="90"/>
      <c r="G5905" s="90"/>
      <c r="H5905" s="90"/>
    </row>
    <row r="5906" spans="1:8">
      <c r="A5906" s="90"/>
      <c r="B5906" s="90"/>
      <c r="C5906" s="90"/>
      <c r="D5906" s="90"/>
      <c r="E5906" s="90"/>
      <c r="F5906" s="90"/>
      <c r="G5906" s="90"/>
      <c r="H5906" s="90"/>
    </row>
    <row r="5907" spans="1:8">
      <c r="A5907" s="90"/>
      <c r="B5907" s="90"/>
      <c r="C5907" s="90"/>
      <c r="D5907" s="90"/>
      <c r="E5907" s="90"/>
      <c r="F5907" s="90"/>
      <c r="G5907" s="90"/>
      <c r="H5907" s="90"/>
    </row>
    <row r="5908" spans="1:8">
      <c r="A5908" s="90"/>
      <c r="B5908" s="90"/>
      <c r="C5908" s="90"/>
      <c r="D5908" s="90"/>
      <c r="E5908" s="90"/>
      <c r="F5908" s="90"/>
      <c r="G5908" s="90"/>
      <c r="H5908" s="90"/>
    </row>
    <row r="5909" spans="1:8">
      <c r="A5909" s="90"/>
      <c r="B5909" s="90"/>
      <c r="C5909" s="90"/>
      <c r="D5909" s="90"/>
      <c r="E5909" s="90"/>
      <c r="F5909" s="90"/>
      <c r="G5909" s="90"/>
      <c r="H5909" s="90"/>
    </row>
    <row r="5910" spans="1:8">
      <c r="A5910" s="90"/>
      <c r="B5910" s="90"/>
      <c r="C5910" s="90"/>
      <c r="D5910" s="90"/>
      <c r="E5910" s="90"/>
      <c r="F5910" s="90"/>
      <c r="G5910" s="90"/>
      <c r="H5910" s="90"/>
    </row>
    <row r="5911" spans="1:8">
      <c r="A5911" s="90"/>
      <c r="B5911" s="90"/>
      <c r="C5911" s="90"/>
      <c r="D5911" s="90"/>
      <c r="E5911" s="90"/>
      <c r="F5911" s="90"/>
      <c r="G5911" s="90"/>
      <c r="H5911" s="90"/>
    </row>
    <row r="5912" spans="1:8">
      <c r="A5912" s="90"/>
      <c r="B5912" s="90"/>
      <c r="C5912" s="90"/>
      <c r="D5912" s="90"/>
      <c r="E5912" s="90"/>
      <c r="F5912" s="90"/>
      <c r="G5912" s="90"/>
      <c r="H5912" s="90"/>
    </row>
    <row r="5913" spans="1:8">
      <c r="A5913" s="90"/>
      <c r="B5913" s="90"/>
      <c r="C5913" s="90"/>
      <c r="D5913" s="90"/>
      <c r="E5913" s="90"/>
      <c r="F5913" s="90"/>
      <c r="G5913" s="90"/>
      <c r="H5913" s="90"/>
    </row>
    <row r="5914" spans="1:8">
      <c r="A5914" s="90"/>
      <c r="B5914" s="90"/>
      <c r="C5914" s="90"/>
      <c r="D5914" s="90"/>
      <c r="E5914" s="90"/>
      <c r="F5914" s="90"/>
      <c r="G5914" s="90"/>
      <c r="H5914" s="90"/>
    </row>
    <row r="5915" spans="1:8">
      <c r="A5915" s="90"/>
      <c r="B5915" s="90"/>
      <c r="C5915" s="90"/>
      <c r="D5915" s="90"/>
      <c r="E5915" s="90"/>
      <c r="F5915" s="90"/>
      <c r="G5915" s="90"/>
      <c r="H5915" s="90"/>
    </row>
    <row r="5916" spans="1:8">
      <c r="A5916" s="90"/>
      <c r="B5916" s="90"/>
      <c r="C5916" s="90"/>
      <c r="D5916" s="90"/>
      <c r="E5916" s="90"/>
      <c r="F5916" s="90"/>
      <c r="G5916" s="90"/>
      <c r="H5916" s="90"/>
    </row>
    <row r="5917" spans="1:8">
      <c r="A5917" s="90"/>
      <c r="B5917" s="90"/>
      <c r="C5917" s="90"/>
      <c r="D5917" s="90"/>
      <c r="E5917" s="90"/>
      <c r="F5917" s="90"/>
      <c r="G5917" s="90"/>
      <c r="H5917" s="90"/>
    </row>
    <row r="5918" spans="1:8">
      <c r="A5918" s="90"/>
      <c r="B5918" s="90"/>
      <c r="C5918" s="90"/>
      <c r="D5918" s="90"/>
      <c r="E5918" s="90"/>
      <c r="F5918" s="90"/>
      <c r="G5918" s="90"/>
      <c r="H5918" s="90"/>
    </row>
    <row r="5919" spans="1:8">
      <c r="A5919" s="90"/>
      <c r="B5919" s="90"/>
      <c r="C5919" s="90"/>
      <c r="D5919" s="90"/>
      <c r="E5919" s="90"/>
      <c r="F5919" s="90"/>
      <c r="G5919" s="90"/>
      <c r="H5919" s="90"/>
    </row>
    <row r="5920" spans="1:8">
      <c r="A5920" s="90"/>
      <c r="B5920" s="90"/>
      <c r="C5920" s="90"/>
      <c r="D5920" s="90"/>
      <c r="E5920" s="90"/>
      <c r="F5920" s="90"/>
      <c r="G5920" s="90"/>
      <c r="H5920" s="90"/>
    </row>
    <row r="5921" spans="1:8">
      <c r="A5921" s="90"/>
      <c r="B5921" s="90"/>
      <c r="C5921" s="90"/>
      <c r="D5921" s="90"/>
      <c r="E5921" s="90"/>
      <c r="F5921" s="90"/>
      <c r="G5921" s="90"/>
      <c r="H5921" s="90"/>
    </row>
    <row r="5922" spans="1:8">
      <c r="A5922" s="90"/>
      <c r="B5922" s="90"/>
      <c r="C5922" s="90"/>
      <c r="D5922" s="90"/>
      <c r="E5922" s="90"/>
      <c r="F5922" s="90"/>
      <c r="G5922" s="90"/>
      <c r="H5922" s="90"/>
    </row>
    <row r="5923" spans="1:8">
      <c r="A5923" s="90"/>
      <c r="B5923" s="90"/>
      <c r="C5923" s="90"/>
      <c r="D5923" s="90"/>
      <c r="E5923" s="90"/>
      <c r="F5923" s="90"/>
      <c r="G5923" s="90"/>
      <c r="H5923" s="90"/>
    </row>
    <row r="5924" spans="1:8">
      <c r="A5924" s="90"/>
      <c r="B5924" s="90"/>
      <c r="C5924" s="90"/>
      <c r="D5924" s="90"/>
      <c r="E5924" s="90"/>
      <c r="F5924" s="90"/>
      <c r="G5924" s="90"/>
      <c r="H5924" s="90"/>
    </row>
    <row r="5925" spans="1:8">
      <c r="A5925" s="90"/>
      <c r="B5925" s="90"/>
      <c r="C5925" s="90"/>
      <c r="D5925" s="90"/>
      <c r="E5925" s="90"/>
      <c r="F5925" s="90"/>
      <c r="G5925" s="90"/>
      <c r="H5925" s="90"/>
    </row>
    <row r="5926" spans="1:8">
      <c r="A5926" s="90"/>
      <c r="B5926" s="90"/>
      <c r="C5926" s="90"/>
      <c r="D5926" s="90"/>
      <c r="E5926" s="90"/>
      <c r="F5926" s="90"/>
      <c r="G5926" s="90"/>
      <c r="H5926" s="90"/>
    </row>
    <row r="5927" spans="1:8">
      <c r="A5927" s="90"/>
      <c r="B5927" s="90"/>
      <c r="C5927" s="90"/>
      <c r="D5927" s="90"/>
      <c r="E5927" s="90"/>
      <c r="F5927" s="90"/>
      <c r="G5927" s="90"/>
      <c r="H5927" s="90"/>
    </row>
    <row r="5928" spans="1:8">
      <c r="A5928" s="90"/>
      <c r="B5928" s="90"/>
      <c r="C5928" s="90"/>
      <c r="D5928" s="90"/>
      <c r="E5928" s="90"/>
      <c r="F5928" s="90"/>
      <c r="G5928" s="90"/>
      <c r="H5928" s="90"/>
    </row>
    <row r="5929" spans="1:8">
      <c r="A5929" s="90"/>
      <c r="B5929" s="90"/>
      <c r="C5929" s="90"/>
      <c r="D5929" s="90"/>
      <c r="E5929" s="90"/>
      <c r="F5929" s="90"/>
      <c r="G5929" s="90"/>
      <c r="H5929" s="90"/>
    </row>
    <row r="5930" spans="1:8">
      <c r="A5930" s="90"/>
      <c r="B5930" s="90"/>
      <c r="C5930" s="90"/>
      <c r="D5930" s="90"/>
      <c r="E5930" s="90"/>
      <c r="F5930" s="90"/>
      <c r="G5930" s="90"/>
      <c r="H5930" s="90"/>
    </row>
    <row r="5931" spans="1:8">
      <c r="A5931" s="90"/>
      <c r="B5931" s="90"/>
      <c r="C5931" s="90"/>
      <c r="D5931" s="90"/>
      <c r="E5931" s="90"/>
      <c r="F5931" s="90"/>
      <c r="G5931" s="90"/>
      <c r="H5931" s="90"/>
    </row>
    <row r="5932" spans="1:8">
      <c r="A5932" s="90"/>
      <c r="B5932" s="90"/>
      <c r="C5932" s="90"/>
      <c r="D5932" s="90"/>
      <c r="E5932" s="90"/>
      <c r="F5932" s="90"/>
      <c r="G5932" s="90"/>
      <c r="H5932" s="90"/>
    </row>
    <row r="5933" spans="1:8">
      <c r="A5933" s="90"/>
      <c r="B5933" s="90"/>
      <c r="C5933" s="90"/>
      <c r="D5933" s="90"/>
      <c r="E5933" s="90"/>
      <c r="F5933" s="90"/>
      <c r="G5933" s="90"/>
      <c r="H5933" s="90"/>
    </row>
    <row r="5934" spans="1:8">
      <c r="A5934" s="90"/>
      <c r="B5934" s="90"/>
      <c r="C5934" s="90"/>
      <c r="D5934" s="90"/>
      <c r="E5934" s="90"/>
      <c r="F5934" s="90"/>
      <c r="G5934" s="90"/>
      <c r="H5934" s="90"/>
    </row>
    <row r="5935" spans="1:8">
      <c r="A5935" s="90"/>
      <c r="B5935" s="90"/>
      <c r="C5935" s="90"/>
      <c r="D5935" s="90"/>
      <c r="E5935" s="90"/>
      <c r="F5935" s="90"/>
      <c r="G5935" s="90"/>
      <c r="H5935" s="90"/>
    </row>
    <row r="5936" spans="1:8">
      <c r="A5936" s="90"/>
      <c r="B5936" s="90"/>
      <c r="C5936" s="90"/>
      <c r="D5936" s="90"/>
      <c r="E5936" s="90"/>
      <c r="F5936" s="90"/>
      <c r="G5936" s="90"/>
      <c r="H5936" s="90"/>
    </row>
    <row r="5937" spans="1:8">
      <c r="A5937" s="90"/>
      <c r="B5937" s="90"/>
      <c r="C5937" s="90"/>
      <c r="D5937" s="90"/>
      <c r="E5937" s="90"/>
      <c r="F5937" s="90"/>
      <c r="G5937" s="90"/>
      <c r="H5937" s="90"/>
    </row>
    <row r="5938" spans="1:8">
      <c r="A5938" s="90"/>
      <c r="B5938" s="90"/>
      <c r="C5938" s="90"/>
      <c r="D5938" s="90"/>
      <c r="E5938" s="90"/>
      <c r="F5938" s="90"/>
      <c r="G5938" s="90"/>
      <c r="H5938" s="90"/>
    </row>
    <row r="5939" spans="1:8">
      <c r="A5939" s="90"/>
      <c r="B5939" s="90"/>
      <c r="C5939" s="90"/>
      <c r="D5939" s="90"/>
      <c r="E5939" s="90"/>
      <c r="F5939" s="90"/>
      <c r="G5939" s="90"/>
      <c r="H5939" s="90"/>
    </row>
    <row r="5940" spans="1:8">
      <c r="A5940" s="90"/>
      <c r="B5940" s="90"/>
      <c r="C5940" s="90"/>
      <c r="D5940" s="90"/>
      <c r="E5940" s="90"/>
      <c r="F5940" s="90"/>
      <c r="G5940" s="90"/>
      <c r="H5940" s="90"/>
    </row>
    <row r="5941" spans="1:8">
      <c r="A5941" s="90"/>
      <c r="B5941" s="90"/>
      <c r="C5941" s="90"/>
      <c r="D5941" s="90"/>
      <c r="E5941" s="90"/>
      <c r="F5941" s="90"/>
      <c r="G5941" s="90"/>
      <c r="H5941" s="90"/>
    </row>
    <row r="5942" spans="1:8">
      <c r="A5942" s="90"/>
      <c r="B5942" s="90"/>
      <c r="C5942" s="90"/>
      <c r="D5942" s="90"/>
      <c r="E5942" s="90"/>
      <c r="F5942" s="90"/>
      <c r="G5942" s="90"/>
      <c r="H5942" s="90"/>
    </row>
    <row r="5943" spans="1:8">
      <c r="A5943" s="90"/>
      <c r="B5943" s="90"/>
      <c r="C5943" s="90"/>
      <c r="D5943" s="90"/>
      <c r="E5943" s="90"/>
      <c r="F5943" s="90"/>
      <c r="G5943" s="90"/>
      <c r="H5943" s="90"/>
    </row>
    <row r="5944" spans="1:8">
      <c r="A5944" s="90"/>
      <c r="B5944" s="90"/>
      <c r="C5944" s="90"/>
      <c r="D5944" s="90"/>
      <c r="E5944" s="90"/>
      <c r="F5944" s="90"/>
      <c r="G5944" s="90"/>
      <c r="H5944" s="90"/>
    </row>
    <row r="5945" spans="1:8">
      <c r="A5945" s="90"/>
      <c r="B5945" s="90"/>
      <c r="C5945" s="90"/>
      <c r="D5945" s="90"/>
      <c r="E5945" s="90"/>
      <c r="F5945" s="90"/>
      <c r="G5945" s="90"/>
      <c r="H5945" s="90"/>
    </row>
    <row r="5946" spans="1:8">
      <c r="A5946" s="90"/>
      <c r="B5946" s="90"/>
      <c r="C5946" s="90"/>
      <c r="D5946" s="90"/>
      <c r="E5946" s="90"/>
      <c r="F5946" s="90"/>
      <c r="G5946" s="90"/>
      <c r="H5946" s="90"/>
    </row>
    <row r="5947" spans="1:8">
      <c r="A5947" s="90"/>
      <c r="B5947" s="90"/>
      <c r="C5947" s="90"/>
      <c r="D5947" s="90"/>
      <c r="E5947" s="90"/>
      <c r="F5947" s="90"/>
      <c r="G5947" s="90"/>
      <c r="H5947" s="90"/>
    </row>
    <row r="5948" spans="1:8">
      <c r="A5948" s="90"/>
      <c r="B5948" s="90"/>
      <c r="C5948" s="90"/>
      <c r="D5948" s="90"/>
      <c r="E5948" s="90"/>
      <c r="F5948" s="90"/>
      <c r="G5948" s="90"/>
      <c r="H5948" s="90"/>
    </row>
    <row r="5949" spans="1:8">
      <c r="A5949" s="90"/>
      <c r="B5949" s="90"/>
      <c r="C5949" s="90"/>
      <c r="D5949" s="90"/>
      <c r="E5949" s="90"/>
      <c r="F5949" s="90"/>
      <c r="G5949" s="90"/>
      <c r="H5949" s="90"/>
    </row>
    <row r="5950" spans="1:8">
      <c r="A5950" s="90"/>
      <c r="B5950" s="90"/>
      <c r="C5950" s="90"/>
      <c r="D5950" s="90"/>
      <c r="E5950" s="90"/>
      <c r="F5950" s="90"/>
      <c r="G5950" s="90"/>
      <c r="H5950" s="90"/>
    </row>
    <row r="5951" spans="1:8">
      <c r="A5951" s="90"/>
      <c r="B5951" s="90"/>
      <c r="C5951" s="90"/>
      <c r="D5951" s="90"/>
      <c r="E5951" s="90"/>
      <c r="F5951" s="90"/>
      <c r="G5951" s="90"/>
      <c r="H5951" s="90"/>
    </row>
    <row r="5952" spans="1:8">
      <c r="A5952" s="90"/>
      <c r="B5952" s="90"/>
      <c r="C5952" s="90"/>
      <c r="D5952" s="90"/>
      <c r="E5952" s="90"/>
      <c r="F5952" s="90"/>
      <c r="G5952" s="90"/>
      <c r="H5952" s="90"/>
    </row>
    <row r="5953" spans="1:8">
      <c r="A5953" s="90"/>
      <c r="B5953" s="90"/>
      <c r="C5953" s="90"/>
      <c r="D5953" s="90"/>
      <c r="E5953" s="90"/>
      <c r="F5953" s="90"/>
      <c r="G5953" s="90"/>
      <c r="H5953" s="90"/>
    </row>
    <row r="5954" spans="1:8">
      <c r="A5954" s="90"/>
      <c r="B5954" s="90"/>
      <c r="C5954" s="90"/>
      <c r="D5954" s="90"/>
      <c r="E5954" s="90"/>
      <c r="F5954" s="90"/>
      <c r="G5954" s="90"/>
      <c r="H5954" s="90"/>
    </row>
    <row r="5955" spans="1:8">
      <c r="A5955" s="90"/>
      <c r="B5955" s="90"/>
      <c r="C5955" s="90"/>
      <c r="D5955" s="90"/>
      <c r="E5955" s="90"/>
      <c r="F5955" s="90"/>
      <c r="G5955" s="90"/>
      <c r="H5955" s="90"/>
    </row>
    <row r="5956" spans="1:8">
      <c r="A5956" s="90"/>
      <c r="B5956" s="90"/>
      <c r="C5956" s="90"/>
      <c r="D5956" s="90"/>
      <c r="E5956" s="90"/>
      <c r="F5956" s="90"/>
      <c r="G5956" s="90"/>
      <c r="H5956" s="90"/>
    </row>
    <row r="5957" spans="1:8">
      <c r="A5957" s="90"/>
      <c r="B5957" s="90"/>
      <c r="C5957" s="90"/>
      <c r="D5957" s="90"/>
      <c r="E5957" s="90"/>
      <c r="F5957" s="90"/>
      <c r="G5957" s="90"/>
      <c r="H5957" s="90"/>
    </row>
    <row r="5958" spans="1:8">
      <c r="A5958" s="90"/>
      <c r="B5958" s="90"/>
      <c r="C5958" s="90"/>
      <c r="D5958" s="90"/>
      <c r="E5958" s="90"/>
      <c r="F5958" s="90"/>
      <c r="G5958" s="90"/>
      <c r="H5958" s="90"/>
    </row>
    <row r="5959" spans="1:8">
      <c r="A5959" s="90"/>
      <c r="B5959" s="90"/>
      <c r="C5959" s="90"/>
      <c r="D5959" s="90"/>
      <c r="E5959" s="90"/>
      <c r="F5959" s="90"/>
      <c r="G5959" s="90"/>
      <c r="H5959" s="90"/>
    </row>
    <row r="5960" spans="1:8">
      <c r="A5960" s="90"/>
      <c r="B5960" s="90"/>
      <c r="C5960" s="90"/>
      <c r="D5960" s="90"/>
      <c r="E5960" s="90"/>
      <c r="F5960" s="90"/>
      <c r="G5960" s="90"/>
      <c r="H5960" s="90"/>
    </row>
    <row r="5961" spans="1:8">
      <c r="A5961" s="90"/>
      <c r="B5961" s="90"/>
      <c r="C5961" s="90"/>
      <c r="D5961" s="90"/>
      <c r="E5961" s="90"/>
      <c r="F5961" s="90"/>
      <c r="G5961" s="90"/>
      <c r="H5961" s="90"/>
    </row>
    <row r="5962" spans="1:8">
      <c r="A5962" s="90"/>
      <c r="B5962" s="90"/>
      <c r="C5962" s="90"/>
      <c r="D5962" s="90"/>
      <c r="E5962" s="90"/>
      <c r="F5962" s="90"/>
      <c r="G5962" s="90"/>
      <c r="H5962" s="90"/>
    </row>
    <row r="5963" spans="1:8">
      <c r="A5963" s="90"/>
      <c r="B5963" s="90"/>
      <c r="C5963" s="90"/>
      <c r="D5963" s="90"/>
      <c r="E5963" s="90"/>
      <c r="F5963" s="90"/>
      <c r="G5963" s="90"/>
      <c r="H5963" s="90"/>
    </row>
    <row r="5964" spans="1:8">
      <c r="A5964" s="90"/>
      <c r="B5964" s="90"/>
      <c r="C5964" s="90"/>
      <c r="D5964" s="90"/>
      <c r="E5964" s="90"/>
      <c r="F5964" s="90"/>
      <c r="G5964" s="90"/>
      <c r="H5964" s="90"/>
    </row>
    <row r="5965" spans="1:8">
      <c r="A5965" s="90"/>
      <c r="B5965" s="90"/>
      <c r="C5965" s="90"/>
      <c r="D5965" s="90"/>
      <c r="E5965" s="90"/>
      <c r="F5965" s="90"/>
      <c r="G5965" s="90"/>
      <c r="H5965" s="90"/>
    </row>
    <row r="5966" spans="1:8">
      <c r="A5966" s="90"/>
      <c r="B5966" s="90"/>
      <c r="C5966" s="90"/>
      <c r="D5966" s="90"/>
      <c r="E5966" s="90"/>
      <c r="F5966" s="90"/>
      <c r="G5966" s="90"/>
      <c r="H5966" s="90"/>
    </row>
    <row r="5967" spans="1:8">
      <c r="A5967" s="90"/>
      <c r="B5967" s="90"/>
      <c r="C5967" s="90"/>
      <c r="D5967" s="90"/>
      <c r="E5967" s="90"/>
      <c r="F5967" s="90"/>
      <c r="G5967" s="90"/>
      <c r="H5967" s="90"/>
    </row>
    <row r="5968" spans="1:8">
      <c r="A5968" s="90"/>
      <c r="B5968" s="90"/>
      <c r="C5968" s="90"/>
      <c r="D5968" s="90"/>
      <c r="E5968" s="90"/>
      <c r="F5968" s="90"/>
      <c r="G5968" s="90"/>
      <c r="H5968" s="90"/>
    </row>
    <row r="5969" spans="1:8">
      <c r="A5969" s="90"/>
      <c r="B5969" s="90"/>
      <c r="C5969" s="90"/>
      <c r="D5969" s="90"/>
      <c r="E5969" s="90"/>
      <c r="F5969" s="90"/>
      <c r="G5969" s="90"/>
      <c r="H5969" s="90"/>
    </row>
    <row r="5970" spans="1:8">
      <c r="A5970" s="90"/>
      <c r="B5970" s="90"/>
      <c r="C5970" s="90"/>
      <c r="D5970" s="90"/>
      <c r="E5970" s="90"/>
      <c r="F5970" s="90"/>
      <c r="G5970" s="90"/>
      <c r="H5970" s="90"/>
    </row>
    <row r="5971" spans="1:8">
      <c r="A5971" s="90"/>
      <c r="B5971" s="90"/>
      <c r="C5971" s="90"/>
      <c r="D5971" s="90"/>
      <c r="E5971" s="90"/>
      <c r="F5971" s="90"/>
      <c r="G5971" s="90"/>
      <c r="H5971" s="90"/>
    </row>
    <row r="5972" spans="1:8">
      <c r="A5972" s="90"/>
      <c r="B5972" s="90"/>
      <c r="C5972" s="90"/>
      <c r="D5972" s="90"/>
      <c r="E5972" s="90"/>
      <c r="F5972" s="90"/>
      <c r="G5972" s="90"/>
      <c r="H5972" s="90"/>
    </row>
    <row r="5973" spans="1:8">
      <c r="A5973" s="90"/>
      <c r="B5973" s="90"/>
      <c r="C5973" s="90"/>
      <c r="D5973" s="90"/>
      <c r="E5973" s="90"/>
      <c r="F5973" s="90"/>
      <c r="G5973" s="90"/>
      <c r="H5973" s="90"/>
    </row>
    <row r="5974" spans="1:8">
      <c r="A5974" s="90"/>
      <c r="B5974" s="90"/>
      <c r="C5974" s="90"/>
      <c r="D5974" s="90"/>
      <c r="E5974" s="90"/>
      <c r="F5974" s="90"/>
      <c r="G5974" s="90"/>
      <c r="H5974" s="90"/>
    </row>
    <row r="5975" spans="1:8">
      <c r="A5975" s="90"/>
      <c r="B5975" s="90"/>
      <c r="C5975" s="90"/>
      <c r="D5975" s="90"/>
      <c r="E5975" s="90"/>
      <c r="F5975" s="90"/>
      <c r="G5975" s="90"/>
      <c r="H5975" s="90"/>
    </row>
    <row r="5976" spans="1:8">
      <c r="A5976" s="90"/>
      <c r="B5976" s="90"/>
      <c r="C5976" s="90"/>
      <c r="D5976" s="90"/>
      <c r="E5976" s="90"/>
      <c r="F5976" s="90"/>
      <c r="G5976" s="90"/>
      <c r="H5976" s="90"/>
    </row>
    <row r="5977" spans="1:8">
      <c r="A5977" s="90"/>
      <c r="B5977" s="90"/>
      <c r="C5977" s="90"/>
      <c r="D5977" s="90"/>
      <c r="E5977" s="90"/>
      <c r="F5977" s="90"/>
      <c r="G5977" s="90"/>
      <c r="H5977" s="90"/>
    </row>
    <row r="5978" spans="1:8">
      <c r="A5978" s="90"/>
      <c r="B5978" s="90"/>
      <c r="C5978" s="90"/>
      <c r="D5978" s="90"/>
      <c r="E5978" s="90"/>
      <c r="F5978" s="90"/>
      <c r="G5978" s="90"/>
      <c r="H5978" s="90"/>
    </row>
    <row r="5979" spans="1:8">
      <c r="A5979" s="90"/>
      <c r="B5979" s="90"/>
      <c r="C5979" s="90"/>
      <c r="D5979" s="90"/>
      <c r="E5979" s="90"/>
      <c r="F5979" s="90"/>
      <c r="G5979" s="90"/>
      <c r="H5979" s="90"/>
    </row>
    <row r="5980" spans="1:8">
      <c r="A5980" s="90"/>
      <c r="B5980" s="90"/>
      <c r="C5980" s="90"/>
      <c r="D5980" s="90"/>
      <c r="E5980" s="90"/>
      <c r="F5980" s="90"/>
      <c r="G5980" s="90"/>
      <c r="H5980" s="90"/>
    </row>
    <row r="5981" spans="1:8">
      <c r="A5981" s="90"/>
      <c r="B5981" s="90"/>
      <c r="C5981" s="90"/>
      <c r="D5981" s="90"/>
      <c r="E5981" s="90"/>
      <c r="F5981" s="90"/>
      <c r="G5981" s="90"/>
      <c r="H5981" s="90"/>
    </row>
    <row r="5982" spans="1:8">
      <c r="A5982" s="90"/>
      <c r="B5982" s="90"/>
      <c r="C5982" s="90"/>
      <c r="D5982" s="90"/>
      <c r="E5982" s="90"/>
      <c r="F5982" s="90"/>
      <c r="G5982" s="90"/>
      <c r="H5982" s="90"/>
    </row>
    <row r="5983" spans="1:8">
      <c r="A5983" s="90"/>
      <c r="B5983" s="90"/>
      <c r="C5983" s="90"/>
      <c r="D5983" s="90"/>
      <c r="E5983" s="90"/>
      <c r="F5983" s="90"/>
      <c r="G5983" s="90"/>
      <c r="H5983" s="90"/>
    </row>
    <row r="5984" spans="1:8">
      <c r="A5984" s="90"/>
      <c r="B5984" s="90"/>
      <c r="C5984" s="90"/>
      <c r="D5984" s="90"/>
      <c r="E5984" s="90"/>
      <c r="F5984" s="90"/>
      <c r="G5984" s="90"/>
      <c r="H5984" s="90"/>
    </row>
    <row r="5985" spans="1:8">
      <c r="A5985" s="90"/>
      <c r="B5985" s="90"/>
      <c r="C5985" s="90"/>
      <c r="D5985" s="90"/>
      <c r="E5985" s="90"/>
      <c r="F5985" s="90"/>
      <c r="G5985" s="90"/>
      <c r="H5985" s="90"/>
    </row>
    <row r="5986" spans="1:8">
      <c r="A5986" s="90"/>
      <c r="B5986" s="90"/>
      <c r="C5986" s="90"/>
      <c r="D5986" s="90"/>
      <c r="E5986" s="90"/>
      <c r="F5986" s="90"/>
      <c r="G5986" s="90"/>
      <c r="H5986" s="90"/>
    </row>
    <row r="5987" spans="1:8">
      <c r="A5987" s="90"/>
      <c r="B5987" s="90"/>
      <c r="C5987" s="90"/>
      <c r="D5987" s="90"/>
      <c r="E5987" s="90"/>
      <c r="F5987" s="90"/>
      <c r="G5987" s="90"/>
      <c r="H5987" s="90"/>
    </row>
    <row r="5988" spans="1:8">
      <c r="A5988" s="90"/>
      <c r="B5988" s="90"/>
      <c r="C5988" s="90"/>
      <c r="D5988" s="90"/>
      <c r="E5988" s="90"/>
      <c r="F5988" s="90"/>
      <c r="G5988" s="90"/>
      <c r="H5988" s="90"/>
    </row>
    <row r="5989" spans="1:8">
      <c r="A5989" s="90"/>
      <c r="B5989" s="90"/>
      <c r="C5989" s="90"/>
      <c r="D5989" s="90"/>
      <c r="E5989" s="90"/>
      <c r="F5989" s="90"/>
      <c r="G5989" s="90"/>
      <c r="H5989" s="90"/>
    </row>
    <row r="5990" spans="1:8">
      <c r="A5990" s="90"/>
      <c r="B5990" s="90"/>
      <c r="C5990" s="90"/>
      <c r="D5990" s="90"/>
      <c r="E5990" s="90"/>
      <c r="F5990" s="90"/>
      <c r="G5990" s="90"/>
      <c r="H5990" s="90"/>
    </row>
    <row r="5991" spans="1:8">
      <c r="A5991" s="90"/>
      <c r="B5991" s="90"/>
      <c r="C5991" s="90"/>
      <c r="D5991" s="90"/>
      <c r="E5991" s="90"/>
      <c r="F5991" s="90"/>
      <c r="G5991" s="90"/>
      <c r="H5991" s="90"/>
    </row>
    <row r="5992" spans="1:8">
      <c r="A5992" s="90"/>
      <c r="B5992" s="90"/>
      <c r="C5992" s="90"/>
      <c r="D5992" s="90"/>
      <c r="E5992" s="90"/>
      <c r="F5992" s="90"/>
      <c r="G5992" s="90"/>
      <c r="H5992" s="90"/>
    </row>
    <row r="5993" spans="1:8">
      <c r="A5993" s="90"/>
      <c r="B5993" s="90"/>
      <c r="C5993" s="90"/>
      <c r="D5993" s="90"/>
      <c r="E5993" s="90"/>
      <c r="F5993" s="90"/>
      <c r="G5993" s="90"/>
      <c r="H5993" s="90"/>
    </row>
    <row r="5994" spans="1:8">
      <c r="A5994" s="90"/>
      <c r="B5994" s="90"/>
      <c r="C5994" s="90"/>
      <c r="D5994" s="90"/>
      <c r="E5994" s="90"/>
      <c r="F5994" s="90"/>
      <c r="G5994" s="90"/>
      <c r="H5994" s="90"/>
    </row>
    <row r="5995" spans="1:8">
      <c r="A5995" s="90"/>
      <c r="B5995" s="90"/>
      <c r="C5995" s="90"/>
      <c r="D5995" s="90"/>
      <c r="E5995" s="90"/>
      <c r="F5995" s="90"/>
      <c r="G5995" s="90"/>
      <c r="H5995" s="90"/>
    </row>
    <row r="5996" spans="1:8">
      <c r="A5996" s="90"/>
      <c r="B5996" s="90"/>
      <c r="C5996" s="90"/>
      <c r="D5996" s="90"/>
      <c r="E5996" s="90"/>
      <c r="F5996" s="90"/>
      <c r="G5996" s="90"/>
      <c r="H5996" s="90"/>
    </row>
    <row r="5997" spans="1:8">
      <c r="A5997" s="90"/>
      <c r="B5997" s="90"/>
      <c r="C5997" s="90"/>
      <c r="D5997" s="90"/>
      <c r="E5997" s="90"/>
      <c r="F5997" s="90"/>
      <c r="G5997" s="90"/>
      <c r="H5997" s="90"/>
    </row>
    <row r="5998" spans="1:8">
      <c r="A5998" s="90"/>
      <c r="B5998" s="90"/>
      <c r="C5998" s="90"/>
      <c r="D5998" s="90"/>
      <c r="E5998" s="90"/>
      <c r="F5998" s="90"/>
      <c r="G5998" s="90"/>
      <c r="H5998" s="90"/>
    </row>
    <row r="5999" spans="1:8">
      <c r="A5999" s="90"/>
      <c r="B5999" s="90"/>
      <c r="C5999" s="90"/>
      <c r="D5999" s="90"/>
      <c r="E5999" s="90"/>
      <c r="F5999" s="90"/>
      <c r="G5999" s="90"/>
      <c r="H5999" s="90"/>
    </row>
    <row r="6000" spans="1:8">
      <c r="A6000" s="90"/>
      <c r="B6000" s="90"/>
      <c r="C6000" s="90"/>
      <c r="D6000" s="90"/>
      <c r="E6000" s="90"/>
      <c r="F6000" s="90"/>
      <c r="G6000" s="90"/>
      <c r="H6000" s="90"/>
    </row>
    <row r="6001" spans="1:8">
      <c r="A6001" s="90"/>
      <c r="B6001" s="90"/>
      <c r="C6001" s="90"/>
      <c r="D6001" s="90"/>
      <c r="E6001" s="90"/>
      <c r="F6001" s="90"/>
      <c r="G6001" s="90"/>
      <c r="H6001" s="90"/>
    </row>
    <row r="6002" spans="1:8">
      <c r="A6002" s="90"/>
      <c r="B6002" s="90"/>
      <c r="C6002" s="90"/>
      <c r="D6002" s="90"/>
      <c r="E6002" s="90"/>
      <c r="F6002" s="90"/>
      <c r="G6002" s="90"/>
      <c r="H6002" s="90"/>
    </row>
    <row r="6003" spans="1:8">
      <c r="A6003" s="90"/>
      <c r="B6003" s="90"/>
      <c r="C6003" s="90"/>
      <c r="D6003" s="90"/>
      <c r="E6003" s="90"/>
      <c r="F6003" s="90"/>
      <c r="G6003" s="90"/>
      <c r="H6003" s="90"/>
    </row>
    <row r="6004" spans="1:8">
      <c r="A6004" s="90"/>
      <c r="B6004" s="90"/>
      <c r="C6004" s="90"/>
      <c r="D6004" s="90"/>
      <c r="E6004" s="90"/>
      <c r="F6004" s="90"/>
      <c r="G6004" s="90"/>
      <c r="H6004" s="90"/>
    </row>
    <row r="6005" spans="1:8">
      <c r="A6005" s="90"/>
      <c r="B6005" s="90"/>
      <c r="C6005" s="90"/>
      <c r="D6005" s="90"/>
      <c r="E6005" s="90"/>
      <c r="F6005" s="90"/>
      <c r="G6005" s="90"/>
      <c r="H6005" s="90"/>
    </row>
    <row r="6006" spans="1:8">
      <c r="A6006" s="90"/>
      <c r="B6006" s="90"/>
      <c r="C6006" s="90"/>
      <c r="D6006" s="90"/>
      <c r="E6006" s="90"/>
      <c r="F6006" s="90"/>
      <c r="G6006" s="90"/>
      <c r="H6006" s="90"/>
    </row>
    <row r="6007" spans="1:8">
      <c r="A6007" s="90"/>
      <c r="B6007" s="90"/>
      <c r="C6007" s="90"/>
      <c r="D6007" s="90"/>
      <c r="E6007" s="90"/>
      <c r="F6007" s="90"/>
      <c r="G6007" s="90"/>
      <c r="H6007" s="90"/>
    </row>
    <row r="6008" spans="1:8">
      <c r="A6008" s="90"/>
      <c r="B6008" s="90"/>
      <c r="C6008" s="90"/>
      <c r="D6008" s="90"/>
      <c r="E6008" s="90"/>
      <c r="F6008" s="90"/>
      <c r="G6008" s="90"/>
      <c r="H6008" s="90"/>
    </row>
    <row r="6009" spans="1:8">
      <c r="A6009" s="90"/>
      <c r="B6009" s="90"/>
      <c r="C6009" s="90"/>
      <c r="D6009" s="90"/>
      <c r="E6009" s="90"/>
      <c r="F6009" s="90"/>
      <c r="G6009" s="90"/>
      <c r="H6009" s="90"/>
    </row>
    <row r="6010" spans="1:8">
      <c r="A6010" s="90"/>
      <c r="B6010" s="90"/>
      <c r="C6010" s="90"/>
      <c r="D6010" s="90"/>
      <c r="E6010" s="90"/>
      <c r="F6010" s="90"/>
      <c r="G6010" s="90"/>
      <c r="H6010" s="90"/>
    </row>
    <row r="6011" spans="1:8">
      <c r="A6011" s="90"/>
      <c r="B6011" s="90"/>
      <c r="C6011" s="90"/>
      <c r="D6011" s="90"/>
      <c r="E6011" s="90"/>
      <c r="F6011" s="90"/>
      <c r="G6011" s="90"/>
      <c r="H6011" s="90"/>
    </row>
    <row r="6012" spans="1:8">
      <c r="A6012" s="90"/>
      <c r="B6012" s="90"/>
      <c r="C6012" s="90"/>
      <c r="D6012" s="90"/>
      <c r="E6012" s="90"/>
      <c r="F6012" s="90"/>
      <c r="G6012" s="90"/>
      <c r="H6012" s="90"/>
    </row>
    <row r="6013" spans="1:8">
      <c r="A6013" s="90"/>
      <c r="B6013" s="90"/>
      <c r="C6013" s="90"/>
      <c r="D6013" s="90"/>
      <c r="E6013" s="90"/>
      <c r="F6013" s="90"/>
      <c r="G6013" s="90"/>
      <c r="H6013" s="90"/>
    </row>
    <row r="6014" spans="1:8">
      <c r="A6014" s="90"/>
      <c r="B6014" s="90"/>
      <c r="C6014" s="90"/>
      <c r="D6014" s="90"/>
      <c r="E6014" s="90"/>
      <c r="F6014" s="90"/>
      <c r="G6014" s="90"/>
      <c r="H6014" s="90"/>
    </row>
    <row r="6015" spans="1:8">
      <c r="A6015" s="90"/>
      <c r="B6015" s="90"/>
      <c r="C6015" s="90"/>
      <c r="D6015" s="90"/>
      <c r="E6015" s="90"/>
      <c r="F6015" s="90"/>
      <c r="G6015" s="90"/>
      <c r="H6015" s="90"/>
    </row>
    <row r="6016" spans="1:8">
      <c r="A6016" s="90"/>
      <c r="B6016" s="90"/>
      <c r="C6016" s="90"/>
      <c r="D6016" s="90"/>
      <c r="E6016" s="90"/>
      <c r="F6016" s="90"/>
      <c r="G6016" s="90"/>
      <c r="H6016" s="90"/>
    </row>
    <row r="6017" spans="1:8">
      <c r="A6017" s="90"/>
      <c r="B6017" s="90"/>
      <c r="C6017" s="90"/>
      <c r="D6017" s="90"/>
      <c r="E6017" s="90"/>
      <c r="F6017" s="90"/>
      <c r="G6017" s="90"/>
      <c r="H6017" s="90"/>
    </row>
    <row r="6018" spans="1:8">
      <c r="A6018" s="90"/>
      <c r="B6018" s="90"/>
      <c r="C6018" s="90"/>
      <c r="D6018" s="90"/>
      <c r="E6018" s="90"/>
      <c r="F6018" s="90"/>
      <c r="G6018" s="90"/>
      <c r="H6018" s="90"/>
    </row>
    <row r="6019" spans="1:8">
      <c r="A6019" s="90"/>
      <c r="B6019" s="90"/>
      <c r="C6019" s="90"/>
      <c r="D6019" s="90"/>
      <c r="E6019" s="90"/>
      <c r="F6019" s="90"/>
      <c r="G6019" s="90"/>
      <c r="H6019" s="90"/>
    </row>
    <row r="6020" spans="1:8">
      <c r="A6020" s="90"/>
      <c r="B6020" s="90"/>
      <c r="C6020" s="90"/>
      <c r="D6020" s="90"/>
      <c r="E6020" s="90"/>
      <c r="F6020" s="90"/>
      <c r="G6020" s="90"/>
      <c r="H6020" s="90"/>
    </row>
    <row r="6021" spans="1:8">
      <c r="A6021" s="90"/>
      <c r="B6021" s="90"/>
      <c r="C6021" s="90"/>
      <c r="D6021" s="90"/>
      <c r="E6021" s="90"/>
      <c r="F6021" s="90"/>
      <c r="G6021" s="90"/>
      <c r="H6021" s="90"/>
    </row>
    <row r="6022" spans="1:8">
      <c r="A6022" s="90"/>
      <c r="B6022" s="90"/>
      <c r="C6022" s="90"/>
      <c r="D6022" s="90"/>
      <c r="E6022" s="90"/>
      <c r="F6022" s="90"/>
      <c r="G6022" s="90"/>
      <c r="H6022" s="90"/>
    </row>
    <row r="6023" spans="1:8">
      <c r="A6023" s="90"/>
      <c r="B6023" s="90"/>
      <c r="C6023" s="90"/>
      <c r="D6023" s="90"/>
      <c r="E6023" s="90"/>
      <c r="F6023" s="90"/>
      <c r="G6023" s="90"/>
      <c r="H6023" s="90"/>
    </row>
    <row r="6024" spans="1:8">
      <c r="A6024" s="90"/>
      <c r="B6024" s="90"/>
      <c r="C6024" s="90"/>
      <c r="D6024" s="90"/>
      <c r="E6024" s="90"/>
      <c r="F6024" s="90"/>
      <c r="G6024" s="90"/>
      <c r="H6024" s="90"/>
    </row>
    <row r="6025" spans="1:8">
      <c r="A6025" s="90"/>
      <c r="B6025" s="90"/>
      <c r="C6025" s="90"/>
      <c r="D6025" s="90"/>
      <c r="E6025" s="90"/>
      <c r="F6025" s="90"/>
      <c r="G6025" s="90"/>
      <c r="H6025" s="90"/>
    </row>
    <row r="6026" spans="1:8">
      <c r="A6026" s="90"/>
      <c r="B6026" s="90"/>
      <c r="C6026" s="90"/>
      <c r="D6026" s="90"/>
      <c r="E6026" s="90"/>
      <c r="F6026" s="90"/>
      <c r="G6026" s="90"/>
      <c r="H6026" s="90"/>
    </row>
    <row r="6027" spans="1:8">
      <c r="A6027" s="90"/>
      <c r="B6027" s="90"/>
      <c r="C6027" s="90"/>
      <c r="D6027" s="90"/>
      <c r="E6027" s="90"/>
      <c r="F6027" s="90"/>
      <c r="G6027" s="90"/>
      <c r="H6027" s="90"/>
    </row>
    <row r="6028" spans="1:8">
      <c r="A6028" s="90"/>
      <c r="B6028" s="90"/>
      <c r="C6028" s="90"/>
      <c r="D6028" s="90"/>
      <c r="E6028" s="90"/>
      <c r="F6028" s="90"/>
      <c r="G6028" s="90"/>
      <c r="H6028" s="90"/>
    </row>
    <row r="6029" spans="1:8">
      <c r="A6029" s="90"/>
      <c r="B6029" s="90"/>
      <c r="C6029" s="90"/>
      <c r="D6029" s="90"/>
      <c r="E6029" s="90"/>
      <c r="F6029" s="90"/>
      <c r="G6029" s="90"/>
      <c r="H6029" s="90"/>
    </row>
    <row r="6030" spans="1:8">
      <c r="A6030" s="90"/>
      <c r="B6030" s="90"/>
      <c r="C6030" s="90"/>
      <c r="D6030" s="90"/>
      <c r="E6030" s="90"/>
      <c r="F6030" s="90"/>
      <c r="G6030" s="90"/>
      <c r="H6030" s="90"/>
    </row>
    <row r="6031" spans="1:8">
      <c r="A6031" s="90"/>
      <c r="B6031" s="90"/>
      <c r="C6031" s="90"/>
      <c r="D6031" s="90"/>
      <c r="E6031" s="90"/>
      <c r="F6031" s="90"/>
      <c r="G6031" s="90"/>
      <c r="H6031" s="90"/>
    </row>
    <row r="6032" spans="1:8">
      <c r="A6032" s="90"/>
      <c r="B6032" s="90"/>
      <c r="C6032" s="90"/>
      <c r="D6032" s="90"/>
      <c r="E6032" s="90"/>
      <c r="F6032" s="90"/>
      <c r="G6032" s="90"/>
      <c r="H6032" s="90"/>
    </row>
    <row r="6033" spans="1:8">
      <c r="A6033" s="90"/>
      <c r="B6033" s="90"/>
      <c r="C6033" s="90"/>
      <c r="D6033" s="90"/>
      <c r="E6033" s="90"/>
      <c r="F6033" s="90"/>
      <c r="G6033" s="90"/>
      <c r="H6033" s="90"/>
    </row>
    <row r="6034" spans="1:8">
      <c r="A6034" s="90"/>
      <c r="B6034" s="90"/>
      <c r="C6034" s="90"/>
      <c r="D6034" s="90"/>
      <c r="E6034" s="90"/>
      <c r="F6034" s="90"/>
      <c r="G6034" s="90"/>
      <c r="H6034" s="90"/>
    </row>
    <row r="6035" spans="1:8">
      <c r="A6035" s="90"/>
      <c r="B6035" s="90"/>
      <c r="C6035" s="90"/>
      <c r="D6035" s="90"/>
      <c r="E6035" s="90"/>
      <c r="F6035" s="90"/>
      <c r="G6035" s="90"/>
      <c r="H6035" s="90"/>
    </row>
    <row r="6036" spans="1:8">
      <c r="A6036" s="90"/>
      <c r="B6036" s="90"/>
      <c r="C6036" s="90"/>
      <c r="D6036" s="90"/>
      <c r="E6036" s="90"/>
      <c r="F6036" s="90"/>
      <c r="G6036" s="90"/>
      <c r="H6036" s="90"/>
    </row>
    <row r="6037" spans="1:8">
      <c r="A6037" s="90"/>
      <c r="B6037" s="90"/>
      <c r="C6037" s="90"/>
      <c r="D6037" s="90"/>
      <c r="E6037" s="90"/>
      <c r="F6037" s="90"/>
      <c r="G6037" s="90"/>
      <c r="H6037" s="90"/>
    </row>
    <row r="6038" spans="1:8">
      <c r="A6038" s="90"/>
      <c r="B6038" s="90"/>
      <c r="C6038" s="90"/>
      <c r="D6038" s="90"/>
      <c r="E6038" s="90"/>
      <c r="F6038" s="90"/>
      <c r="G6038" s="90"/>
      <c r="H6038" s="90"/>
    </row>
    <row r="6039" spans="1:8">
      <c r="A6039" s="90"/>
      <c r="B6039" s="90"/>
      <c r="C6039" s="90"/>
      <c r="D6039" s="90"/>
      <c r="E6039" s="90"/>
      <c r="F6039" s="90"/>
      <c r="G6039" s="90"/>
      <c r="H6039" s="90"/>
    </row>
    <row r="6040" spans="1:8">
      <c r="A6040" s="90"/>
      <c r="B6040" s="90"/>
      <c r="C6040" s="90"/>
      <c r="D6040" s="90"/>
      <c r="E6040" s="90"/>
      <c r="F6040" s="90"/>
      <c r="G6040" s="90"/>
      <c r="H6040" s="90"/>
    </row>
    <row r="6041" spans="1:8">
      <c r="A6041" s="90"/>
      <c r="B6041" s="90"/>
      <c r="C6041" s="90"/>
      <c r="D6041" s="90"/>
      <c r="E6041" s="90"/>
      <c r="F6041" s="90"/>
      <c r="G6041" s="90"/>
      <c r="H6041" s="90"/>
    </row>
    <row r="6042" spans="1:8">
      <c r="A6042" s="90"/>
      <c r="B6042" s="90"/>
      <c r="C6042" s="90"/>
      <c r="D6042" s="90"/>
      <c r="E6042" s="90"/>
      <c r="F6042" s="90"/>
      <c r="G6042" s="90"/>
      <c r="H6042" s="90"/>
    </row>
    <row r="6043" spans="1:8">
      <c r="A6043" s="90"/>
      <c r="B6043" s="90"/>
      <c r="C6043" s="90"/>
      <c r="D6043" s="90"/>
      <c r="E6043" s="90"/>
      <c r="F6043" s="90"/>
      <c r="G6043" s="90"/>
      <c r="H6043" s="90"/>
    </row>
    <row r="6044" spans="1:8">
      <c r="A6044" s="90"/>
      <c r="B6044" s="90"/>
      <c r="C6044" s="90"/>
      <c r="D6044" s="90"/>
      <c r="E6044" s="90"/>
      <c r="F6044" s="90"/>
      <c r="G6044" s="90"/>
      <c r="H6044" s="90"/>
    </row>
    <row r="6045" spans="1:8">
      <c r="A6045" s="90"/>
      <c r="B6045" s="90"/>
      <c r="C6045" s="90"/>
      <c r="D6045" s="90"/>
      <c r="E6045" s="90"/>
      <c r="F6045" s="90"/>
      <c r="G6045" s="90"/>
      <c r="H6045" s="90"/>
    </row>
    <row r="6046" spans="1:8">
      <c r="A6046" s="90"/>
      <c r="B6046" s="90"/>
      <c r="C6046" s="90"/>
      <c r="D6046" s="90"/>
      <c r="E6046" s="90"/>
      <c r="F6046" s="90"/>
      <c r="G6046" s="90"/>
      <c r="H6046" s="90"/>
    </row>
    <row r="6047" spans="1:8">
      <c r="A6047" s="90"/>
      <c r="B6047" s="90"/>
      <c r="C6047" s="90"/>
      <c r="D6047" s="90"/>
      <c r="E6047" s="90"/>
      <c r="F6047" s="90"/>
      <c r="G6047" s="90"/>
      <c r="H6047" s="90"/>
    </row>
    <row r="6048" spans="1:8">
      <c r="A6048" s="90"/>
      <c r="B6048" s="90"/>
      <c r="C6048" s="90"/>
      <c r="D6048" s="90"/>
      <c r="E6048" s="90"/>
      <c r="F6048" s="90"/>
      <c r="G6048" s="90"/>
      <c r="H6048" s="90"/>
    </row>
    <row r="6049" spans="1:8">
      <c r="A6049" s="90"/>
      <c r="B6049" s="90"/>
      <c r="C6049" s="90"/>
      <c r="D6049" s="90"/>
      <c r="E6049" s="90"/>
      <c r="F6049" s="90"/>
      <c r="G6049" s="90"/>
      <c r="H6049" s="90"/>
    </row>
    <row r="6050" spans="1:8">
      <c r="A6050" s="90"/>
      <c r="B6050" s="90"/>
      <c r="C6050" s="90"/>
      <c r="D6050" s="90"/>
      <c r="E6050" s="90"/>
      <c r="F6050" s="90"/>
      <c r="G6050" s="90"/>
      <c r="H6050" s="90"/>
    </row>
    <row r="6051" spans="1:8">
      <c r="A6051" s="90"/>
      <c r="B6051" s="90"/>
      <c r="C6051" s="90"/>
      <c r="D6051" s="90"/>
      <c r="E6051" s="90"/>
      <c r="F6051" s="90"/>
      <c r="G6051" s="90"/>
      <c r="H6051" s="90"/>
    </row>
    <row r="6052" spans="1:8">
      <c r="A6052" s="90"/>
      <c r="B6052" s="90"/>
      <c r="C6052" s="90"/>
      <c r="D6052" s="90"/>
      <c r="E6052" s="90"/>
      <c r="F6052" s="90"/>
      <c r="G6052" s="90"/>
      <c r="H6052" s="90"/>
    </row>
    <row r="6053" spans="1:8">
      <c r="A6053" s="90"/>
      <c r="B6053" s="90"/>
      <c r="C6053" s="90"/>
      <c r="D6053" s="90"/>
      <c r="E6053" s="90"/>
      <c r="F6053" s="90"/>
      <c r="G6053" s="90"/>
      <c r="H6053" s="90"/>
    </row>
    <row r="6054" spans="1:8">
      <c r="A6054" s="90"/>
      <c r="B6054" s="90"/>
      <c r="C6054" s="90"/>
      <c r="D6054" s="90"/>
      <c r="E6054" s="90"/>
      <c r="F6054" s="90"/>
      <c r="G6054" s="90"/>
      <c r="H6054" s="90"/>
    </row>
    <row r="6055" spans="1:8">
      <c r="A6055" s="90"/>
      <c r="B6055" s="90"/>
      <c r="C6055" s="90"/>
      <c r="D6055" s="90"/>
      <c r="E6055" s="90"/>
      <c r="F6055" s="90"/>
      <c r="G6055" s="90"/>
      <c r="H6055" s="90"/>
    </row>
    <row r="6056" spans="1:8">
      <c r="A6056" s="90"/>
      <c r="B6056" s="90"/>
      <c r="C6056" s="90"/>
      <c r="D6056" s="90"/>
      <c r="E6056" s="90"/>
      <c r="F6056" s="90"/>
      <c r="G6056" s="90"/>
      <c r="H6056" s="90"/>
    </row>
    <row r="6057" spans="1:8">
      <c r="A6057" s="90"/>
      <c r="B6057" s="90"/>
      <c r="C6057" s="90"/>
      <c r="D6057" s="90"/>
      <c r="E6057" s="90"/>
      <c r="F6057" s="90"/>
      <c r="G6057" s="90"/>
      <c r="H6057" s="90"/>
    </row>
    <row r="6058" spans="1:8">
      <c r="A6058" s="90"/>
      <c r="B6058" s="90"/>
      <c r="C6058" s="90"/>
      <c r="D6058" s="90"/>
      <c r="E6058" s="90"/>
      <c r="F6058" s="90"/>
      <c r="G6058" s="90"/>
      <c r="H6058" s="90"/>
    </row>
    <row r="6059" spans="1:8">
      <c r="A6059" s="90"/>
      <c r="B6059" s="90"/>
      <c r="C6059" s="90"/>
      <c r="D6059" s="90"/>
      <c r="E6059" s="90"/>
      <c r="F6059" s="90"/>
      <c r="G6059" s="90"/>
      <c r="H6059" s="90"/>
    </row>
    <row r="6060" spans="1:8">
      <c r="A6060" s="90"/>
      <c r="B6060" s="90"/>
      <c r="C6060" s="90"/>
      <c r="D6060" s="90"/>
      <c r="E6060" s="90"/>
      <c r="F6060" s="90"/>
      <c r="G6060" s="90"/>
      <c r="H6060" s="90"/>
    </row>
    <row r="6061" spans="1:8">
      <c r="A6061" s="90"/>
      <c r="B6061" s="90"/>
      <c r="C6061" s="90"/>
      <c r="D6061" s="90"/>
      <c r="E6061" s="90"/>
      <c r="F6061" s="90"/>
      <c r="G6061" s="90"/>
      <c r="H6061" s="90"/>
    </row>
    <row r="6062" spans="1:8">
      <c r="A6062" s="90"/>
      <c r="B6062" s="90"/>
      <c r="C6062" s="90"/>
      <c r="D6062" s="90"/>
      <c r="E6062" s="90"/>
      <c r="F6062" s="90"/>
      <c r="G6062" s="90"/>
      <c r="H6062" s="90"/>
    </row>
    <row r="6063" spans="1:8">
      <c r="A6063" s="90"/>
      <c r="B6063" s="90"/>
      <c r="C6063" s="90"/>
      <c r="D6063" s="90"/>
      <c r="E6063" s="90"/>
      <c r="F6063" s="90"/>
      <c r="G6063" s="90"/>
      <c r="H6063" s="90"/>
    </row>
    <row r="6064" spans="1:8">
      <c r="A6064" s="90"/>
      <c r="B6064" s="90"/>
      <c r="C6064" s="90"/>
      <c r="D6064" s="90"/>
      <c r="E6064" s="90"/>
      <c r="F6064" s="90"/>
      <c r="G6064" s="90"/>
      <c r="H6064" s="90"/>
    </row>
    <row r="6065" spans="1:8">
      <c r="A6065" s="90"/>
      <c r="B6065" s="90"/>
      <c r="C6065" s="90"/>
      <c r="D6065" s="90"/>
      <c r="E6065" s="90"/>
      <c r="F6065" s="90"/>
      <c r="G6065" s="90"/>
      <c r="H6065" s="90"/>
    </row>
    <row r="6066" spans="1:8">
      <c r="A6066" s="90"/>
      <c r="B6066" s="90"/>
      <c r="C6066" s="90"/>
      <c r="D6066" s="90"/>
      <c r="E6066" s="90"/>
      <c r="F6066" s="90"/>
      <c r="G6066" s="90"/>
      <c r="H6066" s="90"/>
    </row>
    <row r="6067" spans="1:8">
      <c r="A6067" s="90"/>
      <c r="B6067" s="90"/>
      <c r="C6067" s="90"/>
      <c r="D6067" s="90"/>
      <c r="E6067" s="90"/>
      <c r="F6067" s="90"/>
      <c r="G6067" s="90"/>
      <c r="H6067" s="90"/>
    </row>
    <row r="6068" spans="1:8">
      <c r="A6068" s="90"/>
      <c r="B6068" s="90"/>
      <c r="C6068" s="90"/>
      <c r="D6068" s="90"/>
      <c r="E6068" s="90"/>
      <c r="F6068" s="90"/>
      <c r="G6068" s="90"/>
      <c r="H6068" s="90"/>
    </row>
    <row r="6069" spans="1:8">
      <c r="A6069" s="90"/>
      <c r="B6069" s="90"/>
      <c r="C6069" s="90"/>
      <c r="D6069" s="90"/>
      <c r="E6069" s="90"/>
      <c r="F6069" s="90"/>
      <c r="G6069" s="90"/>
      <c r="H6069" s="90"/>
    </row>
    <row r="6070" spans="1:8">
      <c r="A6070" s="90"/>
      <c r="B6070" s="90"/>
      <c r="C6070" s="90"/>
      <c r="D6070" s="90"/>
      <c r="E6070" s="90"/>
      <c r="F6070" s="90"/>
      <c r="G6070" s="90"/>
      <c r="H6070" s="90"/>
    </row>
    <row r="6071" spans="1:8">
      <c r="A6071" s="90"/>
      <c r="B6071" s="90"/>
      <c r="C6071" s="90"/>
      <c r="D6071" s="90"/>
      <c r="E6071" s="90"/>
      <c r="F6071" s="90"/>
      <c r="G6071" s="90"/>
      <c r="H6071" s="90"/>
    </row>
    <row r="6072" spans="1:8">
      <c r="A6072" s="90"/>
      <c r="B6072" s="90"/>
      <c r="C6072" s="90"/>
      <c r="D6072" s="90"/>
      <c r="E6072" s="90"/>
      <c r="F6072" s="90"/>
      <c r="G6072" s="90"/>
      <c r="H6072" s="90"/>
    </row>
    <row r="6073" spans="1:8">
      <c r="A6073" s="90"/>
      <c r="B6073" s="90"/>
      <c r="C6073" s="90"/>
      <c r="D6073" s="90"/>
      <c r="E6073" s="90"/>
      <c r="F6073" s="90"/>
      <c r="G6073" s="90"/>
      <c r="H6073" s="90"/>
    </row>
    <row r="6074" spans="1:8">
      <c r="A6074" s="90"/>
      <c r="B6074" s="90"/>
      <c r="C6074" s="90"/>
      <c r="D6074" s="90"/>
      <c r="E6074" s="90"/>
      <c r="F6074" s="90"/>
      <c r="G6074" s="90"/>
      <c r="H6074" s="90"/>
    </row>
    <row r="6075" spans="1:8">
      <c r="A6075" s="90"/>
      <c r="B6075" s="90"/>
      <c r="C6075" s="90"/>
      <c r="D6075" s="90"/>
      <c r="E6075" s="90"/>
      <c r="F6075" s="90"/>
      <c r="G6075" s="90"/>
      <c r="H6075" s="90"/>
    </row>
    <row r="6076" spans="1:8">
      <c r="A6076" s="90"/>
      <c r="B6076" s="90"/>
      <c r="C6076" s="90"/>
      <c r="D6076" s="90"/>
      <c r="E6076" s="90"/>
      <c r="F6076" s="90"/>
      <c r="G6076" s="90"/>
      <c r="H6076" s="90"/>
    </row>
    <row r="6077" spans="1:8">
      <c r="A6077" s="90"/>
      <c r="B6077" s="90"/>
      <c r="C6077" s="90"/>
      <c r="D6077" s="90"/>
      <c r="E6077" s="90"/>
      <c r="F6077" s="90"/>
      <c r="G6077" s="90"/>
      <c r="H6077" s="90"/>
    </row>
    <row r="6078" spans="1:8">
      <c r="A6078" s="90"/>
      <c r="B6078" s="90"/>
      <c r="C6078" s="90"/>
      <c r="D6078" s="90"/>
      <c r="E6078" s="90"/>
      <c r="F6078" s="90"/>
      <c r="G6078" s="90"/>
      <c r="H6078" s="90"/>
    </row>
    <row r="6079" spans="1:8">
      <c r="A6079" s="90"/>
      <c r="B6079" s="90"/>
      <c r="C6079" s="90"/>
      <c r="D6079" s="90"/>
      <c r="E6079" s="90"/>
      <c r="F6079" s="90"/>
      <c r="G6079" s="90"/>
      <c r="H6079" s="90"/>
    </row>
    <row r="6080" spans="1:8">
      <c r="A6080" s="90"/>
      <c r="B6080" s="90"/>
      <c r="C6080" s="90"/>
      <c r="D6080" s="90"/>
      <c r="E6080" s="90"/>
      <c r="F6080" s="90"/>
      <c r="G6080" s="90"/>
      <c r="H6080" s="90"/>
    </row>
    <row r="6081" spans="1:8">
      <c r="A6081" s="90"/>
      <c r="B6081" s="90"/>
      <c r="C6081" s="90"/>
      <c r="D6081" s="90"/>
      <c r="E6081" s="90"/>
      <c r="F6081" s="90"/>
      <c r="G6081" s="90"/>
      <c r="H6081" s="90"/>
    </row>
    <row r="6082" spans="1:8">
      <c r="A6082" s="90"/>
      <c r="B6082" s="90"/>
      <c r="C6082" s="90"/>
      <c r="D6082" s="90"/>
      <c r="E6082" s="90"/>
      <c r="F6082" s="90"/>
      <c r="G6082" s="90"/>
      <c r="H6082" s="90"/>
    </row>
    <row r="6083" spans="1:8">
      <c r="A6083" s="90"/>
      <c r="B6083" s="90"/>
      <c r="C6083" s="90"/>
      <c r="D6083" s="90"/>
      <c r="E6083" s="90"/>
      <c r="F6083" s="90"/>
      <c r="G6083" s="90"/>
      <c r="H6083" s="90"/>
    </row>
    <row r="6084" spans="1:8">
      <c r="A6084" s="90"/>
      <c r="B6084" s="90"/>
      <c r="C6084" s="90"/>
      <c r="D6084" s="90"/>
      <c r="E6084" s="90"/>
      <c r="F6084" s="90"/>
      <c r="G6084" s="90"/>
      <c r="H6084" s="90"/>
    </row>
    <row r="6085" spans="1:8">
      <c r="A6085" s="90"/>
      <c r="B6085" s="90"/>
      <c r="C6085" s="90"/>
      <c r="D6085" s="90"/>
      <c r="E6085" s="90"/>
      <c r="F6085" s="90"/>
      <c r="G6085" s="90"/>
      <c r="H6085" s="90"/>
    </row>
    <row r="6086" spans="1:8">
      <c r="A6086" s="90"/>
      <c r="B6086" s="90"/>
      <c r="C6086" s="90"/>
      <c r="D6086" s="90"/>
      <c r="E6086" s="90"/>
      <c r="F6086" s="90"/>
      <c r="G6086" s="90"/>
      <c r="H6086" s="90"/>
    </row>
    <row r="6087" spans="1:8">
      <c r="A6087" s="90"/>
      <c r="B6087" s="90"/>
      <c r="C6087" s="90"/>
      <c r="D6087" s="90"/>
      <c r="E6087" s="90"/>
      <c r="F6087" s="90"/>
      <c r="G6087" s="90"/>
      <c r="H6087" s="90"/>
    </row>
    <row r="6088" spans="1:8">
      <c r="A6088" s="90"/>
      <c r="B6088" s="90"/>
      <c r="C6088" s="90"/>
      <c r="D6088" s="90"/>
      <c r="E6088" s="90"/>
      <c r="F6088" s="90"/>
      <c r="G6088" s="90"/>
      <c r="H6088" s="90"/>
    </row>
    <row r="6089" spans="1:8">
      <c r="A6089" s="90"/>
      <c r="B6089" s="90"/>
      <c r="C6089" s="90"/>
      <c r="D6089" s="90"/>
      <c r="E6089" s="90"/>
      <c r="F6089" s="90"/>
      <c r="G6089" s="90"/>
      <c r="H6089" s="90"/>
    </row>
    <row r="6090" spans="1:8">
      <c r="A6090" s="90"/>
      <c r="B6090" s="90"/>
      <c r="C6090" s="90"/>
      <c r="D6090" s="90"/>
      <c r="E6090" s="90"/>
      <c r="F6090" s="90"/>
      <c r="G6090" s="90"/>
      <c r="H6090" s="90"/>
    </row>
    <row r="6091" spans="1:8">
      <c r="A6091" s="90"/>
      <c r="B6091" s="90"/>
      <c r="C6091" s="90"/>
      <c r="D6091" s="90"/>
      <c r="E6091" s="90"/>
      <c r="F6091" s="90"/>
      <c r="G6091" s="90"/>
      <c r="H6091" s="90"/>
    </row>
    <row r="6092" spans="1:8">
      <c r="A6092" s="90"/>
      <c r="B6092" s="90"/>
      <c r="C6092" s="90"/>
      <c r="D6092" s="90"/>
      <c r="E6092" s="90"/>
      <c r="F6092" s="90"/>
      <c r="G6092" s="90"/>
      <c r="H6092" s="90"/>
    </row>
    <row r="6093" spans="1:8">
      <c r="A6093" s="90"/>
      <c r="B6093" s="90"/>
      <c r="C6093" s="90"/>
      <c r="D6093" s="90"/>
      <c r="E6093" s="90"/>
      <c r="F6093" s="90"/>
      <c r="G6093" s="90"/>
      <c r="H6093" s="90"/>
    </row>
    <row r="6094" spans="1:8">
      <c r="A6094" s="90"/>
      <c r="B6094" s="90"/>
      <c r="C6094" s="90"/>
      <c r="D6094" s="90"/>
      <c r="E6094" s="90"/>
      <c r="F6094" s="90"/>
      <c r="G6094" s="90"/>
      <c r="H6094" s="90"/>
    </row>
    <row r="6095" spans="1:8">
      <c r="A6095" s="90"/>
      <c r="B6095" s="90"/>
      <c r="C6095" s="90"/>
      <c r="D6095" s="90"/>
      <c r="E6095" s="90"/>
      <c r="F6095" s="90"/>
      <c r="G6095" s="90"/>
      <c r="H6095" s="90"/>
    </row>
    <row r="6096" spans="1:8">
      <c r="A6096" s="90"/>
      <c r="B6096" s="90"/>
      <c r="C6096" s="90"/>
      <c r="D6096" s="90"/>
      <c r="E6096" s="90"/>
      <c r="F6096" s="90"/>
      <c r="G6096" s="90"/>
      <c r="H6096" s="90"/>
    </row>
    <row r="6097" spans="1:8">
      <c r="A6097" s="90"/>
      <c r="B6097" s="90"/>
      <c r="C6097" s="90"/>
      <c r="D6097" s="90"/>
      <c r="E6097" s="90"/>
      <c r="F6097" s="90"/>
      <c r="G6097" s="90"/>
      <c r="H6097" s="90"/>
    </row>
    <row r="6098" spans="1:8">
      <c r="A6098" s="90"/>
      <c r="B6098" s="90"/>
      <c r="C6098" s="90"/>
      <c r="D6098" s="90"/>
      <c r="E6098" s="90"/>
      <c r="F6098" s="90"/>
      <c r="G6098" s="90"/>
      <c r="H6098" s="90"/>
    </row>
    <row r="6099" spans="1:8">
      <c r="A6099" s="90"/>
      <c r="B6099" s="90"/>
      <c r="C6099" s="90"/>
      <c r="D6099" s="90"/>
      <c r="E6099" s="90"/>
      <c r="F6099" s="90"/>
      <c r="G6099" s="90"/>
      <c r="H6099" s="90"/>
    </row>
    <row r="6100" spans="1:8">
      <c r="A6100" s="90"/>
      <c r="B6100" s="90"/>
      <c r="C6100" s="90"/>
      <c r="D6100" s="90"/>
      <c r="E6100" s="90"/>
      <c r="F6100" s="90"/>
      <c r="G6100" s="90"/>
      <c r="H6100" s="90"/>
    </row>
    <row r="6101" spans="1:8">
      <c r="A6101" s="90"/>
      <c r="B6101" s="90"/>
      <c r="C6101" s="90"/>
      <c r="D6101" s="90"/>
      <c r="E6101" s="90"/>
      <c r="F6101" s="90"/>
      <c r="G6101" s="90"/>
      <c r="H6101" s="90"/>
    </row>
    <row r="6102" spans="1:8">
      <c r="A6102" s="90"/>
      <c r="B6102" s="90"/>
      <c r="C6102" s="90"/>
      <c r="D6102" s="90"/>
      <c r="E6102" s="90"/>
      <c r="F6102" s="90"/>
      <c r="G6102" s="90"/>
      <c r="H6102" s="90"/>
    </row>
    <row r="6103" spans="1:8">
      <c r="A6103" s="90"/>
      <c r="B6103" s="90"/>
      <c r="C6103" s="90"/>
      <c r="D6103" s="90"/>
      <c r="E6103" s="90"/>
      <c r="F6103" s="90"/>
      <c r="G6103" s="90"/>
      <c r="H6103" s="90"/>
    </row>
    <row r="6104" spans="1:8">
      <c r="A6104" s="90"/>
      <c r="B6104" s="90"/>
      <c r="C6104" s="90"/>
      <c r="D6104" s="90"/>
      <c r="E6104" s="90"/>
      <c r="F6104" s="90"/>
      <c r="G6104" s="90"/>
      <c r="H6104" s="90"/>
    </row>
    <row r="6105" spans="1:8">
      <c r="A6105" s="90"/>
      <c r="B6105" s="90"/>
      <c r="C6105" s="90"/>
      <c r="D6105" s="90"/>
      <c r="E6105" s="90"/>
      <c r="F6105" s="90"/>
      <c r="G6105" s="90"/>
      <c r="H6105" s="90"/>
    </row>
    <row r="6106" spans="1:8">
      <c r="A6106" s="90"/>
      <c r="B6106" s="90"/>
      <c r="C6106" s="90"/>
      <c r="D6106" s="90"/>
      <c r="E6106" s="90"/>
      <c r="F6106" s="90"/>
      <c r="G6106" s="90"/>
      <c r="H6106" s="90"/>
    </row>
    <row r="6107" spans="1:8">
      <c r="A6107" s="90"/>
      <c r="B6107" s="90"/>
      <c r="C6107" s="90"/>
      <c r="D6107" s="90"/>
      <c r="E6107" s="90"/>
      <c r="F6107" s="90"/>
      <c r="G6107" s="90"/>
      <c r="H6107" s="90"/>
    </row>
    <row r="6108" spans="1:8">
      <c r="A6108" s="90"/>
      <c r="B6108" s="90"/>
      <c r="C6108" s="90"/>
      <c r="D6108" s="90"/>
      <c r="E6108" s="90"/>
      <c r="F6108" s="90"/>
      <c r="G6108" s="90"/>
      <c r="H6108" s="90"/>
    </row>
    <row r="6109" spans="1:8">
      <c r="A6109" s="90"/>
      <c r="B6109" s="90"/>
      <c r="C6109" s="90"/>
      <c r="D6109" s="90"/>
      <c r="E6109" s="90"/>
      <c r="F6109" s="90"/>
      <c r="G6109" s="90"/>
      <c r="H6109" s="90"/>
    </row>
    <row r="6110" spans="1:8">
      <c r="A6110" s="90"/>
      <c r="B6110" s="90"/>
      <c r="C6110" s="90"/>
      <c r="D6110" s="90"/>
      <c r="E6110" s="90"/>
      <c r="F6110" s="90"/>
      <c r="G6110" s="90"/>
      <c r="H6110" s="90"/>
    </row>
    <row r="6111" spans="1:8">
      <c r="A6111" s="90"/>
      <c r="B6111" s="90"/>
      <c r="C6111" s="90"/>
      <c r="D6111" s="90"/>
      <c r="E6111" s="90"/>
      <c r="F6111" s="90"/>
      <c r="G6111" s="90"/>
      <c r="H6111" s="90"/>
    </row>
    <row r="6112" spans="1:8">
      <c r="A6112" s="90"/>
      <c r="B6112" s="90"/>
      <c r="C6112" s="90"/>
      <c r="D6112" s="90"/>
      <c r="E6112" s="90"/>
      <c r="F6112" s="90"/>
      <c r="G6112" s="90"/>
      <c r="H6112" s="90"/>
    </row>
    <row r="6113" spans="1:8">
      <c r="A6113" s="90"/>
      <c r="B6113" s="90"/>
      <c r="C6113" s="90"/>
      <c r="D6113" s="90"/>
      <c r="E6113" s="90"/>
      <c r="F6113" s="90"/>
      <c r="G6113" s="90"/>
      <c r="H6113" s="90"/>
    </row>
    <row r="6114" spans="1:8">
      <c r="A6114" s="90"/>
      <c r="B6114" s="90"/>
      <c r="C6114" s="90"/>
      <c r="D6114" s="90"/>
      <c r="E6114" s="90"/>
      <c r="F6114" s="90"/>
      <c r="G6114" s="90"/>
      <c r="H6114" s="90"/>
    </row>
    <row r="6115" spans="1:8">
      <c r="A6115" s="90"/>
      <c r="B6115" s="90"/>
      <c r="C6115" s="90"/>
      <c r="D6115" s="90"/>
      <c r="E6115" s="90"/>
      <c r="F6115" s="90"/>
      <c r="G6115" s="90"/>
      <c r="H6115" s="90"/>
    </row>
    <row r="6116" spans="1:8">
      <c r="A6116" s="90"/>
      <c r="B6116" s="90"/>
      <c r="C6116" s="90"/>
      <c r="D6116" s="90"/>
      <c r="E6116" s="90"/>
      <c r="F6116" s="90"/>
      <c r="G6116" s="90"/>
      <c r="H6116" s="90"/>
    </row>
    <row r="6117" spans="1:8">
      <c r="A6117" s="90"/>
      <c r="B6117" s="90"/>
      <c r="C6117" s="90"/>
      <c r="D6117" s="90"/>
      <c r="E6117" s="90"/>
      <c r="F6117" s="90"/>
      <c r="G6117" s="90"/>
      <c r="H6117" s="90"/>
    </row>
    <row r="6118" spans="1:8">
      <c r="A6118" s="90"/>
      <c r="B6118" s="90"/>
      <c r="C6118" s="90"/>
      <c r="D6118" s="90"/>
      <c r="E6118" s="90"/>
      <c r="F6118" s="90"/>
      <c r="G6118" s="90"/>
      <c r="H6118" s="90"/>
    </row>
    <row r="6119" spans="1:8">
      <c r="A6119" s="90"/>
      <c r="B6119" s="90"/>
      <c r="C6119" s="90"/>
      <c r="D6119" s="90"/>
      <c r="E6119" s="90"/>
      <c r="F6119" s="90"/>
      <c r="G6119" s="90"/>
      <c r="H6119" s="90"/>
    </row>
    <row r="6120" spans="1:8">
      <c r="A6120" s="90"/>
      <c r="B6120" s="90"/>
      <c r="C6120" s="90"/>
      <c r="D6120" s="90"/>
      <c r="E6120" s="90"/>
      <c r="F6120" s="90"/>
      <c r="G6120" s="90"/>
      <c r="H6120" s="90"/>
    </row>
    <row r="6121" spans="1:8">
      <c r="A6121" s="90"/>
      <c r="B6121" s="90"/>
      <c r="C6121" s="90"/>
      <c r="D6121" s="90"/>
      <c r="E6121" s="90"/>
      <c r="F6121" s="90"/>
      <c r="G6121" s="90"/>
      <c r="H6121" s="90"/>
    </row>
    <row r="6122" spans="1:8">
      <c r="A6122" s="90"/>
      <c r="B6122" s="90"/>
      <c r="C6122" s="90"/>
      <c r="D6122" s="90"/>
      <c r="E6122" s="90"/>
      <c r="F6122" s="90"/>
      <c r="G6122" s="90"/>
      <c r="H6122" s="90"/>
    </row>
    <row r="6123" spans="1:8">
      <c r="A6123" s="90"/>
      <c r="B6123" s="90"/>
      <c r="C6123" s="90"/>
      <c r="D6123" s="90"/>
      <c r="E6123" s="90"/>
      <c r="F6123" s="90"/>
      <c r="G6123" s="90"/>
      <c r="H6123" s="90"/>
    </row>
    <row r="6124" spans="1:8">
      <c r="A6124" s="90"/>
      <c r="B6124" s="90"/>
      <c r="C6124" s="90"/>
      <c r="D6124" s="90"/>
      <c r="E6124" s="90"/>
      <c r="F6124" s="90"/>
      <c r="G6124" s="90"/>
      <c r="H6124" s="90"/>
    </row>
    <row r="6125" spans="1:8">
      <c r="A6125" s="90"/>
      <c r="B6125" s="90"/>
      <c r="C6125" s="90"/>
      <c r="D6125" s="90"/>
      <c r="E6125" s="90"/>
      <c r="F6125" s="90"/>
      <c r="G6125" s="90"/>
      <c r="H6125" s="90"/>
    </row>
    <row r="6126" spans="1:8">
      <c r="A6126" s="90"/>
      <c r="B6126" s="90"/>
      <c r="C6126" s="90"/>
      <c r="D6126" s="90"/>
      <c r="E6126" s="90"/>
      <c r="F6126" s="90"/>
      <c r="G6126" s="90"/>
      <c r="H6126" s="90"/>
    </row>
    <row r="6127" spans="1:8">
      <c r="A6127" s="90"/>
      <c r="B6127" s="90"/>
      <c r="C6127" s="90"/>
      <c r="D6127" s="90"/>
      <c r="E6127" s="90"/>
      <c r="F6127" s="90"/>
      <c r="G6127" s="90"/>
      <c r="H6127" s="90"/>
    </row>
    <row r="6128" spans="1:8">
      <c r="A6128" s="90"/>
      <c r="B6128" s="90"/>
      <c r="C6128" s="90"/>
      <c r="D6128" s="90"/>
      <c r="E6128" s="90"/>
      <c r="F6128" s="90"/>
      <c r="G6128" s="90"/>
      <c r="H6128" s="90"/>
    </row>
    <row r="6129" spans="1:8">
      <c r="A6129" s="90"/>
      <c r="B6129" s="90"/>
      <c r="C6129" s="90"/>
      <c r="D6129" s="90"/>
      <c r="E6129" s="90"/>
      <c r="F6129" s="90"/>
      <c r="G6129" s="90"/>
      <c r="H6129" s="90"/>
    </row>
    <row r="6130" spans="1:8">
      <c r="A6130" s="90"/>
      <c r="B6130" s="90"/>
      <c r="C6130" s="90"/>
      <c r="D6130" s="90"/>
      <c r="E6130" s="90"/>
      <c r="F6130" s="90"/>
      <c r="G6130" s="90"/>
      <c r="H6130" s="90"/>
    </row>
    <row r="6131" spans="1:8">
      <c r="A6131" s="90"/>
      <c r="B6131" s="90"/>
      <c r="C6131" s="90"/>
      <c r="D6131" s="90"/>
      <c r="E6131" s="90"/>
      <c r="F6131" s="90"/>
      <c r="G6131" s="90"/>
      <c r="H6131" s="90"/>
    </row>
    <row r="6132" spans="1:8">
      <c r="A6132" s="90"/>
      <c r="B6132" s="90"/>
      <c r="C6132" s="90"/>
      <c r="D6132" s="90"/>
      <c r="E6132" s="90"/>
      <c r="F6132" s="90"/>
      <c r="G6132" s="90"/>
      <c r="H6132" s="90"/>
    </row>
    <row r="6133" spans="1:8">
      <c r="A6133" s="90"/>
      <c r="B6133" s="90"/>
      <c r="C6133" s="90"/>
      <c r="D6133" s="90"/>
      <c r="E6133" s="90"/>
      <c r="F6133" s="90"/>
      <c r="G6133" s="90"/>
      <c r="H6133" s="90"/>
    </row>
    <row r="6134" spans="1:8">
      <c r="A6134" s="90"/>
      <c r="B6134" s="90"/>
      <c r="C6134" s="90"/>
      <c r="D6134" s="90"/>
      <c r="E6134" s="90"/>
      <c r="F6134" s="90"/>
      <c r="G6134" s="90"/>
      <c r="H6134" s="90"/>
    </row>
    <row r="6135" spans="1:8">
      <c r="A6135" s="90"/>
      <c r="B6135" s="90"/>
      <c r="C6135" s="90"/>
      <c r="D6135" s="90"/>
      <c r="E6135" s="90"/>
      <c r="F6135" s="90"/>
      <c r="G6135" s="90"/>
      <c r="H6135" s="90"/>
    </row>
    <row r="6136" spans="1:8">
      <c r="A6136" s="90"/>
      <c r="B6136" s="90"/>
      <c r="C6136" s="90"/>
      <c r="D6136" s="90"/>
      <c r="E6136" s="90"/>
      <c r="F6136" s="90"/>
      <c r="G6136" s="90"/>
      <c r="H6136" s="90"/>
    </row>
    <row r="6137" spans="1:8">
      <c r="A6137" s="90"/>
      <c r="B6137" s="90"/>
      <c r="C6137" s="90"/>
      <c r="D6137" s="90"/>
      <c r="E6137" s="90"/>
      <c r="F6137" s="90"/>
      <c r="G6137" s="90"/>
      <c r="H6137" s="90"/>
    </row>
    <row r="6138" spans="1:8">
      <c r="A6138" s="90"/>
      <c r="B6138" s="90"/>
      <c r="C6138" s="90"/>
      <c r="D6138" s="90"/>
      <c r="E6138" s="90"/>
      <c r="F6138" s="90"/>
      <c r="G6138" s="90"/>
      <c r="H6138" s="90"/>
    </row>
    <row r="6139" spans="1:8">
      <c r="A6139" s="90"/>
      <c r="B6139" s="90"/>
      <c r="C6139" s="90"/>
      <c r="D6139" s="90"/>
      <c r="E6139" s="90"/>
      <c r="F6139" s="90"/>
      <c r="G6139" s="90"/>
      <c r="H6139" s="90"/>
    </row>
    <row r="6140" spans="1:8">
      <c r="A6140" s="90"/>
      <c r="B6140" s="90"/>
      <c r="C6140" s="90"/>
      <c r="D6140" s="90"/>
      <c r="E6140" s="90"/>
      <c r="F6140" s="90"/>
      <c r="G6140" s="90"/>
      <c r="H6140" s="90"/>
    </row>
    <row r="6141" spans="1:8">
      <c r="A6141" s="90"/>
      <c r="B6141" s="90"/>
      <c r="C6141" s="90"/>
      <c r="D6141" s="90"/>
      <c r="E6141" s="90"/>
      <c r="F6141" s="90"/>
      <c r="G6141" s="90"/>
      <c r="H6141" s="90"/>
    </row>
    <row r="6142" spans="1:8">
      <c r="A6142" s="90"/>
      <c r="B6142" s="90"/>
      <c r="C6142" s="90"/>
      <c r="D6142" s="90"/>
      <c r="E6142" s="90"/>
      <c r="F6142" s="90"/>
      <c r="G6142" s="90"/>
      <c r="H6142" s="90"/>
    </row>
    <row r="6143" spans="1:8">
      <c r="A6143" s="90"/>
      <c r="B6143" s="90"/>
      <c r="C6143" s="90"/>
      <c r="D6143" s="90"/>
      <c r="E6143" s="90"/>
      <c r="F6143" s="90"/>
      <c r="G6143" s="90"/>
      <c r="H6143" s="90"/>
    </row>
    <row r="6144" spans="1:8">
      <c r="A6144" s="90"/>
      <c r="B6144" s="90"/>
      <c r="C6144" s="90"/>
      <c r="D6144" s="90"/>
      <c r="E6144" s="90"/>
      <c r="F6144" s="90"/>
      <c r="G6144" s="90"/>
      <c r="H6144" s="90"/>
    </row>
    <row r="6145" spans="1:8">
      <c r="A6145" s="90"/>
      <c r="B6145" s="90"/>
      <c r="C6145" s="90"/>
      <c r="D6145" s="90"/>
      <c r="E6145" s="90"/>
      <c r="F6145" s="90"/>
      <c r="G6145" s="90"/>
      <c r="H6145" s="90"/>
    </row>
    <row r="6146" spans="1:8">
      <c r="A6146" s="90"/>
      <c r="B6146" s="90"/>
      <c r="C6146" s="90"/>
      <c r="D6146" s="90"/>
      <c r="E6146" s="90"/>
      <c r="F6146" s="90"/>
      <c r="G6146" s="90"/>
      <c r="H6146" s="90"/>
    </row>
    <row r="6147" spans="1:8">
      <c r="A6147" s="90"/>
      <c r="B6147" s="90"/>
      <c r="C6147" s="90"/>
      <c r="D6147" s="90"/>
      <c r="E6147" s="90"/>
      <c r="F6147" s="90"/>
      <c r="G6147" s="90"/>
      <c r="H6147" s="90"/>
    </row>
    <row r="6148" spans="1:8">
      <c r="A6148" s="90"/>
      <c r="B6148" s="90"/>
      <c r="C6148" s="90"/>
      <c r="D6148" s="90"/>
      <c r="E6148" s="90"/>
      <c r="F6148" s="90"/>
      <c r="G6148" s="90"/>
      <c r="H6148" s="90"/>
    </row>
    <row r="6149" spans="1:8">
      <c r="A6149" s="90"/>
      <c r="B6149" s="90"/>
      <c r="C6149" s="90"/>
      <c r="D6149" s="90"/>
      <c r="E6149" s="90"/>
      <c r="F6149" s="90"/>
      <c r="G6149" s="90"/>
      <c r="H6149" s="90"/>
    </row>
    <row r="6150" spans="1:8">
      <c r="A6150" s="90"/>
      <c r="B6150" s="90"/>
      <c r="C6150" s="90"/>
      <c r="D6150" s="90"/>
      <c r="E6150" s="90"/>
      <c r="F6150" s="90"/>
      <c r="G6150" s="90"/>
      <c r="H6150" s="90"/>
    </row>
    <row r="6151" spans="1:8">
      <c r="A6151" s="90"/>
      <c r="B6151" s="90"/>
      <c r="C6151" s="90"/>
      <c r="D6151" s="90"/>
      <c r="E6151" s="90"/>
      <c r="F6151" s="90"/>
      <c r="G6151" s="90"/>
      <c r="H6151" s="90"/>
    </row>
    <row r="6152" spans="1:8">
      <c r="A6152" s="90"/>
      <c r="B6152" s="90"/>
      <c r="C6152" s="90"/>
      <c r="D6152" s="90"/>
      <c r="E6152" s="90"/>
      <c r="F6152" s="90"/>
      <c r="G6152" s="90"/>
      <c r="H6152" s="90"/>
    </row>
    <row r="6153" spans="1:8">
      <c r="A6153" s="90"/>
      <c r="B6153" s="90"/>
      <c r="C6153" s="90"/>
      <c r="D6153" s="90"/>
      <c r="E6153" s="90"/>
      <c r="F6153" s="90"/>
      <c r="G6153" s="90"/>
      <c r="H6153" s="90"/>
    </row>
    <row r="6154" spans="1:8">
      <c r="A6154" s="90"/>
      <c r="B6154" s="90"/>
      <c r="C6154" s="90"/>
      <c r="D6154" s="90"/>
      <c r="E6154" s="90"/>
      <c r="F6154" s="90"/>
      <c r="G6154" s="90"/>
      <c r="H6154" s="90"/>
    </row>
    <row r="6155" spans="1:8">
      <c r="A6155" s="90"/>
      <c r="B6155" s="90"/>
      <c r="C6155" s="90"/>
      <c r="D6155" s="90"/>
      <c r="E6155" s="90"/>
      <c r="F6155" s="90"/>
      <c r="G6155" s="90"/>
      <c r="H6155" s="90"/>
    </row>
    <row r="6156" spans="1:8">
      <c r="A6156" s="90"/>
      <c r="B6156" s="90"/>
      <c r="C6156" s="90"/>
      <c r="D6156" s="90"/>
      <c r="E6156" s="90"/>
      <c r="F6156" s="90"/>
      <c r="G6156" s="90"/>
      <c r="H6156" s="90"/>
    </row>
    <row r="6157" spans="1:8">
      <c r="A6157" s="90"/>
      <c r="B6157" s="90"/>
      <c r="C6157" s="90"/>
      <c r="D6157" s="90"/>
      <c r="E6157" s="90"/>
      <c r="F6157" s="90"/>
      <c r="G6157" s="90"/>
      <c r="H6157" s="90"/>
    </row>
    <row r="6158" spans="1:8">
      <c r="A6158" s="90"/>
      <c r="B6158" s="90"/>
      <c r="C6158" s="90"/>
      <c r="D6158" s="90"/>
      <c r="E6158" s="90"/>
      <c r="F6158" s="90"/>
      <c r="G6158" s="90"/>
      <c r="H6158" s="90"/>
    </row>
    <row r="6159" spans="1:8">
      <c r="A6159" s="90"/>
      <c r="B6159" s="90"/>
      <c r="C6159" s="90"/>
      <c r="D6159" s="90"/>
      <c r="E6159" s="90"/>
      <c r="F6159" s="90"/>
      <c r="G6159" s="90"/>
      <c r="H6159" s="90"/>
    </row>
    <row r="6160" spans="1:8">
      <c r="A6160" s="90"/>
      <c r="B6160" s="90"/>
      <c r="C6160" s="90"/>
      <c r="D6160" s="90"/>
      <c r="E6160" s="90"/>
      <c r="F6160" s="90"/>
      <c r="G6160" s="90"/>
      <c r="H6160" s="90"/>
    </row>
    <row r="6161" spans="1:8">
      <c r="A6161" s="90"/>
      <c r="B6161" s="90"/>
      <c r="C6161" s="90"/>
      <c r="D6161" s="90"/>
      <c r="E6161" s="90"/>
      <c r="F6161" s="90"/>
      <c r="G6161" s="90"/>
      <c r="H6161" s="90"/>
    </row>
    <row r="6162" spans="1:8">
      <c r="A6162" s="90"/>
      <c r="B6162" s="90"/>
      <c r="C6162" s="90"/>
      <c r="D6162" s="90"/>
      <c r="E6162" s="90"/>
      <c r="F6162" s="90"/>
      <c r="G6162" s="90"/>
      <c r="H6162" s="90"/>
    </row>
    <row r="6163" spans="1:8">
      <c r="A6163" s="90"/>
      <c r="B6163" s="90"/>
      <c r="C6163" s="90"/>
      <c r="D6163" s="90"/>
      <c r="E6163" s="90"/>
      <c r="F6163" s="90"/>
      <c r="G6163" s="90"/>
      <c r="H6163" s="90"/>
    </row>
    <row r="6164" spans="1:8">
      <c r="A6164" s="90"/>
      <c r="B6164" s="90"/>
      <c r="C6164" s="90"/>
      <c r="D6164" s="90"/>
      <c r="E6164" s="90"/>
      <c r="F6164" s="90"/>
      <c r="G6164" s="90"/>
      <c r="H6164" s="90"/>
    </row>
    <row r="6165" spans="1:8">
      <c r="A6165" s="90"/>
      <c r="B6165" s="90"/>
      <c r="C6165" s="90"/>
      <c r="D6165" s="90"/>
      <c r="E6165" s="90"/>
      <c r="F6165" s="90"/>
      <c r="G6165" s="90"/>
      <c r="H6165" s="90"/>
    </row>
    <row r="6166" spans="1:8">
      <c r="A6166" s="90"/>
      <c r="B6166" s="90"/>
      <c r="C6166" s="90"/>
      <c r="D6166" s="90"/>
      <c r="E6166" s="90"/>
      <c r="F6166" s="90"/>
      <c r="G6166" s="90"/>
      <c r="H6166" s="90"/>
    </row>
    <row r="6167" spans="1:8">
      <c r="A6167" s="90"/>
      <c r="B6167" s="90"/>
      <c r="C6167" s="90"/>
      <c r="D6167" s="90"/>
      <c r="E6167" s="90"/>
      <c r="F6167" s="90"/>
      <c r="G6167" s="90"/>
      <c r="H6167" s="90"/>
    </row>
    <row r="6168" spans="1:8">
      <c r="A6168" s="90"/>
      <c r="B6168" s="90"/>
      <c r="C6168" s="90"/>
      <c r="D6168" s="90"/>
      <c r="E6168" s="90"/>
      <c r="F6168" s="90"/>
      <c r="G6168" s="90"/>
      <c r="H6168" s="90"/>
    </row>
    <row r="6169" spans="1:8">
      <c r="A6169" s="90"/>
      <c r="B6169" s="90"/>
      <c r="C6169" s="90"/>
      <c r="D6169" s="90"/>
      <c r="E6169" s="90"/>
      <c r="F6169" s="90"/>
      <c r="G6169" s="90"/>
      <c r="H6169" s="90"/>
    </row>
    <row r="6170" spans="1:8">
      <c r="A6170" s="90"/>
      <c r="B6170" s="90"/>
      <c r="C6170" s="90"/>
      <c r="D6170" s="90"/>
      <c r="E6170" s="90"/>
      <c r="F6170" s="90"/>
      <c r="G6170" s="90"/>
      <c r="H6170" s="90"/>
    </row>
    <row r="6171" spans="1:8">
      <c r="A6171" s="90"/>
      <c r="B6171" s="90"/>
      <c r="C6171" s="90"/>
      <c r="D6171" s="90"/>
      <c r="E6171" s="90"/>
      <c r="F6171" s="90"/>
      <c r="G6171" s="90"/>
      <c r="H6171" s="90"/>
    </row>
    <row r="6172" spans="1:8">
      <c r="A6172" s="90"/>
      <c r="B6172" s="90"/>
      <c r="C6172" s="90"/>
      <c r="D6172" s="90"/>
      <c r="E6172" s="90"/>
      <c r="F6172" s="90"/>
      <c r="G6172" s="90"/>
      <c r="H6172" s="90"/>
    </row>
    <row r="6173" spans="1:8">
      <c r="A6173" s="90"/>
      <c r="B6173" s="90"/>
      <c r="C6173" s="90"/>
      <c r="D6173" s="90"/>
      <c r="E6173" s="90"/>
      <c r="F6173" s="90"/>
      <c r="G6173" s="90"/>
      <c r="H6173" s="90"/>
    </row>
    <row r="6174" spans="1:8">
      <c r="A6174" s="90"/>
      <c r="B6174" s="90"/>
      <c r="C6174" s="90"/>
      <c r="D6174" s="90"/>
      <c r="E6174" s="90"/>
      <c r="F6174" s="90"/>
      <c r="G6174" s="90"/>
      <c r="H6174" s="90"/>
    </row>
    <row r="6175" spans="1:8">
      <c r="A6175" s="90"/>
      <c r="B6175" s="90"/>
      <c r="C6175" s="90"/>
      <c r="D6175" s="90"/>
      <c r="E6175" s="90"/>
      <c r="F6175" s="90"/>
      <c r="G6175" s="90"/>
      <c r="H6175" s="90"/>
    </row>
    <row r="6176" spans="1:8">
      <c r="A6176" s="90"/>
      <c r="B6176" s="90"/>
      <c r="C6176" s="90"/>
      <c r="D6176" s="90"/>
      <c r="E6176" s="90"/>
      <c r="F6176" s="90"/>
      <c r="G6176" s="90"/>
      <c r="H6176" s="90"/>
    </row>
    <row r="6177" spans="1:8">
      <c r="A6177" s="90"/>
      <c r="B6177" s="90"/>
      <c r="C6177" s="90"/>
      <c r="D6177" s="90"/>
      <c r="E6177" s="90"/>
      <c r="F6177" s="90"/>
      <c r="G6177" s="90"/>
      <c r="H6177" s="90"/>
    </row>
    <row r="6178" spans="1:8">
      <c r="A6178" s="90"/>
      <c r="B6178" s="90"/>
      <c r="C6178" s="90"/>
      <c r="D6178" s="90"/>
      <c r="E6178" s="90"/>
      <c r="F6178" s="90"/>
      <c r="G6178" s="90"/>
      <c r="H6178" s="90"/>
    </row>
    <row r="6179" spans="1:8">
      <c r="A6179" s="90"/>
      <c r="B6179" s="90"/>
      <c r="C6179" s="90"/>
      <c r="D6179" s="90"/>
      <c r="E6179" s="90"/>
      <c r="F6179" s="90"/>
      <c r="G6179" s="90"/>
      <c r="H6179" s="90"/>
    </row>
    <row r="6180" spans="1:8">
      <c r="A6180" s="90"/>
      <c r="B6180" s="90"/>
      <c r="C6180" s="90"/>
      <c r="D6180" s="90"/>
      <c r="E6180" s="90"/>
      <c r="F6180" s="90"/>
      <c r="G6180" s="90"/>
      <c r="H6180" s="90"/>
    </row>
    <row r="6181" spans="1:8">
      <c r="A6181" s="90"/>
      <c r="B6181" s="90"/>
      <c r="C6181" s="90"/>
      <c r="D6181" s="90"/>
      <c r="E6181" s="90"/>
      <c r="F6181" s="90"/>
      <c r="G6181" s="90"/>
      <c r="H6181" s="90"/>
    </row>
    <row r="6182" spans="1:8">
      <c r="A6182" s="90"/>
      <c r="B6182" s="90"/>
      <c r="C6182" s="90"/>
      <c r="D6182" s="90"/>
      <c r="E6182" s="90"/>
      <c r="F6182" s="90"/>
      <c r="G6182" s="90"/>
      <c r="H6182" s="90"/>
    </row>
    <row r="6183" spans="1:8">
      <c r="A6183" s="90"/>
      <c r="B6183" s="90"/>
      <c r="C6183" s="90"/>
      <c r="D6183" s="90"/>
      <c r="E6183" s="90"/>
      <c r="F6183" s="90"/>
      <c r="G6183" s="90"/>
      <c r="H6183" s="90"/>
    </row>
    <row r="6184" spans="1:8">
      <c r="A6184" s="90"/>
      <c r="B6184" s="90"/>
      <c r="C6184" s="90"/>
      <c r="D6184" s="90"/>
      <c r="E6184" s="90"/>
      <c r="F6184" s="90"/>
      <c r="G6184" s="90"/>
      <c r="H6184" s="90"/>
    </row>
    <row r="6185" spans="1:8">
      <c r="A6185" s="90"/>
      <c r="B6185" s="90"/>
      <c r="C6185" s="90"/>
      <c r="D6185" s="90"/>
      <c r="E6185" s="90"/>
      <c r="F6185" s="90"/>
      <c r="G6185" s="90"/>
      <c r="H6185" s="90"/>
    </row>
    <row r="6186" spans="1:8">
      <c r="A6186" s="90"/>
      <c r="B6186" s="90"/>
      <c r="C6186" s="90"/>
      <c r="D6186" s="90"/>
      <c r="E6186" s="90"/>
      <c r="F6186" s="90"/>
      <c r="G6186" s="90"/>
      <c r="H6186" s="90"/>
    </row>
    <row r="6187" spans="1:8">
      <c r="A6187" s="90"/>
      <c r="B6187" s="90"/>
      <c r="C6187" s="90"/>
      <c r="D6187" s="90"/>
      <c r="E6187" s="90"/>
      <c r="F6187" s="90"/>
      <c r="G6187" s="90"/>
      <c r="H6187" s="90"/>
    </row>
    <row r="6188" spans="1:8">
      <c r="A6188" s="90"/>
      <c r="B6188" s="90"/>
      <c r="C6188" s="90"/>
      <c r="D6188" s="90"/>
      <c r="E6188" s="90"/>
      <c r="F6188" s="90"/>
      <c r="G6188" s="90"/>
      <c r="H6188" s="90"/>
    </row>
    <row r="6189" spans="1:8">
      <c r="A6189" s="90"/>
      <c r="B6189" s="90"/>
      <c r="C6189" s="90"/>
      <c r="D6189" s="90"/>
      <c r="E6189" s="90"/>
      <c r="F6189" s="90"/>
      <c r="G6189" s="90"/>
      <c r="H6189" s="90"/>
    </row>
    <row r="6190" spans="1:8">
      <c r="A6190" s="90"/>
      <c r="B6190" s="90"/>
      <c r="C6190" s="90"/>
      <c r="D6190" s="90"/>
      <c r="E6190" s="90"/>
      <c r="F6190" s="90"/>
      <c r="G6190" s="90"/>
      <c r="H6190" s="90"/>
    </row>
    <row r="6191" spans="1:8">
      <c r="A6191" s="90"/>
      <c r="B6191" s="90"/>
      <c r="C6191" s="90"/>
      <c r="D6191" s="90"/>
      <c r="E6191" s="90"/>
      <c r="F6191" s="90"/>
      <c r="G6191" s="90"/>
      <c r="H6191" s="90"/>
    </row>
    <row r="6192" spans="1:8">
      <c r="A6192" s="90"/>
      <c r="B6192" s="90"/>
      <c r="C6192" s="90"/>
      <c r="D6192" s="90"/>
      <c r="E6192" s="90"/>
      <c r="F6192" s="90"/>
      <c r="G6192" s="90"/>
      <c r="H6192" s="90"/>
    </row>
    <row r="6193" spans="1:8">
      <c r="A6193" s="90"/>
      <c r="B6193" s="90"/>
      <c r="C6193" s="90"/>
      <c r="D6193" s="90"/>
      <c r="E6193" s="90"/>
      <c r="F6193" s="90"/>
      <c r="G6193" s="90"/>
      <c r="H6193" s="90"/>
    </row>
    <row r="6194" spans="1:8">
      <c r="A6194" s="90"/>
      <c r="B6194" s="90"/>
      <c r="C6194" s="90"/>
      <c r="D6194" s="90"/>
      <c r="E6194" s="90"/>
      <c r="F6194" s="90"/>
      <c r="G6194" s="90"/>
      <c r="H6194" s="90"/>
    </row>
    <row r="6195" spans="1:8">
      <c r="A6195" s="90"/>
      <c r="B6195" s="90"/>
      <c r="C6195" s="90"/>
      <c r="D6195" s="90"/>
      <c r="E6195" s="90"/>
      <c r="F6195" s="90"/>
      <c r="G6195" s="90"/>
      <c r="H6195" s="90"/>
    </row>
    <row r="6196" spans="1:8">
      <c r="A6196" s="90"/>
      <c r="B6196" s="90"/>
      <c r="C6196" s="90"/>
      <c r="D6196" s="90"/>
      <c r="E6196" s="90"/>
      <c r="F6196" s="90"/>
      <c r="G6196" s="90"/>
      <c r="H6196" s="90"/>
    </row>
    <row r="6197" spans="1:8">
      <c r="A6197" s="90"/>
      <c r="B6197" s="90"/>
      <c r="C6197" s="90"/>
      <c r="D6197" s="90"/>
      <c r="E6197" s="90"/>
      <c r="F6197" s="90"/>
      <c r="G6197" s="90"/>
      <c r="H6197" s="90"/>
    </row>
    <row r="6198" spans="1:8">
      <c r="A6198" s="90"/>
      <c r="B6198" s="90"/>
      <c r="C6198" s="90"/>
      <c r="D6198" s="90"/>
      <c r="E6198" s="90"/>
      <c r="F6198" s="90"/>
      <c r="G6198" s="90"/>
      <c r="H6198" s="90"/>
    </row>
    <row r="6199" spans="1:8">
      <c r="A6199" s="90"/>
      <c r="B6199" s="90"/>
      <c r="C6199" s="90"/>
      <c r="D6199" s="90"/>
      <c r="E6199" s="90"/>
      <c r="F6199" s="90"/>
      <c r="G6199" s="90"/>
      <c r="H6199" s="90"/>
    </row>
    <row r="6200" spans="1:8">
      <c r="A6200" s="90"/>
      <c r="B6200" s="90"/>
      <c r="C6200" s="90"/>
      <c r="D6200" s="90"/>
      <c r="E6200" s="90"/>
      <c r="F6200" s="90"/>
      <c r="G6200" s="90"/>
      <c r="H6200" s="90"/>
    </row>
    <row r="6201" spans="1:8">
      <c r="A6201" s="90"/>
      <c r="B6201" s="90"/>
      <c r="C6201" s="90"/>
      <c r="D6201" s="90"/>
      <c r="E6201" s="90"/>
      <c r="F6201" s="90"/>
      <c r="G6201" s="90"/>
      <c r="H6201" s="90"/>
    </row>
    <row r="6202" spans="1:8">
      <c r="A6202" s="90"/>
      <c r="B6202" s="90"/>
      <c r="C6202" s="90"/>
      <c r="D6202" s="90"/>
      <c r="E6202" s="90"/>
      <c r="F6202" s="90"/>
      <c r="G6202" s="90"/>
      <c r="H6202" s="90"/>
    </row>
    <row r="6203" spans="1:8">
      <c r="A6203" s="90"/>
      <c r="B6203" s="90"/>
      <c r="C6203" s="90"/>
      <c r="D6203" s="90"/>
      <c r="E6203" s="90"/>
      <c r="F6203" s="90"/>
      <c r="G6203" s="90"/>
      <c r="H6203" s="90"/>
    </row>
    <row r="6204" spans="1:8">
      <c r="A6204" s="90"/>
      <c r="B6204" s="90"/>
      <c r="C6204" s="90"/>
      <c r="D6204" s="90"/>
      <c r="E6204" s="90"/>
      <c r="F6204" s="90"/>
      <c r="G6204" s="90"/>
      <c r="H6204" s="90"/>
    </row>
    <row r="6205" spans="1:8">
      <c r="A6205" s="90"/>
      <c r="B6205" s="90"/>
      <c r="C6205" s="90"/>
      <c r="D6205" s="90"/>
      <c r="E6205" s="90"/>
      <c r="F6205" s="90"/>
      <c r="G6205" s="90"/>
      <c r="H6205" s="90"/>
    </row>
    <row r="6206" spans="1:8">
      <c r="A6206" s="90"/>
      <c r="B6206" s="90"/>
      <c r="C6206" s="90"/>
      <c r="D6206" s="90"/>
      <c r="E6206" s="90"/>
      <c r="F6206" s="90"/>
      <c r="G6206" s="90"/>
      <c r="H6206" s="90"/>
    </row>
    <row r="6207" spans="1:8">
      <c r="A6207" s="90"/>
      <c r="B6207" s="90"/>
      <c r="C6207" s="90"/>
      <c r="D6207" s="90"/>
      <c r="E6207" s="90"/>
      <c r="F6207" s="90"/>
      <c r="G6207" s="90"/>
      <c r="H6207" s="90"/>
    </row>
    <row r="6208" spans="1:8">
      <c r="A6208" s="90"/>
      <c r="B6208" s="90"/>
      <c r="C6208" s="90"/>
      <c r="D6208" s="90"/>
      <c r="E6208" s="90"/>
      <c r="F6208" s="90"/>
      <c r="G6208" s="90"/>
      <c r="H6208" s="90"/>
    </row>
    <row r="6209" spans="1:8">
      <c r="A6209" s="90"/>
      <c r="B6209" s="90"/>
      <c r="C6209" s="90"/>
      <c r="D6209" s="90"/>
      <c r="E6209" s="90"/>
      <c r="F6209" s="90"/>
      <c r="G6209" s="90"/>
      <c r="H6209" s="90"/>
    </row>
    <row r="6210" spans="1:8">
      <c r="A6210" s="90"/>
      <c r="B6210" s="90"/>
      <c r="C6210" s="90"/>
      <c r="D6210" s="90"/>
      <c r="E6210" s="90"/>
      <c r="F6210" s="90"/>
      <c r="G6210" s="90"/>
      <c r="H6210" s="90"/>
    </row>
    <row r="6211" spans="1:8">
      <c r="A6211" s="90"/>
      <c r="B6211" s="90"/>
      <c r="C6211" s="90"/>
      <c r="D6211" s="90"/>
      <c r="E6211" s="90"/>
      <c r="F6211" s="90"/>
      <c r="G6211" s="90"/>
      <c r="H6211" s="90"/>
    </row>
    <row r="6212" spans="1:8">
      <c r="A6212" s="90"/>
      <c r="B6212" s="90"/>
      <c r="C6212" s="90"/>
      <c r="D6212" s="90"/>
      <c r="E6212" s="90"/>
      <c r="F6212" s="90"/>
      <c r="G6212" s="90"/>
      <c r="H6212" s="90"/>
    </row>
    <row r="6213" spans="1:8">
      <c r="A6213" s="90"/>
      <c r="B6213" s="90"/>
      <c r="C6213" s="90"/>
      <c r="D6213" s="90"/>
      <c r="E6213" s="90"/>
      <c r="F6213" s="90"/>
      <c r="G6213" s="90"/>
      <c r="H6213" s="90"/>
    </row>
    <row r="6214" spans="1:8">
      <c r="A6214" s="90"/>
      <c r="B6214" s="90"/>
      <c r="C6214" s="90"/>
      <c r="D6214" s="90"/>
      <c r="E6214" s="90"/>
      <c r="F6214" s="90"/>
      <c r="G6214" s="90"/>
      <c r="H6214" s="90"/>
    </row>
    <row r="6215" spans="1:8">
      <c r="A6215" s="90"/>
      <c r="B6215" s="90"/>
      <c r="C6215" s="90"/>
      <c r="D6215" s="90"/>
      <c r="E6215" s="90"/>
      <c r="F6215" s="90"/>
      <c r="G6215" s="90"/>
      <c r="H6215" s="90"/>
    </row>
    <row r="6216" spans="1:8">
      <c r="A6216" s="90"/>
      <c r="B6216" s="90"/>
      <c r="C6216" s="90"/>
      <c r="D6216" s="90"/>
      <c r="E6216" s="90"/>
      <c r="F6216" s="90"/>
      <c r="G6216" s="90"/>
      <c r="H6216" s="90"/>
    </row>
    <row r="6217" spans="1:8">
      <c r="A6217" s="90"/>
      <c r="B6217" s="90"/>
      <c r="C6217" s="90"/>
      <c r="D6217" s="90"/>
      <c r="E6217" s="90"/>
      <c r="F6217" s="90"/>
      <c r="G6217" s="90"/>
      <c r="H6217" s="90"/>
    </row>
    <row r="6218" spans="1:8">
      <c r="A6218" s="90"/>
      <c r="B6218" s="90"/>
      <c r="C6218" s="90"/>
      <c r="D6218" s="90"/>
      <c r="E6218" s="90"/>
      <c r="F6218" s="90"/>
      <c r="G6218" s="90"/>
      <c r="H6218" s="90"/>
    </row>
    <row r="6219" spans="1:8">
      <c r="A6219" s="90"/>
      <c r="B6219" s="90"/>
      <c r="C6219" s="90"/>
      <c r="D6219" s="90"/>
      <c r="E6219" s="90"/>
      <c r="F6219" s="90"/>
      <c r="G6219" s="90"/>
      <c r="H6219" s="90"/>
    </row>
    <row r="6220" spans="1:8">
      <c r="A6220" s="90"/>
      <c r="B6220" s="90"/>
      <c r="C6220" s="90"/>
      <c r="D6220" s="90"/>
      <c r="E6220" s="90"/>
      <c r="F6220" s="90"/>
      <c r="G6220" s="90"/>
      <c r="H6220" s="90"/>
    </row>
    <row r="6221" spans="1:8">
      <c r="A6221" s="90"/>
      <c r="B6221" s="90"/>
      <c r="C6221" s="90"/>
      <c r="D6221" s="90"/>
      <c r="E6221" s="90"/>
      <c r="F6221" s="90"/>
      <c r="G6221" s="90"/>
      <c r="H6221" s="90"/>
    </row>
    <row r="6222" spans="1:8">
      <c r="A6222" s="90"/>
      <c r="B6222" s="90"/>
      <c r="C6222" s="90"/>
      <c r="D6222" s="90"/>
      <c r="E6222" s="90"/>
      <c r="F6222" s="90"/>
      <c r="G6222" s="90"/>
      <c r="H6222" s="90"/>
    </row>
    <row r="6223" spans="1:8">
      <c r="A6223" s="90"/>
      <c r="B6223" s="90"/>
      <c r="C6223" s="90"/>
      <c r="D6223" s="90"/>
      <c r="E6223" s="90"/>
      <c r="F6223" s="90"/>
      <c r="G6223" s="90"/>
      <c r="H6223" s="90"/>
    </row>
    <row r="6224" spans="1:8">
      <c r="A6224" s="90"/>
      <c r="B6224" s="90"/>
      <c r="C6224" s="90"/>
      <c r="D6224" s="90"/>
      <c r="E6224" s="90"/>
      <c r="F6224" s="90"/>
      <c r="G6224" s="90"/>
      <c r="H6224" s="90"/>
    </row>
    <row r="6225" spans="1:8">
      <c r="A6225" s="90"/>
      <c r="B6225" s="90"/>
      <c r="C6225" s="90"/>
      <c r="D6225" s="90"/>
      <c r="E6225" s="90"/>
      <c r="F6225" s="90"/>
      <c r="G6225" s="90"/>
      <c r="H6225" s="90"/>
    </row>
    <row r="6226" spans="1:8">
      <c r="A6226" s="90"/>
      <c r="B6226" s="90"/>
      <c r="C6226" s="90"/>
      <c r="D6226" s="90"/>
      <c r="E6226" s="90"/>
      <c r="F6226" s="90"/>
      <c r="G6226" s="90"/>
      <c r="H6226" s="90"/>
    </row>
    <row r="6227" spans="1:8">
      <c r="A6227" s="90"/>
      <c r="B6227" s="90"/>
      <c r="C6227" s="90"/>
      <c r="D6227" s="90"/>
      <c r="E6227" s="90"/>
      <c r="F6227" s="90"/>
      <c r="G6227" s="90"/>
      <c r="H6227" s="90"/>
    </row>
    <row r="6228" spans="1:8">
      <c r="A6228" s="90"/>
      <c r="B6228" s="90"/>
      <c r="C6228" s="90"/>
      <c r="D6228" s="90"/>
      <c r="E6228" s="90"/>
      <c r="F6228" s="90"/>
      <c r="G6228" s="90"/>
      <c r="H6228" s="90"/>
    </row>
    <row r="6229" spans="1:8">
      <c r="A6229" s="90"/>
      <c r="B6229" s="90"/>
      <c r="C6229" s="90"/>
      <c r="D6229" s="90"/>
      <c r="E6229" s="90"/>
      <c r="F6229" s="90"/>
      <c r="G6229" s="90"/>
      <c r="H6229" s="90"/>
    </row>
    <row r="6230" spans="1:8">
      <c r="A6230" s="90"/>
      <c r="B6230" s="90"/>
      <c r="C6230" s="90"/>
      <c r="D6230" s="90"/>
      <c r="E6230" s="90"/>
      <c r="F6230" s="90"/>
      <c r="G6230" s="90"/>
      <c r="H6230" s="90"/>
    </row>
    <row r="6231" spans="1:8">
      <c r="A6231" s="90"/>
      <c r="B6231" s="90"/>
      <c r="C6231" s="90"/>
      <c r="D6231" s="90"/>
      <c r="E6231" s="90"/>
      <c r="F6231" s="90"/>
      <c r="G6231" s="90"/>
      <c r="H6231" s="90"/>
    </row>
    <row r="6232" spans="1:8">
      <c r="A6232" s="90"/>
      <c r="B6232" s="90"/>
      <c r="C6232" s="90"/>
      <c r="D6232" s="90"/>
      <c r="E6232" s="90"/>
      <c r="F6232" s="90"/>
      <c r="G6232" s="90"/>
      <c r="H6232" s="90"/>
    </row>
    <row r="6233" spans="1:8">
      <c r="A6233" s="90"/>
      <c r="B6233" s="90"/>
      <c r="C6233" s="90"/>
      <c r="D6233" s="90"/>
      <c r="E6233" s="90"/>
      <c r="F6233" s="90"/>
      <c r="G6233" s="90"/>
      <c r="H6233" s="90"/>
    </row>
    <row r="6234" spans="1:8">
      <c r="A6234" s="90"/>
      <c r="B6234" s="90"/>
      <c r="C6234" s="90"/>
      <c r="D6234" s="90"/>
      <c r="E6234" s="90"/>
      <c r="F6234" s="90"/>
      <c r="G6234" s="90"/>
      <c r="H6234" s="90"/>
    </row>
    <row r="6235" spans="1:8">
      <c r="A6235" s="90"/>
      <c r="B6235" s="90"/>
      <c r="C6235" s="90"/>
      <c r="D6235" s="90"/>
      <c r="E6235" s="90"/>
      <c r="F6235" s="90"/>
      <c r="G6235" s="90"/>
      <c r="H6235" s="90"/>
    </row>
    <row r="6236" spans="1:8">
      <c r="A6236" s="90"/>
      <c r="B6236" s="90"/>
      <c r="C6236" s="90"/>
      <c r="D6236" s="90"/>
      <c r="E6236" s="90"/>
      <c r="F6236" s="90"/>
      <c r="G6236" s="90"/>
      <c r="H6236" s="90"/>
    </row>
    <row r="6237" spans="1:8">
      <c r="A6237" s="90"/>
      <c r="B6237" s="90"/>
      <c r="C6237" s="90"/>
      <c r="D6237" s="90"/>
      <c r="E6237" s="90"/>
      <c r="F6237" s="90"/>
      <c r="G6237" s="90"/>
      <c r="H6237" s="90"/>
    </row>
    <row r="6238" spans="1:8">
      <c r="A6238" s="90"/>
      <c r="B6238" s="90"/>
      <c r="C6238" s="90"/>
      <c r="D6238" s="90"/>
      <c r="E6238" s="90"/>
      <c r="F6238" s="90"/>
      <c r="G6238" s="90"/>
      <c r="H6238" s="90"/>
    </row>
    <row r="6239" spans="1:8">
      <c r="A6239" s="90"/>
      <c r="B6239" s="90"/>
      <c r="C6239" s="90"/>
      <c r="D6239" s="90"/>
      <c r="E6239" s="90"/>
      <c r="F6239" s="90"/>
      <c r="G6239" s="90"/>
      <c r="H6239" s="90"/>
    </row>
    <row r="6240" spans="1:8">
      <c r="A6240" s="90"/>
      <c r="B6240" s="90"/>
      <c r="C6240" s="90"/>
      <c r="D6240" s="90"/>
      <c r="E6240" s="90"/>
      <c r="F6240" s="90"/>
      <c r="G6240" s="90"/>
      <c r="H6240" s="90"/>
    </row>
    <row r="6241" spans="1:8">
      <c r="A6241" s="90"/>
      <c r="B6241" s="90"/>
      <c r="C6241" s="90"/>
      <c r="D6241" s="90"/>
      <c r="E6241" s="90"/>
      <c r="F6241" s="90"/>
      <c r="G6241" s="90"/>
      <c r="H6241" s="90"/>
    </row>
    <row r="6242" spans="1:8">
      <c r="A6242" s="90"/>
      <c r="B6242" s="90"/>
      <c r="C6242" s="90"/>
      <c r="D6242" s="90"/>
      <c r="E6242" s="90"/>
      <c r="F6242" s="90"/>
      <c r="G6242" s="90"/>
      <c r="H6242" s="90"/>
    </row>
    <row r="6243" spans="1:8">
      <c r="A6243" s="90"/>
      <c r="B6243" s="90"/>
      <c r="C6243" s="90"/>
      <c r="D6243" s="90"/>
      <c r="E6243" s="90"/>
      <c r="F6243" s="90"/>
      <c r="G6243" s="90"/>
      <c r="H6243" s="90"/>
    </row>
    <row r="6244" spans="1:8">
      <c r="A6244" s="90"/>
      <c r="B6244" s="90"/>
      <c r="C6244" s="90"/>
      <c r="D6244" s="90"/>
      <c r="E6244" s="90"/>
      <c r="F6244" s="90"/>
      <c r="G6244" s="90"/>
      <c r="H6244" s="90"/>
    </row>
    <row r="6245" spans="1:8">
      <c r="A6245" s="90"/>
      <c r="B6245" s="90"/>
      <c r="C6245" s="90"/>
      <c r="D6245" s="90"/>
      <c r="E6245" s="90"/>
      <c r="F6245" s="90"/>
      <c r="G6245" s="90"/>
      <c r="H6245" s="90"/>
    </row>
    <row r="6246" spans="1:8">
      <c r="A6246" s="90"/>
      <c r="B6246" s="90"/>
      <c r="C6246" s="90"/>
      <c r="D6246" s="90"/>
      <c r="E6246" s="90"/>
      <c r="F6246" s="90"/>
      <c r="G6246" s="90"/>
      <c r="H6246" s="90"/>
    </row>
    <row r="6247" spans="1:8">
      <c r="A6247" s="90"/>
      <c r="B6247" s="90"/>
      <c r="C6247" s="90"/>
      <c r="D6247" s="90"/>
      <c r="E6247" s="90"/>
      <c r="F6247" s="90"/>
      <c r="G6247" s="90"/>
      <c r="H6247" s="90"/>
    </row>
    <row r="6248" spans="1:8">
      <c r="A6248" s="90"/>
      <c r="B6248" s="90"/>
      <c r="C6248" s="90"/>
      <c r="D6248" s="90"/>
      <c r="E6248" s="90"/>
      <c r="F6248" s="90"/>
      <c r="G6248" s="90"/>
      <c r="H6248" s="90"/>
    </row>
    <row r="6249" spans="1:8">
      <c r="A6249" s="90"/>
      <c r="B6249" s="90"/>
      <c r="C6249" s="90"/>
      <c r="D6249" s="90"/>
      <c r="E6249" s="90"/>
      <c r="F6249" s="90"/>
      <c r="G6249" s="90"/>
      <c r="H6249" s="90"/>
    </row>
    <row r="6250" spans="1:8">
      <c r="A6250" s="90"/>
      <c r="B6250" s="90"/>
      <c r="C6250" s="90"/>
      <c r="D6250" s="90"/>
      <c r="E6250" s="90"/>
      <c r="F6250" s="90"/>
      <c r="G6250" s="90"/>
      <c r="H6250" s="90"/>
    </row>
    <row r="6251" spans="1:8">
      <c r="A6251" s="90"/>
      <c r="B6251" s="90"/>
      <c r="C6251" s="90"/>
      <c r="D6251" s="90"/>
      <c r="E6251" s="90"/>
      <c r="F6251" s="90"/>
      <c r="G6251" s="90"/>
      <c r="H6251" s="90"/>
    </row>
    <row r="6252" spans="1:8">
      <c r="A6252" s="90"/>
      <c r="B6252" s="90"/>
      <c r="C6252" s="90"/>
      <c r="D6252" s="90"/>
      <c r="E6252" s="90"/>
      <c r="F6252" s="90"/>
      <c r="G6252" s="90"/>
      <c r="H6252" s="90"/>
    </row>
    <row r="6253" spans="1:8">
      <c r="A6253" s="90"/>
      <c r="B6253" s="90"/>
      <c r="C6253" s="90"/>
      <c r="D6253" s="90"/>
      <c r="E6253" s="90"/>
      <c r="F6253" s="90"/>
      <c r="G6253" s="90"/>
      <c r="H6253" s="90"/>
    </row>
    <row r="6254" spans="1:8">
      <c r="A6254" s="90"/>
      <c r="B6254" s="90"/>
      <c r="C6254" s="90"/>
      <c r="D6254" s="90"/>
      <c r="E6254" s="90"/>
      <c r="F6254" s="90"/>
      <c r="G6254" s="90"/>
      <c r="H6254" s="90"/>
    </row>
    <row r="6255" spans="1:8">
      <c r="A6255" s="90"/>
      <c r="B6255" s="90"/>
      <c r="C6255" s="90"/>
      <c r="D6255" s="90"/>
      <c r="E6255" s="90"/>
      <c r="F6255" s="90"/>
      <c r="G6255" s="90"/>
      <c r="H6255" s="90"/>
    </row>
    <row r="6256" spans="1:8">
      <c r="A6256" s="90"/>
      <c r="B6256" s="90"/>
      <c r="C6256" s="90"/>
      <c r="D6256" s="90"/>
      <c r="E6256" s="90"/>
      <c r="F6256" s="90"/>
      <c r="G6256" s="90"/>
      <c r="H6256" s="90"/>
    </row>
    <row r="6257" spans="1:8">
      <c r="A6257" s="90"/>
      <c r="B6257" s="90"/>
      <c r="C6257" s="90"/>
      <c r="D6257" s="90"/>
      <c r="E6257" s="90"/>
      <c r="F6257" s="90"/>
      <c r="G6257" s="90"/>
      <c r="H6257" s="90"/>
    </row>
    <row r="6258" spans="1:8">
      <c r="A6258" s="90"/>
      <c r="B6258" s="90"/>
      <c r="C6258" s="90"/>
      <c r="D6258" s="90"/>
      <c r="E6258" s="90"/>
      <c r="F6258" s="90"/>
      <c r="G6258" s="90"/>
      <c r="H6258" s="90"/>
    </row>
    <row r="6259" spans="1:8">
      <c r="A6259" s="90"/>
      <c r="B6259" s="90"/>
      <c r="C6259" s="90"/>
      <c r="D6259" s="90"/>
      <c r="E6259" s="90"/>
      <c r="F6259" s="90"/>
      <c r="G6259" s="90"/>
      <c r="H6259" s="90"/>
    </row>
    <row r="6260" spans="1:8">
      <c r="A6260" s="90"/>
      <c r="B6260" s="90"/>
      <c r="C6260" s="90"/>
      <c r="D6260" s="90"/>
      <c r="E6260" s="90"/>
      <c r="F6260" s="90"/>
      <c r="G6260" s="90"/>
      <c r="H6260" s="90"/>
    </row>
    <row r="6261" spans="1:8">
      <c r="A6261" s="90"/>
      <c r="B6261" s="90"/>
      <c r="C6261" s="90"/>
      <c r="D6261" s="90"/>
      <c r="E6261" s="90"/>
      <c r="F6261" s="90"/>
      <c r="G6261" s="90"/>
      <c r="H6261" s="90"/>
    </row>
    <row r="6262" spans="1:8">
      <c r="A6262" s="90"/>
      <c r="B6262" s="90"/>
      <c r="C6262" s="90"/>
      <c r="D6262" s="90"/>
      <c r="E6262" s="90"/>
      <c r="F6262" s="90"/>
      <c r="G6262" s="90"/>
      <c r="H6262" s="90"/>
    </row>
    <row r="6263" spans="1:8">
      <c r="A6263" s="90"/>
      <c r="B6263" s="90"/>
      <c r="C6263" s="90"/>
      <c r="D6263" s="90"/>
      <c r="E6263" s="90"/>
      <c r="F6263" s="90"/>
      <c r="G6263" s="90"/>
      <c r="H6263" s="90"/>
    </row>
    <row r="6264" spans="1:8">
      <c r="A6264" s="90"/>
      <c r="B6264" s="90"/>
      <c r="C6264" s="90"/>
      <c r="D6264" s="90"/>
      <c r="E6264" s="90"/>
      <c r="F6264" s="90"/>
      <c r="G6264" s="90"/>
      <c r="H6264" s="90"/>
    </row>
    <row r="6265" spans="1:8">
      <c r="A6265" s="90"/>
      <c r="B6265" s="90"/>
      <c r="C6265" s="90"/>
      <c r="D6265" s="90"/>
      <c r="E6265" s="90"/>
      <c r="F6265" s="90"/>
      <c r="G6265" s="90"/>
      <c r="H6265" s="90"/>
    </row>
    <row r="6266" spans="1:8">
      <c r="A6266" s="90"/>
      <c r="B6266" s="90"/>
      <c r="C6266" s="90"/>
      <c r="D6266" s="90"/>
      <c r="E6266" s="90"/>
      <c r="F6266" s="90"/>
      <c r="G6266" s="90"/>
      <c r="H6266" s="90"/>
    </row>
    <row r="6267" spans="1:8">
      <c r="A6267" s="90"/>
      <c r="B6267" s="90"/>
      <c r="C6267" s="90"/>
      <c r="D6267" s="90"/>
      <c r="E6267" s="90"/>
      <c r="F6267" s="90"/>
      <c r="G6267" s="90"/>
      <c r="H6267" s="90"/>
    </row>
    <row r="6268" spans="1:8">
      <c r="A6268" s="90"/>
      <c r="B6268" s="90"/>
      <c r="C6268" s="90"/>
      <c r="D6268" s="90"/>
      <c r="E6268" s="90"/>
      <c r="F6268" s="90"/>
      <c r="G6268" s="90"/>
      <c r="H6268" s="90"/>
    </row>
    <row r="6269" spans="1:8">
      <c r="A6269" s="90"/>
      <c r="B6269" s="90"/>
      <c r="C6269" s="90"/>
      <c r="D6269" s="90"/>
      <c r="E6269" s="90"/>
      <c r="F6269" s="90"/>
      <c r="G6269" s="90"/>
      <c r="H6269" s="90"/>
    </row>
    <row r="6270" spans="1:8">
      <c r="A6270" s="90"/>
      <c r="B6270" s="90"/>
      <c r="C6270" s="90"/>
      <c r="D6270" s="90"/>
      <c r="E6270" s="90"/>
      <c r="F6270" s="90"/>
      <c r="G6270" s="90"/>
      <c r="H6270" s="90"/>
    </row>
    <row r="6271" spans="1:8">
      <c r="A6271" s="90"/>
      <c r="B6271" s="90"/>
      <c r="C6271" s="90"/>
      <c r="D6271" s="90"/>
      <c r="E6271" s="90"/>
      <c r="F6271" s="90"/>
      <c r="G6271" s="90"/>
      <c r="H6271" s="90"/>
    </row>
    <row r="6272" spans="1:8">
      <c r="A6272" s="90"/>
      <c r="B6272" s="90"/>
      <c r="C6272" s="90"/>
      <c r="D6272" s="90"/>
      <c r="E6272" s="90"/>
      <c r="F6272" s="90"/>
      <c r="G6272" s="90"/>
      <c r="H6272" s="90"/>
    </row>
    <row r="6273" spans="1:8">
      <c r="A6273" s="90"/>
      <c r="B6273" s="90"/>
      <c r="C6273" s="90"/>
      <c r="D6273" s="90"/>
      <c r="E6273" s="90"/>
      <c r="F6273" s="90"/>
      <c r="G6273" s="90"/>
      <c r="H6273" s="90"/>
    </row>
    <row r="6274" spans="1:8">
      <c r="A6274" s="90"/>
      <c r="B6274" s="90"/>
      <c r="C6274" s="90"/>
      <c r="D6274" s="90"/>
      <c r="E6274" s="90"/>
      <c r="F6274" s="90"/>
      <c r="G6274" s="90"/>
      <c r="H6274" s="90"/>
    </row>
    <row r="6275" spans="1:8">
      <c r="A6275" s="90"/>
      <c r="B6275" s="90"/>
      <c r="C6275" s="90"/>
      <c r="D6275" s="90"/>
      <c r="E6275" s="90"/>
      <c r="F6275" s="90"/>
      <c r="G6275" s="90"/>
      <c r="H6275" s="90"/>
    </row>
    <row r="6276" spans="1:8">
      <c r="A6276" s="90"/>
      <c r="B6276" s="90"/>
      <c r="C6276" s="90"/>
      <c r="D6276" s="90"/>
      <c r="E6276" s="90"/>
      <c r="F6276" s="90"/>
      <c r="G6276" s="90"/>
      <c r="H6276" s="90"/>
    </row>
    <row r="6277" spans="1:8">
      <c r="A6277" s="90"/>
      <c r="B6277" s="90"/>
      <c r="C6277" s="90"/>
      <c r="D6277" s="90"/>
      <c r="E6277" s="90"/>
      <c r="F6277" s="90"/>
      <c r="G6277" s="90"/>
      <c r="H6277" s="90"/>
    </row>
    <row r="6278" spans="1:8">
      <c r="A6278" s="90"/>
      <c r="B6278" s="90"/>
      <c r="C6278" s="90"/>
      <c r="D6278" s="90"/>
      <c r="E6278" s="90"/>
      <c r="F6278" s="90"/>
      <c r="G6278" s="90"/>
      <c r="H6278" s="90"/>
    </row>
    <row r="6279" spans="1:8">
      <c r="A6279" s="90"/>
      <c r="B6279" s="90"/>
      <c r="C6279" s="90"/>
      <c r="D6279" s="90"/>
      <c r="E6279" s="90"/>
      <c r="F6279" s="90"/>
      <c r="G6279" s="90"/>
      <c r="H6279" s="90"/>
    </row>
    <row r="6280" spans="1:8">
      <c r="A6280" s="90"/>
      <c r="B6280" s="90"/>
      <c r="C6280" s="90"/>
      <c r="D6280" s="90"/>
      <c r="E6280" s="90"/>
      <c r="F6280" s="90"/>
      <c r="G6280" s="90"/>
      <c r="H6280" s="90"/>
    </row>
    <row r="6281" spans="1:8">
      <c r="A6281" s="90"/>
      <c r="B6281" s="90"/>
      <c r="C6281" s="90"/>
      <c r="D6281" s="90"/>
      <c r="E6281" s="90"/>
      <c r="F6281" s="90"/>
      <c r="G6281" s="90"/>
      <c r="H6281" s="90"/>
    </row>
    <row r="6282" spans="1:8">
      <c r="A6282" s="90"/>
      <c r="B6282" s="90"/>
      <c r="C6282" s="90"/>
      <c r="D6282" s="90"/>
      <c r="E6282" s="90"/>
      <c r="F6282" s="90"/>
      <c r="G6282" s="90"/>
      <c r="H6282" s="90"/>
    </row>
    <row r="6283" spans="1:8">
      <c r="A6283" s="90"/>
      <c r="B6283" s="90"/>
      <c r="C6283" s="90"/>
      <c r="D6283" s="90"/>
      <c r="E6283" s="90"/>
      <c r="F6283" s="90"/>
      <c r="G6283" s="90"/>
      <c r="H6283" s="90"/>
    </row>
    <row r="6284" spans="1:8">
      <c r="A6284" s="90"/>
      <c r="B6284" s="90"/>
      <c r="C6284" s="90"/>
      <c r="D6284" s="90"/>
      <c r="E6284" s="90"/>
      <c r="F6284" s="90"/>
      <c r="G6284" s="90"/>
      <c r="H6284" s="90"/>
    </row>
    <row r="6285" spans="1:8">
      <c r="A6285" s="90"/>
      <c r="B6285" s="90"/>
      <c r="C6285" s="90"/>
      <c r="D6285" s="90"/>
      <c r="E6285" s="90"/>
      <c r="F6285" s="90"/>
      <c r="G6285" s="90"/>
      <c r="H6285" s="90"/>
    </row>
    <row r="6286" spans="1:8">
      <c r="A6286" s="90"/>
      <c r="B6286" s="90"/>
      <c r="C6286" s="90"/>
      <c r="D6286" s="90"/>
      <c r="E6286" s="90"/>
      <c r="F6286" s="90"/>
      <c r="G6286" s="90"/>
      <c r="H6286" s="90"/>
    </row>
    <row r="6287" spans="1:8">
      <c r="A6287" s="90"/>
      <c r="B6287" s="90"/>
      <c r="C6287" s="90"/>
      <c r="D6287" s="90"/>
      <c r="E6287" s="90"/>
      <c r="F6287" s="90"/>
      <c r="G6287" s="90"/>
      <c r="H6287" s="90"/>
    </row>
    <row r="6288" spans="1:8">
      <c r="A6288" s="90"/>
      <c r="B6288" s="90"/>
      <c r="C6288" s="90"/>
      <c r="D6288" s="90"/>
      <c r="E6288" s="90"/>
      <c r="F6288" s="90"/>
      <c r="G6288" s="90"/>
      <c r="H6288" s="90"/>
    </row>
    <row r="6289" spans="1:8">
      <c r="A6289" s="90"/>
      <c r="B6289" s="90"/>
      <c r="C6289" s="90"/>
      <c r="D6289" s="90"/>
      <c r="E6289" s="90"/>
      <c r="F6289" s="90"/>
      <c r="G6289" s="90"/>
      <c r="H6289" s="90"/>
    </row>
    <row r="6290" spans="1:8">
      <c r="A6290" s="90"/>
      <c r="B6290" s="90"/>
      <c r="C6290" s="90"/>
      <c r="D6290" s="90"/>
      <c r="E6290" s="90"/>
      <c r="F6290" s="90"/>
      <c r="G6290" s="90"/>
      <c r="H6290" s="90"/>
    </row>
    <row r="6291" spans="1:8">
      <c r="A6291" s="90"/>
      <c r="B6291" s="90"/>
      <c r="C6291" s="90"/>
      <c r="D6291" s="90"/>
      <c r="E6291" s="90"/>
      <c r="F6291" s="90"/>
      <c r="G6291" s="90"/>
      <c r="H6291" s="90"/>
    </row>
    <row r="6292" spans="1:8">
      <c r="A6292" s="90"/>
      <c r="B6292" s="90"/>
      <c r="C6292" s="90"/>
      <c r="D6292" s="90"/>
      <c r="E6292" s="90"/>
      <c r="F6292" s="90"/>
      <c r="G6292" s="90"/>
      <c r="H6292" s="90"/>
    </row>
    <row r="6293" spans="1:8">
      <c r="A6293" s="90"/>
      <c r="B6293" s="90"/>
      <c r="C6293" s="90"/>
      <c r="D6293" s="90"/>
      <c r="E6293" s="90"/>
      <c r="F6293" s="90"/>
      <c r="G6293" s="90"/>
      <c r="H6293" s="90"/>
    </row>
    <row r="6294" spans="1:8">
      <c r="A6294" s="90"/>
      <c r="B6294" s="90"/>
      <c r="C6294" s="90"/>
      <c r="D6294" s="90"/>
      <c r="E6294" s="90"/>
      <c r="F6294" s="90"/>
      <c r="G6294" s="90"/>
      <c r="H6294" s="90"/>
    </row>
    <row r="6295" spans="1:8">
      <c r="A6295" s="90"/>
      <c r="B6295" s="90"/>
      <c r="C6295" s="90"/>
      <c r="D6295" s="90"/>
      <c r="E6295" s="90"/>
      <c r="F6295" s="90"/>
      <c r="G6295" s="90"/>
      <c r="H6295" s="90"/>
    </row>
    <row r="6296" spans="1:8">
      <c r="A6296" s="90"/>
      <c r="B6296" s="90"/>
      <c r="C6296" s="90"/>
      <c r="D6296" s="90"/>
      <c r="E6296" s="90"/>
      <c r="F6296" s="90"/>
      <c r="G6296" s="90"/>
      <c r="H6296" s="90"/>
    </row>
    <row r="6297" spans="1:8">
      <c r="A6297" s="90"/>
      <c r="B6297" s="90"/>
      <c r="C6297" s="90"/>
      <c r="D6297" s="90"/>
      <c r="E6297" s="90"/>
      <c r="F6297" s="90"/>
      <c r="G6297" s="90"/>
      <c r="H6297" s="90"/>
    </row>
    <row r="6298" spans="1:8">
      <c r="A6298" s="90"/>
      <c r="B6298" s="90"/>
      <c r="C6298" s="90"/>
      <c r="D6298" s="90"/>
      <c r="E6298" s="90"/>
      <c r="F6298" s="90"/>
      <c r="G6298" s="90"/>
      <c r="H6298" s="90"/>
    </row>
    <row r="6299" spans="1:8">
      <c r="A6299" s="90"/>
      <c r="B6299" s="90"/>
      <c r="C6299" s="90"/>
      <c r="D6299" s="90"/>
      <c r="E6299" s="90"/>
      <c r="F6299" s="90"/>
      <c r="G6299" s="90"/>
      <c r="H6299" s="90"/>
    </row>
    <row r="6300" spans="1:8">
      <c r="A6300" s="90"/>
      <c r="B6300" s="90"/>
      <c r="C6300" s="90"/>
      <c r="D6300" s="90"/>
      <c r="E6300" s="90"/>
      <c r="F6300" s="90"/>
      <c r="G6300" s="90"/>
      <c r="H6300" s="90"/>
    </row>
    <row r="6301" spans="1:8">
      <c r="A6301" s="90"/>
      <c r="B6301" s="90"/>
      <c r="C6301" s="90"/>
      <c r="D6301" s="90"/>
      <c r="E6301" s="90"/>
      <c r="F6301" s="90"/>
      <c r="G6301" s="90"/>
      <c r="H6301" s="90"/>
    </row>
    <row r="6302" spans="1:8">
      <c r="A6302" s="90"/>
      <c r="B6302" s="90"/>
      <c r="C6302" s="90"/>
      <c r="D6302" s="90"/>
      <c r="E6302" s="90"/>
      <c r="F6302" s="90"/>
      <c r="G6302" s="90"/>
      <c r="H6302" s="90"/>
    </row>
    <row r="6303" spans="1:8">
      <c r="A6303" s="90"/>
      <c r="B6303" s="90"/>
      <c r="C6303" s="90"/>
      <c r="D6303" s="90"/>
      <c r="E6303" s="90"/>
      <c r="F6303" s="90"/>
      <c r="G6303" s="90"/>
      <c r="H6303" s="90"/>
    </row>
    <row r="6304" spans="1:8">
      <c r="A6304" s="90"/>
      <c r="B6304" s="90"/>
      <c r="C6304" s="90"/>
      <c r="D6304" s="90"/>
      <c r="E6304" s="90"/>
      <c r="F6304" s="90"/>
      <c r="G6304" s="90"/>
      <c r="H6304" s="90"/>
    </row>
    <row r="6305" spans="1:8">
      <c r="A6305" s="90"/>
      <c r="B6305" s="90"/>
      <c r="C6305" s="90"/>
      <c r="D6305" s="90"/>
      <c r="E6305" s="90"/>
      <c r="F6305" s="90"/>
      <c r="G6305" s="90"/>
      <c r="H6305" s="90"/>
    </row>
    <row r="6306" spans="1:8">
      <c r="A6306" s="90"/>
      <c r="B6306" s="90"/>
      <c r="C6306" s="90"/>
      <c r="D6306" s="90"/>
      <c r="E6306" s="90"/>
      <c r="F6306" s="90"/>
      <c r="G6306" s="90"/>
      <c r="H6306" s="90"/>
    </row>
    <row r="6307" spans="1:8">
      <c r="A6307" s="90"/>
      <c r="B6307" s="90"/>
      <c r="C6307" s="90"/>
      <c r="D6307" s="90"/>
      <c r="E6307" s="90"/>
      <c r="F6307" s="90"/>
      <c r="G6307" s="90"/>
      <c r="H6307" s="90"/>
    </row>
    <row r="6308" spans="1:8">
      <c r="A6308" s="90"/>
      <c r="B6308" s="90"/>
      <c r="C6308" s="90"/>
      <c r="D6308" s="90"/>
      <c r="E6308" s="90"/>
      <c r="F6308" s="90"/>
      <c r="G6308" s="90"/>
      <c r="H6308" s="90"/>
    </row>
    <row r="6309" spans="1:8">
      <c r="A6309" s="90"/>
      <c r="B6309" s="90"/>
      <c r="C6309" s="90"/>
      <c r="D6309" s="90"/>
      <c r="E6309" s="90"/>
      <c r="F6309" s="90"/>
      <c r="G6309" s="90"/>
      <c r="H6309" s="90"/>
    </row>
    <row r="6310" spans="1:8">
      <c r="A6310" s="90"/>
      <c r="B6310" s="90"/>
      <c r="C6310" s="90"/>
      <c r="D6310" s="90"/>
      <c r="E6310" s="90"/>
      <c r="F6310" s="90"/>
      <c r="G6310" s="90"/>
      <c r="H6310" s="90"/>
    </row>
    <row r="6311" spans="1:8">
      <c r="A6311" s="90"/>
      <c r="B6311" s="90"/>
      <c r="C6311" s="90"/>
      <c r="D6311" s="90"/>
      <c r="E6311" s="90"/>
      <c r="F6311" s="90"/>
      <c r="G6311" s="90"/>
      <c r="H6311" s="90"/>
    </row>
    <row r="6312" spans="1:8">
      <c r="A6312" s="90"/>
      <c r="B6312" s="90"/>
      <c r="C6312" s="90"/>
      <c r="D6312" s="90"/>
      <c r="E6312" s="90"/>
      <c r="F6312" s="90"/>
      <c r="G6312" s="90"/>
      <c r="H6312" s="90"/>
    </row>
    <row r="6313" spans="1:8">
      <c r="A6313" s="90"/>
      <c r="B6313" s="90"/>
      <c r="C6313" s="90"/>
      <c r="D6313" s="90"/>
      <c r="E6313" s="90"/>
      <c r="F6313" s="90"/>
      <c r="G6313" s="90"/>
      <c r="H6313" s="90"/>
    </row>
    <row r="6314" spans="1:8">
      <c r="A6314" s="90"/>
      <c r="B6314" s="90"/>
      <c r="C6314" s="90"/>
      <c r="D6314" s="90"/>
      <c r="E6314" s="90"/>
      <c r="F6314" s="90"/>
      <c r="G6314" s="90"/>
      <c r="H6314" s="90"/>
    </row>
    <row r="6315" spans="1:8">
      <c r="A6315" s="90"/>
      <c r="B6315" s="90"/>
      <c r="C6315" s="90"/>
      <c r="D6315" s="90"/>
      <c r="E6315" s="90"/>
      <c r="F6315" s="90"/>
      <c r="G6315" s="90"/>
      <c r="H6315" s="90"/>
    </row>
    <row r="6316" spans="1:8">
      <c r="A6316" s="90"/>
      <c r="B6316" s="90"/>
      <c r="C6316" s="90"/>
      <c r="D6316" s="90"/>
      <c r="E6316" s="90"/>
      <c r="F6316" s="90"/>
      <c r="G6316" s="90"/>
      <c r="H6316" s="90"/>
    </row>
    <row r="6317" spans="1:8">
      <c r="A6317" s="90"/>
      <c r="B6317" s="90"/>
      <c r="C6317" s="90"/>
      <c r="D6317" s="90"/>
      <c r="E6317" s="90"/>
      <c r="F6317" s="90"/>
      <c r="G6317" s="90"/>
      <c r="H6317" s="90"/>
    </row>
    <row r="6318" spans="1:8">
      <c r="A6318" s="90"/>
      <c r="B6318" s="90"/>
      <c r="C6318" s="90"/>
      <c r="D6318" s="90"/>
      <c r="E6318" s="90"/>
      <c r="F6318" s="90"/>
      <c r="G6318" s="90"/>
      <c r="H6318" s="90"/>
    </row>
    <row r="6319" spans="1:8">
      <c r="A6319" s="90"/>
      <c r="B6319" s="90"/>
      <c r="C6319" s="90"/>
      <c r="D6319" s="90"/>
      <c r="E6319" s="90"/>
      <c r="F6319" s="90"/>
      <c r="G6319" s="90"/>
      <c r="H6319" s="90"/>
    </row>
    <row r="6320" spans="1:8">
      <c r="A6320" s="90"/>
      <c r="B6320" s="90"/>
      <c r="C6320" s="90"/>
      <c r="D6320" s="90"/>
      <c r="E6320" s="90"/>
      <c r="F6320" s="90"/>
      <c r="G6320" s="90"/>
      <c r="H6320" s="90"/>
    </row>
    <row r="6321" spans="1:8">
      <c r="A6321" s="90"/>
      <c r="B6321" s="90"/>
      <c r="C6321" s="90"/>
      <c r="D6321" s="90"/>
      <c r="E6321" s="90"/>
      <c r="F6321" s="90"/>
      <c r="G6321" s="90"/>
      <c r="H6321" s="90"/>
    </row>
    <row r="6322" spans="1:8">
      <c r="A6322" s="90"/>
      <c r="B6322" s="90"/>
      <c r="C6322" s="90"/>
      <c r="D6322" s="90"/>
      <c r="E6322" s="90"/>
      <c r="F6322" s="90"/>
      <c r="G6322" s="90"/>
      <c r="H6322" s="90"/>
    </row>
    <row r="6323" spans="1:8">
      <c r="A6323" s="90"/>
      <c r="B6323" s="90"/>
      <c r="C6323" s="90"/>
      <c r="D6323" s="90"/>
      <c r="E6323" s="90"/>
      <c r="F6323" s="90"/>
      <c r="G6323" s="90"/>
      <c r="H6323" s="90"/>
    </row>
    <row r="6324" spans="1:8">
      <c r="A6324" s="90"/>
      <c r="B6324" s="90"/>
      <c r="C6324" s="90"/>
      <c r="D6324" s="90"/>
      <c r="E6324" s="90"/>
      <c r="F6324" s="90"/>
      <c r="G6324" s="90"/>
      <c r="H6324" s="90"/>
    </row>
    <row r="6325" spans="1:8">
      <c r="A6325" s="90"/>
      <c r="B6325" s="90"/>
      <c r="C6325" s="90"/>
      <c r="D6325" s="90"/>
      <c r="E6325" s="90"/>
      <c r="F6325" s="90"/>
      <c r="G6325" s="90"/>
      <c r="H6325" s="90"/>
    </row>
    <row r="6326" spans="1:8">
      <c r="A6326" s="90"/>
      <c r="B6326" s="90"/>
      <c r="C6326" s="90"/>
      <c r="D6326" s="90"/>
      <c r="E6326" s="90"/>
      <c r="F6326" s="90"/>
      <c r="G6326" s="90"/>
      <c r="H6326" s="90"/>
    </row>
    <row r="6327" spans="1:8">
      <c r="A6327" s="90"/>
      <c r="B6327" s="90"/>
      <c r="C6327" s="90"/>
      <c r="D6327" s="90"/>
      <c r="E6327" s="90"/>
      <c r="F6327" s="90"/>
      <c r="G6327" s="90"/>
      <c r="H6327" s="90"/>
    </row>
    <row r="6328" spans="1:8">
      <c r="A6328" s="90"/>
      <c r="B6328" s="90"/>
      <c r="C6328" s="90"/>
      <c r="D6328" s="90"/>
      <c r="E6328" s="90"/>
      <c r="F6328" s="90"/>
      <c r="G6328" s="90"/>
      <c r="H6328" s="90"/>
    </row>
    <row r="6329" spans="1:8">
      <c r="A6329" s="90"/>
      <c r="B6329" s="90"/>
      <c r="C6329" s="90"/>
      <c r="D6329" s="90"/>
      <c r="E6329" s="90"/>
      <c r="F6329" s="90"/>
      <c r="G6329" s="90"/>
      <c r="H6329" s="90"/>
    </row>
    <row r="6330" spans="1:8">
      <c r="A6330" s="90"/>
      <c r="B6330" s="90"/>
      <c r="C6330" s="90"/>
      <c r="D6330" s="90"/>
      <c r="E6330" s="90"/>
      <c r="F6330" s="90"/>
      <c r="G6330" s="90"/>
      <c r="H6330" s="90"/>
    </row>
    <row r="6331" spans="1:8">
      <c r="A6331" s="90"/>
      <c r="B6331" s="90"/>
      <c r="C6331" s="90"/>
      <c r="D6331" s="90"/>
      <c r="E6331" s="90"/>
      <c r="F6331" s="90"/>
      <c r="G6331" s="90"/>
      <c r="H6331" s="90"/>
    </row>
    <row r="6332" spans="1:8">
      <c r="A6332" s="90"/>
      <c r="B6332" s="90"/>
      <c r="C6332" s="90"/>
      <c r="D6332" s="90"/>
      <c r="E6332" s="90"/>
      <c r="F6332" s="90"/>
      <c r="G6332" s="90"/>
      <c r="H6332" s="90"/>
    </row>
    <row r="6333" spans="1:8">
      <c r="A6333" s="90"/>
      <c r="B6333" s="90"/>
      <c r="C6333" s="90"/>
      <c r="D6333" s="90"/>
      <c r="E6333" s="90"/>
      <c r="F6333" s="90"/>
      <c r="G6333" s="90"/>
      <c r="H6333" s="90"/>
    </row>
    <row r="6334" spans="1:8">
      <c r="A6334" s="90"/>
      <c r="B6334" s="90"/>
      <c r="C6334" s="90"/>
      <c r="D6334" s="90"/>
      <c r="E6334" s="90"/>
      <c r="F6334" s="90"/>
      <c r="G6334" s="90"/>
      <c r="H6334" s="90"/>
    </row>
    <row r="6335" spans="1:8">
      <c r="A6335" s="90"/>
      <c r="B6335" s="90"/>
      <c r="C6335" s="90"/>
      <c r="D6335" s="90"/>
      <c r="E6335" s="90"/>
      <c r="F6335" s="90"/>
      <c r="G6335" s="90"/>
      <c r="H6335" s="90"/>
    </row>
    <row r="6336" spans="1:8">
      <c r="A6336" s="90"/>
      <c r="B6336" s="90"/>
      <c r="C6336" s="90"/>
      <c r="D6336" s="90"/>
      <c r="E6336" s="90"/>
      <c r="F6336" s="90"/>
      <c r="G6336" s="90"/>
      <c r="H6336" s="90"/>
    </row>
    <row r="6337" spans="1:8">
      <c r="A6337" s="90"/>
      <c r="B6337" s="90"/>
      <c r="C6337" s="90"/>
      <c r="D6337" s="90"/>
      <c r="E6337" s="90"/>
      <c r="F6337" s="90"/>
      <c r="G6337" s="90"/>
      <c r="H6337" s="90"/>
    </row>
    <row r="6338" spans="1:8">
      <c r="A6338" s="90"/>
      <c r="B6338" s="90"/>
      <c r="C6338" s="90"/>
      <c r="D6338" s="90"/>
      <c r="E6338" s="90"/>
      <c r="F6338" s="90"/>
      <c r="G6338" s="90"/>
      <c r="H6338" s="90"/>
    </row>
    <row r="6339" spans="1:8">
      <c r="A6339" s="90"/>
      <c r="B6339" s="90"/>
      <c r="C6339" s="90"/>
      <c r="D6339" s="90"/>
      <c r="E6339" s="90"/>
      <c r="F6339" s="90"/>
      <c r="G6339" s="90"/>
      <c r="H6339" s="90"/>
    </row>
    <row r="6340" spans="1:8">
      <c r="A6340" s="90"/>
      <c r="B6340" s="90"/>
      <c r="C6340" s="90"/>
      <c r="D6340" s="90"/>
      <c r="E6340" s="90"/>
      <c r="F6340" s="90"/>
      <c r="G6340" s="90"/>
      <c r="H6340" s="90"/>
    </row>
    <row r="6341" spans="1:8">
      <c r="A6341" s="90"/>
      <c r="B6341" s="90"/>
      <c r="C6341" s="90"/>
      <c r="D6341" s="90"/>
      <c r="E6341" s="90"/>
      <c r="F6341" s="90"/>
      <c r="G6341" s="90"/>
      <c r="H6341" s="90"/>
    </row>
    <row r="6342" spans="1:8">
      <c r="A6342" s="90"/>
      <c r="B6342" s="90"/>
      <c r="C6342" s="90"/>
      <c r="D6342" s="90"/>
      <c r="E6342" s="90"/>
      <c r="F6342" s="90"/>
      <c r="G6342" s="90"/>
      <c r="H6342" s="90"/>
    </row>
    <row r="6343" spans="1:8">
      <c r="A6343" s="90"/>
      <c r="B6343" s="90"/>
      <c r="C6343" s="90"/>
      <c r="D6343" s="90"/>
      <c r="E6343" s="90"/>
      <c r="F6343" s="90"/>
      <c r="G6343" s="90"/>
      <c r="H6343" s="90"/>
    </row>
    <row r="6344" spans="1:8">
      <c r="A6344" s="90"/>
      <c r="B6344" s="90"/>
      <c r="C6344" s="90"/>
      <c r="D6344" s="90"/>
      <c r="E6344" s="90"/>
      <c r="F6344" s="90"/>
      <c r="G6344" s="90"/>
      <c r="H6344" s="90"/>
    </row>
    <row r="6345" spans="1:8">
      <c r="A6345" s="90"/>
      <c r="B6345" s="90"/>
      <c r="C6345" s="90"/>
      <c r="D6345" s="90"/>
      <c r="E6345" s="90"/>
      <c r="F6345" s="90"/>
      <c r="G6345" s="90"/>
      <c r="H6345" s="90"/>
    </row>
    <row r="6346" spans="1:8">
      <c r="A6346" s="90"/>
      <c r="B6346" s="90"/>
      <c r="C6346" s="90"/>
      <c r="D6346" s="90"/>
      <c r="E6346" s="90"/>
      <c r="F6346" s="90"/>
      <c r="G6346" s="90"/>
      <c r="H6346" s="90"/>
    </row>
    <row r="6347" spans="1:8">
      <c r="A6347" s="90"/>
      <c r="B6347" s="90"/>
      <c r="C6347" s="90"/>
      <c r="D6347" s="90"/>
      <c r="E6347" s="90"/>
      <c r="F6347" s="90"/>
      <c r="G6347" s="90"/>
      <c r="H6347" s="90"/>
    </row>
    <row r="6348" spans="1:8">
      <c r="A6348" s="90"/>
      <c r="B6348" s="90"/>
      <c r="C6348" s="90"/>
      <c r="D6348" s="90"/>
      <c r="E6348" s="90"/>
      <c r="F6348" s="90"/>
      <c r="G6348" s="90"/>
      <c r="H6348" s="90"/>
    </row>
    <row r="6349" spans="1:8">
      <c r="A6349" s="90"/>
      <c r="B6349" s="90"/>
      <c r="C6349" s="90"/>
      <c r="D6349" s="90"/>
      <c r="E6349" s="90"/>
      <c r="F6349" s="90"/>
      <c r="G6349" s="90"/>
      <c r="H6349" s="90"/>
    </row>
    <row r="6350" spans="1:8">
      <c r="A6350" s="90"/>
      <c r="B6350" s="90"/>
      <c r="C6350" s="90"/>
      <c r="D6350" s="90"/>
      <c r="E6350" s="90"/>
      <c r="F6350" s="90"/>
      <c r="G6350" s="90"/>
      <c r="H6350" s="90"/>
    </row>
    <row r="6351" spans="1:8">
      <c r="A6351" s="90"/>
      <c r="B6351" s="90"/>
      <c r="C6351" s="90"/>
      <c r="D6351" s="90"/>
      <c r="E6351" s="90"/>
      <c r="F6351" s="90"/>
      <c r="G6351" s="90"/>
      <c r="H6351" s="90"/>
    </row>
    <row r="6352" spans="1:8">
      <c r="A6352" s="90"/>
      <c r="B6352" s="90"/>
      <c r="C6352" s="90"/>
      <c r="D6352" s="90"/>
      <c r="E6352" s="90"/>
      <c r="F6352" s="90"/>
      <c r="G6352" s="90"/>
      <c r="H6352" s="90"/>
    </row>
    <row r="6353" spans="1:8">
      <c r="A6353" s="90"/>
      <c r="B6353" s="90"/>
      <c r="C6353" s="90"/>
      <c r="D6353" s="90"/>
      <c r="E6353" s="90"/>
      <c r="F6353" s="90"/>
      <c r="G6353" s="90"/>
      <c r="H6353" s="90"/>
    </row>
    <row r="6354" spans="1:8">
      <c r="A6354" s="90"/>
      <c r="B6354" s="90"/>
      <c r="C6354" s="90"/>
      <c r="D6354" s="90"/>
      <c r="E6354" s="90"/>
      <c r="F6354" s="90"/>
      <c r="G6354" s="90"/>
      <c r="H6354" s="90"/>
    </row>
    <row r="6355" spans="1:8">
      <c r="A6355" s="90"/>
      <c r="B6355" s="90"/>
      <c r="C6355" s="90"/>
      <c r="D6355" s="90"/>
      <c r="E6355" s="90"/>
      <c r="F6355" s="90"/>
      <c r="G6355" s="90"/>
      <c r="H6355" s="90"/>
    </row>
    <row r="6356" spans="1:8">
      <c r="A6356" s="90"/>
      <c r="B6356" s="90"/>
      <c r="C6356" s="90"/>
      <c r="D6356" s="90"/>
      <c r="E6356" s="90"/>
      <c r="F6356" s="90"/>
      <c r="G6356" s="90"/>
      <c r="H6356" s="90"/>
    </row>
    <row r="6357" spans="1:8">
      <c r="A6357" s="90"/>
      <c r="B6357" s="90"/>
      <c r="C6357" s="90"/>
      <c r="D6357" s="90"/>
      <c r="E6357" s="90"/>
      <c r="F6357" s="90"/>
      <c r="G6357" s="90"/>
      <c r="H6357" s="90"/>
    </row>
    <row r="6358" spans="1:8">
      <c r="A6358" s="90"/>
      <c r="B6358" s="90"/>
      <c r="C6358" s="90"/>
      <c r="D6358" s="90"/>
      <c r="E6358" s="90"/>
      <c r="F6358" s="90"/>
      <c r="G6358" s="90"/>
      <c r="H6358" s="90"/>
    </row>
    <row r="6359" spans="1:8">
      <c r="A6359" s="90"/>
      <c r="B6359" s="90"/>
      <c r="C6359" s="90"/>
      <c r="D6359" s="90"/>
      <c r="E6359" s="90"/>
      <c r="F6359" s="90"/>
      <c r="G6359" s="90"/>
      <c r="H6359" s="90"/>
    </row>
    <row r="6360" spans="1:8">
      <c r="A6360" s="90"/>
      <c r="B6360" s="90"/>
      <c r="C6360" s="90"/>
      <c r="D6360" s="90"/>
      <c r="E6360" s="90"/>
      <c r="F6360" s="90"/>
      <c r="G6360" s="90"/>
      <c r="H6360" s="90"/>
    </row>
    <row r="6361" spans="1:8">
      <c r="A6361" s="90"/>
      <c r="B6361" s="90"/>
      <c r="C6361" s="90"/>
      <c r="D6361" s="90"/>
      <c r="E6361" s="90"/>
      <c r="F6361" s="90"/>
      <c r="G6361" s="90"/>
      <c r="H6361" s="90"/>
    </row>
    <row r="6362" spans="1:8">
      <c r="A6362" s="90"/>
      <c r="B6362" s="90"/>
      <c r="C6362" s="90"/>
      <c r="D6362" s="90"/>
      <c r="E6362" s="90"/>
      <c r="F6362" s="90"/>
      <c r="G6362" s="90"/>
      <c r="H6362" s="90"/>
    </row>
    <row r="6363" spans="1:8">
      <c r="A6363" s="90"/>
      <c r="B6363" s="90"/>
      <c r="C6363" s="90"/>
      <c r="D6363" s="90"/>
      <c r="E6363" s="90"/>
      <c r="F6363" s="90"/>
      <c r="G6363" s="90"/>
      <c r="H6363" s="90"/>
    </row>
    <row r="6364" spans="1:8">
      <c r="A6364" s="90"/>
      <c r="B6364" s="90"/>
      <c r="C6364" s="90"/>
      <c r="D6364" s="90"/>
      <c r="E6364" s="90"/>
      <c r="F6364" s="90"/>
      <c r="G6364" s="90"/>
      <c r="H6364" s="90"/>
    </row>
    <row r="6365" spans="1:8">
      <c r="A6365" s="90"/>
      <c r="B6365" s="90"/>
      <c r="C6365" s="90"/>
      <c r="D6365" s="90"/>
      <c r="E6365" s="90"/>
      <c r="F6365" s="90"/>
      <c r="G6365" s="90"/>
      <c r="H6365" s="90"/>
    </row>
    <row r="6366" spans="1:8">
      <c r="A6366" s="90"/>
      <c r="B6366" s="90"/>
      <c r="C6366" s="90"/>
      <c r="D6366" s="90"/>
      <c r="E6366" s="90"/>
      <c r="F6366" s="90"/>
      <c r="G6366" s="90"/>
      <c r="H6366" s="90"/>
    </row>
    <row r="6367" spans="1:8">
      <c r="A6367" s="90"/>
      <c r="B6367" s="90"/>
      <c r="C6367" s="90"/>
      <c r="D6367" s="90"/>
      <c r="E6367" s="90"/>
      <c r="F6367" s="90"/>
      <c r="G6367" s="90"/>
      <c r="H6367" s="90"/>
    </row>
    <row r="6368" spans="1:8">
      <c r="A6368" s="90"/>
      <c r="B6368" s="90"/>
      <c r="C6368" s="90"/>
      <c r="D6368" s="90"/>
      <c r="E6368" s="90"/>
      <c r="F6368" s="90"/>
      <c r="G6368" s="90"/>
      <c r="H6368" s="90"/>
    </row>
    <row r="6369" spans="1:8">
      <c r="A6369" s="90"/>
      <c r="B6369" s="90"/>
      <c r="C6369" s="90"/>
      <c r="D6369" s="90"/>
      <c r="E6369" s="90"/>
      <c r="F6369" s="90"/>
      <c r="G6369" s="90"/>
      <c r="H6369" s="90"/>
    </row>
    <row r="6370" spans="1:8">
      <c r="A6370" s="90"/>
      <c r="B6370" s="90"/>
      <c r="C6370" s="90"/>
      <c r="D6370" s="90"/>
      <c r="E6370" s="90"/>
      <c r="F6370" s="90"/>
      <c r="G6370" s="90"/>
      <c r="H6370" s="90"/>
    </row>
    <row r="6371" spans="1:8">
      <c r="A6371" s="90"/>
      <c r="B6371" s="90"/>
      <c r="C6371" s="90"/>
      <c r="D6371" s="90"/>
      <c r="E6371" s="90"/>
      <c r="F6371" s="90"/>
      <c r="G6371" s="90"/>
      <c r="H6371" s="90"/>
    </row>
    <row r="6372" spans="1:8">
      <c r="A6372" s="90"/>
      <c r="B6372" s="90"/>
      <c r="C6372" s="90"/>
      <c r="D6372" s="90"/>
      <c r="E6372" s="90"/>
      <c r="F6372" s="90"/>
      <c r="G6372" s="90"/>
      <c r="H6372" s="90"/>
    </row>
    <row r="6373" spans="1:8">
      <c r="A6373" s="90"/>
      <c r="B6373" s="90"/>
      <c r="C6373" s="90"/>
      <c r="D6373" s="90"/>
      <c r="E6373" s="90"/>
      <c r="F6373" s="90"/>
      <c r="G6373" s="90"/>
      <c r="H6373" s="90"/>
    </row>
    <row r="6374" spans="1:8">
      <c r="A6374" s="90"/>
      <c r="B6374" s="90"/>
      <c r="C6374" s="90"/>
      <c r="D6374" s="90"/>
      <c r="E6374" s="90"/>
      <c r="F6374" s="90"/>
      <c r="G6374" s="90"/>
      <c r="H6374" s="90"/>
    </row>
    <row r="6375" spans="1:8">
      <c r="A6375" s="90"/>
      <c r="B6375" s="90"/>
      <c r="C6375" s="90"/>
      <c r="D6375" s="90"/>
      <c r="E6375" s="90"/>
      <c r="F6375" s="90"/>
      <c r="G6375" s="90"/>
      <c r="H6375" s="90"/>
    </row>
    <row r="6376" spans="1:8">
      <c r="A6376" s="90"/>
      <c r="B6376" s="90"/>
      <c r="C6376" s="90"/>
      <c r="D6376" s="90"/>
      <c r="E6376" s="90"/>
      <c r="F6376" s="90"/>
      <c r="G6376" s="90"/>
      <c r="H6376" s="90"/>
    </row>
    <row r="6377" spans="1:8">
      <c r="A6377" s="90"/>
      <c r="B6377" s="90"/>
      <c r="C6377" s="90"/>
      <c r="D6377" s="90"/>
      <c r="E6377" s="90"/>
      <c r="F6377" s="90"/>
      <c r="G6377" s="90"/>
      <c r="H6377" s="90"/>
    </row>
    <row r="6378" spans="1:8">
      <c r="A6378" s="90"/>
      <c r="B6378" s="90"/>
      <c r="C6378" s="90"/>
      <c r="D6378" s="90"/>
      <c r="E6378" s="90"/>
      <c r="F6378" s="90"/>
      <c r="G6378" s="90"/>
      <c r="H6378" s="90"/>
    </row>
    <row r="6379" spans="1:8">
      <c r="A6379" s="90"/>
      <c r="B6379" s="90"/>
      <c r="C6379" s="90"/>
      <c r="D6379" s="90"/>
      <c r="E6379" s="90"/>
      <c r="F6379" s="90"/>
      <c r="G6379" s="90"/>
      <c r="H6379" s="90"/>
    </row>
    <row r="6380" spans="1:8">
      <c r="A6380" s="90"/>
      <c r="B6380" s="90"/>
      <c r="C6380" s="90"/>
      <c r="D6380" s="90"/>
      <c r="E6380" s="90"/>
      <c r="F6380" s="90"/>
      <c r="G6380" s="90"/>
      <c r="H6380" s="90"/>
    </row>
    <row r="6381" spans="1:8">
      <c r="A6381" s="90"/>
      <c r="B6381" s="90"/>
      <c r="C6381" s="90"/>
      <c r="D6381" s="90"/>
      <c r="E6381" s="90"/>
      <c r="F6381" s="90"/>
      <c r="G6381" s="90"/>
      <c r="H6381" s="90"/>
    </row>
    <row r="6382" spans="1:8">
      <c r="A6382" s="90"/>
      <c r="B6382" s="90"/>
      <c r="C6382" s="90"/>
      <c r="D6382" s="90"/>
      <c r="E6382" s="90"/>
      <c r="F6382" s="90"/>
      <c r="G6382" s="90"/>
      <c r="H6382" s="90"/>
    </row>
    <row r="6383" spans="1:8">
      <c r="A6383" s="90"/>
      <c r="B6383" s="90"/>
      <c r="C6383" s="90"/>
      <c r="D6383" s="90"/>
      <c r="E6383" s="90"/>
      <c r="F6383" s="90"/>
      <c r="G6383" s="90"/>
      <c r="H6383" s="90"/>
    </row>
    <row r="6384" spans="1:8">
      <c r="A6384" s="90"/>
      <c r="B6384" s="90"/>
      <c r="C6384" s="90"/>
      <c r="D6384" s="90"/>
      <c r="E6384" s="90"/>
      <c r="F6384" s="90"/>
      <c r="G6384" s="90"/>
      <c r="H6384" s="90"/>
    </row>
    <row r="6385" spans="1:8">
      <c r="A6385" s="90"/>
      <c r="B6385" s="90"/>
      <c r="C6385" s="90"/>
      <c r="D6385" s="90"/>
      <c r="E6385" s="90"/>
      <c r="F6385" s="90"/>
      <c r="G6385" s="90"/>
      <c r="H6385" s="90"/>
    </row>
    <row r="6386" spans="1:8">
      <c r="A6386" s="90"/>
      <c r="B6386" s="90"/>
      <c r="C6386" s="90"/>
      <c r="D6386" s="90"/>
      <c r="E6386" s="90"/>
      <c r="F6386" s="90"/>
      <c r="G6386" s="90"/>
      <c r="H6386" s="90"/>
    </row>
    <row r="6387" spans="1:8">
      <c r="A6387" s="90"/>
      <c r="B6387" s="90"/>
      <c r="C6387" s="90"/>
      <c r="D6387" s="90"/>
      <c r="E6387" s="90"/>
      <c r="F6387" s="90"/>
      <c r="G6387" s="90"/>
      <c r="H6387" s="90"/>
    </row>
    <row r="6388" spans="1:8">
      <c r="A6388" s="90"/>
      <c r="B6388" s="90"/>
      <c r="C6388" s="90"/>
      <c r="D6388" s="90"/>
      <c r="E6388" s="90"/>
      <c r="F6388" s="90"/>
      <c r="G6388" s="90"/>
      <c r="H6388" s="90"/>
    </row>
    <row r="6389" spans="1:8">
      <c r="A6389" s="90"/>
      <c r="B6389" s="90"/>
      <c r="C6389" s="90"/>
      <c r="D6389" s="90"/>
      <c r="E6389" s="90"/>
      <c r="F6389" s="90"/>
      <c r="G6389" s="90"/>
      <c r="H6389" s="90"/>
    </row>
    <row r="6390" spans="1:8">
      <c r="A6390" s="90"/>
      <c r="B6390" s="90"/>
      <c r="C6390" s="90"/>
      <c r="D6390" s="90"/>
      <c r="E6390" s="90"/>
      <c r="F6390" s="90"/>
      <c r="G6390" s="90"/>
      <c r="H6390" s="90"/>
    </row>
    <row r="6391" spans="1:8">
      <c r="A6391" s="90"/>
      <c r="B6391" s="90"/>
      <c r="C6391" s="90"/>
      <c r="D6391" s="90"/>
      <c r="E6391" s="90"/>
      <c r="F6391" s="90"/>
      <c r="G6391" s="90"/>
      <c r="H6391" s="90"/>
    </row>
    <row r="6392" spans="1:8">
      <c r="A6392" s="90"/>
      <c r="B6392" s="90"/>
      <c r="C6392" s="90"/>
      <c r="D6392" s="90"/>
      <c r="E6392" s="90"/>
      <c r="F6392" s="90"/>
      <c r="G6392" s="90"/>
      <c r="H6392" s="90"/>
    </row>
    <row r="6393" spans="1:8">
      <c r="A6393" s="90"/>
      <c r="B6393" s="90"/>
      <c r="C6393" s="90"/>
      <c r="D6393" s="90"/>
      <c r="E6393" s="90"/>
      <c r="F6393" s="90"/>
      <c r="G6393" s="90"/>
      <c r="H6393" s="90"/>
    </row>
    <row r="6394" spans="1:8">
      <c r="A6394" s="90"/>
      <c r="B6394" s="90"/>
      <c r="C6394" s="90"/>
      <c r="D6394" s="90"/>
      <c r="E6394" s="90"/>
      <c r="F6394" s="90"/>
      <c r="G6394" s="90"/>
      <c r="H6394" s="90"/>
    </row>
    <row r="6395" spans="1:8">
      <c r="A6395" s="90"/>
      <c r="B6395" s="90"/>
      <c r="C6395" s="90"/>
      <c r="D6395" s="90"/>
      <c r="E6395" s="90"/>
      <c r="F6395" s="90"/>
      <c r="G6395" s="90"/>
      <c r="H6395" s="90"/>
    </row>
    <row r="6396" spans="1:8">
      <c r="A6396" s="90"/>
      <c r="B6396" s="90"/>
      <c r="C6396" s="90"/>
      <c r="D6396" s="90"/>
      <c r="E6396" s="90"/>
      <c r="F6396" s="90"/>
      <c r="G6396" s="90"/>
      <c r="H6396" s="90"/>
    </row>
    <row r="6397" spans="1:8">
      <c r="A6397" s="90"/>
      <c r="B6397" s="90"/>
      <c r="C6397" s="90"/>
      <c r="D6397" s="90"/>
      <c r="E6397" s="90"/>
      <c r="F6397" s="90"/>
      <c r="G6397" s="90"/>
      <c r="H6397" s="90"/>
    </row>
    <row r="6398" spans="1:8">
      <c r="A6398" s="90"/>
      <c r="B6398" s="90"/>
      <c r="C6398" s="90"/>
      <c r="D6398" s="90"/>
      <c r="E6398" s="90"/>
      <c r="F6398" s="90"/>
      <c r="G6398" s="90"/>
      <c r="H6398" s="90"/>
    </row>
    <row r="6399" spans="1:8">
      <c r="A6399" s="90"/>
      <c r="B6399" s="90"/>
      <c r="C6399" s="90"/>
      <c r="D6399" s="90"/>
      <c r="E6399" s="90"/>
      <c r="F6399" s="90"/>
      <c r="G6399" s="90"/>
      <c r="H6399" s="90"/>
    </row>
    <row r="6400" spans="1:8">
      <c r="A6400" s="90"/>
      <c r="B6400" s="90"/>
      <c r="C6400" s="90"/>
      <c r="D6400" s="90"/>
      <c r="E6400" s="90"/>
      <c r="F6400" s="90"/>
      <c r="G6400" s="90"/>
      <c r="H6400" s="90"/>
    </row>
    <row r="6401" spans="1:8">
      <c r="A6401" s="90"/>
      <c r="B6401" s="90"/>
      <c r="C6401" s="90"/>
      <c r="D6401" s="90"/>
      <c r="E6401" s="90"/>
      <c r="F6401" s="90"/>
      <c r="G6401" s="90"/>
      <c r="H6401" s="90"/>
    </row>
    <row r="6402" spans="1:8">
      <c r="A6402" s="90"/>
      <c r="B6402" s="90"/>
      <c r="C6402" s="90"/>
      <c r="D6402" s="90"/>
      <c r="E6402" s="90"/>
      <c r="F6402" s="90"/>
      <c r="G6402" s="90"/>
      <c r="H6402" s="90"/>
    </row>
    <row r="6403" spans="1:8">
      <c r="A6403" s="90"/>
      <c r="B6403" s="90"/>
      <c r="C6403" s="90"/>
      <c r="D6403" s="90"/>
      <c r="E6403" s="90"/>
      <c r="F6403" s="90"/>
      <c r="G6403" s="90"/>
      <c r="H6403" s="90"/>
    </row>
    <row r="6404" spans="1:8">
      <c r="A6404" s="90"/>
      <c r="B6404" s="90"/>
      <c r="C6404" s="90"/>
      <c r="D6404" s="90"/>
      <c r="E6404" s="90"/>
      <c r="F6404" s="90"/>
      <c r="G6404" s="90"/>
      <c r="H6404" s="90"/>
    </row>
    <row r="6405" spans="1:8">
      <c r="A6405" s="90"/>
      <c r="B6405" s="90"/>
      <c r="C6405" s="90"/>
      <c r="D6405" s="90"/>
      <c r="E6405" s="90"/>
      <c r="F6405" s="90"/>
      <c r="G6405" s="90"/>
      <c r="H6405" s="90"/>
    </row>
    <row r="6406" spans="1:8">
      <c r="A6406" s="90"/>
      <c r="B6406" s="90"/>
      <c r="C6406" s="90"/>
      <c r="D6406" s="90"/>
      <c r="E6406" s="90"/>
      <c r="F6406" s="90"/>
      <c r="G6406" s="90"/>
      <c r="H6406" s="90"/>
    </row>
    <row r="6407" spans="1:8">
      <c r="A6407" s="90"/>
      <c r="B6407" s="90"/>
      <c r="C6407" s="90"/>
      <c r="D6407" s="90"/>
      <c r="E6407" s="90"/>
      <c r="F6407" s="90"/>
      <c r="G6407" s="90"/>
      <c r="H6407" s="90"/>
    </row>
    <row r="6408" spans="1:8">
      <c r="A6408" s="90"/>
      <c r="B6408" s="90"/>
      <c r="C6408" s="90"/>
      <c r="D6408" s="90"/>
      <c r="E6408" s="90"/>
      <c r="F6408" s="90"/>
      <c r="G6408" s="90"/>
      <c r="H6408" s="90"/>
    </row>
    <row r="6409" spans="1:8">
      <c r="A6409" s="90"/>
      <c r="B6409" s="90"/>
      <c r="C6409" s="90"/>
      <c r="D6409" s="90"/>
      <c r="E6409" s="90"/>
      <c r="F6409" s="90"/>
      <c r="G6409" s="90"/>
      <c r="H6409" s="90"/>
    </row>
    <row r="6410" spans="1:8">
      <c r="A6410" s="90"/>
      <c r="B6410" s="90"/>
      <c r="C6410" s="90"/>
      <c r="D6410" s="90"/>
      <c r="E6410" s="90"/>
      <c r="F6410" s="90"/>
      <c r="G6410" s="90"/>
      <c r="H6410" s="90"/>
    </row>
    <row r="6411" spans="1:8">
      <c r="A6411" s="90"/>
      <c r="B6411" s="90"/>
      <c r="C6411" s="90"/>
      <c r="D6411" s="90"/>
      <c r="E6411" s="90"/>
      <c r="F6411" s="90"/>
      <c r="G6411" s="90"/>
      <c r="H6411" s="90"/>
    </row>
    <row r="6412" spans="1:8">
      <c r="A6412" s="90"/>
      <c r="B6412" s="90"/>
      <c r="C6412" s="90"/>
      <c r="D6412" s="90"/>
      <c r="E6412" s="90"/>
      <c r="F6412" s="90"/>
      <c r="G6412" s="90"/>
      <c r="H6412" s="90"/>
    </row>
    <row r="6413" spans="1:8">
      <c r="A6413" s="90"/>
      <c r="B6413" s="90"/>
      <c r="C6413" s="90"/>
      <c r="D6413" s="90"/>
      <c r="E6413" s="90"/>
      <c r="F6413" s="90"/>
      <c r="G6413" s="90"/>
      <c r="H6413" s="90"/>
    </row>
    <row r="6414" spans="1:8">
      <c r="A6414" s="90"/>
      <c r="B6414" s="90"/>
      <c r="C6414" s="90"/>
      <c r="D6414" s="90"/>
      <c r="E6414" s="90"/>
      <c r="F6414" s="90"/>
      <c r="G6414" s="90"/>
      <c r="H6414" s="90"/>
    </row>
    <row r="6415" spans="1:8">
      <c r="A6415" s="90"/>
      <c r="B6415" s="90"/>
      <c r="C6415" s="90"/>
      <c r="D6415" s="90"/>
      <c r="E6415" s="90"/>
      <c r="F6415" s="90"/>
      <c r="G6415" s="90"/>
      <c r="H6415" s="90"/>
    </row>
    <row r="6416" spans="1:8">
      <c r="A6416" s="90"/>
      <c r="B6416" s="90"/>
      <c r="C6416" s="90"/>
      <c r="D6416" s="90"/>
      <c r="E6416" s="90"/>
      <c r="F6416" s="90"/>
      <c r="G6416" s="90"/>
      <c r="H6416" s="90"/>
    </row>
    <row r="6417" spans="1:8">
      <c r="A6417" s="90"/>
      <c r="B6417" s="90"/>
      <c r="C6417" s="90"/>
      <c r="D6417" s="90"/>
      <c r="E6417" s="90"/>
      <c r="F6417" s="90"/>
      <c r="G6417" s="90"/>
      <c r="H6417" s="90"/>
    </row>
    <row r="6418" spans="1:8">
      <c r="A6418" s="90"/>
      <c r="B6418" s="90"/>
      <c r="C6418" s="90"/>
      <c r="D6418" s="90"/>
      <c r="E6418" s="90"/>
      <c r="F6418" s="90"/>
      <c r="G6418" s="90"/>
      <c r="H6418" s="90"/>
    </row>
    <row r="6419" spans="1:8">
      <c r="A6419" s="90"/>
      <c r="B6419" s="90"/>
      <c r="C6419" s="90"/>
      <c r="D6419" s="90"/>
      <c r="E6419" s="90"/>
      <c r="F6419" s="90"/>
      <c r="G6419" s="90"/>
      <c r="H6419" s="90"/>
    </row>
    <row r="6420" spans="1:8">
      <c r="A6420" s="90"/>
      <c r="B6420" s="90"/>
      <c r="C6420" s="90"/>
      <c r="D6420" s="90"/>
      <c r="E6420" s="90"/>
      <c r="F6420" s="90"/>
      <c r="G6420" s="90"/>
      <c r="H6420" s="90"/>
    </row>
    <row r="6421" spans="1:8">
      <c r="A6421" s="90"/>
      <c r="B6421" s="90"/>
      <c r="C6421" s="90"/>
      <c r="D6421" s="90"/>
      <c r="E6421" s="90"/>
      <c r="F6421" s="90"/>
      <c r="G6421" s="90"/>
      <c r="H6421" s="90"/>
    </row>
    <row r="6422" spans="1:8">
      <c r="A6422" s="90"/>
      <c r="B6422" s="90"/>
      <c r="C6422" s="90"/>
      <c r="D6422" s="90"/>
      <c r="E6422" s="90"/>
      <c r="F6422" s="90"/>
      <c r="G6422" s="90"/>
      <c r="H6422" s="90"/>
    </row>
    <row r="6423" spans="1:8">
      <c r="A6423" s="90"/>
      <c r="B6423" s="90"/>
      <c r="C6423" s="90"/>
      <c r="D6423" s="90"/>
      <c r="E6423" s="90"/>
      <c r="F6423" s="90"/>
      <c r="G6423" s="90"/>
      <c r="H6423" s="90"/>
    </row>
    <row r="6424" spans="1:8">
      <c r="A6424" s="90"/>
      <c r="B6424" s="90"/>
      <c r="C6424" s="90"/>
      <c r="D6424" s="90"/>
      <c r="E6424" s="90"/>
      <c r="F6424" s="90"/>
      <c r="G6424" s="90"/>
      <c r="H6424" s="90"/>
    </row>
    <row r="6425" spans="1:8">
      <c r="A6425" s="90"/>
      <c r="B6425" s="90"/>
      <c r="C6425" s="90"/>
      <c r="D6425" s="90"/>
      <c r="E6425" s="90"/>
      <c r="F6425" s="90"/>
      <c r="G6425" s="90"/>
      <c r="H6425" s="90"/>
    </row>
    <row r="6426" spans="1:8">
      <c r="A6426" s="90"/>
      <c r="B6426" s="90"/>
      <c r="C6426" s="90"/>
      <c r="D6426" s="90"/>
      <c r="E6426" s="90"/>
      <c r="F6426" s="90"/>
      <c r="G6426" s="90"/>
      <c r="H6426" s="90"/>
    </row>
    <row r="6427" spans="1:8">
      <c r="A6427" s="90"/>
      <c r="B6427" s="90"/>
      <c r="C6427" s="90"/>
      <c r="D6427" s="90"/>
      <c r="E6427" s="90"/>
      <c r="F6427" s="90"/>
      <c r="G6427" s="90"/>
      <c r="H6427" s="90"/>
    </row>
    <row r="6428" spans="1:8">
      <c r="A6428" s="90"/>
      <c r="B6428" s="90"/>
      <c r="C6428" s="90"/>
      <c r="D6428" s="90"/>
      <c r="E6428" s="90"/>
      <c r="F6428" s="90"/>
      <c r="G6428" s="90"/>
      <c r="H6428" s="90"/>
    </row>
    <row r="6429" spans="1:8">
      <c r="A6429" s="90"/>
      <c r="B6429" s="90"/>
      <c r="C6429" s="90"/>
      <c r="D6429" s="90"/>
      <c r="E6429" s="90"/>
      <c r="F6429" s="90"/>
      <c r="G6429" s="90"/>
      <c r="H6429" s="90"/>
    </row>
    <row r="6430" spans="1:8">
      <c r="A6430" s="90"/>
      <c r="B6430" s="90"/>
      <c r="C6430" s="90"/>
      <c r="D6430" s="90"/>
      <c r="E6430" s="90"/>
      <c r="F6430" s="90"/>
      <c r="G6430" s="90"/>
      <c r="H6430" s="90"/>
    </row>
    <row r="6431" spans="1:8">
      <c r="A6431" s="90"/>
      <c r="B6431" s="90"/>
      <c r="C6431" s="90"/>
      <c r="D6431" s="90"/>
      <c r="E6431" s="90"/>
      <c r="F6431" s="90"/>
      <c r="G6431" s="90"/>
      <c r="H6431" s="90"/>
    </row>
    <row r="6432" spans="1:8">
      <c r="A6432" s="90"/>
      <c r="B6432" s="90"/>
      <c r="C6432" s="90"/>
      <c r="D6432" s="90"/>
      <c r="E6432" s="90"/>
      <c r="F6432" s="90"/>
      <c r="G6432" s="90"/>
      <c r="H6432" s="90"/>
    </row>
    <row r="6433" spans="1:8">
      <c r="A6433" s="90"/>
      <c r="B6433" s="90"/>
      <c r="C6433" s="90"/>
      <c r="D6433" s="90"/>
      <c r="E6433" s="90"/>
      <c r="F6433" s="90"/>
      <c r="G6433" s="90"/>
      <c r="H6433" s="90"/>
    </row>
    <row r="6434" spans="1:8">
      <c r="A6434" s="90"/>
      <c r="B6434" s="90"/>
      <c r="C6434" s="90"/>
      <c r="D6434" s="90"/>
      <c r="E6434" s="90"/>
      <c r="F6434" s="90"/>
      <c r="G6434" s="90"/>
      <c r="H6434" s="90"/>
    </row>
    <row r="6435" spans="1:8">
      <c r="A6435" s="90"/>
      <c r="B6435" s="90"/>
      <c r="C6435" s="90"/>
      <c r="D6435" s="90"/>
      <c r="E6435" s="90"/>
      <c r="F6435" s="90"/>
      <c r="G6435" s="90"/>
      <c r="H6435" s="90"/>
    </row>
    <row r="6436" spans="1:8">
      <c r="A6436" s="90"/>
      <c r="B6436" s="90"/>
      <c r="C6436" s="90"/>
      <c r="D6436" s="90"/>
      <c r="E6436" s="90"/>
      <c r="F6436" s="90"/>
      <c r="G6436" s="90"/>
      <c r="H6436" s="90"/>
    </row>
    <row r="6437" spans="1:8">
      <c r="A6437" s="90"/>
      <c r="B6437" s="90"/>
      <c r="C6437" s="90"/>
      <c r="D6437" s="90"/>
      <c r="E6437" s="90"/>
      <c r="F6437" s="90"/>
      <c r="G6437" s="90"/>
      <c r="H6437" s="90"/>
    </row>
    <row r="6438" spans="1:8">
      <c r="A6438" s="90"/>
      <c r="B6438" s="90"/>
      <c r="C6438" s="90"/>
      <c r="D6438" s="90"/>
      <c r="E6438" s="90"/>
      <c r="F6438" s="90"/>
      <c r="G6438" s="90"/>
      <c r="H6438" s="90"/>
    </row>
    <row r="6439" spans="1:8">
      <c r="A6439" s="90"/>
      <c r="B6439" s="90"/>
      <c r="C6439" s="90"/>
      <c r="D6439" s="90"/>
      <c r="E6439" s="90"/>
      <c r="F6439" s="90"/>
      <c r="G6439" s="90"/>
      <c r="H6439" s="90"/>
    </row>
    <row r="6440" spans="1:8">
      <c r="A6440" s="90"/>
      <c r="B6440" s="90"/>
      <c r="C6440" s="90"/>
      <c r="D6440" s="90"/>
      <c r="E6440" s="90"/>
      <c r="F6440" s="90"/>
      <c r="G6440" s="90"/>
      <c r="H6440" s="90"/>
    </row>
    <row r="6441" spans="1:8">
      <c r="A6441" s="90"/>
      <c r="B6441" s="90"/>
      <c r="C6441" s="90"/>
      <c r="D6441" s="90"/>
      <c r="E6441" s="90"/>
      <c r="F6441" s="90"/>
      <c r="G6441" s="90"/>
      <c r="H6441" s="90"/>
    </row>
    <row r="6442" spans="1:8">
      <c r="A6442" s="90"/>
      <c r="B6442" s="90"/>
      <c r="C6442" s="90"/>
      <c r="D6442" s="90"/>
      <c r="E6442" s="90"/>
      <c r="F6442" s="90"/>
      <c r="G6442" s="90"/>
      <c r="H6442" s="90"/>
    </row>
    <row r="6443" spans="1:8">
      <c r="A6443" s="90"/>
      <c r="B6443" s="90"/>
      <c r="C6443" s="90"/>
      <c r="D6443" s="90"/>
      <c r="E6443" s="90"/>
      <c r="F6443" s="90"/>
      <c r="G6443" s="90"/>
      <c r="H6443" s="90"/>
    </row>
    <row r="6444" spans="1:8">
      <c r="A6444" s="90"/>
      <c r="B6444" s="90"/>
      <c r="C6444" s="90"/>
      <c r="D6444" s="90"/>
      <c r="E6444" s="90"/>
      <c r="F6444" s="90"/>
      <c r="G6444" s="90"/>
      <c r="H6444" s="90"/>
    </row>
    <row r="6445" spans="1:8">
      <c r="A6445" s="90"/>
      <c r="B6445" s="90"/>
      <c r="C6445" s="90"/>
      <c r="D6445" s="90"/>
      <c r="E6445" s="90"/>
      <c r="F6445" s="90"/>
      <c r="G6445" s="90"/>
      <c r="H6445" s="90"/>
    </row>
    <row r="6446" spans="1:8">
      <c r="A6446" s="90"/>
      <c r="B6446" s="90"/>
      <c r="C6446" s="90"/>
      <c r="D6446" s="90"/>
      <c r="E6446" s="90"/>
      <c r="F6446" s="90"/>
      <c r="G6446" s="90"/>
      <c r="H6446" s="90"/>
    </row>
    <row r="6447" spans="1:8">
      <c r="A6447" s="90"/>
      <c r="B6447" s="90"/>
      <c r="C6447" s="90"/>
      <c r="D6447" s="90"/>
      <c r="E6447" s="90"/>
      <c r="F6447" s="90"/>
      <c r="G6447" s="90"/>
      <c r="H6447" s="90"/>
    </row>
    <row r="6448" spans="1:8">
      <c r="A6448" s="90"/>
      <c r="B6448" s="90"/>
      <c r="C6448" s="90"/>
      <c r="D6448" s="90"/>
      <c r="E6448" s="90"/>
      <c r="F6448" s="90"/>
      <c r="G6448" s="90"/>
      <c r="H6448" s="90"/>
    </row>
    <row r="6449" spans="1:8">
      <c r="A6449" s="90"/>
      <c r="B6449" s="90"/>
      <c r="C6449" s="90"/>
      <c r="D6449" s="90"/>
      <c r="E6449" s="90"/>
      <c r="F6449" s="90"/>
      <c r="G6449" s="90"/>
      <c r="H6449" s="90"/>
    </row>
    <row r="6450" spans="1:8">
      <c r="A6450" s="90"/>
      <c r="B6450" s="90"/>
      <c r="C6450" s="90"/>
      <c r="D6450" s="90"/>
      <c r="E6450" s="90"/>
      <c r="F6450" s="90"/>
      <c r="G6450" s="90"/>
      <c r="H6450" s="90"/>
    </row>
    <row r="6451" spans="1:8">
      <c r="A6451" s="90"/>
      <c r="B6451" s="90"/>
      <c r="C6451" s="90"/>
      <c r="D6451" s="90"/>
      <c r="E6451" s="90"/>
      <c r="F6451" s="90"/>
      <c r="G6451" s="90"/>
      <c r="H6451" s="90"/>
    </row>
    <row r="6452" spans="1:8">
      <c r="A6452" s="90"/>
      <c r="B6452" s="90"/>
      <c r="C6452" s="90"/>
      <c r="D6452" s="90"/>
      <c r="E6452" s="90"/>
      <c r="F6452" s="90"/>
      <c r="G6452" s="90"/>
      <c r="H6452" s="90"/>
    </row>
    <row r="6453" spans="1:8">
      <c r="A6453" s="90"/>
      <c r="B6453" s="90"/>
      <c r="C6453" s="90"/>
      <c r="D6453" s="90"/>
      <c r="E6453" s="90"/>
      <c r="F6453" s="90"/>
      <c r="G6453" s="90"/>
      <c r="H6453" s="90"/>
    </row>
    <row r="6454" spans="1:8">
      <c r="A6454" s="90"/>
      <c r="B6454" s="90"/>
      <c r="C6454" s="90"/>
      <c r="D6454" s="90"/>
      <c r="E6454" s="90"/>
      <c r="F6454" s="90"/>
      <c r="G6454" s="90"/>
      <c r="H6454" s="90"/>
    </row>
    <row r="6455" spans="1:8">
      <c r="A6455" s="90"/>
      <c r="B6455" s="90"/>
      <c r="C6455" s="90"/>
      <c r="D6455" s="90"/>
      <c r="E6455" s="90"/>
      <c r="F6455" s="90"/>
      <c r="G6455" s="90"/>
      <c r="H6455" s="90"/>
    </row>
    <row r="6456" spans="1:8">
      <c r="A6456" s="90"/>
      <c r="B6456" s="90"/>
      <c r="C6456" s="90"/>
      <c r="D6456" s="90"/>
      <c r="E6456" s="90"/>
      <c r="F6456" s="90"/>
      <c r="G6456" s="90"/>
      <c r="H6456" s="90"/>
    </row>
    <row r="6457" spans="1:8">
      <c r="A6457" s="90"/>
      <c r="B6457" s="90"/>
      <c r="C6457" s="90"/>
      <c r="D6457" s="90"/>
      <c r="E6457" s="90"/>
      <c r="F6457" s="90"/>
      <c r="G6457" s="90"/>
      <c r="H6457" s="90"/>
    </row>
    <row r="6458" spans="1:8">
      <c r="A6458" s="90"/>
      <c r="B6458" s="90"/>
      <c r="C6458" s="90"/>
      <c r="D6458" s="90"/>
      <c r="E6458" s="90"/>
      <c r="F6458" s="90"/>
      <c r="G6458" s="90"/>
      <c r="H6458" s="90"/>
    </row>
    <row r="6459" spans="1:8">
      <c r="A6459" s="90"/>
      <c r="B6459" s="90"/>
      <c r="C6459" s="90"/>
      <c r="D6459" s="90"/>
      <c r="E6459" s="90"/>
      <c r="F6459" s="90"/>
      <c r="G6459" s="90"/>
      <c r="H6459" s="90"/>
    </row>
    <row r="6460" spans="1:8">
      <c r="A6460" s="90"/>
      <c r="B6460" s="90"/>
      <c r="C6460" s="90"/>
      <c r="D6460" s="90"/>
      <c r="E6460" s="90"/>
      <c r="F6460" s="90"/>
      <c r="G6460" s="90"/>
      <c r="H6460" s="90"/>
    </row>
    <row r="6461" spans="1:8">
      <c r="A6461" s="90"/>
      <c r="B6461" s="90"/>
      <c r="C6461" s="90"/>
      <c r="D6461" s="90"/>
      <c r="E6461" s="90"/>
      <c r="F6461" s="90"/>
      <c r="G6461" s="90"/>
      <c r="H6461" s="90"/>
    </row>
    <row r="6462" spans="1:8">
      <c r="A6462" s="90"/>
      <c r="B6462" s="90"/>
      <c r="C6462" s="90"/>
      <c r="D6462" s="90"/>
      <c r="E6462" s="90"/>
      <c r="F6462" s="90"/>
      <c r="G6462" s="90"/>
      <c r="H6462" s="90"/>
    </row>
    <row r="6463" spans="1:8">
      <c r="A6463" s="90"/>
      <c r="B6463" s="90"/>
      <c r="C6463" s="90"/>
      <c r="D6463" s="90"/>
      <c r="E6463" s="90"/>
      <c r="F6463" s="90"/>
      <c r="G6463" s="90"/>
      <c r="H6463" s="90"/>
    </row>
    <row r="6464" spans="1:8">
      <c r="A6464" s="90"/>
      <c r="B6464" s="90"/>
      <c r="C6464" s="90"/>
      <c r="D6464" s="90"/>
      <c r="E6464" s="90"/>
      <c r="F6464" s="90"/>
      <c r="G6464" s="90"/>
      <c r="H6464" s="90"/>
    </row>
    <row r="6465" spans="1:8">
      <c r="A6465" s="90"/>
      <c r="B6465" s="90"/>
      <c r="C6465" s="90"/>
      <c r="D6465" s="90"/>
      <c r="E6465" s="90"/>
      <c r="F6465" s="90"/>
      <c r="G6465" s="90"/>
      <c r="H6465" s="90"/>
    </row>
    <row r="6466" spans="1:8">
      <c r="A6466" s="90"/>
      <c r="B6466" s="90"/>
      <c r="C6466" s="90"/>
      <c r="D6466" s="90"/>
      <c r="E6466" s="90"/>
      <c r="F6466" s="90"/>
      <c r="G6466" s="90"/>
      <c r="H6466" s="90"/>
    </row>
    <row r="6467" spans="1:8">
      <c r="A6467" s="90"/>
      <c r="B6467" s="90"/>
      <c r="C6467" s="90"/>
      <c r="D6467" s="90"/>
      <c r="E6467" s="90"/>
      <c r="F6467" s="90"/>
      <c r="G6467" s="90"/>
      <c r="H6467" s="90"/>
    </row>
    <row r="6468" spans="1:8">
      <c r="A6468" s="90"/>
      <c r="B6468" s="90"/>
      <c r="C6468" s="90"/>
      <c r="D6468" s="90"/>
      <c r="E6468" s="90"/>
      <c r="F6468" s="90"/>
      <c r="G6468" s="90"/>
      <c r="H6468" s="90"/>
    </row>
    <row r="6469" spans="1:8">
      <c r="A6469" s="90"/>
      <c r="B6469" s="90"/>
      <c r="C6469" s="90"/>
      <c r="D6469" s="90"/>
      <c r="E6469" s="90"/>
      <c r="F6469" s="90"/>
      <c r="G6469" s="90"/>
      <c r="H6469" s="90"/>
    </row>
    <row r="6470" spans="1:8">
      <c r="A6470" s="90"/>
      <c r="B6470" s="90"/>
      <c r="C6470" s="90"/>
      <c r="D6470" s="90"/>
      <c r="E6470" s="90"/>
      <c r="F6470" s="90"/>
      <c r="G6470" s="90"/>
      <c r="H6470" s="90"/>
    </row>
    <row r="6471" spans="1:8">
      <c r="A6471" s="90"/>
      <c r="B6471" s="90"/>
      <c r="C6471" s="90"/>
      <c r="D6471" s="90"/>
      <c r="E6471" s="90"/>
      <c r="F6471" s="90"/>
      <c r="G6471" s="90"/>
      <c r="H6471" s="90"/>
    </row>
    <row r="6472" spans="1:8">
      <c r="A6472" s="90"/>
      <c r="B6472" s="90"/>
      <c r="C6472" s="90"/>
      <c r="D6472" s="90"/>
      <c r="E6472" s="90"/>
      <c r="F6472" s="90"/>
      <c r="G6472" s="90"/>
      <c r="H6472" s="90"/>
    </row>
    <row r="6473" spans="1:8">
      <c r="A6473" s="90"/>
      <c r="B6473" s="90"/>
      <c r="C6473" s="90"/>
      <c r="D6473" s="90"/>
      <c r="E6473" s="90"/>
      <c r="F6473" s="90"/>
      <c r="G6473" s="90"/>
      <c r="H6473" s="90"/>
    </row>
    <row r="6474" spans="1:8">
      <c r="A6474" s="90"/>
      <c r="B6474" s="90"/>
      <c r="C6474" s="90"/>
      <c r="D6474" s="90"/>
      <c r="E6474" s="90"/>
      <c r="F6474" s="90"/>
      <c r="G6474" s="90"/>
      <c r="H6474" s="90"/>
    </row>
    <row r="6475" spans="1:8">
      <c r="A6475" s="90"/>
      <c r="B6475" s="90"/>
      <c r="C6475" s="90"/>
      <c r="D6475" s="90"/>
      <c r="E6475" s="90"/>
      <c r="F6475" s="90"/>
      <c r="G6475" s="90"/>
      <c r="H6475" s="90"/>
    </row>
    <row r="6476" spans="1:8">
      <c r="A6476" s="90"/>
      <c r="B6476" s="90"/>
      <c r="C6476" s="90"/>
      <c r="D6476" s="90"/>
      <c r="E6476" s="90"/>
      <c r="F6476" s="90"/>
      <c r="G6476" s="90"/>
      <c r="H6476" s="90"/>
    </row>
    <row r="6477" spans="1:8">
      <c r="A6477" s="90"/>
      <c r="B6477" s="90"/>
      <c r="C6477" s="90"/>
      <c r="D6477" s="90"/>
      <c r="E6477" s="90"/>
      <c r="F6477" s="90"/>
      <c r="G6477" s="90"/>
      <c r="H6477" s="90"/>
    </row>
    <row r="6478" spans="1:8">
      <c r="A6478" s="90"/>
      <c r="B6478" s="90"/>
      <c r="C6478" s="90"/>
      <c r="D6478" s="90"/>
      <c r="E6478" s="90"/>
      <c r="F6478" s="90"/>
      <c r="G6478" s="90"/>
      <c r="H6478" s="90"/>
    </row>
    <row r="6479" spans="1:8">
      <c r="A6479" s="90"/>
      <c r="B6479" s="90"/>
      <c r="C6479" s="90"/>
      <c r="D6479" s="90"/>
      <c r="E6479" s="90"/>
      <c r="F6479" s="90"/>
      <c r="G6479" s="90"/>
      <c r="H6479" s="90"/>
    </row>
    <row r="6480" spans="1:8">
      <c r="A6480" s="90"/>
      <c r="B6480" s="90"/>
      <c r="C6480" s="90"/>
      <c r="D6480" s="90"/>
      <c r="E6480" s="90"/>
      <c r="F6480" s="90"/>
      <c r="G6480" s="90"/>
      <c r="H6480" s="90"/>
    </row>
    <row r="6481" spans="1:8">
      <c r="A6481" s="90"/>
      <c r="B6481" s="90"/>
      <c r="C6481" s="90"/>
      <c r="D6481" s="90"/>
      <c r="E6481" s="90"/>
      <c r="F6481" s="90"/>
      <c r="G6481" s="90"/>
      <c r="H6481" s="90"/>
    </row>
    <row r="6482" spans="1:8">
      <c r="A6482" s="90"/>
      <c r="B6482" s="90"/>
      <c r="C6482" s="90"/>
      <c r="D6482" s="90"/>
      <c r="E6482" s="90"/>
      <c r="F6482" s="90"/>
      <c r="G6482" s="90"/>
      <c r="H6482" s="90"/>
    </row>
    <row r="6483" spans="1:8">
      <c r="A6483" s="90"/>
      <c r="B6483" s="90"/>
      <c r="C6483" s="90"/>
      <c r="D6483" s="90"/>
      <c r="E6483" s="90"/>
      <c r="F6483" s="90"/>
      <c r="G6483" s="90"/>
      <c r="H6483" s="90"/>
    </row>
    <row r="6484" spans="1:8">
      <c r="A6484" s="90"/>
      <c r="B6484" s="90"/>
      <c r="C6484" s="90"/>
      <c r="D6484" s="90"/>
      <c r="E6484" s="90"/>
      <c r="F6484" s="90"/>
      <c r="G6484" s="90"/>
      <c r="H6484" s="90"/>
    </row>
    <row r="6485" spans="1:8">
      <c r="A6485" s="90"/>
      <c r="B6485" s="90"/>
      <c r="C6485" s="90"/>
      <c r="D6485" s="90"/>
      <c r="E6485" s="90"/>
      <c r="F6485" s="90"/>
      <c r="G6485" s="90"/>
      <c r="H6485" s="90"/>
    </row>
    <row r="6486" spans="1:8">
      <c r="A6486" s="90"/>
      <c r="B6486" s="90"/>
      <c r="C6486" s="90"/>
      <c r="D6486" s="90"/>
      <c r="E6486" s="90"/>
      <c r="F6486" s="90"/>
      <c r="G6486" s="90"/>
      <c r="H6486" s="90"/>
    </row>
    <row r="6487" spans="1:8">
      <c r="A6487" s="90"/>
      <c r="B6487" s="90"/>
      <c r="C6487" s="90"/>
      <c r="D6487" s="90"/>
      <c r="E6487" s="90"/>
      <c r="F6487" s="90"/>
      <c r="G6487" s="90"/>
      <c r="H6487" s="90"/>
    </row>
    <row r="6488" spans="1:8">
      <c r="A6488" s="90"/>
      <c r="B6488" s="90"/>
      <c r="C6488" s="90"/>
      <c r="D6488" s="90"/>
      <c r="E6488" s="90"/>
      <c r="F6488" s="90"/>
      <c r="G6488" s="90"/>
      <c r="H6488" s="90"/>
    </row>
    <row r="6489" spans="1:8">
      <c r="A6489" s="90"/>
      <c r="B6489" s="90"/>
      <c r="C6489" s="90"/>
      <c r="D6489" s="90"/>
      <c r="E6489" s="90"/>
      <c r="F6489" s="90"/>
      <c r="G6489" s="90"/>
      <c r="H6489" s="90"/>
    </row>
    <row r="6490" spans="1:8">
      <c r="A6490" s="90"/>
      <c r="B6490" s="90"/>
      <c r="C6490" s="90"/>
      <c r="D6490" s="90"/>
      <c r="E6490" s="90"/>
      <c r="F6490" s="90"/>
      <c r="G6490" s="90"/>
      <c r="H6490" s="90"/>
    </row>
    <row r="6491" spans="1:8">
      <c r="A6491" s="90"/>
      <c r="B6491" s="90"/>
      <c r="C6491" s="90"/>
      <c r="D6491" s="90"/>
      <c r="E6491" s="90"/>
      <c r="F6491" s="90"/>
      <c r="G6491" s="90"/>
      <c r="H6491" s="90"/>
    </row>
    <row r="6492" spans="1:8">
      <c r="A6492" s="90"/>
      <c r="B6492" s="90"/>
      <c r="C6492" s="90"/>
      <c r="D6492" s="90"/>
      <c r="E6492" s="90"/>
      <c r="F6492" s="90"/>
      <c r="G6492" s="90"/>
      <c r="H6492" s="90"/>
    </row>
    <row r="6493" spans="1:8">
      <c r="A6493" s="90"/>
      <c r="B6493" s="90"/>
      <c r="C6493" s="90"/>
      <c r="D6493" s="90"/>
      <c r="E6493" s="90"/>
      <c r="F6493" s="90"/>
      <c r="G6493" s="90"/>
      <c r="H6493" s="90"/>
    </row>
    <row r="6494" spans="1:8">
      <c r="A6494" s="90"/>
      <c r="B6494" s="90"/>
      <c r="C6494" s="90"/>
      <c r="D6494" s="90"/>
      <c r="E6494" s="90"/>
      <c r="F6494" s="90"/>
      <c r="G6494" s="90"/>
      <c r="H6494" s="90"/>
    </row>
    <row r="6495" spans="1:8">
      <c r="A6495" s="90"/>
      <c r="B6495" s="90"/>
      <c r="C6495" s="90"/>
      <c r="D6495" s="90"/>
      <c r="E6495" s="90"/>
      <c r="F6495" s="90"/>
      <c r="G6495" s="90"/>
      <c r="H6495" s="90"/>
    </row>
    <row r="6496" spans="1:8">
      <c r="A6496" s="90"/>
      <c r="B6496" s="90"/>
      <c r="C6496" s="90"/>
      <c r="D6496" s="90"/>
      <c r="E6496" s="90"/>
      <c r="F6496" s="90"/>
      <c r="G6496" s="90"/>
      <c r="H6496" s="90"/>
    </row>
    <row r="6497" spans="1:8">
      <c r="A6497" s="90"/>
      <c r="B6497" s="90"/>
      <c r="C6497" s="90"/>
      <c r="D6497" s="90"/>
      <c r="E6497" s="90"/>
      <c r="F6497" s="90"/>
      <c r="G6497" s="90"/>
      <c r="H6497" s="90"/>
    </row>
    <row r="6498" spans="1:8">
      <c r="A6498" s="90"/>
      <c r="B6498" s="90"/>
      <c r="C6498" s="90"/>
      <c r="D6498" s="90"/>
      <c r="E6498" s="90"/>
      <c r="F6498" s="90"/>
      <c r="G6498" s="90"/>
      <c r="H6498" s="90"/>
    </row>
    <row r="6499" spans="1:8">
      <c r="A6499" s="90"/>
      <c r="B6499" s="90"/>
      <c r="C6499" s="90"/>
      <c r="D6499" s="90"/>
      <c r="E6499" s="90"/>
      <c r="F6499" s="90"/>
      <c r="G6499" s="90"/>
      <c r="H6499" s="90"/>
    </row>
    <row r="6500" spans="1:8">
      <c r="A6500" s="90"/>
      <c r="B6500" s="90"/>
      <c r="C6500" s="90"/>
      <c r="D6500" s="90"/>
      <c r="E6500" s="90"/>
      <c r="F6500" s="90"/>
      <c r="G6500" s="90"/>
      <c r="H6500" s="90"/>
    </row>
    <row r="6501" spans="1:8">
      <c r="A6501" s="90"/>
      <c r="B6501" s="90"/>
      <c r="C6501" s="90"/>
      <c r="D6501" s="90"/>
      <c r="E6501" s="90"/>
      <c r="F6501" s="90"/>
      <c r="G6501" s="90"/>
      <c r="H6501" s="90"/>
    </row>
    <row r="6502" spans="1:8">
      <c r="A6502" s="90"/>
      <c r="B6502" s="90"/>
      <c r="C6502" s="90"/>
      <c r="D6502" s="90"/>
      <c r="E6502" s="90"/>
      <c r="F6502" s="90"/>
      <c r="G6502" s="90"/>
      <c r="H6502" s="90"/>
    </row>
    <row r="6503" spans="1:8">
      <c r="A6503" s="90"/>
      <c r="B6503" s="90"/>
      <c r="C6503" s="90"/>
      <c r="D6503" s="90"/>
      <c r="E6503" s="90"/>
      <c r="F6503" s="90"/>
      <c r="G6503" s="90"/>
      <c r="H6503" s="90"/>
    </row>
    <row r="6504" spans="1:8">
      <c r="A6504" s="90"/>
      <c r="B6504" s="90"/>
      <c r="C6504" s="90"/>
      <c r="D6504" s="90"/>
      <c r="E6504" s="90"/>
      <c r="F6504" s="90"/>
      <c r="G6504" s="90"/>
      <c r="H6504" s="90"/>
    </row>
    <row r="6505" spans="1:8">
      <c r="A6505" s="90"/>
      <c r="B6505" s="90"/>
      <c r="C6505" s="90"/>
      <c r="D6505" s="90"/>
      <c r="E6505" s="90"/>
      <c r="F6505" s="90"/>
      <c r="G6505" s="90"/>
      <c r="H6505" s="90"/>
    </row>
    <row r="6506" spans="1:8">
      <c r="A6506" s="90"/>
      <c r="B6506" s="90"/>
      <c r="C6506" s="90"/>
      <c r="D6506" s="90"/>
      <c r="E6506" s="90"/>
      <c r="F6506" s="90"/>
      <c r="G6506" s="90"/>
      <c r="H6506" s="90"/>
    </row>
    <row r="6507" spans="1:8">
      <c r="A6507" s="90"/>
      <c r="B6507" s="90"/>
      <c r="C6507" s="90"/>
      <c r="D6507" s="90"/>
      <c r="E6507" s="90"/>
      <c r="F6507" s="90"/>
      <c r="G6507" s="90"/>
      <c r="H6507" s="90"/>
    </row>
    <row r="6508" spans="1:8">
      <c r="A6508" s="90"/>
      <c r="B6508" s="90"/>
      <c r="C6508" s="90"/>
      <c r="D6508" s="90"/>
      <c r="E6508" s="90"/>
      <c r="F6508" s="90"/>
      <c r="G6508" s="90"/>
      <c r="H6508" s="90"/>
    </row>
    <row r="6509" spans="1:8">
      <c r="A6509" s="90"/>
      <c r="B6509" s="90"/>
      <c r="C6509" s="90"/>
      <c r="D6509" s="90"/>
      <c r="E6509" s="90"/>
      <c r="F6509" s="90"/>
      <c r="G6509" s="90"/>
      <c r="H6509" s="90"/>
    </row>
    <row r="6510" spans="1:8">
      <c r="A6510" s="90"/>
      <c r="B6510" s="90"/>
      <c r="C6510" s="90"/>
      <c r="D6510" s="90"/>
      <c r="E6510" s="90"/>
      <c r="F6510" s="90"/>
      <c r="G6510" s="90"/>
      <c r="H6510" s="90"/>
    </row>
    <row r="6511" spans="1:8">
      <c r="A6511" s="90"/>
      <c r="B6511" s="90"/>
      <c r="C6511" s="90"/>
      <c r="D6511" s="90"/>
      <c r="E6511" s="90"/>
      <c r="F6511" s="90"/>
      <c r="G6511" s="90"/>
      <c r="H6511" s="90"/>
    </row>
    <row r="6512" spans="1:8">
      <c r="A6512" s="90"/>
      <c r="B6512" s="90"/>
      <c r="C6512" s="90"/>
      <c r="D6512" s="90"/>
      <c r="E6512" s="90"/>
      <c r="F6512" s="90"/>
      <c r="G6512" s="90"/>
      <c r="H6512" s="90"/>
    </row>
    <row r="6513" spans="1:8">
      <c r="A6513" s="90"/>
      <c r="B6513" s="90"/>
      <c r="C6513" s="90"/>
      <c r="D6513" s="90"/>
      <c r="E6513" s="90"/>
      <c r="F6513" s="90"/>
      <c r="G6513" s="90"/>
      <c r="H6513" s="90"/>
    </row>
    <row r="6514" spans="1:8">
      <c r="A6514" s="90"/>
      <c r="B6514" s="90"/>
      <c r="C6514" s="90"/>
      <c r="D6514" s="90"/>
      <c r="E6514" s="90"/>
      <c r="F6514" s="90"/>
      <c r="G6514" s="90"/>
      <c r="H6514" s="90"/>
    </row>
    <row r="6515" spans="1:8">
      <c r="A6515" s="90"/>
      <c r="B6515" s="90"/>
      <c r="C6515" s="90"/>
      <c r="D6515" s="90"/>
      <c r="E6515" s="90"/>
      <c r="F6515" s="90"/>
      <c r="G6515" s="90"/>
      <c r="H6515" s="90"/>
    </row>
    <row r="6516" spans="1:8">
      <c r="A6516" s="90"/>
      <c r="B6516" s="90"/>
      <c r="C6516" s="90"/>
      <c r="D6516" s="90"/>
      <c r="E6516" s="90"/>
      <c r="F6516" s="90"/>
      <c r="G6516" s="90"/>
      <c r="H6516" s="90"/>
    </row>
    <row r="6517" spans="1:8">
      <c r="A6517" s="90"/>
      <c r="B6517" s="90"/>
      <c r="C6517" s="90"/>
      <c r="D6517" s="90"/>
      <c r="E6517" s="90"/>
      <c r="F6517" s="90"/>
      <c r="G6517" s="90"/>
      <c r="H6517" s="90"/>
    </row>
    <row r="6518" spans="1:8">
      <c r="A6518" s="90"/>
      <c r="B6518" s="90"/>
      <c r="C6518" s="90"/>
      <c r="D6518" s="90"/>
      <c r="E6518" s="90"/>
      <c r="F6518" s="90"/>
      <c r="G6518" s="90"/>
      <c r="H6518" s="90"/>
    </row>
    <row r="6519" spans="1:8">
      <c r="A6519" s="90"/>
      <c r="B6519" s="90"/>
      <c r="C6519" s="90"/>
      <c r="D6519" s="90"/>
      <c r="E6519" s="90"/>
      <c r="F6519" s="90"/>
      <c r="G6519" s="90"/>
      <c r="H6519" s="90"/>
    </row>
    <row r="6520" spans="1:8">
      <c r="A6520" s="90"/>
      <c r="B6520" s="90"/>
      <c r="C6520" s="90"/>
      <c r="D6520" s="90"/>
      <c r="E6520" s="90"/>
      <c r="F6520" s="90"/>
      <c r="G6520" s="90"/>
      <c r="H6520" s="90"/>
    </row>
    <row r="6521" spans="1:8">
      <c r="A6521" s="90"/>
      <c r="B6521" s="90"/>
      <c r="C6521" s="90"/>
      <c r="D6521" s="90"/>
      <c r="E6521" s="90"/>
      <c r="F6521" s="90"/>
      <c r="G6521" s="90"/>
      <c r="H6521" s="90"/>
    </row>
    <row r="6522" spans="1:8">
      <c r="A6522" s="90"/>
      <c r="B6522" s="90"/>
      <c r="C6522" s="90"/>
      <c r="D6522" s="90"/>
      <c r="E6522" s="90"/>
      <c r="F6522" s="90"/>
      <c r="G6522" s="90"/>
      <c r="H6522" s="90"/>
    </row>
    <row r="6523" spans="1:8">
      <c r="A6523" s="90"/>
      <c r="B6523" s="90"/>
      <c r="C6523" s="90"/>
      <c r="D6523" s="90"/>
      <c r="E6523" s="90"/>
      <c r="F6523" s="90"/>
      <c r="G6523" s="90"/>
      <c r="H6523" s="90"/>
    </row>
    <row r="6524" spans="1:8">
      <c r="A6524" s="90"/>
      <c r="B6524" s="90"/>
      <c r="C6524" s="90"/>
      <c r="D6524" s="90"/>
      <c r="E6524" s="90"/>
      <c r="F6524" s="90"/>
      <c r="G6524" s="90"/>
      <c r="H6524" s="90"/>
    </row>
    <row r="6525" spans="1:8">
      <c r="A6525" s="90"/>
      <c r="B6525" s="90"/>
      <c r="C6525" s="90"/>
      <c r="D6525" s="90"/>
      <c r="E6525" s="90"/>
      <c r="F6525" s="90"/>
      <c r="G6525" s="90"/>
      <c r="H6525" s="90"/>
    </row>
    <row r="6526" spans="1:8">
      <c r="A6526" s="90"/>
      <c r="B6526" s="90"/>
      <c r="C6526" s="90"/>
      <c r="D6526" s="90"/>
      <c r="E6526" s="90"/>
      <c r="F6526" s="90"/>
      <c r="G6526" s="90"/>
      <c r="H6526" s="90"/>
    </row>
    <row r="6527" spans="1:8">
      <c r="A6527" s="90"/>
      <c r="B6527" s="90"/>
      <c r="C6527" s="90"/>
      <c r="D6527" s="90"/>
      <c r="E6527" s="90"/>
      <c r="F6527" s="90"/>
      <c r="G6527" s="90"/>
      <c r="H6527" s="90"/>
    </row>
    <row r="6528" spans="1:8">
      <c r="A6528" s="90"/>
      <c r="B6528" s="90"/>
      <c r="C6528" s="90"/>
      <c r="D6528" s="90"/>
      <c r="E6528" s="90"/>
      <c r="F6528" s="90"/>
      <c r="G6528" s="90"/>
      <c r="H6528" s="90"/>
    </row>
    <row r="6529" spans="1:8">
      <c r="A6529" s="90"/>
      <c r="B6529" s="90"/>
      <c r="C6529" s="90"/>
      <c r="D6529" s="90"/>
      <c r="E6529" s="90"/>
      <c r="F6529" s="90"/>
      <c r="G6529" s="90"/>
      <c r="H6529" s="90"/>
    </row>
    <row r="6530" spans="1:8">
      <c r="A6530" s="90"/>
      <c r="B6530" s="90"/>
      <c r="C6530" s="90"/>
      <c r="D6530" s="90"/>
      <c r="E6530" s="90"/>
      <c r="F6530" s="90"/>
      <c r="G6530" s="90"/>
      <c r="H6530" s="90"/>
    </row>
    <row r="6531" spans="1:8">
      <c r="A6531" s="90"/>
      <c r="B6531" s="90"/>
      <c r="C6531" s="90"/>
      <c r="D6531" s="90"/>
      <c r="E6531" s="90"/>
      <c r="F6531" s="90"/>
      <c r="G6531" s="90"/>
      <c r="H6531" s="90"/>
    </row>
    <row r="6532" spans="1:8">
      <c r="A6532" s="90"/>
      <c r="B6532" s="90"/>
      <c r="C6532" s="90"/>
      <c r="D6532" s="90"/>
      <c r="E6532" s="90"/>
      <c r="F6532" s="90"/>
      <c r="G6532" s="90"/>
      <c r="H6532" s="90"/>
    </row>
    <row r="6533" spans="1:8">
      <c r="A6533" s="90"/>
      <c r="B6533" s="90"/>
      <c r="C6533" s="90"/>
      <c r="D6533" s="90"/>
      <c r="E6533" s="90"/>
      <c r="F6533" s="90"/>
      <c r="G6533" s="90"/>
      <c r="H6533" s="90"/>
    </row>
    <row r="6534" spans="1:8">
      <c r="A6534" s="90"/>
      <c r="B6534" s="90"/>
      <c r="C6534" s="90"/>
      <c r="D6534" s="90"/>
      <c r="E6534" s="90"/>
      <c r="F6534" s="90"/>
      <c r="G6534" s="90"/>
      <c r="H6534" s="90"/>
    </row>
    <row r="6535" spans="1:8">
      <c r="A6535" s="90"/>
      <c r="B6535" s="90"/>
      <c r="C6535" s="90"/>
      <c r="D6535" s="90"/>
      <c r="E6535" s="90"/>
      <c r="F6535" s="90"/>
      <c r="G6535" s="90"/>
      <c r="H6535" s="90"/>
    </row>
    <row r="6536" spans="1:8">
      <c r="A6536" s="90"/>
      <c r="B6536" s="90"/>
      <c r="C6536" s="90"/>
      <c r="D6536" s="90"/>
      <c r="E6536" s="90"/>
      <c r="F6536" s="90"/>
      <c r="G6536" s="90"/>
      <c r="H6536" s="90"/>
    </row>
    <row r="6537" spans="1:8">
      <c r="A6537" s="90"/>
      <c r="B6537" s="90"/>
      <c r="C6537" s="90"/>
      <c r="D6537" s="90"/>
      <c r="E6537" s="90"/>
      <c r="F6537" s="90"/>
      <c r="G6537" s="90"/>
      <c r="H6537" s="90"/>
    </row>
    <row r="6538" spans="1:8">
      <c r="A6538" s="90"/>
      <c r="B6538" s="90"/>
      <c r="C6538" s="90"/>
      <c r="D6538" s="90"/>
      <c r="E6538" s="90"/>
      <c r="F6538" s="90"/>
      <c r="G6538" s="90"/>
      <c r="H6538" s="90"/>
    </row>
    <row r="6539" spans="1:8">
      <c r="A6539" s="90"/>
      <c r="B6539" s="90"/>
      <c r="C6539" s="90"/>
      <c r="D6539" s="90"/>
      <c r="E6539" s="90"/>
      <c r="F6539" s="90"/>
      <c r="G6539" s="90"/>
      <c r="H6539" s="90"/>
    </row>
    <row r="6540" spans="1:8">
      <c r="A6540" s="90"/>
      <c r="B6540" s="90"/>
      <c r="C6540" s="90"/>
      <c r="D6540" s="90"/>
      <c r="E6540" s="90"/>
      <c r="F6540" s="90"/>
      <c r="G6540" s="90"/>
      <c r="H6540" s="90"/>
    </row>
    <row r="6541" spans="1:8">
      <c r="A6541" s="90"/>
      <c r="B6541" s="90"/>
      <c r="C6541" s="90"/>
      <c r="D6541" s="90"/>
      <c r="E6541" s="90"/>
      <c r="F6541" s="90"/>
      <c r="G6541" s="90"/>
      <c r="H6541" s="90"/>
    </row>
    <row r="6542" spans="1:8">
      <c r="A6542" s="90"/>
      <c r="B6542" s="90"/>
      <c r="C6542" s="90"/>
      <c r="D6542" s="90"/>
      <c r="E6542" s="90"/>
      <c r="F6542" s="90"/>
      <c r="G6542" s="90"/>
      <c r="H6542" s="90"/>
    </row>
    <row r="6543" spans="1:8">
      <c r="A6543" s="90"/>
      <c r="B6543" s="90"/>
      <c r="C6543" s="90"/>
      <c r="D6543" s="90"/>
      <c r="E6543" s="90"/>
      <c r="F6543" s="90"/>
      <c r="G6543" s="90"/>
      <c r="H6543" s="90"/>
    </row>
    <row r="6544" spans="1:8">
      <c r="A6544" s="90"/>
      <c r="B6544" s="90"/>
      <c r="C6544" s="90"/>
      <c r="D6544" s="90"/>
      <c r="E6544" s="90"/>
      <c r="F6544" s="90"/>
      <c r="G6544" s="90"/>
      <c r="H6544" s="90"/>
    </row>
    <row r="6545" spans="1:8">
      <c r="A6545" s="90"/>
      <c r="B6545" s="90"/>
      <c r="C6545" s="90"/>
      <c r="D6545" s="90"/>
      <c r="E6545" s="90"/>
      <c r="F6545" s="90"/>
      <c r="G6545" s="90"/>
      <c r="H6545" s="90"/>
    </row>
    <row r="6546" spans="1:8">
      <c r="A6546" s="90"/>
      <c r="B6546" s="90"/>
      <c r="C6546" s="90"/>
      <c r="D6546" s="90"/>
      <c r="E6546" s="90"/>
      <c r="F6546" s="90"/>
      <c r="G6546" s="90"/>
      <c r="H6546" s="90"/>
    </row>
    <row r="6547" spans="1:8">
      <c r="A6547" s="90"/>
      <c r="B6547" s="90"/>
      <c r="C6547" s="90"/>
      <c r="D6547" s="90"/>
      <c r="E6547" s="90"/>
      <c r="F6547" s="90"/>
      <c r="G6547" s="90"/>
      <c r="H6547" s="90"/>
    </row>
    <row r="6548" spans="1:8">
      <c r="A6548" s="90"/>
      <c r="B6548" s="90"/>
      <c r="C6548" s="90"/>
      <c r="D6548" s="90"/>
      <c r="E6548" s="90"/>
      <c r="F6548" s="90"/>
      <c r="G6548" s="90"/>
      <c r="H6548" s="90"/>
    </row>
    <row r="6549" spans="1:8">
      <c r="A6549" s="90"/>
      <c r="B6549" s="90"/>
      <c r="C6549" s="90"/>
      <c r="D6549" s="90"/>
      <c r="E6549" s="90"/>
      <c r="F6549" s="90"/>
      <c r="G6549" s="90"/>
      <c r="H6549" s="90"/>
    </row>
    <row r="6550" spans="1:8">
      <c r="A6550" s="90"/>
      <c r="B6550" s="90"/>
      <c r="C6550" s="90"/>
      <c r="D6550" s="90"/>
      <c r="E6550" s="90"/>
      <c r="F6550" s="90"/>
      <c r="G6550" s="90"/>
      <c r="H6550" s="90"/>
    </row>
    <row r="6551" spans="1:8">
      <c r="A6551" s="90"/>
      <c r="B6551" s="90"/>
      <c r="C6551" s="90"/>
      <c r="D6551" s="90"/>
      <c r="E6551" s="90"/>
      <c r="F6551" s="90"/>
      <c r="G6551" s="90"/>
      <c r="H6551" s="90"/>
    </row>
    <row r="6552" spans="1:8">
      <c r="A6552" s="90"/>
      <c r="B6552" s="90"/>
      <c r="C6552" s="90"/>
      <c r="D6552" s="90"/>
      <c r="E6552" s="90"/>
      <c r="F6552" s="90"/>
      <c r="G6552" s="90"/>
      <c r="H6552" s="90"/>
    </row>
    <row r="6553" spans="1:8">
      <c r="A6553" s="90"/>
      <c r="B6553" s="90"/>
      <c r="C6553" s="90"/>
      <c r="D6553" s="90"/>
      <c r="E6553" s="90"/>
      <c r="F6553" s="90"/>
      <c r="G6553" s="90"/>
      <c r="H6553" s="90"/>
    </row>
    <row r="6554" spans="1:8">
      <c r="A6554" s="90"/>
      <c r="B6554" s="90"/>
      <c r="C6554" s="90"/>
      <c r="D6554" s="90"/>
      <c r="E6554" s="90"/>
      <c r="F6554" s="90"/>
      <c r="G6554" s="90"/>
      <c r="H6554" s="90"/>
    </row>
    <row r="6555" spans="1:8">
      <c r="A6555" s="90"/>
      <c r="B6555" s="90"/>
      <c r="C6555" s="90"/>
      <c r="D6555" s="90"/>
      <c r="E6555" s="90"/>
      <c r="F6555" s="90"/>
      <c r="G6555" s="90"/>
      <c r="H6555" s="90"/>
    </row>
    <row r="6556" spans="1:8">
      <c r="A6556" s="90"/>
      <c r="B6556" s="90"/>
      <c r="C6556" s="90"/>
      <c r="D6556" s="90"/>
      <c r="E6556" s="90"/>
      <c r="F6556" s="90"/>
      <c r="G6556" s="90"/>
      <c r="H6556" s="90"/>
    </row>
    <row r="6557" spans="1:8">
      <c r="A6557" s="90"/>
      <c r="B6557" s="90"/>
      <c r="C6557" s="90"/>
      <c r="D6557" s="90"/>
      <c r="E6557" s="90"/>
      <c r="F6557" s="90"/>
      <c r="G6557" s="90"/>
      <c r="H6557" s="90"/>
    </row>
    <row r="6558" spans="1:8">
      <c r="A6558" s="90"/>
      <c r="B6558" s="90"/>
      <c r="C6558" s="90"/>
      <c r="D6558" s="90"/>
      <c r="E6558" s="90"/>
      <c r="F6558" s="90"/>
      <c r="G6558" s="90"/>
      <c r="H6558" s="90"/>
    </row>
    <row r="6559" spans="1:8">
      <c r="A6559" s="90"/>
      <c r="B6559" s="90"/>
      <c r="C6559" s="90"/>
      <c r="D6559" s="90"/>
      <c r="E6559" s="90"/>
      <c r="F6559" s="90"/>
      <c r="G6559" s="90"/>
      <c r="H6559" s="90"/>
    </row>
    <row r="6560" spans="1:8">
      <c r="A6560" s="90"/>
      <c r="B6560" s="90"/>
      <c r="C6560" s="90"/>
      <c r="D6560" s="90"/>
      <c r="E6560" s="90"/>
      <c r="F6560" s="90"/>
      <c r="G6560" s="90"/>
      <c r="H6560" s="90"/>
    </row>
    <row r="6561" spans="1:8">
      <c r="A6561" s="90"/>
      <c r="B6561" s="90"/>
      <c r="C6561" s="90"/>
      <c r="D6561" s="90"/>
      <c r="E6561" s="90"/>
      <c r="F6561" s="90"/>
      <c r="G6561" s="90"/>
      <c r="H6561" s="90"/>
    </row>
    <row r="6562" spans="1:8">
      <c r="A6562" s="90"/>
      <c r="B6562" s="90"/>
      <c r="C6562" s="90"/>
      <c r="D6562" s="90"/>
      <c r="E6562" s="90"/>
      <c r="F6562" s="90"/>
      <c r="G6562" s="90"/>
      <c r="H6562" s="90"/>
    </row>
    <row r="6563" spans="1:8">
      <c r="A6563" s="90"/>
      <c r="B6563" s="90"/>
      <c r="C6563" s="90"/>
      <c r="D6563" s="90"/>
      <c r="E6563" s="90"/>
      <c r="F6563" s="90"/>
      <c r="G6563" s="90"/>
      <c r="H6563" s="90"/>
    </row>
    <row r="6564" spans="1:8">
      <c r="A6564" s="90"/>
      <c r="B6564" s="90"/>
      <c r="C6564" s="90"/>
      <c r="D6564" s="90"/>
      <c r="E6564" s="90"/>
      <c r="F6564" s="90"/>
      <c r="G6564" s="90"/>
      <c r="H6564" s="90"/>
    </row>
    <row r="6565" spans="1:8">
      <c r="A6565" s="90"/>
      <c r="B6565" s="90"/>
      <c r="C6565" s="90"/>
      <c r="D6565" s="90"/>
      <c r="E6565" s="90"/>
      <c r="F6565" s="90"/>
      <c r="G6565" s="90"/>
      <c r="H6565" s="90"/>
    </row>
    <row r="6566" spans="1:8">
      <c r="A6566" s="90"/>
      <c r="B6566" s="90"/>
      <c r="C6566" s="90"/>
      <c r="D6566" s="90"/>
      <c r="E6566" s="90"/>
      <c r="F6566" s="90"/>
      <c r="G6566" s="90"/>
      <c r="H6566" s="90"/>
    </row>
    <row r="6567" spans="1:8">
      <c r="A6567" s="90"/>
      <c r="B6567" s="90"/>
      <c r="C6567" s="90"/>
      <c r="D6567" s="90"/>
      <c r="E6567" s="90"/>
      <c r="F6567" s="90"/>
      <c r="G6567" s="90"/>
      <c r="H6567" s="90"/>
    </row>
    <row r="6568" spans="1:8">
      <c r="A6568" s="90"/>
      <c r="B6568" s="90"/>
      <c r="C6568" s="90"/>
      <c r="D6568" s="90"/>
      <c r="E6568" s="90"/>
      <c r="F6568" s="90"/>
      <c r="G6568" s="90"/>
      <c r="H6568" s="90"/>
    </row>
    <row r="6569" spans="1:8">
      <c r="A6569" s="90"/>
      <c r="B6569" s="90"/>
      <c r="C6569" s="90"/>
      <c r="D6569" s="90"/>
      <c r="E6569" s="90"/>
      <c r="F6569" s="90"/>
      <c r="G6569" s="90"/>
      <c r="H6569" s="90"/>
    </row>
    <row r="6570" spans="1:8">
      <c r="A6570" s="90"/>
      <c r="B6570" s="90"/>
      <c r="C6570" s="90"/>
      <c r="D6570" s="90"/>
      <c r="E6570" s="90"/>
      <c r="F6570" s="90"/>
      <c r="G6570" s="90"/>
      <c r="H6570" s="90"/>
    </row>
    <row r="6571" spans="1:8">
      <c r="A6571" s="90"/>
      <c r="B6571" s="90"/>
      <c r="C6571" s="90"/>
      <c r="D6571" s="90"/>
      <c r="E6571" s="90"/>
      <c r="F6571" s="90"/>
      <c r="G6571" s="90"/>
      <c r="H6571" s="90"/>
    </row>
    <row r="6572" spans="1:8">
      <c r="A6572" s="90"/>
      <c r="B6572" s="90"/>
      <c r="C6572" s="90"/>
      <c r="D6572" s="90"/>
      <c r="E6572" s="90"/>
      <c r="F6572" s="90"/>
      <c r="G6572" s="90"/>
      <c r="H6572" s="90"/>
    </row>
    <row r="6573" spans="1:8">
      <c r="A6573" s="90"/>
      <c r="B6573" s="90"/>
      <c r="C6573" s="90"/>
      <c r="D6573" s="90"/>
      <c r="E6573" s="90"/>
      <c r="F6573" s="90"/>
      <c r="G6573" s="90"/>
      <c r="H6573" s="90"/>
    </row>
    <row r="6574" spans="1:8">
      <c r="A6574" s="90"/>
      <c r="B6574" s="90"/>
      <c r="C6574" s="90"/>
      <c r="D6574" s="90"/>
      <c r="E6574" s="90"/>
      <c r="F6574" s="90"/>
      <c r="G6574" s="90"/>
      <c r="H6574" s="90"/>
    </row>
    <row r="6575" spans="1:8">
      <c r="A6575" s="90"/>
      <c r="B6575" s="90"/>
      <c r="C6575" s="90"/>
      <c r="D6575" s="90"/>
      <c r="E6575" s="90"/>
      <c r="F6575" s="90"/>
      <c r="G6575" s="90"/>
      <c r="H6575" s="90"/>
    </row>
    <row r="6576" spans="1:8">
      <c r="A6576" s="90"/>
      <c r="B6576" s="90"/>
      <c r="C6576" s="90"/>
      <c r="D6576" s="90"/>
      <c r="E6576" s="90"/>
      <c r="F6576" s="90"/>
      <c r="G6576" s="90"/>
      <c r="H6576" s="90"/>
    </row>
    <row r="6577" spans="1:8">
      <c r="A6577" s="90"/>
      <c r="B6577" s="90"/>
      <c r="C6577" s="90"/>
      <c r="D6577" s="90"/>
      <c r="E6577" s="90"/>
      <c r="F6577" s="90"/>
      <c r="G6577" s="90"/>
      <c r="H6577" s="90"/>
    </row>
    <row r="6578" spans="1:8">
      <c r="A6578" s="90"/>
      <c r="B6578" s="90"/>
      <c r="C6578" s="90"/>
      <c r="D6578" s="90"/>
      <c r="E6578" s="90"/>
      <c r="F6578" s="90"/>
      <c r="G6578" s="90"/>
      <c r="H6578" s="90"/>
    </row>
    <row r="6579" spans="1:8">
      <c r="A6579" s="90"/>
      <c r="B6579" s="90"/>
      <c r="C6579" s="90"/>
      <c r="D6579" s="90"/>
      <c r="E6579" s="90"/>
      <c r="F6579" s="90"/>
      <c r="G6579" s="90"/>
      <c r="H6579" s="90"/>
    </row>
    <row r="6580" spans="1:8">
      <c r="A6580" s="90"/>
      <c r="B6580" s="90"/>
      <c r="C6580" s="90"/>
      <c r="D6580" s="90"/>
      <c r="E6580" s="90"/>
      <c r="F6580" s="90"/>
      <c r="G6580" s="90"/>
      <c r="H6580" s="90"/>
    </row>
    <row r="6581" spans="1:8">
      <c r="A6581" s="90"/>
      <c r="B6581" s="90"/>
      <c r="C6581" s="90"/>
      <c r="D6581" s="90"/>
      <c r="E6581" s="90"/>
      <c r="F6581" s="90"/>
      <c r="G6581" s="90"/>
      <c r="H6581" s="90"/>
    </row>
    <row r="6582" spans="1:8">
      <c r="A6582" s="90"/>
      <c r="B6582" s="90"/>
      <c r="C6582" s="90"/>
      <c r="D6582" s="90"/>
      <c r="E6582" s="90"/>
      <c r="F6582" s="90"/>
      <c r="G6582" s="90"/>
      <c r="H6582" s="90"/>
    </row>
    <row r="6583" spans="1:8">
      <c r="A6583" s="90"/>
      <c r="B6583" s="90"/>
      <c r="C6583" s="90"/>
      <c r="D6583" s="90"/>
      <c r="E6583" s="90"/>
      <c r="F6583" s="90"/>
      <c r="G6583" s="90"/>
      <c r="H6583" s="90"/>
    </row>
    <row r="6584" spans="1:8">
      <c r="A6584" s="90"/>
      <c r="B6584" s="90"/>
      <c r="C6584" s="90"/>
      <c r="D6584" s="90"/>
      <c r="E6584" s="90"/>
      <c r="F6584" s="90"/>
      <c r="G6584" s="90"/>
      <c r="H6584" s="90"/>
    </row>
    <row r="6585" spans="1:8">
      <c r="A6585" s="90"/>
      <c r="B6585" s="90"/>
      <c r="C6585" s="90"/>
      <c r="D6585" s="90"/>
      <c r="E6585" s="90"/>
      <c r="F6585" s="90"/>
      <c r="G6585" s="90"/>
      <c r="H6585" s="90"/>
    </row>
    <row r="6586" spans="1:8">
      <c r="A6586" s="90"/>
      <c r="B6586" s="90"/>
      <c r="C6586" s="90"/>
      <c r="D6586" s="90"/>
      <c r="E6586" s="90"/>
      <c r="F6586" s="90"/>
      <c r="G6586" s="90"/>
      <c r="H6586" s="90"/>
    </row>
    <row r="6587" spans="1:8">
      <c r="A6587" s="90"/>
      <c r="B6587" s="90"/>
      <c r="C6587" s="90"/>
      <c r="D6587" s="90"/>
      <c r="E6587" s="90"/>
      <c r="F6587" s="90"/>
      <c r="G6587" s="90"/>
      <c r="H6587" s="90"/>
    </row>
    <row r="6588" spans="1:8">
      <c r="A6588" s="90"/>
      <c r="B6588" s="90"/>
      <c r="C6588" s="90"/>
      <c r="D6588" s="90"/>
      <c r="E6588" s="90"/>
      <c r="F6588" s="90"/>
      <c r="G6588" s="90"/>
      <c r="H6588" s="90"/>
    </row>
    <row r="6589" spans="1:8">
      <c r="A6589" s="90"/>
      <c r="B6589" s="90"/>
      <c r="C6589" s="90"/>
      <c r="D6589" s="90"/>
      <c r="E6589" s="90"/>
      <c r="F6589" s="90"/>
      <c r="G6589" s="90"/>
      <c r="H6589" s="90"/>
    </row>
    <row r="6590" spans="1:8">
      <c r="A6590" s="90"/>
      <c r="B6590" s="90"/>
      <c r="C6590" s="90"/>
      <c r="D6590" s="90"/>
      <c r="E6590" s="90"/>
      <c r="F6590" s="90"/>
      <c r="G6590" s="90"/>
      <c r="H6590" s="90"/>
    </row>
    <row r="6591" spans="1:8">
      <c r="A6591" s="90"/>
      <c r="B6591" s="90"/>
      <c r="C6591" s="90"/>
      <c r="D6591" s="90"/>
      <c r="E6591" s="90"/>
      <c r="F6591" s="90"/>
      <c r="G6591" s="90"/>
      <c r="H6591" s="90"/>
    </row>
    <row r="6592" spans="1:8">
      <c r="A6592" s="90"/>
      <c r="B6592" s="90"/>
      <c r="C6592" s="90"/>
      <c r="D6592" s="90"/>
      <c r="E6592" s="90"/>
      <c r="F6592" s="90"/>
      <c r="G6592" s="90"/>
      <c r="H6592" s="90"/>
    </row>
    <row r="6593" spans="1:8">
      <c r="A6593" s="90"/>
      <c r="B6593" s="90"/>
      <c r="C6593" s="90"/>
      <c r="D6593" s="90"/>
      <c r="E6593" s="90"/>
      <c r="F6593" s="90"/>
      <c r="G6593" s="90"/>
      <c r="H6593" s="90"/>
    </row>
    <row r="6594" spans="1:8">
      <c r="A6594" s="90"/>
      <c r="B6594" s="90"/>
      <c r="C6594" s="90"/>
      <c r="D6594" s="90"/>
      <c r="E6594" s="90"/>
      <c r="F6594" s="90"/>
      <c r="G6594" s="90"/>
      <c r="H6594" s="90"/>
    </row>
    <row r="6595" spans="1:8">
      <c r="A6595" s="90"/>
      <c r="B6595" s="90"/>
      <c r="C6595" s="90"/>
      <c r="D6595" s="90"/>
      <c r="E6595" s="90"/>
      <c r="F6595" s="90"/>
      <c r="G6595" s="90"/>
      <c r="H6595" s="90"/>
    </row>
    <row r="6596" spans="1:8">
      <c r="A6596" s="90"/>
      <c r="B6596" s="90"/>
      <c r="C6596" s="90"/>
      <c r="D6596" s="90"/>
      <c r="E6596" s="90"/>
      <c r="F6596" s="90"/>
      <c r="G6596" s="90"/>
      <c r="H6596" s="90"/>
    </row>
    <row r="6597" spans="1:8">
      <c r="A6597" s="90"/>
      <c r="B6597" s="90"/>
      <c r="C6597" s="90"/>
      <c r="D6597" s="90"/>
      <c r="E6597" s="90"/>
      <c r="F6597" s="90"/>
      <c r="G6597" s="90"/>
      <c r="H6597" s="90"/>
    </row>
    <row r="6598" spans="1:8">
      <c r="A6598" s="90"/>
      <c r="B6598" s="90"/>
      <c r="C6598" s="90"/>
      <c r="D6598" s="90"/>
      <c r="E6598" s="90"/>
      <c r="F6598" s="90"/>
      <c r="G6598" s="90"/>
      <c r="H6598" s="90"/>
    </row>
    <row r="6599" spans="1:8">
      <c r="A6599" s="90"/>
      <c r="B6599" s="90"/>
      <c r="C6599" s="90"/>
      <c r="D6599" s="90"/>
      <c r="E6599" s="90"/>
      <c r="F6599" s="90"/>
      <c r="G6599" s="90"/>
      <c r="H6599" s="90"/>
    </row>
    <row r="6600" spans="1:8">
      <c r="A6600" s="90"/>
      <c r="B6600" s="90"/>
      <c r="C6600" s="90"/>
      <c r="D6600" s="90"/>
      <c r="E6600" s="90"/>
      <c r="F6600" s="90"/>
      <c r="G6600" s="90"/>
      <c r="H6600" s="90"/>
    </row>
    <row r="6601" spans="1:8">
      <c r="A6601" s="90"/>
      <c r="B6601" s="90"/>
      <c r="C6601" s="90"/>
      <c r="D6601" s="90"/>
      <c r="E6601" s="90"/>
      <c r="F6601" s="90"/>
      <c r="G6601" s="90"/>
      <c r="H6601" s="90"/>
    </row>
    <row r="6602" spans="1:8">
      <c r="A6602" s="90"/>
      <c r="B6602" s="90"/>
      <c r="C6602" s="90"/>
      <c r="D6602" s="90"/>
      <c r="E6602" s="90"/>
      <c r="F6602" s="90"/>
      <c r="G6602" s="90"/>
      <c r="H6602" s="90"/>
    </row>
    <row r="6603" spans="1:8">
      <c r="A6603" s="90"/>
      <c r="B6603" s="90"/>
      <c r="C6603" s="90"/>
      <c r="D6603" s="90"/>
      <c r="E6603" s="90"/>
      <c r="F6603" s="90"/>
      <c r="G6603" s="90"/>
      <c r="H6603" s="90"/>
    </row>
    <row r="6604" spans="1:8">
      <c r="A6604" s="90"/>
      <c r="B6604" s="90"/>
      <c r="C6604" s="90"/>
      <c r="D6604" s="90"/>
      <c r="E6604" s="90"/>
      <c r="F6604" s="90"/>
      <c r="G6604" s="90"/>
      <c r="H6604" s="90"/>
    </row>
    <row r="6605" spans="1:8">
      <c r="A6605" s="90"/>
      <c r="B6605" s="90"/>
      <c r="C6605" s="90"/>
      <c r="D6605" s="90"/>
      <c r="E6605" s="90"/>
      <c r="F6605" s="90"/>
      <c r="G6605" s="90"/>
      <c r="H6605" s="90"/>
    </row>
    <row r="6606" spans="1:8">
      <c r="A6606" s="90"/>
      <c r="B6606" s="90"/>
      <c r="C6606" s="90"/>
      <c r="D6606" s="90"/>
      <c r="E6606" s="90"/>
      <c r="F6606" s="90"/>
      <c r="G6606" s="90"/>
      <c r="H6606" s="90"/>
    </row>
    <row r="6607" spans="1:8">
      <c r="A6607" s="90"/>
      <c r="B6607" s="90"/>
      <c r="C6607" s="90"/>
      <c r="D6607" s="90"/>
      <c r="E6607" s="90"/>
      <c r="F6607" s="90"/>
      <c r="G6607" s="90"/>
      <c r="H6607" s="90"/>
    </row>
    <row r="6608" spans="1:8">
      <c r="A6608" s="90"/>
      <c r="B6608" s="90"/>
      <c r="C6608" s="90"/>
      <c r="D6608" s="90"/>
      <c r="E6608" s="90"/>
      <c r="F6608" s="90"/>
      <c r="G6608" s="90"/>
      <c r="H6608" s="90"/>
    </row>
    <row r="6609" spans="1:8">
      <c r="A6609" s="90"/>
      <c r="B6609" s="90"/>
      <c r="C6609" s="90"/>
      <c r="D6609" s="90"/>
      <c r="E6609" s="90"/>
      <c r="F6609" s="90"/>
      <c r="G6609" s="90"/>
      <c r="H6609" s="90"/>
    </row>
    <row r="6610" spans="1:8">
      <c r="A6610" s="90"/>
      <c r="B6610" s="90"/>
      <c r="C6610" s="90"/>
      <c r="D6610" s="90"/>
      <c r="E6610" s="90"/>
      <c r="F6610" s="90"/>
      <c r="G6610" s="90"/>
      <c r="H6610" s="90"/>
    </row>
    <row r="6611" spans="1:8">
      <c r="A6611" s="90"/>
      <c r="B6611" s="90"/>
      <c r="C6611" s="90"/>
      <c r="D6611" s="90"/>
      <c r="E6611" s="90"/>
      <c r="F6611" s="90"/>
      <c r="G6611" s="90"/>
      <c r="H6611" s="90"/>
    </row>
    <row r="6612" spans="1:8">
      <c r="A6612" s="90"/>
      <c r="B6612" s="90"/>
      <c r="C6612" s="90"/>
      <c r="D6612" s="90"/>
      <c r="E6612" s="90"/>
      <c r="F6612" s="90"/>
      <c r="G6612" s="90"/>
      <c r="H6612" s="90"/>
    </row>
    <row r="6613" spans="1:8">
      <c r="A6613" s="90"/>
      <c r="B6613" s="90"/>
      <c r="C6613" s="90"/>
      <c r="D6613" s="90"/>
      <c r="E6613" s="90"/>
      <c r="F6613" s="90"/>
      <c r="G6613" s="90"/>
      <c r="H6613" s="90"/>
    </row>
    <row r="6614" spans="1:8">
      <c r="A6614" s="90"/>
      <c r="B6614" s="90"/>
      <c r="C6614" s="90"/>
      <c r="D6614" s="90"/>
      <c r="E6614" s="90"/>
      <c r="F6614" s="90"/>
      <c r="G6614" s="90"/>
      <c r="H6614" s="90"/>
    </row>
    <row r="6615" spans="1:8">
      <c r="A6615" s="90"/>
      <c r="B6615" s="90"/>
      <c r="C6615" s="90"/>
      <c r="D6615" s="90"/>
      <c r="E6615" s="90"/>
      <c r="F6615" s="90"/>
      <c r="G6615" s="90"/>
      <c r="H6615" s="90"/>
    </row>
    <row r="6616" spans="1:8">
      <c r="A6616" s="90"/>
      <c r="B6616" s="90"/>
      <c r="C6616" s="90"/>
      <c r="D6616" s="90"/>
      <c r="E6616" s="90"/>
      <c r="F6616" s="90"/>
      <c r="G6616" s="90"/>
      <c r="H6616" s="90"/>
    </row>
    <row r="6617" spans="1:8">
      <c r="A6617" s="90"/>
      <c r="B6617" s="90"/>
      <c r="C6617" s="90"/>
      <c r="D6617" s="90"/>
      <c r="E6617" s="90"/>
      <c r="F6617" s="90"/>
      <c r="G6617" s="90"/>
      <c r="H6617" s="90"/>
    </row>
    <row r="6618" spans="1:8">
      <c r="A6618" s="90"/>
      <c r="B6618" s="90"/>
      <c r="C6618" s="90"/>
      <c r="D6618" s="90"/>
      <c r="E6618" s="90"/>
      <c r="F6618" s="90"/>
      <c r="G6618" s="90"/>
      <c r="H6618" s="90"/>
    </row>
    <row r="6619" spans="1:8">
      <c r="A6619" s="90"/>
      <c r="B6619" s="90"/>
      <c r="C6619" s="90"/>
      <c r="D6619" s="90"/>
      <c r="E6619" s="90"/>
      <c r="F6619" s="90"/>
      <c r="G6619" s="90"/>
      <c r="H6619" s="90"/>
    </row>
    <row r="6620" spans="1:8">
      <c r="A6620" s="90"/>
      <c r="B6620" s="90"/>
      <c r="C6620" s="90"/>
      <c r="D6620" s="90"/>
      <c r="E6620" s="90"/>
      <c r="F6620" s="90"/>
      <c r="G6620" s="90"/>
      <c r="H6620" s="90"/>
    </row>
    <row r="6621" spans="1:8">
      <c r="A6621" s="90"/>
      <c r="B6621" s="90"/>
      <c r="C6621" s="90"/>
      <c r="D6621" s="90"/>
      <c r="E6621" s="90"/>
      <c r="F6621" s="90"/>
      <c r="G6621" s="90"/>
      <c r="H6621" s="90"/>
    </row>
    <row r="6622" spans="1:8">
      <c r="A6622" s="90"/>
      <c r="B6622" s="90"/>
      <c r="C6622" s="90"/>
      <c r="D6622" s="90"/>
      <c r="E6622" s="90"/>
      <c r="F6622" s="90"/>
      <c r="G6622" s="90"/>
      <c r="H6622" s="90"/>
    </row>
    <row r="6623" spans="1:8">
      <c r="A6623" s="90"/>
      <c r="B6623" s="90"/>
      <c r="C6623" s="90"/>
      <c r="D6623" s="90"/>
      <c r="E6623" s="90"/>
      <c r="F6623" s="90"/>
      <c r="G6623" s="90"/>
      <c r="H6623" s="90"/>
    </row>
    <row r="6624" spans="1:8">
      <c r="A6624" s="90"/>
      <c r="B6624" s="90"/>
      <c r="C6624" s="90"/>
      <c r="D6624" s="90"/>
      <c r="E6624" s="90"/>
      <c r="F6624" s="90"/>
      <c r="G6624" s="90"/>
      <c r="H6624" s="90"/>
    </row>
    <row r="6625" spans="1:8">
      <c r="A6625" s="90"/>
      <c r="B6625" s="90"/>
      <c r="C6625" s="90"/>
      <c r="D6625" s="90"/>
      <c r="E6625" s="90"/>
      <c r="F6625" s="90"/>
      <c r="G6625" s="90"/>
      <c r="H6625" s="90"/>
    </row>
    <row r="6626" spans="1:8">
      <c r="A6626" s="90"/>
      <c r="B6626" s="90"/>
      <c r="C6626" s="90"/>
      <c r="D6626" s="90"/>
      <c r="E6626" s="90"/>
      <c r="F6626" s="90"/>
      <c r="G6626" s="90"/>
      <c r="H6626" s="90"/>
    </row>
    <row r="6627" spans="1:8">
      <c r="A6627" s="90"/>
      <c r="B6627" s="90"/>
      <c r="C6627" s="90"/>
      <c r="D6627" s="90"/>
      <c r="E6627" s="90"/>
      <c r="F6627" s="90"/>
      <c r="G6627" s="90"/>
      <c r="H6627" s="90"/>
    </row>
    <row r="6628" spans="1:8">
      <c r="A6628" s="90"/>
      <c r="B6628" s="90"/>
      <c r="C6628" s="90"/>
      <c r="D6628" s="90"/>
      <c r="E6628" s="90"/>
      <c r="F6628" s="90"/>
      <c r="G6628" s="90"/>
      <c r="H6628" s="90"/>
    </row>
    <row r="6629" spans="1:8">
      <c r="A6629" s="90"/>
      <c r="B6629" s="90"/>
      <c r="C6629" s="90"/>
      <c r="D6629" s="90"/>
      <c r="E6629" s="90"/>
      <c r="F6629" s="90"/>
      <c r="G6629" s="90"/>
      <c r="H6629" s="90"/>
    </row>
    <row r="6630" spans="1:8">
      <c r="A6630" s="90"/>
      <c r="B6630" s="90"/>
      <c r="C6630" s="90"/>
      <c r="D6630" s="90"/>
      <c r="E6630" s="90"/>
      <c r="F6630" s="90"/>
      <c r="G6630" s="90"/>
      <c r="H6630" s="90"/>
    </row>
    <row r="6631" spans="1:8">
      <c r="A6631" s="90"/>
      <c r="B6631" s="90"/>
      <c r="C6631" s="90"/>
      <c r="D6631" s="90"/>
      <c r="E6631" s="90"/>
      <c r="F6631" s="90"/>
      <c r="G6631" s="90"/>
      <c r="H6631" s="90"/>
    </row>
    <row r="6632" spans="1:8">
      <c r="A6632" s="90"/>
      <c r="B6632" s="90"/>
      <c r="C6632" s="90"/>
      <c r="D6632" s="90"/>
      <c r="E6632" s="90"/>
      <c r="F6632" s="90"/>
      <c r="G6632" s="90"/>
      <c r="H6632" s="90"/>
    </row>
    <row r="6633" spans="1:8">
      <c r="A6633" s="90"/>
      <c r="B6633" s="90"/>
      <c r="C6633" s="90"/>
      <c r="D6633" s="90"/>
      <c r="E6633" s="90"/>
      <c r="F6633" s="90"/>
      <c r="G6633" s="90"/>
      <c r="H6633" s="90"/>
    </row>
    <row r="6634" spans="1:8">
      <c r="A6634" s="90"/>
      <c r="B6634" s="90"/>
      <c r="C6634" s="90"/>
      <c r="D6634" s="90"/>
      <c r="E6634" s="90"/>
      <c r="F6634" s="90"/>
      <c r="G6634" s="90"/>
      <c r="H6634" s="90"/>
    </row>
    <row r="6635" spans="1:8">
      <c r="A6635" s="90"/>
      <c r="B6635" s="90"/>
      <c r="C6635" s="90"/>
      <c r="D6635" s="90"/>
      <c r="E6635" s="90"/>
      <c r="F6635" s="90"/>
      <c r="G6635" s="90"/>
      <c r="H6635" s="90"/>
    </row>
    <row r="6636" spans="1:8">
      <c r="A6636" s="90"/>
      <c r="B6636" s="90"/>
      <c r="C6636" s="90"/>
      <c r="D6636" s="90"/>
      <c r="E6636" s="90"/>
      <c r="F6636" s="90"/>
      <c r="G6636" s="90"/>
      <c r="H6636" s="90"/>
    </row>
    <row r="6637" spans="1:8">
      <c r="A6637" s="90"/>
      <c r="B6637" s="90"/>
      <c r="C6637" s="90"/>
      <c r="D6637" s="90"/>
      <c r="E6637" s="90"/>
      <c r="F6637" s="90"/>
      <c r="G6637" s="90"/>
      <c r="H6637" s="90"/>
    </row>
    <row r="6638" spans="1:8">
      <c r="A6638" s="90"/>
      <c r="B6638" s="90"/>
      <c r="C6638" s="90"/>
      <c r="D6638" s="90"/>
      <c r="E6638" s="90"/>
      <c r="F6638" s="90"/>
      <c r="G6638" s="90"/>
      <c r="H6638" s="90"/>
    </row>
    <row r="6639" spans="1:8">
      <c r="A6639" s="90"/>
      <c r="B6639" s="90"/>
      <c r="C6639" s="90"/>
      <c r="D6639" s="90"/>
      <c r="E6639" s="90"/>
      <c r="F6639" s="90"/>
      <c r="G6639" s="90"/>
      <c r="H6639" s="90"/>
    </row>
    <row r="6640" spans="1:8">
      <c r="A6640" s="90"/>
      <c r="B6640" s="90"/>
      <c r="C6640" s="90"/>
      <c r="D6640" s="90"/>
      <c r="E6640" s="90"/>
      <c r="F6640" s="90"/>
      <c r="G6640" s="90"/>
      <c r="H6640" s="90"/>
    </row>
    <row r="6641" spans="1:8">
      <c r="A6641" s="90"/>
      <c r="B6641" s="90"/>
      <c r="C6641" s="90"/>
      <c r="D6641" s="90"/>
      <c r="E6641" s="90"/>
      <c r="F6641" s="90"/>
      <c r="G6641" s="90"/>
      <c r="H6641" s="90"/>
    </row>
    <row r="6642" spans="1:8">
      <c r="A6642" s="90"/>
      <c r="B6642" s="90"/>
      <c r="C6642" s="90"/>
      <c r="D6642" s="90"/>
      <c r="E6642" s="90"/>
      <c r="F6642" s="90"/>
      <c r="G6642" s="90"/>
      <c r="H6642" s="90"/>
    </row>
    <row r="6643" spans="1:8">
      <c r="A6643" s="90"/>
      <c r="B6643" s="90"/>
      <c r="C6643" s="90"/>
      <c r="D6643" s="90"/>
      <c r="E6643" s="90"/>
      <c r="F6643" s="90"/>
      <c r="G6643" s="90"/>
      <c r="H6643" s="90"/>
    </row>
    <row r="6644" spans="1:8">
      <c r="A6644" s="90"/>
      <c r="B6644" s="90"/>
      <c r="C6644" s="90"/>
      <c r="D6644" s="90"/>
      <c r="E6644" s="90"/>
      <c r="F6644" s="90"/>
      <c r="G6644" s="90"/>
      <c r="H6644" s="90"/>
    </row>
    <row r="6645" spans="1:8">
      <c r="A6645" s="90"/>
      <c r="B6645" s="90"/>
      <c r="C6645" s="90"/>
      <c r="D6645" s="90"/>
      <c r="E6645" s="90"/>
      <c r="F6645" s="90"/>
      <c r="G6645" s="90"/>
      <c r="H6645" s="90"/>
    </row>
    <row r="6646" spans="1:8">
      <c r="A6646" s="90"/>
      <c r="B6646" s="90"/>
      <c r="C6646" s="90"/>
      <c r="D6646" s="90"/>
      <c r="E6646" s="90"/>
      <c r="F6646" s="90"/>
      <c r="G6646" s="90"/>
      <c r="H6646" s="90"/>
    </row>
    <row r="6647" spans="1:8">
      <c r="A6647" s="90"/>
      <c r="B6647" s="90"/>
      <c r="C6647" s="90"/>
      <c r="D6647" s="90"/>
      <c r="E6647" s="90"/>
      <c r="F6647" s="90"/>
      <c r="G6647" s="90"/>
      <c r="H6647" s="90"/>
    </row>
    <row r="6648" spans="1:8">
      <c r="A6648" s="90"/>
      <c r="B6648" s="90"/>
      <c r="C6648" s="90"/>
      <c r="D6648" s="90"/>
      <c r="E6648" s="90"/>
      <c r="F6648" s="90"/>
      <c r="G6648" s="90"/>
      <c r="H6648" s="90"/>
    </row>
    <row r="6649" spans="1:8">
      <c r="A6649" s="90"/>
      <c r="B6649" s="90"/>
      <c r="C6649" s="90"/>
      <c r="D6649" s="90"/>
      <c r="E6649" s="90"/>
      <c r="F6649" s="90"/>
      <c r="G6649" s="90"/>
      <c r="H6649" s="90"/>
    </row>
    <row r="6650" spans="1:8">
      <c r="A6650" s="90"/>
      <c r="B6650" s="90"/>
      <c r="C6650" s="90"/>
      <c r="D6650" s="90"/>
      <c r="E6650" s="90"/>
      <c r="F6650" s="90"/>
      <c r="G6650" s="90"/>
      <c r="H6650" s="90"/>
    </row>
    <row r="6651" spans="1:8">
      <c r="A6651" s="90"/>
      <c r="B6651" s="90"/>
      <c r="C6651" s="90"/>
      <c r="D6651" s="90"/>
      <c r="E6651" s="90"/>
      <c r="F6651" s="90"/>
      <c r="G6651" s="90"/>
      <c r="H6651" s="90"/>
    </row>
    <row r="6652" spans="1:8">
      <c r="A6652" s="90"/>
      <c r="B6652" s="90"/>
      <c r="C6652" s="90"/>
      <c r="D6652" s="90"/>
      <c r="E6652" s="90"/>
      <c r="F6652" s="90"/>
      <c r="G6652" s="90"/>
      <c r="H6652" s="90"/>
    </row>
    <row r="6653" spans="1:8">
      <c r="A6653" s="90"/>
      <c r="B6653" s="90"/>
      <c r="C6653" s="90"/>
      <c r="D6653" s="90"/>
      <c r="E6653" s="90"/>
      <c r="F6653" s="90"/>
      <c r="G6653" s="90"/>
      <c r="H6653" s="90"/>
    </row>
    <row r="6654" spans="1:8">
      <c r="A6654" s="90"/>
      <c r="B6654" s="90"/>
      <c r="C6654" s="90"/>
      <c r="D6654" s="90"/>
      <c r="E6654" s="90"/>
      <c r="F6654" s="90"/>
      <c r="G6654" s="90"/>
      <c r="H6654" s="90"/>
    </row>
    <row r="6655" spans="1:8">
      <c r="A6655" s="90"/>
      <c r="B6655" s="90"/>
      <c r="C6655" s="90"/>
      <c r="D6655" s="90"/>
      <c r="E6655" s="90"/>
      <c r="F6655" s="90"/>
      <c r="G6655" s="90"/>
      <c r="H6655" s="90"/>
    </row>
    <row r="6656" spans="1:8">
      <c r="A6656" s="90"/>
      <c r="B6656" s="90"/>
      <c r="C6656" s="90"/>
      <c r="D6656" s="90"/>
      <c r="E6656" s="90"/>
      <c r="F6656" s="90"/>
      <c r="G6656" s="90"/>
      <c r="H6656" s="90"/>
    </row>
    <row r="6657" spans="1:8">
      <c r="A6657" s="90"/>
      <c r="B6657" s="90"/>
      <c r="C6657" s="90"/>
      <c r="D6657" s="90"/>
      <c r="E6657" s="90"/>
      <c r="F6657" s="90"/>
      <c r="G6657" s="90"/>
      <c r="H6657" s="90"/>
    </row>
    <row r="6658" spans="1:8">
      <c r="A6658" s="90"/>
      <c r="B6658" s="90"/>
      <c r="C6658" s="90"/>
      <c r="D6658" s="90"/>
      <c r="E6658" s="90"/>
      <c r="F6658" s="90"/>
      <c r="G6658" s="90"/>
      <c r="H6658" s="90"/>
    </row>
    <row r="6659" spans="1:8">
      <c r="A6659" s="90"/>
      <c r="B6659" s="90"/>
      <c r="C6659" s="90"/>
      <c r="D6659" s="90"/>
      <c r="E6659" s="90"/>
      <c r="F6659" s="90"/>
      <c r="G6659" s="90"/>
      <c r="H6659" s="90"/>
    </row>
    <row r="6660" spans="1:8">
      <c r="A6660" s="90"/>
      <c r="B6660" s="90"/>
      <c r="C6660" s="90"/>
      <c r="D6660" s="90"/>
      <c r="E6660" s="90"/>
      <c r="F6660" s="90"/>
      <c r="G6660" s="90"/>
      <c r="H6660" s="90"/>
    </row>
    <row r="6661" spans="1:8">
      <c r="A6661" s="90"/>
      <c r="B6661" s="90"/>
      <c r="C6661" s="90"/>
      <c r="D6661" s="90"/>
      <c r="E6661" s="90"/>
      <c r="F6661" s="90"/>
      <c r="G6661" s="90"/>
      <c r="H6661" s="90"/>
    </row>
    <row r="6662" spans="1:8">
      <c r="A6662" s="90"/>
      <c r="B6662" s="90"/>
      <c r="C6662" s="90"/>
      <c r="D6662" s="90"/>
      <c r="E6662" s="90"/>
      <c r="F6662" s="90"/>
      <c r="G6662" s="90"/>
      <c r="H6662" s="90"/>
    </row>
    <row r="6663" spans="1:8">
      <c r="A6663" s="90"/>
      <c r="B6663" s="90"/>
      <c r="C6663" s="90"/>
      <c r="D6663" s="90"/>
      <c r="E6663" s="90"/>
      <c r="F6663" s="90"/>
      <c r="G6663" s="90"/>
      <c r="H6663" s="90"/>
    </row>
    <row r="6664" spans="1:8">
      <c r="A6664" s="90"/>
      <c r="B6664" s="90"/>
      <c r="C6664" s="90"/>
      <c r="D6664" s="90"/>
      <c r="E6664" s="90"/>
      <c r="F6664" s="90"/>
      <c r="G6664" s="90"/>
      <c r="H6664" s="90"/>
    </row>
    <row r="6665" spans="1:8">
      <c r="A6665" s="90"/>
      <c r="B6665" s="90"/>
      <c r="C6665" s="90"/>
      <c r="D6665" s="90"/>
      <c r="E6665" s="90"/>
      <c r="F6665" s="90"/>
      <c r="G6665" s="90"/>
      <c r="H6665" s="90"/>
    </row>
    <row r="6666" spans="1:8">
      <c r="A6666" s="90"/>
      <c r="B6666" s="90"/>
      <c r="C6666" s="90"/>
      <c r="D6666" s="90"/>
      <c r="E6666" s="90"/>
      <c r="F6666" s="90"/>
      <c r="G6666" s="90"/>
      <c r="H6666" s="90"/>
    </row>
    <row r="6667" spans="1:8">
      <c r="A6667" s="90"/>
      <c r="B6667" s="90"/>
      <c r="C6667" s="90"/>
      <c r="D6667" s="90"/>
      <c r="E6667" s="90"/>
      <c r="F6667" s="90"/>
      <c r="G6667" s="90"/>
      <c r="H6667" s="90"/>
    </row>
    <row r="6668" spans="1:8">
      <c r="A6668" s="90"/>
      <c r="B6668" s="90"/>
      <c r="C6668" s="90"/>
      <c r="D6668" s="90"/>
      <c r="E6668" s="90"/>
      <c r="F6668" s="90"/>
      <c r="G6668" s="90"/>
      <c r="H6668" s="90"/>
    </row>
    <row r="6669" spans="1:8">
      <c r="A6669" s="90"/>
      <c r="B6669" s="90"/>
      <c r="C6669" s="90"/>
      <c r="D6669" s="90"/>
      <c r="E6669" s="90"/>
      <c r="F6669" s="90"/>
      <c r="G6669" s="90"/>
      <c r="H6669" s="90"/>
    </row>
    <row r="6670" spans="1:8">
      <c r="A6670" s="90"/>
      <c r="B6670" s="90"/>
      <c r="C6670" s="90"/>
      <c r="D6670" s="90"/>
      <c r="E6670" s="90"/>
      <c r="F6670" s="90"/>
      <c r="G6670" s="90"/>
      <c r="H6670" s="90"/>
    </row>
    <row r="6671" spans="1:8">
      <c r="A6671" s="90"/>
      <c r="B6671" s="90"/>
      <c r="C6671" s="90"/>
      <c r="D6671" s="90"/>
      <c r="E6671" s="90"/>
      <c r="F6671" s="90"/>
      <c r="G6671" s="90"/>
      <c r="H6671" s="90"/>
    </row>
    <row r="6672" spans="1:8">
      <c r="A6672" s="90"/>
      <c r="B6672" s="90"/>
      <c r="C6672" s="90"/>
      <c r="D6672" s="90"/>
      <c r="E6672" s="90"/>
      <c r="F6672" s="90"/>
      <c r="G6672" s="90"/>
      <c r="H6672" s="90"/>
    </row>
    <row r="6673" spans="1:8">
      <c r="A6673" s="90"/>
      <c r="B6673" s="90"/>
      <c r="C6673" s="90"/>
      <c r="D6673" s="90"/>
      <c r="E6673" s="90"/>
      <c r="F6673" s="90"/>
      <c r="G6673" s="90"/>
      <c r="H6673" s="90"/>
    </row>
    <row r="6674" spans="1:8">
      <c r="A6674" s="90"/>
      <c r="B6674" s="90"/>
      <c r="C6674" s="90"/>
      <c r="D6674" s="90"/>
      <c r="E6674" s="90"/>
      <c r="F6674" s="90"/>
      <c r="G6674" s="90"/>
      <c r="H6674" s="90"/>
    </row>
    <row r="6675" spans="1:8">
      <c r="A6675" s="90"/>
      <c r="B6675" s="90"/>
      <c r="C6675" s="90"/>
      <c r="D6675" s="90"/>
      <c r="E6675" s="90"/>
      <c r="F6675" s="90"/>
      <c r="G6675" s="90"/>
      <c r="H6675" s="90"/>
    </row>
    <row r="6676" spans="1:8">
      <c r="A6676" s="90"/>
      <c r="B6676" s="90"/>
      <c r="C6676" s="90"/>
      <c r="D6676" s="90"/>
      <c r="E6676" s="90"/>
      <c r="F6676" s="90"/>
      <c r="G6676" s="90"/>
      <c r="H6676" s="90"/>
    </row>
    <row r="6677" spans="1:8">
      <c r="A6677" s="90"/>
      <c r="B6677" s="90"/>
      <c r="C6677" s="90"/>
      <c r="D6677" s="90"/>
      <c r="E6677" s="90"/>
      <c r="F6677" s="90"/>
      <c r="G6677" s="90"/>
      <c r="H6677" s="90"/>
    </row>
    <row r="6678" spans="1:8">
      <c r="A6678" s="90"/>
      <c r="B6678" s="90"/>
      <c r="C6678" s="90"/>
      <c r="D6678" s="90"/>
      <c r="E6678" s="90"/>
      <c r="F6678" s="90"/>
      <c r="G6678" s="90"/>
      <c r="H6678" s="90"/>
    </row>
    <row r="6679" spans="1:8">
      <c r="A6679" s="90"/>
      <c r="B6679" s="90"/>
      <c r="C6679" s="90"/>
      <c r="D6679" s="90"/>
      <c r="E6679" s="90"/>
      <c r="F6679" s="90"/>
      <c r="G6679" s="90"/>
      <c r="H6679" s="90"/>
    </row>
    <row r="6680" spans="1:8">
      <c r="A6680" s="90"/>
      <c r="B6680" s="90"/>
      <c r="C6680" s="90"/>
      <c r="D6680" s="90"/>
      <c r="E6680" s="90"/>
      <c r="F6680" s="90"/>
      <c r="G6680" s="90"/>
      <c r="H6680" s="90"/>
    </row>
    <row r="6681" spans="1:8">
      <c r="A6681" s="90"/>
      <c r="B6681" s="90"/>
      <c r="C6681" s="90"/>
      <c r="D6681" s="90"/>
      <c r="E6681" s="90"/>
      <c r="F6681" s="90"/>
      <c r="G6681" s="90"/>
      <c r="H6681" s="90"/>
    </row>
    <row r="6682" spans="1:8">
      <c r="A6682" s="90"/>
      <c r="B6682" s="90"/>
      <c r="C6682" s="90"/>
      <c r="D6682" s="90"/>
      <c r="E6682" s="90"/>
      <c r="F6682" s="90"/>
      <c r="G6682" s="90"/>
      <c r="H6682" s="90"/>
    </row>
    <row r="6683" spans="1:8">
      <c r="A6683" s="90"/>
      <c r="B6683" s="90"/>
      <c r="C6683" s="90"/>
      <c r="D6683" s="90"/>
      <c r="E6683" s="90"/>
      <c r="F6683" s="90"/>
      <c r="G6683" s="90"/>
      <c r="H6683" s="90"/>
    </row>
    <row r="6684" spans="1:8">
      <c r="A6684" s="90"/>
      <c r="B6684" s="90"/>
      <c r="C6684" s="90"/>
      <c r="D6684" s="90"/>
      <c r="E6684" s="90"/>
      <c r="F6684" s="90"/>
      <c r="G6684" s="90"/>
      <c r="H6684" s="90"/>
    </row>
    <row r="6685" spans="1:8">
      <c r="A6685" s="90"/>
      <c r="B6685" s="90"/>
      <c r="C6685" s="90"/>
      <c r="D6685" s="90"/>
      <c r="E6685" s="90"/>
      <c r="F6685" s="90"/>
      <c r="G6685" s="90"/>
      <c r="H6685" s="90"/>
    </row>
    <row r="6686" spans="1:8">
      <c r="A6686" s="90"/>
      <c r="B6686" s="90"/>
      <c r="C6686" s="90"/>
      <c r="D6686" s="90"/>
      <c r="E6686" s="90"/>
      <c r="F6686" s="90"/>
      <c r="G6686" s="90"/>
      <c r="H6686" s="90"/>
    </row>
    <row r="6687" spans="1:8">
      <c r="A6687" s="90"/>
      <c r="B6687" s="90"/>
      <c r="C6687" s="90"/>
      <c r="D6687" s="90"/>
      <c r="E6687" s="90"/>
      <c r="F6687" s="90"/>
      <c r="G6687" s="90"/>
      <c r="H6687" s="90"/>
    </row>
    <row r="6688" spans="1:8">
      <c r="A6688" s="90"/>
      <c r="B6688" s="90"/>
      <c r="C6688" s="90"/>
      <c r="D6688" s="90"/>
      <c r="E6688" s="90"/>
      <c r="F6688" s="90"/>
      <c r="G6688" s="90"/>
      <c r="H6688" s="90"/>
    </row>
    <row r="6689" spans="1:8">
      <c r="A6689" s="90"/>
      <c r="B6689" s="90"/>
      <c r="C6689" s="90"/>
      <c r="D6689" s="90"/>
      <c r="E6689" s="90"/>
      <c r="F6689" s="90"/>
      <c r="G6689" s="90"/>
      <c r="H6689" s="90"/>
    </row>
    <row r="6690" spans="1:8">
      <c r="A6690" s="90"/>
      <c r="B6690" s="90"/>
      <c r="C6690" s="90"/>
      <c r="D6690" s="90"/>
      <c r="E6690" s="90"/>
      <c r="F6690" s="90"/>
      <c r="G6690" s="90"/>
      <c r="H6690" s="90"/>
    </row>
    <row r="6691" spans="1:8">
      <c r="A6691" s="90"/>
      <c r="B6691" s="90"/>
      <c r="C6691" s="90"/>
      <c r="D6691" s="90"/>
      <c r="E6691" s="90"/>
      <c r="F6691" s="90"/>
      <c r="G6691" s="90"/>
      <c r="H6691" s="90"/>
    </row>
    <row r="6692" spans="1:8">
      <c r="A6692" s="90"/>
      <c r="B6692" s="90"/>
      <c r="C6692" s="90"/>
      <c r="D6692" s="90"/>
      <c r="E6692" s="90"/>
      <c r="F6692" s="90"/>
      <c r="G6692" s="90"/>
      <c r="H6692" s="90"/>
    </row>
    <row r="6693" spans="1:8">
      <c r="A6693" s="90"/>
      <c r="B6693" s="90"/>
      <c r="C6693" s="90"/>
      <c r="D6693" s="90"/>
      <c r="E6693" s="90"/>
      <c r="F6693" s="90"/>
      <c r="G6693" s="90"/>
      <c r="H6693" s="90"/>
    </row>
    <row r="6694" spans="1:8">
      <c r="A6694" s="90"/>
      <c r="B6694" s="90"/>
      <c r="C6694" s="90"/>
      <c r="D6694" s="90"/>
      <c r="E6694" s="90"/>
      <c r="F6694" s="90"/>
      <c r="G6694" s="90"/>
      <c r="H6694" s="90"/>
    </row>
    <row r="6695" spans="1:8">
      <c r="A6695" s="90"/>
      <c r="B6695" s="90"/>
      <c r="C6695" s="90"/>
      <c r="D6695" s="90"/>
      <c r="E6695" s="90"/>
      <c r="F6695" s="90"/>
      <c r="G6695" s="90"/>
      <c r="H6695" s="90"/>
    </row>
    <row r="6696" spans="1:8">
      <c r="A6696" s="90"/>
      <c r="B6696" s="90"/>
      <c r="C6696" s="90"/>
      <c r="D6696" s="90"/>
      <c r="E6696" s="90"/>
      <c r="F6696" s="90"/>
      <c r="G6696" s="90"/>
      <c r="H6696" s="90"/>
    </row>
    <row r="6697" spans="1:8">
      <c r="A6697" s="90"/>
      <c r="B6697" s="90"/>
      <c r="C6697" s="90"/>
      <c r="D6697" s="90"/>
      <c r="E6697" s="90"/>
      <c r="F6697" s="90"/>
      <c r="G6697" s="90"/>
      <c r="H6697" s="90"/>
    </row>
    <row r="6698" spans="1:8">
      <c r="A6698" s="90"/>
      <c r="B6698" s="90"/>
      <c r="C6698" s="90"/>
      <c r="D6698" s="90"/>
      <c r="E6698" s="90"/>
      <c r="F6698" s="90"/>
      <c r="G6698" s="90"/>
      <c r="H6698" s="90"/>
    </row>
    <row r="6699" spans="1:8">
      <c r="A6699" s="90"/>
      <c r="B6699" s="90"/>
      <c r="C6699" s="90"/>
      <c r="D6699" s="90"/>
      <c r="E6699" s="90"/>
      <c r="F6699" s="90"/>
      <c r="G6699" s="90"/>
      <c r="H6699" s="90"/>
    </row>
    <row r="6700" spans="1:8">
      <c r="A6700" s="90"/>
      <c r="B6700" s="90"/>
      <c r="C6700" s="90"/>
      <c r="D6700" s="90"/>
      <c r="E6700" s="90"/>
      <c r="F6700" s="90"/>
      <c r="G6700" s="90"/>
      <c r="H6700" s="90"/>
    </row>
    <row r="6701" spans="1:8">
      <c r="A6701" s="90"/>
      <c r="B6701" s="90"/>
      <c r="C6701" s="90"/>
      <c r="D6701" s="90"/>
      <c r="E6701" s="90"/>
      <c r="F6701" s="90"/>
      <c r="G6701" s="90"/>
      <c r="H6701" s="90"/>
    </row>
    <row r="6702" spans="1:8">
      <c r="A6702" s="90"/>
      <c r="B6702" s="90"/>
      <c r="C6702" s="90"/>
      <c r="D6702" s="90"/>
      <c r="E6702" s="90"/>
      <c r="F6702" s="90"/>
      <c r="G6702" s="90"/>
      <c r="H6702" s="90"/>
    </row>
    <row r="6703" spans="1:8">
      <c r="A6703" s="90"/>
      <c r="B6703" s="90"/>
      <c r="C6703" s="90"/>
      <c r="D6703" s="90"/>
      <c r="E6703" s="90"/>
      <c r="F6703" s="90"/>
      <c r="G6703" s="90"/>
      <c r="H6703" s="90"/>
    </row>
    <row r="6704" spans="1:8">
      <c r="A6704" s="90"/>
      <c r="B6704" s="90"/>
      <c r="C6704" s="90"/>
      <c r="D6704" s="90"/>
      <c r="E6704" s="90"/>
      <c r="F6704" s="90"/>
      <c r="G6704" s="90"/>
      <c r="H6704" s="90"/>
    </row>
    <row r="6705" spans="1:8">
      <c r="A6705" s="90"/>
      <c r="B6705" s="90"/>
      <c r="C6705" s="90"/>
      <c r="D6705" s="90"/>
      <c r="E6705" s="90"/>
      <c r="F6705" s="90"/>
      <c r="G6705" s="90"/>
      <c r="H6705" s="90"/>
    </row>
    <row r="6706" spans="1:8">
      <c r="A6706" s="90"/>
      <c r="B6706" s="90"/>
      <c r="C6706" s="90"/>
      <c r="D6706" s="90"/>
      <c r="E6706" s="90"/>
      <c r="F6706" s="90"/>
      <c r="G6706" s="90"/>
      <c r="H6706" s="90"/>
    </row>
    <row r="6707" spans="1:8">
      <c r="A6707" s="90"/>
      <c r="B6707" s="90"/>
      <c r="C6707" s="90"/>
      <c r="D6707" s="90"/>
      <c r="E6707" s="90"/>
      <c r="F6707" s="90"/>
      <c r="G6707" s="90"/>
      <c r="H6707" s="90"/>
    </row>
    <row r="6708" spans="1:8">
      <c r="A6708" s="90"/>
      <c r="B6708" s="90"/>
      <c r="C6708" s="90"/>
      <c r="D6708" s="90"/>
      <c r="E6708" s="90"/>
      <c r="F6708" s="90"/>
      <c r="G6708" s="90"/>
      <c r="H6708" s="90"/>
    </row>
    <row r="6709" spans="1:8">
      <c r="A6709" s="90"/>
      <c r="B6709" s="90"/>
      <c r="C6709" s="90"/>
      <c r="D6709" s="90"/>
      <c r="E6709" s="90"/>
      <c r="F6709" s="90"/>
      <c r="G6709" s="90"/>
      <c r="H6709" s="90"/>
    </row>
    <row r="6710" spans="1:8">
      <c r="A6710" s="90"/>
      <c r="B6710" s="90"/>
      <c r="C6710" s="90"/>
      <c r="D6710" s="90"/>
      <c r="E6710" s="90"/>
      <c r="F6710" s="90"/>
      <c r="G6710" s="90"/>
      <c r="H6710" s="90"/>
    </row>
    <row r="6711" spans="1:8">
      <c r="A6711" s="90"/>
      <c r="B6711" s="90"/>
      <c r="C6711" s="90"/>
      <c r="D6711" s="90"/>
      <c r="E6711" s="90"/>
      <c r="F6711" s="90"/>
      <c r="G6711" s="90"/>
      <c r="H6711" s="90"/>
    </row>
    <row r="6712" spans="1:8">
      <c r="A6712" s="90"/>
      <c r="B6712" s="90"/>
      <c r="C6712" s="90"/>
      <c r="D6712" s="90"/>
      <c r="E6712" s="90"/>
      <c r="F6712" s="90"/>
      <c r="G6712" s="90"/>
      <c r="H6712" s="90"/>
    </row>
    <row r="6713" spans="1:8">
      <c r="A6713" s="90"/>
      <c r="B6713" s="90"/>
      <c r="C6713" s="90"/>
      <c r="D6713" s="90"/>
      <c r="E6713" s="90"/>
      <c r="F6713" s="90"/>
      <c r="G6713" s="90"/>
      <c r="H6713" s="90"/>
    </row>
    <row r="6714" spans="1:8">
      <c r="A6714" s="90"/>
      <c r="B6714" s="90"/>
      <c r="C6714" s="90"/>
      <c r="D6714" s="90"/>
      <c r="E6714" s="90"/>
      <c r="F6714" s="90"/>
      <c r="G6714" s="90"/>
      <c r="H6714" s="90"/>
    </row>
    <row r="6715" spans="1:8">
      <c r="A6715" s="90"/>
      <c r="B6715" s="90"/>
      <c r="C6715" s="90"/>
      <c r="D6715" s="90"/>
      <c r="E6715" s="90"/>
      <c r="F6715" s="90"/>
      <c r="G6715" s="90"/>
      <c r="H6715" s="90"/>
    </row>
    <row r="6716" spans="1:8">
      <c r="A6716" s="90"/>
      <c r="B6716" s="90"/>
      <c r="C6716" s="90"/>
      <c r="D6716" s="90"/>
      <c r="E6716" s="90"/>
      <c r="F6716" s="90"/>
      <c r="G6716" s="90"/>
      <c r="H6716" s="90"/>
    </row>
    <row r="6717" spans="1:8">
      <c r="A6717" s="90"/>
      <c r="B6717" s="90"/>
      <c r="C6717" s="90"/>
      <c r="D6717" s="90"/>
      <c r="E6717" s="90"/>
      <c r="F6717" s="90"/>
      <c r="G6717" s="90"/>
      <c r="H6717" s="90"/>
    </row>
    <row r="6718" spans="1:8">
      <c r="A6718" s="90"/>
      <c r="B6718" s="90"/>
      <c r="C6718" s="90"/>
      <c r="D6718" s="90"/>
      <c r="E6718" s="90"/>
      <c r="F6718" s="90"/>
      <c r="G6718" s="90"/>
      <c r="H6718" s="90"/>
    </row>
    <row r="6719" spans="1:8">
      <c r="A6719" s="90"/>
      <c r="B6719" s="90"/>
      <c r="C6719" s="90"/>
      <c r="D6719" s="90"/>
      <c r="E6719" s="90"/>
      <c r="F6719" s="90"/>
      <c r="G6719" s="90"/>
      <c r="H6719" s="90"/>
    </row>
    <row r="6720" spans="1:8">
      <c r="A6720" s="90"/>
      <c r="B6720" s="90"/>
      <c r="C6720" s="90"/>
      <c r="D6720" s="90"/>
      <c r="E6720" s="90"/>
      <c r="F6720" s="90"/>
      <c r="G6720" s="90"/>
      <c r="H6720" s="90"/>
    </row>
    <row r="6721" spans="1:8">
      <c r="A6721" s="90"/>
      <c r="B6721" s="90"/>
      <c r="C6721" s="90"/>
      <c r="D6721" s="90"/>
      <c r="E6721" s="90"/>
      <c r="F6721" s="90"/>
      <c r="G6721" s="90"/>
      <c r="H6721" s="90"/>
    </row>
    <row r="6722" spans="1:8">
      <c r="A6722" s="90"/>
      <c r="B6722" s="90"/>
      <c r="C6722" s="90"/>
      <c r="D6722" s="90"/>
      <c r="E6722" s="90"/>
      <c r="F6722" s="90"/>
      <c r="G6722" s="90"/>
      <c r="H6722" s="90"/>
    </row>
    <row r="6723" spans="1:8">
      <c r="A6723" s="90"/>
      <c r="B6723" s="90"/>
      <c r="C6723" s="90"/>
      <c r="D6723" s="90"/>
      <c r="E6723" s="90"/>
      <c r="F6723" s="90"/>
      <c r="G6723" s="90"/>
      <c r="H6723" s="90"/>
    </row>
    <row r="6724" spans="1:8">
      <c r="A6724" s="90"/>
      <c r="B6724" s="90"/>
      <c r="C6724" s="90"/>
      <c r="D6724" s="90"/>
      <c r="E6724" s="90"/>
      <c r="F6724" s="90"/>
      <c r="G6724" s="90"/>
      <c r="H6724" s="90"/>
    </row>
    <row r="6725" spans="1:8">
      <c r="A6725" s="90"/>
      <c r="B6725" s="90"/>
      <c r="C6725" s="90"/>
      <c r="D6725" s="90"/>
      <c r="E6725" s="90"/>
      <c r="F6725" s="90"/>
      <c r="G6725" s="90"/>
      <c r="H6725" s="90"/>
    </row>
    <row r="6726" spans="1:8">
      <c r="A6726" s="90"/>
      <c r="B6726" s="90"/>
      <c r="C6726" s="90"/>
      <c r="D6726" s="90"/>
      <c r="E6726" s="90"/>
      <c r="F6726" s="90"/>
      <c r="G6726" s="90"/>
      <c r="H6726" s="90"/>
    </row>
    <row r="6727" spans="1:8">
      <c r="A6727" s="90"/>
      <c r="B6727" s="90"/>
      <c r="C6727" s="90"/>
      <c r="D6727" s="90"/>
      <c r="E6727" s="90"/>
      <c r="F6727" s="90"/>
      <c r="G6727" s="90"/>
      <c r="H6727" s="90"/>
    </row>
    <row r="6728" spans="1:8">
      <c r="A6728" s="90"/>
      <c r="B6728" s="90"/>
      <c r="C6728" s="90"/>
      <c r="D6728" s="90"/>
      <c r="E6728" s="90"/>
      <c r="F6728" s="90"/>
      <c r="G6728" s="90"/>
      <c r="H6728" s="90"/>
    </row>
    <row r="6729" spans="1:8">
      <c r="A6729" s="90"/>
      <c r="B6729" s="90"/>
      <c r="C6729" s="90"/>
      <c r="D6729" s="90"/>
      <c r="E6729" s="90"/>
      <c r="F6729" s="90"/>
      <c r="G6729" s="90"/>
      <c r="H6729" s="90"/>
    </row>
    <row r="6730" spans="1:8">
      <c r="A6730" s="90"/>
      <c r="B6730" s="90"/>
      <c r="C6730" s="90"/>
      <c r="D6730" s="90"/>
      <c r="E6730" s="90"/>
      <c r="F6730" s="90"/>
      <c r="G6730" s="90"/>
      <c r="H6730" s="90"/>
    </row>
    <row r="6731" spans="1:8">
      <c r="A6731" s="90"/>
      <c r="B6731" s="90"/>
      <c r="C6731" s="90"/>
      <c r="D6731" s="90"/>
      <c r="E6731" s="90"/>
      <c r="F6731" s="90"/>
      <c r="G6731" s="90"/>
      <c r="H6731" s="90"/>
    </row>
    <row r="6732" spans="1:8">
      <c r="A6732" s="90"/>
      <c r="B6732" s="90"/>
      <c r="C6732" s="90"/>
      <c r="D6732" s="90"/>
      <c r="E6732" s="90"/>
      <c r="F6732" s="90"/>
      <c r="G6732" s="90"/>
      <c r="H6732" s="90"/>
    </row>
    <row r="6733" spans="1:8">
      <c r="A6733" s="90"/>
      <c r="B6733" s="90"/>
      <c r="C6733" s="90"/>
      <c r="D6733" s="90"/>
      <c r="E6733" s="90"/>
      <c r="F6733" s="90"/>
      <c r="G6733" s="90"/>
      <c r="H6733" s="90"/>
    </row>
    <row r="6734" spans="1:8">
      <c r="A6734" s="90"/>
      <c r="B6734" s="90"/>
      <c r="C6734" s="90"/>
      <c r="D6734" s="90"/>
      <c r="E6734" s="90"/>
      <c r="F6734" s="90"/>
      <c r="G6734" s="90"/>
      <c r="H6734" s="90"/>
    </row>
    <row r="6735" spans="1:8">
      <c r="A6735" s="90"/>
      <c r="B6735" s="90"/>
      <c r="C6735" s="90"/>
      <c r="D6735" s="90"/>
      <c r="E6735" s="90"/>
      <c r="F6735" s="90"/>
      <c r="G6735" s="90"/>
      <c r="H6735" s="90"/>
    </row>
    <row r="6736" spans="1:8">
      <c r="A6736" s="90"/>
      <c r="B6736" s="90"/>
      <c r="C6736" s="90"/>
      <c r="D6736" s="90"/>
      <c r="E6736" s="90"/>
      <c r="F6736" s="90"/>
      <c r="G6736" s="90"/>
      <c r="H6736" s="90"/>
    </row>
    <row r="6737" spans="1:8">
      <c r="A6737" s="90"/>
      <c r="B6737" s="90"/>
      <c r="C6737" s="90"/>
      <c r="D6737" s="90"/>
      <c r="E6737" s="90"/>
      <c r="F6737" s="90"/>
      <c r="G6737" s="90"/>
      <c r="H6737" s="90"/>
    </row>
    <row r="6738" spans="1:8">
      <c r="A6738" s="90"/>
      <c r="B6738" s="90"/>
      <c r="C6738" s="90"/>
      <c r="D6738" s="90"/>
      <c r="E6738" s="90"/>
      <c r="F6738" s="90"/>
      <c r="G6738" s="90"/>
      <c r="H6738" s="90"/>
    </row>
    <row r="6739" spans="1:8">
      <c r="A6739" s="90"/>
      <c r="B6739" s="90"/>
      <c r="C6739" s="90"/>
      <c r="D6739" s="90"/>
      <c r="E6739" s="90"/>
      <c r="F6739" s="90"/>
      <c r="G6739" s="90"/>
      <c r="H6739" s="90"/>
    </row>
    <row r="6740" spans="1:8">
      <c r="A6740" s="90"/>
      <c r="B6740" s="90"/>
      <c r="C6740" s="90"/>
      <c r="D6740" s="90"/>
      <c r="E6740" s="90"/>
      <c r="F6740" s="90"/>
      <c r="G6740" s="90"/>
      <c r="H6740" s="90"/>
    </row>
    <row r="6741" spans="1:8">
      <c r="A6741" s="90"/>
      <c r="B6741" s="90"/>
      <c r="C6741" s="90"/>
      <c r="D6741" s="90"/>
      <c r="E6741" s="90"/>
      <c r="F6741" s="90"/>
      <c r="G6741" s="90"/>
      <c r="H6741" s="90"/>
    </row>
    <row r="6742" spans="1:8">
      <c r="A6742" s="90"/>
      <c r="B6742" s="90"/>
      <c r="C6742" s="90"/>
      <c r="D6742" s="90"/>
      <c r="E6742" s="90"/>
      <c r="F6742" s="90"/>
      <c r="G6742" s="90"/>
      <c r="H6742" s="90"/>
    </row>
    <row r="6743" spans="1:8">
      <c r="A6743" s="90"/>
      <c r="B6743" s="90"/>
      <c r="C6743" s="90"/>
      <c r="D6743" s="90"/>
      <c r="E6743" s="90"/>
      <c r="F6743" s="90"/>
      <c r="G6743" s="90"/>
      <c r="H6743" s="90"/>
    </row>
    <row r="6744" spans="1:8">
      <c r="A6744" s="90"/>
      <c r="B6744" s="90"/>
      <c r="C6744" s="90"/>
      <c r="D6744" s="90"/>
      <c r="E6744" s="90"/>
      <c r="F6744" s="90"/>
      <c r="G6744" s="90"/>
      <c r="H6744" s="90"/>
    </row>
    <row r="6745" spans="1:8">
      <c r="A6745" s="90"/>
      <c r="B6745" s="90"/>
      <c r="C6745" s="90"/>
      <c r="D6745" s="90"/>
      <c r="E6745" s="90"/>
      <c r="F6745" s="90"/>
      <c r="G6745" s="90"/>
      <c r="H6745" s="90"/>
    </row>
    <row r="6746" spans="1:8">
      <c r="A6746" s="90"/>
      <c r="B6746" s="90"/>
      <c r="C6746" s="90"/>
      <c r="D6746" s="90"/>
      <c r="E6746" s="90"/>
      <c r="F6746" s="90"/>
      <c r="G6746" s="90"/>
      <c r="H6746" s="90"/>
    </row>
    <row r="6747" spans="1:8">
      <c r="A6747" s="90"/>
      <c r="B6747" s="90"/>
      <c r="C6747" s="90"/>
      <c r="D6747" s="90"/>
      <c r="E6747" s="90"/>
      <c r="F6747" s="90"/>
      <c r="G6747" s="90"/>
      <c r="H6747" s="90"/>
    </row>
    <row r="6748" spans="1:8">
      <c r="A6748" s="90"/>
      <c r="B6748" s="90"/>
      <c r="C6748" s="90"/>
      <c r="D6748" s="90"/>
      <c r="E6748" s="90"/>
      <c r="F6748" s="90"/>
      <c r="G6748" s="90"/>
      <c r="H6748" s="90"/>
    </row>
    <row r="6749" spans="1:8">
      <c r="A6749" s="90"/>
      <c r="B6749" s="90"/>
      <c r="C6749" s="90"/>
      <c r="D6749" s="90"/>
      <c r="E6749" s="90"/>
      <c r="F6749" s="90"/>
      <c r="G6749" s="90"/>
      <c r="H6749" s="90"/>
    </row>
    <row r="6750" spans="1:8">
      <c r="A6750" s="90"/>
      <c r="B6750" s="90"/>
      <c r="C6750" s="90"/>
      <c r="D6750" s="90"/>
      <c r="E6750" s="90"/>
      <c r="F6750" s="90"/>
      <c r="G6750" s="90"/>
      <c r="H6750" s="90"/>
    </row>
    <row r="6751" spans="1:8">
      <c r="A6751" s="90"/>
      <c r="B6751" s="90"/>
      <c r="C6751" s="90"/>
      <c r="D6751" s="90"/>
      <c r="E6751" s="90"/>
      <c r="F6751" s="90"/>
      <c r="G6751" s="90"/>
      <c r="H6751" s="90"/>
    </row>
    <row r="6752" spans="1:8">
      <c r="A6752" s="90"/>
      <c r="B6752" s="90"/>
      <c r="C6752" s="90"/>
      <c r="D6752" s="90"/>
      <c r="E6752" s="90"/>
      <c r="F6752" s="90"/>
      <c r="G6752" s="90"/>
      <c r="H6752" s="90"/>
    </row>
    <row r="6753" spans="1:8">
      <c r="A6753" s="90"/>
      <c r="B6753" s="90"/>
      <c r="C6753" s="90"/>
      <c r="D6753" s="90"/>
      <c r="E6753" s="90"/>
      <c r="F6753" s="90"/>
      <c r="G6753" s="90"/>
      <c r="H6753" s="90"/>
    </row>
    <row r="6754" spans="1:8">
      <c r="A6754" s="90"/>
      <c r="B6754" s="90"/>
      <c r="C6754" s="90"/>
      <c r="D6754" s="90"/>
      <c r="E6754" s="90"/>
      <c r="F6754" s="90"/>
      <c r="G6754" s="90"/>
      <c r="H6754" s="90"/>
    </row>
    <row r="6755" spans="1:8">
      <c r="A6755" s="90"/>
      <c r="B6755" s="90"/>
      <c r="C6755" s="90"/>
      <c r="D6755" s="90"/>
      <c r="E6755" s="90"/>
      <c r="F6755" s="90"/>
      <c r="G6755" s="90"/>
      <c r="H6755" s="90"/>
    </row>
    <row r="6756" spans="1:8">
      <c r="A6756" s="90"/>
      <c r="B6756" s="90"/>
      <c r="C6756" s="90"/>
      <c r="D6756" s="90"/>
      <c r="E6756" s="90"/>
      <c r="F6756" s="90"/>
      <c r="G6756" s="90"/>
      <c r="H6756" s="90"/>
    </row>
    <row r="6757" spans="1:8">
      <c r="A6757" s="90"/>
      <c r="B6757" s="90"/>
      <c r="C6757" s="90"/>
      <c r="D6757" s="90"/>
      <c r="E6757" s="90"/>
      <c r="F6757" s="90"/>
      <c r="G6757" s="90"/>
      <c r="H6757" s="90"/>
    </row>
    <row r="6758" spans="1:8">
      <c r="A6758" s="90"/>
      <c r="B6758" s="90"/>
      <c r="C6758" s="90"/>
      <c r="D6758" s="90"/>
      <c r="E6758" s="90"/>
      <c r="F6758" s="90"/>
      <c r="G6758" s="90"/>
      <c r="H6758" s="90"/>
    </row>
    <row r="6759" spans="1:8">
      <c r="A6759" s="90"/>
      <c r="B6759" s="90"/>
      <c r="C6759" s="90"/>
      <c r="D6759" s="90"/>
      <c r="E6759" s="90"/>
      <c r="F6759" s="90"/>
      <c r="G6759" s="90"/>
      <c r="H6759" s="90"/>
    </row>
    <row r="6760" spans="1:8">
      <c r="A6760" s="90"/>
      <c r="B6760" s="90"/>
      <c r="C6760" s="90"/>
      <c r="D6760" s="90"/>
      <c r="E6760" s="90"/>
      <c r="F6760" s="90"/>
      <c r="G6760" s="90"/>
      <c r="H6760" s="90"/>
    </row>
    <row r="6761" spans="1:8">
      <c r="A6761" s="90"/>
      <c r="B6761" s="90"/>
      <c r="C6761" s="90"/>
      <c r="D6761" s="90"/>
      <c r="E6761" s="90"/>
      <c r="F6761" s="90"/>
      <c r="G6761" s="90"/>
      <c r="H6761" s="90"/>
    </row>
    <row r="6762" spans="1:8">
      <c r="A6762" s="90"/>
      <c r="B6762" s="90"/>
      <c r="C6762" s="90"/>
      <c r="D6762" s="90"/>
      <c r="E6762" s="90"/>
      <c r="F6762" s="90"/>
      <c r="G6762" s="90"/>
      <c r="H6762" s="90"/>
    </row>
    <row r="6763" spans="1:8">
      <c r="A6763" s="90"/>
      <c r="B6763" s="90"/>
      <c r="C6763" s="90"/>
      <c r="D6763" s="90"/>
      <c r="E6763" s="90"/>
      <c r="F6763" s="90"/>
      <c r="G6763" s="90"/>
      <c r="H6763" s="90"/>
    </row>
    <row r="6764" spans="1:8">
      <c r="A6764" s="90"/>
      <c r="B6764" s="90"/>
      <c r="C6764" s="90"/>
      <c r="D6764" s="90"/>
      <c r="E6764" s="90"/>
      <c r="F6764" s="90"/>
      <c r="G6764" s="90"/>
      <c r="H6764" s="90"/>
    </row>
    <row r="6765" spans="1:8">
      <c r="A6765" s="90"/>
      <c r="B6765" s="90"/>
      <c r="C6765" s="90"/>
      <c r="D6765" s="90"/>
      <c r="E6765" s="90"/>
      <c r="F6765" s="90"/>
      <c r="G6765" s="90"/>
      <c r="H6765" s="90"/>
    </row>
    <row r="6766" spans="1:8">
      <c r="A6766" s="90"/>
      <c r="B6766" s="90"/>
      <c r="C6766" s="90"/>
      <c r="D6766" s="90"/>
      <c r="E6766" s="90"/>
      <c r="F6766" s="90"/>
      <c r="G6766" s="90"/>
      <c r="H6766" s="90"/>
    </row>
    <row r="6767" spans="1:8">
      <c r="A6767" s="90"/>
      <c r="B6767" s="90"/>
      <c r="C6767" s="90"/>
      <c r="D6767" s="90"/>
      <c r="E6767" s="90"/>
      <c r="F6767" s="90"/>
      <c r="G6767" s="90"/>
      <c r="H6767" s="90"/>
    </row>
    <row r="6768" spans="1:8">
      <c r="A6768" s="90"/>
      <c r="B6768" s="90"/>
      <c r="C6768" s="90"/>
      <c r="D6768" s="90"/>
      <c r="E6768" s="90"/>
      <c r="F6768" s="90"/>
      <c r="G6768" s="90"/>
      <c r="H6768" s="90"/>
    </row>
    <row r="6769" spans="1:8">
      <c r="A6769" s="90"/>
      <c r="B6769" s="90"/>
      <c r="C6769" s="90"/>
      <c r="D6769" s="90"/>
      <c r="E6769" s="90"/>
      <c r="F6769" s="90"/>
      <c r="G6769" s="90"/>
      <c r="H6769" s="90"/>
    </row>
    <row r="6770" spans="1:8">
      <c r="A6770" s="90"/>
      <c r="B6770" s="90"/>
      <c r="C6770" s="90"/>
      <c r="D6770" s="90"/>
      <c r="E6770" s="90"/>
      <c r="F6770" s="90"/>
      <c r="G6770" s="90"/>
      <c r="H6770" s="90"/>
    </row>
    <row r="6771" spans="1:8">
      <c r="A6771" s="90"/>
      <c r="B6771" s="90"/>
      <c r="C6771" s="90"/>
      <c r="D6771" s="90"/>
      <c r="E6771" s="90"/>
      <c r="F6771" s="90"/>
      <c r="G6771" s="90"/>
      <c r="H6771" s="90"/>
    </row>
    <row r="6772" spans="1:8">
      <c r="A6772" s="90"/>
      <c r="B6772" s="90"/>
      <c r="C6772" s="90"/>
      <c r="D6772" s="90"/>
      <c r="E6772" s="90"/>
      <c r="F6772" s="90"/>
      <c r="G6772" s="90"/>
      <c r="H6772" s="90"/>
    </row>
    <row r="6773" spans="1:8">
      <c r="A6773" s="90"/>
      <c r="B6773" s="90"/>
      <c r="C6773" s="90"/>
      <c r="D6773" s="90"/>
      <c r="E6773" s="90"/>
      <c r="F6773" s="90"/>
      <c r="G6773" s="90"/>
      <c r="H6773" s="90"/>
    </row>
    <row r="6774" spans="1:8">
      <c r="A6774" s="90"/>
      <c r="B6774" s="90"/>
      <c r="C6774" s="90"/>
      <c r="D6774" s="90"/>
      <c r="E6774" s="90"/>
      <c r="F6774" s="90"/>
      <c r="G6774" s="90"/>
      <c r="H6774" s="90"/>
    </row>
    <row r="6775" spans="1:8">
      <c r="A6775" s="90"/>
      <c r="B6775" s="90"/>
      <c r="C6775" s="90"/>
      <c r="D6775" s="90"/>
      <c r="E6775" s="90"/>
      <c r="F6775" s="90"/>
      <c r="G6775" s="90"/>
      <c r="H6775" s="90"/>
    </row>
    <row r="6776" spans="1:8">
      <c r="A6776" s="90"/>
      <c r="B6776" s="90"/>
      <c r="C6776" s="90"/>
      <c r="D6776" s="90"/>
      <c r="E6776" s="90"/>
      <c r="F6776" s="90"/>
      <c r="G6776" s="90"/>
      <c r="H6776" s="90"/>
    </row>
    <row r="6777" spans="1:8">
      <c r="A6777" s="90"/>
      <c r="B6777" s="90"/>
      <c r="C6777" s="90"/>
      <c r="D6777" s="90"/>
      <c r="E6777" s="90"/>
      <c r="F6777" s="90"/>
      <c r="G6777" s="90"/>
      <c r="H6777" s="90"/>
    </row>
    <row r="6778" spans="1:8">
      <c r="A6778" s="90"/>
      <c r="B6778" s="90"/>
      <c r="C6778" s="90"/>
      <c r="D6778" s="90"/>
      <c r="E6778" s="90"/>
      <c r="F6778" s="90"/>
      <c r="G6778" s="90"/>
      <c r="H6778" s="90"/>
    </row>
    <row r="6779" spans="1:8">
      <c r="A6779" s="90"/>
      <c r="B6779" s="90"/>
      <c r="C6779" s="90"/>
      <c r="D6779" s="90"/>
      <c r="E6779" s="90"/>
      <c r="F6779" s="90"/>
      <c r="G6779" s="90"/>
      <c r="H6779" s="90"/>
    </row>
    <row r="6780" spans="1:8">
      <c r="A6780" s="90"/>
      <c r="B6780" s="90"/>
      <c r="C6780" s="90"/>
      <c r="D6780" s="90"/>
      <c r="E6780" s="90"/>
      <c r="F6780" s="90"/>
      <c r="G6780" s="90"/>
      <c r="H6780" s="90"/>
    </row>
    <row r="6781" spans="1:8">
      <c r="A6781" s="90"/>
      <c r="B6781" s="90"/>
      <c r="C6781" s="90"/>
      <c r="D6781" s="90"/>
      <c r="E6781" s="90"/>
      <c r="F6781" s="90"/>
      <c r="G6781" s="90"/>
      <c r="H6781" s="90"/>
    </row>
    <row r="6782" spans="1:8">
      <c r="A6782" s="90"/>
      <c r="B6782" s="90"/>
      <c r="C6782" s="90"/>
      <c r="D6782" s="90"/>
      <c r="E6782" s="90"/>
      <c r="F6782" s="90"/>
      <c r="G6782" s="90"/>
      <c r="H6782" s="90"/>
    </row>
    <row r="6783" spans="1:8">
      <c r="A6783" s="90"/>
      <c r="B6783" s="90"/>
      <c r="C6783" s="90"/>
      <c r="D6783" s="90"/>
      <c r="E6783" s="90"/>
      <c r="F6783" s="90"/>
      <c r="G6783" s="90"/>
      <c r="H6783" s="90"/>
    </row>
    <row r="6784" spans="1:8">
      <c r="A6784" s="90"/>
      <c r="B6784" s="90"/>
      <c r="C6784" s="90"/>
      <c r="D6784" s="90"/>
      <c r="E6784" s="90"/>
      <c r="F6784" s="90"/>
      <c r="G6784" s="90"/>
      <c r="H6784" s="90"/>
    </row>
    <row r="6785" spans="1:8">
      <c r="A6785" s="90"/>
      <c r="B6785" s="90"/>
      <c r="C6785" s="90"/>
      <c r="D6785" s="90"/>
      <c r="E6785" s="90"/>
      <c r="F6785" s="90"/>
      <c r="G6785" s="90"/>
      <c r="H6785" s="90"/>
    </row>
    <row r="6786" spans="1:8">
      <c r="A6786" s="90"/>
      <c r="B6786" s="90"/>
      <c r="C6786" s="90"/>
      <c r="D6786" s="90"/>
      <c r="E6786" s="90"/>
      <c r="F6786" s="90"/>
      <c r="G6786" s="90"/>
      <c r="H6786" s="90"/>
    </row>
    <row r="6787" spans="1:8">
      <c r="A6787" s="90"/>
      <c r="B6787" s="90"/>
      <c r="C6787" s="90"/>
      <c r="D6787" s="90"/>
      <c r="E6787" s="90"/>
      <c r="F6787" s="90"/>
      <c r="G6787" s="90"/>
      <c r="H6787" s="90"/>
    </row>
    <row r="6788" spans="1:8">
      <c r="A6788" s="90"/>
      <c r="B6788" s="90"/>
      <c r="C6788" s="90"/>
      <c r="D6788" s="90"/>
      <c r="E6788" s="90"/>
      <c r="F6788" s="90"/>
      <c r="G6788" s="90"/>
      <c r="H6788" s="90"/>
    </row>
    <row r="6789" spans="1:8">
      <c r="A6789" s="90"/>
      <c r="B6789" s="90"/>
      <c r="C6789" s="90"/>
      <c r="D6789" s="90"/>
      <c r="E6789" s="90"/>
      <c r="F6789" s="90"/>
      <c r="G6789" s="90"/>
      <c r="H6789" s="90"/>
    </row>
    <row r="6790" spans="1:8">
      <c r="A6790" s="90"/>
      <c r="B6790" s="90"/>
      <c r="C6790" s="90"/>
      <c r="D6790" s="90"/>
      <c r="E6790" s="90"/>
      <c r="F6790" s="90"/>
      <c r="G6790" s="90"/>
      <c r="H6790" s="90"/>
    </row>
    <row r="6791" spans="1:8">
      <c r="A6791" s="90"/>
      <c r="B6791" s="90"/>
      <c r="C6791" s="90"/>
      <c r="D6791" s="90"/>
      <c r="E6791" s="90"/>
      <c r="F6791" s="90"/>
      <c r="G6791" s="90"/>
      <c r="H6791" s="90"/>
    </row>
    <row r="6792" spans="1:8">
      <c r="A6792" s="90"/>
      <c r="B6792" s="90"/>
      <c r="C6792" s="90"/>
      <c r="D6792" s="90"/>
      <c r="E6792" s="90"/>
      <c r="F6792" s="90"/>
      <c r="G6792" s="90"/>
      <c r="H6792" s="90"/>
    </row>
    <row r="6793" spans="1:8">
      <c r="A6793" s="90"/>
      <c r="B6793" s="90"/>
      <c r="C6793" s="90"/>
      <c r="D6793" s="90"/>
      <c r="E6793" s="90"/>
      <c r="F6793" s="90"/>
      <c r="G6793" s="90"/>
      <c r="H6793" s="90"/>
    </row>
    <row r="6794" spans="1:8">
      <c r="A6794" s="90"/>
      <c r="B6794" s="90"/>
      <c r="C6794" s="90"/>
      <c r="D6794" s="90"/>
      <c r="E6794" s="90"/>
      <c r="F6794" s="90"/>
      <c r="G6794" s="90"/>
      <c r="H6794" s="90"/>
    </row>
    <row r="6795" spans="1:8">
      <c r="A6795" s="90"/>
      <c r="B6795" s="90"/>
      <c r="C6795" s="90"/>
      <c r="D6795" s="90"/>
      <c r="E6795" s="90"/>
      <c r="F6795" s="90"/>
      <c r="G6795" s="90"/>
      <c r="H6795" s="90"/>
    </row>
    <row r="6796" spans="1:8">
      <c r="A6796" s="90"/>
      <c r="B6796" s="90"/>
      <c r="C6796" s="90"/>
      <c r="D6796" s="90"/>
      <c r="E6796" s="90"/>
      <c r="F6796" s="90"/>
      <c r="G6796" s="90"/>
      <c r="H6796" s="90"/>
    </row>
    <row r="6797" spans="1:8">
      <c r="A6797" s="90"/>
      <c r="B6797" s="90"/>
      <c r="C6797" s="90"/>
      <c r="D6797" s="90"/>
      <c r="E6797" s="90"/>
      <c r="F6797" s="90"/>
      <c r="G6797" s="90"/>
      <c r="H6797" s="90"/>
    </row>
    <row r="6798" spans="1:8">
      <c r="A6798" s="90"/>
      <c r="B6798" s="90"/>
      <c r="C6798" s="90"/>
      <c r="D6798" s="90"/>
      <c r="E6798" s="90"/>
      <c r="F6798" s="90"/>
      <c r="G6798" s="90"/>
      <c r="H6798" s="90"/>
    </row>
    <row r="6799" spans="1:8">
      <c r="A6799" s="90"/>
      <c r="B6799" s="90"/>
      <c r="C6799" s="90"/>
      <c r="D6799" s="90"/>
      <c r="E6799" s="90"/>
      <c r="F6799" s="90"/>
      <c r="G6799" s="90"/>
      <c r="H6799" s="90"/>
    </row>
    <row r="6800" spans="1:8">
      <c r="A6800" s="90"/>
      <c r="B6800" s="90"/>
      <c r="C6800" s="90"/>
      <c r="D6800" s="90"/>
      <c r="E6800" s="90"/>
      <c r="F6800" s="90"/>
      <c r="G6800" s="90"/>
      <c r="H6800" s="90"/>
    </row>
    <row r="6801" spans="1:8">
      <c r="A6801" s="90"/>
      <c r="B6801" s="90"/>
      <c r="C6801" s="90"/>
      <c r="D6801" s="90"/>
      <c r="E6801" s="90"/>
      <c r="F6801" s="90"/>
      <c r="G6801" s="90"/>
      <c r="H6801" s="90"/>
    </row>
    <row r="6802" spans="1:8">
      <c r="A6802" s="90"/>
      <c r="B6802" s="90"/>
      <c r="C6802" s="90"/>
      <c r="D6802" s="90"/>
      <c r="E6802" s="90"/>
      <c r="F6802" s="90"/>
      <c r="G6802" s="90"/>
      <c r="H6802" s="90"/>
    </row>
    <row r="6803" spans="1:8">
      <c r="A6803" s="90"/>
      <c r="B6803" s="90"/>
      <c r="C6803" s="90"/>
      <c r="D6803" s="90"/>
      <c r="E6803" s="90"/>
      <c r="F6803" s="90"/>
      <c r="G6803" s="90"/>
      <c r="H6803" s="90"/>
    </row>
    <row r="6804" spans="1:8">
      <c r="A6804" s="90"/>
      <c r="B6804" s="90"/>
      <c r="C6804" s="90"/>
      <c r="D6804" s="90"/>
      <c r="E6804" s="90"/>
      <c r="F6804" s="90"/>
      <c r="G6804" s="90"/>
      <c r="H6804" s="90"/>
    </row>
    <row r="6805" spans="1:8">
      <c r="A6805" s="90"/>
      <c r="B6805" s="90"/>
      <c r="C6805" s="90"/>
      <c r="D6805" s="90"/>
      <c r="E6805" s="90"/>
      <c r="F6805" s="90"/>
      <c r="G6805" s="90"/>
      <c r="H6805" s="90"/>
    </row>
    <row r="6806" spans="1:8">
      <c r="A6806" s="90"/>
      <c r="B6806" s="90"/>
      <c r="C6806" s="90"/>
      <c r="D6806" s="90"/>
      <c r="E6806" s="90"/>
      <c r="F6806" s="90"/>
      <c r="G6806" s="90"/>
      <c r="H6806" s="90"/>
    </row>
    <row r="6807" spans="1:8">
      <c r="A6807" s="90"/>
      <c r="B6807" s="90"/>
      <c r="C6807" s="90"/>
      <c r="D6807" s="90"/>
      <c r="E6807" s="90"/>
      <c r="F6807" s="90"/>
      <c r="G6807" s="90"/>
      <c r="H6807" s="90"/>
    </row>
    <row r="6808" spans="1:8">
      <c r="A6808" s="90"/>
      <c r="B6808" s="90"/>
      <c r="C6808" s="90"/>
      <c r="D6808" s="90"/>
      <c r="E6808" s="90"/>
      <c r="F6808" s="90"/>
      <c r="G6808" s="90"/>
      <c r="H6808" s="90"/>
    </row>
    <row r="6809" spans="1:8">
      <c r="A6809" s="90"/>
      <c r="B6809" s="90"/>
      <c r="C6809" s="90"/>
      <c r="D6809" s="90"/>
      <c r="E6809" s="90"/>
      <c r="F6809" s="90"/>
      <c r="G6809" s="90"/>
      <c r="H6809" s="90"/>
    </row>
    <row r="6810" spans="1:8">
      <c r="A6810" s="90"/>
      <c r="B6810" s="90"/>
      <c r="C6810" s="90"/>
      <c r="D6810" s="90"/>
      <c r="E6810" s="90"/>
      <c r="F6810" s="90"/>
      <c r="G6810" s="90"/>
      <c r="H6810" s="90"/>
    </row>
    <row r="6811" spans="1:8">
      <c r="A6811" s="90"/>
      <c r="B6811" s="90"/>
      <c r="C6811" s="90"/>
      <c r="D6811" s="90"/>
      <c r="E6811" s="90"/>
      <c r="F6811" s="90"/>
      <c r="G6811" s="90"/>
      <c r="H6811" s="90"/>
    </row>
    <row r="6812" spans="1:8">
      <c r="A6812" s="90"/>
      <c r="B6812" s="90"/>
      <c r="C6812" s="90"/>
      <c r="D6812" s="90"/>
      <c r="E6812" s="90"/>
      <c r="F6812" s="90"/>
      <c r="G6812" s="90"/>
      <c r="H6812" s="90"/>
    </row>
    <row r="6813" spans="1:8">
      <c r="A6813" s="90"/>
      <c r="B6813" s="90"/>
      <c r="C6813" s="90"/>
      <c r="D6813" s="90"/>
      <c r="E6813" s="90"/>
      <c r="F6813" s="90"/>
      <c r="G6813" s="90"/>
      <c r="H6813" s="90"/>
    </row>
    <row r="6814" spans="1:8">
      <c r="A6814" s="90"/>
      <c r="B6814" s="90"/>
      <c r="C6814" s="90"/>
      <c r="D6814" s="90"/>
      <c r="E6814" s="90"/>
      <c r="F6814" s="90"/>
      <c r="G6814" s="90"/>
      <c r="H6814" s="90"/>
    </row>
    <row r="6815" spans="1:8">
      <c r="A6815" s="90"/>
      <c r="B6815" s="90"/>
      <c r="C6815" s="90"/>
      <c r="D6815" s="90"/>
      <c r="E6815" s="90"/>
      <c r="F6815" s="90"/>
      <c r="G6815" s="90"/>
      <c r="H6815" s="90"/>
    </row>
    <row r="6816" spans="1:8">
      <c r="A6816" s="90"/>
      <c r="B6816" s="90"/>
      <c r="C6816" s="90"/>
      <c r="D6816" s="90"/>
      <c r="E6816" s="90"/>
      <c r="F6816" s="90"/>
      <c r="G6816" s="90"/>
      <c r="H6816" s="90"/>
    </row>
    <row r="6817" spans="1:8">
      <c r="A6817" s="90"/>
      <c r="B6817" s="90"/>
      <c r="C6817" s="90"/>
      <c r="D6817" s="90"/>
      <c r="E6817" s="90"/>
      <c r="F6817" s="90"/>
      <c r="G6817" s="90"/>
      <c r="H6817" s="90"/>
    </row>
    <row r="6818" spans="1:8">
      <c r="A6818" s="90"/>
      <c r="B6818" s="90"/>
      <c r="C6818" s="90"/>
      <c r="D6818" s="90"/>
      <c r="E6818" s="90"/>
      <c r="F6818" s="90"/>
      <c r="G6818" s="90"/>
      <c r="H6818" s="90"/>
    </row>
    <row r="6819" spans="1:8">
      <c r="A6819" s="90"/>
      <c r="B6819" s="90"/>
      <c r="C6819" s="90"/>
      <c r="D6819" s="90"/>
      <c r="E6819" s="90"/>
      <c r="F6819" s="90"/>
      <c r="G6819" s="90"/>
      <c r="H6819" s="90"/>
    </row>
    <row r="6820" spans="1:8">
      <c r="A6820" s="90"/>
      <c r="B6820" s="90"/>
      <c r="C6820" s="90"/>
      <c r="D6820" s="90"/>
      <c r="E6820" s="90"/>
      <c r="F6820" s="90"/>
      <c r="G6820" s="90"/>
      <c r="H6820" s="90"/>
    </row>
    <row r="6821" spans="1:8">
      <c r="A6821" s="90"/>
      <c r="B6821" s="90"/>
      <c r="C6821" s="90"/>
      <c r="D6821" s="90"/>
      <c r="E6821" s="90"/>
      <c r="F6821" s="90"/>
      <c r="G6821" s="90"/>
      <c r="H6821" s="90"/>
    </row>
    <row r="6822" spans="1:8">
      <c r="A6822" s="90"/>
      <c r="B6822" s="90"/>
      <c r="C6822" s="90"/>
      <c r="D6822" s="90"/>
      <c r="E6822" s="90"/>
      <c r="F6822" s="90"/>
      <c r="G6822" s="90"/>
      <c r="H6822" s="90"/>
    </row>
    <row r="6823" spans="1:8">
      <c r="A6823" s="90"/>
      <c r="B6823" s="90"/>
      <c r="C6823" s="90"/>
      <c r="D6823" s="90"/>
      <c r="E6823" s="90"/>
      <c r="F6823" s="90"/>
      <c r="G6823" s="90"/>
      <c r="H6823" s="90"/>
    </row>
    <row r="6824" spans="1:8">
      <c r="A6824" s="90"/>
      <c r="B6824" s="90"/>
      <c r="C6824" s="90"/>
      <c r="D6824" s="90"/>
      <c r="E6824" s="90"/>
      <c r="F6824" s="90"/>
      <c r="G6824" s="90"/>
      <c r="H6824" s="90"/>
    </row>
    <row r="6825" spans="1:8">
      <c r="A6825" s="90"/>
      <c r="B6825" s="90"/>
      <c r="C6825" s="90"/>
      <c r="D6825" s="90"/>
      <c r="E6825" s="90"/>
      <c r="F6825" s="90"/>
      <c r="G6825" s="90"/>
      <c r="H6825" s="90"/>
    </row>
    <row r="6826" spans="1:8">
      <c r="A6826" s="90"/>
      <c r="B6826" s="90"/>
      <c r="C6826" s="90"/>
      <c r="D6826" s="90"/>
      <c r="E6826" s="90"/>
      <c r="F6826" s="90"/>
      <c r="G6826" s="90"/>
      <c r="H6826" s="90"/>
    </row>
    <row r="6827" spans="1:8">
      <c r="A6827" s="90"/>
      <c r="B6827" s="90"/>
      <c r="C6827" s="90"/>
      <c r="D6827" s="90"/>
      <c r="E6827" s="90"/>
      <c r="F6827" s="90"/>
      <c r="G6827" s="90"/>
      <c r="H6827" s="90"/>
    </row>
    <row r="6828" spans="1:8">
      <c r="A6828" s="90"/>
      <c r="B6828" s="90"/>
      <c r="C6828" s="90"/>
      <c r="D6828" s="90"/>
      <c r="E6828" s="90"/>
      <c r="F6828" s="90"/>
      <c r="G6828" s="90"/>
      <c r="H6828" s="90"/>
    </row>
    <row r="6829" spans="1:8">
      <c r="A6829" s="90"/>
      <c r="B6829" s="90"/>
      <c r="C6829" s="90"/>
      <c r="D6829" s="90"/>
      <c r="E6829" s="90"/>
      <c r="F6829" s="90"/>
      <c r="G6829" s="90"/>
      <c r="H6829" s="90"/>
    </row>
    <row r="6830" spans="1:8">
      <c r="A6830" s="90"/>
      <c r="B6830" s="90"/>
      <c r="C6830" s="90"/>
      <c r="D6830" s="90"/>
      <c r="E6830" s="90"/>
      <c r="F6830" s="90"/>
      <c r="G6830" s="90"/>
      <c r="H6830" s="90"/>
    </row>
    <row r="6831" spans="1:8">
      <c r="A6831" s="90"/>
      <c r="B6831" s="90"/>
      <c r="C6831" s="90"/>
      <c r="D6831" s="90"/>
      <c r="E6831" s="90"/>
      <c r="F6831" s="90"/>
      <c r="G6831" s="90"/>
      <c r="H6831" s="90"/>
    </row>
    <row r="6832" spans="1:8">
      <c r="A6832" s="90"/>
      <c r="B6832" s="90"/>
      <c r="C6832" s="90"/>
      <c r="D6832" s="90"/>
      <c r="E6832" s="90"/>
      <c r="F6832" s="90"/>
      <c r="G6832" s="90"/>
      <c r="H6832" s="90"/>
    </row>
    <row r="6833" spans="1:8">
      <c r="A6833" s="90"/>
      <c r="B6833" s="90"/>
      <c r="C6833" s="90"/>
      <c r="D6833" s="90"/>
      <c r="E6833" s="90"/>
      <c r="F6833" s="90"/>
      <c r="G6833" s="90"/>
      <c r="H6833" s="90"/>
    </row>
    <row r="6834" spans="1:8">
      <c r="A6834" s="90"/>
      <c r="B6834" s="90"/>
      <c r="C6834" s="90"/>
      <c r="D6834" s="90"/>
      <c r="E6834" s="90"/>
      <c r="F6834" s="90"/>
      <c r="G6834" s="90"/>
      <c r="H6834" s="90"/>
    </row>
    <row r="6835" spans="1:8">
      <c r="A6835" s="90"/>
      <c r="B6835" s="90"/>
      <c r="C6835" s="90"/>
      <c r="D6835" s="90"/>
      <c r="E6835" s="90"/>
      <c r="F6835" s="90"/>
      <c r="G6835" s="90"/>
      <c r="H6835" s="90"/>
    </row>
    <row r="6836" spans="1:8">
      <c r="A6836" s="90"/>
      <c r="B6836" s="90"/>
      <c r="C6836" s="90"/>
      <c r="D6836" s="90"/>
      <c r="E6836" s="90"/>
      <c r="F6836" s="90"/>
      <c r="G6836" s="90"/>
      <c r="H6836" s="90"/>
    </row>
    <row r="6837" spans="1:8">
      <c r="A6837" s="90"/>
      <c r="B6837" s="90"/>
      <c r="C6837" s="90"/>
      <c r="D6837" s="90"/>
      <c r="E6837" s="90"/>
      <c r="F6837" s="90"/>
      <c r="G6837" s="90"/>
      <c r="H6837" s="90"/>
    </row>
    <row r="6838" spans="1:8">
      <c r="A6838" s="90"/>
      <c r="B6838" s="90"/>
      <c r="C6838" s="90"/>
      <c r="D6838" s="90"/>
      <c r="E6838" s="90"/>
      <c r="F6838" s="90"/>
      <c r="G6838" s="90"/>
      <c r="H6838" s="90"/>
    </row>
    <row r="6839" spans="1:8">
      <c r="A6839" s="90"/>
      <c r="B6839" s="90"/>
      <c r="C6839" s="90"/>
      <c r="D6839" s="90"/>
      <c r="E6839" s="90"/>
      <c r="F6839" s="90"/>
      <c r="G6839" s="90"/>
      <c r="H6839" s="90"/>
    </row>
    <row r="6840" spans="1:8">
      <c r="A6840" s="90"/>
      <c r="B6840" s="90"/>
      <c r="C6840" s="90"/>
      <c r="D6840" s="90"/>
      <c r="E6840" s="90"/>
      <c r="F6840" s="90"/>
      <c r="G6840" s="90"/>
      <c r="H6840" s="90"/>
    </row>
    <row r="6841" spans="1:8">
      <c r="A6841" s="90"/>
      <c r="B6841" s="90"/>
      <c r="C6841" s="90"/>
      <c r="D6841" s="90"/>
      <c r="E6841" s="90"/>
      <c r="F6841" s="90"/>
      <c r="G6841" s="90"/>
      <c r="H6841" s="90"/>
    </row>
    <row r="6842" spans="1:8">
      <c r="A6842" s="90"/>
      <c r="B6842" s="90"/>
      <c r="C6842" s="90"/>
      <c r="D6842" s="90"/>
      <c r="E6842" s="90"/>
      <c r="F6842" s="90"/>
      <c r="G6842" s="90"/>
      <c r="H6842" s="90"/>
    </row>
    <row r="6843" spans="1:8">
      <c r="A6843" s="90"/>
      <c r="B6843" s="90"/>
      <c r="C6843" s="90"/>
      <c r="D6843" s="90"/>
      <c r="E6843" s="90"/>
      <c r="F6843" s="90"/>
      <c r="G6843" s="90"/>
      <c r="H6843" s="90"/>
    </row>
    <row r="6844" spans="1:8">
      <c r="A6844" s="90"/>
      <c r="B6844" s="90"/>
      <c r="C6844" s="90"/>
      <c r="D6844" s="90"/>
      <c r="E6844" s="90"/>
      <c r="F6844" s="90"/>
      <c r="G6844" s="90"/>
      <c r="H6844" s="90"/>
    </row>
    <row r="6845" spans="1:8">
      <c r="A6845" s="90"/>
      <c r="B6845" s="90"/>
      <c r="C6845" s="90"/>
      <c r="D6845" s="90"/>
      <c r="E6845" s="90"/>
      <c r="F6845" s="90"/>
      <c r="G6845" s="90"/>
      <c r="H6845" s="90"/>
    </row>
    <row r="6846" spans="1:8">
      <c r="A6846" s="90"/>
      <c r="B6846" s="90"/>
      <c r="C6846" s="90"/>
      <c r="D6846" s="90"/>
      <c r="E6846" s="90"/>
      <c r="F6846" s="90"/>
      <c r="G6846" s="90"/>
      <c r="H6846" s="90"/>
    </row>
    <row r="6847" spans="1:8">
      <c r="A6847" s="90"/>
      <c r="B6847" s="90"/>
      <c r="C6847" s="90"/>
      <c r="D6847" s="90"/>
      <c r="E6847" s="90"/>
      <c r="F6847" s="90"/>
      <c r="G6847" s="90"/>
      <c r="H6847" s="90"/>
    </row>
    <row r="6848" spans="1:8">
      <c r="A6848" s="90"/>
      <c r="B6848" s="90"/>
      <c r="C6848" s="90"/>
      <c r="D6848" s="90"/>
      <c r="E6848" s="90"/>
      <c r="F6848" s="90"/>
      <c r="G6848" s="90"/>
      <c r="H6848" s="90"/>
    </row>
    <row r="6849" spans="1:8">
      <c r="A6849" s="90"/>
      <c r="B6849" s="90"/>
      <c r="C6849" s="90"/>
      <c r="D6849" s="90"/>
      <c r="E6849" s="90"/>
      <c r="F6849" s="90"/>
      <c r="G6849" s="90"/>
      <c r="H6849" s="90"/>
    </row>
    <row r="6850" spans="1:8">
      <c r="A6850" s="90"/>
      <c r="B6850" s="90"/>
      <c r="C6850" s="90"/>
      <c r="D6850" s="90"/>
      <c r="E6850" s="90"/>
      <c r="F6850" s="90"/>
      <c r="G6850" s="90"/>
      <c r="H6850" s="90"/>
    </row>
    <row r="6851" spans="1:8">
      <c r="A6851" s="90"/>
      <c r="B6851" s="90"/>
      <c r="C6851" s="90"/>
      <c r="D6851" s="90"/>
      <c r="E6851" s="90"/>
      <c r="F6851" s="90"/>
      <c r="G6851" s="90"/>
      <c r="H6851" s="90"/>
    </row>
    <row r="6852" spans="1:8">
      <c r="A6852" s="90"/>
      <c r="B6852" s="90"/>
      <c r="C6852" s="90"/>
      <c r="D6852" s="90"/>
      <c r="E6852" s="90"/>
      <c r="F6852" s="90"/>
      <c r="G6852" s="90"/>
      <c r="H6852" s="90"/>
    </row>
    <row r="6853" spans="1:8">
      <c r="A6853" s="90"/>
      <c r="B6853" s="90"/>
      <c r="C6853" s="90"/>
      <c r="D6853" s="90"/>
      <c r="E6853" s="90"/>
      <c r="F6853" s="90"/>
      <c r="G6853" s="90"/>
      <c r="H6853" s="90"/>
    </row>
    <row r="6854" spans="1:8">
      <c r="A6854" s="90"/>
      <c r="B6854" s="90"/>
      <c r="C6854" s="90"/>
      <c r="D6854" s="90"/>
      <c r="E6854" s="90"/>
      <c r="F6854" s="90"/>
      <c r="G6854" s="90"/>
      <c r="H6854" s="90"/>
    </row>
    <row r="6855" spans="1:8">
      <c r="A6855" s="90"/>
      <c r="B6855" s="90"/>
      <c r="C6855" s="90"/>
      <c r="D6855" s="90"/>
      <c r="E6855" s="90"/>
      <c r="F6855" s="90"/>
      <c r="G6855" s="90"/>
      <c r="H6855" s="90"/>
    </row>
    <row r="6856" spans="1:8">
      <c r="A6856" s="90"/>
      <c r="B6856" s="90"/>
      <c r="C6856" s="90"/>
      <c r="D6856" s="90"/>
      <c r="E6856" s="90"/>
      <c r="F6856" s="90"/>
      <c r="G6856" s="90"/>
      <c r="H6856" s="90"/>
    </row>
    <row r="6857" spans="1:8">
      <c r="A6857" s="90"/>
      <c r="B6857" s="90"/>
      <c r="C6857" s="90"/>
      <c r="D6857" s="90"/>
      <c r="E6857" s="90"/>
      <c r="F6857" s="90"/>
      <c r="G6857" s="90"/>
      <c r="H6857" s="90"/>
    </row>
    <row r="6858" spans="1:8">
      <c r="A6858" s="90"/>
      <c r="B6858" s="90"/>
      <c r="C6858" s="90"/>
      <c r="D6858" s="90"/>
      <c r="E6858" s="90"/>
      <c r="F6858" s="90"/>
      <c r="G6858" s="90"/>
      <c r="H6858" s="90"/>
    </row>
    <row r="6859" spans="1:8">
      <c r="A6859" s="90"/>
      <c r="B6859" s="90"/>
      <c r="C6859" s="90"/>
      <c r="D6859" s="90"/>
      <c r="E6859" s="90"/>
      <c r="F6859" s="90"/>
      <c r="G6859" s="90"/>
      <c r="H6859" s="90"/>
    </row>
    <row r="6860" spans="1:8">
      <c r="A6860" s="90"/>
      <c r="B6860" s="90"/>
      <c r="C6860" s="90"/>
      <c r="D6860" s="90"/>
      <c r="E6860" s="90"/>
      <c r="F6860" s="90"/>
      <c r="G6860" s="90"/>
      <c r="H6860" s="90"/>
    </row>
    <row r="6861" spans="1:8">
      <c r="A6861" s="90"/>
      <c r="B6861" s="90"/>
      <c r="C6861" s="90"/>
      <c r="D6861" s="90"/>
      <c r="E6861" s="90"/>
      <c r="F6861" s="90"/>
      <c r="G6861" s="90"/>
      <c r="H6861" s="90"/>
    </row>
    <row r="6862" spans="1:8">
      <c r="A6862" s="90"/>
      <c r="B6862" s="90"/>
      <c r="C6862" s="90"/>
      <c r="D6862" s="90"/>
      <c r="E6862" s="90"/>
      <c r="F6862" s="90"/>
      <c r="G6862" s="90"/>
      <c r="H6862" s="90"/>
    </row>
    <row r="6863" spans="1:8">
      <c r="A6863" s="90"/>
      <c r="B6863" s="90"/>
      <c r="C6863" s="90"/>
      <c r="D6863" s="90"/>
      <c r="E6863" s="90"/>
      <c r="F6863" s="90"/>
      <c r="G6863" s="90"/>
      <c r="H6863" s="90"/>
    </row>
    <row r="6864" spans="1:8">
      <c r="A6864" s="90"/>
      <c r="B6864" s="90"/>
      <c r="C6864" s="90"/>
      <c r="D6864" s="90"/>
      <c r="E6864" s="90"/>
      <c r="F6864" s="90"/>
      <c r="G6864" s="90"/>
      <c r="H6864" s="90"/>
    </row>
    <row r="6865" spans="1:8">
      <c r="A6865" s="90"/>
      <c r="B6865" s="90"/>
      <c r="C6865" s="90"/>
      <c r="D6865" s="90"/>
      <c r="E6865" s="90"/>
      <c r="F6865" s="90"/>
      <c r="G6865" s="90"/>
      <c r="H6865" s="90"/>
    </row>
    <row r="6866" spans="1:8">
      <c r="A6866" s="90"/>
      <c r="B6866" s="90"/>
      <c r="C6866" s="90"/>
      <c r="D6866" s="90"/>
      <c r="E6866" s="90"/>
      <c r="F6866" s="90"/>
      <c r="G6866" s="90"/>
      <c r="H6866" s="90"/>
    </row>
    <row r="6867" spans="1:8">
      <c r="A6867" s="90"/>
      <c r="B6867" s="90"/>
      <c r="C6867" s="90"/>
      <c r="D6867" s="90"/>
      <c r="E6867" s="90"/>
      <c r="F6867" s="90"/>
      <c r="G6867" s="90"/>
      <c r="H6867" s="90"/>
    </row>
    <row r="6868" spans="1:8">
      <c r="A6868" s="90"/>
      <c r="B6868" s="90"/>
      <c r="C6868" s="90"/>
      <c r="D6868" s="90"/>
      <c r="E6868" s="90"/>
      <c r="F6868" s="90"/>
      <c r="G6868" s="90"/>
      <c r="H6868" s="90"/>
    </row>
    <row r="6869" spans="1:8">
      <c r="A6869" s="90"/>
      <c r="B6869" s="90"/>
      <c r="C6869" s="90"/>
      <c r="D6869" s="90"/>
      <c r="E6869" s="90"/>
      <c r="F6869" s="90"/>
      <c r="G6869" s="90"/>
      <c r="H6869" s="90"/>
    </row>
    <row r="6870" spans="1:8">
      <c r="A6870" s="90"/>
      <c r="B6870" s="90"/>
      <c r="C6870" s="90"/>
      <c r="D6870" s="90"/>
      <c r="E6870" s="90"/>
      <c r="F6870" s="90"/>
      <c r="G6870" s="90"/>
      <c r="H6870" s="90"/>
    </row>
    <row r="6871" spans="1:8">
      <c r="A6871" s="90"/>
      <c r="B6871" s="90"/>
      <c r="C6871" s="90"/>
      <c r="D6871" s="90"/>
      <c r="E6871" s="90"/>
      <c r="F6871" s="90"/>
      <c r="G6871" s="90"/>
      <c r="H6871" s="90"/>
    </row>
    <row r="6872" spans="1:8">
      <c r="A6872" s="90"/>
      <c r="B6872" s="90"/>
      <c r="C6872" s="90"/>
      <c r="D6872" s="90"/>
      <c r="E6872" s="90"/>
      <c r="F6872" s="90"/>
      <c r="G6872" s="90"/>
      <c r="H6872" s="90"/>
    </row>
    <row r="6873" spans="1:8">
      <c r="A6873" s="90"/>
      <c r="B6873" s="90"/>
      <c r="C6873" s="90"/>
      <c r="D6873" s="90"/>
      <c r="E6873" s="90"/>
      <c r="F6873" s="90"/>
      <c r="G6873" s="90"/>
      <c r="H6873" s="90"/>
    </row>
    <row r="6874" spans="1:8">
      <c r="A6874" s="90"/>
      <c r="B6874" s="90"/>
      <c r="C6874" s="90"/>
      <c r="D6874" s="90"/>
      <c r="E6874" s="90"/>
      <c r="F6874" s="90"/>
      <c r="G6874" s="90"/>
      <c r="H6874" s="90"/>
    </row>
    <row r="6875" spans="1:8">
      <c r="A6875" s="90"/>
      <c r="B6875" s="90"/>
      <c r="C6875" s="90"/>
      <c r="D6875" s="90"/>
      <c r="E6875" s="90"/>
      <c r="F6875" s="90"/>
      <c r="G6875" s="90"/>
      <c r="H6875" s="90"/>
    </row>
    <row r="6876" spans="1:8">
      <c r="A6876" s="90"/>
      <c r="B6876" s="90"/>
      <c r="C6876" s="90"/>
      <c r="D6876" s="90"/>
      <c r="E6876" s="90"/>
      <c r="F6876" s="90"/>
      <c r="G6876" s="90"/>
      <c r="H6876" s="90"/>
    </row>
    <row r="6877" spans="1:8">
      <c r="A6877" s="90"/>
      <c r="B6877" s="90"/>
      <c r="C6877" s="90"/>
      <c r="D6877" s="90"/>
      <c r="E6877" s="90"/>
      <c r="F6877" s="90"/>
      <c r="G6877" s="90"/>
      <c r="H6877" s="90"/>
    </row>
    <row r="6878" spans="1:8">
      <c r="A6878" s="90"/>
      <c r="B6878" s="90"/>
      <c r="C6878" s="90"/>
      <c r="D6878" s="90"/>
      <c r="E6878" s="90"/>
      <c r="F6878" s="90"/>
      <c r="G6878" s="90"/>
      <c r="H6878" s="90"/>
    </row>
    <row r="6879" spans="1:8">
      <c r="A6879" s="90"/>
      <c r="B6879" s="90"/>
      <c r="C6879" s="90"/>
      <c r="D6879" s="90"/>
      <c r="E6879" s="90"/>
      <c r="F6879" s="90"/>
      <c r="G6879" s="90"/>
      <c r="H6879" s="90"/>
    </row>
    <row r="6880" spans="1:8">
      <c r="A6880" s="90"/>
      <c r="B6880" s="90"/>
      <c r="C6880" s="90"/>
      <c r="D6880" s="90"/>
      <c r="E6880" s="90"/>
      <c r="F6880" s="90"/>
      <c r="G6880" s="90"/>
      <c r="H6880" s="90"/>
    </row>
    <row r="6881" spans="1:8">
      <c r="A6881" s="90"/>
      <c r="B6881" s="90"/>
      <c r="C6881" s="90"/>
      <c r="D6881" s="90"/>
      <c r="E6881" s="90"/>
      <c r="F6881" s="90"/>
      <c r="G6881" s="90"/>
      <c r="H6881" s="90"/>
    </row>
    <row r="6882" spans="1:8">
      <c r="A6882" s="90"/>
      <c r="B6882" s="90"/>
      <c r="C6882" s="90"/>
      <c r="D6882" s="90"/>
      <c r="E6882" s="90"/>
      <c r="F6882" s="90"/>
      <c r="G6882" s="90"/>
      <c r="H6882" s="90"/>
    </row>
    <row r="6883" spans="1:8">
      <c r="A6883" s="90"/>
      <c r="B6883" s="90"/>
      <c r="C6883" s="90"/>
      <c r="D6883" s="90"/>
      <c r="E6883" s="90"/>
      <c r="F6883" s="90"/>
      <c r="G6883" s="90"/>
      <c r="H6883" s="90"/>
    </row>
    <row r="6884" spans="1:8">
      <c r="A6884" s="90"/>
      <c r="B6884" s="90"/>
      <c r="C6884" s="90"/>
      <c r="D6884" s="90"/>
      <c r="E6884" s="90"/>
      <c r="F6884" s="90"/>
      <c r="G6884" s="90"/>
      <c r="H6884" s="90"/>
    </row>
    <row r="6885" spans="1:8">
      <c r="A6885" s="90"/>
      <c r="B6885" s="90"/>
      <c r="C6885" s="90"/>
      <c r="D6885" s="90"/>
      <c r="E6885" s="90"/>
      <c r="F6885" s="90"/>
      <c r="G6885" s="90"/>
      <c r="H6885" s="90"/>
    </row>
    <row r="6886" spans="1:8">
      <c r="A6886" s="90"/>
      <c r="B6886" s="90"/>
      <c r="C6886" s="90"/>
      <c r="D6886" s="90"/>
      <c r="E6886" s="90"/>
      <c r="F6886" s="90"/>
      <c r="G6886" s="90"/>
      <c r="H6886" s="90"/>
    </row>
    <row r="6887" spans="1:8">
      <c r="A6887" s="90"/>
      <c r="B6887" s="90"/>
      <c r="C6887" s="90"/>
      <c r="D6887" s="90"/>
      <c r="E6887" s="90"/>
      <c r="F6887" s="90"/>
      <c r="G6887" s="90"/>
      <c r="H6887" s="90"/>
    </row>
    <row r="6888" spans="1:8">
      <c r="A6888" s="90"/>
      <c r="B6888" s="90"/>
      <c r="C6888" s="90"/>
      <c r="D6888" s="90"/>
      <c r="E6888" s="90"/>
      <c r="F6888" s="90"/>
      <c r="G6888" s="90"/>
      <c r="H6888" s="90"/>
    </row>
    <row r="6889" spans="1:8">
      <c r="A6889" s="90"/>
      <c r="B6889" s="90"/>
      <c r="C6889" s="90"/>
      <c r="D6889" s="90"/>
      <c r="E6889" s="90"/>
      <c r="F6889" s="90"/>
      <c r="G6889" s="90"/>
      <c r="H6889" s="90"/>
    </row>
    <row r="6890" spans="1:8">
      <c r="A6890" s="90"/>
      <c r="B6890" s="90"/>
      <c r="C6890" s="90"/>
      <c r="D6890" s="90"/>
      <c r="E6890" s="90"/>
      <c r="F6890" s="90"/>
      <c r="G6890" s="90"/>
      <c r="H6890" s="90"/>
    </row>
    <row r="6891" spans="1:8">
      <c r="A6891" s="90"/>
      <c r="B6891" s="90"/>
      <c r="C6891" s="90"/>
      <c r="D6891" s="90"/>
      <c r="E6891" s="90"/>
      <c r="F6891" s="90"/>
      <c r="G6891" s="90"/>
      <c r="H6891" s="90"/>
    </row>
    <row r="6892" spans="1:8">
      <c r="A6892" s="90"/>
      <c r="B6892" s="90"/>
      <c r="C6892" s="90"/>
      <c r="D6892" s="90"/>
      <c r="E6892" s="90"/>
      <c r="F6892" s="90"/>
      <c r="G6892" s="90"/>
      <c r="H6892" s="90"/>
    </row>
    <row r="6893" spans="1:8">
      <c r="A6893" s="90"/>
      <c r="B6893" s="90"/>
      <c r="C6893" s="90"/>
      <c r="D6893" s="90"/>
      <c r="E6893" s="90"/>
      <c r="F6893" s="90"/>
      <c r="G6893" s="90"/>
      <c r="H6893" s="90"/>
    </row>
    <row r="6894" spans="1:8">
      <c r="A6894" s="90"/>
      <c r="B6894" s="90"/>
      <c r="C6894" s="90"/>
      <c r="D6894" s="90"/>
      <c r="E6894" s="90"/>
      <c r="F6894" s="90"/>
      <c r="G6894" s="90"/>
      <c r="H6894" s="90"/>
    </row>
    <row r="6895" spans="1:8">
      <c r="A6895" s="90"/>
      <c r="B6895" s="90"/>
      <c r="C6895" s="90"/>
      <c r="D6895" s="90"/>
      <c r="E6895" s="90"/>
      <c r="F6895" s="90"/>
      <c r="G6895" s="90"/>
      <c r="H6895" s="90"/>
    </row>
    <row r="6896" spans="1:8">
      <c r="A6896" s="90"/>
      <c r="B6896" s="90"/>
      <c r="C6896" s="90"/>
      <c r="D6896" s="90"/>
      <c r="E6896" s="90"/>
      <c r="F6896" s="90"/>
      <c r="G6896" s="90"/>
      <c r="H6896" s="90"/>
    </row>
    <row r="6897" spans="1:8">
      <c r="A6897" s="90"/>
      <c r="B6897" s="90"/>
      <c r="C6897" s="90"/>
      <c r="D6897" s="90"/>
      <c r="E6897" s="90"/>
      <c r="F6897" s="90"/>
      <c r="G6897" s="90"/>
      <c r="H6897" s="90"/>
    </row>
    <row r="6898" spans="1:8">
      <c r="A6898" s="90"/>
      <c r="B6898" s="90"/>
      <c r="C6898" s="90"/>
      <c r="D6898" s="90"/>
      <c r="E6898" s="90"/>
      <c r="F6898" s="90"/>
      <c r="G6898" s="90"/>
      <c r="H6898" s="90"/>
    </row>
    <row r="6899" spans="1:8">
      <c r="A6899" s="90"/>
      <c r="B6899" s="90"/>
      <c r="C6899" s="90"/>
      <c r="D6899" s="90"/>
      <c r="E6899" s="90"/>
      <c r="F6899" s="90"/>
      <c r="G6899" s="90"/>
      <c r="H6899" s="90"/>
    </row>
    <row r="6900" spans="1:8">
      <c r="A6900" s="90"/>
      <c r="B6900" s="90"/>
      <c r="C6900" s="90"/>
      <c r="D6900" s="90"/>
      <c r="E6900" s="90"/>
      <c r="F6900" s="90"/>
      <c r="G6900" s="90"/>
      <c r="H6900" s="90"/>
    </row>
    <row r="6901" spans="1:8">
      <c r="A6901" s="90"/>
      <c r="B6901" s="90"/>
      <c r="C6901" s="90"/>
      <c r="D6901" s="90"/>
      <c r="E6901" s="90"/>
      <c r="F6901" s="90"/>
      <c r="G6901" s="90"/>
      <c r="H6901" s="90"/>
    </row>
    <row r="6902" spans="1:8">
      <c r="A6902" s="90"/>
      <c r="B6902" s="90"/>
      <c r="C6902" s="90"/>
      <c r="D6902" s="90"/>
      <c r="E6902" s="90"/>
      <c r="F6902" s="90"/>
      <c r="G6902" s="90"/>
      <c r="H6902" s="90"/>
    </row>
    <row r="6903" spans="1:8">
      <c r="A6903" s="90"/>
      <c r="B6903" s="90"/>
      <c r="C6903" s="90"/>
      <c r="D6903" s="90"/>
      <c r="E6903" s="90"/>
      <c r="F6903" s="90"/>
      <c r="G6903" s="90"/>
      <c r="H6903" s="90"/>
    </row>
    <row r="6904" spans="1:8">
      <c r="A6904" s="90"/>
      <c r="B6904" s="90"/>
      <c r="C6904" s="90"/>
      <c r="D6904" s="90"/>
      <c r="E6904" s="90"/>
      <c r="F6904" s="90"/>
      <c r="G6904" s="90"/>
      <c r="H6904" s="90"/>
    </row>
    <row r="6905" spans="1:8">
      <c r="A6905" s="90"/>
      <c r="B6905" s="90"/>
      <c r="C6905" s="90"/>
      <c r="D6905" s="90"/>
      <c r="E6905" s="90"/>
      <c r="F6905" s="90"/>
      <c r="G6905" s="90"/>
      <c r="H6905" s="90"/>
    </row>
    <row r="6906" spans="1:8">
      <c r="A6906" s="90"/>
      <c r="B6906" s="90"/>
      <c r="C6906" s="90"/>
      <c r="D6906" s="90"/>
      <c r="E6906" s="90"/>
      <c r="F6906" s="90"/>
      <c r="G6906" s="90"/>
      <c r="H6906" s="90"/>
    </row>
    <row r="6907" spans="1:8">
      <c r="A6907" s="90"/>
      <c r="B6907" s="90"/>
      <c r="C6907" s="90"/>
      <c r="D6907" s="90"/>
      <c r="E6907" s="90"/>
      <c r="F6907" s="90"/>
      <c r="G6907" s="90"/>
      <c r="H6907" s="90"/>
    </row>
    <row r="6908" spans="1:8">
      <c r="A6908" s="90"/>
      <c r="B6908" s="90"/>
      <c r="C6908" s="90"/>
      <c r="D6908" s="90"/>
      <c r="E6908" s="90"/>
      <c r="F6908" s="90"/>
      <c r="G6908" s="90"/>
      <c r="H6908" s="90"/>
    </row>
    <row r="6909" spans="1:8">
      <c r="A6909" s="90"/>
      <c r="B6909" s="90"/>
      <c r="C6909" s="90"/>
      <c r="D6909" s="90"/>
      <c r="E6909" s="90"/>
      <c r="F6909" s="90"/>
      <c r="G6909" s="90"/>
      <c r="H6909" s="90"/>
    </row>
    <row r="6910" spans="1:8">
      <c r="A6910" s="90"/>
      <c r="B6910" s="90"/>
      <c r="C6910" s="90"/>
      <c r="D6910" s="90"/>
      <c r="E6910" s="90"/>
      <c r="F6910" s="90"/>
      <c r="G6910" s="90"/>
      <c r="H6910" s="90"/>
    </row>
    <row r="6911" spans="1:8">
      <c r="A6911" s="90"/>
      <c r="B6911" s="90"/>
      <c r="C6911" s="90"/>
      <c r="D6911" s="90"/>
      <c r="E6911" s="90"/>
      <c r="F6911" s="90"/>
      <c r="G6911" s="90"/>
      <c r="H6911" s="90"/>
    </row>
    <row r="6912" spans="1:8">
      <c r="A6912" s="90"/>
      <c r="B6912" s="90"/>
      <c r="C6912" s="90"/>
      <c r="D6912" s="90"/>
      <c r="E6912" s="90"/>
      <c r="F6912" s="90"/>
      <c r="G6912" s="90"/>
      <c r="H6912" s="90"/>
    </row>
    <row r="6913" spans="1:8">
      <c r="A6913" s="90"/>
      <c r="B6913" s="90"/>
      <c r="C6913" s="90"/>
      <c r="D6913" s="90"/>
      <c r="E6913" s="90"/>
      <c r="F6913" s="90"/>
      <c r="G6913" s="90"/>
      <c r="H6913" s="90"/>
    </row>
    <row r="6914" spans="1:8">
      <c r="A6914" s="90"/>
      <c r="B6914" s="90"/>
      <c r="C6914" s="90"/>
      <c r="D6914" s="90"/>
      <c r="E6914" s="90"/>
      <c r="F6914" s="90"/>
      <c r="G6914" s="90"/>
      <c r="H6914" s="90"/>
    </row>
    <row r="6915" spans="1:8">
      <c r="A6915" s="90"/>
      <c r="B6915" s="90"/>
      <c r="C6915" s="90"/>
      <c r="D6915" s="90"/>
      <c r="E6915" s="90"/>
      <c r="F6915" s="90"/>
      <c r="G6915" s="90"/>
      <c r="H6915" s="90"/>
    </row>
    <row r="6916" spans="1:8">
      <c r="A6916" s="90"/>
      <c r="B6916" s="90"/>
      <c r="C6916" s="90"/>
      <c r="D6916" s="90"/>
      <c r="E6916" s="90"/>
      <c r="F6916" s="90"/>
      <c r="G6916" s="90"/>
      <c r="H6916" s="90"/>
    </row>
    <row r="6917" spans="1:8">
      <c r="A6917" s="90"/>
      <c r="B6917" s="90"/>
      <c r="C6917" s="90"/>
      <c r="D6917" s="90"/>
      <c r="E6917" s="90"/>
      <c r="F6917" s="90"/>
      <c r="G6917" s="90"/>
      <c r="H6917" s="90"/>
    </row>
    <row r="6918" spans="1:8">
      <c r="A6918" s="90"/>
      <c r="B6918" s="90"/>
      <c r="C6918" s="90"/>
      <c r="D6918" s="90"/>
      <c r="E6918" s="90"/>
      <c r="F6918" s="90"/>
      <c r="G6918" s="90"/>
      <c r="H6918" s="90"/>
    </row>
    <row r="6919" spans="1:8">
      <c r="A6919" s="90"/>
      <c r="B6919" s="90"/>
      <c r="C6919" s="90"/>
      <c r="D6919" s="90"/>
      <c r="E6919" s="90"/>
      <c r="F6919" s="90"/>
      <c r="G6919" s="90"/>
      <c r="H6919" s="90"/>
    </row>
    <row r="6920" spans="1:8">
      <c r="A6920" s="90"/>
      <c r="B6920" s="90"/>
      <c r="C6920" s="90"/>
      <c r="D6920" s="90"/>
      <c r="E6920" s="90"/>
      <c r="F6920" s="90"/>
      <c r="G6920" s="90"/>
      <c r="H6920" s="90"/>
    </row>
    <row r="6921" spans="1:8">
      <c r="A6921" s="90"/>
      <c r="B6921" s="90"/>
      <c r="C6921" s="90"/>
      <c r="D6921" s="90"/>
      <c r="E6921" s="90"/>
      <c r="F6921" s="90"/>
      <c r="G6921" s="90"/>
      <c r="H6921" s="90"/>
    </row>
    <row r="6922" spans="1:8">
      <c r="A6922" s="90"/>
      <c r="B6922" s="90"/>
      <c r="C6922" s="90"/>
      <c r="D6922" s="90"/>
      <c r="E6922" s="90"/>
      <c r="F6922" s="90"/>
      <c r="G6922" s="90"/>
      <c r="H6922" s="90"/>
    </row>
    <row r="6923" spans="1:8">
      <c r="A6923" s="90"/>
      <c r="B6923" s="90"/>
      <c r="C6923" s="90"/>
      <c r="D6923" s="90"/>
      <c r="E6923" s="90"/>
      <c r="F6923" s="90"/>
      <c r="G6923" s="90"/>
      <c r="H6923" s="90"/>
    </row>
    <row r="6924" spans="1:8">
      <c r="A6924" s="90"/>
      <c r="B6924" s="90"/>
      <c r="C6924" s="90"/>
      <c r="D6924" s="90"/>
      <c r="E6924" s="90"/>
      <c r="F6924" s="90"/>
      <c r="G6924" s="90"/>
      <c r="H6924" s="90"/>
    </row>
    <row r="6925" spans="1:8">
      <c r="A6925" s="90"/>
      <c r="B6925" s="90"/>
      <c r="C6925" s="90"/>
      <c r="D6925" s="90"/>
      <c r="E6925" s="90"/>
      <c r="F6925" s="90"/>
      <c r="G6925" s="90"/>
      <c r="H6925" s="90"/>
    </row>
    <row r="6926" spans="1:8">
      <c r="A6926" s="90"/>
      <c r="B6926" s="90"/>
      <c r="C6926" s="90"/>
      <c r="D6926" s="90"/>
      <c r="E6926" s="90"/>
      <c r="F6926" s="90"/>
      <c r="G6926" s="90"/>
      <c r="H6926" s="90"/>
    </row>
    <row r="6927" spans="1:8">
      <c r="A6927" s="90"/>
      <c r="B6927" s="90"/>
      <c r="C6927" s="90"/>
      <c r="D6927" s="90"/>
      <c r="E6927" s="90"/>
      <c r="F6927" s="90"/>
      <c r="G6927" s="90"/>
      <c r="H6927" s="90"/>
    </row>
    <row r="6928" spans="1:8">
      <c r="A6928" s="90"/>
      <c r="B6928" s="90"/>
      <c r="C6928" s="90"/>
      <c r="D6928" s="90"/>
      <c r="E6928" s="90"/>
      <c r="F6928" s="90"/>
      <c r="G6928" s="90"/>
      <c r="H6928" s="90"/>
    </row>
    <row r="6929" spans="1:8">
      <c r="A6929" s="90"/>
      <c r="B6929" s="90"/>
      <c r="C6929" s="90"/>
      <c r="D6929" s="90"/>
      <c r="E6929" s="90"/>
      <c r="F6929" s="90"/>
      <c r="G6929" s="90"/>
      <c r="H6929" s="90"/>
    </row>
    <row r="6930" spans="1:8">
      <c r="A6930" s="90"/>
      <c r="B6930" s="90"/>
      <c r="C6930" s="90"/>
      <c r="D6930" s="90"/>
      <c r="E6930" s="90"/>
      <c r="F6930" s="90"/>
      <c r="G6930" s="90"/>
      <c r="H6930" s="90"/>
    </row>
    <row r="6931" spans="1:8">
      <c r="A6931" s="90"/>
      <c r="B6931" s="90"/>
      <c r="C6931" s="90"/>
      <c r="D6931" s="90"/>
      <c r="E6931" s="90"/>
      <c r="F6931" s="90"/>
      <c r="G6931" s="90"/>
      <c r="H6931" s="90"/>
    </row>
    <row r="6932" spans="1:8">
      <c r="A6932" s="90"/>
      <c r="B6932" s="90"/>
      <c r="C6932" s="90"/>
      <c r="D6932" s="90"/>
      <c r="E6932" s="90"/>
      <c r="F6932" s="90"/>
      <c r="G6932" s="90"/>
      <c r="H6932" s="90"/>
    </row>
    <row r="6933" spans="1:8">
      <c r="A6933" s="90"/>
      <c r="B6933" s="90"/>
      <c r="C6933" s="90"/>
      <c r="D6933" s="90"/>
      <c r="E6933" s="90"/>
      <c r="F6933" s="90"/>
      <c r="G6933" s="90"/>
      <c r="H6933" s="90"/>
    </row>
    <row r="6934" spans="1:8">
      <c r="A6934" s="90"/>
      <c r="B6934" s="90"/>
      <c r="C6934" s="90"/>
      <c r="D6934" s="90"/>
      <c r="E6934" s="90"/>
      <c r="F6934" s="90"/>
      <c r="G6934" s="90"/>
      <c r="H6934" s="90"/>
    </row>
    <row r="6935" spans="1:8">
      <c r="A6935" s="90"/>
      <c r="B6935" s="90"/>
      <c r="C6935" s="90"/>
      <c r="D6935" s="90"/>
      <c r="E6935" s="90"/>
      <c r="F6935" s="90"/>
      <c r="G6935" s="90"/>
      <c r="H6935" s="90"/>
    </row>
    <row r="6936" spans="1:8">
      <c r="A6936" s="90"/>
      <c r="B6936" s="90"/>
      <c r="C6936" s="90"/>
      <c r="D6936" s="90"/>
      <c r="E6936" s="90"/>
      <c r="F6936" s="90"/>
      <c r="G6936" s="90"/>
      <c r="H6936" s="90"/>
    </row>
    <row r="6937" spans="1:8">
      <c r="A6937" s="90"/>
      <c r="B6937" s="90"/>
      <c r="C6937" s="90"/>
      <c r="D6937" s="90"/>
      <c r="E6937" s="90"/>
      <c r="F6937" s="90"/>
      <c r="G6937" s="90"/>
      <c r="H6937" s="90"/>
    </row>
    <row r="6938" spans="1:8">
      <c r="A6938" s="90"/>
      <c r="B6938" s="90"/>
      <c r="C6938" s="90"/>
      <c r="D6938" s="90"/>
      <c r="E6938" s="90"/>
      <c r="F6938" s="90"/>
      <c r="G6938" s="90"/>
      <c r="H6938" s="90"/>
    </row>
    <row r="6939" spans="1:8">
      <c r="A6939" s="90"/>
      <c r="B6939" s="90"/>
      <c r="C6939" s="90"/>
      <c r="D6939" s="90"/>
      <c r="E6939" s="90"/>
      <c r="F6939" s="90"/>
      <c r="G6939" s="90"/>
      <c r="H6939" s="90"/>
    </row>
    <row r="6940" spans="1:8">
      <c r="A6940" s="90"/>
      <c r="B6940" s="90"/>
      <c r="C6940" s="90"/>
      <c r="D6940" s="90"/>
      <c r="E6940" s="90"/>
      <c r="F6940" s="90"/>
      <c r="G6940" s="90"/>
      <c r="H6940" s="90"/>
    </row>
    <row r="6941" spans="1:8">
      <c r="A6941" s="90"/>
      <c r="B6941" s="90"/>
      <c r="C6941" s="90"/>
      <c r="D6941" s="90"/>
      <c r="E6941" s="90"/>
      <c r="F6941" s="90"/>
      <c r="G6941" s="90"/>
      <c r="H6941" s="90"/>
    </row>
    <row r="6942" spans="1:8">
      <c r="A6942" s="90"/>
      <c r="B6942" s="90"/>
      <c r="C6942" s="90"/>
      <c r="D6942" s="90"/>
      <c r="E6942" s="90"/>
      <c r="F6942" s="90"/>
      <c r="G6942" s="90"/>
      <c r="H6942" s="90"/>
    </row>
    <row r="6943" spans="1:8">
      <c r="A6943" s="90"/>
      <c r="B6943" s="90"/>
      <c r="C6943" s="90"/>
      <c r="D6943" s="90"/>
      <c r="E6943" s="90"/>
      <c r="F6943" s="90"/>
      <c r="G6943" s="90"/>
      <c r="H6943" s="90"/>
    </row>
    <row r="6944" spans="1:8">
      <c r="A6944" s="90"/>
      <c r="B6944" s="90"/>
      <c r="C6944" s="90"/>
      <c r="D6944" s="90"/>
      <c r="E6944" s="90"/>
      <c r="F6944" s="90"/>
      <c r="G6944" s="90"/>
      <c r="H6944" s="90"/>
    </row>
    <row r="6945" spans="1:8">
      <c r="A6945" s="90"/>
      <c r="B6945" s="90"/>
      <c r="C6945" s="90"/>
      <c r="D6945" s="90"/>
      <c r="E6945" s="90"/>
      <c r="F6945" s="90"/>
      <c r="G6945" s="90"/>
      <c r="H6945" s="90"/>
    </row>
    <row r="6946" spans="1:8">
      <c r="A6946" s="90"/>
      <c r="B6946" s="90"/>
      <c r="C6946" s="90"/>
      <c r="D6946" s="90"/>
      <c r="E6946" s="90"/>
      <c r="F6946" s="90"/>
      <c r="G6946" s="90"/>
      <c r="H6946" s="90"/>
    </row>
    <row r="6947" spans="1:8">
      <c r="A6947" s="90"/>
      <c r="B6947" s="90"/>
      <c r="C6947" s="90"/>
      <c r="D6947" s="90"/>
      <c r="E6947" s="90"/>
      <c r="F6947" s="90"/>
      <c r="G6947" s="90"/>
      <c r="H6947" s="90"/>
    </row>
    <row r="6948" spans="1:8">
      <c r="A6948" s="90"/>
      <c r="B6948" s="90"/>
      <c r="C6948" s="90"/>
      <c r="D6948" s="90"/>
      <c r="E6948" s="90"/>
      <c r="F6948" s="90"/>
      <c r="G6948" s="90"/>
      <c r="H6948" s="90"/>
    </row>
    <row r="6949" spans="1:8">
      <c r="A6949" s="90"/>
      <c r="B6949" s="90"/>
      <c r="C6949" s="90"/>
      <c r="D6949" s="90"/>
      <c r="E6949" s="90"/>
      <c r="F6949" s="90"/>
      <c r="G6949" s="90"/>
      <c r="H6949" s="90"/>
    </row>
    <row r="6950" spans="1:8">
      <c r="A6950" s="90"/>
      <c r="B6950" s="90"/>
      <c r="C6950" s="90"/>
      <c r="D6950" s="90"/>
      <c r="E6950" s="90"/>
      <c r="F6950" s="90"/>
      <c r="G6950" s="90"/>
      <c r="H6950" s="90"/>
    </row>
    <row r="6951" spans="1:8">
      <c r="A6951" s="90"/>
      <c r="B6951" s="90"/>
      <c r="C6951" s="90"/>
      <c r="D6951" s="90"/>
      <c r="E6951" s="90"/>
      <c r="F6951" s="90"/>
      <c r="G6951" s="90"/>
      <c r="H6951" s="90"/>
    </row>
    <row r="6952" spans="1:8">
      <c r="A6952" s="90"/>
      <c r="B6952" s="90"/>
      <c r="C6952" s="90"/>
      <c r="D6952" s="90"/>
      <c r="E6952" s="90"/>
      <c r="F6952" s="90"/>
      <c r="G6952" s="90"/>
      <c r="H6952" s="90"/>
    </row>
    <row r="6953" spans="1:8">
      <c r="A6953" s="90"/>
      <c r="B6953" s="90"/>
      <c r="C6953" s="90"/>
      <c r="D6953" s="90"/>
      <c r="E6953" s="90"/>
      <c r="F6953" s="90"/>
      <c r="G6953" s="90"/>
      <c r="H6953" s="90"/>
    </row>
    <row r="6954" spans="1:8">
      <c r="A6954" s="90"/>
      <c r="B6954" s="90"/>
      <c r="C6954" s="90"/>
      <c r="D6954" s="90"/>
      <c r="E6954" s="90"/>
      <c r="F6954" s="90"/>
      <c r="G6954" s="90"/>
      <c r="H6954" s="90"/>
    </row>
    <row r="6955" spans="1:8">
      <c r="A6955" s="90"/>
      <c r="B6955" s="90"/>
      <c r="C6955" s="90"/>
      <c r="D6955" s="90"/>
      <c r="E6955" s="90"/>
      <c r="F6955" s="90"/>
      <c r="G6955" s="90"/>
      <c r="H6955" s="90"/>
    </row>
    <row r="6956" spans="1:8">
      <c r="A6956" s="90"/>
      <c r="B6956" s="90"/>
      <c r="C6956" s="90"/>
      <c r="D6956" s="90"/>
      <c r="E6956" s="90"/>
      <c r="F6956" s="90"/>
      <c r="G6956" s="90"/>
      <c r="H6956" s="90"/>
    </row>
    <row r="6957" spans="1:8">
      <c r="A6957" s="90"/>
      <c r="B6957" s="90"/>
      <c r="C6957" s="90"/>
      <c r="D6957" s="90"/>
      <c r="E6957" s="90"/>
      <c r="F6957" s="90"/>
      <c r="G6957" s="90"/>
      <c r="H6957" s="90"/>
    </row>
    <row r="6958" spans="1:8">
      <c r="A6958" s="90"/>
      <c r="B6958" s="90"/>
      <c r="C6958" s="90"/>
      <c r="D6958" s="90"/>
      <c r="E6958" s="90"/>
      <c r="F6958" s="90"/>
      <c r="G6958" s="90"/>
      <c r="H6958" s="90"/>
    </row>
    <row r="6959" spans="1:8">
      <c r="A6959" s="90"/>
      <c r="B6959" s="90"/>
      <c r="C6959" s="90"/>
      <c r="D6959" s="90"/>
      <c r="E6959" s="90"/>
      <c r="F6959" s="90"/>
      <c r="G6959" s="90"/>
      <c r="H6959" s="90"/>
    </row>
    <row r="6960" spans="1:8">
      <c r="A6960" s="90"/>
      <c r="B6960" s="90"/>
      <c r="C6960" s="90"/>
      <c r="D6960" s="90"/>
      <c r="E6960" s="90"/>
      <c r="F6960" s="90"/>
      <c r="G6960" s="90"/>
      <c r="H6960" s="90"/>
    </row>
    <row r="6961" spans="1:8">
      <c r="A6961" s="90"/>
      <c r="B6961" s="90"/>
      <c r="C6961" s="90"/>
      <c r="D6961" s="90"/>
      <c r="E6961" s="90"/>
      <c r="F6961" s="90"/>
      <c r="G6961" s="90"/>
      <c r="H6961" s="90"/>
    </row>
    <row r="6962" spans="1:8">
      <c r="A6962" s="90"/>
      <c r="B6962" s="90"/>
      <c r="C6962" s="90"/>
      <c r="D6962" s="90"/>
      <c r="E6962" s="90"/>
      <c r="F6962" s="90"/>
      <c r="G6962" s="90"/>
      <c r="H6962" s="90"/>
    </row>
    <row r="6963" spans="1:8">
      <c r="A6963" s="90"/>
      <c r="B6963" s="90"/>
      <c r="C6963" s="90"/>
      <c r="D6963" s="90"/>
      <c r="E6963" s="90"/>
      <c r="F6963" s="90"/>
      <c r="G6963" s="90"/>
      <c r="H6963" s="90"/>
    </row>
    <row r="6964" spans="1:8">
      <c r="A6964" s="90"/>
      <c r="B6964" s="90"/>
      <c r="C6964" s="90"/>
      <c r="D6964" s="90"/>
      <c r="E6964" s="90"/>
      <c r="F6964" s="90"/>
      <c r="G6964" s="90"/>
      <c r="H6964" s="90"/>
    </row>
    <row r="6965" spans="1:8">
      <c r="A6965" s="90"/>
      <c r="B6965" s="90"/>
      <c r="C6965" s="90"/>
      <c r="D6965" s="90"/>
      <c r="E6965" s="90"/>
      <c r="F6965" s="90"/>
      <c r="G6965" s="90"/>
      <c r="H6965" s="90"/>
    </row>
    <row r="6966" spans="1:8">
      <c r="A6966" s="90"/>
      <c r="B6966" s="90"/>
      <c r="C6966" s="90"/>
      <c r="D6966" s="90"/>
      <c r="E6966" s="90"/>
      <c r="F6966" s="90"/>
      <c r="G6966" s="90"/>
      <c r="H6966" s="90"/>
    </row>
    <row r="6967" spans="1:8">
      <c r="A6967" s="90"/>
      <c r="B6967" s="90"/>
      <c r="C6967" s="90"/>
      <c r="D6967" s="90"/>
      <c r="E6967" s="90"/>
      <c r="F6967" s="90"/>
      <c r="G6967" s="90"/>
      <c r="H6967" s="90"/>
    </row>
    <row r="6968" spans="1:8">
      <c r="A6968" s="90"/>
      <c r="B6968" s="90"/>
      <c r="C6968" s="90"/>
      <c r="D6968" s="90"/>
      <c r="E6968" s="90"/>
      <c r="F6968" s="90"/>
      <c r="G6968" s="90"/>
      <c r="H6968" s="90"/>
    </row>
    <row r="6969" spans="1:8">
      <c r="A6969" s="90"/>
      <c r="B6969" s="90"/>
      <c r="C6969" s="90"/>
      <c r="D6969" s="90"/>
      <c r="E6969" s="90"/>
      <c r="F6969" s="90"/>
      <c r="G6969" s="90"/>
      <c r="H6969" s="90"/>
    </row>
    <row r="6970" spans="1:8">
      <c r="A6970" s="90"/>
      <c r="B6970" s="90"/>
      <c r="C6970" s="90"/>
      <c r="D6970" s="90"/>
      <c r="E6970" s="90"/>
      <c r="F6970" s="90"/>
      <c r="G6970" s="90"/>
      <c r="H6970" s="90"/>
    </row>
    <row r="6971" spans="1:8">
      <c r="A6971" s="90"/>
      <c r="B6971" s="90"/>
      <c r="C6971" s="90"/>
      <c r="D6971" s="90"/>
      <c r="E6971" s="90"/>
      <c r="F6971" s="90"/>
      <c r="G6971" s="90"/>
      <c r="H6971" s="90"/>
    </row>
    <row r="6972" spans="1:8">
      <c r="A6972" s="90"/>
      <c r="B6972" s="90"/>
      <c r="C6972" s="90"/>
      <c r="D6972" s="90"/>
      <c r="E6972" s="90"/>
      <c r="F6972" s="90"/>
      <c r="G6972" s="90"/>
      <c r="H6972" s="90"/>
    </row>
    <row r="6973" spans="1:8">
      <c r="A6973" s="90"/>
      <c r="B6973" s="90"/>
      <c r="C6973" s="90"/>
      <c r="D6973" s="90"/>
      <c r="E6973" s="90"/>
      <c r="F6973" s="90"/>
      <c r="G6973" s="90"/>
      <c r="H6973" s="90"/>
    </row>
    <row r="6974" spans="1:8">
      <c r="A6974" s="90"/>
      <c r="B6974" s="90"/>
      <c r="C6974" s="90"/>
      <c r="D6974" s="90"/>
      <c r="E6974" s="90"/>
      <c r="F6974" s="90"/>
      <c r="G6974" s="90"/>
      <c r="H6974" s="90"/>
    </row>
    <row r="6975" spans="1:8">
      <c r="A6975" s="90"/>
      <c r="B6975" s="90"/>
      <c r="C6975" s="90"/>
      <c r="D6975" s="90"/>
      <c r="E6975" s="90"/>
      <c r="F6975" s="90"/>
      <c r="G6975" s="90"/>
      <c r="H6975" s="90"/>
    </row>
    <row r="6976" spans="1:8">
      <c r="A6976" s="90"/>
      <c r="B6976" s="90"/>
      <c r="C6976" s="90"/>
      <c r="D6976" s="90"/>
      <c r="E6976" s="90"/>
      <c r="F6976" s="90"/>
      <c r="G6976" s="90"/>
      <c r="H6976" s="90"/>
    </row>
    <row r="6977" spans="1:8">
      <c r="A6977" s="90"/>
      <c r="B6977" s="90"/>
      <c r="C6977" s="90"/>
      <c r="D6977" s="90"/>
      <c r="E6977" s="90"/>
      <c r="F6977" s="90"/>
      <c r="G6977" s="90"/>
      <c r="H6977" s="90"/>
    </row>
    <row r="6978" spans="1:8">
      <c r="A6978" s="90"/>
      <c r="B6978" s="90"/>
      <c r="C6978" s="90"/>
      <c r="D6978" s="90"/>
      <c r="E6978" s="90"/>
      <c r="F6978" s="90"/>
      <c r="G6978" s="90"/>
      <c r="H6978" s="90"/>
    </row>
    <row r="6979" spans="1:8">
      <c r="A6979" s="90"/>
      <c r="B6979" s="90"/>
      <c r="C6979" s="90"/>
      <c r="D6979" s="90"/>
      <c r="E6979" s="90"/>
      <c r="F6979" s="90"/>
      <c r="G6979" s="90"/>
      <c r="H6979" s="90"/>
    </row>
    <row r="6980" spans="1:8">
      <c r="A6980" s="90"/>
      <c r="B6980" s="90"/>
      <c r="C6980" s="90"/>
      <c r="D6980" s="90"/>
      <c r="E6980" s="90"/>
      <c r="F6980" s="90"/>
      <c r="G6980" s="90"/>
      <c r="H6980" s="90"/>
    </row>
    <row r="6981" spans="1:8">
      <c r="A6981" s="90"/>
      <c r="B6981" s="90"/>
      <c r="C6981" s="90"/>
      <c r="D6981" s="90"/>
      <c r="E6981" s="90"/>
      <c r="F6981" s="90"/>
      <c r="G6981" s="90"/>
      <c r="H6981" s="90"/>
    </row>
    <row r="6982" spans="1:8">
      <c r="A6982" s="90"/>
      <c r="B6982" s="90"/>
      <c r="C6982" s="90"/>
      <c r="D6982" s="90"/>
      <c r="E6982" s="90"/>
      <c r="F6982" s="90"/>
      <c r="G6982" s="90"/>
      <c r="H6982" s="90"/>
    </row>
    <row r="6983" spans="1:8">
      <c r="A6983" s="90"/>
      <c r="B6983" s="90"/>
      <c r="C6983" s="90"/>
      <c r="D6983" s="90"/>
      <c r="E6983" s="90"/>
      <c r="F6983" s="90"/>
      <c r="G6983" s="90"/>
      <c r="H6983" s="90"/>
    </row>
    <row r="6984" spans="1:8">
      <c r="A6984" s="90"/>
      <c r="B6984" s="90"/>
      <c r="C6984" s="90"/>
      <c r="D6984" s="90"/>
      <c r="E6984" s="90"/>
      <c r="F6984" s="90"/>
      <c r="G6984" s="90"/>
      <c r="H6984" s="90"/>
    </row>
    <row r="6985" spans="1:8">
      <c r="A6985" s="90"/>
      <c r="B6985" s="90"/>
      <c r="C6985" s="90"/>
      <c r="D6985" s="90"/>
      <c r="E6985" s="90"/>
      <c r="F6985" s="90"/>
      <c r="G6985" s="90"/>
      <c r="H6985" s="90"/>
    </row>
    <row r="6986" spans="1:8">
      <c r="A6986" s="90"/>
      <c r="B6986" s="90"/>
      <c r="C6986" s="90"/>
      <c r="D6986" s="90"/>
      <c r="E6986" s="90"/>
      <c r="F6986" s="90"/>
      <c r="G6986" s="90"/>
      <c r="H6986" s="90"/>
    </row>
    <row r="6987" spans="1:8">
      <c r="A6987" s="90"/>
      <c r="B6987" s="90"/>
      <c r="C6987" s="90"/>
      <c r="D6987" s="90"/>
      <c r="E6987" s="90"/>
      <c r="F6987" s="90"/>
      <c r="G6987" s="90"/>
      <c r="H6987" s="90"/>
    </row>
    <row r="6988" spans="1:8">
      <c r="A6988" s="90"/>
      <c r="B6988" s="90"/>
      <c r="C6988" s="90"/>
      <c r="D6988" s="90"/>
      <c r="E6988" s="90"/>
      <c r="F6988" s="90"/>
      <c r="G6988" s="90"/>
      <c r="H6988" s="90"/>
    </row>
    <row r="6989" spans="1:8">
      <c r="A6989" s="90"/>
      <c r="B6989" s="90"/>
      <c r="C6989" s="90"/>
      <c r="D6989" s="90"/>
      <c r="E6989" s="90"/>
      <c r="F6989" s="90"/>
      <c r="G6989" s="90"/>
      <c r="H6989" s="90"/>
    </row>
    <row r="6990" spans="1:8">
      <c r="A6990" s="90"/>
      <c r="B6990" s="90"/>
      <c r="C6990" s="90"/>
      <c r="D6990" s="90"/>
      <c r="E6990" s="90"/>
      <c r="F6990" s="90"/>
      <c r="G6990" s="90"/>
      <c r="H6990" s="90"/>
    </row>
    <row r="6991" spans="1:8">
      <c r="A6991" s="90"/>
      <c r="B6991" s="90"/>
      <c r="C6991" s="90"/>
      <c r="D6991" s="90"/>
      <c r="E6991" s="90"/>
      <c r="F6991" s="90"/>
      <c r="G6991" s="90"/>
      <c r="H6991" s="90"/>
    </row>
    <row r="6992" spans="1:8">
      <c r="A6992" s="90"/>
      <c r="B6992" s="90"/>
      <c r="C6992" s="90"/>
      <c r="D6992" s="90"/>
      <c r="E6992" s="90"/>
      <c r="F6992" s="90"/>
      <c r="G6992" s="90"/>
      <c r="H6992" s="90"/>
    </row>
    <row r="6993" spans="1:8">
      <c r="A6993" s="90"/>
      <c r="B6993" s="90"/>
      <c r="C6993" s="90"/>
      <c r="D6993" s="90"/>
      <c r="E6993" s="90"/>
      <c r="F6993" s="90"/>
      <c r="G6993" s="90"/>
      <c r="H6993" s="90"/>
    </row>
    <row r="6994" spans="1:8">
      <c r="A6994" s="90"/>
      <c r="B6994" s="90"/>
      <c r="C6994" s="90"/>
      <c r="D6994" s="90"/>
      <c r="E6994" s="90"/>
      <c r="F6994" s="90"/>
      <c r="G6994" s="90"/>
      <c r="H6994" s="90"/>
    </row>
    <row r="6995" spans="1:8">
      <c r="A6995" s="90"/>
      <c r="B6995" s="90"/>
      <c r="C6995" s="90"/>
      <c r="D6995" s="90"/>
      <c r="E6995" s="90"/>
      <c r="F6995" s="90"/>
      <c r="G6995" s="90"/>
      <c r="H6995" s="90"/>
    </row>
    <row r="6996" spans="1:8">
      <c r="A6996" s="90"/>
      <c r="B6996" s="90"/>
      <c r="C6996" s="90"/>
      <c r="D6996" s="90"/>
      <c r="E6996" s="90"/>
      <c r="F6996" s="90"/>
      <c r="G6996" s="90"/>
      <c r="H6996" s="90"/>
    </row>
    <row r="6997" spans="1:8">
      <c r="A6997" s="90"/>
      <c r="B6997" s="90"/>
      <c r="C6997" s="90"/>
      <c r="D6997" s="90"/>
      <c r="E6997" s="90"/>
      <c r="F6997" s="90"/>
      <c r="G6997" s="90"/>
      <c r="H6997" s="90"/>
    </row>
    <row r="6998" spans="1:8">
      <c r="A6998" s="90"/>
      <c r="B6998" s="90"/>
      <c r="C6998" s="90"/>
      <c r="D6998" s="90"/>
      <c r="E6998" s="90"/>
      <c r="F6998" s="90"/>
      <c r="G6998" s="90"/>
      <c r="H6998" s="90"/>
    </row>
    <row r="6999" spans="1:8">
      <c r="A6999" s="90"/>
      <c r="B6999" s="90"/>
      <c r="C6999" s="90"/>
      <c r="D6999" s="90"/>
      <c r="E6999" s="90"/>
      <c r="F6999" s="90"/>
      <c r="G6999" s="90"/>
      <c r="H6999" s="90"/>
    </row>
    <row r="7000" spans="1:8">
      <c r="A7000" s="90"/>
      <c r="B7000" s="90"/>
      <c r="C7000" s="90"/>
      <c r="D7000" s="90"/>
      <c r="E7000" s="90"/>
      <c r="F7000" s="90"/>
      <c r="G7000" s="90"/>
      <c r="H7000" s="90"/>
    </row>
    <row r="7001" spans="1:8">
      <c r="A7001" s="90"/>
      <c r="B7001" s="90"/>
      <c r="C7001" s="90"/>
      <c r="D7001" s="90"/>
      <c r="E7001" s="90"/>
      <c r="F7001" s="90"/>
      <c r="G7001" s="90"/>
      <c r="H7001" s="90"/>
    </row>
    <row r="7002" spans="1:8">
      <c r="A7002" s="90"/>
      <c r="B7002" s="90"/>
      <c r="C7002" s="90"/>
      <c r="D7002" s="90"/>
      <c r="E7002" s="90"/>
      <c r="F7002" s="90"/>
      <c r="G7002" s="90"/>
      <c r="H7002" s="90"/>
    </row>
    <row r="7003" spans="1:8">
      <c r="A7003" s="90"/>
      <c r="B7003" s="90"/>
      <c r="C7003" s="90"/>
      <c r="D7003" s="90"/>
      <c r="E7003" s="90"/>
      <c r="F7003" s="90"/>
      <c r="G7003" s="90"/>
      <c r="H7003" s="90"/>
    </row>
    <row r="7004" spans="1:8">
      <c r="A7004" s="90"/>
      <c r="B7004" s="90"/>
      <c r="C7004" s="90"/>
      <c r="D7004" s="90"/>
      <c r="E7004" s="90"/>
      <c r="F7004" s="90"/>
      <c r="G7004" s="90"/>
      <c r="H7004" s="90"/>
    </row>
    <row r="7005" spans="1:8">
      <c r="A7005" s="90"/>
      <c r="B7005" s="90"/>
      <c r="C7005" s="90"/>
      <c r="D7005" s="90"/>
      <c r="E7005" s="90"/>
      <c r="F7005" s="90"/>
      <c r="G7005" s="90"/>
      <c r="H7005" s="90"/>
    </row>
    <row r="7006" spans="1:8">
      <c r="A7006" s="90"/>
      <c r="B7006" s="90"/>
      <c r="C7006" s="90"/>
      <c r="D7006" s="90"/>
      <c r="E7006" s="90"/>
      <c r="F7006" s="90"/>
      <c r="G7006" s="90"/>
      <c r="H7006" s="90"/>
    </row>
    <row r="7007" spans="1:8">
      <c r="A7007" s="90"/>
      <c r="B7007" s="90"/>
      <c r="C7007" s="90"/>
      <c r="D7007" s="90"/>
      <c r="E7007" s="90"/>
      <c r="F7007" s="90"/>
      <c r="G7007" s="90"/>
      <c r="H7007" s="90"/>
    </row>
    <row r="7008" spans="1:8">
      <c r="A7008" s="90"/>
      <c r="B7008" s="90"/>
      <c r="C7008" s="90"/>
      <c r="D7008" s="90"/>
      <c r="E7008" s="90"/>
      <c r="F7008" s="90"/>
      <c r="G7008" s="90"/>
      <c r="H7008" s="90"/>
    </row>
    <row r="7009" spans="1:8">
      <c r="A7009" s="90"/>
      <c r="B7009" s="90"/>
      <c r="C7009" s="90"/>
      <c r="D7009" s="90"/>
      <c r="E7009" s="90"/>
      <c r="F7009" s="90"/>
      <c r="G7009" s="90"/>
      <c r="H7009" s="90"/>
    </row>
    <row r="7010" spans="1:8">
      <c r="A7010" s="90"/>
      <c r="B7010" s="90"/>
      <c r="C7010" s="90"/>
      <c r="D7010" s="90"/>
      <c r="E7010" s="90"/>
      <c r="F7010" s="90"/>
      <c r="G7010" s="90"/>
      <c r="H7010" s="90"/>
    </row>
    <row r="7011" spans="1:8">
      <c r="A7011" s="90"/>
      <c r="B7011" s="90"/>
      <c r="C7011" s="90"/>
      <c r="D7011" s="90"/>
      <c r="E7011" s="90"/>
      <c r="F7011" s="90"/>
      <c r="G7011" s="90"/>
      <c r="H7011" s="90"/>
    </row>
    <row r="7012" spans="1:8">
      <c r="A7012" s="90"/>
      <c r="B7012" s="90"/>
      <c r="C7012" s="90"/>
      <c r="D7012" s="90"/>
      <c r="E7012" s="90"/>
      <c r="F7012" s="90"/>
      <c r="G7012" s="90"/>
      <c r="H7012" s="90"/>
    </row>
    <row r="7013" spans="1:8">
      <c r="A7013" s="90"/>
      <c r="B7013" s="90"/>
      <c r="C7013" s="90"/>
      <c r="D7013" s="90"/>
      <c r="E7013" s="90"/>
      <c r="F7013" s="90"/>
      <c r="G7013" s="90"/>
      <c r="H7013" s="90"/>
    </row>
    <row r="7014" spans="1:8">
      <c r="A7014" s="90"/>
      <c r="B7014" s="90"/>
      <c r="C7014" s="90"/>
      <c r="D7014" s="90"/>
      <c r="E7014" s="90"/>
      <c r="F7014" s="90"/>
      <c r="G7014" s="90"/>
      <c r="H7014" s="90"/>
    </row>
    <row r="7015" spans="1:8">
      <c r="A7015" s="90"/>
      <c r="B7015" s="90"/>
      <c r="C7015" s="90"/>
      <c r="D7015" s="90"/>
      <c r="E7015" s="90"/>
      <c r="F7015" s="90"/>
      <c r="G7015" s="90"/>
      <c r="H7015" s="90"/>
    </row>
    <row r="7016" spans="1:8">
      <c r="A7016" s="90"/>
      <c r="B7016" s="90"/>
      <c r="C7016" s="90"/>
      <c r="D7016" s="90"/>
      <c r="E7016" s="90"/>
      <c r="F7016" s="90"/>
      <c r="G7016" s="90"/>
      <c r="H7016" s="90"/>
    </row>
    <row r="7017" spans="1:8">
      <c r="A7017" s="90"/>
      <c r="B7017" s="90"/>
      <c r="C7017" s="90"/>
      <c r="D7017" s="90"/>
      <c r="E7017" s="90"/>
      <c r="F7017" s="90"/>
      <c r="G7017" s="90"/>
      <c r="H7017" s="90"/>
    </row>
    <row r="7018" spans="1:8">
      <c r="A7018" s="90"/>
      <c r="B7018" s="90"/>
      <c r="C7018" s="90"/>
      <c r="D7018" s="90"/>
      <c r="E7018" s="90"/>
      <c r="F7018" s="90"/>
      <c r="G7018" s="90"/>
      <c r="H7018" s="90"/>
    </row>
    <row r="7019" spans="1:8">
      <c r="A7019" s="90"/>
      <c r="B7019" s="90"/>
      <c r="C7019" s="90"/>
      <c r="D7019" s="90"/>
      <c r="E7019" s="90"/>
      <c r="F7019" s="90"/>
      <c r="G7019" s="90"/>
      <c r="H7019" s="90"/>
    </row>
    <row r="7020" spans="1:8">
      <c r="A7020" s="90"/>
      <c r="B7020" s="90"/>
      <c r="C7020" s="90"/>
      <c r="D7020" s="90"/>
      <c r="E7020" s="90"/>
      <c r="F7020" s="90"/>
      <c r="G7020" s="90"/>
      <c r="H7020" s="90"/>
    </row>
    <row r="7021" spans="1:8">
      <c r="A7021" s="90"/>
      <c r="B7021" s="90"/>
      <c r="C7021" s="90"/>
      <c r="D7021" s="90"/>
      <c r="E7021" s="90"/>
      <c r="F7021" s="90"/>
      <c r="G7021" s="90"/>
      <c r="H7021" s="90"/>
    </row>
    <row r="7022" spans="1:8">
      <c r="A7022" s="90"/>
      <c r="B7022" s="90"/>
      <c r="C7022" s="90"/>
      <c r="D7022" s="90"/>
      <c r="E7022" s="90"/>
      <c r="F7022" s="90"/>
      <c r="G7022" s="90"/>
      <c r="H7022" s="90"/>
    </row>
    <row r="7023" spans="1:8">
      <c r="A7023" s="90"/>
      <c r="B7023" s="90"/>
      <c r="C7023" s="90"/>
      <c r="D7023" s="90"/>
      <c r="E7023" s="90"/>
      <c r="F7023" s="90"/>
      <c r="G7023" s="90"/>
      <c r="H7023" s="90"/>
    </row>
    <row r="7024" spans="1:8">
      <c r="A7024" s="90"/>
      <c r="B7024" s="90"/>
      <c r="C7024" s="90"/>
      <c r="D7024" s="90"/>
      <c r="E7024" s="90"/>
      <c r="F7024" s="90"/>
      <c r="G7024" s="90"/>
      <c r="H7024" s="90"/>
    </row>
    <row r="7025" spans="1:8">
      <c r="A7025" s="90"/>
      <c r="B7025" s="90"/>
      <c r="C7025" s="90"/>
      <c r="D7025" s="90"/>
      <c r="E7025" s="90"/>
      <c r="F7025" s="90"/>
      <c r="G7025" s="90"/>
      <c r="H7025" s="90"/>
    </row>
    <row r="7026" spans="1:8">
      <c r="A7026" s="90"/>
      <c r="B7026" s="90"/>
      <c r="C7026" s="90"/>
      <c r="D7026" s="90"/>
      <c r="E7026" s="90"/>
      <c r="F7026" s="90"/>
      <c r="G7026" s="90"/>
      <c r="H7026" s="90"/>
    </row>
    <row r="7027" spans="1:8">
      <c r="A7027" s="90"/>
      <c r="B7027" s="90"/>
      <c r="C7027" s="90"/>
      <c r="D7027" s="90"/>
      <c r="E7027" s="90"/>
      <c r="F7027" s="90"/>
      <c r="G7027" s="90"/>
      <c r="H7027" s="90"/>
    </row>
    <row r="7028" spans="1:8">
      <c r="A7028" s="90"/>
      <c r="B7028" s="90"/>
      <c r="C7028" s="90"/>
      <c r="D7028" s="90"/>
      <c r="E7028" s="90"/>
      <c r="F7028" s="90"/>
      <c r="G7028" s="90"/>
      <c r="H7028" s="90"/>
    </row>
    <row r="7029" spans="1:8">
      <c r="A7029" s="90"/>
      <c r="B7029" s="90"/>
      <c r="C7029" s="90"/>
      <c r="D7029" s="90"/>
      <c r="E7029" s="90"/>
      <c r="F7029" s="90"/>
      <c r="G7029" s="90"/>
      <c r="H7029" s="90"/>
    </row>
    <row r="7030" spans="1:8">
      <c r="A7030" s="90"/>
      <c r="B7030" s="90"/>
      <c r="C7030" s="90"/>
      <c r="D7030" s="90"/>
      <c r="E7030" s="90"/>
      <c r="F7030" s="90"/>
      <c r="G7030" s="90"/>
      <c r="H7030" s="90"/>
    </row>
    <row r="7031" spans="1:8">
      <c r="A7031" s="90"/>
      <c r="B7031" s="90"/>
      <c r="C7031" s="90"/>
      <c r="D7031" s="90"/>
      <c r="E7031" s="90"/>
      <c r="F7031" s="90"/>
      <c r="G7031" s="90"/>
      <c r="H7031" s="90"/>
    </row>
    <row r="7032" spans="1:8">
      <c r="A7032" s="90"/>
      <c r="B7032" s="90"/>
      <c r="C7032" s="90"/>
      <c r="D7032" s="90"/>
      <c r="E7032" s="90"/>
      <c r="F7032" s="90"/>
      <c r="G7032" s="90"/>
      <c r="H7032" s="90"/>
    </row>
    <row r="7033" spans="1:8">
      <c r="A7033" s="90"/>
      <c r="B7033" s="90"/>
      <c r="C7033" s="90"/>
      <c r="D7033" s="90"/>
      <c r="E7033" s="90"/>
      <c r="F7033" s="90"/>
      <c r="G7033" s="90"/>
      <c r="H7033" s="90"/>
    </row>
    <row r="7034" spans="1:8">
      <c r="A7034" s="90"/>
      <c r="B7034" s="90"/>
      <c r="C7034" s="90"/>
      <c r="D7034" s="90"/>
      <c r="E7034" s="90"/>
      <c r="F7034" s="90"/>
      <c r="G7034" s="90"/>
      <c r="H7034" s="90"/>
    </row>
    <row r="7035" spans="1:8">
      <c r="A7035" s="90"/>
      <c r="B7035" s="90"/>
      <c r="C7035" s="90"/>
      <c r="D7035" s="90"/>
      <c r="E7035" s="90"/>
      <c r="F7035" s="90"/>
      <c r="G7035" s="90"/>
      <c r="H7035" s="90"/>
    </row>
    <row r="7036" spans="1:8">
      <c r="A7036" s="90"/>
      <c r="B7036" s="90"/>
      <c r="C7036" s="90"/>
      <c r="D7036" s="90"/>
      <c r="E7036" s="90"/>
      <c r="F7036" s="90"/>
      <c r="G7036" s="90"/>
      <c r="H7036" s="90"/>
    </row>
    <row r="7037" spans="1:8">
      <c r="A7037" s="90"/>
      <c r="B7037" s="90"/>
      <c r="C7037" s="90"/>
      <c r="D7037" s="90"/>
      <c r="E7037" s="90"/>
      <c r="F7037" s="90"/>
      <c r="G7037" s="90"/>
      <c r="H7037" s="90"/>
    </row>
    <row r="7038" spans="1:8">
      <c r="A7038" s="90"/>
      <c r="B7038" s="90"/>
      <c r="C7038" s="90"/>
      <c r="D7038" s="90"/>
      <c r="E7038" s="90"/>
      <c r="F7038" s="90"/>
      <c r="G7038" s="90"/>
      <c r="H7038" s="90"/>
    </row>
    <row r="7039" spans="1:8">
      <c r="A7039" s="90"/>
      <c r="B7039" s="90"/>
      <c r="C7039" s="90"/>
      <c r="D7039" s="90"/>
      <c r="E7039" s="90"/>
      <c r="F7039" s="90"/>
      <c r="G7039" s="90"/>
      <c r="H7039" s="90"/>
    </row>
    <row r="7040" spans="1:8">
      <c r="A7040" s="90"/>
      <c r="B7040" s="90"/>
      <c r="C7040" s="90"/>
      <c r="D7040" s="90"/>
      <c r="E7040" s="90"/>
      <c r="F7040" s="90"/>
      <c r="G7040" s="90"/>
      <c r="H7040" s="90"/>
    </row>
    <row r="7041" spans="1:8">
      <c r="A7041" s="90"/>
      <c r="B7041" s="90"/>
      <c r="C7041" s="90"/>
      <c r="D7041" s="90"/>
      <c r="E7041" s="90"/>
      <c r="F7041" s="90"/>
      <c r="G7041" s="90"/>
      <c r="H7041" s="90"/>
    </row>
    <row r="7042" spans="1:8">
      <c r="A7042" s="90"/>
      <c r="B7042" s="90"/>
      <c r="C7042" s="90"/>
      <c r="D7042" s="90"/>
      <c r="E7042" s="90"/>
      <c r="F7042" s="90"/>
      <c r="G7042" s="90"/>
      <c r="H7042" s="90"/>
    </row>
    <row r="7043" spans="1:8">
      <c r="A7043" s="90"/>
      <c r="B7043" s="90"/>
      <c r="C7043" s="90"/>
      <c r="D7043" s="90"/>
      <c r="E7043" s="90"/>
      <c r="F7043" s="90"/>
      <c r="G7043" s="90"/>
      <c r="H7043" s="90"/>
    </row>
    <row r="7044" spans="1:8">
      <c r="A7044" s="90"/>
      <c r="B7044" s="90"/>
      <c r="C7044" s="90"/>
      <c r="D7044" s="90"/>
      <c r="E7044" s="90"/>
      <c r="F7044" s="90"/>
      <c r="G7044" s="90"/>
      <c r="H7044" s="90"/>
    </row>
    <row r="7045" spans="1:8">
      <c r="A7045" s="90"/>
      <c r="B7045" s="90"/>
      <c r="C7045" s="90"/>
      <c r="D7045" s="90"/>
      <c r="E7045" s="90"/>
      <c r="F7045" s="90"/>
      <c r="G7045" s="90"/>
      <c r="H7045" s="90"/>
    </row>
    <row r="7046" spans="1:8">
      <c r="A7046" s="90"/>
      <c r="B7046" s="90"/>
      <c r="C7046" s="90"/>
      <c r="D7046" s="90"/>
      <c r="E7046" s="90"/>
      <c r="F7046" s="90"/>
      <c r="G7046" s="90"/>
      <c r="H7046" s="90"/>
    </row>
    <row r="7047" spans="1:8">
      <c r="A7047" s="90"/>
      <c r="B7047" s="90"/>
      <c r="C7047" s="90"/>
      <c r="D7047" s="90"/>
      <c r="E7047" s="90"/>
      <c r="F7047" s="90"/>
      <c r="G7047" s="90"/>
      <c r="H7047" s="90"/>
    </row>
    <row r="7048" spans="1:8">
      <c r="A7048" s="90"/>
      <c r="B7048" s="90"/>
      <c r="C7048" s="90"/>
      <c r="D7048" s="90"/>
      <c r="E7048" s="90"/>
      <c r="F7048" s="90"/>
      <c r="G7048" s="90"/>
      <c r="H7048" s="90"/>
    </row>
    <row r="7049" spans="1:8">
      <c r="A7049" s="90"/>
      <c r="B7049" s="90"/>
      <c r="C7049" s="90"/>
      <c r="D7049" s="90"/>
      <c r="E7049" s="90"/>
      <c r="F7049" s="90"/>
      <c r="G7049" s="90"/>
      <c r="H7049" s="90"/>
    </row>
    <row r="7050" spans="1:8">
      <c r="A7050" s="90"/>
      <c r="B7050" s="90"/>
      <c r="C7050" s="90"/>
      <c r="D7050" s="90"/>
      <c r="E7050" s="90"/>
      <c r="F7050" s="90"/>
      <c r="G7050" s="90"/>
      <c r="H7050" s="90"/>
    </row>
    <row r="7051" spans="1:8">
      <c r="A7051" s="90"/>
      <c r="B7051" s="90"/>
      <c r="C7051" s="90"/>
      <c r="D7051" s="90"/>
      <c r="E7051" s="90"/>
      <c r="F7051" s="90"/>
      <c r="G7051" s="90"/>
      <c r="H7051" s="90"/>
    </row>
    <row r="7052" spans="1:8">
      <c r="A7052" s="90"/>
      <c r="B7052" s="90"/>
      <c r="C7052" s="90"/>
      <c r="D7052" s="90"/>
      <c r="E7052" s="90"/>
      <c r="F7052" s="90"/>
      <c r="G7052" s="90"/>
      <c r="H7052" s="90"/>
    </row>
    <row r="7053" spans="1:8">
      <c r="A7053" s="90"/>
      <c r="B7053" s="90"/>
      <c r="C7053" s="90"/>
      <c r="D7053" s="90"/>
      <c r="E7053" s="90"/>
      <c r="F7053" s="90"/>
      <c r="G7053" s="90"/>
      <c r="H7053" s="90"/>
    </row>
    <row r="7054" spans="1:8">
      <c r="A7054" s="90"/>
      <c r="B7054" s="90"/>
      <c r="C7054" s="90"/>
      <c r="D7054" s="90"/>
      <c r="E7054" s="90"/>
      <c r="F7054" s="90"/>
      <c r="G7054" s="90"/>
      <c r="H7054" s="90"/>
    </row>
    <row r="7055" spans="1:8">
      <c r="A7055" s="90"/>
      <c r="B7055" s="90"/>
      <c r="C7055" s="90"/>
      <c r="D7055" s="90"/>
      <c r="E7055" s="90"/>
      <c r="F7055" s="90"/>
      <c r="G7055" s="90"/>
      <c r="H7055" s="90"/>
    </row>
    <row r="7056" spans="1:8">
      <c r="A7056" s="90"/>
      <c r="B7056" s="90"/>
      <c r="C7056" s="90"/>
      <c r="D7056" s="90"/>
      <c r="E7056" s="90"/>
      <c r="F7056" s="90"/>
      <c r="G7056" s="90"/>
      <c r="H7056" s="90"/>
    </row>
    <row r="7057" spans="1:8">
      <c r="A7057" s="90"/>
      <c r="B7057" s="90"/>
      <c r="C7057" s="90"/>
      <c r="D7057" s="90"/>
      <c r="E7057" s="90"/>
      <c r="F7057" s="90"/>
      <c r="G7057" s="90"/>
      <c r="H7057" s="90"/>
    </row>
    <row r="7058" spans="1:8">
      <c r="A7058" s="90"/>
      <c r="B7058" s="90"/>
      <c r="C7058" s="90"/>
      <c r="D7058" s="90"/>
      <c r="E7058" s="90"/>
      <c r="F7058" s="90"/>
      <c r="G7058" s="90"/>
      <c r="H7058" s="90"/>
    </row>
    <row r="7059" spans="1:8">
      <c r="A7059" s="90"/>
      <c r="B7059" s="90"/>
      <c r="C7059" s="90"/>
      <c r="D7059" s="90"/>
      <c r="E7059" s="90"/>
      <c r="F7059" s="90"/>
      <c r="G7059" s="90"/>
      <c r="H7059" s="90"/>
    </row>
    <row r="7060" spans="1:8">
      <c r="A7060" s="90"/>
      <c r="B7060" s="90"/>
      <c r="C7060" s="90"/>
      <c r="D7060" s="90"/>
      <c r="E7060" s="90"/>
      <c r="F7060" s="90"/>
      <c r="G7060" s="90"/>
      <c r="H7060" s="90"/>
    </row>
    <row r="7061" spans="1:8">
      <c r="A7061" s="90"/>
      <c r="B7061" s="90"/>
      <c r="C7061" s="90"/>
      <c r="D7061" s="90"/>
      <c r="E7061" s="90"/>
      <c r="F7061" s="90"/>
      <c r="G7061" s="90"/>
      <c r="H7061" s="90"/>
    </row>
    <row r="7062" spans="1:8">
      <c r="A7062" s="90"/>
      <c r="B7062" s="90"/>
      <c r="C7062" s="90"/>
      <c r="D7062" s="90"/>
      <c r="E7062" s="90"/>
      <c r="F7062" s="90"/>
      <c r="G7062" s="90"/>
      <c r="H7062" s="90"/>
    </row>
    <row r="7063" spans="1:8">
      <c r="A7063" s="90"/>
      <c r="B7063" s="90"/>
      <c r="C7063" s="90"/>
      <c r="D7063" s="90"/>
      <c r="E7063" s="90"/>
      <c r="F7063" s="90"/>
      <c r="G7063" s="90"/>
      <c r="H7063" s="90"/>
    </row>
    <row r="7064" spans="1:8">
      <c r="A7064" s="90"/>
      <c r="B7064" s="90"/>
      <c r="C7064" s="90"/>
      <c r="D7064" s="90"/>
      <c r="E7064" s="90"/>
      <c r="F7064" s="90"/>
      <c r="G7064" s="90"/>
      <c r="H7064" s="90"/>
    </row>
    <row r="7065" spans="1:8">
      <c r="A7065" s="90"/>
      <c r="B7065" s="90"/>
      <c r="C7065" s="90"/>
      <c r="D7065" s="90"/>
      <c r="E7065" s="90"/>
      <c r="F7065" s="90"/>
      <c r="G7065" s="90"/>
      <c r="H7065" s="90"/>
    </row>
    <row r="7066" spans="1:8">
      <c r="A7066" s="90"/>
      <c r="B7066" s="90"/>
      <c r="C7066" s="90"/>
      <c r="D7066" s="90"/>
      <c r="E7066" s="90"/>
      <c r="F7066" s="90"/>
      <c r="G7066" s="90"/>
      <c r="H7066" s="90"/>
    </row>
    <row r="7067" spans="1:8">
      <c r="A7067" s="90"/>
      <c r="B7067" s="90"/>
      <c r="C7067" s="90"/>
      <c r="D7067" s="90"/>
      <c r="E7067" s="90"/>
      <c r="F7067" s="90"/>
      <c r="G7067" s="90"/>
      <c r="H7067" s="90"/>
    </row>
    <row r="7068" spans="1:8">
      <c r="A7068" s="90"/>
      <c r="B7068" s="90"/>
      <c r="C7068" s="90"/>
      <c r="D7068" s="90"/>
      <c r="E7068" s="90"/>
      <c r="F7068" s="90"/>
      <c r="G7068" s="90"/>
      <c r="H7068" s="90"/>
    </row>
    <row r="7069" spans="1:8">
      <c r="A7069" s="90"/>
      <c r="B7069" s="90"/>
      <c r="C7069" s="90"/>
      <c r="D7069" s="90"/>
      <c r="E7069" s="90"/>
      <c r="F7069" s="90"/>
      <c r="G7069" s="90"/>
      <c r="H7069" s="90"/>
    </row>
    <row r="7070" spans="1:8">
      <c r="A7070" s="90"/>
      <c r="B7070" s="90"/>
      <c r="C7070" s="90"/>
      <c r="D7070" s="90"/>
      <c r="E7070" s="90"/>
      <c r="F7070" s="90"/>
      <c r="G7070" s="90"/>
      <c r="H7070" s="90"/>
    </row>
    <row r="7071" spans="1:8">
      <c r="A7071" s="90"/>
      <c r="B7071" s="90"/>
      <c r="C7071" s="90"/>
      <c r="D7071" s="90"/>
      <c r="E7071" s="90"/>
      <c r="F7071" s="90"/>
      <c r="G7071" s="90"/>
      <c r="H7071" s="90"/>
    </row>
    <row r="7072" spans="1:8">
      <c r="A7072" s="90"/>
      <c r="B7072" s="90"/>
      <c r="C7072" s="90"/>
      <c r="D7072" s="90"/>
      <c r="E7072" s="90"/>
      <c r="F7072" s="90"/>
      <c r="G7072" s="90"/>
      <c r="H7072" s="90"/>
    </row>
    <row r="7073" spans="1:8">
      <c r="A7073" s="90"/>
      <c r="B7073" s="90"/>
      <c r="C7073" s="90"/>
      <c r="D7073" s="90"/>
      <c r="E7073" s="90"/>
      <c r="F7073" s="90"/>
      <c r="G7073" s="90"/>
      <c r="H7073" s="90"/>
    </row>
    <row r="7074" spans="1:8">
      <c r="A7074" s="90"/>
      <c r="B7074" s="90"/>
      <c r="C7074" s="90"/>
      <c r="D7074" s="90"/>
      <c r="E7074" s="90"/>
      <c r="F7074" s="90"/>
      <c r="G7074" s="90"/>
      <c r="H7074" s="90"/>
    </row>
    <row r="7075" spans="1:8">
      <c r="A7075" s="90"/>
      <c r="B7075" s="90"/>
      <c r="C7075" s="90"/>
      <c r="D7075" s="90"/>
      <c r="E7075" s="90"/>
      <c r="F7075" s="90"/>
      <c r="G7075" s="90"/>
      <c r="H7075" s="90"/>
    </row>
    <row r="7076" spans="1:8">
      <c r="A7076" s="90"/>
      <c r="B7076" s="90"/>
      <c r="C7076" s="90"/>
      <c r="D7076" s="90"/>
      <c r="E7076" s="90"/>
      <c r="F7076" s="90"/>
      <c r="G7076" s="90"/>
      <c r="H7076" s="90"/>
    </row>
    <row r="7077" spans="1:8">
      <c r="A7077" s="90"/>
      <c r="B7077" s="90"/>
      <c r="C7077" s="90"/>
      <c r="D7077" s="90"/>
      <c r="E7077" s="90"/>
      <c r="F7077" s="90"/>
      <c r="G7077" s="90"/>
      <c r="H7077" s="90"/>
    </row>
    <row r="7078" spans="1:8">
      <c r="A7078" s="90"/>
      <c r="B7078" s="90"/>
      <c r="C7078" s="90"/>
      <c r="D7078" s="90"/>
      <c r="E7078" s="90"/>
      <c r="F7078" s="90"/>
      <c r="G7078" s="90"/>
      <c r="H7078" s="90"/>
    </row>
    <row r="7079" spans="1:8">
      <c r="A7079" s="90"/>
      <c r="B7079" s="90"/>
      <c r="C7079" s="90"/>
      <c r="D7079" s="90"/>
      <c r="E7079" s="90"/>
      <c r="F7079" s="90"/>
      <c r="G7079" s="90"/>
      <c r="H7079" s="90"/>
    </row>
    <row r="7080" spans="1:8">
      <c r="A7080" s="90"/>
      <c r="B7080" s="90"/>
      <c r="C7080" s="90"/>
      <c r="D7080" s="90"/>
      <c r="E7080" s="90"/>
      <c r="F7080" s="90"/>
      <c r="G7080" s="90"/>
      <c r="H7080" s="90"/>
    </row>
    <row r="7081" spans="1:8">
      <c r="A7081" s="90"/>
      <c r="B7081" s="90"/>
      <c r="C7081" s="90"/>
      <c r="D7081" s="90"/>
      <c r="E7081" s="90"/>
      <c r="F7081" s="90"/>
      <c r="G7081" s="90"/>
      <c r="H7081" s="90"/>
    </row>
    <row r="7082" spans="1:8">
      <c r="A7082" s="90"/>
      <c r="B7082" s="90"/>
      <c r="C7082" s="90"/>
      <c r="D7082" s="90"/>
      <c r="E7082" s="90"/>
      <c r="F7082" s="90"/>
      <c r="G7082" s="90"/>
      <c r="H7082" s="90"/>
    </row>
    <row r="7083" spans="1:8">
      <c r="A7083" s="90"/>
      <c r="B7083" s="90"/>
      <c r="C7083" s="90"/>
      <c r="D7083" s="90"/>
      <c r="E7083" s="90"/>
      <c r="F7083" s="90"/>
      <c r="G7083" s="90"/>
      <c r="H7083" s="90"/>
    </row>
    <row r="7084" spans="1:8">
      <c r="A7084" s="90"/>
      <c r="B7084" s="90"/>
      <c r="C7084" s="90"/>
      <c r="D7084" s="90"/>
      <c r="E7084" s="90"/>
      <c r="F7084" s="90"/>
      <c r="G7084" s="90"/>
      <c r="H7084" s="90"/>
    </row>
    <row r="7085" spans="1:8">
      <c r="A7085" s="90"/>
      <c r="B7085" s="90"/>
      <c r="C7085" s="90"/>
      <c r="D7085" s="90"/>
      <c r="E7085" s="90"/>
      <c r="F7085" s="90"/>
      <c r="G7085" s="90"/>
      <c r="H7085" s="90"/>
    </row>
    <row r="7086" spans="1:8">
      <c r="A7086" s="90"/>
      <c r="B7086" s="90"/>
      <c r="C7086" s="90"/>
      <c r="D7086" s="90"/>
      <c r="E7086" s="90"/>
      <c r="F7086" s="90"/>
      <c r="G7086" s="90"/>
      <c r="H7086" s="90"/>
    </row>
    <row r="7087" spans="1:8">
      <c r="A7087" s="90"/>
      <c r="B7087" s="90"/>
      <c r="C7087" s="90"/>
      <c r="D7087" s="90"/>
      <c r="E7087" s="90"/>
      <c r="F7087" s="90"/>
      <c r="G7087" s="90"/>
      <c r="H7087" s="90"/>
    </row>
    <row r="7088" spans="1:8">
      <c r="A7088" s="90"/>
      <c r="B7088" s="90"/>
      <c r="C7088" s="90"/>
      <c r="D7088" s="90"/>
      <c r="E7088" s="90"/>
      <c r="F7088" s="90"/>
      <c r="G7088" s="90"/>
      <c r="H7088" s="90"/>
    </row>
    <row r="7089" spans="1:8">
      <c r="A7089" s="90"/>
      <c r="B7089" s="90"/>
      <c r="C7089" s="90"/>
      <c r="D7089" s="90"/>
      <c r="E7089" s="90"/>
      <c r="F7089" s="90"/>
      <c r="G7089" s="90"/>
      <c r="H7089" s="90"/>
    </row>
    <row r="7090" spans="1:8">
      <c r="A7090" s="90"/>
      <c r="B7090" s="90"/>
      <c r="C7090" s="90"/>
      <c r="D7090" s="90"/>
      <c r="E7090" s="90"/>
      <c r="F7090" s="90"/>
      <c r="G7090" s="90"/>
      <c r="H7090" s="90"/>
    </row>
    <row r="7091" spans="1:8">
      <c r="A7091" s="90"/>
      <c r="B7091" s="90"/>
      <c r="C7091" s="90"/>
      <c r="D7091" s="90"/>
      <c r="E7091" s="90"/>
      <c r="F7091" s="90"/>
      <c r="G7091" s="90"/>
      <c r="H7091" s="90"/>
    </row>
    <row r="7092" spans="1:8">
      <c r="A7092" s="90"/>
      <c r="B7092" s="90"/>
      <c r="C7092" s="90"/>
      <c r="D7092" s="90"/>
      <c r="E7092" s="90"/>
      <c r="F7092" s="90"/>
      <c r="G7092" s="90"/>
      <c r="H7092" s="90"/>
    </row>
    <row r="7093" spans="1:8">
      <c r="A7093" s="90"/>
      <c r="B7093" s="90"/>
      <c r="C7093" s="90"/>
      <c r="D7093" s="90"/>
      <c r="E7093" s="90"/>
      <c r="F7093" s="90"/>
      <c r="G7093" s="90"/>
      <c r="H7093" s="90"/>
    </row>
    <row r="7094" spans="1:8">
      <c r="A7094" s="90"/>
      <c r="B7094" s="90"/>
      <c r="C7094" s="90"/>
      <c r="D7094" s="90"/>
      <c r="E7094" s="90"/>
      <c r="F7094" s="90"/>
      <c r="G7094" s="90"/>
      <c r="H7094" s="90"/>
    </row>
    <row r="7095" spans="1:8">
      <c r="A7095" s="90"/>
      <c r="B7095" s="90"/>
      <c r="C7095" s="90"/>
      <c r="D7095" s="90"/>
      <c r="E7095" s="90"/>
      <c r="F7095" s="90"/>
      <c r="G7095" s="90"/>
      <c r="H7095" s="90"/>
    </row>
    <row r="7096" spans="1:8">
      <c r="A7096" s="90"/>
      <c r="B7096" s="90"/>
      <c r="C7096" s="90"/>
      <c r="D7096" s="90"/>
      <c r="E7096" s="90"/>
      <c r="F7096" s="90"/>
      <c r="G7096" s="90"/>
      <c r="H7096" s="90"/>
    </row>
    <row r="7097" spans="1:8">
      <c r="A7097" s="90"/>
      <c r="B7097" s="90"/>
      <c r="C7097" s="90"/>
      <c r="D7097" s="90"/>
      <c r="E7097" s="90"/>
      <c r="F7097" s="90"/>
      <c r="G7097" s="90"/>
      <c r="H7097" s="90"/>
    </row>
    <row r="7098" spans="1:8">
      <c r="A7098" s="90"/>
      <c r="B7098" s="90"/>
      <c r="C7098" s="90"/>
      <c r="D7098" s="90"/>
      <c r="E7098" s="90"/>
      <c r="F7098" s="90"/>
      <c r="G7098" s="90"/>
      <c r="H7098" s="90"/>
    </row>
    <row r="7099" spans="1:8">
      <c r="A7099" s="90"/>
      <c r="B7099" s="90"/>
      <c r="C7099" s="90"/>
      <c r="D7099" s="90"/>
      <c r="E7099" s="90"/>
      <c r="F7099" s="90"/>
      <c r="G7099" s="90"/>
      <c r="H7099" s="90"/>
    </row>
    <row r="7100" spans="1:8">
      <c r="A7100" s="90"/>
      <c r="B7100" s="90"/>
      <c r="C7100" s="90"/>
      <c r="D7100" s="90"/>
      <c r="E7100" s="90"/>
      <c r="F7100" s="90"/>
      <c r="G7100" s="90"/>
      <c r="H7100" s="90"/>
    </row>
    <row r="7101" spans="1:8">
      <c r="A7101" s="90"/>
      <c r="B7101" s="90"/>
      <c r="C7101" s="90"/>
      <c r="D7101" s="90"/>
      <c r="E7101" s="90"/>
      <c r="F7101" s="90"/>
      <c r="G7101" s="90"/>
      <c r="H7101" s="90"/>
    </row>
    <row r="7102" spans="1:8">
      <c r="A7102" s="90"/>
      <c r="B7102" s="90"/>
      <c r="C7102" s="90"/>
      <c r="D7102" s="90"/>
      <c r="E7102" s="90"/>
      <c r="F7102" s="90"/>
      <c r="G7102" s="90"/>
      <c r="H7102" s="90"/>
    </row>
    <row r="7103" spans="1:8">
      <c r="A7103" s="90"/>
      <c r="B7103" s="90"/>
      <c r="C7103" s="90"/>
      <c r="D7103" s="90"/>
      <c r="E7103" s="90"/>
      <c r="F7103" s="90"/>
      <c r="G7103" s="90"/>
      <c r="H7103" s="90"/>
    </row>
    <row r="7104" spans="1:8">
      <c r="A7104" s="90"/>
      <c r="B7104" s="90"/>
      <c r="C7104" s="90"/>
      <c r="D7104" s="90"/>
      <c r="E7104" s="90"/>
      <c r="F7104" s="90"/>
      <c r="G7104" s="90"/>
      <c r="H7104" s="90"/>
    </row>
    <row r="7105" spans="1:8">
      <c r="A7105" s="90"/>
      <c r="B7105" s="90"/>
      <c r="C7105" s="90"/>
      <c r="D7105" s="90"/>
      <c r="E7105" s="90"/>
      <c r="F7105" s="90"/>
      <c r="G7105" s="90"/>
      <c r="H7105" s="90"/>
    </row>
    <row r="7106" spans="1:8">
      <c r="A7106" s="90"/>
      <c r="B7106" s="90"/>
      <c r="C7106" s="90"/>
      <c r="D7106" s="90"/>
      <c r="E7106" s="90"/>
      <c r="F7106" s="90"/>
      <c r="G7106" s="90"/>
      <c r="H7106" s="90"/>
    </row>
    <row r="7107" spans="1:8">
      <c r="A7107" s="90"/>
      <c r="B7107" s="90"/>
      <c r="C7107" s="90"/>
      <c r="D7107" s="90"/>
      <c r="E7107" s="90"/>
      <c r="F7107" s="90"/>
      <c r="G7107" s="90"/>
      <c r="H7107" s="90"/>
    </row>
    <row r="7108" spans="1:8">
      <c r="A7108" s="90"/>
      <c r="B7108" s="90"/>
      <c r="C7108" s="90"/>
      <c r="D7108" s="90"/>
      <c r="E7108" s="90"/>
      <c r="F7108" s="90"/>
      <c r="G7108" s="90"/>
      <c r="H7108" s="90"/>
    </row>
    <row r="7109" spans="1:8">
      <c r="A7109" s="90"/>
      <c r="B7109" s="90"/>
      <c r="C7109" s="90"/>
      <c r="D7109" s="90"/>
      <c r="E7109" s="90"/>
      <c r="F7109" s="90"/>
      <c r="G7109" s="90"/>
      <c r="H7109" s="90"/>
    </row>
    <row r="7110" spans="1:8">
      <c r="A7110" s="90"/>
      <c r="B7110" s="90"/>
      <c r="C7110" s="90"/>
      <c r="D7110" s="90"/>
      <c r="E7110" s="90"/>
      <c r="F7110" s="90"/>
      <c r="G7110" s="90"/>
      <c r="H7110" s="90"/>
    </row>
    <row r="7111" spans="1:8">
      <c r="A7111" s="90"/>
      <c r="B7111" s="90"/>
      <c r="C7111" s="90"/>
      <c r="D7111" s="90"/>
      <c r="E7111" s="90"/>
      <c r="F7111" s="90"/>
      <c r="G7111" s="90"/>
      <c r="H7111" s="90"/>
    </row>
    <row r="7112" spans="1:8">
      <c r="A7112" s="90"/>
      <c r="B7112" s="90"/>
      <c r="C7112" s="90"/>
      <c r="D7112" s="90"/>
      <c r="E7112" s="90"/>
      <c r="F7112" s="90"/>
      <c r="G7112" s="90"/>
      <c r="H7112" s="90"/>
    </row>
    <row r="7113" spans="1:8">
      <c r="A7113" s="90"/>
      <c r="B7113" s="90"/>
      <c r="C7113" s="90"/>
      <c r="D7113" s="90"/>
      <c r="E7113" s="90"/>
      <c r="F7113" s="90"/>
      <c r="G7113" s="90"/>
      <c r="H7113" s="90"/>
    </row>
    <row r="7114" spans="1:8">
      <c r="A7114" s="90"/>
      <c r="B7114" s="90"/>
      <c r="C7114" s="90"/>
      <c r="D7114" s="90"/>
      <c r="E7114" s="90"/>
      <c r="F7114" s="90"/>
      <c r="G7114" s="90"/>
      <c r="H7114" s="90"/>
    </row>
    <row r="7115" spans="1:8">
      <c r="A7115" s="90"/>
      <c r="B7115" s="90"/>
      <c r="C7115" s="90"/>
      <c r="D7115" s="90"/>
      <c r="E7115" s="90"/>
      <c r="F7115" s="90"/>
      <c r="G7115" s="90"/>
      <c r="H7115" s="90"/>
    </row>
    <row r="7116" spans="1:8">
      <c r="A7116" s="90"/>
      <c r="B7116" s="90"/>
      <c r="C7116" s="90"/>
      <c r="D7116" s="90"/>
      <c r="E7116" s="90"/>
      <c r="F7116" s="90"/>
      <c r="G7116" s="90"/>
      <c r="H7116" s="90"/>
    </row>
    <row r="7117" spans="1:8">
      <c r="A7117" s="90"/>
      <c r="B7117" s="90"/>
      <c r="C7117" s="90"/>
      <c r="D7117" s="90"/>
      <c r="E7117" s="90"/>
      <c r="F7117" s="90"/>
      <c r="G7117" s="90"/>
      <c r="H7117" s="90"/>
    </row>
    <row r="7118" spans="1:8">
      <c r="A7118" s="90"/>
      <c r="B7118" s="90"/>
      <c r="C7118" s="90"/>
      <c r="D7118" s="90"/>
      <c r="E7118" s="90"/>
      <c r="F7118" s="90"/>
      <c r="G7118" s="90"/>
      <c r="H7118" s="90"/>
    </row>
    <row r="7119" spans="1:8">
      <c r="A7119" s="90"/>
      <c r="B7119" s="90"/>
      <c r="C7119" s="90"/>
      <c r="D7119" s="90"/>
      <c r="E7119" s="90"/>
      <c r="F7119" s="90"/>
      <c r="G7119" s="90"/>
      <c r="H7119" s="90"/>
    </row>
    <row r="7120" spans="1:8">
      <c r="A7120" s="90"/>
      <c r="B7120" s="90"/>
      <c r="C7120" s="90"/>
      <c r="D7120" s="90"/>
      <c r="E7120" s="90"/>
      <c r="F7120" s="90"/>
      <c r="G7120" s="90"/>
      <c r="H7120" s="90"/>
    </row>
    <row r="7121" spans="1:8">
      <c r="A7121" s="90"/>
      <c r="B7121" s="90"/>
      <c r="C7121" s="90"/>
      <c r="D7121" s="90"/>
      <c r="E7121" s="90"/>
      <c r="F7121" s="90"/>
      <c r="G7121" s="90"/>
      <c r="H7121" s="90"/>
    </row>
    <row r="7122" spans="1:8">
      <c r="A7122" s="90"/>
      <c r="B7122" s="90"/>
      <c r="C7122" s="90"/>
      <c r="D7122" s="90"/>
      <c r="E7122" s="90"/>
      <c r="F7122" s="90"/>
      <c r="G7122" s="90"/>
      <c r="H7122" s="90"/>
    </row>
    <row r="7123" spans="1:8">
      <c r="A7123" s="90"/>
      <c r="B7123" s="90"/>
      <c r="C7123" s="90"/>
      <c r="D7123" s="90"/>
      <c r="E7123" s="90"/>
      <c r="F7123" s="90"/>
      <c r="G7123" s="90"/>
      <c r="H7123" s="90"/>
    </row>
    <row r="7124" spans="1:8">
      <c r="A7124" s="90"/>
      <c r="B7124" s="90"/>
      <c r="C7124" s="90"/>
      <c r="D7124" s="90"/>
      <c r="E7124" s="90"/>
      <c r="F7124" s="90"/>
      <c r="G7124" s="90"/>
      <c r="H7124" s="90"/>
    </row>
    <row r="7125" spans="1:8">
      <c r="A7125" s="90"/>
      <c r="B7125" s="90"/>
      <c r="C7125" s="90"/>
      <c r="D7125" s="90"/>
      <c r="E7125" s="90"/>
      <c r="F7125" s="90"/>
      <c r="G7125" s="90"/>
      <c r="H7125" s="90"/>
    </row>
    <row r="7126" spans="1:8">
      <c r="A7126" s="90"/>
      <c r="B7126" s="90"/>
      <c r="C7126" s="90"/>
      <c r="D7126" s="90"/>
      <c r="E7126" s="90"/>
      <c r="F7126" s="90"/>
      <c r="G7126" s="90"/>
      <c r="H7126" s="90"/>
    </row>
    <row r="7127" spans="1:8">
      <c r="A7127" s="90"/>
      <c r="B7127" s="90"/>
      <c r="C7127" s="90"/>
      <c r="D7127" s="90"/>
      <c r="E7127" s="90"/>
      <c r="F7127" s="90"/>
      <c r="G7127" s="90"/>
      <c r="H7127" s="90"/>
    </row>
    <row r="7128" spans="1:8">
      <c r="A7128" s="90"/>
      <c r="B7128" s="90"/>
      <c r="C7128" s="90"/>
      <c r="D7128" s="90"/>
      <c r="E7128" s="90"/>
      <c r="F7128" s="90"/>
      <c r="G7128" s="90"/>
      <c r="H7128" s="90"/>
    </row>
    <row r="7129" spans="1:8">
      <c r="A7129" s="90"/>
      <c r="B7129" s="90"/>
      <c r="C7129" s="90"/>
      <c r="D7129" s="90"/>
      <c r="E7129" s="90"/>
      <c r="F7129" s="90"/>
      <c r="G7129" s="90"/>
      <c r="H7129" s="90"/>
    </row>
    <row r="7130" spans="1:8">
      <c r="A7130" s="90"/>
      <c r="B7130" s="90"/>
      <c r="C7130" s="90"/>
      <c r="D7130" s="90"/>
      <c r="E7130" s="90"/>
      <c r="F7130" s="90"/>
      <c r="G7130" s="90"/>
      <c r="H7130" s="90"/>
    </row>
    <row r="7131" spans="1:8">
      <c r="A7131" s="90"/>
      <c r="B7131" s="90"/>
      <c r="C7131" s="90"/>
      <c r="D7131" s="90"/>
      <c r="E7131" s="90"/>
      <c r="F7131" s="90"/>
      <c r="G7131" s="90"/>
      <c r="H7131" s="90"/>
    </row>
    <row r="7132" spans="1:8">
      <c r="A7132" s="90"/>
      <c r="B7132" s="90"/>
      <c r="C7132" s="90"/>
      <c r="D7132" s="90"/>
      <c r="E7132" s="90"/>
      <c r="F7132" s="90"/>
      <c r="G7132" s="90"/>
      <c r="H7132" s="90"/>
    </row>
    <row r="7133" spans="1:8">
      <c r="A7133" s="90"/>
      <c r="B7133" s="90"/>
      <c r="C7133" s="90"/>
      <c r="D7133" s="90"/>
      <c r="E7133" s="90"/>
      <c r="F7133" s="90"/>
      <c r="G7133" s="90"/>
      <c r="H7133" s="90"/>
    </row>
    <row r="7134" spans="1:8">
      <c r="A7134" s="90"/>
      <c r="B7134" s="90"/>
      <c r="C7134" s="90"/>
      <c r="D7134" s="90"/>
      <c r="E7134" s="90"/>
      <c r="F7134" s="90"/>
      <c r="G7134" s="90"/>
      <c r="H7134" s="90"/>
    </row>
    <row r="7135" spans="1:8">
      <c r="A7135" s="90"/>
      <c r="B7135" s="90"/>
      <c r="C7135" s="90"/>
      <c r="D7135" s="90"/>
      <c r="E7135" s="90"/>
      <c r="F7135" s="90"/>
      <c r="G7135" s="90"/>
      <c r="H7135" s="90"/>
    </row>
    <row r="7136" spans="1:8">
      <c r="A7136" s="90"/>
      <c r="B7136" s="90"/>
      <c r="C7136" s="90"/>
      <c r="D7136" s="90"/>
      <c r="E7136" s="90"/>
      <c r="F7136" s="90"/>
      <c r="G7136" s="90"/>
      <c r="H7136" s="90"/>
    </row>
    <row r="7137" spans="1:8">
      <c r="A7137" s="90"/>
      <c r="B7137" s="90"/>
      <c r="C7137" s="90"/>
      <c r="D7137" s="90"/>
      <c r="E7137" s="90"/>
      <c r="F7137" s="90"/>
      <c r="G7137" s="90"/>
      <c r="H7137" s="90"/>
    </row>
    <row r="7138" spans="1:8">
      <c r="A7138" s="90"/>
      <c r="B7138" s="90"/>
      <c r="C7138" s="90"/>
      <c r="D7138" s="90"/>
      <c r="E7138" s="90"/>
      <c r="F7138" s="90"/>
      <c r="G7138" s="90"/>
      <c r="H7138" s="90"/>
    </row>
    <row r="7139" spans="1:8">
      <c r="A7139" s="90"/>
      <c r="B7139" s="90"/>
      <c r="C7139" s="90"/>
      <c r="D7139" s="90"/>
      <c r="E7139" s="90"/>
      <c r="F7139" s="90"/>
      <c r="G7139" s="90"/>
      <c r="H7139" s="90"/>
    </row>
    <row r="7140" spans="1:8">
      <c r="A7140" s="90"/>
      <c r="B7140" s="90"/>
      <c r="C7140" s="90"/>
      <c r="D7140" s="90"/>
      <c r="E7140" s="90"/>
      <c r="F7140" s="90"/>
      <c r="G7140" s="90"/>
      <c r="H7140" s="90"/>
    </row>
    <row r="7141" spans="1:8">
      <c r="A7141" s="90"/>
      <c r="B7141" s="90"/>
      <c r="C7141" s="90"/>
      <c r="D7141" s="90"/>
      <c r="E7141" s="90"/>
      <c r="F7141" s="90"/>
      <c r="G7141" s="90"/>
      <c r="H7141" s="90"/>
    </row>
    <row r="7142" spans="1:8">
      <c r="A7142" s="90"/>
      <c r="B7142" s="90"/>
      <c r="C7142" s="90"/>
      <c r="D7142" s="90"/>
      <c r="E7142" s="90"/>
      <c r="F7142" s="90"/>
      <c r="G7142" s="90"/>
      <c r="H7142" s="90"/>
    </row>
    <row r="7143" spans="1:8">
      <c r="A7143" s="90"/>
      <c r="B7143" s="90"/>
      <c r="C7143" s="90"/>
      <c r="D7143" s="90"/>
      <c r="E7143" s="90"/>
      <c r="F7143" s="90"/>
      <c r="G7143" s="90"/>
      <c r="H7143" s="90"/>
    </row>
    <row r="7144" spans="1:8">
      <c r="A7144" s="90"/>
      <c r="B7144" s="90"/>
      <c r="C7144" s="90"/>
      <c r="D7144" s="90"/>
      <c r="E7144" s="90"/>
      <c r="F7144" s="90"/>
      <c r="G7144" s="90"/>
      <c r="H7144" s="90"/>
    </row>
    <row r="7145" spans="1:8">
      <c r="A7145" s="90"/>
      <c r="B7145" s="90"/>
      <c r="C7145" s="90"/>
      <c r="D7145" s="90"/>
      <c r="E7145" s="90"/>
      <c r="F7145" s="90"/>
      <c r="G7145" s="90"/>
      <c r="H7145" s="90"/>
    </row>
    <row r="7146" spans="1:8">
      <c r="A7146" s="90"/>
      <c r="B7146" s="90"/>
      <c r="C7146" s="90"/>
      <c r="D7146" s="90"/>
      <c r="E7146" s="90"/>
      <c r="F7146" s="90"/>
      <c r="G7146" s="90"/>
      <c r="H7146" s="90"/>
    </row>
    <row r="7147" spans="1:8">
      <c r="A7147" s="90"/>
      <c r="B7147" s="90"/>
      <c r="C7147" s="90"/>
      <c r="D7147" s="90"/>
      <c r="E7147" s="90"/>
      <c r="F7147" s="90"/>
      <c r="G7147" s="90"/>
      <c r="H7147" s="90"/>
    </row>
    <row r="7148" spans="1:8">
      <c r="A7148" s="90"/>
      <c r="B7148" s="90"/>
      <c r="C7148" s="90"/>
      <c r="D7148" s="90"/>
      <c r="E7148" s="90"/>
      <c r="F7148" s="90"/>
      <c r="G7148" s="90"/>
      <c r="H7148" s="90"/>
    </row>
    <row r="7149" spans="1:8">
      <c r="A7149" s="90"/>
      <c r="B7149" s="90"/>
      <c r="C7149" s="90"/>
      <c r="D7149" s="90"/>
      <c r="E7149" s="90"/>
      <c r="F7149" s="90"/>
      <c r="G7149" s="90"/>
      <c r="H7149" s="90"/>
    </row>
    <row r="7150" spans="1:8">
      <c r="A7150" s="90"/>
      <c r="B7150" s="90"/>
      <c r="C7150" s="90"/>
      <c r="D7150" s="90"/>
      <c r="E7150" s="90"/>
      <c r="F7150" s="90"/>
      <c r="G7150" s="90"/>
      <c r="H7150" s="90"/>
    </row>
    <row r="7151" spans="1:8">
      <c r="A7151" s="90"/>
      <c r="B7151" s="90"/>
      <c r="C7151" s="90"/>
      <c r="D7151" s="90"/>
      <c r="E7151" s="90"/>
      <c r="F7151" s="90"/>
      <c r="G7151" s="90"/>
      <c r="H7151" s="90"/>
    </row>
    <row r="7152" spans="1:8">
      <c r="A7152" s="90"/>
      <c r="B7152" s="90"/>
      <c r="C7152" s="90"/>
      <c r="D7152" s="90"/>
      <c r="E7152" s="90"/>
      <c r="F7152" s="90"/>
      <c r="G7152" s="90"/>
      <c r="H7152" s="90"/>
    </row>
    <row r="7153" spans="1:8">
      <c r="A7153" s="90"/>
      <c r="B7153" s="90"/>
      <c r="C7153" s="90"/>
      <c r="D7153" s="90"/>
      <c r="E7153" s="90"/>
      <c r="F7153" s="90"/>
      <c r="G7153" s="90"/>
      <c r="H7153" s="90"/>
    </row>
    <row r="7154" spans="1:8">
      <c r="A7154" s="90"/>
      <c r="B7154" s="90"/>
      <c r="C7154" s="90"/>
      <c r="D7154" s="90"/>
      <c r="E7154" s="90"/>
      <c r="F7154" s="90"/>
      <c r="G7154" s="90"/>
      <c r="H7154" s="90"/>
    </row>
    <row r="7155" spans="1:8">
      <c r="A7155" s="90"/>
      <c r="B7155" s="90"/>
      <c r="C7155" s="90"/>
      <c r="D7155" s="90"/>
      <c r="E7155" s="90"/>
      <c r="F7155" s="90"/>
      <c r="G7155" s="90"/>
      <c r="H7155" s="90"/>
    </row>
    <row r="7156" spans="1:8">
      <c r="A7156" s="90"/>
      <c r="B7156" s="90"/>
      <c r="C7156" s="90"/>
      <c r="D7156" s="90"/>
      <c r="E7156" s="90"/>
      <c r="F7156" s="90"/>
      <c r="G7156" s="90"/>
      <c r="H7156" s="90"/>
    </row>
    <row r="7157" spans="1:8">
      <c r="A7157" s="90"/>
      <c r="B7157" s="90"/>
      <c r="C7157" s="90"/>
      <c r="D7157" s="90"/>
      <c r="E7157" s="90"/>
      <c r="F7157" s="90"/>
      <c r="G7157" s="90"/>
      <c r="H7157" s="90"/>
    </row>
    <row r="7158" spans="1:8">
      <c r="A7158" s="90"/>
      <c r="B7158" s="90"/>
      <c r="C7158" s="90"/>
      <c r="D7158" s="90"/>
      <c r="E7158" s="90"/>
      <c r="F7158" s="90"/>
      <c r="G7158" s="90"/>
      <c r="H7158" s="90"/>
    </row>
    <row r="7159" spans="1:8">
      <c r="A7159" s="90"/>
      <c r="B7159" s="90"/>
      <c r="C7159" s="90"/>
      <c r="D7159" s="90"/>
      <c r="E7159" s="90"/>
      <c r="F7159" s="90"/>
      <c r="G7159" s="90"/>
      <c r="H7159" s="90"/>
    </row>
    <row r="7160" spans="1:8">
      <c r="A7160" s="90"/>
      <c r="B7160" s="90"/>
      <c r="C7160" s="90"/>
      <c r="D7160" s="90"/>
      <c r="E7160" s="90"/>
      <c r="F7160" s="90"/>
      <c r="G7160" s="90"/>
      <c r="H7160" s="90"/>
    </row>
    <row r="7161" spans="1:8">
      <c r="A7161" s="90"/>
      <c r="B7161" s="90"/>
      <c r="C7161" s="90"/>
      <c r="D7161" s="90"/>
      <c r="E7161" s="90"/>
      <c r="F7161" s="90"/>
      <c r="G7161" s="90"/>
      <c r="H7161" s="90"/>
    </row>
    <row r="7162" spans="1:8">
      <c r="A7162" s="90"/>
      <c r="B7162" s="90"/>
      <c r="C7162" s="90"/>
      <c r="D7162" s="90"/>
      <c r="E7162" s="90"/>
      <c r="F7162" s="90"/>
      <c r="G7162" s="90"/>
      <c r="H7162" s="90"/>
    </row>
    <row r="7163" spans="1:8">
      <c r="A7163" s="90"/>
      <c r="B7163" s="90"/>
      <c r="C7163" s="90"/>
      <c r="D7163" s="90"/>
      <c r="E7163" s="90"/>
      <c r="F7163" s="90"/>
      <c r="G7163" s="90"/>
      <c r="H7163" s="90"/>
    </row>
    <row r="7164" spans="1:8">
      <c r="A7164" s="90"/>
      <c r="B7164" s="90"/>
      <c r="C7164" s="90"/>
      <c r="D7164" s="90"/>
      <c r="E7164" s="90"/>
      <c r="F7164" s="90"/>
      <c r="G7164" s="90"/>
      <c r="H7164" s="90"/>
    </row>
    <row r="7165" spans="1:8">
      <c r="A7165" s="90"/>
      <c r="B7165" s="90"/>
      <c r="C7165" s="90"/>
      <c r="D7165" s="90"/>
      <c r="E7165" s="90"/>
      <c r="F7165" s="90"/>
      <c r="G7165" s="90"/>
      <c r="H7165" s="90"/>
    </row>
    <row r="7166" spans="1:8">
      <c r="A7166" s="90"/>
      <c r="B7166" s="90"/>
      <c r="C7166" s="90"/>
      <c r="D7166" s="90"/>
      <c r="E7166" s="90"/>
      <c r="F7166" s="90"/>
      <c r="G7166" s="90"/>
      <c r="H7166" s="90"/>
    </row>
    <row r="7167" spans="1:8">
      <c r="A7167" s="90"/>
      <c r="B7167" s="90"/>
      <c r="C7167" s="90"/>
      <c r="D7167" s="90"/>
      <c r="E7167" s="90"/>
      <c r="F7167" s="90"/>
      <c r="G7167" s="90"/>
      <c r="H7167" s="90"/>
    </row>
    <row r="7168" spans="1:8">
      <c r="A7168" s="90"/>
      <c r="B7168" s="90"/>
      <c r="C7168" s="90"/>
      <c r="D7168" s="90"/>
      <c r="E7168" s="90"/>
      <c r="F7168" s="90"/>
      <c r="G7168" s="90"/>
      <c r="H7168" s="90"/>
    </row>
    <row r="7169" spans="1:8">
      <c r="A7169" s="90"/>
      <c r="B7169" s="90"/>
      <c r="C7169" s="90"/>
      <c r="D7169" s="90"/>
      <c r="E7169" s="90"/>
      <c r="F7169" s="90"/>
      <c r="G7169" s="90"/>
      <c r="H7169" s="90"/>
    </row>
    <row r="7170" spans="1:8">
      <c r="A7170" s="90"/>
      <c r="B7170" s="90"/>
      <c r="C7170" s="90"/>
      <c r="D7170" s="90"/>
      <c r="E7170" s="90"/>
      <c r="F7170" s="90"/>
      <c r="G7170" s="90"/>
      <c r="H7170" s="90"/>
    </row>
    <row r="7171" spans="1:8">
      <c r="A7171" s="90"/>
      <c r="B7171" s="90"/>
      <c r="C7171" s="90"/>
      <c r="D7171" s="90"/>
      <c r="E7171" s="90"/>
      <c r="F7171" s="90"/>
      <c r="G7171" s="90"/>
      <c r="H7171" s="90"/>
    </row>
    <row r="7172" spans="1:8">
      <c r="A7172" s="90"/>
      <c r="B7172" s="90"/>
      <c r="C7172" s="90"/>
      <c r="D7172" s="90"/>
      <c r="E7172" s="90"/>
      <c r="F7172" s="90"/>
      <c r="G7172" s="90"/>
      <c r="H7172" s="90"/>
    </row>
    <row r="7173" spans="1:8">
      <c r="A7173" s="90"/>
      <c r="B7173" s="90"/>
      <c r="C7173" s="90"/>
      <c r="D7173" s="90"/>
      <c r="E7173" s="90"/>
      <c r="F7173" s="90"/>
      <c r="G7173" s="90"/>
      <c r="H7173" s="90"/>
    </row>
    <row r="7174" spans="1:8">
      <c r="A7174" s="90"/>
      <c r="B7174" s="90"/>
      <c r="C7174" s="90"/>
      <c r="D7174" s="90"/>
      <c r="E7174" s="90"/>
      <c r="F7174" s="90"/>
      <c r="G7174" s="90"/>
      <c r="H7174" s="90"/>
    </row>
    <row r="7175" spans="1:8">
      <c r="A7175" s="90"/>
      <c r="B7175" s="90"/>
      <c r="C7175" s="90"/>
      <c r="D7175" s="90"/>
      <c r="E7175" s="90"/>
      <c r="F7175" s="90"/>
      <c r="G7175" s="90"/>
      <c r="H7175" s="90"/>
    </row>
    <row r="7176" spans="1:8">
      <c r="A7176" s="90"/>
      <c r="B7176" s="90"/>
      <c r="C7176" s="90"/>
      <c r="D7176" s="90"/>
      <c r="E7176" s="90"/>
      <c r="F7176" s="90"/>
      <c r="G7176" s="90"/>
      <c r="H7176" s="90"/>
    </row>
    <row r="7177" spans="1:8">
      <c r="A7177" s="90"/>
      <c r="B7177" s="90"/>
      <c r="C7177" s="90"/>
      <c r="D7177" s="90"/>
      <c r="E7177" s="90"/>
      <c r="F7177" s="90"/>
      <c r="G7177" s="90"/>
      <c r="H7177" s="90"/>
    </row>
    <row r="7178" spans="1:8">
      <c r="A7178" s="90"/>
      <c r="B7178" s="90"/>
      <c r="C7178" s="90"/>
      <c r="D7178" s="90"/>
      <c r="E7178" s="90"/>
      <c r="F7178" s="90"/>
      <c r="G7178" s="90"/>
      <c r="H7178" s="90"/>
    </row>
    <row r="7179" spans="1:8">
      <c r="A7179" s="90"/>
      <c r="B7179" s="90"/>
      <c r="C7179" s="90"/>
      <c r="D7179" s="90"/>
      <c r="E7179" s="90"/>
      <c r="F7179" s="90"/>
      <c r="G7179" s="90"/>
      <c r="H7179" s="90"/>
    </row>
    <row r="7180" spans="1:8">
      <c r="A7180" s="90"/>
      <c r="B7180" s="90"/>
      <c r="C7180" s="90"/>
      <c r="D7180" s="90"/>
      <c r="E7180" s="90"/>
      <c r="F7180" s="90"/>
      <c r="G7180" s="90"/>
      <c r="H7180" s="90"/>
    </row>
    <row r="7181" spans="1:8">
      <c r="A7181" s="90"/>
      <c r="B7181" s="90"/>
      <c r="C7181" s="90"/>
      <c r="D7181" s="90"/>
      <c r="E7181" s="90"/>
      <c r="F7181" s="90"/>
      <c r="G7181" s="90"/>
      <c r="H7181" s="90"/>
    </row>
    <row r="7182" spans="1:8">
      <c r="A7182" s="90"/>
      <c r="B7182" s="90"/>
      <c r="C7182" s="90"/>
      <c r="D7182" s="90"/>
      <c r="E7182" s="90"/>
      <c r="F7182" s="90"/>
      <c r="G7182" s="90"/>
      <c r="H7182" s="90"/>
    </row>
    <row r="7183" spans="1:8">
      <c r="A7183" s="90"/>
      <c r="B7183" s="90"/>
      <c r="C7183" s="90"/>
      <c r="D7183" s="90"/>
      <c r="E7183" s="90"/>
      <c r="F7183" s="90"/>
      <c r="G7183" s="90"/>
      <c r="H7183" s="90"/>
    </row>
    <row r="7184" spans="1:8">
      <c r="A7184" s="90"/>
      <c r="B7184" s="90"/>
      <c r="C7184" s="90"/>
      <c r="D7184" s="90"/>
      <c r="E7184" s="90"/>
      <c r="F7184" s="90"/>
      <c r="G7184" s="90"/>
      <c r="H7184" s="90"/>
    </row>
    <row r="7185" spans="1:8">
      <c r="A7185" s="90"/>
      <c r="B7185" s="90"/>
      <c r="C7185" s="90"/>
      <c r="D7185" s="90"/>
      <c r="E7185" s="90"/>
      <c r="F7185" s="90"/>
      <c r="G7185" s="90"/>
      <c r="H7185" s="90"/>
    </row>
    <row r="7186" spans="1:8">
      <c r="A7186" s="90"/>
      <c r="B7186" s="90"/>
      <c r="C7186" s="90"/>
      <c r="D7186" s="90"/>
      <c r="E7186" s="90"/>
      <c r="F7186" s="90"/>
      <c r="G7186" s="90"/>
      <c r="H7186" s="90"/>
    </row>
    <row r="7187" spans="1:8">
      <c r="A7187" s="90"/>
      <c r="B7187" s="90"/>
      <c r="C7187" s="90"/>
      <c r="D7187" s="90"/>
      <c r="E7187" s="90"/>
      <c r="F7187" s="90"/>
      <c r="G7187" s="90"/>
      <c r="H7187" s="90"/>
    </row>
    <row r="7188" spans="1:8">
      <c r="A7188" s="90"/>
      <c r="B7188" s="90"/>
      <c r="C7188" s="90"/>
      <c r="D7188" s="90"/>
      <c r="E7188" s="90"/>
      <c r="F7188" s="90"/>
      <c r="G7188" s="90"/>
      <c r="H7188" s="90"/>
    </row>
    <row r="7189" spans="1:8">
      <c r="A7189" s="90"/>
      <c r="B7189" s="90"/>
      <c r="C7189" s="90"/>
      <c r="D7189" s="90"/>
      <c r="E7189" s="90"/>
      <c r="F7189" s="90"/>
      <c r="G7189" s="90"/>
      <c r="H7189" s="90"/>
    </row>
    <row r="7190" spans="1:8">
      <c r="A7190" s="90"/>
      <c r="B7190" s="90"/>
      <c r="C7190" s="90"/>
      <c r="D7190" s="90"/>
      <c r="E7190" s="90"/>
      <c r="F7190" s="90"/>
      <c r="G7190" s="90"/>
      <c r="H7190" s="90"/>
    </row>
    <row r="7191" spans="1:8">
      <c r="A7191" s="90"/>
      <c r="B7191" s="90"/>
      <c r="C7191" s="90"/>
      <c r="D7191" s="90"/>
      <c r="E7191" s="90"/>
      <c r="F7191" s="90"/>
      <c r="G7191" s="90"/>
      <c r="H7191" s="90"/>
    </row>
    <row r="7192" spans="1:8">
      <c r="A7192" s="90"/>
      <c r="B7192" s="90"/>
      <c r="C7192" s="90"/>
      <c r="D7192" s="90"/>
      <c r="E7192" s="90"/>
      <c r="F7192" s="90"/>
      <c r="G7192" s="90"/>
      <c r="H7192" s="90"/>
    </row>
    <row r="7193" spans="1:8">
      <c r="A7193" s="90"/>
      <c r="B7193" s="90"/>
      <c r="C7193" s="90"/>
      <c r="D7193" s="90"/>
      <c r="E7193" s="90"/>
      <c r="F7193" s="90"/>
      <c r="G7193" s="90"/>
      <c r="H7193" s="90"/>
    </row>
    <row r="7194" spans="1:8">
      <c r="A7194" s="90"/>
      <c r="B7194" s="90"/>
      <c r="C7194" s="90"/>
      <c r="D7194" s="90"/>
      <c r="E7194" s="90"/>
      <c r="F7194" s="90"/>
      <c r="G7194" s="90"/>
      <c r="H7194" s="90"/>
    </row>
    <row r="7195" spans="1:8">
      <c r="A7195" s="90"/>
      <c r="B7195" s="90"/>
      <c r="C7195" s="90"/>
      <c r="D7195" s="90"/>
      <c r="E7195" s="90"/>
      <c r="F7195" s="90"/>
      <c r="G7195" s="90"/>
      <c r="H7195" s="90"/>
    </row>
    <row r="7196" spans="1:8">
      <c r="A7196" s="90"/>
      <c r="B7196" s="90"/>
      <c r="C7196" s="90"/>
      <c r="D7196" s="90"/>
      <c r="E7196" s="90"/>
      <c r="F7196" s="90"/>
      <c r="G7196" s="90"/>
      <c r="H7196" s="90"/>
    </row>
    <row r="7197" spans="1:8">
      <c r="A7197" s="90"/>
      <c r="B7197" s="90"/>
      <c r="C7197" s="90"/>
      <c r="D7197" s="90"/>
      <c r="E7197" s="90"/>
      <c r="F7197" s="90"/>
      <c r="G7197" s="90"/>
      <c r="H7197" s="90"/>
    </row>
    <row r="7198" spans="1:8">
      <c r="A7198" s="90"/>
      <c r="B7198" s="90"/>
      <c r="C7198" s="90"/>
      <c r="D7198" s="90"/>
      <c r="E7198" s="90"/>
      <c r="F7198" s="90"/>
      <c r="G7198" s="90"/>
      <c r="H7198" s="90"/>
    </row>
    <row r="7199" spans="1:8">
      <c r="A7199" s="90"/>
      <c r="B7199" s="90"/>
      <c r="C7199" s="90"/>
      <c r="D7199" s="90"/>
      <c r="E7199" s="90"/>
      <c r="F7199" s="90"/>
      <c r="G7199" s="90"/>
      <c r="H7199" s="90"/>
    </row>
    <row r="7200" spans="1:8">
      <c r="A7200" s="90"/>
      <c r="B7200" s="90"/>
      <c r="C7200" s="90"/>
      <c r="D7200" s="90"/>
      <c r="E7200" s="90"/>
      <c r="F7200" s="90"/>
      <c r="G7200" s="90"/>
      <c r="H7200" s="90"/>
    </row>
    <row r="7201" spans="1:8">
      <c r="A7201" s="90"/>
      <c r="B7201" s="90"/>
      <c r="C7201" s="90"/>
      <c r="D7201" s="90"/>
      <c r="E7201" s="90"/>
      <c r="F7201" s="90"/>
      <c r="G7201" s="90"/>
      <c r="H7201" s="90"/>
    </row>
    <row r="7202" spans="1:8">
      <c r="A7202" s="90"/>
      <c r="B7202" s="90"/>
      <c r="C7202" s="90"/>
      <c r="D7202" s="90"/>
      <c r="E7202" s="90"/>
      <c r="F7202" s="90"/>
      <c r="G7202" s="90"/>
      <c r="H7202" s="90"/>
    </row>
    <row r="7203" spans="1:8">
      <c r="A7203" s="90"/>
      <c r="B7203" s="90"/>
      <c r="C7203" s="90"/>
      <c r="D7203" s="90"/>
      <c r="E7203" s="90"/>
      <c r="F7203" s="90"/>
      <c r="G7203" s="90"/>
      <c r="H7203" s="90"/>
    </row>
    <row r="7204" spans="1:8">
      <c r="A7204" s="90"/>
      <c r="B7204" s="90"/>
      <c r="C7204" s="90"/>
      <c r="D7204" s="90"/>
      <c r="E7204" s="90"/>
      <c r="F7204" s="90"/>
      <c r="G7204" s="90"/>
      <c r="H7204" s="90"/>
    </row>
    <row r="7205" spans="1:8">
      <c r="A7205" s="90"/>
      <c r="B7205" s="90"/>
      <c r="C7205" s="90"/>
      <c r="D7205" s="90"/>
      <c r="E7205" s="90"/>
      <c r="F7205" s="90"/>
      <c r="G7205" s="90"/>
      <c r="H7205" s="90"/>
    </row>
    <row r="7206" spans="1:8">
      <c r="A7206" s="90"/>
      <c r="B7206" s="90"/>
      <c r="C7206" s="90"/>
      <c r="D7206" s="90"/>
      <c r="E7206" s="90"/>
      <c r="F7206" s="90"/>
      <c r="G7206" s="90"/>
      <c r="H7206" s="90"/>
    </row>
    <row r="7207" spans="1:8">
      <c r="A7207" s="90"/>
      <c r="B7207" s="90"/>
      <c r="C7207" s="90"/>
      <c r="D7207" s="90"/>
      <c r="E7207" s="90"/>
      <c r="F7207" s="90"/>
      <c r="G7207" s="90"/>
      <c r="H7207" s="90"/>
    </row>
    <row r="7208" spans="1:8">
      <c r="A7208" s="90"/>
      <c r="B7208" s="90"/>
      <c r="C7208" s="90"/>
      <c r="D7208" s="90"/>
      <c r="E7208" s="90"/>
      <c r="F7208" s="90"/>
      <c r="G7208" s="90"/>
      <c r="H7208" s="90"/>
    </row>
    <row r="7209" spans="1:8">
      <c r="A7209" s="90"/>
      <c r="B7209" s="90"/>
      <c r="C7209" s="90"/>
      <c r="D7209" s="90"/>
      <c r="E7209" s="90"/>
      <c r="F7209" s="90"/>
      <c r="G7209" s="90"/>
      <c r="H7209" s="90"/>
    </row>
    <row r="7210" spans="1:8">
      <c r="A7210" s="90"/>
      <c r="B7210" s="90"/>
      <c r="C7210" s="90"/>
      <c r="D7210" s="90"/>
      <c r="E7210" s="90"/>
      <c r="F7210" s="90"/>
      <c r="G7210" s="90"/>
      <c r="H7210" s="90"/>
    </row>
    <row r="7211" spans="1:8">
      <c r="A7211" s="90"/>
      <c r="B7211" s="90"/>
      <c r="C7211" s="90"/>
      <c r="D7211" s="90"/>
      <c r="E7211" s="90"/>
      <c r="F7211" s="90"/>
      <c r="G7211" s="90"/>
      <c r="H7211" s="90"/>
    </row>
    <row r="7212" spans="1:8">
      <c r="A7212" s="90"/>
      <c r="B7212" s="90"/>
      <c r="C7212" s="90"/>
      <c r="D7212" s="90"/>
      <c r="E7212" s="90"/>
      <c r="F7212" s="90"/>
      <c r="G7212" s="90"/>
      <c r="H7212" s="90"/>
    </row>
    <row r="7213" spans="1:8">
      <c r="A7213" s="90"/>
      <c r="B7213" s="90"/>
      <c r="C7213" s="90"/>
      <c r="D7213" s="90"/>
      <c r="E7213" s="90"/>
      <c r="F7213" s="90"/>
      <c r="G7213" s="90"/>
      <c r="H7213" s="90"/>
    </row>
    <row r="7214" spans="1:8">
      <c r="A7214" s="90"/>
      <c r="B7214" s="90"/>
      <c r="C7214" s="90"/>
      <c r="D7214" s="90"/>
      <c r="E7214" s="90"/>
      <c r="F7214" s="90"/>
      <c r="G7214" s="90"/>
      <c r="H7214" s="90"/>
    </row>
    <row r="7215" spans="1:8">
      <c r="A7215" s="90"/>
      <c r="B7215" s="90"/>
      <c r="C7215" s="90"/>
      <c r="D7215" s="90"/>
      <c r="E7215" s="90"/>
      <c r="F7215" s="90"/>
      <c r="G7215" s="90"/>
      <c r="H7215" s="90"/>
    </row>
    <row r="7216" spans="1:8">
      <c r="A7216" s="90"/>
      <c r="B7216" s="90"/>
      <c r="C7216" s="90"/>
      <c r="D7216" s="90"/>
      <c r="E7216" s="90"/>
      <c r="F7216" s="90"/>
      <c r="G7216" s="90"/>
      <c r="H7216" s="90"/>
    </row>
    <row r="7217" spans="1:8">
      <c r="A7217" s="90"/>
      <c r="B7217" s="90"/>
      <c r="C7217" s="90"/>
      <c r="D7217" s="90"/>
      <c r="E7217" s="90"/>
      <c r="F7217" s="90"/>
      <c r="G7217" s="90"/>
      <c r="H7217" s="90"/>
    </row>
    <row r="7218" spans="1:8">
      <c r="A7218" s="90"/>
      <c r="B7218" s="90"/>
      <c r="C7218" s="90"/>
      <c r="D7218" s="90"/>
      <c r="E7218" s="90"/>
      <c r="F7218" s="90"/>
      <c r="G7218" s="90"/>
      <c r="H7218" s="90"/>
    </row>
    <row r="7219" spans="1:8">
      <c r="A7219" s="90"/>
      <c r="B7219" s="90"/>
      <c r="C7219" s="90"/>
      <c r="D7219" s="90"/>
      <c r="E7219" s="90"/>
      <c r="F7219" s="90"/>
      <c r="G7219" s="90"/>
      <c r="H7219" s="90"/>
    </row>
    <row r="7220" spans="1:8">
      <c r="A7220" s="90"/>
      <c r="B7220" s="90"/>
      <c r="C7220" s="90"/>
      <c r="D7220" s="90"/>
      <c r="E7220" s="90"/>
      <c r="F7220" s="90"/>
      <c r="G7220" s="90"/>
      <c r="H7220" s="90"/>
    </row>
    <row r="7221" spans="1:8">
      <c r="A7221" s="90"/>
      <c r="B7221" s="90"/>
      <c r="C7221" s="90"/>
      <c r="D7221" s="90"/>
      <c r="E7221" s="90"/>
      <c r="F7221" s="90"/>
      <c r="G7221" s="90"/>
      <c r="H7221" s="90"/>
    </row>
    <row r="7222" spans="1:8">
      <c r="A7222" s="90"/>
      <c r="B7222" s="90"/>
      <c r="C7222" s="90"/>
      <c r="D7222" s="90"/>
      <c r="E7222" s="90"/>
      <c r="F7222" s="90"/>
      <c r="G7222" s="90"/>
      <c r="H7222" s="90"/>
    </row>
    <row r="7223" spans="1:8">
      <c r="A7223" s="90"/>
      <c r="B7223" s="90"/>
      <c r="C7223" s="90"/>
      <c r="D7223" s="90"/>
      <c r="E7223" s="90"/>
      <c r="F7223" s="90"/>
      <c r="G7223" s="90"/>
      <c r="H7223" s="90"/>
    </row>
    <row r="7224" spans="1:8">
      <c r="A7224" s="90"/>
      <c r="B7224" s="90"/>
      <c r="C7224" s="90"/>
      <c r="D7224" s="90"/>
      <c r="E7224" s="90"/>
      <c r="F7224" s="90"/>
      <c r="G7224" s="90"/>
      <c r="H7224" s="90"/>
    </row>
    <row r="7225" spans="1:8">
      <c r="A7225" s="90"/>
      <c r="B7225" s="90"/>
      <c r="C7225" s="90"/>
      <c r="D7225" s="90"/>
      <c r="E7225" s="90"/>
      <c r="F7225" s="90"/>
      <c r="G7225" s="90"/>
      <c r="H7225" s="90"/>
    </row>
    <row r="7226" spans="1:8">
      <c r="A7226" s="90"/>
      <c r="B7226" s="90"/>
      <c r="C7226" s="90"/>
      <c r="D7226" s="90"/>
      <c r="E7226" s="90"/>
      <c r="F7226" s="90"/>
      <c r="G7226" s="90"/>
      <c r="H7226" s="90"/>
    </row>
    <row r="7227" spans="1:8">
      <c r="A7227" s="90"/>
      <c r="B7227" s="90"/>
      <c r="C7227" s="90"/>
      <c r="D7227" s="90"/>
      <c r="E7227" s="90"/>
      <c r="F7227" s="90"/>
      <c r="G7227" s="90"/>
      <c r="H7227" s="90"/>
    </row>
    <row r="7228" spans="1:8">
      <c r="A7228" s="90"/>
      <c r="B7228" s="90"/>
      <c r="C7228" s="90"/>
      <c r="D7228" s="90"/>
      <c r="E7228" s="90"/>
      <c r="F7228" s="90"/>
      <c r="G7228" s="90"/>
      <c r="H7228" s="90"/>
    </row>
    <row r="7229" spans="1:8">
      <c r="A7229" s="90"/>
      <c r="B7229" s="90"/>
      <c r="C7229" s="90"/>
      <c r="D7229" s="90"/>
      <c r="E7229" s="90"/>
      <c r="F7229" s="90"/>
      <c r="G7229" s="90"/>
      <c r="H7229" s="90"/>
    </row>
    <row r="7230" spans="1:8">
      <c r="A7230" s="90"/>
      <c r="B7230" s="90"/>
      <c r="C7230" s="90"/>
      <c r="D7230" s="90"/>
      <c r="E7230" s="90"/>
      <c r="F7230" s="90"/>
      <c r="G7230" s="90"/>
      <c r="H7230" s="90"/>
    </row>
    <row r="7231" spans="1:8">
      <c r="A7231" s="90"/>
      <c r="B7231" s="90"/>
      <c r="C7231" s="90"/>
      <c r="D7231" s="90"/>
      <c r="E7231" s="90"/>
      <c r="F7231" s="90"/>
      <c r="G7231" s="90"/>
      <c r="H7231" s="90"/>
    </row>
    <row r="7232" spans="1:8">
      <c r="A7232" s="90"/>
      <c r="B7232" s="90"/>
      <c r="C7232" s="90"/>
      <c r="D7232" s="90"/>
      <c r="E7232" s="90"/>
      <c r="F7232" s="90"/>
      <c r="G7232" s="90"/>
      <c r="H7232" s="90"/>
    </row>
    <row r="7233" spans="1:8">
      <c r="A7233" s="90"/>
      <c r="B7233" s="90"/>
      <c r="C7233" s="90"/>
      <c r="D7233" s="90"/>
      <c r="E7233" s="90"/>
      <c r="F7233" s="90"/>
      <c r="G7233" s="90"/>
      <c r="H7233" s="90"/>
    </row>
    <row r="7234" spans="1:8">
      <c r="A7234" s="90"/>
      <c r="B7234" s="90"/>
      <c r="C7234" s="90"/>
      <c r="D7234" s="90"/>
      <c r="E7234" s="90"/>
      <c r="F7234" s="90"/>
      <c r="G7234" s="90"/>
      <c r="H7234" s="90"/>
    </row>
    <row r="7235" spans="1:8">
      <c r="A7235" s="90"/>
      <c r="B7235" s="90"/>
      <c r="C7235" s="90"/>
      <c r="D7235" s="90"/>
      <c r="E7235" s="90"/>
      <c r="F7235" s="90"/>
      <c r="G7235" s="90"/>
      <c r="H7235" s="90"/>
    </row>
    <row r="7236" spans="1:8">
      <c r="A7236" s="90"/>
      <c r="B7236" s="90"/>
      <c r="C7236" s="90"/>
      <c r="D7236" s="90"/>
      <c r="E7236" s="90"/>
      <c r="F7236" s="90"/>
      <c r="G7236" s="90"/>
      <c r="H7236" s="90"/>
    </row>
    <row r="7237" spans="1:8">
      <c r="A7237" s="90"/>
      <c r="B7237" s="90"/>
      <c r="C7237" s="90"/>
      <c r="D7237" s="90"/>
      <c r="E7237" s="90"/>
      <c r="F7237" s="90"/>
      <c r="G7237" s="90"/>
      <c r="H7237" s="90"/>
    </row>
    <row r="7238" spans="1:8">
      <c r="A7238" s="90"/>
      <c r="B7238" s="90"/>
      <c r="C7238" s="90"/>
      <c r="D7238" s="90"/>
      <c r="E7238" s="90"/>
      <c r="F7238" s="90"/>
      <c r="G7238" s="90"/>
      <c r="H7238" s="90"/>
    </row>
    <row r="7239" spans="1:8">
      <c r="A7239" s="90"/>
      <c r="B7239" s="90"/>
      <c r="C7239" s="90"/>
      <c r="D7239" s="90"/>
      <c r="E7239" s="90"/>
      <c r="F7239" s="90"/>
      <c r="G7239" s="90"/>
      <c r="H7239" s="90"/>
    </row>
    <row r="7240" spans="1:8">
      <c r="A7240" s="90"/>
      <c r="B7240" s="90"/>
      <c r="C7240" s="90"/>
      <c r="D7240" s="90"/>
      <c r="E7240" s="90"/>
      <c r="F7240" s="90"/>
      <c r="G7240" s="90"/>
      <c r="H7240" s="90"/>
    </row>
    <row r="7241" spans="1:8">
      <c r="A7241" s="90"/>
      <c r="B7241" s="90"/>
      <c r="C7241" s="90"/>
      <c r="D7241" s="90"/>
      <c r="E7241" s="90"/>
      <c r="F7241" s="90"/>
      <c r="G7241" s="90"/>
      <c r="H7241" s="90"/>
    </row>
    <row r="7242" spans="1:8">
      <c r="A7242" s="90"/>
      <c r="B7242" s="90"/>
      <c r="C7242" s="90"/>
      <c r="D7242" s="90"/>
      <c r="E7242" s="90"/>
      <c r="F7242" s="90"/>
      <c r="G7242" s="90"/>
      <c r="H7242" s="90"/>
    </row>
    <row r="7243" spans="1:8">
      <c r="A7243" s="90"/>
      <c r="B7243" s="90"/>
      <c r="C7243" s="90"/>
      <c r="D7243" s="90"/>
      <c r="E7243" s="90"/>
      <c r="F7243" s="90"/>
      <c r="G7243" s="90"/>
      <c r="H7243" s="90"/>
    </row>
    <row r="7244" spans="1:8">
      <c r="A7244" s="90"/>
      <c r="B7244" s="90"/>
      <c r="C7244" s="90"/>
      <c r="D7244" s="90"/>
      <c r="E7244" s="90"/>
      <c r="F7244" s="90"/>
      <c r="G7244" s="90"/>
      <c r="H7244" s="90"/>
    </row>
    <row r="7245" spans="1:8">
      <c r="A7245" s="90"/>
      <c r="B7245" s="90"/>
      <c r="C7245" s="90"/>
      <c r="D7245" s="90"/>
      <c r="E7245" s="90"/>
      <c r="F7245" s="90"/>
      <c r="G7245" s="90"/>
      <c r="H7245" s="90"/>
    </row>
    <row r="7246" spans="1:8">
      <c r="A7246" s="90"/>
      <c r="B7246" s="90"/>
      <c r="C7246" s="90"/>
      <c r="D7246" s="90"/>
      <c r="E7246" s="90"/>
      <c r="F7246" s="90"/>
      <c r="G7246" s="90"/>
      <c r="H7246" s="90"/>
    </row>
    <row r="7247" spans="1:8">
      <c r="A7247" s="90"/>
      <c r="B7247" s="90"/>
      <c r="C7247" s="90"/>
      <c r="D7247" s="90"/>
      <c r="E7247" s="90"/>
      <c r="F7247" s="90"/>
      <c r="G7247" s="90"/>
      <c r="H7247" s="90"/>
    </row>
    <row r="7248" spans="1:8">
      <c r="A7248" s="90"/>
      <c r="B7248" s="90"/>
      <c r="C7248" s="90"/>
      <c r="D7248" s="90"/>
      <c r="E7248" s="90"/>
      <c r="F7248" s="90"/>
      <c r="G7248" s="90"/>
      <c r="H7248" s="90"/>
    </row>
    <row r="7249" spans="1:8">
      <c r="A7249" s="90"/>
      <c r="B7249" s="90"/>
      <c r="C7249" s="90"/>
      <c r="D7249" s="90"/>
      <c r="E7249" s="90"/>
      <c r="F7249" s="90"/>
      <c r="G7249" s="90"/>
      <c r="H7249" s="90"/>
    </row>
    <row r="7250" spans="1:8">
      <c r="A7250" s="90"/>
      <c r="B7250" s="90"/>
      <c r="C7250" s="90"/>
      <c r="D7250" s="90"/>
      <c r="E7250" s="90"/>
      <c r="F7250" s="90"/>
      <c r="G7250" s="90"/>
      <c r="H7250" s="90"/>
    </row>
    <row r="7251" spans="1:8">
      <c r="A7251" s="90"/>
      <c r="B7251" s="90"/>
      <c r="C7251" s="90"/>
      <c r="D7251" s="90"/>
      <c r="E7251" s="90"/>
      <c r="F7251" s="90"/>
      <c r="G7251" s="90"/>
      <c r="H7251" s="90"/>
    </row>
    <row r="7252" spans="1:8">
      <c r="A7252" s="90"/>
      <c r="B7252" s="90"/>
      <c r="C7252" s="90"/>
      <c r="D7252" s="90"/>
      <c r="E7252" s="90"/>
      <c r="F7252" s="90"/>
      <c r="G7252" s="90"/>
      <c r="H7252" s="90"/>
    </row>
    <row r="7253" spans="1:8">
      <c r="A7253" s="90"/>
      <c r="B7253" s="90"/>
      <c r="C7253" s="90"/>
      <c r="D7253" s="90"/>
      <c r="E7253" s="90"/>
      <c r="F7253" s="90"/>
      <c r="G7253" s="90"/>
      <c r="H7253" s="90"/>
    </row>
    <row r="7254" spans="1:8">
      <c r="A7254" s="90"/>
      <c r="B7254" s="90"/>
      <c r="C7254" s="90"/>
      <c r="D7254" s="90"/>
      <c r="E7254" s="90"/>
      <c r="F7254" s="90"/>
      <c r="G7254" s="90"/>
      <c r="H7254" s="90"/>
    </row>
    <row r="7255" spans="1:8">
      <c r="A7255" s="90"/>
      <c r="B7255" s="90"/>
      <c r="C7255" s="90"/>
      <c r="D7255" s="90"/>
      <c r="E7255" s="90"/>
      <c r="F7255" s="90"/>
      <c r="G7255" s="90"/>
      <c r="H7255" s="90"/>
    </row>
    <row r="7256" spans="1:8">
      <c r="A7256" s="90"/>
      <c r="B7256" s="90"/>
      <c r="C7256" s="90"/>
      <c r="D7256" s="90"/>
      <c r="E7256" s="90"/>
      <c r="F7256" s="90"/>
      <c r="G7256" s="90"/>
      <c r="H7256" s="90"/>
    </row>
    <row r="7257" spans="1:8">
      <c r="A7257" s="90"/>
      <c r="B7257" s="90"/>
      <c r="C7257" s="90"/>
      <c r="D7257" s="90"/>
      <c r="E7257" s="90"/>
      <c r="F7257" s="90"/>
      <c r="G7257" s="90"/>
      <c r="H7257" s="90"/>
    </row>
    <row r="7258" spans="1:8">
      <c r="A7258" s="90"/>
      <c r="B7258" s="90"/>
      <c r="C7258" s="90"/>
      <c r="D7258" s="90"/>
      <c r="E7258" s="90"/>
      <c r="F7258" s="90"/>
      <c r="G7258" s="90"/>
      <c r="H7258" s="90"/>
    </row>
    <row r="7259" spans="1:8">
      <c r="A7259" s="90"/>
      <c r="B7259" s="90"/>
      <c r="C7259" s="90"/>
      <c r="D7259" s="90"/>
      <c r="E7259" s="90"/>
      <c r="F7259" s="90"/>
      <c r="G7259" s="90"/>
      <c r="H7259" s="90"/>
    </row>
    <row r="7260" spans="1:8">
      <c r="A7260" s="90"/>
      <c r="B7260" s="90"/>
      <c r="C7260" s="90"/>
      <c r="D7260" s="90"/>
      <c r="E7260" s="90"/>
      <c r="F7260" s="90"/>
      <c r="G7260" s="90"/>
      <c r="H7260" s="90"/>
    </row>
    <row r="7261" spans="1:8">
      <c r="A7261" s="90"/>
      <c r="B7261" s="90"/>
      <c r="C7261" s="90"/>
      <c r="D7261" s="90"/>
      <c r="E7261" s="90"/>
      <c r="F7261" s="90"/>
      <c r="G7261" s="90"/>
      <c r="H7261" s="90"/>
    </row>
    <row r="7262" spans="1:8">
      <c r="A7262" s="90"/>
      <c r="B7262" s="90"/>
      <c r="C7262" s="90"/>
      <c r="D7262" s="90"/>
      <c r="E7262" s="90"/>
      <c r="F7262" s="90"/>
      <c r="G7262" s="90"/>
      <c r="H7262" s="90"/>
    </row>
    <row r="7263" spans="1:8">
      <c r="A7263" s="90"/>
      <c r="B7263" s="90"/>
      <c r="C7263" s="90"/>
      <c r="D7263" s="90"/>
      <c r="E7263" s="90"/>
      <c r="F7263" s="90"/>
      <c r="G7263" s="90"/>
      <c r="H7263" s="90"/>
    </row>
    <row r="7264" spans="1:8">
      <c r="A7264" s="90"/>
      <c r="B7264" s="90"/>
      <c r="C7264" s="90"/>
      <c r="D7264" s="90"/>
      <c r="E7264" s="90"/>
      <c r="F7264" s="90"/>
      <c r="G7264" s="90"/>
      <c r="H7264" s="90"/>
    </row>
    <row r="7265" spans="1:8">
      <c r="A7265" s="90"/>
      <c r="B7265" s="90"/>
      <c r="C7265" s="90"/>
      <c r="D7265" s="90"/>
      <c r="E7265" s="90"/>
      <c r="F7265" s="90"/>
      <c r="G7265" s="90"/>
      <c r="H7265" s="90"/>
    </row>
    <row r="7266" spans="1:8">
      <c r="A7266" s="90"/>
      <c r="B7266" s="90"/>
      <c r="C7266" s="90"/>
      <c r="D7266" s="90"/>
      <c r="E7266" s="90"/>
      <c r="F7266" s="90"/>
      <c r="G7266" s="90"/>
      <c r="H7266" s="90"/>
    </row>
    <row r="7267" spans="1:8">
      <c r="A7267" s="90"/>
      <c r="B7267" s="90"/>
      <c r="C7267" s="90"/>
      <c r="D7267" s="90"/>
      <c r="E7267" s="90"/>
      <c r="F7267" s="90"/>
      <c r="G7267" s="90"/>
      <c r="H7267" s="90"/>
    </row>
    <row r="7268" spans="1:8">
      <c r="A7268" s="90"/>
      <c r="B7268" s="90"/>
      <c r="C7268" s="90"/>
      <c r="D7268" s="90"/>
      <c r="E7268" s="90"/>
      <c r="F7268" s="90"/>
      <c r="G7268" s="90"/>
      <c r="H7268" s="90"/>
    </row>
    <row r="7269" spans="1:8">
      <c r="A7269" s="90"/>
      <c r="B7269" s="90"/>
      <c r="C7269" s="90"/>
      <c r="D7269" s="90"/>
      <c r="E7269" s="90"/>
      <c r="F7269" s="90"/>
      <c r="G7269" s="90"/>
      <c r="H7269" s="90"/>
    </row>
    <row r="7270" spans="1:8">
      <c r="A7270" s="90"/>
      <c r="B7270" s="90"/>
      <c r="C7270" s="90"/>
      <c r="D7270" s="90"/>
      <c r="E7270" s="90"/>
      <c r="F7270" s="90"/>
      <c r="G7270" s="90"/>
      <c r="H7270" s="90"/>
    </row>
    <row r="7271" spans="1:8">
      <c r="A7271" s="90"/>
      <c r="B7271" s="90"/>
      <c r="C7271" s="90"/>
      <c r="D7271" s="90"/>
      <c r="E7271" s="90"/>
      <c r="F7271" s="90"/>
      <c r="G7271" s="90"/>
      <c r="H7271" s="90"/>
    </row>
    <row r="7272" spans="1:8">
      <c r="A7272" s="90"/>
      <c r="B7272" s="90"/>
      <c r="C7272" s="90"/>
      <c r="D7272" s="90"/>
      <c r="E7272" s="90"/>
      <c r="F7272" s="90"/>
      <c r="G7272" s="90"/>
      <c r="H7272" s="90"/>
    </row>
    <row r="7273" spans="1:8">
      <c r="A7273" s="90"/>
      <c r="B7273" s="90"/>
      <c r="C7273" s="90"/>
      <c r="D7273" s="90"/>
      <c r="E7273" s="90"/>
      <c r="F7273" s="90"/>
      <c r="G7273" s="90"/>
      <c r="H7273" s="90"/>
    </row>
    <row r="7274" spans="1:8">
      <c r="A7274" s="90"/>
      <c r="B7274" s="90"/>
      <c r="C7274" s="90"/>
      <c r="D7274" s="90"/>
      <c r="E7274" s="90"/>
      <c r="F7274" s="90"/>
      <c r="G7274" s="90"/>
      <c r="H7274" s="90"/>
    </row>
    <row r="7275" spans="1:8">
      <c r="A7275" s="90"/>
      <c r="B7275" s="90"/>
      <c r="C7275" s="90"/>
      <c r="D7275" s="90"/>
      <c r="E7275" s="90"/>
      <c r="F7275" s="90"/>
      <c r="G7275" s="90"/>
      <c r="H7275" s="90"/>
    </row>
    <row r="7276" spans="1:8">
      <c r="A7276" s="90"/>
      <c r="B7276" s="90"/>
      <c r="C7276" s="90"/>
      <c r="D7276" s="90"/>
      <c r="E7276" s="90"/>
      <c r="F7276" s="90"/>
      <c r="G7276" s="90"/>
      <c r="H7276" s="90"/>
    </row>
    <row r="7277" spans="1:8">
      <c r="A7277" s="90"/>
      <c r="B7277" s="90"/>
      <c r="C7277" s="90"/>
      <c r="D7277" s="90"/>
      <c r="E7277" s="90"/>
      <c r="F7277" s="90"/>
      <c r="G7277" s="90"/>
      <c r="H7277" s="90"/>
    </row>
    <row r="7278" spans="1:8">
      <c r="A7278" s="90"/>
      <c r="B7278" s="90"/>
      <c r="C7278" s="90"/>
      <c r="D7278" s="90"/>
      <c r="E7278" s="90"/>
      <c r="F7278" s="90"/>
      <c r="G7278" s="90"/>
      <c r="H7278" s="90"/>
    </row>
    <row r="7279" spans="1:8">
      <c r="A7279" s="90"/>
      <c r="B7279" s="90"/>
      <c r="C7279" s="90"/>
      <c r="D7279" s="90"/>
      <c r="E7279" s="90"/>
      <c r="F7279" s="90"/>
      <c r="G7279" s="90"/>
      <c r="H7279" s="90"/>
    </row>
    <row r="7280" spans="1:8">
      <c r="A7280" s="90"/>
      <c r="B7280" s="90"/>
      <c r="C7280" s="90"/>
      <c r="D7280" s="90"/>
      <c r="E7280" s="90"/>
      <c r="F7280" s="90"/>
      <c r="G7280" s="90"/>
      <c r="H7280" s="90"/>
    </row>
    <row r="7281" spans="1:8">
      <c r="A7281" s="90"/>
      <c r="B7281" s="90"/>
      <c r="C7281" s="90"/>
      <c r="D7281" s="90"/>
      <c r="E7281" s="90"/>
      <c r="F7281" s="90"/>
      <c r="G7281" s="90"/>
      <c r="H7281" s="90"/>
    </row>
    <row r="7282" spans="1:8">
      <c r="A7282" s="90"/>
      <c r="B7282" s="90"/>
      <c r="C7282" s="90"/>
      <c r="D7282" s="90"/>
      <c r="E7282" s="90"/>
      <c r="F7282" s="90"/>
      <c r="G7282" s="90"/>
      <c r="H7282" s="90"/>
    </row>
    <row r="7283" spans="1:8">
      <c r="A7283" s="90"/>
      <c r="B7283" s="90"/>
      <c r="C7283" s="90"/>
      <c r="D7283" s="90"/>
      <c r="E7283" s="90"/>
      <c r="F7283" s="90"/>
      <c r="G7283" s="90"/>
      <c r="H7283" s="90"/>
    </row>
    <row r="7284" spans="1:8">
      <c r="A7284" s="90"/>
      <c r="B7284" s="90"/>
      <c r="C7284" s="90"/>
      <c r="D7284" s="90"/>
      <c r="E7284" s="90"/>
      <c r="F7284" s="90"/>
      <c r="G7284" s="90"/>
      <c r="H7284" s="90"/>
    </row>
    <row r="7285" spans="1:8">
      <c r="A7285" s="90"/>
      <c r="B7285" s="90"/>
      <c r="C7285" s="90"/>
      <c r="D7285" s="90"/>
      <c r="E7285" s="90"/>
      <c r="F7285" s="90"/>
      <c r="G7285" s="90"/>
      <c r="H7285" s="90"/>
    </row>
    <row r="7286" spans="1:8">
      <c r="A7286" s="90"/>
      <c r="B7286" s="90"/>
      <c r="C7286" s="90"/>
      <c r="D7286" s="90"/>
      <c r="E7286" s="90"/>
      <c r="F7286" s="90"/>
      <c r="G7286" s="90"/>
      <c r="H7286" s="90"/>
    </row>
    <row r="7287" spans="1:8">
      <c r="A7287" s="90"/>
      <c r="B7287" s="90"/>
      <c r="C7287" s="90"/>
      <c r="D7287" s="90"/>
      <c r="E7287" s="90"/>
      <c r="F7287" s="90"/>
      <c r="G7287" s="90"/>
      <c r="H7287" s="90"/>
    </row>
    <row r="7288" spans="1:8">
      <c r="A7288" s="90"/>
      <c r="B7288" s="90"/>
      <c r="C7288" s="90"/>
      <c r="D7288" s="90"/>
      <c r="E7288" s="90"/>
      <c r="F7288" s="90"/>
      <c r="G7288" s="90"/>
      <c r="H7288" s="90"/>
    </row>
    <row r="7289" spans="1:8">
      <c r="A7289" s="90"/>
      <c r="B7289" s="90"/>
      <c r="C7289" s="90"/>
      <c r="D7289" s="90"/>
      <c r="E7289" s="90"/>
      <c r="F7289" s="90"/>
      <c r="G7289" s="90"/>
      <c r="H7289" s="90"/>
    </row>
    <row r="7290" spans="1:8">
      <c r="A7290" s="90"/>
      <c r="B7290" s="90"/>
      <c r="C7290" s="90"/>
      <c r="D7290" s="90"/>
      <c r="E7290" s="90"/>
      <c r="F7290" s="90"/>
      <c r="G7290" s="90"/>
      <c r="H7290" s="90"/>
    </row>
    <row r="7291" spans="1:8">
      <c r="A7291" s="90"/>
      <c r="B7291" s="90"/>
      <c r="C7291" s="90"/>
      <c r="D7291" s="90"/>
      <c r="E7291" s="90"/>
      <c r="F7291" s="90"/>
      <c r="G7291" s="90"/>
      <c r="H7291" s="90"/>
    </row>
    <row r="7292" spans="1:8">
      <c r="A7292" s="90"/>
      <c r="B7292" s="90"/>
      <c r="C7292" s="90"/>
      <c r="D7292" s="90"/>
      <c r="E7292" s="90"/>
      <c r="F7292" s="90"/>
      <c r="G7292" s="90"/>
      <c r="H7292" s="90"/>
    </row>
    <row r="7293" spans="1:8">
      <c r="A7293" s="90"/>
      <c r="B7293" s="90"/>
      <c r="C7293" s="90"/>
      <c r="D7293" s="90"/>
      <c r="E7293" s="90"/>
      <c r="F7293" s="90"/>
      <c r="G7293" s="90"/>
      <c r="H7293" s="90"/>
    </row>
    <row r="7294" spans="1:8">
      <c r="A7294" s="90"/>
      <c r="B7294" s="90"/>
      <c r="C7294" s="90"/>
      <c r="D7294" s="90"/>
      <c r="E7294" s="90"/>
      <c r="F7294" s="90"/>
      <c r="G7294" s="90"/>
      <c r="H7294" s="90"/>
    </row>
    <row r="7295" spans="1:8">
      <c r="A7295" s="90"/>
      <c r="B7295" s="90"/>
      <c r="C7295" s="90"/>
      <c r="D7295" s="90"/>
      <c r="E7295" s="90"/>
      <c r="F7295" s="90"/>
      <c r="G7295" s="90"/>
      <c r="H7295" s="90"/>
    </row>
    <row r="7296" spans="1:8">
      <c r="A7296" s="90"/>
      <c r="B7296" s="90"/>
      <c r="C7296" s="90"/>
      <c r="D7296" s="90"/>
      <c r="E7296" s="90"/>
      <c r="F7296" s="90"/>
      <c r="G7296" s="90"/>
      <c r="H7296" s="90"/>
    </row>
    <row r="7297" spans="1:8">
      <c r="A7297" s="90"/>
      <c r="B7297" s="90"/>
      <c r="C7297" s="90"/>
      <c r="D7297" s="90"/>
      <c r="E7297" s="90"/>
      <c r="F7297" s="90"/>
      <c r="G7297" s="90"/>
      <c r="H7297" s="90"/>
    </row>
    <row r="7298" spans="1:8">
      <c r="A7298" s="90"/>
      <c r="B7298" s="90"/>
      <c r="C7298" s="90"/>
      <c r="D7298" s="90"/>
      <c r="E7298" s="90"/>
      <c r="F7298" s="90"/>
      <c r="G7298" s="90"/>
      <c r="H7298" s="90"/>
    </row>
    <row r="7299" spans="1:8">
      <c r="A7299" s="90"/>
      <c r="B7299" s="90"/>
      <c r="C7299" s="90"/>
      <c r="D7299" s="90"/>
      <c r="E7299" s="90"/>
      <c r="F7299" s="90"/>
      <c r="G7299" s="90"/>
      <c r="H7299" s="90"/>
    </row>
    <row r="7300" spans="1:8">
      <c r="A7300" s="90"/>
      <c r="B7300" s="90"/>
      <c r="C7300" s="90"/>
      <c r="D7300" s="90"/>
      <c r="E7300" s="90"/>
      <c r="F7300" s="90"/>
      <c r="G7300" s="90"/>
      <c r="H7300" s="90"/>
    </row>
    <row r="7301" spans="1:8">
      <c r="A7301" s="90"/>
      <c r="B7301" s="90"/>
      <c r="C7301" s="90"/>
      <c r="D7301" s="90"/>
      <c r="E7301" s="90"/>
      <c r="F7301" s="90"/>
      <c r="G7301" s="90"/>
      <c r="H7301" s="90"/>
    </row>
    <row r="7302" spans="1:8">
      <c r="A7302" s="90"/>
      <c r="B7302" s="90"/>
      <c r="C7302" s="90"/>
      <c r="D7302" s="90"/>
      <c r="E7302" s="90"/>
      <c r="F7302" s="90"/>
      <c r="G7302" s="90"/>
      <c r="H7302" s="90"/>
    </row>
    <row r="7303" spans="1:8">
      <c r="A7303" s="90"/>
      <c r="B7303" s="90"/>
      <c r="C7303" s="90"/>
      <c r="D7303" s="90"/>
      <c r="E7303" s="90"/>
      <c r="F7303" s="90"/>
      <c r="G7303" s="90"/>
      <c r="H7303" s="90"/>
    </row>
    <row r="7304" spans="1:8">
      <c r="A7304" s="90"/>
      <c r="B7304" s="90"/>
      <c r="C7304" s="90"/>
      <c r="D7304" s="90"/>
      <c r="E7304" s="90"/>
      <c r="F7304" s="90"/>
      <c r="G7304" s="90"/>
      <c r="H7304" s="90"/>
    </row>
    <row r="7305" spans="1:8">
      <c r="A7305" s="90"/>
      <c r="B7305" s="90"/>
      <c r="C7305" s="90"/>
      <c r="D7305" s="90"/>
      <c r="E7305" s="90"/>
      <c r="F7305" s="90"/>
      <c r="G7305" s="90"/>
      <c r="H7305" s="90"/>
    </row>
    <row r="7306" spans="1:8">
      <c r="A7306" s="90"/>
      <c r="B7306" s="90"/>
      <c r="C7306" s="90"/>
      <c r="D7306" s="90"/>
      <c r="E7306" s="90"/>
      <c r="F7306" s="90"/>
      <c r="G7306" s="90"/>
      <c r="H7306" s="90"/>
    </row>
    <row r="7307" spans="1:8">
      <c r="A7307" s="90"/>
      <c r="B7307" s="90"/>
      <c r="C7307" s="90"/>
      <c r="D7307" s="90"/>
      <c r="E7307" s="90"/>
      <c r="F7307" s="90"/>
      <c r="G7307" s="90"/>
      <c r="H7307" s="90"/>
    </row>
    <row r="7308" spans="1:8">
      <c r="A7308" s="90"/>
      <c r="B7308" s="90"/>
      <c r="C7308" s="90"/>
      <c r="D7308" s="90"/>
      <c r="E7308" s="90"/>
      <c r="F7308" s="90"/>
      <c r="G7308" s="90"/>
      <c r="H7308" s="90"/>
    </row>
    <row r="7309" spans="1:8">
      <c r="A7309" s="90"/>
      <c r="B7309" s="90"/>
      <c r="C7309" s="90"/>
      <c r="D7309" s="90"/>
      <c r="E7309" s="90"/>
      <c r="F7309" s="90"/>
      <c r="G7309" s="90"/>
      <c r="H7309" s="90"/>
    </row>
    <row r="7310" spans="1:8">
      <c r="A7310" s="90"/>
      <c r="B7310" s="90"/>
      <c r="C7310" s="90"/>
      <c r="D7310" s="90"/>
      <c r="E7310" s="90"/>
      <c r="F7310" s="90"/>
      <c r="G7310" s="90"/>
      <c r="H7310" s="90"/>
    </row>
    <row r="7311" spans="1:8">
      <c r="A7311" s="90"/>
      <c r="B7311" s="90"/>
      <c r="C7311" s="90"/>
      <c r="D7311" s="90"/>
      <c r="E7311" s="90"/>
      <c r="F7311" s="90"/>
      <c r="G7311" s="90"/>
      <c r="H7311" s="90"/>
    </row>
    <row r="7312" spans="1:8">
      <c r="A7312" s="90"/>
      <c r="B7312" s="90"/>
      <c r="C7312" s="90"/>
      <c r="D7312" s="90"/>
      <c r="E7312" s="90"/>
      <c r="F7312" s="90"/>
      <c r="G7312" s="90"/>
      <c r="H7312" s="90"/>
    </row>
    <row r="7313" spans="1:8">
      <c r="A7313" s="90"/>
      <c r="B7313" s="90"/>
      <c r="C7313" s="90"/>
      <c r="D7313" s="90"/>
      <c r="E7313" s="90"/>
      <c r="F7313" s="90"/>
      <c r="G7313" s="90"/>
      <c r="H7313" s="90"/>
    </row>
    <row r="7314" spans="1:8">
      <c r="A7314" s="90"/>
      <c r="B7314" s="90"/>
      <c r="C7314" s="90"/>
      <c r="D7314" s="90"/>
      <c r="E7314" s="90"/>
      <c r="F7314" s="90"/>
      <c r="G7314" s="90"/>
      <c r="H7314" s="90"/>
    </row>
    <row r="7315" spans="1:8">
      <c r="A7315" s="90"/>
      <c r="B7315" s="90"/>
      <c r="C7315" s="90"/>
      <c r="D7315" s="90"/>
      <c r="E7315" s="90"/>
      <c r="F7315" s="90"/>
      <c r="G7315" s="90"/>
      <c r="H7315" s="90"/>
    </row>
    <row r="7316" spans="1:8">
      <c r="A7316" s="90"/>
      <c r="B7316" s="90"/>
      <c r="C7316" s="90"/>
      <c r="D7316" s="90"/>
      <c r="E7316" s="90"/>
      <c r="F7316" s="90"/>
      <c r="G7316" s="90"/>
      <c r="H7316" s="90"/>
    </row>
    <row r="7317" spans="1:8">
      <c r="A7317" s="90"/>
      <c r="B7317" s="90"/>
      <c r="C7317" s="90"/>
      <c r="D7317" s="90"/>
      <c r="E7317" s="90"/>
      <c r="F7317" s="90"/>
      <c r="G7317" s="90"/>
      <c r="H7317" s="90"/>
    </row>
    <row r="7318" spans="1:8">
      <c r="A7318" s="90"/>
      <c r="B7318" s="90"/>
      <c r="C7318" s="90"/>
      <c r="D7318" s="90"/>
      <c r="E7318" s="90"/>
      <c r="F7318" s="90"/>
      <c r="G7318" s="90"/>
      <c r="H7318" s="90"/>
    </row>
    <row r="7319" spans="1:8">
      <c r="A7319" s="90"/>
      <c r="B7319" s="90"/>
      <c r="C7319" s="90"/>
      <c r="D7319" s="90"/>
      <c r="E7319" s="90"/>
      <c r="F7319" s="90"/>
      <c r="G7319" s="90"/>
      <c r="H7319" s="90"/>
    </row>
    <row r="7320" spans="1:8">
      <c r="A7320" s="90"/>
      <c r="B7320" s="90"/>
      <c r="C7320" s="90"/>
      <c r="D7320" s="90"/>
      <c r="E7320" s="90"/>
      <c r="F7320" s="90"/>
      <c r="G7320" s="90"/>
      <c r="H7320" s="90"/>
    </row>
    <row r="7321" spans="1:8">
      <c r="A7321" s="90"/>
      <c r="B7321" s="90"/>
      <c r="C7321" s="90"/>
      <c r="D7321" s="90"/>
      <c r="E7321" s="90"/>
      <c r="F7321" s="90"/>
      <c r="G7321" s="90"/>
      <c r="H7321" s="90"/>
    </row>
    <row r="7322" spans="1:8">
      <c r="A7322" s="90"/>
      <c r="B7322" s="90"/>
      <c r="C7322" s="90"/>
      <c r="D7322" s="90"/>
      <c r="E7322" s="90"/>
      <c r="F7322" s="90"/>
      <c r="G7322" s="90"/>
      <c r="H7322" s="90"/>
    </row>
    <row r="7323" spans="1:8">
      <c r="A7323" s="90"/>
      <c r="B7323" s="90"/>
      <c r="C7323" s="90"/>
      <c r="D7323" s="90"/>
      <c r="E7323" s="90"/>
      <c r="F7323" s="90"/>
      <c r="G7323" s="90"/>
      <c r="H7323" s="90"/>
    </row>
    <row r="7324" spans="1:8">
      <c r="A7324" s="90"/>
      <c r="B7324" s="90"/>
      <c r="C7324" s="90"/>
      <c r="D7324" s="90"/>
      <c r="E7324" s="90"/>
      <c r="F7324" s="90"/>
      <c r="G7324" s="90"/>
      <c r="H7324" s="90"/>
    </row>
    <row r="7325" spans="1:8">
      <c r="A7325" s="90"/>
      <c r="B7325" s="90"/>
      <c r="C7325" s="90"/>
      <c r="D7325" s="90"/>
      <c r="E7325" s="90"/>
      <c r="F7325" s="90"/>
      <c r="G7325" s="90"/>
      <c r="H7325" s="90"/>
    </row>
    <row r="7326" spans="1:8">
      <c r="A7326" s="90"/>
      <c r="B7326" s="90"/>
      <c r="C7326" s="90"/>
      <c r="D7326" s="90"/>
      <c r="E7326" s="90"/>
      <c r="F7326" s="90"/>
      <c r="G7326" s="90"/>
      <c r="H7326" s="90"/>
    </row>
    <row r="7327" spans="1:8">
      <c r="A7327" s="90"/>
      <c r="B7327" s="90"/>
      <c r="C7327" s="90"/>
      <c r="D7327" s="90"/>
      <c r="E7327" s="90"/>
      <c r="F7327" s="90"/>
      <c r="G7327" s="90"/>
      <c r="H7327" s="90"/>
    </row>
    <row r="7328" spans="1:8">
      <c r="A7328" s="90"/>
      <c r="B7328" s="90"/>
      <c r="C7328" s="90"/>
      <c r="D7328" s="90"/>
      <c r="E7328" s="90"/>
      <c r="F7328" s="90"/>
      <c r="G7328" s="90"/>
      <c r="H7328" s="90"/>
    </row>
    <row r="7329" spans="1:8">
      <c r="A7329" s="90"/>
      <c r="B7329" s="90"/>
      <c r="C7329" s="90"/>
      <c r="D7329" s="90"/>
      <c r="E7329" s="90"/>
      <c r="F7329" s="90"/>
      <c r="G7329" s="90"/>
      <c r="H7329" s="90"/>
    </row>
    <row r="7330" spans="1:8">
      <c r="A7330" s="90"/>
      <c r="B7330" s="90"/>
      <c r="C7330" s="90"/>
      <c r="D7330" s="90"/>
      <c r="E7330" s="90"/>
      <c r="F7330" s="90"/>
      <c r="G7330" s="90"/>
      <c r="H7330" s="90"/>
    </row>
    <row r="7331" spans="1:8">
      <c r="A7331" s="90"/>
      <c r="B7331" s="90"/>
      <c r="C7331" s="90"/>
      <c r="D7331" s="90"/>
      <c r="E7331" s="90"/>
      <c r="F7331" s="90"/>
      <c r="G7331" s="90"/>
      <c r="H7331" s="90"/>
    </row>
    <row r="7332" spans="1:8">
      <c r="A7332" s="90"/>
      <c r="B7332" s="90"/>
      <c r="C7332" s="90"/>
      <c r="D7332" s="90"/>
      <c r="E7332" s="90"/>
      <c r="F7332" s="90"/>
      <c r="G7332" s="90"/>
      <c r="H7332" s="90"/>
    </row>
    <row r="7333" spans="1:8">
      <c r="A7333" s="90"/>
      <c r="B7333" s="90"/>
      <c r="C7333" s="90"/>
      <c r="D7333" s="90"/>
      <c r="E7333" s="90"/>
      <c r="F7333" s="90"/>
      <c r="G7333" s="90"/>
      <c r="H7333" s="90"/>
    </row>
    <row r="7334" spans="1:8">
      <c r="A7334" s="90"/>
      <c r="B7334" s="90"/>
      <c r="C7334" s="90"/>
      <c r="D7334" s="90"/>
      <c r="E7334" s="90"/>
      <c r="F7334" s="90"/>
      <c r="G7334" s="90"/>
      <c r="H7334" s="90"/>
    </row>
    <row r="7335" spans="1:8">
      <c r="A7335" s="90"/>
      <c r="B7335" s="90"/>
      <c r="C7335" s="90"/>
      <c r="D7335" s="90"/>
      <c r="E7335" s="90"/>
      <c r="F7335" s="90"/>
      <c r="G7335" s="90"/>
      <c r="H7335" s="90"/>
    </row>
    <row r="7336" spans="1:8">
      <c r="A7336" s="90"/>
      <c r="B7336" s="90"/>
      <c r="C7336" s="90"/>
      <c r="D7336" s="90"/>
      <c r="E7336" s="90"/>
      <c r="F7336" s="90"/>
      <c r="G7336" s="90"/>
      <c r="H7336" s="90"/>
    </row>
    <row r="7337" spans="1:8">
      <c r="A7337" s="90"/>
      <c r="B7337" s="90"/>
      <c r="C7337" s="90"/>
      <c r="D7337" s="90"/>
      <c r="E7337" s="90"/>
      <c r="F7337" s="90"/>
      <c r="G7337" s="90"/>
      <c r="H7337" s="90"/>
    </row>
    <row r="7338" spans="1:8">
      <c r="A7338" s="90"/>
      <c r="B7338" s="90"/>
      <c r="C7338" s="90"/>
      <c r="D7338" s="90"/>
      <c r="E7338" s="90"/>
      <c r="F7338" s="90"/>
      <c r="G7338" s="90"/>
      <c r="H7338" s="90"/>
    </row>
    <row r="7339" spans="1:8">
      <c r="A7339" s="90"/>
      <c r="B7339" s="90"/>
      <c r="C7339" s="90"/>
      <c r="D7339" s="90"/>
      <c r="E7339" s="90"/>
      <c r="F7339" s="90"/>
      <c r="G7339" s="90"/>
      <c r="H7339" s="90"/>
    </row>
    <row r="7340" spans="1:8">
      <c r="A7340" s="90"/>
      <c r="B7340" s="90"/>
      <c r="C7340" s="90"/>
      <c r="D7340" s="90"/>
      <c r="E7340" s="90"/>
      <c r="F7340" s="90"/>
      <c r="G7340" s="90"/>
      <c r="H7340" s="90"/>
    </row>
    <row r="7341" spans="1:8">
      <c r="A7341" s="90"/>
      <c r="B7341" s="90"/>
      <c r="C7341" s="90"/>
      <c r="D7341" s="90"/>
      <c r="E7341" s="90"/>
      <c r="F7341" s="90"/>
      <c r="G7341" s="90"/>
      <c r="H7341" s="90"/>
    </row>
    <row r="7342" spans="1:8">
      <c r="A7342" s="90"/>
      <c r="B7342" s="90"/>
      <c r="C7342" s="90"/>
      <c r="D7342" s="90"/>
      <c r="E7342" s="90"/>
      <c r="F7342" s="90"/>
      <c r="G7342" s="90"/>
      <c r="H7342" s="90"/>
    </row>
    <row r="7343" spans="1:8">
      <c r="A7343" s="90"/>
      <c r="B7343" s="90"/>
      <c r="C7343" s="90"/>
      <c r="D7343" s="90"/>
      <c r="E7343" s="90"/>
      <c r="F7343" s="90"/>
      <c r="G7343" s="90"/>
      <c r="H7343" s="90"/>
    </row>
    <row r="7344" spans="1:8">
      <c r="A7344" s="90"/>
      <c r="B7344" s="90"/>
      <c r="C7344" s="90"/>
      <c r="D7344" s="90"/>
      <c r="E7344" s="90"/>
      <c r="F7344" s="90"/>
      <c r="G7344" s="90"/>
      <c r="H7344" s="90"/>
    </row>
    <row r="7345" spans="1:8">
      <c r="A7345" s="90"/>
      <c r="B7345" s="90"/>
      <c r="C7345" s="90"/>
      <c r="D7345" s="90"/>
      <c r="E7345" s="90"/>
      <c r="F7345" s="90"/>
      <c r="G7345" s="90"/>
      <c r="H7345" s="90"/>
    </row>
    <row r="7346" spans="1:8">
      <c r="A7346" s="90"/>
      <c r="B7346" s="90"/>
      <c r="C7346" s="90"/>
      <c r="D7346" s="90"/>
      <c r="E7346" s="90"/>
      <c r="F7346" s="90"/>
      <c r="G7346" s="90"/>
      <c r="H7346" s="90"/>
    </row>
    <row r="7347" spans="1:8">
      <c r="A7347" s="90"/>
      <c r="B7347" s="90"/>
      <c r="C7347" s="90"/>
      <c r="D7347" s="90"/>
      <c r="E7347" s="90"/>
      <c r="F7347" s="90"/>
      <c r="G7347" s="90"/>
      <c r="H7347" s="90"/>
    </row>
    <row r="7348" spans="1:8">
      <c r="A7348" s="90"/>
      <c r="B7348" s="90"/>
      <c r="C7348" s="90"/>
      <c r="D7348" s="90"/>
      <c r="E7348" s="90"/>
      <c r="F7348" s="90"/>
      <c r="G7348" s="90"/>
      <c r="H7348" s="90"/>
    </row>
    <row r="7349" spans="1:8">
      <c r="A7349" s="90"/>
      <c r="B7349" s="90"/>
      <c r="C7349" s="90"/>
      <c r="D7349" s="90"/>
      <c r="E7349" s="90"/>
      <c r="F7349" s="90"/>
      <c r="G7349" s="90"/>
      <c r="H7349" s="90"/>
    </row>
    <row r="7350" spans="1:8">
      <c r="A7350" s="90"/>
      <c r="B7350" s="90"/>
      <c r="C7350" s="90"/>
      <c r="D7350" s="90"/>
      <c r="E7350" s="90"/>
      <c r="F7350" s="90"/>
      <c r="G7350" s="90"/>
      <c r="H7350" s="90"/>
    </row>
    <row r="7351" spans="1:8">
      <c r="A7351" s="90"/>
      <c r="B7351" s="90"/>
      <c r="C7351" s="90"/>
      <c r="D7351" s="90"/>
      <c r="E7351" s="90"/>
      <c r="F7351" s="90"/>
      <c r="G7351" s="90"/>
      <c r="H7351" s="90"/>
    </row>
    <row r="7352" spans="1:8">
      <c r="A7352" s="90"/>
      <c r="B7352" s="90"/>
      <c r="C7352" s="90"/>
      <c r="D7352" s="90"/>
      <c r="E7352" s="90"/>
      <c r="F7352" s="90"/>
      <c r="G7352" s="90"/>
      <c r="H7352" s="90"/>
    </row>
    <row r="7353" spans="1:8">
      <c r="A7353" s="90"/>
      <c r="B7353" s="90"/>
      <c r="C7353" s="90"/>
      <c r="D7353" s="90"/>
      <c r="E7353" s="90"/>
      <c r="F7353" s="90"/>
      <c r="G7353" s="90"/>
      <c r="H7353" s="90"/>
    </row>
    <row r="7354" spans="1:8">
      <c r="A7354" s="90"/>
      <c r="B7354" s="90"/>
      <c r="C7354" s="90"/>
      <c r="D7354" s="90"/>
      <c r="E7354" s="90"/>
      <c r="F7354" s="90"/>
      <c r="G7354" s="90"/>
      <c r="H7354" s="90"/>
    </row>
    <row r="7355" spans="1:8">
      <c r="A7355" s="90"/>
      <c r="B7355" s="90"/>
      <c r="C7355" s="90"/>
      <c r="D7355" s="90"/>
      <c r="E7355" s="90"/>
      <c r="F7355" s="90"/>
      <c r="G7355" s="90"/>
      <c r="H7355" s="90"/>
    </row>
    <row r="7356" spans="1:8">
      <c r="A7356" s="90"/>
      <c r="B7356" s="90"/>
      <c r="C7356" s="90"/>
      <c r="D7356" s="90"/>
      <c r="E7356" s="90"/>
      <c r="F7356" s="90"/>
      <c r="G7356" s="90"/>
      <c r="H7356" s="90"/>
    </row>
    <row r="7357" spans="1:8">
      <c r="A7357" s="90"/>
      <c r="B7357" s="90"/>
      <c r="C7357" s="90"/>
      <c r="D7357" s="90"/>
      <c r="E7357" s="90"/>
      <c r="F7357" s="90"/>
      <c r="G7357" s="90"/>
      <c r="H7357" s="90"/>
    </row>
    <row r="7358" spans="1:8">
      <c r="A7358" s="90"/>
      <c r="B7358" s="90"/>
      <c r="C7358" s="90"/>
      <c r="D7358" s="90"/>
      <c r="E7358" s="90"/>
      <c r="F7358" s="90"/>
      <c r="G7358" s="90"/>
      <c r="H7358" s="90"/>
    </row>
    <row r="7359" spans="1:8">
      <c r="A7359" s="90"/>
      <c r="B7359" s="90"/>
      <c r="C7359" s="90"/>
      <c r="D7359" s="90"/>
      <c r="E7359" s="90"/>
      <c r="F7359" s="90"/>
      <c r="G7359" s="90"/>
      <c r="H7359" s="90"/>
    </row>
    <row r="7360" spans="1:8">
      <c r="A7360" s="90"/>
      <c r="B7360" s="90"/>
      <c r="C7360" s="90"/>
      <c r="D7360" s="90"/>
      <c r="E7360" s="90"/>
      <c r="F7360" s="90"/>
      <c r="G7360" s="90"/>
      <c r="H7360" s="90"/>
    </row>
    <row r="7361" spans="1:8">
      <c r="A7361" s="90"/>
      <c r="B7361" s="90"/>
      <c r="C7361" s="90"/>
      <c r="D7361" s="90"/>
      <c r="E7361" s="90"/>
      <c r="F7361" s="90"/>
      <c r="G7361" s="90"/>
      <c r="H7361" s="90"/>
    </row>
    <row r="7362" spans="1:8">
      <c r="A7362" s="90"/>
      <c r="B7362" s="90"/>
      <c r="C7362" s="90"/>
      <c r="D7362" s="90"/>
      <c r="E7362" s="90"/>
      <c r="F7362" s="90"/>
      <c r="G7362" s="90"/>
      <c r="H7362" s="90"/>
    </row>
    <row r="7363" spans="1:8">
      <c r="A7363" s="90"/>
      <c r="B7363" s="90"/>
      <c r="C7363" s="90"/>
      <c r="D7363" s="90"/>
      <c r="E7363" s="90"/>
      <c r="F7363" s="90"/>
      <c r="G7363" s="90"/>
      <c r="H7363" s="90"/>
    </row>
    <row r="7364" spans="1:8">
      <c r="A7364" s="90"/>
      <c r="B7364" s="90"/>
      <c r="C7364" s="90"/>
      <c r="D7364" s="90"/>
      <c r="E7364" s="90"/>
      <c r="F7364" s="90"/>
      <c r="G7364" s="90"/>
      <c r="H7364" s="90"/>
    </row>
    <row r="7365" spans="1:8">
      <c r="A7365" s="90"/>
      <c r="B7365" s="90"/>
      <c r="C7365" s="90"/>
      <c r="D7365" s="90"/>
      <c r="E7365" s="90"/>
      <c r="F7365" s="90"/>
      <c r="G7365" s="90"/>
      <c r="H7365" s="90"/>
    </row>
    <row r="7366" spans="1:8">
      <c r="A7366" s="90"/>
      <c r="B7366" s="90"/>
      <c r="C7366" s="90"/>
      <c r="D7366" s="90"/>
      <c r="E7366" s="90"/>
      <c r="F7366" s="90"/>
      <c r="G7366" s="90"/>
      <c r="H7366" s="90"/>
    </row>
    <row r="7367" spans="1:8">
      <c r="A7367" s="90"/>
      <c r="B7367" s="90"/>
      <c r="C7367" s="90"/>
      <c r="D7367" s="90"/>
      <c r="E7367" s="90"/>
      <c r="F7367" s="90"/>
      <c r="G7367" s="90"/>
      <c r="H7367" s="90"/>
    </row>
    <row r="7368" spans="1:8">
      <c r="A7368" s="90"/>
      <c r="B7368" s="90"/>
      <c r="C7368" s="90"/>
      <c r="D7368" s="90"/>
      <c r="E7368" s="90"/>
      <c r="F7368" s="90"/>
      <c r="G7368" s="90"/>
      <c r="H7368" s="90"/>
    </row>
    <row r="7369" spans="1:8">
      <c r="A7369" s="90"/>
      <c r="B7369" s="90"/>
      <c r="C7369" s="90"/>
      <c r="D7369" s="90"/>
      <c r="E7369" s="90"/>
      <c r="F7369" s="90"/>
      <c r="G7369" s="90"/>
      <c r="H7369" s="90"/>
    </row>
    <row r="7370" spans="1:8">
      <c r="A7370" s="90"/>
      <c r="B7370" s="90"/>
      <c r="C7370" s="90"/>
      <c r="D7370" s="90"/>
      <c r="E7370" s="90"/>
      <c r="F7370" s="90"/>
      <c r="G7370" s="90"/>
      <c r="H7370" s="90"/>
    </row>
    <row r="7371" spans="1:8">
      <c r="A7371" s="90"/>
      <c r="B7371" s="90"/>
      <c r="C7371" s="90"/>
      <c r="D7371" s="90"/>
      <c r="E7371" s="90"/>
      <c r="F7371" s="90"/>
      <c r="G7371" s="90"/>
      <c r="H7371" s="90"/>
    </row>
    <row r="7372" spans="1:8">
      <c r="A7372" s="90"/>
      <c r="B7372" s="90"/>
      <c r="C7372" s="90"/>
      <c r="D7372" s="90"/>
      <c r="E7372" s="90"/>
      <c r="F7372" s="90"/>
      <c r="G7372" s="90"/>
      <c r="H7372" s="90"/>
    </row>
    <row r="7373" spans="1:8">
      <c r="A7373" s="90"/>
      <c r="B7373" s="90"/>
      <c r="C7373" s="90"/>
      <c r="D7373" s="90"/>
      <c r="E7373" s="90"/>
      <c r="F7373" s="90"/>
      <c r="G7373" s="90"/>
      <c r="H7373" s="90"/>
    </row>
    <row r="7374" spans="1:8">
      <c r="A7374" s="90"/>
      <c r="B7374" s="90"/>
      <c r="C7374" s="90"/>
      <c r="D7374" s="90"/>
      <c r="E7374" s="90"/>
      <c r="F7374" s="90"/>
      <c r="G7374" s="90"/>
      <c r="H7374" s="90"/>
    </row>
    <row r="7375" spans="1:8">
      <c r="A7375" s="90"/>
      <c r="B7375" s="90"/>
      <c r="C7375" s="90"/>
      <c r="D7375" s="90"/>
      <c r="E7375" s="90"/>
      <c r="F7375" s="90"/>
      <c r="G7375" s="90"/>
      <c r="H7375" s="90"/>
    </row>
    <row r="7376" spans="1:8">
      <c r="A7376" s="90"/>
      <c r="B7376" s="90"/>
      <c r="C7376" s="90"/>
      <c r="D7376" s="90"/>
      <c r="E7376" s="90"/>
      <c r="F7376" s="90"/>
      <c r="G7376" s="90"/>
      <c r="H7376" s="90"/>
    </row>
    <row r="7377" spans="1:8">
      <c r="A7377" s="90"/>
      <c r="B7377" s="90"/>
      <c r="C7377" s="90"/>
      <c r="D7377" s="90"/>
      <c r="E7377" s="90"/>
      <c r="F7377" s="90"/>
      <c r="G7377" s="90"/>
      <c r="H7377" s="90"/>
    </row>
    <row r="7378" spans="1:8">
      <c r="A7378" s="90"/>
      <c r="B7378" s="90"/>
      <c r="C7378" s="90"/>
      <c r="D7378" s="90"/>
      <c r="E7378" s="90"/>
      <c r="F7378" s="90"/>
      <c r="G7378" s="90"/>
      <c r="H7378" s="90"/>
    </row>
    <row r="7379" spans="1:8">
      <c r="A7379" s="90"/>
      <c r="B7379" s="90"/>
      <c r="C7379" s="90"/>
      <c r="D7379" s="90"/>
      <c r="E7379" s="90"/>
      <c r="F7379" s="90"/>
      <c r="G7379" s="90"/>
      <c r="H7379" s="90"/>
    </row>
    <row r="7380" spans="1:8">
      <c r="A7380" s="90"/>
      <c r="B7380" s="90"/>
      <c r="C7380" s="90"/>
      <c r="D7380" s="90"/>
      <c r="E7380" s="90"/>
      <c r="F7380" s="90"/>
      <c r="G7380" s="90"/>
      <c r="H7380" s="90"/>
    </row>
    <row r="7381" spans="1:8">
      <c r="A7381" s="90"/>
      <c r="B7381" s="90"/>
      <c r="C7381" s="90"/>
      <c r="D7381" s="90"/>
      <c r="E7381" s="90"/>
      <c r="F7381" s="90"/>
      <c r="G7381" s="90"/>
      <c r="H7381" s="90"/>
    </row>
    <row r="7382" spans="1:8">
      <c r="A7382" s="90"/>
      <c r="B7382" s="90"/>
      <c r="C7382" s="90"/>
      <c r="D7382" s="90"/>
      <c r="E7382" s="90"/>
      <c r="F7382" s="90"/>
      <c r="G7382" s="90"/>
      <c r="H7382" s="90"/>
    </row>
    <row r="7383" spans="1:8">
      <c r="A7383" s="90"/>
      <c r="B7383" s="90"/>
      <c r="C7383" s="90"/>
      <c r="D7383" s="90"/>
      <c r="E7383" s="90"/>
      <c r="F7383" s="90"/>
      <c r="G7383" s="90"/>
      <c r="H7383" s="90"/>
    </row>
    <row r="7384" spans="1:8">
      <c r="A7384" s="90"/>
      <c r="B7384" s="90"/>
      <c r="C7384" s="90"/>
      <c r="D7384" s="90"/>
      <c r="E7384" s="90"/>
      <c r="F7384" s="90"/>
      <c r="G7384" s="90"/>
      <c r="H7384" s="90"/>
    </row>
    <row r="7385" spans="1:8">
      <c r="A7385" s="90"/>
      <c r="B7385" s="90"/>
      <c r="C7385" s="90"/>
      <c r="D7385" s="90"/>
      <c r="E7385" s="90"/>
      <c r="F7385" s="90"/>
      <c r="G7385" s="90"/>
      <c r="H7385" s="90"/>
    </row>
    <row r="7386" spans="1:8">
      <c r="A7386" s="90"/>
      <c r="B7386" s="90"/>
      <c r="C7386" s="90"/>
      <c r="D7386" s="90"/>
      <c r="E7386" s="90"/>
      <c r="F7386" s="90"/>
      <c r="G7386" s="90"/>
      <c r="H7386" s="90"/>
    </row>
    <row r="7387" spans="1:8">
      <c r="A7387" s="90"/>
      <c r="B7387" s="90"/>
      <c r="C7387" s="90"/>
      <c r="D7387" s="90"/>
      <c r="E7387" s="90"/>
      <c r="F7387" s="90"/>
      <c r="G7387" s="90"/>
      <c r="H7387" s="90"/>
    </row>
    <row r="7388" spans="1:8">
      <c r="A7388" s="90"/>
      <c r="B7388" s="90"/>
      <c r="C7388" s="90"/>
      <c r="D7388" s="90"/>
      <c r="E7388" s="90"/>
      <c r="F7388" s="90"/>
      <c r="G7388" s="90"/>
      <c r="H7388" s="90"/>
    </row>
    <row r="7389" spans="1:8">
      <c r="A7389" s="90"/>
      <c r="B7389" s="90"/>
      <c r="C7389" s="90"/>
      <c r="D7389" s="90"/>
      <c r="E7389" s="90"/>
      <c r="F7389" s="90"/>
      <c r="G7389" s="90"/>
      <c r="H7389" s="90"/>
    </row>
    <row r="7390" spans="1:8">
      <c r="A7390" s="90"/>
      <c r="B7390" s="90"/>
      <c r="C7390" s="90"/>
      <c r="D7390" s="90"/>
      <c r="E7390" s="90"/>
      <c r="F7390" s="90"/>
      <c r="G7390" s="90"/>
      <c r="H7390" s="90"/>
    </row>
    <row r="7391" spans="1:8">
      <c r="A7391" s="90"/>
      <c r="B7391" s="90"/>
      <c r="C7391" s="90"/>
      <c r="D7391" s="90"/>
      <c r="E7391" s="90"/>
      <c r="F7391" s="90"/>
      <c r="G7391" s="90"/>
      <c r="H7391" s="90"/>
    </row>
    <row r="7392" spans="1:8">
      <c r="A7392" s="90"/>
      <c r="B7392" s="90"/>
      <c r="C7392" s="90"/>
      <c r="D7392" s="90"/>
      <c r="E7392" s="90"/>
      <c r="F7392" s="90"/>
      <c r="G7392" s="90"/>
      <c r="H7392" s="90"/>
    </row>
    <row r="7393" spans="1:8">
      <c r="A7393" s="90"/>
      <c r="B7393" s="90"/>
      <c r="C7393" s="90"/>
      <c r="D7393" s="90"/>
      <c r="E7393" s="90"/>
      <c r="F7393" s="90"/>
      <c r="G7393" s="90"/>
      <c r="H7393" s="90"/>
    </row>
    <row r="7394" spans="1:8">
      <c r="A7394" s="90"/>
      <c r="B7394" s="90"/>
      <c r="C7394" s="90"/>
      <c r="D7394" s="90"/>
      <c r="E7394" s="90"/>
      <c r="F7394" s="90"/>
      <c r="G7394" s="90"/>
      <c r="H7394" s="90"/>
    </row>
    <row r="7395" spans="1:8">
      <c r="A7395" s="90"/>
      <c r="B7395" s="90"/>
      <c r="C7395" s="90"/>
      <c r="D7395" s="90"/>
      <c r="E7395" s="90"/>
      <c r="F7395" s="90"/>
      <c r="G7395" s="90"/>
      <c r="H7395" s="90"/>
    </row>
    <row r="7396" spans="1:8">
      <c r="A7396" s="90"/>
      <c r="B7396" s="90"/>
      <c r="C7396" s="90"/>
      <c r="D7396" s="90"/>
      <c r="E7396" s="90"/>
      <c r="F7396" s="90"/>
      <c r="G7396" s="90"/>
      <c r="H7396" s="90"/>
    </row>
    <row r="7397" spans="1:8">
      <c r="A7397" s="90"/>
      <c r="B7397" s="90"/>
      <c r="C7397" s="90"/>
      <c r="D7397" s="90"/>
      <c r="E7397" s="90"/>
      <c r="F7397" s="90"/>
      <c r="G7397" s="90"/>
      <c r="H7397" s="90"/>
    </row>
    <row r="7398" spans="1:8">
      <c r="A7398" s="90"/>
      <c r="B7398" s="90"/>
      <c r="C7398" s="90"/>
      <c r="D7398" s="90"/>
      <c r="E7398" s="90"/>
      <c r="F7398" s="90"/>
      <c r="G7398" s="90"/>
      <c r="H7398" s="90"/>
    </row>
    <row r="7399" spans="1:8">
      <c r="A7399" s="90"/>
      <c r="B7399" s="90"/>
      <c r="C7399" s="90"/>
      <c r="D7399" s="90"/>
      <c r="E7399" s="90"/>
      <c r="F7399" s="90"/>
      <c r="G7399" s="90"/>
      <c r="H7399" s="90"/>
    </row>
    <row r="7400" spans="1:8">
      <c r="A7400" s="90"/>
      <c r="B7400" s="90"/>
      <c r="C7400" s="90"/>
      <c r="D7400" s="90"/>
      <c r="E7400" s="90"/>
      <c r="F7400" s="90"/>
      <c r="G7400" s="90"/>
      <c r="H7400" s="90"/>
    </row>
    <row r="7401" spans="1:8">
      <c r="A7401" s="90"/>
      <c r="B7401" s="90"/>
      <c r="C7401" s="90"/>
      <c r="D7401" s="90"/>
      <c r="E7401" s="90"/>
      <c r="F7401" s="90"/>
      <c r="G7401" s="90"/>
      <c r="H7401" s="90"/>
    </row>
    <row r="7402" spans="1:8">
      <c r="A7402" s="90"/>
      <c r="B7402" s="90"/>
      <c r="C7402" s="90"/>
      <c r="D7402" s="90"/>
      <c r="E7402" s="90"/>
      <c r="F7402" s="90"/>
      <c r="G7402" s="90"/>
      <c r="H7402" s="90"/>
    </row>
    <row r="7403" spans="1:8">
      <c r="A7403" s="90"/>
      <c r="B7403" s="90"/>
      <c r="C7403" s="90"/>
      <c r="D7403" s="90"/>
      <c r="E7403" s="90"/>
      <c r="F7403" s="90"/>
      <c r="G7403" s="90"/>
      <c r="H7403" s="90"/>
    </row>
    <row r="7404" spans="1:8">
      <c r="A7404" s="90"/>
      <c r="B7404" s="90"/>
      <c r="C7404" s="90"/>
      <c r="D7404" s="90"/>
      <c r="E7404" s="90"/>
      <c r="F7404" s="90"/>
      <c r="G7404" s="90"/>
      <c r="H7404" s="90"/>
    </row>
    <row r="7405" spans="1:8">
      <c r="A7405" s="90"/>
      <c r="B7405" s="90"/>
      <c r="C7405" s="90"/>
      <c r="D7405" s="90"/>
      <c r="E7405" s="90"/>
      <c r="F7405" s="90"/>
      <c r="G7405" s="90"/>
      <c r="H7405" s="90"/>
    </row>
    <row r="7406" spans="1:8">
      <c r="A7406" s="90"/>
      <c r="B7406" s="90"/>
      <c r="C7406" s="90"/>
      <c r="D7406" s="90"/>
      <c r="E7406" s="90"/>
      <c r="F7406" s="90"/>
      <c r="G7406" s="90"/>
      <c r="H7406" s="90"/>
    </row>
    <row r="7407" spans="1:8">
      <c r="A7407" s="90"/>
      <c r="B7407" s="90"/>
      <c r="C7407" s="90"/>
      <c r="D7407" s="90"/>
      <c r="E7407" s="90"/>
      <c r="F7407" s="90"/>
      <c r="G7407" s="90"/>
      <c r="H7407" s="90"/>
    </row>
    <row r="7408" spans="1:8">
      <c r="A7408" s="90"/>
      <c r="B7408" s="90"/>
      <c r="C7408" s="90"/>
      <c r="D7408" s="90"/>
      <c r="E7408" s="90"/>
      <c r="F7408" s="90"/>
      <c r="G7408" s="90"/>
      <c r="H7408" s="90"/>
    </row>
    <row r="7409" spans="1:8">
      <c r="A7409" s="90"/>
      <c r="B7409" s="90"/>
      <c r="C7409" s="90"/>
      <c r="D7409" s="90"/>
      <c r="E7409" s="90"/>
      <c r="F7409" s="90"/>
      <c r="G7409" s="90"/>
      <c r="H7409" s="90"/>
    </row>
    <row r="7410" spans="1:8">
      <c r="A7410" s="90"/>
      <c r="B7410" s="90"/>
      <c r="C7410" s="90"/>
      <c r="D7410" s="90"/>
      <c r="E7410" s="90"/>
      <c r="F7410" s="90"/>
      <c r="G7410" s="90"/>
      <c r="H7410" s="90"/>
    </row>
    <row r="7411" spans="1:8">
      <c r="A7411" s="90"/>
      <c r="B7411" s="90"/>
      <c r="C7411" s="90"/>
      <c r="D7411" s="90"/>
      <c r="E7411" s="90"/>
      <c r="F7411" s="90"/>
      <c r="G7411" s="90"/>
      <c r="H7411" s="90"/>
    </row>
    <row r="7412" spans="1:8">
      <c r="A7412" s="90"/>
      <c r="B7412" s="90"/>
      <c r="C7412" s="90"/>
      <c r="D7412" s="90"/>
      <c r="E7412" s="90"/>
      <c r="F7412" s="90"/>
      <c r="G7412" s="90"/>
      <c r="H7412" s="90"/>
    </row>
    <row r="7413" spans="1:8">
      <c r="A7413" s="90"/>
      <c r="B7413" s="90"/>
      <c r="C7413" s="90"/>
      <c r="D7413" s="90"/>
      <c r="E7413" s="90"/>
      <c r="F7413" s="90"/>
      <c r="G7413" s="90"/>
      <c r="H7413" s="90"/>
    </row>
    <row r="7414" spans="1:8">
      <c r="A7414" s="90"/>
      <c r="B7414" s="90"/>
      <c r="C7414" s="90"/>
      <c r="D7414" s="90"/>
      <c r="E7414" s="90"/>
      <c r="F7414" s="90"/>
      <c r="G7414" s="90"/>
      <c r="H7414" s="90"/>
    </row>
    <row r="7415" spans="1:8">
      <c r="A7415" s="90"/>
      <c r="B7415" s="90"/>
      <c r="C7415" s="90"/>
      <c r="D7415" s="90"/>
      <c r="E7415" s="90"/>
      <c r="F7415" s="90"/>
      <c r="G7415" s="90"/>
      <c r="H7415" s="90"/>
    </row>
    <row r="7416" spans="1:8">
      <c r="A7416" s="90"/>
      <c r="B7416" s="90"/>
      <c r="C7416" s="90"/>
      <c r="D7416" s="90"/>
      <c r="E7416" s="90"/>
      <c r="F7416" s="90"/>
      <c r="G7416" s="90"/>
      <c r="H7416" s="90"/>
    </row>
    <row r="7417" spans="1:8">
      <c r="A7417" s="90"/>
      <c r="B7417" s="90"/>
      <c r="C7417" s="90"/>
      <c r="D7417" s="90"/>
      <c r="E7417" s="90"/>
      <c r="F7417" s="90"/>
      <c r="G7417" s="90"/>
      <c r="H7417" s="90"/>
    </row>
    <row r="7418" spans="1:8">
      <c r="A7418" s="90"/>
      <c r="B7418" s="90"/>
      <c r="C7418" s="90"/>
      <c r="D7418" s="90"/>
      <c r="E7418" s="90"/>
      <c r="F7418" s="90"/>
      <c r="G7418" s="90"/>
      <c r="H7418" s="90"/>
    </row>
    <row r="7419" spans="1:8">
      <c r="A7419" s="90"/>
      <c r="B7419" s="90"/>
      <c r="C7419" s="90"/>
      <c r="D7419" s="90"/>
      <c r="E7419" s="90"/>
      <c r="F7419" s="90"/>
      <c r="G7419" s="90"/>
      <c r="H7419" s="90"/>
    </row>
    <row r="7420" spans="1:8">
      <c r="A7420" s="90"/>
      <c r="B7420" s="90"/>
      <c r="C7420" s="90"/>
      <c r="D7420" s="90"/>
      <c r="E7420" s="90"/>
      <c r="F7420" s="90"/>
      <c r="G7420" s="90"/>
      <c r="H7420" s="90"/>
    </row>
    <row r="7421" spans="1:8">
      <c r="A7421" s="90"/>
      <c r="B7421" s="90"/>
      <c r="C7421" s="90"/>
      <c r="D7421" s="90"/>
      <c r="E7421" s="90"/>
      <c r="F7421" s="90"/>
      <c r="G7421" s="90"/>
      <c r="H7421" s="90"/>
    </row>
    <row r="7422" spans="1:8">
      <c r="A7422" s="90"/>
      <c r="B7422" s="90"/>
      <c r="C7422" s="90"/>
      <c r="D7422" s="90"/>
      <c r="E7422" s="90"/>
      <c r="F7422" s="90"/>
      <c r="G7422" s="90"/>
      <c r="H7422" s="90"/>
    </row>
    <row r="7423" spans="1:8">
      <c r="A7423" s="90"/>
      <c r="B7423" s="90"/>
      <c r="C7423" s="90"/>
      <c r="D7423" s="90"/>
      <c r="E7423" s="90"/>
      <c r="F7423" s="90"/>
      <c r="G7423" s="90"/>
      <c r="H7423" s="90"/>
    </row>
    <row r="7424" spans="1:8">
      <c r="A7424" s="90"/>
      <c r="B7424" s="90"/>
      <c r="C7424" s="90"/>
      <c r="D7424" s="90"/>
      <c r="E7424" s="90"/>
      <c r="F7424" s="90"/>
      <c r="G7424" s="90"/>
      <c r="H7424" s="90"/>
    </row>
    <row r="7425" spans="1:8">
      <c r="A7425" s="90"/>
      <c r="B7425" s="90"/>
      <c r="C7425" s="90"/>
      <c r="D7425" s="90"/>
      <c r="E7425" s="90"/>
      <c r="F7425" s="90"/>
      <c r="G7425" s="90"/>
      <c r="H7425" s="90"/>
    </row>
    <row r="7426" spans="1:8">
      <c r="A7426" s="90"/>
      <c r="B7426" s="90"/>
      <c r="C7426" s="90"/>
      <c r="D7426" s="90"/>
      <c r="E7426" s="90"/>
      <c r="F7426" s="90"/>
      <c r="G7426" s="90"/>
      <c r="H7426" s="90"/>
    </row>
    <row r="7427" spans="1:8">
      <c r="A7427" s="90"/>
      <c r="B7427" s="90"/>
      <c r="C7427" s="90"/>
      <c r="D7427" s="90"/>
      <c r="E7427" s="90"/>
      <c r="F7427" s="90"/>
      <c r="G7427" s="90"/>
      <c r="H7427" s="90"/>
    </row>
    <row r="7428" spans="1:8">
      <c r="A7428" s="90"/>
      <c r="B7428" s="90"/>
      <c r="C7428" s="90"/>
      <c r="D7428" s="90"/>
      <c r="E7428" s="90"/>
      <c r="F7428" s="90"/>
      <c r="G7428" s="90"/>
      <c r="H7428" s="90"/>
    </row>
    <row r="7429" spans="1:8">
      <c r="A7429" s="90"/>
      <c r="B7429" s="90"/>
      <c r="C7429" s="90"/>
      <c r="D7429" s="90"/>
      <c r="E7429" s="90"/>
      <c r="F7429" s="90"/>
      <c r="G7429" s="90"/>
      <c r="H7429" s="90"/>
    </row>
    <row r="7430" spans="1:8">
      <c r="A7430" s="90"/>
      <c r="B7430" s="90"/>
      <c r="C7430" s="90"/>
      <c r="D7430" s="90"/>
      <c r="E7430" s="90"/>
      <c r="F7430" s="90"/>
      <c r="G7430" s="90"/>
      <c r="H7430" s="90"/>
    </row>
    <row r="7431" spans="1:8">
      <c r="A7431" s="90"/>
      <c r="B7431" s="90"/>
      <c r="C7431" s="90"/>
      <c r="D7431" s="90"/>
      <c r="E7431" s="90"/>
      <c r="F7431" s="90"/>
      <c r="G7431" s="90"/>
      <c r="H7431" s="90"/>
    </row>
    <row r="7432" spans="1:8">
      <c r="A7432" s="90"/>
      <c r="B7432" s="90"/>
      <c r="C7432" s="90"/>
      <c r="D7432" s="90"/>
      <c r="E7432" s="90"/>
      <c r="F7432" s="90"/>
      <c r="G7432" s="90"/>
      <c r="H7432" s="90"/>
    </row>
    <row r="7433" spans="1:8">
      <c r="A7433" s="90"/>
      <c r="B7433" s="90"/>
      <c r="C7433" s="90"/>
      <c r="D7433" s="90"/>
      <c r="E7433" s="90"/>
      <c r="F7433" s="90"/>
      <c r="G7433" s="90"/>
      <c r="H7433" s="90"/>
    </row>
    <row r="7434" spans="1:8">
      <c r="A7434" s="90"/>
      <c r="B7434" s="90"/>
      <c r="C7434" s="90"/>
      <c r="D7434" s="90"/>
      <c r="E7434" s="90"/>
      <c r="F7434" s="90"/>
      <c r="G7434" s="90"/>
      <c r="H7434" s="90"/>
    </row>
    <row r="7435" spans="1:8">
      <c r="A7435" s="90"/>
      <c r="B7435" s="90"/>
      <c r="C7435" s="90"/>
      <c r="D7435" s="90"/>
      <c r="E7435" s="90"/>
      <c r="F7435" s="90"/>
      <c r="G7435" s="90"/>
      <c r="H7435" s="90"/>
    </row>
    <row r="7436" spans="1:8">
      <c r="A7436" s="90"/>
      <c r="B7436" s="90"/>
      <c r="C7436" s="90"/>
      <c r="D7436" s="90"/>
      <c r="E7436" s="90"/>
      <c r="F7436" s="90"/>
      <c r="G7436" s="90"/>
      <c r="H7436" s="90"/>
    </row>
    <row r="7437" spans="1:8">
      <c r="A7437" s="90"/>
      <c r="B7437" s="90"/>
      <c r="C7437" s="90"/>
      <c r="D7437" s="90"/>
      <c r="E7437" s="90"/>
      <c r="F7437" s="90"/>
      <c r="G7437" s="90"/>
      <c r="H7437" s="90"/>
    </row>
    <row r="7438" spans="1:8">
      <c r="A7438" s="90"/>
      <c r="B7438" s="90"/>
      <c r="C7438" s="90"/>
      <c r="D7438" s="90"/>
      <c r="E7438" s="90"/>
      <c r="F7438" s="90"/>
      <c r="G7438" s="90"/>
      <c r="H7438" s="90"/>
    </row>
    <row r="7439" spans="1:8">
      <c r="A7439" s="90"/>
      <c r="B7439" s="90"/>
      <c r="C7439" s="90"/>
      <c r="D7439" s="90"/>
      <c r="E7439" s="90"/>
      <c r="F7439" s="90"/>
      <c r="G7439" s="90"/>
      <c r="H7439" s="90"/>
    </row>
    <row r="7440" spans="1:8">
      <c r="A7440" s="90"/>
      <c r="B7440" s="90"/>
      <c r="C7440" s="90"/>
      <c r="D7440" s="90"/>
      <c r="E7440" s="90"/>
      <c r="F7440" s="90"/>
      <c r="G7440" s="90"/>
      <c r="H7440" s="90"/>
    </row>
    <row r="7441" spans="1:8">
      <c r="A7441" s="90"/>
      <c r="B7441" s="90"/>
      <c r="C7441" s="90"/>
      <c r="D7441" s="90"/>
      <c r="E7441" s="90"/>
      <c r="F7441" s="90"/>
      <c r="G7441" s="90"/>
      <c r="H7441" s="90"/>
    </row>
    <row r="7442" spans="1:8">
      <c r="A7442" s="90"/>
      <c r="B7442" s="90"/>
      <c r="C7442" s="90"/>
      <c r="D7442" s="90"/>
      <c r="E7442" s="90"/>
      <c r="F7442" s="90"/>
      <c r="G7442" s="90"/>
      <c r="H7442" s="90"/>
    </row>
    <row r="7443" spans="1:8">
      <c r="A7443" s="90"/>
      <c r="B7443" s="90"/>
      <c r="C7443" s="90"/>
      <c r="D7443" s="90"/>
      <c r="E7443" s="90"/>
      <c r="F7443" s="90"/>
      <c r="G7443" s="90"/>
      <c r="H7443" s="90"/>
    </row>
    <row r="7444" spans="1:8">
      <c r="A7444" s="90"/>
      <c r="B7444" s="90"/>
      <c r="C7444" s="90"/>
      <c r="D7444" s="90"/>
      <c r="E7444" s="90"/>
      <c r="F7444" s="90"/>
      <c r="G7444" s="90"/>
      <c r="H7444" s="90"/>
    </row>
    <row r="7445" spans="1:8">
      <c r="A7445" s="90"/>
      <c r="B7445" s="90"/>
      <c r="C7445" s="90"/>
      <c r="D7445" s="90"/>
      <c r="E7445" s="90"/>
      <c r="F7445" s="90"/>
      <c r="G7445" s="90"/>
      <c r="H7445" s="90"/>
    </row>
    <row r="7446" spans="1:8">
      <c r="A7446" s="90"/>
      <c r="B7446" s="90"/>
      <c r="C7446" s="90"/>
      <c r="D7446" s="90"/>
      <c r="E7446" s="90"/>
      <c r="F7446" s="90"/>
      <c r="G7446" s="90"/>
      <c r="H7446" s="90"/>
    </row>
    <row r="7447" spans="1:8">
      <c r="A7447" s="90"/>
      <c r="B7447" s="90"/>
      <c r="C7447" s="90"/>
      <c r="D7447" s="90"/>
      <c r="E7447" s="90"/>
      <c r="F7447" s="90"/>
      <c r="G7447" s="90"/>
      <c r="H7447" s="90"/>
    </row>
    <row r="7448" spans="1:8">
      <c r="A7448" s="90"/>
      <c r="B7448" s="90"/>
      <c r="C7448" s="90"/>
      <c r="D7448" s="90"/>
      <c r="E7448" s="90"/>
      <c r="F7448" s="90"/>
      <c r="G7448" s="90"/>
      <c r="H7448" s="90"/>
    </row>
    <row r="7449" spans="1:8">
      <c r="A7449" s="90"/>
      <c r="B7449" s="90"/>
      <c r="C7449" s="90"/>
      <c r="D7449" s="90"/>
      <c r="E7449" s="90"/>
      <c r="F7449" s="90"/>
      <c r="G7449" s="90"/>
      <c r="H7449" s="90"/>
    </row>
    <row r="7450" spans="1:8">
      <c r="A7450" s="90"/>
      <c r="B7450" s="90"/>
      <c r="C7450" s="90"/>
      <c r="D7450" s="90"/>
      <c r="E7450" s="90"/>
      <c r="F7450" s="90"/>
      <c r="G7450" s="90"/>
      <c r="H7450" s="90"/>
    </row>
    <row r="7451" spans="1:8">
      <c r="A7451" s="90"/>
      <c r="B7451" s="90"/>
      <c r="C7451" s="90"/>
      <c r="D7451" s="90"/>
      <c r="E7451" s="90"/>
      <c r="F7451" s="90"/>
      <c r="G7451" s="90"/>
      <c r="H7451" s="90"/>
    </row>
    <row r="7452" spans="1:8">
      <c r="A7452" s="90"/>
      <c r="B7452" s="90"/>
      <c r="C7452" s="90"/>
      <c r="D7452" s="90"/>
      <c r="E7452" s="90"/>
      <c r="F7452" s="90"/>
      <c r="G7452" s="90"/>
      <c r="H7452" s="90"/>
    </row>
    <row r="7453" spans="1:8">
      <c r="A7453" s="90"/>
      <c r="B7453" s="90"/>
      <c r="C7453" s="90"/>
      <c r="D7453" s="90"/>
      <c r="E7453" s="90"/>
      <c r="F7453" s="90"/>
      <c r="G7453" s="90"/>
      <c r="H7453" s="90"/>
    </row>
    <row r="7454" spans="1:8">
      <c r="A7454" s="90"/>
      <c r="B7454" s="90"/>
      <c r="C7454" s="90"/>
      <c r="D7454" s="90"/>
      <c r="E7454" s="90"/>
      <c r="F7454" s="90"/>
      <c r="G7454" s="90"/>
      <c r="H7454" s="90"/>
    </row>
    <row r="7455" spans="1:8">
      <c r="A7455" s="90"/>
      <c r="B7455" s="90"/>
      <c r="C7455" s="90"/>
      <c r="D7455" s="90"/>
      <c r="E7455" s="90"/>
      <c r="F7455" s="90"/>
      <c r="G7455" s="90"/>
      <c r="H7455" s="90"/>
    </row>
    <row r="7456" spans="1:8">
      <c r="A7456" s="90"/>
      <c r="B7456" s="90"/>
      <c r="C7456" s="90"/>
      <c r="D7456" s="90"/>
      <c r="E7456" s="90"/>
      <c r="F7456" s="90"/>
      <c r="G7456" s="90"/>
      <c r="H7456" s="90"/>
    </row>
    <row r="7457" spans="1:8">
      <c r="A7457" s="90"/>
      <c r="B7457" s="90"/>
      <c r="C7457" s="90"/>
      <c r="D7457" s="90"/>
      <c r="E7457" s="90"/>
      <c r="F7457" s="90"/>
      <c r="G7457" s="90"/>
      <c r="H7457" s="90"/>
    </row>
    <row r="7458" spans="1:8">
      <c r="A7458" s="90"/>
      <c r="B7458" s="90"/>
      <c r="C7458" s="90"/>
      <c r="D7458" s="90"/>
      <c r="E7458" s="90"/>
      <c r="F7458" s="90"/>
      <c r="G7458" s="90"/>
      <c r="H7458" s="90"/>
    </row>
    <row r="7459" spans="1:8">
      <c r="A7459" s="90"/>
      <c r="B7459" s="90"/>
      <c r="C7459" s="90"/>
      <c r="D7459" s="90"/>
      <c r="E7459" s="90"/>
      <c r="F7459" s="90"/>
      <c r="G7459" s="90"/>
      <c r="H7459" s="90"/>
    </row>
    <row r="7460" spans="1:8">
      <c r="A7460" s="90"/>
      <c r="B7460" s="90"/>
      <c r="C7460" s="90"/>
      <c r="D7460" s="90"/>
      <c r="E7460" s="90"/>
      <c r="F7460" s="90"/>
      <c r="G7460" s="90"/>
      <c r="H7460" s="90"/>
    </row>
    <row r="7461" spans="1:8">
      <c r="A7461" s="90"/>
      <c r="B7461" s="90"/>
      <c r="C7461" s="90"/>
      <c r="D7461" s="90"/>
      <c r="E7461" s="90"/>
      <c r="F7461" s="90"/>
      <c r="G7461" s="90"/>
      <c r="H7461" s="90"/>
    </row>
    <row r="7462" spans="1:8">
      <c r="A7462" s="90"/>
      <c r="B7462" s="90"/>
      <c r="C7462" s="90"/>
      <c r="D7462" s="90"/>
      <c r="E7462" s="90"/>
      <c r="F7462" s="90"/>
      <c r="G7462" s="90"/>
      <c r="H7462" s="90"/>
    </row>
    <row r="7463" spans="1:8">
      <c r="A7463" s="90"/>
      <c r="B7463" s="90"/>
      <c r="C7463" s="90"/>
      <c r="D7463" s="90"/>
      <c r="E7463" s="90"/>
      <c r="F7463" s="90"/>
      <c r="G7463" s="90"/>
      <c r="H7463" s="90"/>
    </row>
    <row r="7464" spans="1:8">
      <c r="A7464" s="90"/>
      <c r="B7464" s="90"/>
      <c r="C7464" s="90"/>
      <c r="D7464" s="90"/>
      <c r="E7464" s="90"/>
      <c r="F7464" s="90"/>
      <c r="G7464" s="90"/>
      <c r="H7464" s="90"/>
    </row>
    <row r="7465" spans="1:8">
      <c r="A7465" s="90"/>
      <c r="B7465" s="90"/>
      <c r="C7465" s="90"/>
      <c r="D7465" s="90"/>
      <c r="E7465" s="90"/>
      <c r="F7465" s="90"/>
      <c r="G7465" s="90"/>
      <c r="H7465" s="90"/>
    </row>
    <row r="7466" spans="1:8">
      <c r="A7466" s="90"/>
      <c r="B7466" s="90"/>
      <c r="C7466" s="90"/>
      <c r="D7466" s="90"/>
      <c r="E7466" s="90"/>
      <c r="F7466" s="90"/>
      <c r="G7466" s="90"/>
      <c r="H7466" s="90"/>
    </row>
    <row r="7467" spans="1:8">
      <c r="A7467" s="90"/>
      <c r="B7467" s="90"/>
      <c r="C7467" s="90"/>
      <c r="D7467" s="90"/>
      <c r="E7467" s="90"/>
      <c r="F7467" s="90"/>
      <c r="G7467" s="90"/>
      <c r="H7467" s="90"/>
    </row>
    <row r="7468" spans="1:8">
      <c r="A7468" s="90"/>
      <c r="B7468" s="90"/>
      <c r="C7468" s="90"/>
      <c r="D7468" s="90"/>
      <c r="E7468" s="90"/>
      <c r="F7468" s="90"/>
      <c r="G7468" s="90"/>
      <c r="H7468" s="90"/>
    </row>
    <row r="7469" spans="1:8">
      <c r="A7469" s="90"/>
      <c r="B7469" s="90"/>
      <c r="C7469" s="90"/>
      <c r="D7469" s="90"/>
      <c r="E7469" s="90"/>
      <c r="F7469" s="90"/>
      <c r="G7469" s="90"/>
      <c r="H7469" s="90"/>
    </row>
    <row r="7470" spans="1:8">
      <c r="A7470" s="90"/>
      <c r="B7470" s="90"/>
      <c r="C7470" s="90"/>
      <c r="D7470" s="90"/>
      <c r="E7470" s="90"/>
      <c r="F7470" s="90"/>
      <c r="G7470" s="90"/>
      <c r="H7470" s="90"/>
    </row>
    <row r="7471" spans="1:8">
      <c r="A7471" s="90"/>
      <c r="B7471" s="90"/>
      <c r="C7471" s="90"/>
      <c r="D7471" s="90"/>
      <c r="E7471" s="90"/>
      <c r="F7471" s="90"/>
      <c r="G7471" s="90"/>
      <c r="H7471" s="90"/>
    </row>
    <row r="7472" spans="1:8">
      <c r="A7472" s="90"/>
      <c r="B7472" s="90"/>
      <c r="C7472" s="90"/>
      <c r="D7472" s="90"/>
      <c r="E7472" s="90"/>
      <c r="F7472" s="90"/>
      <c r="G7472" s="90"/>
      <c r="H7472" s="90"/>
    </row>
    <row r="7473" spans="1:8">
      <c r="A7473" s="90"/>
      <c r="B7473" s="90"/>
      <c r="C7473" s="90"/>
      <c r="D7473" s="90"/>
      <c r="E7473" s="90"/>
      <c r="F7473" s="90"/>
      <c r="G7473" s="90"/>
      <c r="H7473" s="90"/>
    </row>
    <row r="7474" spans="1:8">
      <c r="A7474" s="90"/>
      <c r="B7474" s="90"/>
      <c r="C7474" s="90"/>
      <c r="D7474" s="90"/>
      <c r="E7474" s="90"/>
      <c r="F7474" s="90"/>
      <c r="G7474" s="90"/>
      <c r="H7474" s="90"/>
    </row>
    <row r="7475" spans="1:8">
      <c r="A7475" s="90"/>
      <c r="B7475" s="90"/>
      <c r="C7475" s="90"/>
      <c r="D7475" s="90"/>
      <c r="E7475" s="90"/>
      <c r="F7475" s="90"/>
      <c r="G7475" s="90"/>
      <c r="H7475" s="90"/>
    </row>
    <row r="7476" spans="1:8">
      <c r="A7476" s="90"/>
      <c r="B7476" s="90"/>
      <c r="C7476" s="90"/>
      <c r="D7476" s="90"/>
      <c r="E7476" s="90"/>
      <c r="F7476" s="90"/>
      <c r="G7476" s="90"/>
      <c r="H7476" s="90"/>
    </row>
    <row r="7477" spans="1:8">
      <c r="A7477" s="90"/>
      <c r="B7477" s="90"/>
      <c r="C7477" s="90"/>
      <c r="D7477" s="90"/>
      <c r="E7477" s="90"/>
      <c r="F7477" s="90"/>
      <c r="G7477" s="90"/>
      <c r="H7477" s="90"/>
    </row>
    <row r="7478" spans="1:8">
      <c r="A7478" s="90"/>
      <c r="B7478" s="90"/>
      <c r="C7478" s="90"/>
      <c r="D7478" s="90"/>
      <c r="E7478" s="90"/>
      <c r="F7478" s="90"/>
      <c r="G7478" s="90"/>
      <c r="H7478" s="90"/>
    </row>
    <row r="7479" spans="1:8">
      <c r="A7479" s="90"/>
      <c r="B7479" s="90"/>
      <c r="C7479" s="90"/>
      <c r="D7479" s="90"/>
      <c r="E7479" s="90"/>
      <c r="F7479" s="90"/>
      <c r="G7479" s="90"/>
      <c r="H7479" s="90"/>
    </row>
    <row r="7480" spans="1:8">
      <c r="A7480" s="90"/>
      <c r="B7480" s="90"/>
      <c r="C7480" s="90"/>
      <c r="D7480" s="90"/>
      <c r="E7480" s="90"/>
      <c r="F7480" s="90"/>
      <c r="G7480" s="90"/>
      <c r="H7480" s="90"/>
    </row>
    <row r="7481" spans="1:8">
      <c r="A7481" s="90"/>
      <c r="B7481" s="90"/>
      <c r="C7481" s="90"/>
      <c r="D7481" s="90"/>
      <c r="E7481" s="90"/>
      <c r="F7481" s="90"/>
      <c r="G7481" s="90"/>
      <c r="H7481" s="90"/>
    </row>
    <row r="7482" spans="1:8">
      <c r="A7482" s="90"/>
      <c r="B7482" s="90"/>
      <c r="C7482" s="90"/>
      <c r="D7482" s="90"/>
      <c r="E7482" s="90"/>
      <c r="F7482" s="90"/>
      <c r="G7482" s="90"/>
      <c r="H7482" s="90"/>
    </row>
    <row r="7483" spans="1:8">
      <c r="A7483" s="90"/>
      <c r="B7483" s="90"/>
      <c r="C7483" s="90"/>
      <c r="D7483" s="90"/>
      <c r="E7483" s="90"/>
      <c r="F7483" s="90"/>
      <c r="G7483" s="90"/>
      <c r="H7483" s="90"/>
    </row>
    <row r="7484" spans="1:8">
      <c r="A7484" s="90"/>
      <c r="B7484" s="90"/>
      <c r="C7484" s="90"/>
      <c r="D7484" s="90"/>
      <c r="E7484" s="90"/>
      <c r="F7484" s="90"/>
      <c r="G7484" s="90"/>
      <c r="H7484" s="90"/>
    </row>
    <row r="7485" spans="1:8">
      <c r="A7485" s="90"/>
      <c r="B7485" s="90"/>
      <c r="C7485" s="90"/>
      <c r="D7485" s="90"/>
      <c r="E7485" s="90"/>
      <c r="F7485" s="90"/>
      <c r="G7485" s="90"/>
      <c r="H7485" s="90"/>
    </row>
    <row r="7486" spans="1:8">
      <c r="A7486" s="90"/>
      <c r="B7486" s="90"/>
      <c r="C7486" s="90"/>
      <c r="D7486" s="90"/>
      <c r="E7486" s="90"/>
      <c r="F7486" s="90"/>
      <c r="G7486" s="90"/>
      <c r="H7486" s="90"/>
    </row>
    <row r="7487" spans="1:8">
      <c r="A7487" s="90"/>
      <c r="B7487" s="90"/>
      <c r="C7487" s="90"/>
      <c r="D7487" s="90"/>
      <c r="E7487" s="90"/>
      <c r="F7487" s="90"/>
      <c r="G7487" s="90"/>
      <c r="H7487" s="90"/>
    </row>
    <row r="7488" spans="1:8">
      <c r="A7488" s="90"/>
      <c r="B7488" s="90"/>
      <c r="C7488" s="90"/>
      <c r="D7488" s="90"/>
      <c r="E7488" s="90"/>
      <c r="F7488" s="90"/>
      <c r="G7488" s="90"/>
      <c r="H7488" s="90"/>
    </row>
    <row r="7489" spans="1:8">
      <c r="A7489" s="90"/>
      <c r="B7489" s="90"/>
      <c r="C7489" s="90"/>
      <c r="D7489" s="90"/>
      <c r="E7489" s="90"/>
      <c r="F7489" s="90"/>
      <c r="G7489" s="90"/>
      <c r="H7489" s="90"/>
    </row>
    <row r="7490" spans="1:8">
      <c r="A7490" s="90"/>
      <c r="B7490" s="90"/>
      <c r="C7490" s="90"/>
      <c r="D7490" s="90"/>
      <c r="E7490" s="90"/>
      <c r="F7490" s="90"/>
      <c r="G7490" s="90"/>
      <c r="H7490" s="90"/>
    </row>
    <row r="7491" spans="1:8">
      <c r="A7491" s="90"/>
      <c r="B7491" s="90"/>
      <c r="C7491" s="90"/>
      <c r="D7491" s="90"/>
      <c r="E7491" s="90"/>
      <c r="F7491" s="90"/>
      <c r="G7491" s="90"/>
      <c r="H7491" s="90"/>
    </row>
    <row r="7492" spans="1:8">
      <c r="A7492" s="90"/>
      <c r="B7492" s="90"/>
      <c r="C7492" s="90"/>
      <c r="D7492" s="90"/>
      <c r="E7492" s="90"/>
      <c r="F7492" s="90"/>
      <c r="G7492" s="90"/>
      <c r="H7492" s="90"/>
    </row>
    <row r="7493" spans="1:8">
      <c r="A7493" s="90"/>
      <c r="B7493" s="90"/>
      <c r="C7493" s="90"/>
      <c r="D7493" s="90"/>
      <c r="E7493" s="90"/>
      <c r="F7493" s="90"/>
      <c r="G7493" s="90"/>
      <c r="H7493" s="90"/>
    </row>
    <row r="7494" spans="1:8">
      <c r="A7494" s="90"/>
      <c r="B7494" s="90"/>
      <c r="C7494" s="90"/>
      <c r="D7494" s="90"/>
      <c r="E7494" s="90"/>
      <c r="F7494" s="90"/>
      <c r="G7494" s="90"/>
      <c r="H7494" s="90"/>
    </row>
    <row r="7495" spans="1:8">
      <c r="A7495" s="90"/>
      <c r="B7495" s="90"/>
      <c r="C7495" s="90"/>
      <c r="D7495" s="90"/>
      <c r="E7495" s="90"/>
      <c r="F7495" s="90"/>
      <c r="G7495" s="90"/>
      <c r="H7495" s="90"/>
    </row>
    <row r="7496" spans="1:8">
      <c r="A7496" s="90"/>
      <c r="B7496" s="90"/>
      <c r="C7496" s="90"/>
      <c r="D7496" s="90"/>
      <c r="E7496" s="90"/>
      <c r="F7496" s="90"/>
      <c r="G7496" s="90"/>
      <c r="H7496" s="90"/>
    </row>
    <row r="7497" spans="1:8">
      <c r="A7497" s="90"/>
      <c r="B7497" s="90"/>
      <c r="C7497" s="90"/>
      <c r="D7497" s="90"/>
      <c r="E7497" s="90"/>
      <c r="F7497" s="90"/>
      <c r="G7497" s="90"/>
      <c r="H7497" s="90"/>
    </row>
    <row r="7498" spans="1:8">
      <c r="A7498" s="90"/>
      <c r="B7498" s="90"/>
      <c r="C7498" s="90"/>
      <c r="D7498" s="90"/>
      <c r="E7498" s="90"/>
      <c r="F7498" s="90"/>
      <c r="G7498" s="90"/>
      <c r="H7498" s="90"/>
    </row>
    <row r="7499" spans="1:8">
      <c r="A7499" s="90"/>
      <c r="B7499" s="90"/>
      <c r="C7499" s="90"/>
      <c r="D7499" s="90"/>
      <c r="E7499" s="90"/>
      <c r="F7499" s="90"/>
      <c r="G7499" s="90"/>
      <c r="H7499" s="90"/>
    </row>
    <row r="7500" spans="1:8">
      <c r="A7500" s="90"/>
      <c r="B7500" s="90"/>
      <c r="C7500" s="90"/>
      <c r="D7500" s="90"/>
      <c r="E7500" s="90"/>
      <c r="F7500" s="90"/>
      <c r="G7500" s="90"/>
      <c r="H7500" s="90"/>
    </row>
    <row r="7501" spans="1:8">
      <c r="A7501" s="90"/>
      <c r="B7501" s="90"/>
      <c r="C7501" s="90"/>
      <c r="D7501" s="90"/>
      <c r="E7501" s="90"/>
      <c r="F7501" s="90"/>
      <c r="G7501" s="90"/>
      <c r="H7501" s="90"/>
    </row>
    <row r="7502" spans="1:8">
      <c r="A7502" s="90"/>
      <c r="B7502" s="90"/>
      <c r="C7502" s="90"/>
      <c r="D7502" s="90"/>
      <c r="E7502" s="90"/>
      <c r="F7502" s="90"/>
      <c r="G7502" s="90"/>
      <c r="H7502" s="90"/>
    </row>
    <row r="7503" spans="1:8">
      <c r="A7503" s="90"/>
      <c r="B7503" s="90"/>
      <c r="C7503" s="90"/>
      <c r="D7503" s="90"/>
      <c r="E7503" s="90"/>
      <c r="F7503" s="90"/>
      <c r="G7503" s="90"/>
      <c r="H7503" s="90"/>
    </row>
    <row r="7504" spans="1:8">
      <c r="A7504" s="90"/>
      <c r="B7504" s="90"/>
      <c r="C7504" s="90"/>
      <c r="D7504" s="90"/>
      <c r="E7504" s="90"/>
      <c r="F7504" s="90"/>
      <c r="G7504" s="90"/>
      <c r="H7504" s="90"/>
    </row>
    <row r="7505" spans="1:8">
      <c r="A7505" s="90"/>
      <c r="B7505" s="90"/>
      <c r="C7505" s="90"/>
      <c r="D7505" s="90"/>
      <c r="E7505" s="90"/>
      <c r="F7505" s="90"/>
      <c r="G7505" s="90"/>
      <c r="H7505" s="90"/>
    </row>
    <row r="7506" spans="1:8">
      <c r="A7506" s="90"/>
      <c r="B7506" s="90"/>
      <c r="C7506" s="90"/>
      <c r="D7506" s="90"/>
      <c r="E7506" s="90"/>
      <c r="F7506" s="90"/>
      <c r="G7506" s="90"/>
      <c r="H7506" s="90"/>
    </row>
    <row r="7507" spans="1:8">
      <c r="A7507" s="90"/>
      <c r="B7507" s="90"/>
      <c r="C7507" s="90"/>
      <c r="D7507" s="90"/>
      <c r="E7507" s="90"/>
      <c r="F7507" s="90"/>
      <c r="G7507" s="90"/>
      <c r="H7507" s="90"/>
    </row>
    <row r="7508" spans="1:8">
      <c r="A7508" s="90"/>
      <c r="B7508" s="90"/>
      <c r="C7508" s="90"/>
      <c r="D7508" s="90"/>
      <c r="E7508" s="90"/>
      <c r="F7508" s="90"/>
      <c r="G7508" s="90"/>
      <c r="H7508" s="90"/>
    </row>
    <row r="7509" spans="1:8">
      <c r="A7509" s="90"/>
      <c r="B7509" s="90"/>
      <c r="C7509" s="90"/>
      <c r="D7509" s="90"/>
      <c r="E7509" s="90"/>
      <c r="F7509" s="90"/>
      <c r="G7509" s="90"/>
      <c r="H7509" s="90"/>
    </row>
    <row r="7510" spans="1:8">
      <c r="A7510" s="90"/>
      <c r="B7510" s="90"/>
      <c r="C7510" s="90"/>
      <c r="D7510" s="90"/>
      <c r="E7510" s="90"/>
      <c r="F7510" s="90"/>
      <c r="G7510" s="90"/>
      <c r="H7510" s="90"/>
    </row>
    <row r="7511" spans="1:8">
      <c r="A7511" s="90"/>
      <c r="B7511" s="90"/>
      <c r="C7511" s="90"/>
      <c r="D7511" s="90"/>
      <c r="E7511" s="90"/>
      <c r="F7511" s="90"/>
      <c r="G7511" s="90"/>
      <c r="H7511" s="90"/>
    </row>
    <row r="7512" spans="1:8">
      <c r="A7512" s="90"/>
      <c r="B7512" s="90"/>
      <c r="C7512" s="90"/>
      <c r="D7512" s="90"/>
      <c r="E7512" s="90"/>
      <c r="F7512" s="90"/>
      <c r="G7512" s="90"/>
      <c r="H7512" s="90"/>
    </row>
    <row r="7513" spans="1:8">
      <c r="A7513" s="90"/>
      <c r="B7513" s="90"/>
      <c r="C7513" s="90"/>
      <c r="D7513" s="90"/>
      <c r="E7513" s="90"/>
      <c r="F7513" s="90"/>
      <c r="G7513" s="90"/>
      <c r="H7513" s="90"/>
    </row>
    <row r="7514" spans="1:8">
      <c r="A7514" s="90"/>
      <c r="B7514" s="90"/>
      <c r="C7514" s="90"/>
      <c r="D7514" s="90"/>
      <c r="E7514" s="90"/>
      <c r="F7514" s="90"/>
      <c r="G7514" s="90"/>
      <c r="H7514" s="90"/>
    </row>
    <row r="7515" spans="1:8">
      <c r="A7515" s="90"/>
      <c r="B7515" s="90"/>
      <c r="C7515" s="90"/>
      <c r="D7515" s="90"/>
      <c r="E7515" s="90"/>
      <c r="F7515" s="90"/>
      <c r="G7515" s="90"/>
      <c r="H7515" s="90"/>
    </row>
    <row r="7516" spans="1:8">
      <c r="A7516" s="90"/>
      <c r="B7516" s="90"/>
      <c r="C7516" s="90"/>
      <c r="D7516" s="90"/>
      <c r="E7516" s="90"/>
      <c r="F7516" s="90"/>
      <c r="G7516" s="90"/>
      <c r="H7516" s="90"/>
    </row>
    <row r="7517" spans="1:8">
      <c r="A7517" s="90"/>
      <c r="B7517" s="90"/>
      <c r="C7517" s="90"/>
      <c r="D7517" s="90"/>
      <c r="E7517" s="90"/>
      <c r="F7517" s="90"/>
      <c r="G7517" s="90"/>
      <c r="H7517" s="90"/>
    </row>
    <row r="7518" spans="1:8">
      <c r="A7518" s="90"/>
      <c r="B7518" s="90"/>
      <c r="C7518" s="90"/>
      <c r="D7518" s="90"/>
      <c r="E7518" s="90"/>
      <c r="F7518" s="90"/>
      <c r="G7518" s="90"/>
      <c r="H7518" s="90"/>
    </row>
    <row r="7519" spans="1:8">
      <c r="A7519" s="90"/>
      <c r="B7519" s="90"/>
      <c r="C7519" s="90"/>
      <c r="D7519" s="90"/>
      <c r="E7519" s="90"/>
      <c r="F7519" s="90"/>
      <c r="G7519" s="90"/>
      <c r="H7519" s="90"/>
    </row>
    <row r="7520" spans="1:8">
      <c r="A7520" s="90"/>
      <c r="B7520" s="90"/>
      <c r="C7520" s="90"/>
      <c r="D7520" s="90"/>
      <c r="E7520" s="90"/>
      <c r="F7520" s="90"/>
      <c r="G7520" s="90"/>
      <c r="H7520" s="90"/>
    </row>
    <row r="7521" spans="1:8">
      <c r="A7521" s="90"/>
      <c r="B7521" s="90"/>
      <c r="C7521" s="90"/>
      <c r="D7521" s="90"/>
      <c r="E7521" s="90"/>
      <c r="F7521" s="90"/>
      <c r="G7521" s="90"/>
      <c r="H7521" s="90"/>
    </row>
    <row r="7522" spans="1:8">
      <c r="A7522" s="90"/>
      <c r="B7522" s="90"/>
      <c r="C7522" s="90"/>
      <c r="D7522" s="90"/>
      <c r="E7522" s="90"/>
      <c r="F7522" s="90"/>
      <c r="G7522" s="90"/>
      <c r="H7522" s="90"/>
    </row>
    <row r="7523" spans="1:8">
      <c r="A7523" s="90"/>
      <c r="B7523" s="90"/>
      <c r="C7523" s="90"/>
      <c r="D7523" s="90"/>
      <c r="E7523" s="90"/>
      <c r="F7523" s="90"/>
      <c r="G7523" s="90"/>
      <c r="H7523" s="90"/>
    </row>
    <row r="7524" spans="1:8">
      <c r="A7524" s="90"/>
      <c r="B7524" s="90"/>
      <c r="C7524" s="90"/>
      <c r="D7524" s="90"/>
      <c r="E7524" s="90"/>
      <c r="F7524" s="90"/>
      <c r="G7524" s="90"/>
      <c r="H7524" s="90"/>
    </row>
    <row r="7525" spans="1:8">
      <c r="A7525" s="90"/>
      <c r="B7525" s="90"/>
      <c r="C7525" s="90"/>
      <c r="D7525" s="90"/>
      <c r="E7525" s="90"/>
      <c r="F7525" s="90"/>
      <c r="G7525" s="90"/>
      <c r="H7525" s="90"/>
    </row>
    <row r="7526" spans="1:8">
      <c r="A7526" s="90"/>
      <c r="B7526" s="90"/>
      <c r="C7526" s="90"/>
      <c r="D7526" s="90"/>
      <c r="E7526" s="90"/>
      <c r="F7526" s="90"/>
      <c r="G7526" s="90"/>
      <c r="H7526" s="90"/>
    </row>
    <row r="7527" spans="1:8">
      <c r="A7527" s="90"/>
      <c r="B7527" s="90"/>
      <c r="C7527" s="90"/>
      <c r="D7527" s="90"/>
      <c r="E7527" s="90"/>
      <c r="F7527" s="90"/>
      <c r="G7527" s="90"/>
      <c r="H7527" s="90"/>
    </row>
    <row r="7528" spans="1:8">
      <c r="A7528" s="90"/>
      <c r="B7528" s="90"/>
      <c r="C7528" s="90"/>
      <c r="D7528" s="90"/>
      <c r="E7528" s="90"/>
      <c r="F7528" s="90"/>
      <c r="G7528" s="90"/>
      <c r="H7528" s="90"/>
    </row>
    <row r="7529" spans="1:8">
      <c r="A7529" s="90"/>
      <c r="B7529" s="90"/>
      <c r="C7529" s="90"/>
      <c r="D7529" s="90"/>
      <c r="E7529" s="90"/>
      <c r="F7529" s="90"/>
      <c r="G7529" s="90"/>
      <c r="H7529" s="90"/>
    </row>
    <row r="7530" spans="1:8">
      <c r="A7530" s="90"/>
      <c r="B7530" s="90"/>
      <c r="C7530" s="90"/>
      <c r="D7530" s="90"/>
      <c r="E7530" s="90"/>
      <c r="F7530" s="90"/>
      <c r="G7530" s="90"/>
      <c r="H7530" s="90"/>
    </row>
    <row r="7531" spans="1:8">
      <c r="A7531" s="90"/>
      <c r="B7531" s="90"/>
      <c r="C7531" s="90"/>
      <c r="D7531" s="90"/>
      <c r="E7531" s="90"/>
      <c r="F7531" s="90"/>
      <c r="G7531" s="90"/>
      <c r="H7531" s="90"/>
    </row>
    <row r="7532" spans="1:8">
      <c r="A7532" s="90"/>
      <c r="B7532" s="90"/>
      <c r="C7532" s="90"/>
      <c r="D7532" s="90"/>
      <c r="E7532" s="90"/>
      <c r="F7532" s="90"/>
      <c r="G7532" s="90"/>
      <c r="H7532" s="90"/>
    </row>
    <row r="7533" spans="1:8">
      <c r="A7533" s="90"/>
      <c r="B7533" s="90"/>
      <c r="C7533" s="90"/>
      <c r="D7533" s="90"/>
      <c r="E7533" s="90"/>
      <c r="F7533" s="90"/>
      <c r="G7533" s="90"/>
      <c r="H7533" s="90"/>
    </row>
    <row r="7534" spans="1:8">
      <c r="A7534" s="90"/>
      <c r="B7534" s="90"/>
      <c r="C7534" s="90"/>
      <c r="D7534" s="90"/>
      <c r="E7534" s="90"/>
      <c r="F7534" s="90"/>
      <c r="G7534" s="90"/>
      <c r="H7534" s="90"/>
    </row>
    <row r="7535" spans="1:8">
      <c r="A7535" s="90"/>
      <c r="B7535" s="90"/>
      <c r="C7535" s="90"/>
      <c r="D7535" s="90"/>
      <c r="E7535" s="90"/>
      <c r="F7535" s="90"/>
      <c r="G7535" s="90"/>
      <c r="H7535" s="90"/>
    </row>
    <row r="7536" spans="1:8">
      <c r="A7536" s="90"/>
      <c r="B7536" s="90"/>
      <c r="C7536" s="90"/>
      <c r="D7536" s="90"/>
      <c r="E7536" s="90"/>
      <c r="F7536" s="90"/>
      <c r="G7536" s="90"/>
      <c r="H7536" s="90"/>
    </row>
    <row r="7537" spans="1:8">
      <c r="A7537" s="90"/>
      <c r="B7537" s="90"/>
      <c r="C7537" s="90"/>
      <c r="D7537" s="90"/>
      <c r="E7537" s="90"/>
      <c r="F7537" s="90"/>
      <c r="G7537" s="90"/>
      <c r="H7537" s="90"/>
    </row>
    <row r="7538" spans="1:8">
      <c r="A7538" s="90"/>
      <c r="B7538" s="90"/>
      <c r="C7538" s="90"/>
      <c r="D7538" s="90"/>
      <c r="E7538" s="90"/>
      <c r="F7538" s="90"/>
      <c r="G7538" s="90"/>
      <c r="H7538" s="90"/>
    </row>
    <row r="7539" spans="1:8">
      <c r="A7539" s="90"/>
      <c r="B7539" s="90"/>
      <c r="C7539" s="90"/>
      <c r="D7539" s="90"/>
      <c r="E7539" s="90"/>
      <c r="F7539" s="90"/>
      <c r="G7539" s="90"/>
      <c r="H7539" s="90"/>
    </row>
    <row r="7540" spans="1:8">
      <c r="A7540" s="90"/>
      <c r="B7540" s="90"/>
      <c r="C7540" s="90"/>
      <c r="D7540" s="90"/>
      <c r="E7540" s="90"/>
      <c r="F7540" s="90"/>
      <c r="G7540" s="90"/>
      <c r="H7540" s="90"/>
    </row>
    <row r="7541" spans="1:8">
      <c r="A7541" s="90"/>
      <c r="B7541" s="90"/>
      <c r="C7541" s="90"/>
      <c r="D7541" s="90"/>
      <c r="E7541" s="90"/>
      <c r="F7541" s="90"/>
      <c r="G7541" s="90"/>
      <c r="H7541" s="90"/>
    </row>
    <row r="7542" spans="1:8">
      <c r="A7542" s="90"/>
      <c r="B7542" s="90"/>
      <c r="C7542" s="90"/>
      <c r="D7542" s="90"/>
      <c r="E7542" s="90"/>
      <c r="F7542" s="90"/>
      <c r="G7542" s="90"/>
      <c r="H7542" s="90"/>
    </row>
    <row r="7543" spans="1:8">
      <c r="A7543" s="90"/>
      <c r="B7543" s="90"/>
      <c r="C7543" s="90"/>
      <c r="D7543" s="90"/>
      <c r="E7543" s="90"/>
      <c r="F7543" s="90"/>
      <c r="G7543" s="90"/>
      <c r="H7543" s="90"/>
    </row>
    <row r="7544" spans="1:8">
      <c r="A7544" s="90"/>
      <c r="B7544" s="90"/>
      <c r="C7544" s="90"/>
      <c r="D7544" s="90"/>
      <c r="E7544" s="90"/>
      <c r="F7544" s="90"/>
      <c r="G7544" s="90"/>
      <c r="H7544" s="90"/>
    </row>
    <row r="7545" spans="1:8">
      <c r="A7545" s="90"/>
      <c r="B7545" s="90"/>
      <c r="C7545" s="90"/>
      <c r="D7545" s="90"/>
      <c r="E7545" s="90"/>
      <c r="F7545" s="90"/>
      <c r="G7545" s="90"/>
      <c r="H7545" s="90"/>
    </row>
    <row r="7546" spans="1:8">
      <c r="A7546" s="90"/>
      <c r="B7546" s="90"/>
      <c r="C7546" s="90"/>
      <c r="D7546" s="90"/>
      <c r="E7546" s="90"/>
      <c r="F7546" s="90"/>
      <c r="G7546" s="90"/>
      <c r="H7546" s="90"/>
    </row>
    <row r="7547" spans="1:8">
      <c r="A7547" s="90"/>
      <c r="B7547" s="90"/>
      <c r="C7547" s="90"/>
      <c r="D7547" s="90"/>
      <c r="E7547" s="90"/>
      <c r="F7547" s="90"/>
      <c r="G7547" s="90"/>
      <c r="H7547" s="90"/>
    </row>
    <row r="7548" spans="1:8">
      <c r="A7548" s="90"/>
      <c r="B7548" s="90"/>
      <c r="C7548" s="90"/>
      <c r="D7548" s="90"/>
      <c r="E7548" s="90"/>
      <c r="F7548" s="90"/>
      <c r="G7548" s="90"/>
      <c r="H7548" s="90"/>
    </row>
    <row r="7549" spans="1:8">
      <c r="A7549" s="90"/>
      <c r="B7549" s="90"/>
      <c r="C7549" s="90"/>
      <c r="D7549" s="90"/>
      <c r="E7549" s="90"/>
      <c r="F7549" s="90"/>
      <c r="G7549" s="90"/>
      <c r="H7549" s="90"/>
    </row>
    <row r="7550" spans="1:8">
      <c r="A7550" s="90"/>
      <c r="B7550" s="90"/>
      <c r="C7550" s="90"/>
      <c r="D7550" s="90"/>
      <c r="E7550" s="90"/>
      <c r="F7550" s="90"/>
      <c r="G7550" s="90"/>
      <c r="H7550" s="90"/>
    </row>
    <row r="7551" spans="1:8">
      <c r="A7551" s="90"/>
      <c r="B7551" s="90"/>
      <c r="C7551" s="90"/>
      <c r="D7551" s="90"/>
      <c r="E7551" s="90"/>
      <c r="F7551" s="90"/>
      <c r="G7551" s="90"/>
      <c r="H7551" s="90"/>
    </row>
    <row r="7552" spans="1:8">
      <c r="A7552" s="90"/>
      <c r="B7552" s="90"/>
      <c r="C7552" s="90"/>
      <c r="D7552" s="90"/>
      <c r="E7552" s="90"/>
      <c r="F7552" s="90"/>
      <c r="G7552" s="90"/>
      <c r="H7552" s="90"/>
    </row>
    <row r="7553" spans="1:8">
      <c r="A7553" s="90"/>
      <c r="B7553" s="90"/>
      <c r="C7553" s="90"/>
      <c r="D7553" s="90"/>
      <c r="E7553" s="90"/>
      <c r="F7553" s="90"/>
      <c r="G7553" s="90"/>
      <c r="H7553" s="90"/>
    </row>
    <row r="7554" spans="1:8">
      <c r="A7554" s="90"/>
      <c r="B7554" s="90"/>
      <c r="C7554" s="90"/>
      <c r="D7554" s="90"/>
      <c r="E7554" s="90"/>
      <c r="F7554" s="90"/>
      <c r="G7554" s="90"/>
      <c r="H7554" s="90"/>
    </row>
    <row r="7555" spans="1:8">
      <c r="A7555" s="90"/>
      <c r="B7555" s="90"/>
      <c r="C7555" s="90"/>
      <c r="D7555" s="90"/>
      <c r="E7555" s="90"/>
      <c r="F7555" s="90"/>
      <c r="G7555" s="90"/>
      <c r="H7555" s="90"/>
    </row>
    <row r="7556" spans="1:8">
      <c r="A7556" s="90"/>
      <c r="B7556" s="90"/>
      <c r="C7556" s="90"/>
      <c r="D7556" s="90"/>
      <c r="E7556" s="90"/>
      <c r="F7556" s="90"/>
      <c r="G7556" s="90"/>
      <c r="H7556" s="90"/>
    </row>
    <row r="7557" spans="1:8">
      <c r="A7557" s="90"/>
      <c r="B7557" s="90"/>
      <c r="C7557" s="90"/>
      <c r="D7557" s="90"/>
      <c r="E7557" s="90"/>
      <c r="F7557" s="90"/>
      <c r="G7557" s="90"/>
      <c r="H7557" s="90"/>
    </row>
    <row r="7558" spans="1:8">
      <c r="A7558" s="90"/>
      <c r="B7558" s="90"/>
      <c r="C7558" s="90"/>
      <c r="D7558" s="90"/>
      <c r="E7558" s="90"/>
      <c r="F7558" s="90"/>
      <c r="G7558" s="90"/>
      <c r="H7558" s="90"/>
    </row>
    <row r="7559" spans="1:8">
      <c r="A7559" s="90"/>
      <c r="B7559" s="90"/>
      <c r="C7559" s="90"/>
      <c r="D7559" s="90"/>
      <c r="E7559" s="90"/>
      <c r="F7559" s="90"/>
      <c r="G7559" s="90"/>
      <c r="H7559" s="90"/>
    </row>
    <row r="7560" spans="1:8">
      <c r="A7560" s="90"/>
      <c r="B7560" s="90"/>
      <c r="C7560" s="90"/>
      <c r="D7560" s="90"/>
      <c r="E7560" s="90"/>
      <c r="F7560" s="90"/>
      <c r="G7560" s="90"/>
      <c r="H7560" s="90"/>
    </row>
    <row r="7561" spans="1:8">
      <c r="A7561" s="90"/>
      <c r="B7561" s="90"/>
      <c r="C7561" s="90"/>
      <c r="D7561" s="90"/>
      <c r="E7561" s="90"/>
      <c r="F7561" s="90"/>
      <c r="G7561" s="90"/>
      <c r="H7561" s="90"/>
    </row>
    <row r="7562" spans="1:8">
      <c r="A7562" s="90"/>
      <c r="B7562" s="90"/>
      <c r="C7562" s="90"/>
      <c r="D7562" s="90"/>
      <c r="E7562" s="90"/>
      <c r="F7562" s="90"/>
      <c r="G7562" s="90"/>
      <c r="H7562" s="90"/>
    </row>
    <row r="7563" spans="1:8">
      <c r="A7563" s="90"/>
      <c r="B7563" s="90"/>
      <c r="C7563" s="90"/>
      <c r="D7563" s="90"/>
      <c r="E7563" s="90"/>
      <c r="F7563" s="90"/>
      <c r="G7563" s="90"/>
      <c r="H7563" s="90"/>
    </row>
    <row r="7564" spans="1:8">
      <c r="A7564" s="90"/>
      <c r="B7564" s="90"/>
      <c r="C7564" s="90"/>
      <c r="D7564" s="90"/>
      <c r="E7564" s="90"/>
      <c r="F7564" s="90"/>
      <c r="G7564" s="90"/>
      <c r="H7564" s="90"/>
    </row>
    <row r="7565" spans="1:8">
      <c r="A7565" s="90"/>
      <c r="B7565" s="90"/>
      <c r="C7565" s="90"/>
      <c r="D7565" s="90"/>
      <c r="E7565" s="90"/>
      <c r="F7565" s="90"/>
      <c r="G7565" s="90"/>
      <c r="H7565" s="90"/>
    </row>
    <row r="7566" spans="1:8">
      <c r="A7566" s="90"/>
      <c r="B7566" s="90"/>
      <c r="C7566" s="90"/>
      <c r="D7566" s="90"/>
      <c r="E7566" s="90"/>
      <c r="F7566" s="90"/>
      <c r="G7566" s="90"/>
      <c r="H7566" s="90"/>
    </row>
    <row r="7567" spans="1:8">
      <c r="A7567" s="90"/>
      <c r="B7567" s="90"/>
      <c r="C7567" s="90"/>
      <c r="D7567" s="90"/>
      <c r="E7567" s="90"/>
      <c r="F7567" s="90"/>
      <c r="G7567" s="90"/>
      <c r="H7567" s="90"/>
    </row>
    <row r="7568" spans="1:8">
      <c r="A7568" s="90"/>
      <c r="B7568" s="90"/>
      <c r="C7568" s="90"/>
      <c r="D7568" s="90"/>
      <c r="E7568" s="90"/>
      <c r="F7568" s="90"/>
      <c r="G7568" s="90"/>
      <c r="H7568" s="90"/>
    </row>
    <row r="7569" spans="1:8">
      <c r="A7569" s="90"/>
      <c r="B7569" s="90"/>
      <c r="C7569" s="90"/>
      <c r="D7569" s="90"/>
      <c r="E7569" s="90"/>
      <c r="F7569" s="90"/>
      <c r="G7569" s="90"/>
      <c r="H7569" s="90"/>
    </row>
    <row r="7570" spans="1:8">
      <c r="A7570" s="90"/>
      <c r="B7570" s="90"/>
      <c r="C7570" s="90"/>
      <c r="D7570" s="90"/>
      <c r="E7570" s="90"/>
      <c r="F7570" s="90"/>
      <c r="G7570" s="90"/>
      <c r="H7570" s="90"/>
    </row>
    <row r="7571" spans="1:8">
      <c r="A7571" s="90"/>
      <c r="B7571" s="90"/>
      <c r="C7571" s="90"/>
      <c r="D7571" s="90"/>
      <c r="E7571" s="90"/>
      <c r="F7571" s="90"/>
      <c r="G7571" s="90"/>
      <c r="H7571" s="90"/>
    </row>
    <row r="7572" spans="1:8">
      <c r="A7572" s="90"/>
      <c r="B7572" s="90"/>
      <c r="C7572" s="90"/>
      <c r="D7572" s="90"/>
      <c r="E7572" s="90"/>
      <c r="F7572" s="90"/>
      <c r="G7572" s="90"/>
      <c r="H7572" s="90"/>
    </row>
    <row r="7573" spans="1:8">
      <c r="A7573" s="90"/>
      <c r="B7573" s="90"/>
      <c r="C7573" s="90"/>
      <c r="D7573" s="90"/>
      <c r="E7573" s="90"/>
      <c r="F7573" s="90"/>
      <c r="G7573" s="90"/>
      <c r="H7573" s="90"/>
    </row>
    <row r="7574" spans="1:8">
      <c r="A7574" s="90"/>
      <c r="B7574" s="90"/>
      <c r="C7574" s="90"/>
      <c r="D7574" s="90"/>
      <c r="E7574" s="90"/>
      <c r="F7574" s="90"/>
      <c r="G7574" s="90"/>
      <c r="H7574" s="90"/>
    </row>
    <row r="7575" spans="1:8">
      <c r="A7575" s="90"/>
      <c r="B7575" s="90"/>
      <c r="C7575" s="90"/>
      <c r="D7575" s="90"/>
      <c r="E7575" s="90"/>
      <c r="F7575" s="90"/>
      <c r="G7575" s="90"/>
      <c r="H7575" s="90"/>
    </row>
    <row r="7576" spans="1:8">
      <c r="A7576" s="90"/>
      <c r="B7576" s="90"/>
      <c r="C7576" s="90"/>
      <c r="D7576" s="90"/>
      <c r="E7576" s="90"/>
      <c r="F7576" s="90"/>
      <c r="G7576" s="90"/>
      <c r="H7576" s="90"/>
    </row>
    <row r="7577" spans="1:8">
      <c r="A7577" s="90"/>
      <c r="B7577" s="90"/>
      <c r="C7577" s="90"/>
      <c r="D7577" s="90"/>
      <c r="E7577" s="90"/>
      <c r="F7577" s="90"/>
      <c r="G7577" s="90"/>
      <c r="H7577" s="90"/>
    </row>
    <row r="7578" spans="1:8">
      <c r="A7578" s="90"/>
      <c r="B7578" s="90"/>
      <c r="C7578" s="90"/>
      <c r="D7578" s="90"/>
      <c r="E7578" s="90"/>
      <c r="F7578" s="90"/>
      <c r="G7578" s="90"/>
      <c r="H7578" s="90"/>
    </row>
    <row r="7579" spans="1:8">
      <c r="A7579" s="90"/>
      <c r="B7579" s="90"/>
      <c r="C7579" s="90"/>
      <c r="D7579" s="90"/>
      <c r="E7579" s="90"/>
      <c r="F7579" s="90"/>
      <c r="G7579" s="90"/>
      <c r="H7579" s="90"/>
    </row>
    <row r="7580" spans="1:8">
      <c r="A7580" s="90"/>
      <c r="B7580" s="90"/>
      <c r="C7580" s="90"/>
      <c r="D7580" s="90"/>
      <c r="E7580" s="90"/>
      <c r="F7580" s="90"/>
      <c r="G7580" s="90"/>
      <c r="H7580" s="90"/>
    </row>
    <row r="7581" spans="1:8">
      <c r="A7581" s="90"/>
      <c r="B7581" s="90"/>
      <c r="C7581" s="90"/>
      <c r="D7581" s="90"/>
      <c r="E7581" s="90"/>
      <c r="F7581" s="90"/>
      <c r="G7581" s="90"/>
      <c r="H7581" s="90"/>
    </row>
    <row r="7582" spans="1:8">
      <c r="A7582" s="90"/>
      <c r="B7582" s="90"/>
      <c r="C7582" s="90"/>
      <c r="D7582" s="90"/>
      <c r="E7582" s="90"/>
      <c r="F7582" s="90"/>
      <c r="G7582" s="90"/>
      <c r="H7582" s="90"/>
    </row>
    <row r="7583" spans="1:8">
      <c r="A7583" s="90"/>
      <c r="B7583" s="90"/>
      <c r="C7583" s="90"/>
      <c r="D7583" s="90"/>
      <c r="E7583" s="90"/>
      <c r="F7583" s="90"/>
      <c r="G7583" s="90"/>
      <c r="H7583" s="90"/>
    </row>
    <row r="7584" spans="1:8">
      <c r="A7584" s="90"/>
      <c r="B7584" s="90"/>
      <c r="C7584" s="90"/>
      <c r="D7584" s="90"/>
      <c r="E7584" s="90"/>
      <c r="F7584" s="90"/>
      <c r="G7584" s="90"/>
      <c r="H7584" s="90"/>
    </row>
    <row r="7585" spans="1:8">
      <c r="A7585" s="90"/>
      <c r="B7585" s="90"/>
      <c r="C7585" s="90"/>
      <c r="D7585" s="90"/>
      <c r="E7585" s="90"/>
      <c r="F7585" s="90"/>
      <c r="G7585" s="90"/>
      <c r="H7585" s="90"/>
    </row>
    <row r="7586" spans="1:8">
      <c r="A7586" s="90"/>
      <c r="B7586" s="90"/>
      <c r="C7586" s="90"/>
      <c r="D7586" s="90"/>
      <c r="E7586" s="90"/>
      <c r="F7586" s="90"/>
      <c r="G7586" s="90"/>
      <c r="H7586" s="90"/>
    </row>
    <row r="7587" spans="1:8">
      <c r="A7587" s="90"/>
      <c r="B7587" s="90"/>
      <c r="C7587" s="90"/>
      <c r="D7587" s="90"/>
      <c r="E7587" s="90"/>
      <c r="F7587" s="90"/>
      <c r="G7587" s="90"/>
      <c r="H7587" s="90"/>
    </row>
    <row r="7588" spans="1:8">
      <c r="A7588" s="90"/>
      <c r="B7588" s="90"/>
      <c r="C7588" s="90"/>
      <c r="D7588" s="90"/>
      <c r="E7588" s="90"/>
      <c r="F7588" s="90"/>
      <c r="G7588" s="90"/>
      <c r="H7588" s="90"/>
    </row>
    <row r="7589" spans="1:8">
      <c r="A7589" s="90"/>
      <c r="B7589" s="90"/>
      <c r="C7589" s="90"/>
      <c r="D7589" s="90"/>
      <c r="E7589" s="90"/>
      <c r="F7589" s="90"/>
      <c r="G7589" s="90"/>
      <c r="H7589" s="90"/>
    </row>
    <row r="7590" spans="1:8">
      <c r="A7590" s="90"/>
      <c r="B7590" s="90"/>
      <c r="C7590" s="90"/>
      <c r="D7590" s="90"/>
      <c r="E7590" s="90"/>
      <c r="F7590" s="90"/>
      <c r="G7590" s="90"/>
      <c r="H7590" s="90"/>
    </row>
    <row r="7591" spans="1:8">
      <c r="A7591" s="90"/>
      <c r="B7591" s="90"/>
      <c r="C7591" s="90"/>
      <c r="D7591" s="90"/>
      <c r="E7591" s="90"/>
      <c r="F7591" s="90"/>
      <c r="G7591" s="90"/>
      <c r="H7591" s="90"/>
    </row>
    <row r="7592" spans="1:8">
      <c r="A7592" s="90"/>
      <c r="B7592" s="90"/>
      <c r="C7592" s="90"/>
      <c r="D7592" s="90"/>
      <c r="E7592" s="90"/>
      <c r="F7592" s="90"/>
      <c r="G7592" s="90"/>
      <c r="H7592" s="90"/>
    </row>
    <row r="7593" spans="1:8">
      <c r="A7593" s="90"/>
      <c r="B7593" s="90"/>
      <c r="C7593" s="90"/>
      <c r="D7593" s="90"/>
      <c r="E7593" s="90"/>
      <c r="F7593" s="90"/>
      <c r="G7593" s="90"/>
      <c r="H7593" s="90"/>
    </row>
    <row r="7594" spans="1:8">
      <c r="A7594" s="90"/>
      <c r="B7594" s="90"/>
      <c r="C7594" s="90"/>
      <c r="D7594" s="90"/>
      <c r="E7594" s="90"/>
      <c r="F7594" s="90"/>
      <c r="G7594" s="90"/>
      <c r="H7594" s="90"/>
    </row>
    <row r="7595" spans="1:8">
      <c r="A7595" s="90"/>
      <c r="B7595" s="90"/>
      <c r="C7595" s="90"/>
      <c r="D7595" s="90"/>
      <c r="E7595" s="90"/>
      <c r="F7595" s="90"/>
      <c r="G7595" s="90"/>
      <c r="H7595" s="90"/>
    </row>
    <row r="7596" spans="1:8">
      <c r="A7596" s="90"/>
      <c r="B7596" s="90"/>
      <c r="C7596" s="90"/>
      <c r="D7596" s="90"/>
      <c r="E7596" s="90"/>
      <c r="F7596" s="90"/>
      <c r="G7596" s="90"/>
      <c r="H7596" s="90"/>
    </row>
    <row r="7597" spans="1:8">
      <c r="A7597" s="90"/>
      <c r="B7597" s="90"/>
      <c r="C7597" s="90"/>
      <c r="D7597" s="90"/>
      <c r="E7597" s="90"/>
      <c r="F7597" s="90"/>
      <c r="G7597" s="90"/>
      <c r="H7597" s="90"/>
    </row>
    <row r="7598" spans="1:8">
      <c r="A7598" s="90"/>
      <c r="B7598" s="90"/>
      <c r="C7598" s="90"/>
      <c r="D7598" s="90"/>
      <c r="E7598" s="90"/>
      <c r="F7598" s="90"/>
      <c r="G7598" s="90"/>
      <c r="H7598" s="90"/>
    </row>
    <row r="7599" spans="1:8">
      <c r="A7599" s="90"/>
      <c r="B7599" s="90"/>
      <c r="C7599" s="90"/>
      <c r="D7599" s="90"/>
      <c r="E7599" s="90"/>
      <c r="F7599" s="90"/>
      <c r="G7599" s="90"/>
      <c r="H7599" s="90"/>
    </row>
    <row r="7600" spans="1:8">
      <c r="A7600" s="90"/>
      <c r="B7600" s="90"/>
      <c r="C7600" s="90"/>
      <c r="D7600" s="90"/>
      <c r="E7600" s="90"/>
      <c r="F7600" s="90"/>
      <c r="G7600" s="90"/>
      <c r="H7600" s="90"/>
    </row>
    <row r="7601" spans="1:8">
      <c r="A7601" s="90"/>
      <c r="B7601" s="90"/>
      <c r="C7601" s="90"/>
      <c r="D7601" s="90"/>
      <c r="E7601" s="90"/>
      <c r="F7601" s="90"/>
      <c r="G7601" s="90"/>
      <c r="H7601" s="90"/>
    </row>
    <row r="7602" spans="1:8">
      <c r="A7602" s="90"/>
      <c r="B7602" s="90"/>
      <c r="C7602" s="90"/>
      <c r="D7602" s="90"/>
      <c r="E7602" s="90"/>
      <c r="F7602" s="90"/>
      <c r="G7602" s="90"/>
      <c r="H7602" s="90"/>
    </row>
    <row r="7603" spans="1:8">
      <c r="A7603" s="90"/>
      <c r="B7603" s="90"/>
      <c r="C7603" s="90"/>
      <c r="D7603" s="90"/>
      <c r="E7603" s="90"/>
      <c r="F7603" s="90"/>
      <c r="G7603" s="90"/>
      <c r="H7603" s="90"/>
    </row>
    <row r="7604" spans="1:8">
      <c r="A7604" s="90"/>
      <c r="B7604" s="90"/>
      <c r="C7604" s="90"/>
      <c r="D7604" s="90"/>
      <c r="E7604" s="90"/>
      <c r="F7604" s="90"/>
      <c r="G7604" s="90"/>
      <c r="H7604" s="90"/>
    </row>
    <row r="7605" spans="1:8">
      <c r="A7605" s="90"/>
      <c r="B7605" s="90"/>
      <c r="C7605" s="90"/>
      <c r="D7605" s="90"/>
      <c r="E7605" s="90"/>
      <c r="F7605" s="90"/>
      <c r="G7605" s="90"/>
      <c r="H7605" s="90"/>
    </row>
    <row r="7606" spans="1:8">
      <c r="A7606" s="90"/>
      <c r="B7606" s="90"/>
      <c r="C7606" s="90"/>
      <c r="D7606" s="90"/>
      <c r="E7606" s="90"/>
      <c r="F7606" s="90"/>
      <c r="G7606" s="90"/>
      <c r="H7606" s="90"/>
    </row>
    <row r="7607" spans="1:8">
      <c r="A7607" s="90"/>
      <c r="B7607" s="90"/>
      <c r="C7607" s="90"/>
      <c r="D7607" s="90"/>
      <c r="E7607" s="90"/>
      <c r="F7607" s="90"/>
      <c r="G7607" s="90"/>
      <c r="H7607" s="90"/>
    </row>
    <row r="7608" spans="1:8">
      <c r="A7608" s="90"/>
      <c r="B7608" s="90"/>
      <c r="C7608" s="90"/>
      <c r="D7608" s="90"/>
      <c r="E7608" s="90"/>
      <c r="F7608" s="90"/>
      <c r="G7608" s="90"/>
      <c r="H7608" s="90"/>
    </row>
    <row r="7609" spans="1:8">
      <c r="A7609" s="90"/>
      <c r="B7609" s="90"/>
      <c r="C7609" s="90"/>
      <c r="D7609" s="90"/>
      <c r="E7609" s="90"/>
      <c r="F7609" s="90"/>
      <c r="G7609" s="90"/>
      <c r="H7609" s="90"/>
    </row>
    <row r="7610" spans="1:8">
      <c r="A7610" s="90"/>
      <c r="B7610" s="90"/>
      <c r="C7610" s="90"/>
      <c r="D7610" s="90"/>
      <c r="E7610" s="90"/>
      <c r="F7610" s="90"/>
      <c r="G7610" s="90"/>
      <c r="H7610" s="90"/>
    </row>
    <row r="7611" spans="1:8">
      <c r="A7611" s="90"/>
      <c r="B7611" s="90"/>
      <c r="C7611" s="90"/>
      <c r="D7611" s="90"/>
      <c r="E7611" s="90"/>
      <c r="F7611" s="90"/>
      <c r="G7611" s="90"/>
      <c r="H7611" s="90"/>
    </row>
    <row r="7612" spans="1:8">
      <c r="A7612" s="90"/>
      <c r="B7612" s="90"/>
      <c r="C7612" s="90"/>
      <c r="D7612" s="90"/>
      <c r="E7612" s="90"/>
      <c r="F7612" s="90"/>
      <c r="G7612" s="90"/>
      <c r="H7612" s="90"/>
    </row>
    <row r="7613" spans="1:8">
      <c r="A7613" s="90"/>
      <c r="B7613" s="90"/>
      <c r="C7613" s="90"/>
      <c r="D7613" s="90"/>
      <c r="E7613" s="90"/>
      <c r="F7613" s="90"/>
      <c r="G7613" s="90"/>
      <c r="H7613" s="90"/>
    </row>
    <row r="7614" spans="1:8">
      <c r="A7614" s="90"/>
      <c r="B7614" s="90"/>
      <c r="C7614" s="90"/>
      <c r="D7614" s="90"/>
      <c r="E7614" s="90"/>
      <c r="F7614" s="90"/>
      <c r="G7614" s="90"/>
      <c r="H7614" s="90"/>
    </row>
    <row r="7615" spans="1:8">
      <c r="A7615" s="90"/>
      <c r="B7615" s="90"/>
      <c r="C7615" s="90"/>
      <c r="D7615" s="90"/>
      <c r="E7615" s="90"/>
      <c r="F7615" s="90"/>
      <c r="G7615" s="90"/>
      <c r="H7615" s="90"/>
    </row>
    <row r="7616" spans="1:8">
      <c r="A7616" s="90"/>
      <c r="B7616" s="90"/>
      <c r="C7616" s="90"/>
      <c r="D7616" s="90"/>
      <c r="E7616" s="90"/>
      <c r="F7616" s="90"/>
      <c r="G7616" s="90"/>
      <c r="H7616" s="90"/>
    </row>
    <row r="7617" spans="1:8">
      <c r="A7617" s="90"/>
      <c r="B7617" s="90"/>
      <c r="C7617" s="90"/>
      <c r="D7617" s="90"/>
      <c r="E7617" s="90"/>
      <c r="F7617" s="90"/>
      <c r="G7617" s="90"/>
      <c r="H7617" s="90"/>
    </row>
    <row r="7618" spans="1:8">
      <c r="A7618" s="90"/>
      <c r="B7618" s="90"/>
      <c r="C7618" s="90"/>
      <c r="D7618" s="90"/>
      <c r="E7618" s="90"/>
      <c r="F7618" s="90"/>
      <c r="G7618" s="90"/>
      <c r="H7618" s="90"/>
    </row>
    <row r="7619" spans="1:8">
      <c r="A7619" s="90"/>
      <c r="B7619" s="90"/>
      <c r="C7619" s="90"/>
      <c r="D7619" s="90"/>
      <c r="E7619" s="90"/>
      <c r="F7619" s="90"/>
      <c r="G7619" s="90"/>
      <c r="H7619" s="90"/>
    </row>
    <row r="7620" spans="1:8">
      <c r="A7620" s="90"/>
      <c r="B7620" s="90"/>
      <c r="C7620" s="90"/>
      <c r="D7620" s="90"/>
      <c r="E7620" s="90"/>
      <c r="F7620" s="90"/>
      <c r="G7620" s="90"/>
      <c r="H7620" s="90"/>
    </row>
    <row r="7621" spans="1:8">
      <c r="A7621" s="90"/>
      <c r="B7621" s="90"/>
      <c r="C7621" s="90"/>
      <c r="D7621" s="90"/>
      <c r="E7621" s="90"/>
      <c r="F7621" s="90"/>
      <c r="G7621" s="90"/>
      <c r="H7621" s="90"/>
    </row>
    <row r="7622" spans="1:8">
      <c r="A7622" s="90"/>
      <c r="B7622" s="90"/>
      <c r="C7622" s="90"/>
      <c r="D7622" s="90"/>
      <c r="E7622" s="90"/>
      <c r="F7622" s="90"/>
      <c r="G7622" s="90"/>
      <c r="H7622" s="90"/>
    </row>
    <row r="7623" spans="1:8">
      <c r="A7623" s="90"/>
      <c r="B7623" s="90"/>
      <c r="C7623" s="90"/>
      <c r="D7623" s="90"/>
      <c r="E7623" s="90"/>
      <c r="F7623" s="90"/>
      <c r="G7623" s="90"/>
      <c r="H7623" s="90"/>
    </row>
    <row r="7624" spans="1:8">
      <c r="A7624" s="90"/>
      <c r="B7624" s="90"/>
      <c r="C7624" s="90"/>
      <c r="D7624" s="90"/>
      <c r="E7624" s="90"/>
      <c r="F7624" s="90"/>
      <c r="G7624" s="90"/>
      <c r="H7624" s="90"/>
    </row>
    <row r="7625" spans="1:8">
      <c r="A7625" s="90"/>
      <c r="B7625" s="90"/>
      <c r="C7625" s="90"/>
      <c r="D7625" s="90"/>
      <c r="E7625" s="90"/>
      <c r="F7625" s="90"/>
      <c r="G7625" s="90"/>
      <c r="H7625" s="90"/>
    </row>
    <row r="7626" spans="1:8">
      <c r="A7626" s="90"/>
      <c r="B7626" s="90"/>
      <c r="C7626" s="90"/>
      <c r="D7626" s="90"/>
      <c r="E7626" s="90"/>
      <c r="F7626" s="90"/>
      <c r="G7626" s="90"/>
      <c r="H7626" s="90"/>
    </row>
    <row r="7627" spans="1:8">
      <c r="A7627" s="90"/>
      <c r="B7627" s="90"/>
      <c r="C7627" s="90"/>
      <c r="D7627" s="90"/>
      <c r="E7627" s="90"/>
      <c r="F7627" s="90"/>
      <c r="G7627" s="90"/>
      <c r="H7627" s="90"/>
    </row>
    <row r="7628" spans="1:8">
      <c r="A7628" s="90"/>
      <c r="B7628" s="90"/>
      <c r="C7628" s="90"/>
      <c r="D7628" s="90"/>
      <c r="E7628" s="90"/>
      <c r="F7628" s="90"/>
      <c r="G7628" s="90"/>
      <c r="H7628" s="90"/>
    </row>
    <row r="7629" spans="1:8">
      <c r="A7629" s="90"/>
      <c r="B7629" s="90"/>
      <c r="C7629" s="90"/>
      <c r="D7629" s="90"/>
      <c r="E7629" s="90"/>
      <c r="F7629" s="90"/>
      <c r="G7629" s="90"/>
      <c r="H7629" s="90"/>
    </row>
    <row r="7630" spans="1:8">
      <c r="A7630" s="90"/>
      <c r="B7630" s="90"/>
      <c r="C7630" s="90"/>
      <c r="D7630" s="90"/>
      <c r="E7630" s="90"/>
      <c r="F7630" s="90"/>
      <c r="G7630" s="90"/>
      <c r="H7630" s="90"/>
    </row>
    <row r="7631" spans="1:8">
      <c r="A7631" s="90"/>
      <c r="B7631" s="90"/>
      <c r="C7631" s="90"/>
      <c r="D7631" s="90"/>
      <c r="E7631" s="90"/>
      <c r="F7631" s="90"/>
      <c r="G7631" s="90"/>
      <c r="H7631" s="90"/>
    </row>
    <row r="7632" spans="1:8">
      <c r="A7632" s="90"/>
      <c r="B7632" s="90"/>
      <c r="C7632" s="90"/>
      <c r="D7632" s="90"/>
      <c r="E7632" s="90"/>
      <c r="F7632" s="90"/>
      <c r="G7632" s="90"/>
      <c r="H7632" s="90"/>
    </row>
    <row r="7633" spans="1:8">
      <c r="A7633" s="90"/>
      <c r="B7633" s="90"/>
      <c r="C7633" s="90"/>
      <c r="D7633" s="90"/>
      <c r="E7633" s="90"/>
      <c r="F7633" s="90"/>
      <c r="G7633" s="90"/>
      <c r="H7633" s="90"/>
    </row>
    <row r="7634" spans="1:8">
      <c r="A7634" s="90"/>
      <c r="B7634" s="90"/>
      <c r="C7634" s="90"/>
      <c r="D7634" s="90"/>
      <c r="E7634" s="90"/>
      <c r="F7634" s="90"/>
      <c r="G7634" s="90"/>
      <c r="H7634" s="90"/>
    </row>
    <row r="7635" spans="1:8">
      <c r="A7635" s="90"/>
      <c r="B7635" s="90"/>
      <c r="C7635" s="90"/>
      <c r="D7635" s="90"/>
      <c r="E7635" s="90"/>
      <c r="F7635" s="90"/>
      <c r="G7635" s="90"/>
      <c r="H7635" s="90"/>
    </row>
    <row r="7636" spans="1:8">
      <c r="A7636" s="90"/>
      <c r="B7636" s="90"/>
      <c r="C7636" s="90"/>
      <c r="D7636" s="90"/>
      <c r="E7636" s="90"/>
      <c r="F7636" s="90"/>
      <c r="G7636" s="90"/>
      <c r="H7636" s="90"/>
    </row>
    <row r="7637" spans="1:8">
      <c r="A7637" s="90"/>
      <c r="B7637" s="90"/>
      <c r="C7637" s="90"/>
      <c r="D7637" s="90"/>
      <c r="E7637" s="90"/>
      <c r="F7637" s="90"/>
      <c r="G7637" s="90"/>
      <c r="H7637" s="90"/>
    </row>
    <row r="7638" spans="1:8">
      <c r="A7638" s="90"/>
      <c r="B7638" s="90"/>
      <c r="C7638" s="90"/>
      <c r="D7638" s="90"/>
      <c r="E7638" s="90"/>
      <c r="F7638" s="90"/>
      <c r="G7638" s="90"/>
      <c r="H7638" s="90"/>
    </row>
    <row r="7639" spans="1:8">
      <c r="A7639" s="90"/>
      <c r="B7639" s="90"/>
      <c r="C7639" s="90"/>
      <c r="D7639" s="90"/>
      <c r="E7639" s="90"/>
      <c r="F7639" s="90"/>
      <c r="G7639" s="90"/>
      <c r="H7639" s="90"/>
    </row>
    <row r="7640" spans="1:8">
      <c r="A7640" s="90"/>
      <c r="B7640" s="90"/>
      <c r="C7640" s="90"/>
      <c r="D7640" s="90"/>
      <c r="E7640" s="90"/>
      <c r="F7640" s="90"/>
      <c r="G7640" s="90"/>
      <c r="H7640" s="90"/>
    </row>
    <row r="7641" spans="1:8">
      <c r="A7641" s="90"/>
      <c r="B7641" s="90"/>
      <c r="C7641" s="90"/>
      <c r="D7641" s="90"/>
      <c r="E7641" s="90"/>
      <c r="F7641" s="90"/>
      <c r="G7641" s="90"/>
      <c r="H7641" s="90"/>
    </row>
    <row r="7642" spans="1:8">
      <c r="A7642" s="90"/>
      <c r="B7642" s="90"/>
      <c r="C7642" s="90"/>
      <c r="D7642" s="90"/>
      <c r="E7642" s="90"/>
      <c r="F7642" s="90"/>
      <c r="G7642" s="90"/>
      <c r="H7642" s="90"/>
    </row>
    <row r="7643" spans="1:8">
      <c r="A7643" s="90"/>
      <c r="B7643" s="90"/>
      <c r="C7643" s="90"/>
      <c r="D7643" s="90"/>
      <c r="E7643" s="90"/>
      <c r="F7643" s="90"/>
      <c r="G7643" s="90"/>
      <c r="H7643" s="90"/>
    </row>
    <row r="7644" spans="1:8">
      <c r="A7644" s="90"/>
      <c r="B7644" s="90"/>
      <c r="C7644" s="90"/>
      <c r="D7644" s="90"/>
      <c r="E7644" s="90"/>
      <c r="F7644" s="90"/>
      <c r="G7644" s="90"/>
      <c r="H7644" s="90"/>
    </row>
    <row r="7645" spans="1:8">
      <c r="A7645" s="90"/>
      <c r="B7645" s="90"/>
      <c r="C7645" s="90"/>
      <c r="D7645" s="90"/>
      <c r="E7645" s="90"/>
      <c r="F7645" s="90"/>
      <c r="G7645" s="90"/>
      <c r="H7645" s="90"/>
    </row>
    <row r="7646" spans="1:8">
      <c r="A7646" s="90"/>
      <c r="B7646" s="90"/>
      <c r="C7646" s="90"/>
      <c r="D7646" s="90"/>
      <c r="E7646" s="90"/>
      <c r="F7646" s="90"/>
      <c r="G7646" s="90"/>
      <c r="H7646" s="90"/>
    </row>
    <row r="7647" spans="1:8">
      <c r="A7647" s="90"/>
      <c r="B7647" s="90"/>
      <c r="C7647" s="90"/>
      <c r="D7647" s="90"/>
      <c r="E7647" s="90"/>
      <c r="F7647" s="90"/>
      <c r="G7647" s="90"/>
      <c r="H7647" s="90"/>
    </row>
    <row r="7648" spans="1:8">
      <c r="A7648" s="90"/>
      <c r="B7648" s="90"/>
      <c r="C7648" s="90"/>
      <c r="D7648" s="90"/>
      <c r="E7648" s="90"/>
      <c r="F7648" s="90"/>
      <c r="G7648" s="90"/>
      <c r="H7648" s="90"/>
    </row>
    <row r="7649" spans="1:8">
      <c r="A7649" s="90"/>
      <c r="B7649" s="90"/>
      <c r="C7649" s="90"/>
      <c r="D7649" s="90"/>
      <c r="E7649" s="90"/>
      <c r="F7649" s="90"/>
      <c r="G7649" s="90"/>
      <c r="H7649" s="90"/>
    </row>
    <row r="7650" spans="1:8">
      <c r="A7650" s="90"/>
      <c r="B7650" s="90"/>
      <c r="C7650" s="90"/>
      <c r="D7650" s="90"/>
      <c r="E7650" s="90"/>
      <c r="F7650" s="90"/>
      <c r="G7650" s="90"/>
      <c r="H7650" s="90"/>
    </row>
    <row r="7651" spans="1:8">
      <c r="A7651" s="90"/>
      <c r="B7651" s="90"/>
      <c r="C7651" s="90"/>
      <c r="D7651" s="90"/>
      <c r="E7651" s="90"/>
      <c r="F7651" s="90"/>
      <c r="G7651" s="90"/>
      <c r="H7651" s="90"/>
    </row>
    <row r="7652" spans="1:8">
      <c r="A7652" s="90"/>
      <c r="B7652" s="90"/>
      <c r="C7652" s="90"/>
      <c r="D7652" s="90"/>
      <c r="E7652" s="90"/>
      <c r="F7652" s="90"/>
      <c r="G7652" s="90"/>
      <c r="H7652" s="90"/>
    </row>
    <row r="7653" spans="1:8">
      <c r="A7653" s="90"/>
      <c r="B7653" s="90"/>
      <c r="C7653" s="90"/>
      <c r="D7653" s="90"/>
      <c r="E7653" s="90"/>
      <c r="F7653" s="90"/>
      <c r="G7653" s="90"/>
      <c r="H7653" s="90"/>
    </row>
    <row r="7654" spans="1:8">
      <c r="A7654" s="90"/>
      <c r="B7654" s="90"/>
      <c r="C7654" s="90"/>
      <c r="D7654" s="90"/>
      <c r="E7654" s="90"/>
      <c r="F7654" s="90"/>
      <c r="G7654" s="90"/>
      <c r="H7654" s="90"/>
    </row>
    <row r="7655" spans="1:8">
      <c r="A7655" s="90"/>
      <c r="B7655" s="90"/>
      <c r="C7655" s="90"/>
      <c r="D7655" s="90"/>
      <c r="E7655" s="90"/>
      <c r="F7655" s="90"/>
      <c r="G7655" s="90"/>
      <c r="H7655" s="90"/>
    </row>
    <row r="7656" spans="1:8">
      <c r="A7656" s="90"/>
      <c r="B7656" s="90"/>
      <c r="C7656" s="90"/>
      <c r="D7656" s="90"/>
      <c r="E7656" s="90"/>
      <c r="F7656" s="90"/>
      <c r="G7656" s="90"/>
      <c r="H7656" s="90"/>
    </row>
    <row r="7657" spans="1:8">
      <c r="A7657" s="90"/>
      <c r="B7657" s="90"/>
      <c r="C7657" s="90"/>
      <c r="D7657" s="90"/>
      <c r="E7657" s="90"/>
      <c r="F7657" s="90"/>
      <c r="G7657" s="90"/>
      <c r="H7657" s="90"/>
    </row>
    <row r="7658" spans="1:8">
      <c r="A7658" s="90"/>
      <c r="B7658" s="90"/>
      <c r="C7658" s="90"/>
      <c r="D7658" s="90"/>
      <c r="E7658" s="90"/>
      <c r="F7658" s="90"/>
      <c r="G7658" s="90"/>
      <c r="H7658" s="90"/>
    </row>
    <row r="7659" spans="1:8">
      <c r="A7659" s="90"/>
      <c r="B7659" s="90"/>
      <c r="C7659" s="90"/>
      <c r="D7659" s="90"/>
      <c r="E7659" s="90"/>
      <c r="F7659" s="90"/>
      <c r="G7659" s="90"/>
      <c r="H7659" s="90"/>
    </row>
    <row r="7660" spans="1:8">
      <c r="A7660" s="90"/>
      <c r="B7660" s="90"/>
      <c r="C7660" s="90"/>
      <c r="D7660" s="90"/>
      <c r="E7660" s="90"/>
      <c r="F7660" s="90"/>
      <c r="G7660" s="90"/>
      <c r="H7660" s="90"/>
    </row>
    <row r="7661" spans="1:8">
      <c r="A7661" s="90"/>
      <c r="B7661" s="90"/>
      <c r="C7661" s="90"/>
      <c r="D7661" s="90"/>
      <c r="E7661" s="90"/>
      <c r="F7661" s="90"/>
      <c r="G7661" s="90"/>
      <c r="H7661" s="90"/>
    </row>
    <row r="7662" spans="1:8">
      <c r="A7662" s="90"/>
      <c r="B7662" s="90"/>
      <c r="C7662" s="90"/>
      <c r="D7662" s="90"/>
      <c r="E7662" s="90"/>
      <c r="F7662" s="90"/>
      <c r="G7662" s="90"/>
      <c r="H7662" s="90"/>
    </row>
    <row r="7663" spans="1:8">
      <c r="A7663" s="90"/>
      <c r="B7663" s="90"/>
      <c r="C7663" s="90"/>
      <c r="D7663" s="90"/>
      <c r="E7663" s="90"/>
      <c r="F7663" s="90"/>
      <c r="G7663" s="90"/>
      <c r="H7663" s="90"/>
    </row>
    <row r="7664" spans="1:8">
      <c r="A7664" s="90"/>
      <c r="B7664" s="90"/>
      <c r="C7664" s="90"/>
      <c r="D7664" s="90"/>
      <c r="E7664" s="90"/>
      <c r="F7664" s="90"/>
      <c r="G7664" s="90"/>
      <c r="H7664" s="90"/>
    </row>
    <row r="7665" spans="1:8">
      <c r="A7665" s="90"/>
      <c r="B7665" s="90"/>
      <c r="C7665" s="90"/>
      <c r="D7665" s="90"/>
      <c r="E7665" s="90"/>
      <c r="F7665" s="90"/>
      <c r="G7665" s="90"/>
      <c r="H7665" s="90"/>
    </row>
    <row r="7666" spans="1:8">
      <c r="A7666" s="90"/>
      <c r="B7666" s="90"/>
      <c r="C7666" s="90"/>
      <c r="D7666" s="90"/>
      <c r="E7666" s="90"/>
      <c r="F7666" s="90"/>
      <c r="G7666" s="90"/>
      <c r="H7666" s="90"/>
    </row>
    <row r="7667" spans="1:8">
      <c r="A7667" s="90"/>
      <c r="B7667" s="90"/>
      <c r="C7667" s="90"/>
      <c r="D7667" s="90"/>
      <c r="E7667" s="90"/>
      <c r="F7667" s="90"/>
      <c r="G7667" s="90"/>
      <c r="H7667" s="90"/>
    </row>
    <row r="7668" spans="1:8">
      <c r="A7668" s="90"/>
      <c r="B7668" s="90"/>
      <c r="C7668" s="90"/>
      <c r="D7668" s="90"/>
      <c r="E7668" s="90"/>
      <c r="F7668" s="90"/>
      <c r="G7668" s="90"/>
      <c r="H7668" s="90"/>
    </row>
    <row r="7669" spans="1:8">
      <c r="A7669" s="90"/>
      <c r="B7669" s="90"/>
      <c r="C7669" s="90"/>
      <c r="D7669" s="90"/>
      <c r="E7669" s="90"/>
      <c r="F7669" s="90"/>
      <c r="G7669" s="90"/>
      <c r="H7669" s="90"/>
    </row>
    <row r="7670" spans="1:8">
      <c r="A7670" s="90"/>
      <c r="B7670" s="90"/>
      <c r="C7670" s="90"/>
      <c r="D7670" s="90"/>
      <c r="E7670" s="90"/>
      <c r="F7670" s="90"/>
      <c r="G7670" s="90"/>
      <c r="H7670" s="90"/>
    </row>
    <row r="7671" spans="1:8">
      <c r="A7671" s="90"/>
      <c r="B7671" s="90"/>
      <c r="C7671" s="90"/>
      <c r="D7671" s="90"/>
      <c r="E7671" s="90"/>
      <c r="F7671" s="90"/>
      <c r="G7671" s="90"/>
      <c r="H7671" s="90"/>
    </row>
    <row r="7672" spans="1:8">
      <c r="A7672" s="90"/>
      <c r="B7672" s="90"/>
      <c r="C7672" s="90"/>
      <c r="D7672" s="90"/>
      <c r="E7672" s="90"/>
      <c r="F7672" s="90"/>
      <c r="G7672" s="90"/>
      <c r="H7672" s="90"/>
    </row>
    <row r="7673" spans="1:8">
      <c r="A7673" s="90"/>
      <c r="B7673" s="90"/>
      <c r="C7673" s="90"/>
      <c r="D7673" s="90"/>
      <c r="E7673" s="90"/>
      <c r="F7673" s="90"/>
      <c r="G7673" s="90"/>
      <c r="H7673" s="90"/>
    </row>
    <row r="7674" spans="1:8">
      <c r="A7674" s="90"/>
      <c r="B7674" s="90"/>
      <c r="C7674" s="90"/>
      <c r="D7674" s="90"/>
      <c r="E7674" s="90"/>
      <c r="F7674" s="90"/>
      <c r="G7674" s="90"/>
      <c r="H7674" s="90"/>
    </row>
    <row r="7675" spans="1:8">
      <c r="A7675" s="90"/>
      <c r="B7675" s="90"/>
      <c r="C7675" s="90"/>
      <c r="D7675" s="90"/>
      <c r="E7675" s="90"/>
      <c r="F7675" s="90"/>
      <c r="G7675" s="90"/>
      <c r="H7675" s="90"/>
    </row>
    <row r="7676" spans="1:8">
      <c r="A7676" s="90"/>
      <c r="B7676" s="90"/>
      <c r="C7676" s="90"/>
      <c r="D7676" s="90"/>
      <c r="E7676" s="90"/>
      <c r="F7676" s="90"/>
      <c r="G7676" s="90"/>
      <c r="H7676" s="90"/>
    </row>
    <row r="7677" spans="1:8">
      <c r="A7677" s="90"/>
      <c r="B7677" s="90"/>
      <c r="C7677" s="90"/>
      <c r="D7677" s="90"/>
      <c r="E7677" s="90"/>
      <c r="F7677" s="90"/>
      <c r="G7677" s="90"/>
      <c r="H7677" s="90"/>
    </row>
    <row r="7678" spans="1:8">
      <c r="A7678" s="90"/>
      <c r="B7678" s="90"/>
      <c r="C7678" s="90"/>
      <c r="D7678" s="90"/>
      <c r="E7678" s="90"/>
      <c r="F7678" s="90"/>
      <c r="G7678" s="90"/>
      <c r="H7678" s="90"/>
    </row>
    <row r="7679" spans="1:8">
      <c r="A7679" s="90"/>
      <c r="B7679" s="90"/>
      <c r="C7679" s="90"/>
      <c r="D7679" s="90"/>
      <c r="E7679" s="90"/>
      <c r="F7679" s="90"/>
      <c r="G7679" s="90"/>
      <c r="H7679" s="90"/>
    </row>
    <row r="7680" spans="1:8">
      <c r="A7680" s="90"/>
      <c r="B7680" s="90"/>
      <c r="C7680" s="90"/>
      <c r="D7680" s="90"/>
      <c r="E7680" s="90"/>
      <c r="F7680" s="90"/>
      <c r="G7680" s="90"/>
      <c r="H7680" s="90"/>
    </row>
    <row r="7681" spans="1:8">
      <c r="A7681" s="90"/>
      <c r="B7681" s="90"/>
      <c r="C7681" s="90"/>
      <c r="D7681" s="90"/>
      <c r="E7681" s="90"/>
      <c r="F7681" s="90"/>
      <c r="G7681" s="90"/>
      <c r="H7681" s="90"/>
    </row>
    <row r="7682" spans="1:8">
      <c r="A7682" s="90"/>
      <c r="B7682" s="90"/>
      <c r="C7682" s="90"/>
      <c r="D7682" s="90"/>
      <c r="E7682" s="90"/>
      <c r="F7682" s="90"/>
      <c r="G7682" s="90"/>
      <c r="H7682" s="90"/>
    </row>
    <row r="7683" spans="1:8">
      <c r="A7683" s="90"/>
      <c r="B7683" s="90"/>
      <c r="C7683" s="90"/>
      <c r="D7683" s="90"/>
      <c r="E7683" s="90"/>
      <c r="F7683" s="90"/>
      <c r="G7683" s="90"/>
      <c r="H7683" s="90"/>
    </row>
    <row r="7684" spans="1:8">
      <c r="A7684" s="90"/>
      <c r="B7684" s="90"/>
      <c r="C7684" s="90"/>
      <c r="D7684" s="90"/>
      <c r="E7684" s="90"/>
      <c r="F7684" s="90"/>
      <c r="G7684" s="90"/>
      <c r="H7684" s="90"/>
    </row>
    <row r="7685" spans="1:8">
      <c r="A7685" s="90"/>
      <c r="B7685" s="90"/>
      <c r="C7685" s="90"/>
      <c r="D7685" s="90"/>
      <c r="E7685" s="90"/>
      <c r="F7685" s="90"/>
      <c r="G7685" s="90"/>
      <c r="H7685" s="90"/>
    </row>
    <row r="7686" spans="1:8">
      <c r="A7686" s="90"/>
      <c r="B7686" s="90"/>
      <c r="C7686" s="90"/>
      <c r="D7686" s="90"/>
      <c r="E7686" s="90"/>
      <c r="F7686" s="90"/>
      <c r="G7686" s="90"/>
      <c r="H7686" s="90"/>
    </row>
    <row r="7687" spans="1:8">
      <c r="A7687" s="90"/>
      <c r="B7687" s="90"/>
      <c r="C7687" s="90"/>
      <c r="D7687" s="90"/>
      <c r="E7687" s="90"/>
      <c r="F7687" s="90"/>
      <c r="G7687" s="90"/>
      <c r="H7687" s="90"/>
    </row>
    <row r="7688" spans="1:8">
      <c r="A7688" s="90"/>
      <c r="B7688" s="90"/>
      <c r="C7688" s="90"/>
      <c r="D7688" s="90"/>
      <c r="E7688" s="90"/>
      <c r="F7688" s="90"/>
      <c r="G7688" s="90"/>
      <c r="H7688" s="90"/>
    </row>
    <row r="7689" spans="1:8">
      <c r="A7689" s="90"/>
      <c r="B7689" s="90"/>
      <c r="C7689" s="90"/>
      <c r="D7689" s="90"/>
      <c r="E7689" s="90"/>
      <c r="F7689" s="90"/>
      <c r="G7689" s="90"/>
      <c r="H7689" s="90"/>
    </row>
    <row r="7690" spans="1:8">
      <c r="A7690" s="90"/>
      <c r="B7690" s="90"/>
      <c r="C7690" s="90"/>
      <c r="D7690" s="90"/>
      <c r="E7690" s="90"/>
      <c r="F7690" s="90"/>
      <c r="G7690" s="90"/>
      <c r="H7690" s="90"/>
    </row>
    <row r="7691" spans="1:8">
      <c r="A7691" s="90"/>
      <c r="B7691" s="90"/>
      <c r="C7691" s="90"/>
      <c r="D7691" s="90"/>
      <c r="E7691" s="90"/>
      <c r="F7691" s="90"/>
      <c r="G7691" s="90"/>
      <c r="H7691" s="90"/>
    </row>
    <row r="7692" spans="1:8">
      <c r="A7692" s="90"/>
      <c r="B7692" s="90"/>
      <c r="C7692" s="90"/>
      <c r="D7692" s="90"/>
      <c r="E7692" s="90"/>
      <c r="F7692" s="90"/>
      <c r="G7692" s="90"/>
      <c r="H7692" s="90"/>
    </row>
    <row r="7693" spans="1:8">
      <c r="A7693" s="90"/>
      <c r="B7693" s="90"/>
      <c r="C7693" s="90"/>
      <c r="D7693" s="90"/>
      <c r="E7693" s="90"/>
      <c r="F7693" s="90"/>
      <c r="G7693" s="90"/>
      <c r="H7693" s="90"/>
    </row>
    <row r="7694" spans="1:8">
      <c r="A7694" s="90"/>
      <c r="B7694" s="90"/>
      <c r="C7694" s="90"/>
      <c r="D7694" s="90"/>
      <c r="E7694" s="90"/>
      <c r="F7694" s="90"/>
      <c r="G7694" s="90"/>
      <c r="H7694" s="90"/>
    </row>
    <row r="7695" spans="1:8">
      <c r="A7695" s="90"/>
      <c r="B7695" s="90"/>
      <c r="C7695" s="90"/>
      <c r="D7695" s="90"/>
      <c r="E7695" s="90"/>
      <c r="F7695" s="90"/>
      <c r="G7695" s="90"/>
      <c r="H7695" s="90"/>
    </row>
    <row r="7696" spans="1:8">
      <c r="A7696" s="90"/>
      <c r="B7696" s="90"/>
      <c r="C7696" s="90"/>
      <c r="D7696" s="90"/>
      <c r="E7696" s="90"/>
      <c r="F7696" s="90"/>
      <c r="G7696" s="90"/>
      <c r="H7696" s="90"/>
    </row>
    <row r="7697" spans="1:8">
      <c r="A7697" s="90"/>
      <c r="B7697" s="90"/>
      <c r="C7697" s="90"/>
      <c r="D7697" s="90"/>
      <c r="E7697" s="90"/>
      <c r="F7697" s="90"/>
      <c r="G7697" s="90"/>
      <c r="H7697" s="90"/>
    </row>
    <row r="7698" spans="1:8">
      <c r="A7698" s="90"/>
      <c r="B7698" s="90"/>
      <c r="C7698" s="90"/>
      <c r="D7698" s="90"/>
      <c r="E7698" s="90"/>
      <c r="F7698" s="90"/>
      <c r="G7698" s="90"/>
      <c r="H7698" s="90"/>
    </row>
    <row r="7699" spans="1:8">
      <c r="A7699" s="90"/>
      <c r="B7699" s="90"/>
      <c r="C7699" s="90"/>
      <c r="D7699" s="90"/>
      <c r="E7699" s="90"/>
      <c r="F7699" s="90"/>
      <c r="G7699" s="90"/>
      <c r="H7699" s="90"/>
    </row>
    <row r="7700" spans="1:8">
      <c r="A7700" s="90"/>
      <c r="B7700" s="90"/>
      <c r="C7700" s="90"/>
      <c r="D7700" s="90"/>
      <c r="E7700" s="90"/>
      <c r="F7700" s="90"/>
      <c r="G7700" s="90"/>
      <c r="H7700" s="90"/>
    </row>
    <row r="7701" spans="1:8">
      <c r="A7701" s="90"/>
      <c r="B7701" s="90"/>
      <c r="C7701" s="90"/>
      <c r="D7701" s="90"/>
      <c r="E7701" s="90"/>
      <c r="F7701" s="90"/>
      <c r="G7701" s="90"/>
      <c r="H7701" s="90"/>
    </row>
    <row r="7702" spans="1:8">
      <c r="A7702" s="90"/>
      <c r="B7702" s="90"/>
      <c r="C7702" s="90"/>
      <c r="D7702" s="90"/>
      <c r="E7702" s="90"/>
      <c r="F7702" s="90"/>
      <c r="G7702" s="90"/>
      <c r="H7702" s="90"/>
    </row>
    <row r="7703" spans="1:8">
      <c r="A7703" s="90"/>
      <c r="B7703" s="90"/>
      <c r="C7703" s="90"/>
      <c r="D7703" s="90"/>
      <c r="E7703" s="90"/>
      <c r="F7703" s="90"/>
      <c r="G7703" s="90"/>
      <c r="H7703" s="90"/>
    </row>
    <row r="7704" spans="1:8">
      <c r="A7704" s="90"/>
      <c r="B7704" s="90"/>
      <c r="C7704" s="90"/>
      <c r="D7704" s="90"/>
      <c r="E7704" s="90"/>
      <c r="F7704" s="90"/>
      <c r="G7704" s="90"/>
      <c r="H7704" s="90"/>
    </row>
    <row r="7705" spans="1:8">
      <c r="A7705" s="90"/>
      <c r="B7705" s="90"/>
      <c r="C7705" s="90"/>
      <c r="D7705" s="90"/>
      <c r="E7705" s="90"/>
      <c r="F7705" s="90"/>
      <c r="G7705" s="90"/>
      <c r="H7705" s="90"/>
    </row>
    <row r="7706" spans="1:8">
      <c r="A7706" s="90"/>
      <c r="B7706" s="90"/>
      <c r="C7706" s="90"/>
      <c r="D7706" s="90"/>
      <c r="E7706" s="90"/>
      <c r="F7706" s="90"/>
      <c r="G7706" s="90"/>
      <c r="H7706" s="90"/>
    </row>
    <row r="7707" spans="1:8">
      <c r="A7707" s="90"/>
      <c r="B7707" s="90"/>
      <c r="C7707" s="90"/>
      <c r="D7707" s="90"/>
      <c r="E7707" s="90"/>
      <c r="F7707" s="90"/>
      <c r="G7707" s="90"/>
      <c r="H7707" s="90"/>
    </row>
    <row r="7708" spans="1:8">
      <c r="A7708" s="90"/>
      <c r="B7708" s="90"/>
      <c r="C7708" s="90"/>
      <c r="D7708" s="90"/>
      <c r="E7708" s="90"/>
      <c r="F7708" s="90"/>
      <c r="G7708" s="90"/>
      <c r="H7708" s="90"/>
    </row>
    <row r="7709" spans="1:8">
      <c r="A7709" s="90"/>
      <c r="B7709" s="90"/>
      <c r="C7709" s="90"/>
      <c r="D7709" s="90"/>
      <c r="E7709" s="90"/>
      <c r="F7709" s="90"/>
      <c r="G7709" s="90"/>
      <c r="H7709" s="90"/>
    </row>
    <row r="7710" spans="1:8">
      <c r="A7710" s="90"/>
      <c r="B7710" s="90"/>
      <c r="C7710" s="90"/>
      <c r="D7710" s="90"/>
      <c r="E7710" s="90"/>
      <c r="F7710" s="90"/>
      <c r="G7710" s="90"/>
      <c r="H7710" s="90"/>
    </row>
    <row r="7711" spans="1:8">
      <c r="A7711" s="90"/>
      <c r="B7711" s="90"/>
      <c r="C7711" s="90"/>
      <c r="D7711" s="90"/>
      <c r="E7711" s="90"/>
      <c r="F7711" s="90"/>
      <c r="G7711" s="90"/>
      <c r="H7711" s="90"/>
    </row>
    <row r="7712" spans="1:8">
      <c r="A7712" s="90"/>
      <c r="B7712" s="90"/>
      <c r="C7712" s="90"/>
      <c r="D7712" s="90"/>
      <c r="E7712" s="90"/>
      <c r="F7712" s="90"/>
      <c r="G7712" s="90"/>
      <c r="H7712" s="90"/>
    </row>
    <row r="7713" spans="1:8">
      <c r="A7713" s="90"/>
      <c r="B7713" s="90"/>
      <c r="C7713" s="90"/>
      <c r="D7713" s="90"/>
      <c r="E7713" s="90"/>
      <c r="F7713" s="90"/>
      <c r="G7713" s="90"/>
      <c r="H7713" s="90"/>
    </row>
    <row r="7714" spans="1:8">
      <c r="A7714" s="90"/>
      <c r="B7714" s="90"/>
      <c r="C7714" s="90"/>
      <c r="D7714" s="90"/>
      <c r="E7714" s="90"/>
      <c r="F7714" s="90"/>
      <c r="G7714" s="90"/>
      <c r="H7714" s="90"/>
    </row>
    <row r="7715" spans="1:8">
      <c r="A7715" s="90"/>
      <c r="B7715" s="90"/>
      <c r="C7715" s="90"/>
      <c r="D7715" s="90"/>
      <c r="E7715" s="90"/>
      <c r="F7715" s="90"/>
      <c r="G7715" s="90"/>
      <c r="H7715" s="90"/>
    </row>
    <row r="7716" spans="1:8">
      <c r="A7716" s="90"/>
      <c r="B7716" s="90"/>
      <c r="C7716" s="90"/>
      <c r="D7716" s="90"/>
      <c r="E7716" s="90"/>
      <c r="F7716" s="90"/>
      <c r="G7716" s="90"/>
      <c r="H7716" s="90"/>
    </row>
    <row r="7717" spans="1:8">
      <c r="A7717" s="90"/>
      <c r="B7717" s="90"/>
      <c r="C7717" s="90"/>
      <c r="D7717" s="90"/>
      <c r="E7717" s="90"/>
      <c r="F7717" s="90"/>
      <c r="G7717" s="90"/>
      <c r="H7717" s="90"/>
    </row>
    <row r="7718" spans="1:8">
      <c r="A7718" s="90"/>
      <c r="B7718" s="90"/>
      <c r="C7718" s="90"/>
      <c r="D7718" s="90"/>
      <c r="E7718" s="90"/>
      <c r="F7718" s="90"/>
      <c r="G7718" s="90"/>
      <c r="H7718" s="90"/>
    </row>
    <row r="7719" spans="1:8">
      <c r="A7719" s="90"/>
      <c r="B7719" s="90"/>
      <c r="C7719" s="90"/>
      <c r="D7719" s="90"/>
      <c r="E7719" s="90"/>
      <c r="F7719" s="90"/>
      <c r="G7719" s="90"/>
      <c r="H7719" s="90"/>
    </row>
    <row r="7720" spans="1:8">
      <c r="A7720" s="90"/>
      <c r="B7720" s="90"/>
      <c r="C7720" s="90"/>
      <c r="D7720" s="90"/>
      <c r="E7720" s="90"/>
      <c r="F7720" s="90"/>
      <c r="G7720" s="90"/>
      <c r="H7720" s="90"/>
    </row>
    <row r="7721" spans="1:8">
      <c r="A7721" s="90"/>
      <c r="B7721" s="90"/>
      <c r="C7721" s="90"/>
      <c r="D7721" s="90"/>
      <c r="E7721" s="90"/>
      <c r="F7721" s="90"/>
      <c r="G7721" s="90"/>
      <c r="H7721" s="90"/>
    </row>
    <row r="7722" spans="1:8">
      <c r="A7722" s="90"/>
      <c r="B7722" s="90"/>
      <c r="C7722" s="90"/>
      <c r="D7722" s="90"/>
      <c r="E7722" s="90"/>
      <c r="F7722" s="90"/>
      <c r="G7722" s="90"/>
      <c r="H7722" s="90"/>
    </row>
    <row r="7723" spans="1:8">
      <c r="A7723" s="90"/>
      <c r="B7723" s="90"/>
      <c r="C7723" s="90"/>
      <c r="D7723" s="90"/>
      <c r="E7723" s="90"/>
      <c r="F7723" s="90"/>
      <c r="G7723" s="90"/>
      <c r="H7723" s="90"/>
    </row>
    <row r="7724" spans="1:8">
      <c r="A7724" s="90"/>
      <c r="B7724" s="90"/>
      <c r="C7724" s="90"/>
      <c r="D7724" s="90"/>
      <c r="E7724" s="90"/>
      <c r="F7724" s="90"/>
      <c r="G7724" s="90"/>
      <c r="H7724" s="90"/>
    </row>
    <row r="7725" spans="1:8">
      <c r="A7725" s="90"/>
      <c r="B7725" s="90"/>
      <c r="C7725" s="90"/>
      <c r="D7725" s="90"/>
      <c r="E7725" s="90"/>
      <c r="F7725" s="90"/>
      <c r="G7725" s="90"/>
      <c r="H7725" s="90"/>
    </row>
    <row r="7726" spans="1:8">
      <c r="A7726" s="90"/>
      <c r="B7726" s="90"/>
      <c r="C7726" s="90"/>
      <c r="D7726" s="90"/>
      <c r="E7726" s="90"/>
      <c r="F7726" s="90"/>
      <c r="G7726" s="90"/>
      <c r="H7726" s="90"/>
    </row>
    <row r="7727" spans="1:8">
      <c r="A7727" s="90"/>
      <c r="B7727" s="90"/>
      <c r="C7727" s="90"/>
      <c r="D7727" s="90"/>
      <c r="E7727" s="90"/>
      <c r="F7727" s="90"/>
      <c r="G7727" s="90"/>
      <c r="H7727" s="90"/>
    </row>
    <row r="7728" spans="1:8">
      <c r="A7728" s="90"/>
      <c r="B7728" s="90"/>
      <c r="C7728" s="90"/>
      <c r="D7728" s="90"/>
      <c r="E7728" s="90"/>
      <c r="F7728" s="90"/>
      <c r="G7728" s="90"/>
      <c r="H7728" s="90"/>
    </row>
    <row r="7729" spans="1:8">
      <c r="A7729" s="90"/>
      <c r="B7729" s="90"/>
      <c r="C7729" s="90"/>
      <c r="D7729" s="90"/>
      <c r="E7729" s="90"/>
      <c r="F7729" s="90"/>
      <c r="G7729" s="90"/>
      <c r="H7729" s="90"/>
    </row>
    <row r="7730" spans="1:8">
      <c r="A7730" s="90"/>
      <c r="B7730" s="90"/>
      <c r="C7730" s="90"/>
      <c r="D7730" s="90"/>
      <c r="E7730" s="90"/>
      <c r="F7730" s="90"/>
      <c r="G7730" s="90"/>
      <c r="H7730" s="90"/>
    </row>
    <row r="7731" spans="1:8">
      <c r="A7731" s="90"/>
      <c r="B7731" s="90"/>
      <c r="C7731" s="90"/>
      <c r="D7731" s="90"/>
      <c r="E7731" s="90"/>
      <c r="F7731" s="90"/>
      <c r="G7731" s="90"/>
      <c r="H7731" s="90"/>
    </row>
    <row r="7732" spans="1:8">
      <c r="A7732" s="90"/>
      <c r="B7732" s="90"/>
      <c r="C7732" s="90"/>
      <c r="D7732" s="90"/>
      <c r="E7732" s="90"/>
      <c r="F7732" s="90"/>
      <c r="G7732" s="90"/>
      <c r="H7732" s="90"/>
    </row>
    <row r="7733" spans="1:8">
      <c r="A7733" s="90"/>
      <c r="B7733" s="90"/>
      <c r="C7733" s="90"/>
      <c r="D7733" s="90"/>
      <c r="E7733" s="90"/>
      <c r="F7733" s="90"/>
      <c r="G7733" s="90"/>
      <c r="H7733" s="90"/>
    </row>
    <row r="7734" spans="1:8">
      <c r="A7734" s="90"/>
      <c r="B7734" s="90"/>
      <c r="C7734" s="90"/>
      <c r="D7734" s="90"/>
      <c r="E7734" s="90"/>
      <c r="F7734" s="90"/>
      <c r="G7734" s="90"/>
      <c r="H7734" s="90"/>
    </row>
    <row r="7735" spans="1:8">
      <c r="A7735" s="90"/>
      <c r="B7735" s="90"/>
      <c r="C7735" s="90"/>
      <c r="D7735" s="90"/>
      <c r="E7735" s="90"/>
      <c r="F7735" s="90"/>
      <c r="G7735" s="90"/>
      <c r="H7735" s="90"/>
    </row>
    <row r="7736" spans="1:8">
      <c r="A7736" s="90"/>
      <c r="B7736" s="90"/>
      <c r="C7736" s="90"/>
      <c r="D7736" s="90"/>
      <c r="E7736" s="90"/>
      <c r="F7736" s="90"/>
      <c r="G7736" s="90"/>
      <c r="H7736" s="90"/>
    </row>
    <row r="7737" spans="1:8">
      <c r="A7737" s="90"/>
      <c r="B7737" s="90"/>
      <c r="C7737" s="90"/>
      <c r="D7737" s="90"/>
      <c r="E7737" s="90"/>
      <c r="F7737" s="90"/>
      <c r="G7737" s="90"/>
      <c r="H7737" s="90"/>
    </row>
    <row r="7738" spans="1:8">
      <c r="A7738" s="90"/>
      <c r="B7738" s="90"/>
      <c r="C7738" s="90"/>
      <c r="D7738" s="90"/>
      <c r="E7738" s="90"/>
      <c r="F7738" s="90"/>
      <c r="G7738" s="90"/>
      <c r="H7738" s="90"/>
    </row>
    <row r="7739" spans="1:8">
      <c r="A7739" s="90"/>
      <c r="B7739" s="90"/>
      <c r="C7739" s="90"/>
      <c r="D7739" s="90"/>
      <c r="E7739" s="90"/>
      <c r="F7739" s="90"/>
      <c r="G7739" s="90"/>
      <c r="H7739" s="90"/>
    </row>
    <row r="7740" spans="1:8">
      <c r="A7740" s="90"/>
      <c r="B7740" s="90"/>
      <c r="C7740" s="90"/>
      <c r="D7740" s="90"/>
      <c r="E7740" s="90"/>
      <c r="F7740" s="90"/>
      <c r="G7740" s="90"/>
      <c r="H7740" s="90"/>
    </row>
    <row r="7741" spans="1:8">
      <c r="A7741" s="90"/>
      <c r="B7741" s="90"/>
      <c r="C7741" s="90"/>
      <c r="D7741" s="90"/>
      <c r="E7741" s="90"/>
      <c r="F7741" s="90"/>
      <c r="G7741" s="90"/>
      <c r="H7741" s="90"/>
    </row>
    <row r="7742" spans="1:8">
      <c r="A7742" s="90"/>
      <c r="B7742" s="90"/>
      <c r="C7742" s="90"/>
      <c r="D7742" s="90"/>
      <c r="E7742" s="90"/>
      <c r="F7742" s="90"/>
      <c r="G7742" s="90"/>
      <c r="H7742" s="90"/>
    </row>
    <row r="7743" spans="1:8">
      <c r="A7743" s="90"/>
      <c r="B7743" s="90"/>
      <c r="C7743" s="90"/>
      <c r="D7743" s="90"/>
      <c r="E7743" s="90"/>
      <c r="F7743" s="90"/>
      <c r="G7743" s="90"/>
      <c r="H7743" s="90"/>
    </row>
    <row r="7744" spans="1:8">
      <c r="A7744" s="90"/>
      <c r="B7744" s="90"/>
      <c r="C7744" s="90"/>
      <c r="D7744" s="90"/>
      <c r="E7744" s="90"/>
      <c r="F7744" s="90"/>
      <c r="G7744" s="90"/>
      <c r="H7744" s="90"/>
    </row>
    <row r="7745" spans="1:8">
      <c r="A7745" s="90"/>
      <c r="B7745" s="90"/>
      <c r="C7745" s="90"/>
      <c r="D7745" s="90"/>
      <c r="E7745" s="90"/>
      <c r="F7745" s="90"/>
      <c r="G7745" s="90"/>
      <c r="H7745" s="90"/>
    </row>
    <row r="7746" spans="1:8">
      <c r="A7746" s="90"/>
      <c r="B7746" s="90"/>
      <c r="C7746" s="90"/>
      <c r="D7746" s="90"/>
      <c r="E7746" s="90"/>
      <c r="F7746" s="90"/>
      <c r="G7746" s="90"/>
      <c r="H7746" s="90"/>
    </row>
    <row r="7747" spans="1:8">
      <c r="A7747" s="90"/>
      <c r="B7747" s="90"/>
      <c r="C7747" s="90"/>
      <c r="D7747" s="90"/>
      <c r="E7747" s="90"/>
      <c r="F7747" s="90"/>
      <c r="G7747" s="90"/>
      <c r="H7747" s="90"/>
    </row>
    <row r="7748" spans="1:8">
      <c r="A7748" s="90"/>
      <c r="B7748" s="90"/>
      <c r="C7748" s="90"/>
      <c r="D7748" s="90"/>
      <c r="E7748" s="90"/>
      <c r="F7748" s="90"/>
      <c r="G7748" s="90"/>
      <c r="H7748" s="90"/>
    </row>
    <row r="7749" spans="1:8">
      <c r="A7749" s="90"/>
      <c r="B7749" s="90"/>
      <c r="C7749" s="90"/>
      <c r="D7749" s="90"/>
      <c r="E7749" s="90"/>
      <c r="F7749" s="90"/>
      <c r="G7749" s="90"/>
      <c r="H7749" s="90"/>
    </row>
    <row r="7750" spans="1:8">
      <c r="A7750" s="90"/>
      <c r="B7750" s="90"/>
      <c r="C7750" s="90"/>
      <c r="D7750" s="90"/>
      <c r="E7750" s="90"/>
      <c r="F7750" s="90"/>
      <c r="G7750" s="90"/>
      <c r="H7750" s="90"/>
    </row>
    <row r="7751" spans="1:8">
      <c r="A7751" s="90"/>
      <c r="B7751" s="90"/>
      <c r="C7751" s="90"/>
      <c r="D7751" s="90"/>
      <c r="E7751" s="90"/>
      <c r="F7751" s="90"/>
      <c r="G7751" s="90"/>
      <c r="H7751" s="90"/>
    </row>
    <row r="7752" spans="1:8">
      <c r="A7752" s="90"/>
      <c r="B7752" s="90"/>
      <c r="C7752" s="90"/>
      <c r="D7752" s="90"/>
      <c r="E7752" s="90"/>
      <c r="F7752" s="90"/>
      <c r="G7752" s="90"/>
      <c r="H7752" s="90"/>
    </row>
    <row r="7753" spans="1:8">
      <c r="A7753" s="90"/>
      <c r="B7753" s="90"/>
      <c r="C7753" s="90"/>
      <c r="D7753" s="90"/>
      <c r="E7753" s="90"/>
      <c r="F7753" s="90"/>
      <c r="G7753" s="90"/>
      <c r="H7753" s="90"/>
    </row>
    <row r="7754" spans="1:8">
      <c r="A7754" s="90"/>
      <c r="B7754" s="90"/>
      <c r="C7754" s="90"/>
      <c r="D7754" s="90"/>
      <c r="E7754" s="90"/>
      <c r="F7754" s="90"/>
      <c r="G7754" s="90"/>
      <c r="H7754" s="90"/>
    </row>
    <row r="7755" spans="1:8">
      <c r="A7755" s="90"/>
      <c r="B7755" s="90"/>
      <c r="C7755" s="90"/>
      <c r="D7755" s="90"/>
      <c r="E7755" s="90"/>
      <c r="F7755" s="90"/>
      <c r="G7755" s="90"/>
      <c r="H7755" s="90"/>
    </row>
    <row r="7756" spans="1:8">
      <c r="A7756" s="90"/>
      <c r="B7756" s="90"/>
      <c r="C7756" s="90"/>
      <c r="D7756" s="90"/>
      <c r="E7756" s="90"/>
      <c r="F7756" s="90"/>
      <c r="G7756" s="90"/>
      <c r="H7756" s="90"/>
    </row>
    <row r="7757" spans="1:8">
      <c r="A7757" s="90"/>
      <c r="B7757" s="90"/>
      <c r="C7757" s="90"/>
      <c r="D7757" s="90"/>
      <c r="E7757" s="90"/>
      <c r="F7757" s="90"/>
      <c r="G7757" s="90"/>
      <c r="H7757" s="90"/>
    </row>
    <row r="7758" spans="1:8">
      <c r="A7758" s="90"/>
      <c r="B7758" s="90"/>
      <c r="C7758" s="90"/>
      <c r="D7758" s="90"/>
      <c r="E7758" s="90"/>
      <c r="F7758" s="90"/>
      <c r="G7758" s="90"/>
      <c r="H7758" s="90"/>
    </row>
    <row r="7759" spans="1:8">
      <c r="A7759" s="90"/>
      <c r="B7759" s="90"/>
      <c r="C7759" s="90"/>
      <c r="D7759" s="90"/>
      <c r="E7759" s="90"/>
      <c r="F7759" s="90"/>
      <c r="G7759" s="90"/>
      <c r="H7759" s="90"/>
    </row>
    <row r="7760" spans="1:8">
      <c r="A7760" s="90"/>
      <c r="B7760" s="90"/>
      <c r="C7760" s="90"/>
      <c r="D7760" s="90"/>
      <c r="E7760" s="90"/>
      <c r="F7760" s="90"/>
      <c r="G7760" s="90"/>
      <c r="H7760" s="90"/>
    </row>
    <row r="7761" spans="1:8">
      <c r="A7761" s="90"/>
      <c r="B7761" s="90"/>
      <c r="C7761" s="90"/>
      <c r="D7761" s="90"/>
      <c r="E7761" s="90"/>
      <c r="F7761" s="90"/>
      <c r="G7761" s="90"/>
      <c r="H7761" s="90"/>
    </row>
    <row r="7762" spans="1:8">
      <c r="A7762" s="90"/>
      <c r="B7762" s="90"/>
      <c r="C7762" s="90"/>
      <c r="D7762" s="90"/>
      <c r="E7762" s="90"/>
      <c r="F7762" s="90"/>
      <c r="G7762" s="90"/>
      <c r="H7762" s="90"/>
    </row>
    <row r="7763" spans="1:8">
      <c r="A7763" s="90"/>
      <c r="B7763" s="90"/>
      <c r="C7763" s="90"/>
      <c r="D7763" s="90"/>
      <c r="E7763" s="90"/>
      <c r="F7763" s="90"/>
      <c r="G7763" s="90"/>
      <c r="H7763" s="90"/>
    </row>
    <row r="7764" spans="1:8">
      <c r="A7764" s="90"/>
      <c r="B7764" s="90"/>
      <c r="C7764" s="90"/>
      <c r="D7764" s="90"/>
      <c r="E7764" s="90"/>
      <c r="F7764" s="90"/>
      <c r="G7764" s="90"/>
      <c r="H7764" s="90"/>
    </row>
    <row r="7765" spans="1:8">
      <c r="A7765" s="90"/>
      <c r="B7765" s="90"/>
      <c r="C7765" s="90"/>
      <c r="D7765" s="90"/>
      <c r="E7765" s="90"/>
      <c r="F7765" s="90"/>
      <c r="G7765" s="90"/>
      <c r="H7765" s="90"/>
    </row>
    <row r="7766" spans="1:8">
      <c r="A7766" s="90"/>
      <c r="B7766" s="90"/>
      <c r="C7766" s="90"/>
      <c r="D7766" s="90"/>
      <c r="E7766" s="90"/>
      <c r="F7766" s="90"/>
      <c r="G7766" s="90"/>
      <c r="H7766" s="90"/>
    </row>
    <row r="7767" spans="1:8">
      <c r="A7767" s="90"/>
      <c r="B7767" s="90"/>
      <c r="C7767" s="90"/>
      <c r="D7767" s="90"/>
      <c r="E7767" s="90"/>
      <c r="F7767" s="90"/>
      <c r="G7767" s="90"/>
      <c r="H7767" s="90"/>
    </row>
    <row r="7768" spans="1:8">
      <c r="A7768" s="90"/>
      <c r="B7768" s="90"/>
      <c r="C7768" s="90"/>
      <c r="D7768" s="90"/>
      <c r="E7768" s="90"/>
      <c r="F7768" s="90"/>
      <c r="G7768" s="90"/>
      <c r="H7768" s="90"/>
    </row>
    <row r="7769" spans="1:8">
      <c r="A7769" s="90"/>
      <c r="B7769" s="90"/>
      <c r="C7769" s="90"/>
      <c r="D7769" s="90"/>
      <c r="E7769" s="90"/>
      <c r="F7769" s="90"/>
      <c r="G7769" s="90"/>
      <c r="H7769" s="90"/>
    </row>
    <row r="7770" spans="1:8">
      <c r="A7770" s="90"/>
      <c r="B7770" s="90"/>
      <c r="C7770" s="90"/>
      <c r="D7770" s="90"/>
      <c r="E7770" s="90"/>
      <c r="F7770" s="90"/>
      <c r="G7770" s="90"/>
      <c r="H7770" s="90"/>
    </row>
    <row r="7771" spans="1:8">
      <c r="A7771" s="90"/>
      <c r="B7771" s="90"/>
      <c r="C7771" s="90"/>
      <c r="D7771" s="90"/>
      <c r="E7771" s="90"/>
      <c r="F7771" s="90"/>
      <c r="G7771" s="90"/>
      <c r="H7771" s="90"/>
    </row>
    <row r="7772" spans="1:8">
      <c r="A7772" s="90"/>
      <c r="B7772" s="90"/>
      <c r="C7772" s="90"/>
      <c r="D7772" s="90"/>
      <c r="E7772" s="90"/>
      <c r="F7772" s="90"/>
      <c r="G7772" s="90"/>
      <c r="H7772" s="90"/>
    </row>
    <row r="7773" spans="1:8">
      <c r="A7773" s="90"/>
      <c r="B7773" s="90"/>
      <c r="C7773" s="90"/>
      <c r="D7773" s="90"/>
      <c r="E7773" s="90"/>
      <c r="F7773" s="90"/>
      <c r="G7773" s="90"/>
      <c r="H7773" s="90"/>
    </row>
    <row r="7774" spans="1:8">
      <c r="A7774" s="90"/>
      <c r="B7774" s="90"/>
      <c r="C7774" s="90"/>
      <c r="D7774" s="90"/>
      <c r="E7774" s="90"/>
      <c r="F7774" s="90"/>
      <c r="G7774" s="90"/>
      <c r="H7774" s="90"/>
    </row>
    <row r="7775" spans="1:8">
      <c r="A7775" s="90"/>
      <c r="B7775" s="90"/>
      <c r="C7775" s="90"/>
      <c r="D7775" s="90"/>
      <c r="E7775" s="90"/>
      <c r="F7775" s="90"/>
      <c r="G7775" s="90"/>
      <c r="H7775" s="90"/>
    </row>
    <row r="7776" spans="1:8">
      <c r="A7776" s="90"/>
      <c r="B7776" s="90"/>
      <c r="C7776" s="90"/>
      <c r="D7776" s="90"/>
      <c r="E7776" s="90"/>
      <c r="F7776" s="90"/>
      <c r="G7776" s="90"/>
      <c r="H7776" s="90"/>
    </row>
    <row r="7777" spans="1:8">
      <c r="A7777" s="90"/>
      <c r="B7777" s="90"/>
      <c r="C7777" s="90"/>
      <c r="D7777" s="90"/>
      <c r="E7777" s="90"/>
      <c r="F7777" s="90"/>
      <c r="G7777" s="90"/>
      <c r="H7777" s="90"/>
    </row>
    <row r="7778" spans="1:8">
      <c r="A7778" s="90"/>
      <c r="B7778" s="90"/>
      <c r="C7778" s="90"/>
      <c r="D7778" s="90"/>
      <c r="E7778" s="90"/>
      <c r="F7778" s="90"/>
      <c r="G7778" s="90"/>
      <c r="H7778" s="90"/>
    </row>
    <row r="7779" spans="1:8">
      <c r="A7779" s="90"/>
      <c r="B7779" s="90"/>
      <c r="C7779" s="90"/>
      <c r="D7779" s="90"/>
      <c r="E7779" s="90"/>
      <c r="F7779" s="90"/>
      <c r="G7779" s="90"/>
      <c r="H7779" s="90"/>
    </row>
    <row r="7780" spans="1:8">
      <c r="A7780" s="90"/>
      <c r="B7780" s="90"/>
      <c r="C7780" s="90"/>
      <c r="D7780" s="90"/>
      <c r="E7780" s="90"/>
      <c r="F7780" s="90"/>
      <c r="G7780" s="90"/>
      <c r="H7780" s="90"/>
    </row>
    <row r="7781" spans="1:8">
      <c r="A7781" s="90"/>
      <c r="B7781" s="90"/>
      <c r="C7781" s="90"/>
      <c r="D7781" s="90"/>
      <c r="E7781" s="90"/>
      <c r="F7781" s="90"/>
      <c r="G7781" s="90"/>
      <c r="H7781" s="90"/>
    </row>
    <row r="7782" spans="1:8">
      <c r="A7782" s="90"/>
      <c r="B7782" s="90"/>
      <c r="C7782" s="90"/>
      <c r="D7782" s="90"/>
      <c r="E7782" s="90"/>
      <c r="F7782" s="90"/>
      <c r="G7782" s="90"/>
      <c r="H7782" s="90"/>
    </row>
    <row r="7783" spans="1:8">
      <c r="A7783" s="90"/>
      <c r="B7783" s="90"/>
      <c r="C7783" s="90"/>
      <c r="D7783" s="90"/>
      <c r="E7783" s="90"/>
      <c r="F7783" s="90"/>
      <c r="G7783" s="90"/>
      <c r="H7783" s="90"/>
    </row>
    <row r="7784" spans="1:8">
      <c r="A7784" s="90"/>
      <c r="B7784" s="90"/>
      <c r="C7784" s="90"/>
      <c r="D7784" s="90"/>
      <c r="E7784" s="90"/>
      <c r="F7784" s="90"/>
      <c r="G7784" s="90"/>
      <c r="H7784" s="90"/>
    </row>
    <row r="7785" spans="1:8">
      <c r="A7785" s="90"/>
      <c r="B7785" s="90"/>
      <c r="C7785" s="90"/>
      <c r="D7785" s="90"/>
      <c r="E7785" s="90"/>
      <c r="F7785" s="90"/>
      <c r="G7785" s="90"/>
      <c r="H7785" s="90"/>
    </row>
    <row r="7786" spans="1:8">
      <c r="A7786" s="90"/>
      <c r="B7786" s="90"/>
      <c r="C7786" s="90"/>
      <c r="D7786" s="90"/>
      <c r="E7786" s="90"/>
      <c r="F7786" s="90"/>
      <c r="G7786" s="90"/>
      <c r="H7786" s="90"/>
    </row>
    <row r="7787" spans="1:8">
      <c r="A7787" s="90"/>
      <c r="B7787" s="90"/>
      <c r="C7787" s="90"/>
      <c r="D7787" s="90"/>
      <c r="E7787" s="90"/>
      <c r="F7787" s="90"/>
      <c r="G7787" s="90"/>
      <c r="H7787" s="90"/>
    </row>
    <row r="7788" spans="1:8">
      <c r="A7788" s="90"/>
      <c r="B7788" s="90"/>
      <c r="C7788" s="90"/>
      <c r="D7788" s="90"/>
      <c r="E7788" s="90"/>
      <c r="F7788" s="90"/>
      <c r="G7788" s="90"/>
      <c r="H7788" s="90"/>
    </row>
    <row r="7789" spans="1:8">
      <c r="A7789" s="90"/>
      <c r="B7789" s="90"/>
      <c r="C7789" s="90"/>
      <c r="D7789" s="90"/>
      <c r="E7789" s="90"/>
      <c r="F7789" s="90"/>
      <c r="G7789" s="90"/>
      <c r="H7789" s="90"/>
    </row>
    <row r="7790" spans="1:8">
      <c r="A7790" s="90"/>
      <c r="B7790" s="90"/>
      <c r="C7790" s="90"/>
      <c r="D7790" s="90"/>
      <c r="E7790" s="90"/>
      <c r="F7790" s="90"/>
      <c r="G7790" s="90"/>
      <c r="H7790" s="90"/>
    </row>
    <row r="7791" spans="1:8">
      <c r="A7791" s="90"/>
      <c r="B7791" s="90"/>
      <c r="C7791" s="90"/>
      <c r="D7791" s="90"/>
      <c r="E7791" s="90"/>
      <c r="F7791" s="90"/>
      <c r="G7791" s="90"/>
      <c r="H7791" s="90"/>
    </row>
    <row r="7792" spans="1:8">
      <c r="A7792" s="90"/>
      <c r="B7792" s="90"/>
      <c r="C7792" s="90"/>
      <c r="D7792" s="90"/>
      <c r="E7792" s="90"/>
      <c r="F7792" s="90"/>
      <c r="G7792" s="90"/>
      <c r="H7792" s="90"/>
    </row>
    <row r="7793" spans="1:8">
      <c r="A7793" s="90"/>
      <c r="B7793" s="90"/>
      <c r="C7793" s="90"/>
      <c r="D7793" s="90"/>
      <c r="E7793" s="90"/>
      <c r="F7793" s="90"/>
      <c r="G7793" s="90"/>
      <c r="H7793" s="90"/>
    </row>
    <row r="7794" spans="1:8">
      <c r="A7794" s="90"/>
      <c r="B7794" s="90"/>
      <c r="C7794" s="90"/>
      <c r="D7794" s="90"/>
      <c r="E7794" s="90"/>
      <c r="F7794" s="90"/>
      <c r="G7794" s="90"/>
      <c r="H7794" s="90"/>
    </row>
    <row r="7795" spans="1:8">
      <c r="A7795" s="90"/>
      <c r="B7795" s="90"/>
      <c r="C7795" s="90"/>
      <c r="D7795" s="90"/>
      <c r="E7795" s="90"/>
      <c r="F7795" s="90"/>
      <c r="G7795" s="90"/>
      <c r="H7795" s="90"/>
    </row>
    <row r="7796" spans="1:8">
      <c r="A7796" s="90"/>
      <c r="B7796" s="90"/>
      <c r="C7796" s="90"/>
      <c r="D7796" s="90"/>
      <c r="E7796" s="90"/>
      <c r="F7796" s="90"/>
      <c r="G7796" s="90"/>
      <c r="H7796" s="90"/>
    </row>
    <row r="7797" spans="1:8">
      <c r="A7797" s="90"/>
      <c r="B7797" s="90"/>
      <c r="C7797" s="90"/>
      <c r="D7797" s="90"/>
      <c r="E7797" s="90"/>
      <c r="F7797" s="90"/>
      <c r="G7797" s="90"/>
      <c r="H7797" s="90"/>
    </row>
    <row r="7798" spans="1:8">
      <c r="A7798" s="90"/>
      <c r="B7798" s="90"/>
      <c r="C7798" s="90"/>
      <c r="D7798" s="90"/>
      <c r="E7798" s="90"/>
      <c r="F7798" s="90"/>
      <c r="G7798" s="90"/>
      <c r="H7798" s="90"/>
    </row>
    <row r="7799" spans="1:8">
      <c r="A7799" s="90"/>
      <c r="B7799" s="90"/>
      <c r="C7799" s="90"/>
      <c r="D7799" s="90"/>
      <c r="E7799" s="90"/>
      <c r="F7799" s="90"/>
      <c r="G7799" s="90"/>
      <c r="H7799" s="90"/>
    </row>
    <row r="7800" spans="1:8">
      <c r="A7800" s="90"/>
      <c r="B7800" s="90"/>
      <c r="C7800" s="90"/>
      <c r="D7800" s="90"/>
      <c r="E7800" s="90"/>
      <c r="F7800" s="90"/>
      <c r="G7800" s="90"/>
      <c r="H7800" s="90"/>
    </row>
    <row r="7801" spans="1:8">
      <c r="A7801" s="90"/>
      <c r="B7801" s="90"/>
      <c r="C7801" s="90"/>
      <c r="D7801" s="90"/>
      <c r="E7801" s="90"/>
      <c r="F7801" s="90"/>
      <c r="G7801" s="90"/>
      <c r="H7801" s="90"/>
    </row>
    <row r="7802" spans="1:8">
      <c r="A7802" s="90"/>
      <c r="B7802" s="90"/>
      <c r="C7802" s="90"/>
      <c r="D7802" s="90"/>
      <c r="E7802" s="90"/>
      <c r="F7802" s="90"/>
      <c r="G7802" s="90"/>
      <c r="H7802" s="90"/>
    </row>
    <row r="7803" spans="1:8">
      <c r="A7803" s="90"/>
      <c r="B7803" s="90"/>
      <c r="C7803" s="90"/>
      <c r="D7803" s="90"/>
      <c r="E7803" s="90"/>
      <c r="F7803" s="90"/>
      <c r="G7803" s="90"/>
      <c r="H7803" s="90"/>
    </row>
    <row r="7804" spans="1:8">
      <c r="A7804" s="90"/>
      <c r="B7804" s="90"/>
      <c r="C7804" s="90"/>
      <c r="D7804" s="90"/>
      <c r="E7804" s="90"/>
      <c r="F7804" s="90"/>
      <c r="G7804" s="90"/>
      <c r="H7804" s="90"/>
    </row>
    <row r="7805" spans="1:8">
      <c r="A7805" s="90"/>
      <c r="B7805" s="90"/>
      <c r="C7805" s="90"/>
      <c r="D7805" s="90"/>
      <c r="E7805" s="90"/>
      <c r="F7805" s="90"/>
      <c r="G7805" s="90"/>
      <c r="H7805" s="90"/>
    </row>
    <row r="7806" spans="1:8">
      <c r="A7806" s="90"/>
      <c r="B7806" s="90"/>
      <c r="C7806" s="90"/>
      <c r="D7806" s="90"/>
      <c r="E7806" s="90"/>
      <c r="F7806" s="90"/>
      <c r="G7806" s="90"/>
      <c r="H7806" s="90"/>
    </row>
    <row r="7807" spans="1:8">
      <c r="A7807" s="90"/>
      <c r="B7807" s="90"/>
      <c r="C7807" s="90"/>
      <c r="D7807" s="90"/>
      <c r="E7807" s="90"/>
      <c r="F7807" s="90"/>
      <c r="G7807" s="90"/>
      <c r="H7807" s="90"/>
    </row>
    <row r="7808" spans="1:8">
      <c r="A7808" s="90"/>
      <c r="B7808" s="90"/>
      <c r="C7808" s="90"/>
      <c r="D7808" s="90"/>
      <c r="E7808" s="90"/>
      <c r="F7808" s="90"/>
      <c r="G7808" s="90"/>
      <c r="H7808" s="90"/>
    </row>
    <row r="7809" spans="1:8">
      <c r="A7809" s="90"/>
      <c r="B7809" s="90"/>
      <c r="C7809" s="90"/>
      <c r="D7809" s="90"/>
      <c r="E7809" s="90"/>
      <c r="F7809" s="90"/>
      <c r="G7809" s="90"/>
      <c r="H7809" s="90"/>
    </row>
    <row r="7810" spans="1:8">
      <c r="A7810" s="90"/>
      <c r="B7810" s="90"/>
      <c r="C7810" s="90"/>
      <c r="D7810" s="90"/>
      <c r="E7810" s="90"/>
      <c r="F7810" s="90"/>
      <c r="G7810" s="90"/>
      <c r="H7810" s="90"/>
    </row>
    <row r="7811" spans="1:8">
      <c r="A7811" s="90"/>
      <c r="B7811" s="90"/>
      <c r="C7811" s="90"/>
      <c r="D7811" s="90"/>
      <c r="E7811" s="90"/>
      <c r="F7811" s="90"/>
      <c r="G7811" s="90"/>
      <c r="H7811" s="90"/>
    </row>
    <row r="7812" spans="1:8">
      <c r="A7812" s="90"/>
      <c r="B7812" s="90"/>
      <c r="C7812" s="90"/>
      <c r="D7812" s="90"/>
      <c r="E7812" s="90"/>
      <c r="F7812" s="90"/>
      <c r="G7812" s="90"/>
      <c r="H7812" s="90"/>
    </row>
    <row r="7813" spans="1:8">
      <c r="A7813" s="90"/>
      <c r="B7813" s="90"/>
      <c r="C7813" s="90"/>
      <c r="D7813" s="90"/>
      <c r="E7813" s="90"/>
      <c r="F7813" s="90"/>
      <c r="G7813" s="90"/>
      <c r="H7813" s="90"/>
    </row>
    <row r="7814" spans="1:8">
      <c r="A7814" s="90"/>
      <c r="B7814" s="90"/>
      <c r="C7814" s="90"/>
      <c r="D7814" s="90"/>
      <c r="E7814" s="90"/>
      <c r="F7814" s="90"/>
      <c r="G7814" s="90"/>
      <c r="H7814" s="90"/>
    </row>
    <row r="7815" spans="1:8">
      <c r="A7815" s="90"/>
      <c r="B7815" s="90"/>
      <c r="C7815" s="90"/>
      <c r="D7815" s="90"/>
      <c r="E7815" s="90"/>
      <c r="F7815" s="90"/>
      <c r="G7815" s="90"/>
      <c r="H7815" s="90"/>
    </row>
    <row r="7816" spans="1:8">
      <c r="A7816" s="90"/>
      <c r="B7816" s="90"/>
      <c r="C7816" s="90"/>
      <c r="D7816" s="90"/>
      <c r="E7816" s="90"/>
      <c r="F7816" s="90"/>
      <c r="G7816" s="90"/>
      <c r="H7816" s="90"/>
    </row>
    <row r="7817" spans="1:8">
      <c r="A7817" s="90"/>
      <c r="B7817" s="90"/>
      <c r="C7817" s="90"/>
      <c r="D7817" s="90"/>
      <c r="E7817" s="90"/>
      <c r="F7817" s="90"/>
      <c r="G7817" s="90"/>
      <c r="H7817" s="90"/>
    </row>
    <row r="7818" spans="1:8">
      <c r="A7818" s="90"/>
      <c r="B7818" s="90"/>
      <c r="C7818" s="90"/>
      <c r="D7818" s="90"/>
      <c r="E7818" s="90"/>
      <c r="F7818" s="90"/>
      <c r="G7818" s="90"/>
      <c r="H7818" s="90"/>
    </row>
    <row r="7819" spans="1:8">
      <c r="A7819" s="90"/>
      <c r="B7819" s="90"/>
      <c r="C7819" s="90"/>
      <c r="D7819" s="90"/>
      <c r="E7819" s="90"/>
      <c r="F7819" s="90"/>
      <c r="G7819" s="90"/>
      <c r="H7819" s="90"/>
    </row>
    <row r="7820" spans="1:8">
      <c r="A7820" s="90"/>
      <c r="B7820" s="90"/>
      <c r="C7820" s="90"/>
      <c r="D7820" s="90"/>
      <c r="E7820" s="90"/>
      <c r="F7820" s="90"/>
      <c r="G7820" s="90"/>
      <c r="H7820" s="90"/>
    </row>
    <row r="7821" spans="1:8">
      <c r="A7821" s="90"/>
      <c r="B7821" s="90"/>
      <c r="C7821" s="90"/>
      <c r="D7821" s="90"/>
      <c r="E7821" s="90"/>
      <c r="F7821" s="90"/>
      <c r="G7821" s="90"/>
      <c r="H7821" s="90"/>
    </row>
    <row r="7822" spans="1:8">
      <c r="A7822" s="90"/>
      <c r="B7822" s="90"/>
      <c r="C7822" s="90"/>
      <c r="D7822" s="90"/>
      <c r="E7822" s="90"/>
      <c r="F7822" s="90"/>
      <c r="G7822" s="90"/>
      <c r="H7822" s="90"/>
    </row>
    <row r="7823" spans="1:8">
      <c r="A7823" s="90"/>
      <c r="B7823" s="90"/>
      <c r="C7823" s="90"/>
      <c r="D7823" s="90"/>
      <c r="E7823" s="90"/>
      <c r="F7823" s="90"/>
      <c r="G7823" s="90"/>
      <c r="H7823" s="90"/>
    </row>
    <row r="7824" spans="1:8">
      <c r="A7824" s="90"/>
      <c r="B7824" s="90"/>
      <c r="C7824" s="90"/>
      <c r="D7824" s="90"/>
      <c r="E7824" s="90"/>
      <c r="F7824" s="90"/>
      <c r="G7824" s="90"/>
      <c r="H7824" s="90"/>
    </row>
    <row r="7825" spans="1:8">
      <c r="A7825" s="90"/>
      <c r="B7825" s="90"/>
      <c r="C7825" s="90"/>
      <c r="D7825" s="90"/>
      <c r="E7825" s="90"/>
      <c r="F7825" s="90"/>
      <c r="G7825" s="90"/>
      <c r="H7825" s="90"/>
    </row>
    <row r="7826" spans="1:8">
      <c r="A7826" s="90"/>
      <c r="B7826" s="90"/>
      <c r="C7826" s="90"/>
      <c r="D7826" s="90"/>
      <c r="E7826" s="90"/>
      <c r="F7826" s="90"/>
      <c r="G7826" s="90"/>
      <c r="H7826" s="90"/>
    </row>
    <row r="7827" spans="1:8">
      <c r="A7827" s="90"/>
      <c r="B7827" s="90"/>
      <c r="C7827" s="90"/>
      <c r="D7827" s="90"/>
      <c r="E7827" s="90"/>
      <c r="F7827" s="90"/>
      <c r="G7827" s="90"/>
      <c r="H7827" s="90"/>
    </row>
    <row r="7828" spans="1:8">
      <c r="A7828" s="90"/>
      <c r="B7828" s="90"/>
      <c r="C7828" s="90"/>
      <c r="D7828" s="90"/>
      <c r="E7828" s="90"/>
      <c r="F7828" s="90"/>
      <c r="G7828" s="90"/>
      <c r="H7828" s="90"/>
    </row>
    <row r="7829" spans="1:8">
      <c r="A7829" s="90"/>
      <c r="B7829" s="90"/>
      <c r="C7829" s="90"/>
      <c r="D7829" s="90"/>
      <c r="E7829" s="90"/>
      <c r="F7829" s="90"/>
      <c r="G7829" s="90"/>
      <c r="H7829" s="90"/>
    </row>
    <row r="7830" spans="1:8">
      <c r="A7830" s="90"/>
      <c r="B7830" s="90"/>
      <c r="C7830" s="90"/>
      <c r="D7830" s="90"/>
      <c r="E7830" s="90"/>
      <c r="F7830" s="90"/>
      <c r="G7830" s="90"/>
      <c r="H7830" s="90"/>
    </row>
    <row r="7831" spans="1:8">
      <c r="A7831" s="90"/>
      <c r="B7831" s="90"/>
      <c r="C7831" s="90"/>
      <c r="D7831" s="90"/>
      <c r="E7831" s="90"/>
      <c r="F7831" s="90"/>
      <c r="G7831" s="90"/>
      <c r="H7831" s="90"/>
    </row>
    <row r="7832" spans="1:8">
      <c r="A7832" s="90"/>
      <c r="B7832" s="90"/>
      <c r="C7832" s="90"/>
      <c r="D7832" s="90"/>
      <c r="E7832" s="90"/>
      <c r="F7832" s="90"/>
      <c r="G7832" s="90"/>
      <c r="H7832" s="90"/>
    </row>
    <row r="7833" spans="1:8">
      <c r="A7833" s="90"/>
      <c r="B7833" s="90"/>
      <c r="C7833" s="90"/>
      <c r="D7833" s="90"/>
      <c r="E7833" s="90"/>
      <c r="F7833" s="90"/>
      <c r="G7833" s="90"/>
      <c r="H7833" s="90"/>
    </row>
    <row r="7834" spans="1:8">
      <c r="A7834" s="90"/>
      <c r="B7834" s="90"/>
      <c r="C7834" s="90"/>
      <c r="D7834" s="90"/>
      <c r="E7834" s="90"/>
      <c r="F7834" s="90"/>
      <c r="G7834" s="90"/>
      <c r="H7834" s="90"/>
    </row>
    <row r="7835" spans="1:8">
      <c r="A7835" s="90"/>
      <c r="B7835" s="90"/>
      <c r="C7835" s="90"/>
      <c r="D7835" s="90"/>
      <c r="E7835" s="90"/>
      <c r="F7835" s="90"/>
      <c r="G7835" s="90"/>
      <c r="H7835" s="90"/>
    </row>
    <row r="7836" spans="1:8">
      <c r="A7836" s="90"/>
      <c r="B7836" s="90"/>
      <c r="C7836" s="90"/>
      <c r="D7836" s="90"/>
      <c r="E7836" s="90"/>
      <c r="F7836" s="90"/>
      <c r="G7836" s="90"/>
      <c r="H7836" s="90"/>
    </row>
    <row r="7837" spans="1:8">
      <c r="A7837" s="90"/>
      <c r="B7837" s="90"/>
      <c r="C7837" s="90"/>
      <c r="D7837" s="90"/>
      <c r="E7837" s="90"/>
      <c r="F7837" s="90"/>
      <c r="G7837" s="90"/>
      <c r="H7837" s="90"/>
    </row>
    <row r="7838" spans="1:8">
      <c r="A7838" s="90"/>
      <c r="B7838" s="90"/>
      <c r="C7838" s="90"/>
      <c r="D7838" s="90"/>
      <c r="E7838" s="90"/>
      <c r="F7838" s="90"/>
      <c r="G7838" s="90"/>
      <c r="H7838" s="90"/>
    </row>
    <row r="7839" spans="1:8">
      <c r="A7839" s="90"/>
      <c r="B7839" s="90"/>
      <c r="C7839" s="90"/>
      <c r="D7839" s="90"/>
      <c r="E7839" s="90"/>
      <c r="F7839" s="90"/>
      <c r="G7839" s="90"/>
      <c r="H7839" s="90"/>
    </row>
    <row r="7840" spans="1:8">
      <c r="A7840" s="90"/>
      <c r="B7840" s="90"/>
      <c r="C7840" s="90"/>
      <c r="D7840" s="90"/>
      <c r="E7840" s="90"/>
      <c r="F7840" s="90"/>
      <c r="G7840" s="90"/>
      <c r="H7840" s="90"/>
    </row>
    <row r="7841" spans="1:8">
      <c r="A7841" s="90"/>
      <c r="B7841" s="90"/>
      <c r="C7841" s="90"/>
      <c r="D7841" s="90"/>
      <c r="E7841" s="90"/>
      <c r="F7841" s="90"/>
      <c r="G7841" s="90"/>
      <c r="H7841" s="90"/>
    </row>
    <row r="7842" spans="1:8">
      <c r="A7842" s="90"/>
      <c r="B7842" s="90"/>
      <c r="C7842" s="90"/>
      <c r="D7842" s="90"/>
      <c r="E7842" s="90"/>
      <c r="F7842" s="90"/>
      <c r="G7842" s="90"/>
      <c r="H7842" s="90"/>
    </row>
    <row r="7843" spans="1:8">
      <c r="A7843" s="90"/>
      <c r="B7843" s="90"/>
      <c r="C7843" s="90"/>
      <c r="D7843" s="90"/>
      <c r="E7843" s="90"/>
      <c r="F7843" s="90"/>
      <c r="G7843" s="90"/>
      <c r="H7843" s="90"/>
    </row>
    <row r="7844" spans="1:8">
      <c r="A7844" s="90"/>
      <c r="B7844" s="90"/>
      <c r="C7844" s="90"/>
      <c r="D7844" s="90"/>
      <c r="E7844" s="90"/>
      <c r="F7844" s="90"/>
      <c r="G7844" s="90"/>
      <c r="H7844" s="90"/>
    </row>
    <row r="7845" spans="1:8">
      <c r="A7845" s="90"/>
      <c r="B7845" s="90"/>
      <c r="C7845" s="90"/>
      <c r="D7845" s="90"/>
      <c r="E7845" s="90"/>
      <c r="F7845" s="90"/>
      <c r="G7845" s="90"/>
      <c r="H7845" s="90"/>
    </row>
    <row r="7846" spans="1:8">
      <c r="A7846" s="90"/>
      <c r="B7846" s="90"/>
      <c r="C7846" s="90"/>
      <c r="D7846" s="90"/>
      <c r="E7846" s="90"/>
      <c r="F7846" s="90"/>
      <c r="G7846" s="90"/>
      <c r="H7846" s="90"/>
    </row>
    <row r="7847" spans="1:8">
      <c r="A7847" s="90"/>
      <c r="B7847" s="90"/>
      <c r="C7847" s="90"/>
      <c r="D7847" s="90"/>
      <c r="E7847" s="90"/>
      <c r="F7847" s="90"/>
      <c r="G7847" s="90"/>
      <c r="H7847" s="90"/>
    </row>
    <row r="7848" spans="1:8">
      <c r="A7848" s="90"/>
      <c r="B7848" s="90"/>
      <c r="C7848" s="90"/>
      <c r="D7848" s="90"/>
      <c r="E7848" s="90"/>
      <c r="F7848" s="90"/>
      <c r="G7848" s="90"/>
      <c r="H7848" s="90"/>
    </row>
    <row r="7849" spans="1:8">
      <c r="A7849" s="90"/>
      <c r="B7849" s="90"/>
      <c r="C7849" s="90"/>
      <c r="D7849" s="90"/>
      <c r="E7849" s="90"/>
      <c r="F7849" s="90"/>
      <c r="G7849" s="90"/>
      <c r="H7849" s="90"/>
    </row>
    <row r="7850" spans="1:8">
      <c r="A7850" s="90"/>
      <c r="B7850" s="90"/>
      <c r="C7850" s="90"/>
      <c r="D7850" s="90"/>
      <c r="E7850" s="90"/>
      <c r="F7850" s="90"/>
      <c r="G7850" s="90"/>
      <c r="H7850" s="90"/>
    </row>
    <row r="7851" spans="1:8">
      <c r="A7851" s="90"/>
      <c r="B7851" s="90"/>
      <c r="C7851" s="90"/>
      <c r="D7851" s="90"/>
      <c r="E7851" s="90"/>
      <c r="F7851" s="90"/>
      <c r="G7851" s="90"/>
      <c r="H7851" s="90"/>
    </row>
    <row r="7852" spans="1:8">
      <c r="A7852" s="90"/>
      <c r="B7852" s="90"/>
      <c r="C7852" s="90"/>
      <c r="D7852" s="90"/>
      <c r="E7852" s="90"/>
      <c r="F7852" s="90"/>
      <c r="G7852" s="90"/>
      <c r="H7852" s="90"/>
    </row>
    <row r="7853" spans="1:8">
      <c r="A7853" s="90"/>
      <c r="B7853" s="90"/>
      <c r="C7853" s="90"/>
      <c r="D7853" s="90"/>
      <c r="E7853" s="90"/>
      <c r="F7853" s="90"/>
      <c r="G7853" s="90"/>
      <c r="H7853" s="90"/>
    </row>
    <row r="7854" spans="1:8">
      <c r="A7854" s="90"/>
      <c r="B7854" s="90"/>
      <c r="C7854" s="90"/>
      <c r="D7854" s="90"/>
      <c r="E7854" s="90"/>
      <c r="F7854" s="90"/>
      <c r="G7854" s="90"/>
      <c r="H7854" s="90"/>
    </row>
    <row r="7855" spans="1:8">
      <c r="A7855" s="90"/>
      <c r="B7855" s="90"/>
      <c r="C7855" s="90"/>
      <c r="D7855" s="90"/>
      <c r="E7855" s="90"/>
      <c r="F7855" s="90"/>
      <c r="G7855" s="90"/>
      <c r="H7855" s="90"/>
    </row>
    <row r="7856" spans="1:8">
      <c r="A7856" s="90"/>
      <c r="B7856" s="90"/>
      <c r="C7856" s="90"/>
      <c r="D7856" s="90"/>
      <c r="E7856" s="90"/>
      <c r="F7856" s="90"/>
      <c r="G7856" s="90"/>
      <c r="H7856" s="90"/>
    </row>
    <row r="7857" spans="1:8">
      <c r="A7857" s="90"/>
      <c r="B7857" s="90"/>
      <c r="C7857" s="90"/>
      <c r="D7857" s="90"/>
      <c r="E7857" s="90"/>
      <c r="F7857" s="90"/>
      <c r="G7857" s="90"/>
      <c r="H7857" s="90"/>
    </row>
    <row r="7858" spans="1:8">
      <c r="A7858" s="90"/>
      <c r="B7858" s="90"/>
      <c r="C7858" s="90"/>
      <c r="D7858" s="90"/>
      <c r="E7858" s="90"/>
      <c r="F7858" s="90"/>
      <c r="G7858" s="90"/>
      <c r="H7858" s="90"/>
    </row>
    <row r="7859" spans="1:8">
      <c r="A7859" s="90"/>
      <c r="B7859" s="90"/>
      <c r="C7859" s="90"/>
      <c r="D7859" s="90"/>
      <c r="E7859" s="90"/>
      <c r="F7859" s="90"/>
      <c r="G7859" s="90"/>
      <c r="H7859" s="90"/>
    </row>
    <row r="7860" spans="1:8">
      <c r="A7860" s="90"/>
      <c r="B7860" s="90"/>
      <c r="C7860" s="90"/>
      <c r="D7860" s="90"/>
      <c r="E7860" s="90"/>
      <c r="F7860" s="90"/>
      <c r="G7860" s="90"/>
      <c r="H7860" s="90"/>
    </row>
    <row r="7861" spans="1:8">
      <c r="A7861" s="90"/>
      <c r="B7861" s="90"/>
      <c r="C7861" s="90"/>
      <c r="D7861" s="90"/>
      <c r="E7861" s="90"/>
      <c r="F7861" s="90"/>
      <c r="G7861" s="90"/>
      <c r="H7861" s="90"/>
    </row>
    <row r="7862" spans="1:8">
      <c r="A7862" s="90"/>
      <c r="B7862" s="90"/>
      <c r="C7862" s="90"/>
      <c r="D7862" s="90"/>
      <c r="E7862" s="90"/>
      <c r="F7862" s="90"/>
      <c r="G7862" s="90"/>
      <c r="H7862" s="90"/>
    </row>
    <row r="7863" spans="1:8">
      <c r="A7863" s="90"/>
      <c r="B7863" s="90"/>
      <c r="C7863" s="90"/>
      <c r="D7863" s="90"/>
      <c r="E7863" s="90"/>
      <c r="F7863" s="90"/>
      <c r="G7863" s="90"/>
      <c r="H7863" s="90"/>
    </row>
    <row r="7864" spans="1:8">
      <c r="A7864" s="90"/>
      <c r="B7864" s="90"/>
      <c r="C7864" s="90"/>
      <c r="D7864" s="90"/>
      <c r="E7864" s="90"/>
      <c r="F7864" s="90"/>
      <c r="G7864" s="90"/>
      <c r="H7864" s="90"/>
    </row>
    <row r="7865" spans="1:8">
      <c r="A7865" s="90"/>
      <c r="B7865" s="90"/>
      <c r="C7865" s="90"/>
      <c r="D7865" s="90"/>
      <c r="E7865" s="90"/>
      <c r="F7865" s="90"/>
      <c r="G7865" s="90"/>
      <c r="H7865" s="90"/>
    </row>
    <row r="7866" spans="1:8">
      <c r="A7866" s="90"/>
      <c r="B7866" s="90"/>
      <c r="C7866" s="90"/>
      <c r="D7866" s="90"/>
      <c r="E7866" s="90"/>
      <c r="F7866" s="90"/>
      <c r="G7866" s="90"/>
      <c r="H7866" s="90"/>
    </row>
    <row r="7867" spans="1:8">
      <c r="A7867" s="90"/>
      <c r="B7867" s="90"/>
      <c r="C7867" s="90"/>
      <c r="D7867" s="90"/>
      <c r="E7867" s="90"/>
      <c r="F7867" s="90"/>
      <c r="G7867" s="90"/>
      <c r="H7867" s="90"/>
    </row>
    <row r="7868" spans="1:8">
      <c r="A7868" s="90"/>
      <c r="B7868" s="90"/>
      <c r="C7868" s="90"/>
      <c r="D7868" s="90"/>
      <c r="E7868" s="90"/>
      <c r="F7868" s="90"/>
      <c r="G7868" s="90"/>
      <c r="H7868" s="90"/>
    </row>
    <row r="7869" spans="1:8">
      <c r="A7869" s="90"/>
      <c r="B7869" s="90"/>
      <c r="C7869" s="90"/>
      <c r="D7869" s="90"/>
      <c r="E7869" s="90"/>
      <c r="F7869" s="90"/>
      <c r="G7869" s="90"/>
      <c r="H7869" s="90"/>
    </row>
    <row r="7870" spans="1:8">
      <c r="A7870" s="90"/>
      <c r="B7870" s="90"/>
      <c r="C7870" s="90"/>
      <c r="D7870" s="90"/>
      <c r="E7870" s="90"/>
      <c r="F7870" s="90"/>
      <c r="G7870" s="90"/>
      <c r="H7870" s="90"/>
    </row>
    <row r="7871" spans="1:8">
      <c r="A7871" s="90"/>
      <c r="B7871" s="90"/>
      <c r="C7871" s="90"/>
      <c r="D7871" s="90"/>
      <c r="E7871" s="90"/>
      <c r="F7871" s="90"/>
      <c r="G7871" s="90"/>
      <c r="H7871" s="90"/>
    </row>
    <row r="7872" spans="1:8">
      <c r="A7872" s="90"/>
      <c r="B7872" s="90"/>
      <c r="C7872" s="90"/>
      <c r="D7872" s="90"/>
      <c r="E7872" s="90"/>
      <c r="F7872" s="90"/>
      <c r="G7872" s="90"/>
      <c r="H7872" s="90"/>
    </row>
    <row r="7873" spans="1:8">
      <c r="A7873" s="90"/>
      <c r="B7873" s="90"/>
      <c r="C7873" s="90"/>
      <c r="D7873" s="90"/>
      <c r="E7873" s="90"/>
      <c r="F7873" s="90"/>
      <c r="G7873" s="90"/>
      <c r="H7873" s="90"/>
    </row>
    <row r="7874" spans="1:8">
      <c r="A7874" s="90"/>
      <c r="B7874" s="90"/>
      <c r="C7874" s="90"/>
      <c r="D7874" s="90"/>
      <c r="E7874" s="90"/>
      <c r="F7874" s="90"/>
      <c r="G7874" s="90"/>
      <c r="H7874" s="90"/>
    </row>
    <row r="7875" spans="1:8">
      <c r="A7875" s="90"/>
      <c r="B7875" s="90"/>
      <c r="C7875" s="90"/>
      <c r="D7875" s="90"/>
      <c r="E7875" s="90"/>
      <c r="F7875" s="90"/>
      <c r="G7875" s="90"/>
      <c r="H7875" s="90"/>
    </row>
    <row r="7876" spans="1:8">
      <c r="A7876" s="90"/>
      <c r="B7876" s="90"/>
      <c r="C7876" s="90"/>
      <c r="D7876" s="90"/>
      <c r="E7876" s="90"/>
      <c r="F7876" s="90"/>
      <c r="G7876" s="90"/>
      <c r="H7876" s="90"/>
    </row>
    <row r="7877" spans="1:8">
      <c r="A7877" s="90"/>
      <c r="B7877" s="90"/>
      <c r="C7877" s="90"/>
      <c r="D7877" s="90"/>
      <c r="E7877" s="90"/>
      <c r="F7877" s="90"/>
      <c r="G7877" s="90"/>
      <c r="H7877" s="90"/>
    </row>
    <row r="7878" spans="1:8">
      <c r="A7878" s="90"/>
      <c r="B7878" s="90"/>
      <c r="C7878" s="90"/>
      <c r="D7878" s="90"/>
      <c r="E7878" s="90"/>
      <c r="F7878" s="90"/>
      <c r="G7878" s="90"/>
      <c r="H7878" s="90"/>
    </row>
    <row r="7879" spans="1:8">
      <c r="A7879" s="90"/>
      <c r="B7879" s="90"/>
      <c r="C7879" s="90"/>
      <c r="D7879" s="90"/>
      <c r="E7879" s="90"/>
      <c r="F7879" s="90"/>
      <c r="G7879" s="90"/>
      <c r="H7879" s="90"/>
    </row>
    <row r="7880" spans="1:8">
      <c r="A7880" s="90"/>
      <c r="B7880" s="90"/>
      <c r="C7880" s="90"/>
      <c r="D7880" s="90"/>
      <c r="E7880" s="90"/>
      <c r="F7880" s="90"/>
      <c r="G7880" s="90"/>
      <c r="H7880" s="90"/>
    </row>
    <row r="7881" spans="1:8">
      <c r="A7881" s="90"/>
      <c r="B7881" s="90"/>
      <c r="C7881" s="90"/>
      <c r="D7881" s="90"/>
      <c r="E7881" s="90"/>
      <c r="F7881" s="90"/>
      <c r="G7881" s="90"/>
      <c r="H7881" s="90"/>
    </row>
    <row r="7882" spans="1:8">
      <c r="A7882" s="90"/>
      <c r="B7882" s="90"/>
      <c r="C7882" s="90"/>
      <c r="D7882" s="90"/>
      <c r="E7882" s="90"/>
      <c r="F7882" s="90"/>
      <c r="G7882" s="90"/>
      <c r="H7882" s="90"/>
    </row>
    <row r="7883" spans="1:8">
      <c r="A7883" s="90"/>
      <c r="B7883" s="90"/>
      <c r="C7883" s="90"/>
      <c r="D7883" s="90"/>
      <c r="E7883" s="90"/>
      <c r="F7883" s="90"/>
      <c r="G7883" s="90"/>
      <c r="H7883" s="90"/>
    </row>
    <row r="7884" spans="1:8">
      <c r="A7884" s="90"/>
      <c r="B7884" s="90"/>
      <c r="C7884" s="90"/>
      <c r="D7884" s="90"/>
      <c r="E7884" s="90"/>
      <c r="F7884" s="90"/>
      <c r="G7884" s="90"/>
      <c r="H7884" s="90"/>
    </row>
    <row r="7885" spans="1:8">
      <c r="A7885" s="90"/>
      <c r="B7885" s="90"/>
      <c r="C7885" s="90"/>
      <c r="D7885" s="90"/>
      <c r="E7885" s="90"/>
      <c r="F7885" s="90"/>
      <c r="G7885" s="90"/>
      <c r="H7885" s="90"/>
    </row>
    <row r="7886" spans="1:8">
      <c r="A7886" s="90"/>
      <c r="B7886" s="90"/>
      <c r="C7886" s="90"/>
      <c r="D7886" s="90"/>
      <c r="E7886" s="90"/>
      <c r="F7886" s="90"/>
      <c r="G7886" s="90"/>
      <c r="H7886" s="90"/>
    </row>
    <row r="7887" spans="1:8">
      <c r="A7887" s="90"/>
      <c r="B7887" s="90"/>
      <c r="C7887" s="90"/>
      <c r="D7887" s="90"/>
      <c r="E7887" s="90"/>
      <c r="F7887" s="90"/>
      <c r="G7887" s="90"/>
      <c r="H7887" s="90"/>
    </row>
    <row r="7888" spans="1:8">
      <c r="A7888" s="90"/>
      <c r="B7888" s="90"/>
      <c r="C7888" s="90"/>
      <c r="D7888" s="90"/>
      <c r="E7888" s="90"/>
      <c r="F7888" s="90"/>
      <c r="G7888" s="90"/>
      <c r="H7888" s="90"/>
    </row>
    <row r="7889" spans="1:8">
      <c r="A7889" s="90"/>
      <c r="B7889" s="90"/>
      <c r="C7889" s="90"/>
      <c r="D7889" s="90"/>
      <c r="E7889" s="90"/>
      <c r="F7889" s="90"/>
      <c r="G7889" s="90"/>
      <c r="H7889" s="90"/>
    </row>
    <row r="7890" spans="1:8">
      <c r="A7890" s="90"/>
      <c r="B7890" s="90"/>
      <c r="C7890" s="90"/>
      <c r="D7890" s="90"/>
      <c r="E7890" s="90"/>
      <c r="F7890" s="90"/>
      <c r="G7890" s="90"/>
      <c r="H7890" s="90"/>
    </row>
    <row r="7891" spans="1:8">
      <c r="A7891" s="90"/>
      <c r="B7891" s="90"/>
      <c r="C7891" s="90"/>
      <c r="D7891" s="90"/>
      <c r="E7891" s="90"/>
      <c r="F7891" s="90"/>
      <c r="G7891" s="90"/>
      <c r="H7891" s="90"/>
    </row>
    <row r="7892" spans="1:8">
      <c r="A7892" s="90"/>
      <c r="B7892" s="90"/>
      <c r="C7892" s="90"/>
      <c r="D7892" s="90"/>
      <c r="E7892" s="90"/>
      <c r="F7892" s="90"/>
      <c r="G7892" s="90"/>
      <c r="H7892" s="90"/>
    </row>
    <row r="7893" spans="1:8">
      <c r="A7893" s="90"/>
      <c r="B7893" s="90"/>
      <c r="C7893" s="90"/>
      <c r="D7893" s="90"/>
      <c r="E7893" s="90"/>
      <c r="F7893" s="90"/>
      <c r="G7893" s="90"/>
      <c r="H7893" s="90"/>
    </row>
    <row r="7894" spans="1:8">
      <c r="A7894" s="90"/>
      <c r="B7894" s="90"/>
      <c r="C7894" s="90"/>
      <c r="D7894" s="90"/>
      <c r="E7894" s="90"/>
      <c r="F7894" s="90"/>
      <c r="G7894" s="90"/>
      <c r="H7894" s="90"/>
    </row>
    <row r="7895" spans="1:8">
      <c r="A7895" s="90"/>
      <c r="B7895" s="90"/>
      <c r="C7895" s="90"/>
      <c r="D7895" s="90"/>
      <c r="E7895" s="90"/>
      <c r="F7895" s="90"/>
      <c r="G7895" s="90"/>
      <c r="H7895" s="90"/>
    </row>
    <row r="7896" spans="1:8">
      <c r="A7896" s="90"/>
      <c r="B7896" s="90"/>
      <c r="C7896" s="90"/>
      <c r="D7896" s="90"/>
      <c r="E7896" s="90"/>
      <c r="F7896" s="90"/>
      <c r="G7896" s="90"/>
      <c r="H7896" s="90"/>
    </row>
    <row r="7897" spans="1:8">
      <c r="A7897" s="90"/>
      <c r="B7897" s="90"/>
      <c r="C7897" s="90"/>
      <c r="D7897" s="90"/>
      <c r="E7897" s="90"/>
      <c r="F7897" s="90"/>
      <c r="G7897" s="90"/>
      <c r="H7897" s="90"/>
    </row>
    <row r="7898" spans="1:8">
      <c r="A7898" s="90"/>
      <c r="B7898" s="90"/>
      <c r="C7898" s="90"/>
      <c r="D7898" s="90"/>
      <c r="E7898" s="90"/>
      <c r="F7898" s="90"/>
      <c r="G7898" s="90"/>
      <c r="H7898" s="90"/>
    </row>
    <row r="7899" spans="1:8">
      <c r="A7899" s="90"/>
      <c r="B7899" s="90"/>
      <c r="C7899" s="90"/>
      <c r="D7899" s="90"/>
      <c r="E7899" s="90"/>
      <c r="F7899" s="90"/>
      <c r="G7899" s="90"/>
      <c r="H7899" s="90"/>
    </row>
    <row r="7900" spans="1:8">
      <c r="A7900" s="90"/>
      <c r="B7900" s="90"/>
      <c r="C7900" s="90"/>
      <c r="D7900" s="90"/>
      <c r="E7900" s="90"/>
      <c r="F7900" s="90"/>
      <c r="G7900" s="90"/>
      <c r="H7900" s="90"/>
    </row>
    <row r="7901" spans="1:8">
      <c r="A7901" s="90"/>
      <c r="B7901" s="90"/>
      <c r="C7901" s="90"/>
      <c r="D7901" s="90"/>
      <c r="E7901" s="90"/>
      <c r="F7901" s="90"/>
      <c r="G7901" s="90"/>
      <c r="H7901" s="90"/>
    </row>
    <row r="7902" spans="1:8">
      <c r="A7902" s="90"/>
      <c r="B7902" s="90"/>
      <c r="C7902" s="90"/>
      <c r="D7902" s="90"/>
      <c r="E7902" s="90"/>
      <c r="F7902" s="90"/>
      <c r="G7902" s="90"/>
      <c r="H7902" s="90"/>
    </row>
    <row r="7903" spans="1:8">
      <c r="A7903" s="90"/>
      <c r="B7903" s="90"/>
      <c r="C7903" s="90"/>
      <c r="D7903" s="90"/>
      <c r="E7903" s="90"/>
      <c r="F7903" s="90"/>
      <c r="G7903" s="90"/>
      <c r="H7903" s="90"/>
    </row>
    <row r="7904" spans="1:8">
      <c r="A7904" s="90"/>
      <c r="B7904" s="90"/>
      <c r="C7904" s="90"/>
      <c r="D7904" s="90"/>
      <c r="E7904" s="90"/>
      <c r="F7904" s="90"/>
      <c r="G7904" s="90"/>
      <c r="H7904" s="90"/>
    </row>
    <row r="7905" spans="1:8">
      <c r="A7905" s="90"/>
      <c r="B7905" s="90"/>
      <c r="C7905" s="90"/>
      <c r="D7905" s="90"/>
      <c r="E7905" s="90"/>
      <c r="F7905" s="90"/>
      <c r="G7905" s="90"/>
      <c r="H7905" s="90"/>
    </row>
    <row r="7906" spans="1:8">
      <c r="A7906" s="90"/>
      <c r="B7906" s="90"/>
      <c r="C7906" s="90"/>
      <c r="D7906" s="90"/>
      <c r="E7906" s="90"/>
      <c r="F7906" s="90"/>
      <c r="G7906" s="90"/>
      <c r="H7906" s="90"/>
    </row>
    <row r="7907" spans="1:8">
      <c r="A7907" s="90"/>
      <c r="B7907" s="90"/>
      <c r="C7907" s="90"/>
      <c r="D7907" s="90"/>
      <c r="E7907" s="90"/>
      <c r="F7907" s="90"/>
      <c r="G7907" s="90"/>
      <c r="H7907" s="90"/>
    </row>
    <row r="7908" spans="1:8">
      <c r="A7908" s="90"/>
      <c r="B7908" s="90"/>
      <c r="C7908" s="90"/>
      <c r="D7908" s="90"/>
      <c r="E7908" s="90"/>
      <c r="F7908" s="90"/>
      <c r="G7908" s="90"/>
      <c r="H7908" s="90"/>
    </row>
    <row r="7909" spans="1:8">
      <c r="A7909" s="90"/>
      <c r="B7909" s="90"/>
      <c r="C7909" s="90"/>
      <c r="D7909" s="90"/>
      <c r="E7909" s="90"/>
      <c r="F7909" s="90"/>
      <c r="G7909" s="90"/>
      <c r="H7909" s="90"/>
    </row>
    <row r="7910" spans="1:8">
      <c r="A7910" s="90"/>
      <c r="B7910" s="90"/>
      <c r="C7910" s="90"/>
      <c r="D7910" s="90"/>
      <c r="E7910" s="90"/>
      <c r="F7910" s="90"/>
      <c r="G7910" s="90"/>
      <c r="H7910" s="90"/>
    </row>
    <row r="7911" spans="1:8">
      <c r="A7911" s="90"/>
      <c r="B7911" s="90"/>
      <c r="C7911" s="90"/>
      <c r="D7911" s="90"/>
      <c r="E7911" s="90"/>
      <c r="F7911" s="90"/>
      <c r="G7911" s="90"/>
      <c r="H7911" s="90"/>
    </row>
    <row r="7912" spans="1:8">
      <c r="A7912" s="90"/>
      <c r="B7912" s="90"/>
      <c r="C7912" s="90"/>
      <c r="D7912" s="90"/>
      <c r="E7912" s="90"/>
      <c r="F7912" s="90"/>
      <c r="G7912" s="90"/>
      <c r="H7912" s="90"/>
    </row>
    <row r="7913" spans="1:8">
      <c r="A7913" s="90"/>
      <c r="B7913" s="90"/>
      <c r="C7913" s="90"/>
      <c r="D7913" s="90"/>
      <c r="E7913" s="90"/>
      <c r="F7913" s="90"/>
      <c r="G7913" s="90"/>
      <c r="H7913" s="90"/>
    </row>
    <row r="7914" spans="1:8">
      <c r="A7914" s="90"/>
      <c r="B7914" s="90"/>
      <c r="C7914" s="90"/>
      <c r="D7914" s="90"/>
      <c r="E7914" s="90"/>
      <c r="F7914" s="90"/>
      <c r="G7914" s="90"/>
      <c r="H7914" s="90"/>
    </row>
    <row r="7915" spans="1:8">
      <c r="A7915" s="90"/>
      <c r="B7915" s="90"/>
      <c r="C7915" s="90"/>
      <c r="D7915" s="90"/>
      <c r="E7915" s="90"/>
      <c r="F7915" s="90"/>
      <c r="G7915" s="90"/>
      <c r="H7915" s="90"/>
    </row>
    <row r="7916" spans="1:8">
      <c r="A7916" s="90"/>
      <c r="B7916" s="90"/>
      <c r="C7916" s="90"/>
      <c r="D7916" s="90"/>
      <c r="E7916" s="90"/>
      <c r="F7916" s="90"/>
      <c r="G7916" s="90"/>
      <c r="H7916" s="90"/>
    </row>
    <row r="7917" spans="1:8">
      <c r="A7917" s="90"/>
      <c r="B7917" s="90"/>
      <c r="C7917" s="90"/>
      <c r="D7917" s="90"/>
      <c r="E7917" s="90"/>
      <c r="F7917" s="90"/>
      <c r="G7917" s="90"/>
      <c r="H7917" s="90"/>
    </row>
    <row r="7918" spans="1:8">
      <c r="A7918" s="90"/>
      <c r="B7918" s="90"/>
      <c r="C7918" s="90"/>
      <c r="D7918" s="90"/>
      <c r="E7918" s="90"/>
      <c r="F7918" s="90"/>
      <c r="G7918" s="90"/>
      <c r="H7918" s="90"/>
    </row>
    <row r="7919" spans="1:8">
      <c r="A7919" s="90"/>
      <c r="B7919" s="90"/>
      <c r="C7919" s="90"/>
      <c r="D7919" s="90"/>
      <c r="E7919" s="90"/>
      <c r="F7919" s="90"/>
      <c r="G7919" s="90"/>
      <c r="H7919" s="90"/>
    </row>
    <row r="7920" spans="1:8">
      <c r="A7920" s="90"/>
      <c r="B7920" s="90"/>
      <c r="C7920" s="90"/>
      <c r="D7920" s="90"/>
      <c r="E7920" s="90"/>
      <c r="F7920" s="90"/>
      <c r="G7920" s="90"/>
      <c r="H7920" s="90"/>
    </row>
    <row r="7921" spans="1:8">
      <c r="A7921" s="90"/>
      <c r="B7921" s="90"/>
      <c r="C7921" s="90"/>
      <c r="D7921" s="90"/>
      <c r="E7921" s="90"/>
      <c r="F7921" s="90"/>
      <c r="G7921" s="90"/>
      <c r="H7921" s="90"/>
    </row>
    <row r="7922" spans="1:8">
      <c r="A7922" s="90"/>
      <c r="B7922" s="90"/>
      <c r="C7922" s="90"/>
      <c r="D7922" s="90"/>
      <c r="E7922" s="90"/>
      <c r="F7922" s="90"/>
      <c r="G7922" s="90"/>
      <c r="H7922" s="90"/>
    </row>
    <row r="7923" spans="1:8">
      <c r="A7923" s="90"/>
      <c r="B7923" s="90"/>
      <c r="C7923" s="90"/>
      <c r="D7923" s="90"/>
      <c r="E7923" s="90"/>
      <c r="F7923" s="90"/>
      <c r="G7923" s="90"/>
      <c r="H7923" s="90"/>
    </row>
    <row r="7924" spans="1:8">
      <c r="A7924" s="90"/>
      <c r="B7924" s="90"/>
      <c r="C7924" s="90"/>
      <c r="D7924" s="90"/>
      <c r="E7924" s="90"/>
      <c r="F7924" s="90"/>
      <c r="G7924" s="90"/>
      <c r="H7924" s="90"/>
    </row>
    <row r="7925" spans="1:8">
      <c r="A7925" s="90"/>
      <c r="B7925" s="90"/>
      <c r="C7925" s="90"/>
      <c r="D7925" s="90"/>
      <c r="E7925" s="90"/>
      <c r="F7925" s="90"/>
      <c r="G7925" s="90"/>
      <c r="H7925" s="90"/>
    </row>
    <row r="7926" spans="1:8">
      <c r="A7926" s="90"/>
      <c r="B7926" s="90"/>
      <c r="C7926" s="90"/>
      <c r="D7926" s="90"/>
      <c r="E7926" s="90"/>
      <c r="F7926" s="90"/>
      <c r="G7926" s="90"/>
      <c r="H7926" s="90"/>
    </row>
    <row r="7927" spans="1:8">
      <c r="A7927" s="90"/>
      <c r="B7927" s="90"/>
      <c r="C7927" s="90"/>
      <c r="D7927" s="90"/>
      <c r="E7927" s="90"/>
      <c r="F7927" s="90"/>
      <c r="G7927" s="90"/>
      <c r="H7927" s="90"/>
    </row>
    <row r="7928" spans="1:8">
      <c r="A7928" s="90"/>
      <c r="B7928" s="90"/>
      <c r="C7928" s="90"/>
      <c r="D7928" s="90"/>
      <c r="E7928" s="90"/>
      <c r="F7928" s="90"/>
      <c r="G7928" s="90"/>
      <c r="H7928" s="90"/>
    </row>
    <row r="7929" spans="1:8">
      <c r="A7929" s="90"/>
      <c r="B7929" s="90"/>
      <c r="C7929" s="90"/>
      <c r="D7929" s="90"/>
      <c r="E7929" s="90"/>
      <c r="F7929" s="90"/>
      <c r="G7929" s="90"/>
      <c r="H7929" s="90"/>
    </row>
    <row r="7930" spans="1:8">
      <c r="A7930" s="90"/>
      <c r="B7930" s="90"/>
      <c r="C7930" s="90"/>
      <c r="D7930" s="90"/>
      <c r="E7930" s="90"/>
      <c r="F7930" s="90"/>
      <c r="G7930" s="90"/>
      <c r="H7930" s="90"/>
    </row>
    <row r="7931" spans="1:8">
      <c r="A7931" s="90"/>
      <c r="B7931" s="90"/>
      <c r="C7931" s="90"/>
      <c r="D7931" s="90"/>
      <c r="E7931" s="90"/>
      <c r="F7931" s="90"/>
      <c r="G7931" s="90"/>
      <c r="H7931" s="90"/>
    </row>
    <row r="7932" spans="1:8">
      <c r="A7932" s="90"/>
      <c r="B7932" s="90"/>
      <c r="C7932" s="90"/>
      <c r="D7932" s="90"/>
      <c r="E7932" s="90"/>
      <c r="F7932" s="90"/>
      <c r="G7932" s="90"/>
      <c r="H7932" s="90"/>
    </row>
    <row r="7933" spans="1:8">
      <c r="A7933" s="90"/>
      <c r="B7933" s="90"/>
      <c r="C7933" s="90"/>
      <c r="D7933" s="90"/>
      <c r="E7933" s="90"/>
      <c r="F7933" s="90"/>
      <c r="G7933" s="90"/>
      <c r="H7933" s="90"/>
    </row>
    <row r="7934" spans="1:8">
      <c r="A7934" s="90"/>
      <c r="B7934" s="90"/>
      <c r="C7934" s="90"/>
      <c r="D7934" s="90"/>
      <c r="E7934" s="90"/>
      <c r="F7934" s="90"/>
      <c r="G7934" s="90"/>
      <c r="H7934" s="90"/>
    </row>
    <row r="7935" spans="1:8">
      <c r="A7935" s="90"/>
      <c r="B7935" s="90"/>
      <c r="C7935" s="90"/>
      <c r="D7935" s="90"/>
      <c r="E7935" s="90"/>
      <c r="F7935" s="90"/>
      <c r="G7935" s="90"/>
      <c r="H7935" s="90"/>
    </row>
    <row r="7936" spans="1:8">
      <c r="A7936" s="90"/>
      <c r="B7936" s="90"/>
      <c r="C7936" s="90"/>
      <c r="D7936" s="90"/>
      <c r="E7936" s="90"/>
      <c r="F7936" s="90"/>
      <c r="G7936" s="90"/>
      <c r="H7936" s="90"/>
    </row>
    <row r="7937" spans="1:8">
      <c r="A7937" s="90"/>
      <c r="B7937" s="90"/>
      <c r="C7937" s="90"/>
      <c r="D7937" s="90"/>
      <c r="E7937" s="90"/>
      <c r="F7937" s="90"/>
      <c r="G7937" s="90"/>
      <c r="H7937" s="90"/>
    </row>
    <row r="7938" spans="1:8">
      <c r="A7938" s="90"/>
      <c r="B7938" s="90"/>
      <c r="C7938" s="90"/>
      <c r="D7938" s="90"/>
      <c r="E7938" s="90"/>
      <c r="F7938" s="90"/>
      <c r="G7938" s="90"/>
      <c r="H7938" s="90"/>
    </row>
    <row r="7939" spans="1:8">
      <c r="A7939" s="90"/>
      <c r="B7939" s="90"/>
      <c r="C7939" s="90"/>
      <c r="D7939" s="90"/>
      <c r="E7939" s="90"/>
      <c r="F7939" s="90"/>
      <c r="G7939" s="90"/>
      <c r="H7939" s="90"/>
    </row>
    <row r="7940" spans="1:8">
      <c r="A7940" s="90"/>
      <c r="B7940" s="90"/>
      <c r="C7940" s="90"/>
      <c r="D7940" s="90"/>
      <c r="E7940" s="90"/>
      <c r="F7940" s="90"/>
      <c r="G7940" s="90"/>
      <c r="H7940" s="90"/>
    </row>
    <row r="7941" spans="1:8">
      <c r="A7941" s="90"/>
      <c r="B7941" s="90"/>
      <c r="C7941" s="90"/>
      <c r="D7941" s="90"/>
      <c r="E7941" s="90"/>
      <c r="F7941" s="90"/>
      <c r="G7941" s="90"/>
      <c r="H7941" s="90"/>
    </row>
    <row r="7942" spans="1:8">
      <c r="A7942" s="90"/>
      <c r="B7942" s="90"/>
      <c r="C7942" s="90"/>
      <c r="D7942" s="90"/>
      <c r="E7942" s="90"/>
      <c r="F7942" s="90"/>
      <c r="G7942" s="90"/>
      <c r="H7942" s="90"/>
    </row>
    <row r="7943" spans="1:8">
      <c r="A7943" s="90"/>
      <c r="B7943" s="90"/>
      <c r="C7943" s="90"/>
      <c r="D7943" s="90"/>
      <c r="E7943" s="90"/>
      <c r="F7943" s="90"/>
      <c r="G7943" s="90"/>
      <c r="H7943" s="90"/>
    </row>
    <row r="7944" spans="1:8">
      <c r="A7944" s="90"/>
      <c r="B7944" s="90"/>
      <c r="C7944" s="90"/>
      <c r="D7944" s="90"/>
      <c r="E7944" s="90"/>
      <c r="F7944" s="90"/>
      <c r="G7944" s="90"/>
      <c r="H7944" s="90"/>
    </row>
    <row r="7945" spans="1:8">
      <c r="A7945" s="90"/>
      <c r="B7945" s="90"/>
      <c r="C7945" s="90"/>
      <c r="D7945" s="90"/>
      <c r="E7945" s="90"/>
      <c r="F7945" s="90"/>
      <c r="G7945" s="90"/>
      <c r="H7945" s="90"/>
    </row>
    <row r="7946" spans="1:8">
      <c r="A7946" s="90"/>
      <c r="B7946" s="90"/>
      <c r="C7946" s="90"/>
      <c r="D7946" s="90"/>
      <c r="E7946" s="90"/>
      <c r="F7946" s="90"/>
      <c r="G7946" s="90"/>
      <c r="H7946" s="90"/>
    </row>
    <row r="7947" spans="1:8">
      <c r="A7947" s="90"/>
      <c r="B7947" s="90"/>
      <c r="C7947" s="90"/>
      <c r="D7947" s="90"/>
      <c r="E7947" s="90"/>
      <c r="F7947" s="90"/>
      <c r="G7947" s="90"/>
      <c r="H7947" s="90"/>
    </row>
    <row r="7948" spans="1:8">
      <c r="A7948" s="90"/>
      <c r="B7948" s="90"/>
      <c r="C7948" s="90"/>
      <c r="D7948" s="90"/>
      <c r="E7948" s="90"/>
      <c r="F7948" s="90"/>
      <c r="G7948" s="90"/>
      <c r="H7948" s="90"/>
    </row>
    <row r="7949" spans="1:8">
      <c r="A7949" s="90"/>
      <c r="B7949" s="90"/>
      <c r="C7949" s="90"/>
      <c r="D7949" s="90"/>
      <c r="E7949" s="90"/>
      <c r="F7949" s="90"/>
      <c r="G7949" s="90"/>
      <c r="H7949" s="90"/>
    </row>
    <row r="7950" spans="1:8">
      <c r="A7950" s="90"/>
      <c r="B7950" s="90"/>
      <c r="C7950" s="90"/>
      <c r="D7950" s="90"/>
      <c r="E7950" s="90"/>
      <c r="F7950" s="90"/>
      <c r="G7950" s="90"/>
      <c r="H7950" s="90"/>
    </row>
    <row r="7951" spans="1:8">
      <c r="A7951" s="90"/>
      <c r="B7951" s="90"/>
      <c r="C7951" s="90"/>
      <c r="D7951" s="90"/>
      <c r="E7951" s="90"/>
      <c r="F7951" s="90"/>
      <c r="G7951" s="90"/>
      <c r="H7951" s="90"/>
    </row>
    <row r="7952" spans="1:8">
      <c r="A7952" s="90"/>
      <c r="B7952" s="90"/>
      <c r="C7952" s="90"/>
      <c r="D7952" s="90"/>
      <c r="E7952" s="90"/>
      <c r="F7952" s="90"/>
      <c r="G7952" s="90"/>
      <c r="H7952" s="90"/>
    </row>
    <row r="7953" spans="1:8">
      <c r="A7953" s="90"/>
      <c r="B7953" s="90"/>
      <c r="C7953" s="90"/>
      <c r="D7953" s="90"/>
      <c r="E7953" s="90"/>
      <c r="F7953" s="90"/>
      <c r="G7953" s="90"/>
      <c r="H7953" s="90"/>
    </row>
    <row r="7954" spans="1:8">
      <c r="A7954" s="90"/>
      <c r="B7954" s="90"/>
      <c r="C7954" s="90"/>
      <c r="D7954" s="90"/>
      <c r="E7954" s="90"/>
      <c r="F7954" s="90"/>
      <c r="G7954" s="90"/>
      <c r="H7954" s="90"/>
    </row>
    <row r="7955" spans="1:8">
      <c r="A7955" s="90"/>
      <c r="B7955" s="90"/>
      <c r="C7955" s="90"/>
      <c r="D7955" s="90"/>
      <c r="E7955" s="90"/>
      <c r="F7955" s="90"/>
      <c r="G7955" s="90"/>
      <c r="H7955" s="90"/>
    </row>
    <row r="7956" spans="1:8">
      <c r="A7956" s="90"/>
      <c r="B7956" s="90"/>
      <c r="C7956" s="90"/>
      <c r="D7956" s="90"/>
      <c r="E7956" s="90"/>
      <c r="F7956" s="90"/>
      <c r="G7956" s="90"/>
      <c r="H7956" s="90"/>
    </row>
    <row r="7957" spans="1:8">
      <c r="A7957" s="90"/>
      <c r="B7957" s="90"/>
      <c r="C7957" s="90"/>
      <c r="D7957" s="90"/>
      <c r="E7957" s="90"/>
      <c r="F7957" s="90"/>
      <c r="G7957" s="90"/>
      <c r="H7957" s="90"/>
    </row>
    <row r="7958" spans="1:8">
      <c r="A7958" s="90"/>
      <c r="B7958" s="90"/>
      <c r="C7958" s="90"/>
      <c r="D7958" s="90"/>
      <c r="E7958" s="90"/>
      <c r="F7958" s="90"/>
      <c r="G7958" s="90"/>
      <c r="H7958" s="90"/>
    </row>
    <row r="7959" spans="1:8">
      <c r="A7959" s="90"/>
      <c r="B7959" s="90"/>
      <c r="C7959" s="90"/>
      <c r="D7959" s="90"/>
      <c r="E7959" s="90"/>
      <c r="F7959" s="90"/>
      <c r="G7959" s="90"/>
      <c r="H7959" s="90"/>
    </row>
    <row r="7960" spans="1:8">
      <c r="A7960" s="90"/>
      <c r="B7960" s="90"/>
      <c r="C7960" s="90"/>
      <c r="D7960" s="90"/>
      <c r="E7960" s="90"/>
      <c r="F7960" s="90"/>
      <c r="G7960" s="90"/>
      <c r="H7960" s="90"/>
    </row>
    <row r="7961" spans="1:8">
      <c r="A7961" s="90"/>
      <c r="B7961" s="90"/>
      <c r="C7961" s="90"/>
      <c r="D7961" s="90"/>
      <c r="E7961" s="90"/>
      <c r="F7961" s="90"/>
      <c r="G7961" s="90"/>
      <c r="H7961" s="90"/>
    </row>
    <row r="7962" spans="1:8">
      <c r="A7962" s="90"/>
      <c r="B7962" s="90"/>
      <c r="C7962" s="90"/>
      <c r="D7962" s="90"/>
      <c r="E7962" s="90"/>
      <c r="F7962" s="90"/>
      <c r="G7962" s="90"/>
      <c r="H7962" s="90"/>
    </row>
    <row r="7963" spans="1:8">
      <c r="A7963" s="90"/>
      <c r="B7963" s="90"/>
      <c r="C7963" s="90"/>
      <c r="D7963" s="90"/>
      <c r="E7963" s="90"/>
      <c r="F7963" s="90"/>
      <c r="G7963" s="90"/>
      <c r="H7963" s="90"/>
    </row>
    <row r="7964" spans="1:8">
      <c r="A7964" s="90"/>
      <c r="B7964" s="90"/>
      <c r="C7964" s="90"/>
      <c r="D7964" s="90"/>
      <c r="E7964" s="90"/>
      <c r="F7964" s="90"/>
      <c r="G7964" s="90"/>
      <c r="H7964" s="90"/>
    </row>
    <row r="7965" spans="1:8">
      <c r="A7965" s="90"/>
      <c r="B7965" s="90"/>
      <c r="C7965" s="90"/>
      <c r="D7965" s="90"/>
      <c r="E7965" s="90"/>
      <c r="F7965" s="90"/>
      <c r="G7965" s="90"/>
      <c r="H7965" s="90"/>
    </row>
    <row r="7966" spans="1:8">
      <c r="A7966" s="90"/>
      <c r="B7966" s="90"/>
      <c r="C7966" s="90"/>
      <c r="D7966" s="90"/>
      <c r="E7966" s="90"/>
      <c r="F7966" s="90"/>
      <c r="G7966" s="90"/>
      <c r="H7966" s="90"/>
    </row>
    <row r="7967" spans="1:8">
      <c r="A7967" s="90"/>
      <c r="B7967" s="90"/>
      <c r="C7967" s="90"/>
      <c r="D7967" s="90"/>
      <c r="E7967" s="90"/>
      <c r="F7967" s="90"/>
      <c r="G7967" s="90"/>
      <c r="H7967" s="90"/>
    </row>
    <row r="7968" spans="1:8">
      <c r="A7968" s="90"/>
      <c r="B7968" s="90"/>
      <c r="C7968" s="90"/>
      <c r="D7968" s="90"/>
      <c r="E7968" s="90"/>
      <c r="F7968" s="90"/>
      <c r="G7968" s="90"/>
      <c r="H7968" s="90"/>
    </row>
    <row r="7969" spans="1:8">
      <c r="A7969" s="90"/>
      <c r="B7969" s="90"/>
      <c r="C7969" s="90"/>
      <c r="D7969" s="90"/>
      <c r="E7969" s="90"/>
      <c r="F7969" s="90"/>
      <c r="G7969" s="90"/>
      <c r="H7969" s="90"/>
    </row>
    <row r="7970" spans="1:8">
      <c r="A7970" s="90"/>
      <c r="B7970" s="90"/>
      <c r="C7970" s="90"/>
      <c r="D7970" s="90"/>
      <c r="E7970" s="90"/>
      <c r="F7970" s="90"/>
      <c r="G7970" s="90"/>
      <c r="H7970" s="90"/>
    </row>
    <row r="7971" spans="1:8">
      <c r="A7971" s="90"/>
      <c r="B7971" s="90"/>
      <c r="C7971" s="90"/>
      <c r="D7971" s="90"/>
      <c r="E7971" s="90"/>
      <c r="F7971" s="90"/>
      <c r="G7971" s="90"/>
      <c r="H7971" s="90"/>
    </row>
    <row r="7972" spans="1:8">
      <c r="A7972" s="90"/>
      <c r="B7972" s="90"/>
      <c r="C7972" s="90"/>
      <c r="D7972" s="90"/>
      <c r="E7972" s="90"/>
      <c r="F7972" s="90"/>
      <c r="G7972" s="90"/>
      <c r="H7972" s="90"/>
    </row>
    <row r="7973" spans="1:8">
      <c r="A7973" s="90"/>
      <c r="B7973" s="90"/>
      <c r="C7973" s="90"/>
      <c r="D7973" s="90"/>
      <c r="E7973" s="90"/>
      <c r="F7973" s="90"/>
      <c r="G7973" s="90"/>
      <c r="H7973" s="90"/>
    </row>
    <row r="7974" spans="1:8">
      <c r="A7974" s="90"/>
      <c r="B7974" s="90"/>
      <c r="C7974" s="90"/>
      <c r="D7974" s="90"/>
      <c r="E7974" s="90"/>
      <c r="F7974" s="90"/>
      <c r="G7974" s="90"/>
      <c r="H7974" s="90"/>
    </row>
    <row r="7975" spans="1:8">
      <c r="A7975" s="90"/>
      <c r="B7975" s="90"/>
      <c r="C7975" s="90"/>
      <c r="D7975" s="90"/>
      <c r="E7975" s="90"/>
      <c r="F7975" s="90"/>
      <c r="G7975" s="90"/>
      <c r="H7975" s="90"/>
    </row>
    <row r="7976" spans="1:8">
      <c r="A7976" s="90"/>
      <c r="B7976" s="90"/>
      <c r="C7976" s="90"/>
      <c r="D7976" s="90"/>
      <c r="E7976" s="90"/>
      <c r="F7976" s="90"/>
      <c r="G7976" s="90"/>
      <c r="H7976" s="90"/>
    </row>
    <row r="7977" spans="1:8">
      <c r="A7977" s="90"/>
      <c r="B7977" s="90"/>
      <c r="C7977" s="90"/>
      <c r="D7977" s="90"/>
      <c r="E7977" s="90"/>
      <c r="F7977" s="90"/>
      <c r="G7977" s="90"/>
      <c r="H7977" s="90"/>
    </row>
    <row r="7978" spans="1:8">
      <c r="A7978" s="90"/>
      <c r="B7978" s="90"/>
      <c r="C7978" s="90"/>
      <c r="D7978" s="90"/>
      <c r="E7978" s="90"/>
      <c r="F7978" s="90"/>
      <c r="G7978" s="90"/>
      <c r="H7978" s="90"/>
    </row>
    <row r="7979" spans="1:8">
      <c r="A7979" s="90"/>
      <c r="B7979" s="90"/>
      <c r="C7979" s="90"/>
      <c r="D7979" s="90"/>
      <c r="E7979" s="90"/>
      <c r="F7979" s="90"/>
      <c r="G7979" s="90"/>
      <c r="H7979" s="90"/>
    </row>
    <row r="7980" spans="1:8">
      <c r="A7980" s="90"/>
      <c r="B7980" s="90"/>
      <c r="C7980" s="90"/>
      <c r="D7980" s="90"/>
      <c r="E7980" s="90"/>
      <c r="F7980" s="90"/>
      <c r="G7980" s="90"/>
      <c r="H7980" s="90"/>
    </row>
    <row r="7981" spans="1:8">
      <c r="A7981" s="90"/>
      <c r="B7981" s="90"/>
      <c r="C7981" s="90"/>
      <c r="D7981" s="90"/>
      <c r="E7981" s="90"/>
      <c r="F7981" s="90"/>
      <c r="G7981" s="90"/>
      <c r="H7981" s="90"/>
    </row>
    <row r="7982" spans="1:8">
      <c r="A7982" s="90"/>
      <c r="B7982" s="90"/>
      <c r="C7982" s="90"/>
      <c r="D7982" s="90"/>
      <c r="E7982" s="90"/>
      <c r="F7982" s="90"/>
      <c r="G7982" s="90"/>
      <c r="H7982" s="90"/>
    </row>
    <row r="7983" spans="1:8">
      <c r="A7983" s="90"/>
      <c r="B7983" s="90"/>
      <c r="C7983" s="90"/>
      <c r="D7983" s="90"/>
      <c r="E7983" s="90"/>
      <c r="F7983" s="90"/>
      <c r="G7983" s="90"/>
      <c r="H7983" s="90"/>
    </row>
    <row r="7984" spans="1:8">
      <c r="A7984" s="90"/>
      <c r="B7984" s="90"/>
      <c r="C7984" s="90"/>
      <c r="D7984" s="90"/>
      <c r="E7984" s="90"/>
      <c r="F7984" s="90"/>
      <c r="G7984" s="90"/>
      <c r="H7984" s="90"/>
    </row>
    <row r="7985" spans="1:8">
      <c r="A7985" s="90"/>
      <c r="B7985" s="90"/>
      <c r="C7985" s="90"/>
      <c r="D7985" s="90"/>
      <c r="E7985" s="90"/>
      <c r="F7985" s="90"/>
      <c r="G7985" s="90"/>
      <c r="H7985" s="90"/>
    </row>
    <row r="7986" spans="1:8">
      <c r="A7986" s="90"/>
      <c r="B7986" s="90"/>
      <c r="C7986" s="90"/>
      <c r="D7986" s="90"/>
      <c r="E7986" s="90"/>
      <c r="F7986" s="90"/>
      <c r="G7986" s="90"/>
      <c r="H7986" s="90"/>
    </row>
    <row r="7987" spans="1:8">
      <c r="A7987" s="90"/>
      <c r="B7987" s="90"/>
      <c r="C7987" s="90"/>
      <c r="D7987" s="90"/>
      <c r="E7987" s="90"/>
      <c r="F7987" s="90"/>
      <c r="G7987" s="90"/>
      <c r="H7987" s="90"/>
    </row>
    <row r="7988" spans="1:8">
      <c r="A7988" s="90"/>
      <c r="B7988" s="90"/>
      <c r="C7988" s="90"/>
      <c r="D7988" s="90"/>
      <c r="E7988" s="90"/>
      <c r="F7988" s="90"/>
      <c r="G7988" s="90"/>
      <c r="H7988" s="90"/>
    </row>
    <row r="7989" spans="1:8">
      <c r="A7989" s="90"/>
      <c r="B7989" s="90"/>
      <c r="C7989" s="90"/>
      <c r="D7989" s="90"/>
      <c r="E7989" s="90"/>
      <c r="F7989" s="90"/>
      <c r="G7989" s="90"/>
      <c r="H7989" s="90"/>
    </row>
    <row r="7990" spans="1:8">
      <c r="A7990" s="90"/>
      <c r="B7990" s="90"/>
      <c r="C7990" s="90"/>
      <c r="D7990" s="90"/>
      <c r="E7990" s="90"/>
      <c r="F7990" s="90"/>
      <c r="G7990" s="90"/>
      <c r="H7990" s="90"/>
    </row>
    <row r="7991" spans="1:8">
      <c r="A7991" s="90"/>
      <c r="B7991" s="90"/>
      <c r="C7991" s="90"/>
      <c r="D7991" s="90"/>
      <c r="E7991" s="90"/>
      <c r="F7991" s="90"/>
      <c r="G7991" s="90"/>
      <c r="H7991" s="90"/>
    </row>
    <row r="7992" spans="1:8">
      <c r="A7992" s="90"/>
      <c r="B7992" s="90"/>
      <c r="C7992" s="90"/>
      <c r="D7992" s="90"/>
      <c r="E7992" s="90"/>
      <c r="F7992" s="90"/>
      <c r="G7992" s="90"/>
      <c r="H7992" s="90"/>
    </row>
    <row r="7993" spans="1:8">
      <c r="A7993" s="90"/>
      <c r="B7993" s="90"/>
      <c r="C7993" s="90"/>
      <c r="D7993" s="90"/>
      <c r="E7993" s="90"/>
      <c r="F7993" s="90"/>
      <c r="G7993" s="90"/>
      <c r="H7993" s="90"/>
    </row>
    <row r="7994" spans="1:8">
      <c r="A7994" s="90"/>
      <c r="B7994" s="90"/>
      <c r="C7994" s="90"/>
      <c r="D7994" s="90"/>
      <c r="E7994" s="90"/>
      <c r="F7994" s="90"/>
      <c r="G7994" s="90"/>
      <c r="H7994" s="90"/>
    </row>
    <row r="7995" spans="1:8">
      <c r="A7995" s="90"/>
      <c r="B7995" s="90"/>
      <c r="C7995" s="90"/>
      <c r="D7995" s="90"/>
      <c r="E7995" s="90"/>
      <c r="F7995" s="90"/>
      <c r="G7995" s="90"/>
      <c r="H7995" s="90"/>
    </row>
    <row r="7996" spans="1:8">
      <c r="A7996" s="90"/>
      <c r="B7996" s="90"/>
      <c r="C7996" s="90"/>
      <c r="D7996" s="90"/>
      <c r="E7996" s="90"/>
      <c r="F7996" s="90"/>
      <c r="G7996" s="90"/>
      <c r="H7996" s="90"/>
    </row>
    <row r="7997" spans="1:8">
      <c r="A7997" s="90"/>
      <c r="B7997" s="90"/>
      <c r="C7997" s="90"/>
      <c r="D7997" s="90"/>
      <c r="E7997" s="90"/>
      <c r="F7997" s="90"/>
      <c r="G7997" s="90"/>
      <c r="H7997" s="90"/>
    </row>
    <row r="7998" spans="1:8">
      <c r="A7998" s="90"/>
      <c r="B7998" s="90"/>
      <c r="C7998" s="90"/>
      <c r="D7998" s="90"/>
      <c r="E7998" s="90"/>
      <c r="F7998" s="90"/>
      <c r="G7998" s="90"/>
      <c r="H7998" s="90"/>
    </row>
    <row r="7999" spans="1:8">
      <c r="A7999" s="90"/>
      <c r="B7999" s="90"/>
      <c r="C7999" s="90"/>
      <c r="D7999" s="90"/>
      <c r="E7999" s="90"/>
      <c r="F7999" s="90"/>
      <c r="G7999" s="90"/>
      <c r="H7999" s="90"/>
    </row>
    <row r="8000" spans="1:8">
      <c r="A8000" s="90"/>
      <c r="B8000" s="90"/>
      <c r="C8000" s="90"/>
      <c r="D8000" s="90"/>
      <c r="E8000" s="90"/>
      <c r="F8000" s="90"/>
      <c r="G8000" s="90"/>
      <c r="H8000" s="90"/>
    </row>
    <row r="8001" spans="1:8">
      <c r="A8001" s="90"/>
      <c r="B8001" s="90"/>
      <c r="C8001" s="90"/>
      <c r="D8001" s="90"/>
      <c r="E8001" s="90"/>
      <c r="F8001" s="90"/>
      <c r="G8001" s="90"/>
      <c r="H8001" s="90"/>
    </row>
    <row r="8002" spans="1:8">
      <c r="A8002" s="90"/>
      <c r="B8002" s="90"/>
      <c r="C8002" s="90"/>
      <c r="D8002" s="90"/>
      <c r="E8002" s="90"/>
      <c r="F8002" s="90"/>
      <c r="G8002" s="90"/>
      <c r="H8002" s="90"/>
    </row>
    <row r="8003" spans="1:8">
      <c r="A8003" s="90"/>
      <c r="B8003" s="90"/>
      <c r="C8003" s="90"/>
      <c r="D8003" s="90"/>
      <c r="E8003" s="90"/>
      <c r="F8003" s="90"/>
      <c r="G8003" s="90"/>
      <c r="H8003" s="90"/>
    </row>
    <row r="8004" spans="1:8">
      <c r="A8004" s="90"/>
      <c r="B8004" s="90"/>
      <c r="C8004" s="90"/>
      <c r="D8004" s="90"/>
      <c r="E8004" s="90"/>
      <c r="F8004" s="90"/>
      <c r="G8004" s="90"/>
      <c r="H8004" s="90"/>
    </row>
    <row r="8005" spans="1:8">
      <c r="A8005" s="90"/>
      <c r="B8005" s="90"/>
      <c r="C8005" s="90"/>
      <c r="D8005" s="90"/>
      <c r="E8005" s="90"/>
      <c r="F8005" s="90"/>
      <c r="G8005" s="90"/>
      <c r="H8005" s="90"/>
    </row>
    <row r="8006" spans="1:8">
      <c r="A8006" s="90"/>
      <c r="B8006" s="90"/>
      <c r="C8006" s="90"/>
      <c r="D8006" s="90"/>
      <c r="E8006" s="90"/>
      <c r="F8006" s="90"/>
      <c r="G8006" s="90"/>
      <c r="H8006" s="90"/>
    </row>
    <row r="8007" spans="1:8">
      <c r="A8007" s="90"/>
      <c r="B8007" s="90"/>
      <c r="C8007" s="90"/>
      <c r="D8007" s="90"/>
      <c r="E8007" s="90"/>
      <c r="F8007" s="90"/>
      <c r="G8007" s="90"/>
      <c r="H8007" s="90"/>
    </row>
    <row r="8008" spans="1:8">
      <c r="A8008" s="90"/>
      <c r="B8008" s="90"/>
      <c r="C8008" s="90"/>
      <c r="D8008" s="90"/>
      <c r="E8008" s="90"/>
      <c r="F8008" s="90"/>
      <c r="G8008" s="90"/>
      <c r="H8008" s="90"/>
    </row>
    <row r="8009" spans="1:8">
      <c r="A8009" s="90"/>
      <c r="B8009" s="90"/>
      <c r="C8009" s="90"/>
      <c r="D8009" s="90"/>
      <c r="E8009" s="90"/>
      <c r="F8009" s="90"/>
      <c r="G8009" s="90"/>
      <c r="H8009" s="90"/>
    </row>
    <row r="8010" spans="1:8">
      <c r="A8010" s="90"/>
      <c r="B8010" s="90"/>
      <c r="C8010" s="90"/>
      <c r="D8010" s="90"/>
      <c r="E8010" s="90"/>
      <c r="F8010" s="90"/>
      <c r="G8010" s="90"/>
      <c r="H8010" s="90"/>
    </row>
    <row r="8011" spans="1:8">
      <c r="A8011" s="90"/>
      <c r="B8011" s="90"/>
      <c r="C8011" s="90"/>
      <c r="D8011" s="90"/>
      <c r="E8011" s="90"/>
      <c r="F8011" s="90"/>
      <c r="G8011" s="90"/>
      <c r="H8011" s="90"/>
    </row>
    <row r="8012" spans="1:8">
      <c r="A8012" s="90"/>
      <c r="B8012" s="90"/>
      <c r="C8012" s="90"/>
      <c r="D8012" s="90"/>
      <c r="E8012" s="90"/>
      <c r="F8012" s="90"/>
      <c r="G8012" s="90"/>
      <c r="H8012" s="90"/>
    </row>
    <row r="8013" spans="1:8">
      <c r="A8013" s="90"/>
      <c r="B8013" s="90"/>
      <c r="C8013" s="90"/>
      <c r="D8013" s="90"/>
      <c r="E8013" s="90"/>
      <c r="F8013" s="90"/>
      <c r="G8013" s="90"/>
      <c r="H8013" s="90"/>
    </row>
    <row r="8014" spans="1:8">
      <c r="A8014" s="90"/>
      <c r="B8014" s="90"/>
      <c r="C8014" s="90"/>
      <c r="D8014" s="90"/>
      <c r="E8014" s="90"/>
      <c r="F8014" s="90"/>
      <c r="G8014" s="90"/>
      <c r="H8014" s="90"/>
    </row>
    <row r="8015" spans="1:8">
      <c r="A8015" s="90"/>
      <c r="B8015" s="90"/>
      <c r="C8015" s="90"/>
      <c r="D8015" s="90"/>
      <c r="E8015" s="90"/>
      <c r="F8015" s="90"/>
      <c r="G8015" s="90"/>
      <c r="H8015" s="90"/>
    </row>
    <row r="8016" spans="1:8">
      <c r="A8016" s="90"/>
      <c r="B8016" s="90"/>
      <c r="C8016" s="90"/>
      <c r="D8016" s="90"/>
      <c r="E8016" s="90"/>
      <c r="F8016" s="90"/>
      <c r="G8016" s="90"/>
      <c r="H8016" s="90"/>
    </row>
    <row r="8017" spans="1:8">
      <c r="A8017" s="90"/>
      <c r="B8017" s="90"/>
      <c r="C8017" s="90"/>
      <c r="D8017" s="90"/>
      <c r="E8017" s="90"/>
      <c r="F8017" s="90"/>
      <c r="G8017" s="90"/>
      <c r="H8017" s="90"/>
    </row>
    <row r="8018" spans="1:8">
      <c r="A8018" s="90"/>
      <c r="B8018" s="90"/>
      <c r="C8018" s="90"/>
      <c r="D8018" s="90"/>
      <c r="E8018" s="90"/>
      <c r="F8018" s="90"/>
      <c r="G8018" s="90"/>
      <c r="H8018" s="90"/>
    </row>
    <row r="8019" spans="1:8">
      <c r="A8019" s="90"/>
      <c r="B8019" s="90"/>
      <c r="C8019" s="90"/>
      <c r="D8019" s="90"/>
      <c r="E8019" s="90"/>
      <c r="F8019" s="90"/>
      <c r="G8019" s="90"/>
      <c r="H8019" s="90"/>
    </row>
    <row r="8020" spans="1:8">
      <c r="A8020" s="90"/>
      <c r="B8020" s="90"/>
      <c r="C8020" s="90"/>
      <c r="D8020" s="90"/>
      <c r="E8020" s="90"/>
      <c r="F8020" s="90"/>
      <c r="G8020" s="90"/>
      <c r="H8020" s="90"/>
    </row>
    <row r="8021" spans="1:8">
      <c r="A8021" s="90"/>
      <c r="B8021" s="90"/>
      <c r="C8021" s="90"/>
      <c r="D8021" s="90"/>
      <c r="E8021" s="90"/>
      <c r="F8021" s="90"/>
      <c r="G8021" s="90"/>
      <c r="H8021" s="90"/>
    </row>
    <row r="8022" spans="1:8">
      <c r="A8022" s="90"/>
      <c r="B8022" s="90"/>
      <c r="C8022" s="90"/>
      <c r="D8022" s="90"/>
      <c r="E8022" s="90"/>
      <c r="F8022" s="90"/>
      <c r="G8022" s="90"/>
      <c r="H8022" s="90"/>
    </row>
    <row r="8023" spans="1:8">
      <c r="A8023" s="90"/>
      <c r="B8023" s="90"/>
      <c r="C8023" s="90"/>
      <c r="D8023" s="90"/>
      <c r="E8023" s="90"/>
      <c r="F8023" s="90"/>
      <c r="G8023" s="90"/>
      <c r="H8023" s="90"/>
    </row>
    <row r="8024" spans="1:8">
      <c r="A8024" s="90"/>
      <c r="B8024" s="90"/>
      <c r="C8024" s="90"/>
      <c r="D8024" s="90"/>
      <c r="E8024" s="90"/>
      <c r="F8024" s="90"/>
      <c r="G8024" s="90"/>
      <c r="H8024" s="90"/>
    </row>
    <row r="8025" spans="1:8">
      <c r="A8025" s="90"/>
      <c r="B8025" s="90"/>
      <c r="C8025" s="90"/>
      <c r="D8025" s="90"/>
      <c r="E8025" s="90"/>
      <c r="F8025" s="90"/>
      <c r="G8025" s="90"/>
      <c r="H8025" s="90"/>
    </row>
    <row r="8026" spans="1:8">
      <c r="A8026" s="90"/>
      <c r="B8026" s="90"/>
      <c r="C8026" s="90"/>
      <c r="D8026" s="90"/>
      <c r="E8026" s="90"/>
      <c r="F8026" s="90"/>
      <c r="G8026" s="90"/>
      <c r="H8026" s="90"/>
    </row>
    <row r="8027" spans="1:8">
      <c r="A8027" s="90"/>
      <c r="B8027" s="90"/>
      <c r="C8027" s="90"/>
      <c r="D8027" s="90"/>
      <c r="E8027" s="90"/>
      <c r="F8027" s="90"/>
      <c r="G8027" s="90"/>
      <c r="H8027" s="90"/>
    </row>
    <row r="8028" spans="1:8">
      <c r="A8028" s="90"/>
      <c r="B8028" s="90"/>
      <c r="C8028" s="90"/>
      <c r="D8028" s="90"/>
      <c r="E8028" s="90"/>
      <c r="F8028" s="90"/>
      <c r="G8028" s="90"/>
      <c r="H8028" s="90"/>
    </row>
    <row r="8029" spans="1:8">
      <c r="A8029" s="90"/>
      <c r="B8029" s="90"/>
      <c r="C8029" s="90"/>
      <c r="D8029" s="90"/>
      <c r="E8029" s="90"/>
      <c r="F8029" s="90"/>
      <c r="G8029" s="90"/>
      <c r="H8029" s="90"/>
    </row>
    <row r="8030" spans="1:8">
      <c r="A8030" s="90"/>
      <c r="B8030" s="90"/>
      <c r="C8030" s="90"/>
      <c r="D8030" s="90"/>
      <c r="E8030" s="90"/>
      <c r="F8030" s="90"/>
      <c r="G8030" s="90"/>
      <c r="H8030" s="90"/>
    </row>
    <row r="8031" spans="1:8">
      <c r="A8031" s="90"/>
      <c r="B8031" s="90"/>
      <c r="C8031" s="90"/>
      <c r="D8031" s="90"/>
      <c r="E8031" s="90"/>
      <c r="F8031" s="90"/>
      <c r="G8031" s="90"/>
      <c r="H8031" s="90"/>
    </row>
    <row r="8032" spans="1:8">
      <c r="A8032" s="90"/>
      <c r="B8032" s="90"/>
      <c r="C8032" s="90"/>
      <c r="D8032" s="90"/>
      <c r="E8032" s="90"/>
      <c r="F8032" s="90"/>
      <c r="G8032" s="90"/>
      <c r="H8032" s="90"/>
    </row>
    <row r="8033" spans="1:8">
      <c r="A8033" s="90"/>
      <c r="B8033" s="90"/>
      <c r="C8033" s="90"/>
      <c r="D8033" s="90"/>
      <c r="E8033" s="90"/>
      <c r="F8033" s="90"/>
      <c r="G8033" s="90"/>
      <c r="H8033" s="90"/>
    </row>
    <row r="8034" spans="1:8">
      <c r="A8034" s="90"/>
      <c r="B8034" s="90"/>
      <c r="C8034" s="90"/>
      <c r="D8034" s="90"/>
      <c r="E8034" s="90"/>
      <c r="F8034" s="90"/>
      <c r="G8034" s="90"/>
      <c r="H8034" s="90"/>
    </row>
    <row r="8035" spans="1:8">
      <c r="A8035" s="90"/>
      <c r="B8035" s="90"/>
      <c r="C8035" s="90"/>
      <c r="D8035" s="90"/>
      <c r="E8035" s="90"/>
      <c r="F8035" s="90"/>
      <c r="G8035" s="90"/>
      <c r="H8035" s="90"/>
    </row>
    <row r="8036" spans="1:8">
      <c r="A8036" s="90"/>
      <c r="B8036" s="90"/>
      <c r="C8036" s="90"/>
      <c r="D8036" s="90"/>
      <c r="E8036" s="90"/>
      <c r="F8036" s="90"/>
      <c r="G8036" s="90"/>
      <c r="H8036" s="90"/>
    </row>
    <row r="8037" spans="1:8">
      <c r="A8037" s="90"/>
      <c r="B8037" s="90"/>
      <c r="C8037" s="90"/>
      <c r="D8037" s="90"/>
      <c r="E8037" s="90"/>
      <c r="F8037" s="90"/>
      <c r="G8037" s="90"/>
      <c r="H8037" s="90"/>
    </row>
    <row r="8038" spans="1:8">
      <c r="A8038" s="90"/>
      <c r="B8038" s="90"/>
      <c r="C8038" s="90"/>
      <c r="D8038" s="90"/>
      <c r="E8038" s="90"/>
      <c r="F8038" s="90"/>
      <c r="G8038" s="90"/>
      <c r="H8038" s="90"/>
    </row>
    <row r="8039" spans="1:8">
      <c r="A8039" s="90"/>
      <c r="B8039" s="90"/>
      <c r="C8039" s="90"/>
      <c r="D8039" s="90"/>
      <c r="E8039" s="90"/>
      <c r="F8039" s="90"/>
      <c r="G8039" s="90"/>
      <c r="H8039" s="90"/>
    </row>
    <row r="8040" spans="1:8">
      <c r="A8040" s="90"/>
      <c r="B8040" s="90"/>
      <c r="C8040" s="90"/>
      <c r="D8040" s="90"/>
      <c r="E8040" s="90"/>
      <c r="F8040" s="90"/>
      <c r="G8040" s="90"/>
      <c r="H8040" s="90"/>
    </row>
    <row r="8041" spans="1:8">
      <c r="A8041" s="90"/>
      <c r="B8041" s="90"/>
      <c r="C8041" s="90"/>
      <c r="D8041" s="90"/>
      <c r="E8041" s="90"/>
      <c r="F8041" s="90"/>
      <c r="G8041" s="90"/>
      <c r="H8041" s="90"/>
    </row>
    <row r="8042" spans="1:8">
      <c r="A8042" s="90"/>
      <c r="B8042" s="90"/>
      <c r="C8042" s="90"/>
      <c r="D8042" s="90"/>
      <c r="E8042" s="90"/>
      <c r="F8042" s="90"/>
      <c r="G8042" s="90"/>
      <c r="H8042" s="90"/>
    </row>
    <row r="8043" spans="1:8">
      <c r="A8043" s="90"/>
      <c r="B8043" s="90"/>
      <c r="C8043" s="90"/>
      <c r="D8043" s="90"/>
      <c r="E8043" s="90"/>
      <c r="F8043" s="90"/>
      <c r="G8043" s="90"/>
      <c r="H8043" s="90"/>
    </row>
    <row r="8044" spans="1:8">
      <c r="A8044" s="90"/>
      <c r="B8044" s="90"/>
      <c r="C8044" s="90"/>
      <c r="D8044" s="90"/>
      <c r="E8044" s="90"/>
      <c r="F8044" s="90"/>
      <c r="G8044" s="90"/>
      <c r="H8044" s="90"/>
    </row>
    <row r="8045" spans="1:8">
      <c r="A8045" s="90"/>
      <c r="B8045" s="90"/>
      <c r="C8045" s="90"/>
      <c r="D8045" s="90"/>
      <c r="E8045" s="90"/>
      <c r="F8045" s="90"/>
      <c r="G8045" s="90"/>
      <c r="H8045" s="90"/>
    </row>
    <row r="8046" spans="1:8">
      <c r="A8046" s="90"/>
      <c r="B8046" s="90"/>
      <c r="C8046" s="90"/>
      <c r="D8046" s="90"/>
      <c r="E8046" s="90"/>
      <c r="F8046" s="90"/>
      <c r="G8046" s="90"/>
      <c r="H8046" s="90"/>
    </row>
    <row r="8047" spans="1:8">
      <c r="A8047" s="90"/>
      <c r="B8047" s="90"/>
      <c r="C8047" s="90"/>
      <c r="D8047" s="90"/>
      <c r="E8047" s="90"/>
      <c r="F8047" s="90"/>
      <c r="G8047" s="90"/>
      <c r="H8047" s="90"/>
    </row>
    <row r="8048" spans="1:8">
      <c r="A8048" s="90"/>
      <c r="B8048" s="90"/>
      <c r="C8048" s="90"/>
      <c r="D8048" s="90"/>
      <c r="E8048" s="90"/>
      <c r="F8048" s="90"/>
      <c r="G8048" s="90"/>
      <c r="H8048" s="90"/>
    </row>
    <row r="8049" spans="1:8">
      <c r="A8049" s="90"/>
      <c r="B8049" s="90"/>
      <c r="C8049" s="90"/>
      <c r="D8049" s="90"/>
      <c r="E8049" s="90"/>
      <c r="F8049" s="90"/>
      <c r="G8049" s="90"/>
      <c r="H8049" s="90"/>
    </row>
    <row r="8050" spans="1:8">
      <c r="A8050" s="90"/>
      <c r="B8050" s="90"/>
      <c r="C8050" s="90"/>
      <c r="D8050" s="90"/>
      <c r="E8050" s="90"/>
      <c r="F8050" s="90"/>
      <c r="G8050" s="90"/>
      <c r="H8050" s="90"/>
    </row>
    <row r="8051" spans="1:8">
      <c r="A8051" s="90"/>
      <c r="B8051" s="90"/>
      <c r="C8051" s="90"/>
      <c r="D8051" s="90"/>
      <c r="E8051" s="90"/>
      <c r="F8051" s="90"/>
      <c r="G8051" s="90"/>
      <c r="H8051" s="90"/>
    </row>
    <row r="8052" spans="1:8">
      <c r="A8052" s="90"/>
      <c r="B8052" s="90"/>
      <c r="C8052" s="90"/>
      <c r="D8052" s="90"/>
      <c r="E8052" s="90"/>
      <c r="F8052" s="90"/>
      <c r="G8052" s="90"/>
      <c r="H8052" s="90"/>
    </row>
    <row r="8053" spans="1:8">
      <c r="A8053" s="90"/>
      <c r="B8053" s="90"/>
      <c r="C8053" s="90"/>
      <c r="D8053" s="90"/>
      <c r="E8053" s="90"/>
      <c r="F8053" s="90"/>
      <c r="G8053" s="90"/>
      <c r="H8053" s="90"/>
    </row>
    <row r="8054" spans="1:8">
      <c r="A8054" s="90"/>
      <c r="B8054" s="90"/>
      <c r="C8054" s="90"/>
      <c r="D8054" s="90"/>
      <c r="E8054" s="90"/>
      <c r="F8054" s="90"/>
      <c r="G8054" s="90"/>
      <c r="H8054" s="90"/>
    </row>
    <row r="8055" spans="1:8">
      <c r="A8055" s="90"/>
      <c r="B8055" s="90"/>
      <c r="C8055" s="90"/>
      <c r="D8055" s="90"/>
      <c r="E8055" s="90"/>
      <c r="F8055" s="90"/>
      <c r="G8055" s="90"/>
      <c r="H8055" s="90"/>
    </row>
    <row r="8056" spans="1:8">
      <c r="A8056" s="90"/>
      <c r="B8056" s="90"/>
      <c r="C8056" s="90"/>
      <c r="D8056" s="90"/>
      <c r="E8056" s="90"/>
      <c r="F8056" s="90"/>
      <c r="G8056" s="90"/>
      <c r="H8056" s="90"/>
    </row>
    <row r="8057" spans="1:8">
      <c r="A8057" s="90"/>
      <c r="B8057" s="90"/>
      <c r="C8057" s="90"/>
      <c r="D8057" s="90"/>
      <c r="E8057" s="90"/>
      <c r="F8057" s="90"/>
      <c r="G8057" s="90"/>
      <c r="H8057" s="90"/>
    </row>
    <row r="8058" spans="1:8">
      <c r="A8058" s="90"/>
      <c r="B8058" s="90"/>
      <c r="C8058" s="90"/>
      <c r="D8058" s="90"/>
      <c r="E8058" s="90"/>
      <c r="F8058" s="90"/>
      <c r="G8058" s="90"/>
      <c r="H8058" s="90"/>
    </row>
    <row r="8059" spans="1:8">
      <c r="A8059" s="90"/>
      <c r="B8059" s="90"/>
      <c r="C8059" s="90"/>
      <c r="D8059" s="90"/>
      <c r="E8059" s="90"/>
      <c r="F8059" s="90"/>
      <c r="G8059" s="90"/>
      <c r="H8059" s="90"/>
    </row>
    <row r="8060" spans="1:8">
      <c r="A8060" s="90"/>
      <c r="B8060" s="90"/>
      <c r="C8060" s="90"/>
      <c r="D8060" s="90"/>
      <c r="E8060" s="90"/>
      <c r="F8060" s="90"/>
      <c r="G8060" s="90"/>
      <c r="H8060" s="90"/>
    </row>
    <row r="8061" spans="1:8">
      <c r="A8061" s="90"/>
      <c r="B8061" s="90"/>
      <c r="C8061" s="90"/>
      <c r="D8061" s="90"/>
      <c r="E8061" s="90"/>
      <c r="F8061" s="90"/>
      <c r="G8061" s="90"/>
      <c r="H8061" s="90"/>
    </row>
    <row r="8062" spans="1:8">
      <c r="A8062" s="90"/>
      <c r="B8062" s="90"/>
      <c r="C8062" s="90"/>
      <c r="D8062" s="90"/>
      <c r="E8062" s="90"/>
      <c r="F8062" s="90"/>
      <c r="G8062" s="90"/>
      <c r="H8062" s="90"/>
    </row>
    <row r="8063" spans="1:8">
      <c r="A8063" s="90"/>
      <c r="B8063" s="90"/>
      <c r="C8063" s="90"/>
      <c r="D8063" s="90"/>
      <c r="E8063" s="90"/>
      <c r="F8063" s="90"/>
      <c r="G8063" s="90"/>
      <c r="H8063" s="90"/>
    </row>
    <row r="8064" spans="1:8">
      <c r="A8064" s="90"/>
      <c r="B8064" s="90"/>
      <c r="C8064" s="90"/>
      <c r="D8064" s="90"/>
      <c r="E8064" s="90"/>
      <c r="F8064" s="90"/>
      <c r="G8064" s="90"/>
      <c r="H8064" s="90"/>
    </row>
    <row r="8065" spans="1:8">
      <c r="A8065" s="90"/>
      <c r="B8065" s="90"/>
      <c r="C8065" s="90"/>
      <c r="D8065" s="90"/>
      <c r="E8065" s="90"/>
      <c r="F8065" s="90"/>
      <c r="G8065" s="90"/>
      <c r="H8065" s="90"/>
    </row>
    <row r="8066" spans="1:8">
      <c r="A8066" s="90"/>
      <c r="B8066" s="90"/>
      <c r="C8066" s="90"/>
      <c r="D8066" s="90"/>
      <c r="E8066" s="90"/>
      <c r="F8066" s="90"/>
      <c r="G8066" s="90"/>
      <c r="H8066" s="90"/>
    </row>
    <row r="8067" spans="1:8">
      <c r="A8067" s="90"/>
      <c r="B8067" s="90"/>
      <c r="C8067" s="90"/>
      <c r="D8067" s="90"/>
      <c r="E8067" s="90"/>
      <c r="F8067" s="90"/>
      <c r="G8067" s="90"/>
      <c r="H8067" s="90"/>
    </row>
    <row r="8068" spans="1:8">
      <c r="A8068" s="90"/>
      <c r="B8068" s="90"/>
      <c r="C8068" s="90"/>
      <c r="D8068" s="90"/>
      <c r="E8068" s="90"/>
      <c r="F8068" s="90"/>
      <c r="G8068" s="90"/>
      <c r="H8068" s="90"/>
    </row>
    <row r="8069" spans="1:8">
      <c r="A8069" s="90"/>
      <c r="B8069" s="90"/>
      <c r="C8069" s="90"/>
      <c r="D8069" s="90"/>
      <c r="E8069" s="90"/>
      <c r="F8069" s="90"/>
      <c r="G8069" s="90"/>
      <c r="H8069" s="90"/>
    </row>
    <row r="8070" spans="1:8">
      <c r="A8070" s="90"/>
      <c r="B8070" s="90"/>
      <c r="C8070" s="90"/>
      <c r="D8070" s="90"/>
      <c r="E8070" s="90"/>
      <c r="F8070" s="90"/>
      <c r="G8070" s="90"/>
      <c r="H8070" s="90"/>
    </row>
    <row r="8071" spans="1:8">
      <c r="A8071" s="90"/>
      <c r="B8071" s="90"/>
      <c r="C8071" s="90"/>
      <c r="D8071" s="90"/>
      <c r="E8071" s="90"/>
      <c r="F8071" s="90"/>
      <c r="G8071" s="90"/>
      <c r="H8071" s="90"/>
    </row>
    <row r="8072" spans="1:8">
      <c r="A8072" s="90"/>
      <c r="B8072" s="90"/>
      <c r="C8072" s="90"/>
      <c r="D8072" s="90"/>
      <c r="E8072" s="90"/>
      <c r="F8072" s="90"/>
      <c r="G8072" s="90"/>
      <c r="H8072" s="90"/>
    </row>
    <row r="8073" spans="1:8">
      <c r="A8073" s="90"/>
      <c r="B8073" s="90"/>
      <c r="C8073" s="90"/>
      <c r="D8073" s="90"/>
      <c r="E8073" s="90"/>
      <c r="F8073" s="90"/>
      <c r="G8073" s="90"/>
      <c r="H8073" s="90"/>
    </row>
    <row r="8074" spans="1:8">
      <c r="A8074" s="90"/>
      <c r="B8074" s="90"/>
      <c r="C8074" s="90"/>
      <c r="D8074" s="90"/>
      <c r="E8074" s="90"/>
      <c r="F8074" s="90"/>
      <c r="G8074" s="90"/>
      <c r="H8074" s="90"/>
    </row>
    <row r="8075" spans="1:8">
      <c r="A8075" s="90"/>
      <c r="B8075" s="90"/>
      <c r="C8075" s="90"/>
      <c r="D8075" s="90"/>
      <c r="E8075" s="90"/>
      <c r="F8075" s="90"/>
      <c r="G8075" s="90"/>
      <c r="H8075" s="90"/>
    </row>
    <row r="8076" spans="1:8">
      <c r="A8076" s="90"/>
      <c r="B8076" s="90"/>
      <c r="C8076" s="90"/>
      <c r="D8076" s="90"/>
      <c r="E8076" s="90"/>
      <c r="F8076" s="90"/>
      <c r="G8076" s="90"/>
      <c r="H8076" s="90"/>
    </row>
    <row r="8077" spans="1:8">
      <c r="A8077" s="90"/>
      <c r="B8077" s="90"/>
      <c r="C8077" s="90"/>
      <c r="D8077" s="90"/>
      <c r="E8077" s="90"/>
      <c r="F8077" s="90"/>
      <c r="G8077" s="90"/>
      <c r="H8077" s="90"/>
    </row>
    <row r="8078" spans="1:8">
      <c r="A8078" s="90"/>
      <c r="B8078" s="90"/>
      <c r="C8078" s="90"/>
      <c r="D8078" s="90"/>
      <c r="E8078" s="90"/>
      <c r="F8078" s="90"/>
      <c r="G8078" s="90"/>
      <c r="H8078" s="90"/>
    </row>
    <row r="8079" spans="1:8">
      <c r="A8079" s="90"/>
      <c r="B8079" s="90"/>
      <c r="C8079" s="90"/>
      <c r="D8079" s="90"/>
      <c r="E8079" s="90"/>
      <c r="F8079" s="90"/>
      <c r="G8079" s="90"/>
      <c r="H8079" s="90"/>
    </row>
    <row r="8080" spans="1:8">
      <c r="A8080" s="90"/>
      <c r="B8080" s="90"/>
      <c r="C8080" s="90"/>
      <c r="D8080" s="90"/>
      <c r="E8080" s="90"/>
      <c r="F8080" s="90"/>
      <c r="G8080" s="90"/>
      <c r="H8080" s="90"/>
    </row>
    <row r="8081" spans="1:8">
      <c r="A8081" s="90"/>
      <c r="B8081" s="90"/>
      <c r="C8081" s="90"/>
      <c r="D8081" s="90"/>
      <c r="E8081" s="90"/>
      <c r="F8081" s="90"/>
      <c r="G8081" s="90"/>
      <c r="H8081" s="90"/>
    </row>
    <row r="8082" spans="1:8">
      <c r="A8082" s="90"/>
      <c r="B8082" s="90"/>
      <c r="C8082" s="90"/>
      <c r="D8082" s="90"/>
      <c r="E8082" s="90"/>
      <c r="F8082" s="90"/>
      <c r="G8082" s="90"/>
      <c r="H8082" s="90"/>
    </row>
    <row r="8083" spans="1:8">
      <c r="A8083" s="90"/>
      <c r="B8083" s="90"/>
      <c r="C8083" s="90"/>
      <c r="D8083" s="90"/>
      <c r="E8083" s="90"/>
      <c r="F8083" s="90"/>
      <c r="G8083" s="90"/>
      <c r="H8083" s="90"/>
    </row>
    <row r="8084" spans="1:8">
      <c r="A8084" s="90"/>
      <c r="B8084" s="90"/>
      <c r="C8084" s="90"/>
      <c r="D8084" s="90"/>
      <c r="E8084" s="90"/>
      <c r="F8084" s="90"/>
      <c r="G8084" s="90"/>
      <c r="H8084" s="90"/>
    </row>
    <row r="8085" spans="1:8">
      <c r="A8085" s="90"/>
      <c r="B8085" s="90"/>
      <c r="C8085" s="90"/>
      <c r="D8085" s="90"/>
      <c r="E8085" s="90"/>
      <c r="F8085" s="90"/>
      <c r="G8085" s="90"/>
      <c r="H8085" s="90"/>
    </row>
    <row r="8086" spans="1:8">
      <c r="A8086" s="90"/>
      <c r="B8086" s="90"/>
      <c r="C8086" s="90"/>
      <c r="D8086" s="90"/>
      <c r="E8086" s="90"/>
      <c r="F8086" s="90"/>
      <c r="G8086" s="90"/>
      <c r="H8086" s="90"/>
    </row>
    <row r="8087" spans="1:8">
      <c r="A8087" s="90"/>
      <c r="B8087" s="90"/>
      <c r="C8087" s="90"/>
      <c r="D8087" s="90"/>
      <c r="E8087" s="90"/>
      <c r="F8087" s="90"/>
      <c r="G8087" s="90"/>
      <c r="H8087" s="90"/>
    </row>
    <row r="8088" spans="1:8">
      <c r="A8088" s="90"/>
      <c r="B8088" s="90"/>
      <c r="C8088" s="90"/>
      <c r="D8088" s="90"/>
      <c r="E8088" s="90"/>
      <c r="F8088" s="90"/>
      <c r="G8088" s="90"/>
      <c r="H8088" s="90"/>
    </row>
    <row r="8089" spans="1:8">
      <c r="A8089" s="90"/>
      <c r="B8089" s="90"/>
      <c r="C8089" s="90"/>
      <c r="D8089" s="90"/>
      <c r="E8089" s="90"/>
      <c r="F8089" s="90"/>
      <c r="G8089" s="90"/>
      <c r="H8089" s="90"/>
    </row>
    <row r="8090" spans="1:8">
      <c r="A8090" s="90"/>
      <c r="B8090" s="90"/>
      <c r="C8090" s="90"/>
      <c r="D8090" s="90"/>
      <c r="E8090" s="90"/>
      <c r="F8090" s="90"/>
      <c r="G8090" s="90"/>
      <c r="H8090" s="90"/>
    </row>
    <row r="8091" spans="1:8">
      <c r="A8091" s="90"/>
      <c r="B8091" s="90"/>
      <c r="C8091" s="90"/>
      <c r="D8091" s="90"/>
      <c r="E8091" s="90"/>
      <c r="F8091" s="90"/>
      <c r="G8091" s="90"/>
      <c r="H8091" s="90"/>
    </row>
    <row r="8092" spans="1:8">
      <c r="A8092" s="90"/>
      <c r="B8092" s="90"/>
      <c r="C8092" s="90"/>
      <c r="D8092" s="90"/>
      <c r="E8092" s="90"/>
      <c r="F8092" s="90"/>
      <c r="G8092" s="90"/>
      <c r="H8092" s="90"/>
    </row>
    <row r="8093" spans="1:8">
      <c r="A8093" s="90"/>
      <c r="B8093" s="90"/>
      <c r="C8093" s="90"/>
      <c r="D8093" s="90"/>
      <c r="E8093" s="90"/>
      <c r="F8093" s="90"/>
      <c r="G8093" s="90"/>
      <c r="H8093" s="90"/>
    </row>
    <row r="8094" spans="1:8">
      <c r="A8094" s="90"/>
      <c r="B8094" s="90"/>
      <c r="C8094" s="90"/>
      <c r="D8094" s="90"/>
      <c r="E8094" s="90"/>
      <c r="F8094" s="90"/>
      <c r="G8094" s="90"/>
      <c r="H8094" s="90"/>
    </row>
    <row r="8095" spans="1:8">
      <c r="A8095" s="90"/>
      <c r="B8095" s="90"/>
      <c r="C8095" s="90"/>
      <c r="D8095" s="90"/>
      <c r="E8095" s="90"/>
      <c r="F8095" s="90"/>
      <c r="G8095" s="90"/>
      <c r="H8095" s="90"/>
    </row>
    <row r="8096" spans="1:8">
      <c r="A8096" s="90"/>
      <c r="B8096" s="90"/>
      <c r="C8096" s="90"/>
      <c r="D8096" s="90"/>
      <c r="E8096" s="90"/>
      <c r="F8096" s="90"/>
      <c r="G8096" s="90"/>
      <c r="H8096" s="90"/>
    </row>
    <row r="8097" spans="1:8">
      <c r="A8097" s="90"/>
      <c r="B8097" s="90"/>
      <c r="C8097" s="90"/>
      <c r="D8097" s="90"/>
      <c r="E8097" s="90"/>
      <c r="F8097" s="90"/>
      <c r="G8097" s="90"/>
      <c r="H8097" s="90"/>
    </row>
    <row r="8098" spans="1:8">
      <c r="A8098" s="90"/>
      <c r="B8098" s="90"/>
      <c r="C8098" s="90"/>
      <c r="D8098" s="90"/>
      <c r="E8098" s="90"/>
      <c r="F8098" s="90"/>
      <c r="G8098" s="90"/>
      <c r="H8098" s="90"/>
    </row>
    <row r="8099" spans="1:8">
      <c r="A8099" s="90"/>
      <c r="B8099" s="90"/>
      <c r="C8099" s="90"/>
      <c r="D8099" s="90"/>
      <c r="E8099" s="90"/>
      <c r="F8099" s="90"/>
      <c r="G8099" s="90"/>
      <c r="H8099" s="90"/>
    </row>
    <row r="8100" spans="1:8">
      <c r="A8100" s="90"/>
      <c r="B8100" s="90"/>
      <c r="C8100" s="90"/>
      <c r="D8100" s="90"/>
      <c r="E8100" s="90"/>
      <c r="F8100" s="90"/>
      <c r="G8100" s="90"/>
      <c r="H8100" s="90"/>
    </row>
    <row r="8101" spans="1:8">
      <c r="A8101" s="90"/>
      <c r="B8101" s="90"/>
      <c r="C8101" s="90"/>
      <c r="D8101" s="90"/>
      <c r="E8101" s="90"/>
      <c r="F8101" s="90"/>
      <c r="G8101" s="90"/>
      <c r="H8101" s="90"/>
    </row>
    <row r="8102" spans="1:8">
      <c r="A8102" s="90"/>
      <c r="B8102" s="90"/>
      <c r="C8102" s="90"/>
      <c r="D8102" s="90"/>
      <c r="E8102" s="90"/>
      <c r="F8102" s="90"/>
      <c r="G8102" s="90"/>
      <c r="H8102" s="90"/>
    </row>
    <row r="8103" spans="1:8">
      <c r="A8103" s="90"/>
      <c r="B8103" s="90"/>
      <c r="C8103" s="90"/>
      <c r="D8103" s="90"/>
      <c r="E8103" s="90"/>
      <c r="F8103" s="90"/>
      <c r="G8103" s="90"/>
      <c r="H8103" s="90"/>
    </row>
    <row r="8104" spans="1:8">
      <c r="A8104" s="90"/>
      <c r="B8104" s="90"/>
      <c r="C8104" s="90"/>
      <c r="D8104" s="90"/>
      <c r="E8104" s="90"/>
      <c r="F8104" s="90"/>
      <c r="G8104" s="90"/>
      <c r="H8104" s="90"/>
    </row>
    <row r="8105" spans="1:8">
      <c r="A8105" s="90"/>
      <c r="B8105" s="90"/>
      <c r="C8105" s="90"/>
      <c r="D8105" s="90"/>
      <c r="E8105" s="90"/>
      <c r="F8105" s="90"/>
      <c r="G8105" s="90"/>
      <c r="H8105" s="90"/>
    </row>
    <row r="8106" spans="1:8">
      <c r="A8106" s="90"/>
      <c r="B8106" s="90"/>
      <c r="C8106" s="90"/>
      <c r="D8106" s="90"/>
      <c r="E8106" s="90"/>
      <c r="F8106" s="90"/>
      <c r="G8106" s="90"/>
      <c r="H8106" s="90"/>
    </row>
    <row r="8107" spans="1:8">
      <c r="A8107" s="90"/>
      <c r="B8107" s="90"/>
      <c r="C8107" s="90"/>
      <c r="D8107" s="90"/>
      <c r="E8107" s="90"/>
      <c r="F8107" s="90"/>
      <c r="G8107" s="90"/>
      <c r="H8107" s="90"/>
    </row>
    <row r="8108" spans="1:8">
      <c r="A8108" s="90"/>
      <c r="B8108" s="90"/>
      <c r="C8108" s="90"/>
      <c r="D8108" s="90"/>
      <c r="E8108" s="90"/>
      <c r="F8108" s="90"/>
      <c r="G8108" s="90"/>
      <c r="H8108" s="90"/>
    </row>
    <row r="8109" spans="1:8">
      <c r="A8109" s="90"/>
      <c r="B8109" s="90"/>
      <c r="C8109" s="90"/>
      <c r="D8109" s="90"/>
      <c r="E8109" s="90"/>
      <c r="F8109" s="90"/>
      <c r="G8109" s="90"/>
      <c r="H8109" s="90"/>
    </row>
    <row r="8110" spans="1:8">
      <c r="A8110" s="90"/>
      <c r="B8110" s="90"/>
      <c r="C8110" s="90"/>
      <c r="D8110" s="90"/>
      <c r="E8110" s="90"/>
      <c r="F8110" s="90"/>
      <c r="G8110" s="90"/>
      <c r="H8110" s="90"/>
    </row>
    <row r="8111" spans="1:8">
      <c r="A8111" s="90"/>
      <c r="B8111" s="90"/>
      <c r="C8111" s="90"/>
      <c r="D8111" s="90"/>
      <c r="E8111" s="90"/>
      <c r="F8111" s="90"/>
      <c r="G8111" s="90"/>
      <c r="H8111" s="90"/>
    </row>
    <row r="8112" spans="1:8">
      <c r="A8112" s="90"/>
      <c r="B8112" s="90"/>
      <c r="C8112" s="90"/>
      <c r="D8112" s="90"/>
      <c r="E8112" s="90"/>
      <c r="F8112" s="90"/>
      <c r="G8112" s="90"/>
      <c r="H8112" s="90"/>
    </row>
    <row r="8113" spans="1:8">
      <c r="A8113" s="90"/>
      <c r="B8113" s="90"/>
      <c r="C8113" s="90"/>
      <c r="D8113" s="90"/>
      <c r="E8113" s="90"/>
      <c r="F8113" s="90"/>
      <c r="G8113" s="90"/>
      <c r="H8113" s="90"/>
    </row>
    <row r="8114" spans="1:8">
      <c r="A8114" s="90"/>
      <c r="B8114" s="90"/>
      <c r="C8114" s="90"/>
      <c r="D8114" s="90"/>
      <c r="E8114" s="90"/>
      <c r="F8114" s="90"/>
      <c r="G8114" s="90"/>
      <c r="H8114" s="90"/>
    </row>
    <row r="8115" spans="1:8">
      <c r="A8115" s="90"/>
      <c r="B8115" s="90"/>
      <c r="C8115" s="90"/>
      <c r="D8115" s="90"/>
      <c r="E8115" s="90"/>
      <c r="F8115" s="90"/>
      <c r="G8115" s="90"/>
      <c r="H8115" s="90"/>
    </row>
    <row r="8116" spans="1:8">
      <c r="A8116" s="90"/>
      <c r="B8116" s="90"/>
      <c r="C8116" s="90"/>
      <c r="D8116" s="90"/>
      <c r="E8116" s="90"/>
      <c r="F8116" s="90"/>
      <c r="G8116" s="90"/>
      <c r="H8116" s="90"/>
    </row>
    <row r="8117" spans="1:8">
      <c r="A8117" s="90"/>
      <c r="B8117" s="90"/>
      <c r="C8117" s="90"/>
      <c r="D8117" s="90"/>
      <c r="E8117" s="90"/>
      <c r="F8117" s="90"/>
      <c r="G8117" s="90"/>
      <c r="H8117" s="90"/>
    </row>
    <row r="8118" spans="1:8">
      <c r="A8118" s="90"/>
      <c r="B8118" s="90"/>
      <c r="C8118" s="90"/>
      <c r="D8118" s="90"/>
      <c r="E8118" s="90"/>
      <c r="F8118" s="90"/>
      <c r="G8118" s="90"/>
      <c r="H8118" s="90"/>
    </row>
    <row r="8119" spans="1:8">
      <c r="A8119" s="90"/>
      <c r="B8119" s="90"/>
      <c r="C8119" s="90"/>
      <c r="D8119" s="90"/>
      <c r="E8119" s="90"/>
      <c r="F8119" s="90"/>
      <c r="G8119" s="90"/>
      <c r="H8119" s="90"/>
    </row>
    <row r="8120" spans="1:8">
      <c r="A8120" s="90"/>
      <c r="B8120" s="90"/>
      <c r="C8120" s="90"/>
      <c r="D8120" s="90"/>
      <c r="E8120" s="90"/>
      <c r="F8120" s="90"/>
      <c r="G8120" s="90"/>
      <c r="H8120" s="90"/>
    </row>
    <row r="8121" spans="1:8">
      <c r="A8121" s="90"/>
      <c r="B8121" s="90"/>
      <c r="C8121" s="90"/>
      <c r="D8121" s="90"/>
      <c r="E8121" s="90"/>
      <c r="F8121" s="90"/>
      <c r="G8121" s="90"/>
      <c r="H8121" s="90"/>
    </row>
    <row r="8122" spans="1:8">
      <c r="A8122" s="90"/>
      <c r="B8122" s="90"/>
      <c r="C8122" s="90"/>
      <c r="D8122" s="90"/>
      <c r="E8122" s="90"/>
      <c r="F8122" s="90"/>
      <c r="G8122" s="90"/>
      <c r="H8122" s="90"/>
    </row>
    <row r="8123" spans="1:8">
      <c r="A8123" s="90"/>
      <c r="B8123" s="90"/>
      <c r="C8123" s="90"/>
      <c r="D8123" s="90"/>
      <c r="E8123" s="90"/>
      <c r="F8123" s="90"/>
      <c r="G8123" s="90"/>
      <c r="H8123" s="90"/>
    </row>
    <row r="8124" spans="1:8">
      <c r="A8124" s="90"/>
      <c r="B8124" s="90"/>
      <c r="C8124" s="90"/>
      <c r="D8124" s="90"/>
      <c r="E8124" s="90"/>
      <c r="F8124" s="90"/>
      <c r="G8124" s="90"/>
      <c r="H8124" s="90"/>
    </row>
    <row r="8125" spans="1:8">
      <c r="A8125" s="90"/>
      <c r="B8125" s="90"/>
      <c r="C8125" s="90"/>
      <c r="D8125" s="90"/>
      <c r="E8125" s="90"/>
      <c r="F8125" s="90"/>
      <c r="G8125" s="90"/>
      <c r="H8125" s="90"/>
    </row>
    <row r="8126" spans="1:8">
      <c r="A8126" s="90"/>
      <c r="B8126" s="90"/>
      <c r="C8126" s="90"/>
      <c r="D8126" s="90"/>
      <c r="E8126" s="90"/>
      <c r="F8126" s="90"/>
      <c r="G8126" s="90"/>
      <c r="H8126" s="90"/>
    </row>
    <row r="8127" spans="1:8">
      <c r="A8127" s="90"/>
      <c r="B8127" s="90"/>
      <c r="C8127" s="90"/>
      <c r="D8127" s="90"/>
      <c r="E8127" s="90"/>
      <c r="F8127" s="90"/>
      <c r="G8127" s="90"/>
      <c r="H8127" s="90"/>
    </row>
    <row r="8128" spans="1:8">
      <c r="A8128" s="90"/>
      <c r="B8128" s="90"/>
      <c r="C8128" s="90"/>
      <c r="D8128" s="90"/>
      <c r="E8128" s="90"/>
      <c r="F8128" s="90"/>
      <c r="G8128" s="90"/>
      <c r="H8128" s="90"/>
    </row>
    <row r="8129" spans="1:8">
      <c r="A8129" s="90"/>
      <c r="B8129" s="90"/>
      <c r="C8129" s="90"/>
      <c r="D8129" s="90"/>
      <c r="E8129" s="90"/>
      <c r="F8129" s="90"/>
      <c r="G8129" s="90"/>
      <c r="H8129" s="90"/>
    </row>
    <row r="8130" spans="1:8">
      <c r="A8130" s="90"/>
      <c r="B8130" s="90"/>
      <c r="C8130" s="90"/>
      <c r="D8130" s="90"/>
      <c r="E8130" s="90"/>
      <c r="F8130" s="90"/>
      <c r="G8130" s="90"/>
      <c r="H8130" s="90"/>
    </row>
    <row r="8131" spans="1:8">
      <c r="A8131" s="90"/>
      <c r="B8131" s="90"/>
      <c r="C8131" s="90"/>
      <c r="D8131" s="90"/>
      <c r="E8131" s="90"/>
      <c r="F8131" s="90"/>
      <c r="G8131" s="90"/>
      <c r="H8131" s="90"/>
    </row>
    <row r="8132" spans="1:8">
      <c r="A8132" s="90"/>
      <c r="B8132" s="90"/>
      <c r="C8132" s="90"/>
      <c r="D8132" s="90"/>
      <c r="E8132" s="90"/>
      <c r="F8132" s="90"/>
      <c r="G8132" s="90"/>
      <c r="H8132" s="90"/>
    </row>
    <row r="8133" spans="1:8">
      <c r="A8133" s="90"/>
      <c r="B8133" s="90"/>
      <c r="C8133" s="90"/>
      <c r="D8133" s="90"/>
      <c r="E8133" s="90"/>
      <c r="F8133" s="90"/>
      <c r="G8133" s="90"/>
      <c r="H8133" s="90"/>
    </row>
    <row r="8134" spans="1:8">
      <c r="A8134" s="90"/>
      <c r="B8134" s="90"/>
      <c r="C8134" s="90"/>
      <c r="D8134" s="90"/>
      <c r="E8134" s="90"/>
      <c r="F8134" s="90"/>
      <c r="G8134" s="90"/>
      <c r="H8134" s="90"/>
    </row>
    <row r="8135" spans="1:8">
      <c r="A8135" s="90"/>
      <c r="B8135" s="90"/>
      <c r="C8135" s="90"/>
      <c r="D8135" s="90"/>
      <c r="E8135" s="90"/>
      <c r="F8135" s="90"/>
      <c r="G8135" s="90"/>
      <c r="H8135" s="90"/>
    </row>
    <row r="8136" spans="1:8">
      <c r="A8136" s="90"/>
      <c r="B8136" s="90"/>
      <c r="C8136" s="90"/>
      <c r="D8136" s="90"/>
      <c r="E8136" s="90"/>
      <c r="F8136" s="90"/>
      <c r="G8136" s="90"/>
      <c r="H8136" s="90"/>
    </row>
    <row r="8137" spans="1:8">
      <c r="A8137" s="90"/>
      <c r="B8137" s="90"/>
      <c r="C8137" s="90"/>
      <c r="D8137" s="90"/>
      <c r="E8137" s="90"/>
      <c r="F8137" s="90"/>
      <c r="G8137" s="90"/>
      <c r="H8137" s="90"/>
    </row>
    <row r="8138" spans="1:8">
      <c r="A8138" s="90"/>
      <c r="B8138" s="90"/>
      <c r="C8138" s="90"/>
      <c r="D8138" s="90"/>
      <c r="E8138" s="90"/>
      <c r="F8138" s="90"/>
      <c r="G8138" s="90"/>
      <c r="H8138" s="90"/>
    </row>
    <row r="8139" spans="1:8">
      <c r="A8139" s="90"/>
      <c r="B8139" s="90"/>
      <c r="C8139" s="90"/>
      <c r="D8139" s="90"/>
      <c r="E8139" s="90"/>
      <c r="F8139" s="90"/>
      <c r="G8139" s="90"/>
      <c r="H8139" s="90"/>
    </row>
    <row r="8140" spans="1:8">
      <c r="A8140" s="90"/>
      <c r="B8140" s="90"/>
      <c r="C8140" s="90"/>
      <c r="D8140" s="90"/>
      <c r="E8140" s="90"/>
      <c r="F8140" s="90"/>
      <c r="G8140" s="90"/>
      <c r="H8140" s="90"/>
    </row>
    <row r="8141" spans="1:8">
      <c r="A8141" s="90"/>
      <c r="B8141" s="90"/>
      <c r="C8141" s="90"/>
      <c r="D8141" s="90"/>
      <c r="E8141" s="90"/>
      <c r="F8141" s="90"/>
      <c r="G8141" s="90"/>
      <c r="H8141" s="90"/>
    </row>
    <row r="8142" spans="1:8">
      <c r="A8142" s="90"/>
      <c r="B8142" s="90"/>
      <c r="C8142" s="90"/>
      <c r="D8142" s="90"/>
      <c r="E8142" s="90"/>
      <c r="F8142" s="90"/>
      <c r="G8142" s="90"/>
      <c r="H8142" s="90"/>
    </row>
    <row r="8143" spans="1:8">
      <c r="A8143" s="90"/>
      <c r="B8143" s="90"/>
      <c r="C8143" s="90"/>
      <c r="D8143" s="90"/>
      <c r="E8143" s="90"/>
      <c r="F8143" s="90"/>
      <c r="G8143" s="90"/>
      <c r="H8143" s="90"/>
    </row>
    <row r="8144" spans="1:8">
      <c r="A8144" s="90"/>
      <c r="B8144" s="90"/>
      <c r="C8144" s="90"/>
      <c r="D8144" s="90"/>
      <c r="E8144" s="90"/>
      <c r="F8144" s="90"/>
      <c r="G8144" s="90"/>
      <c r="H8144" s="90"/>
    </row>
    <row r="8145" spans="1:8">
      <c r="A8145" s="90"/>
      <c r="B8145" s="90"/>
      <c r="C8145" s="90"/>
      <c r="D8145" s="90"/>
      <c r="E8145" s="90"/>
      <c r="F8145" s="90"/>
      <c r="G8145" s="90"/>
      <c r="H8145" s="90"/>
    </row>
    <row r="8146" spans="1:8">
      <c r="A8146" s="90"/>
      <c r="B8146" s="90"/>
      <c r="C8146" s="90"/>
      <c r="D8146" s="90"/>
      <c r="E8146" s="90"/>
      <c r="F8146" s="90"/>
      <c r="G8146" s="90"/>
      <c r="H8146" s="90"/>
    </row>
    <row r="8147" spans="1:8">
      <c r="A8147" s="90"/>
      <c r="B8147" s="90"/>
      <c r="C8147" s="90"/>
      <c r="D8147" s="90"/>
      <c r="E8147" s="90"/>
      <c r="F8147" s="90"/>
      <c r="G8147" s="90"/>
      <c r="H8147" s="90"/>
    </row>
    <row r="8148" spans="1:8">
      <c r="A8148" s="90"/>
      <c r="B8148" s="90"/>
      <c r="C8148" s="90"/>
      <c r="D8148" s="90"/>
      <c r="E8148" s="90"/>
      <c r="F8148" s="90"/>
      <c r="G8148" s="90"/>
      <c r="H8148" s="90"/>
    </row>
    <row r="8149" spans="1:8">
      <c r="A8149" s="90"/>
      <c r="B8149" s="90"/>
      <c r="C8149" s="90"/>
      <c r="D8149" s="90"/>
      <c r="E8149" s="90"/>
      <c r="F8149" s="90"/>
      <c r="G8149" s="90"/>
      <c r="H8149" s="90"/>
    </row>
    <row r="8150" spans="1:8">
      <c r="A8150" s="90"/>
      <c r="B8150" s="90"/>
      <c r="C8150" s="90"/>
      <c r="D8150" s="90"/>
      <c r="E8150" s="90"/>
      <c r="F8150" s="90"/>
      <c r="G8150" s="90"/>
      <c r="H8150" s="90"/>
    </row>
    <row r="8151" spans="1:8">
      <c r="A8151" s="90"/>
      <c r="B8151" s="90"/>
      <c r="C8151" s="90"/>
      <c r="D8151" s="90"/>
      <c r="E8151" s="90"/>
      <c r="F8151" s="90"/>
      <c r="G8151" s="90"/>
      <c r="H8151" s="90"/>
    </row>
    <row r="8152" spans="1:8">
      <c r="A8152" s="90"/>
      <c r="B8152" s="90"/>
      <c r="C8152" s="90"/>
      <c r="D8152" s="90"/>
      <c r="E8152" s="90"/>
      <c r="F8152" s="90"/>
      <c r="G8152" s="90"/>
      <c r="H8152" s="90"/>
    </row>
    <row r="8153" spans="1:8">
      <c r="A8153" s="90"/>
      <c r="B8153" s="90"/>
      <c r="C8153" s="90"/>
      <c r="D8153" s="90"/>
      <c r="E8153" s="90"/>
      <c r="F8153" s="90"/>
      <c r="G8153" s="90"/>
      <c r="H8153" s="90"/>
    </row>
    <row r="8154" spans="1:8">
      <c r="A8154" s="90"/>
      <c r="B8154" s="90"/>
      <c r="C8154" s="90"/>
      <c r="D8154" s="90"/>
      <c r="E8154" s="90"/>
      <c r="F8154" s="90"/>
      <c r="G8154" s="90"/>
      <c r="H8154" s="90"/>
    </row>
    <row r="8155" spans="1:8">
      <c r="A8155" s="90"/>
      <c r="B8155" s="90"/>
      <c r="C8155" s="90"/>
      <c r="D8155" s="90"/>
      <c r="E8155" s="90"/>
      <c r="F8155" s="90"/>
      <c r="G8155" s="90"/>
      <c r="H8155" s="90"/>
    </row>
    <row r="8156" spans="1:8">
      <c r="A8156" s="90"/>
      <c r="B8156" s="90"/>
      <c r="C8156" s="90"/>
      <c r="D8156" s="90"/>
      <c r="E8156" s="90"/>
      <c r="F8156" s="90"/>
      <c r="G8156" s="90"/>
      <c r="H8156" s="90"/>
    </row>
    <row r="8157" spans="1:8">
      <c r="A8157" s="90"/>
      <c r="B8157" s="90"/>
      <c r="C8157" s="90"/>
      <c r="D8157" s="90"/>
      <c r="E8157" s="90"/>
      <c r="F8157" s="90"/>
      <c r="G8157" s="90"/>
      <c r="H8157" s="90"/>
    </row>
    <row r="8158" spans="1:8">
      <c r="A8158" s="90"/>
      <c r="B8158" s="90"/>
      <c r="C8158" s="90"/>
      <c r="D8158" s="90"/>
      <c r="E8158" s="90"/>
      <c r="F8158" s="90"/>
      <c r="G8158" s="90"/>
      <c r="H8158" s="90"/>
    </row>
    <row r="8159" spans="1:8">
      <c r="A8159" s="90"/>
      <c r="B8159" s="90"/>
      <c r="C8159" s="90"/>
      <c r="D8159" s="90"/>
      <c r="E8159" s="90"/>
      <c r="F8159" s="90"/>
      <c r="G8159" s="90"/>
      <c r="H8159" s="90"/>
    </row>
    <row r="8160" spans="1:8">
      <c r="A8160" s="90"/>
      <c r="B8160" s="90"/>
      <c r="C8160" s="90"/>
      <c r="D8160" s="90"/>
      <c r="E8160" s="90"/>
      <c r="F8160" s="90"/>
      <c r="G8160" s="90"/>
      <c r="H8160" s="90"/>
    </row>
    <row r="8161" spans="1:8">
      <c r="A8161" s="90"/>
      <c r="B8161" s="90"/>
      <c r="C8161" s="90"/>
      <c r="D8161" s="90"/>
      <c r="E8161" s="90"/>
      <c r="F8161" s="90"/>
      <c r="G8161" s="90"/>
      <c r="H8161" s="90"/>
    </row>
    <row r="8162" spans="1:8">
      <c r="A8162" s="90"/>
      <c r="B8162" s="90"/>
      <c r="C8162" s="90"/>
      <c r="D8162" s="90"/>
      <c r="E8162" s="90"/>
      <c r="F8162" s="90"/>
      <c r="G8162" s="90"/>
      <c r="H8162" s="90"/>
    </row>
    <row r="8163" spans="1:8">
      <c r="A8163" s="90"/>
      <c r="B8163" s="90"/>
      <c r="C8163" s="90"/>
      <c r="D8163" s="90"/>
      <c r="E8163" s="90"/>
      <c r="F8163" s="90"/>
      <c r="G8163" s="90"/>
      <c r="H8163" s="90"/>
    </row>
    <row r="8164" spans="1:8">
      <c r="A8164" s="90"/>
      <c r="B8164" s="90"/>
      <c r="C8164" s="90"/>
      <c r="D8164" s="90"/>
      <c r="E8164" s="90"/>
      <c r="F8164" s="90"/>
      <c r="G8164" s="90"/>
      <c r="H8164" s="90"/>
    </row>
    <row r="8165" spans="1:8">
      <c r="A8165" s="90"/>
      <c r="B8165" s="90"/>
      <c r="C8165" s="90"/>
      <c r="D8165" s="90"/>
      <c r="E8165" s="90"/>
      <c r="F8165" s="90"/>
      <c r="G8165" s="90"/>
      <c r="H8165" s="90"/>
    </row>
    <row r="8166" spans="1:8">
      <c r="A8166" s="90"/>
      <c r="B8166" s="90"/>
      <c r="C8166" s="90"/>
      <c r="D8166" s="90"/>
      <c r="E8166" s="90"/>
      <c r="F8166" s="90"/>
      <c r="G8166" s="90"/>
      <c r="H8166" s="90"/>
    </row>
    <row r="8167" spans="1:8">
      <c r="A8167" s="90"/>
      <c r="B8167" s="90"/>
      <c r="C8167" s="90"/>
      <c r="D8167" s="90"/>
      <c r="E8167" s="90"/>
      <c r="F8167" s="90"/>
      <c r="G8167" s="90"/>
      <c r="H8167" s="90"/>
    </row>
    <row r="8168" spans="1:8">
      <c r="A8168" s="90"/>
      <c r="B8168" s="90"/>
      <c r="C8168" s="90"/>
      <c r="D8168" s="90"/>
      <c r="E8168" s="90"/>
      <c r="F8168" s="90"/>
      <c r="G8168" s="90"/>
      <c r="H8168" s="90"/>
    </row>
    <row r="8169" spans="1:8">
      <c r="A8169" s="90"/>
      <c r="B8169" s="90"/>
      <c r="C8169" s="90"/>
      <c r="D8169" s="90"/>
      <c r="E8169" s="90"/>
      <c r="F8169" s="90"/>
      <c r="G8169" s="90"/>
      <c r="H8169" s="90"/>
    </row>
    <row r="8170" spans="1:8">
      <c r="A8170" s="90"/>
      <c r="B8170" s="90"/>
      <c r="C8170" s="90"/>
      <c r="D8170" s="90"/>
      <c r="E8170" s="90"/>
      <c r="F8170" s="90"/>
      <c r="G8170" s="90"/>
      <c r="H8170" s="90"/>
    </row>
    <row r="8171" spans="1:8">
      <c r="A8171" s="90"/>
      <c r="B8171" s="90"/>
      <c r="C8171" s="90"/>
      <c r="D8171" s="90"/>
      <c r="E8171" s="90"/>
      <c r="F8171" s="90"/>
      <c r="G8171" s="90"/>
      <c r="H8171" s="90"/>
    </row>
    <row r="8172" spans="1:8">
      <c r="A8172" s="90"/>
      <c r="B8172" s="90"/>
      <c r="C8172" s="90"/>
      <c r="D8172" s="90"/>
      <c r="E8172" s="90"/>
      <c r="F8172" s="90"/>
      <c r="G8172" s="90"/>
      <c r="H8172" s="90"/>
    </row>
    <row r="8173" spans="1:8">
      <c r="A8173" s="90"/>
      <c r="B8173" s="90"/>
      <c r="C8173" s="90"/>
      <c r="D8173" s="90"/>
      <c r="E8173" s="90"/>
      <c r="F8173" s="90"/>
      <c r="G8173" s="90"/>
      <c r="H8173" s="90"/>
    </row>
    <row r="8174" spans="1:8">
      <c r="A8174" s="90"/>
      <c r="B8174" s="90"/>
      <c r="C8174" s="90"/>
      <c r="D8174" s="90"/>
      <c r="E8174" s="90"/>
      <c r="F8174" s="90"/>
      <c r="G8174" s="90"/>
      <c r="H8174" s="90"/>
    </row>
    <row r="8175" spans="1:8">
      <c r="A8175" s="90"/>
      <c r="B8175" s="90"/>
      <c r="C8175" s="90"/>
      <c r="D8175" s="90"/>
      <c r="E8175" s="90"/>
      <c r="F8175" s="90"/>
      <c r="G8175" s="90"/>
      <c r="H8175" s="90"/>
    </row>
    <row r="8176" spans="1:8">
      <c r="A8176" s="90"/>
      <c r="B8176" s="90"/>
      <c r="C8176" s="90"/>
      <c r="D8176" s="90"/>
      <c r="E8176" s="90"/>
      <c r="F8176" s="90"/>
      <c r="G8176" s="90"/>
      <c r="H8176" s="90"/>
    </row>
    <row r="8177" spans="1:8">
      <c r="A8177" s="90"/>
      <c r="B8177" s="90"/>
      <c r="C8177" s="90"/>
      <c r="D8177" s="90"/>
      <c r="E8177" s="90"/>
      <c r="F8177" s="90"/>
      <c r="G8177" s="90"/>
      <c r="H8177" s="90"/>
    </row>
    <row r="8178" spans="1:8">
      <c r="A8178" s="90"/>
      <c r="B8178" s="90"/>
      <c r="C8178" s="90"/>
      <c r="D8178" s="90"/>
      <c r="E8178" s="90"/>
      <c r="F8178" s="90"/>
      <c r="G8178" s="90"/>
      <c r="H8178" s="90"/>
    </row>
    <row r="8179" spans="1:8">
      <c r="A8179" s="90"/>
      <c r="B8179" s="90"/>
      <c r="C8179" s="90"/>
      <c r="D8179" s="90"/>
      <c r="E8179" s="90"/>
      <c r="F8179" s="90"/>
      <c r="G8179" s="90"/>
      <c r="H8179" s="90"/>
    </row>
    <row r="8180" spans="1:8">
      <c r="A8180" s="90"/>
      <c r="B8180" s="90"/>
      <c r="C8180" s="90"/>
      <c r="D8180" s="90"/>
      <c r="E8180" s="90"/>
      <c r="F8180" s="90"/>
      <c r="G8180" s="90"/>
      <c r="H8180" s="90"/>
    </row>
    <row r="8181" spans="1:8">
      <c r="A8181" s="90"/>
      <c r="B8181" s="90"/>
      <c r="C8181" s="90"/>
      <c r="D8181" s="90"/>
      <c r="E8181" s="90"/>
      <c r="F8181" s="90"/>
      <c r="G8181" s="90"/>
      <c r="H8181" s="90"/>
    </row>
    <row r="8182" spans="1:8">
      <c r="A8182" s="90"/>
      <c r="B8182" s="90"/>
      <c r="C8182" s="90"/>
      <c r="D8182" s="90"/>
      <c r="E8182" s="90"/>
      <c r="F8182" s="90"/>
      <c r="G8182" s="90"/>
      <c r="H8182" s="90"/>
    </row>
    <row r="8183" spans="1:8">
      <c r="A8183" s="90"/>
      <c r="B8183" s="90"/>
      <c r="C8183" s="90"/>
      <c r="D8183" s="90"/>
      <c r="E8183" s="90"/>
      <c r="F8183" s="90"/>
      <c r="G8183" s="90"/>
      <c r="H8183" s="90"/>
    </row>
    <row r="8184" spans="1:8">
      <c r="A8184" s="90"/>
      <c r="B8184" s="90"/>
      <c r="C8184" s="90"/>
      <c r="D8184" s="90"/>
      <c r="E8184" s="90"/>
      <c r="F8184" s="90"/>
      <c r="G8184" s="90"/>
      <c r="H8184" s="90"/>
    </row>
    <row r="8185" spans="1:8">
      <c r="A8185" s="90"/>
      <c r="B8185" s="90"/>
      <c r="C8185" s="90"/>
      <c r="D8185" s="90"/>
      <c r="E8185" s="90"/>
      <c r="F8185" s="90"/>
      <c r="G8185" s="90"/>
      <c r="H8185" s="90"/>
    </row>
    <row r="8186" spans="1:8">
      <c r="A8186" s="90"/>
      <c r="B8186" s="90"/>
      <c r="C8186" s="90"/>
      <c r="D8186" s="90"/>
      <c r="E8186" s="90"/>
      <c r="F8186" s="90"/>
      <c r="G8186" s="90"/>
      <c r="H8186" s="90"/>
    </row>
    <row r="8187" spans="1:8">
      <c r="A8187" s="90"/>
      <c r="B8187" s="90"/>
      <c r="C8187" s="90"/>
      <c r="D8187" s="90"/>
      <c r="E8187" s="90"/>
      <c r="F8187" s="90"/>
      <c r="G8187" s="90"/>
      <c r="H8187" s="90"/>
    </row>
    <row r="8188" spans="1:8">
      <c r="A8188" s="90"/>
      <c r="B8188" s="90"/>
      <c r="C8188" s="90"/>
      <c r="D8188" s="90"/>
      <c r="E8188" s="90"/>
      <c r="F8188" s="90"/>
      <c r="G8188" s="90"/>
      <c r="H8188" s="90"/>
    </row>
    <row r="8189" spans="1:8">
      <c r="A8189" s="90"/>
      <c r="B8189" s="90"/>
      <c r="C8189" s="90"/>
      <c r="D8189" s="90"/>
      <c r="E8189" s="90"/>
      <c r="F8189" s="90"/>
      <c r="G8189" s="90"/>
      <c r="H8189" s="90"/>
    </row>
    <row r="8190" spans="1:8">
      <c r="A8190" s="90"/>
      <c r="B8190" s="90"/>
      <c r="C8190" s="90"/>
      <c r="D8190" s="90"/>
      <c r="E8190" s="90"/>
      <c r="F8190" s="90"/>
      <c r="G8190" s="90"/>
      <c r="H8190" s="90"/>
    </row>
    <row r="8191" spans="1:8">
      <c r="A8191" s="90"/>
      <c r="B8191" s="90"/>
      <c r="C8191" s="90"/>
      <c r="D8191" s="90"/>
      <c r="E8191" s="90"/>
      <c r="F8191" s="90"/>
      <c r="G8191" s="90"/>
      <c r="H8191" s="90"/>
    </row>
    <row r="8192" spans="1:8">
      <c r="A8192" s="90"/>
      <c r="B8192" s="90"/>
      <c r="C8192" s="90"/>
      <c r="D8192" s="90"/>
      <c r="E8192" s="90"/>
      <c r="F8192" s="90"/>
      <c r="G8192" s="90"/>
      <c r="H8192" s="90"/>
    </row>
    <row r="8193" spans="1:8">
      <c r="A8193" s="90"/>
      <c r="B8193" s="90"/>
      <c r="C8193" s="90"/>
      <c r="D8193" s="90"/>
      <c r="E8193" s="90"/>
      <c r="F8193" s="90"/>
      <c r="G8193" s="90"/>
      <c r="H8193" s="90"/>
    </row>
    <row r="8194" spans="1:8">
      <c r="A8194" s="90"/>
      <c r="B8194" s="90"/>
      <c r="C8194" s="90"/>
      <c r="D8194" s="90"/>
      <c r="E8194" s="90"/>
      <c r="F8194" s="90"/>
      <c r="G8194" s="90"/>
      <c r="H8194" s="90"/>
    </row>
    <row r="8195" spans="1:8">
      <c r="A8195" s="90"/>
      <c r="B8195" s="90"/>
      <c r="C8195" s="90"/>
      <c r="D8195" s="90"/>
      <c r="E8195" s="90"/>
      <c r="F8195" s="90"/>
      <c r="G8195" s="90"/>
      <c r="H8195" s="90"/>
    </row>
    <row r="8196" spans="1:8">
      <c r="A8196" s="90"/>
      <c r="B8196" s="90"/>
      <c r="C8196" s="90"/>
      <c r="D8196" s="90"/>
      <c r="E8196" s="90"/>
      <c r="F8196" s="90"/>
      <c r="G8196" s="90"/>
      <c r="H8196" s="90"/>
    </row>
    <row r="8197" spans="1:8">
      <c r="A8197" s="90"/>
      <c r="B8197" s="90"/>
      <c r="C8197" s="90"/>
      <c r="D8197" s="90"/>
      <c r="E8197" s="90"/>
      <c r="F8197" s="90"/>
      <c r="G8197" s="90"/>
      <c r="H8197" s="90"/>
    </row>
    <row r="8198" spans="1:8">
      <c r="A8198" s="90"/>
      <c r="B8198" s="90"/>
      <c r="C8198" s="90"/>
      <c r="D8198" s="90"/>
      <c r="E8198" s="90"/>
      <c r="F8198" s="90"/>
      <c r="G8198" s="90"/>
      <c r="H8198" s="90"/>
    </row>
    <row r="8199" spans="1:8">
      <c r="A8199" s="90"/>
      <c r="B8199" s="90"/>
      <c r="C8199" s="90"/>
      <c r="D8199" s="90"/>
      <c r="E8199" s="90"/>
      <c r="F8199" s="90"/>
      <c r="G8199" s="90"/>
      <c r="H8199" s="90"/>
    </row>
    <row r="8200" spans="1:8">
      <c r="A8200" s="90"/>
      <c r="B8200" s="90"/>
      <c r="C8200" s="90"/>
      <c r="D8200" s="90"/>
      <c r="E8200" s="90"/>
      <c r="F8200" s="90"/>
      <c r="G8200" s="90"/>
      <c r="H8200" s="90"/>
    </row>
    <row r="8201" spans="1:8">
      <c r="A8201" s="90"/>
      <c r="B8201" s="90"/>
      <c r="C8201" s="90"/>
      <c r="D8201" s="90"/>
      <c r="E8201" s="90"/>
      <c r="F8201" s="90"/>
      <c r="G8201" s="90"/>
      <c r="H8201" s="90"/>
    </row>
    <row r="8202" spans="1:8">
      <c r="A8202" s="90"/>
      <c r="B8202" s="90"/>
      <c r="C8202" s="90"/>
      <c r="D8202" s="90"/>
      <c r="E8202" s="90"/>
      <c r="F8202" s="90"/>
      <c r="G8202" s="90"/>
      <c r="H8202" s="90"/>
    </row>
    <row r="8203" spans="1:8">
      <c r="A8203" s="90"/>
      <c r="B8203" s="90"/>
      <c r="C8203" s="90"/>
      <c r="D8203" s="90"/>
      <c r="E8203" s="90"/>
      <c r="F8203" s="90"/>
      <c r="G8203" s="90"/>
      <c r="H8203" s="90"/>
    </row>
    <row r="8204" spans="1:8">
      <c r="A8204" s="90"/>
      <c r="B8204" s="90"/>
      <c r="C8204" s="90"/>
      <c r="D8204" s="90"/>
      <c r="E8204" s="90"/>
      <c r="F8204" s="90"/>
      <c r="G8204" s="90"/>
      <c r="H8204" s="90"/>
    </row>
    <row r="8205" spans="1:8">
      <c r="A8205" s="90"/>
      <c r="B8205" s="90"/>
      <c r="C8205" s="90"/>
      <c r="D8205" s="90"/>
      <c r="E8205" s="90"/>
      <c r="F8205" s="90"/>
      <c r="G8205" s="90"/>
      <c r="H8205" s="90"/>
    </row>
    <row r="8206" spans="1:8">
      <c r="A8206" s="90"/>
      <c r="B8206" s="90"/>
      <c r="C8206" s="90"/>
      <c r="D8206" s="90"/>
      <c r="E8206" s="90"/>
      <c r="F8206" s="90"/>
      <c r="G8206" s="90"/>
      <c r="H8206" s="90"/>
    </row>
    <row r="8207" spans="1:8">
      <c r="A8207" s="90"/>
      <c r="B8207" s="90"/>
      <c r="C8207" s="90"/>
      <c r="D8207" s="90"/>
      <c r="E8207" s="90"/>
      <c r="F8207" s="90"/>
      <c r="G8207" s="90"/>
      <c r="H8207" s="90"/>
    </row>
    <row r="8208" spans="1:8">
      <c r="A8208" s="90"/>
      <c r="B8208" s="90"/>
      <c r="C8208" s="90"/>
      <c r="D8208" s="90"/>
      <c r="E8208" s="90"/>
      <c r="F8208" s="90"/>
      <c r="G8208" s="90"/>
      <c r="H8208" s="90"/>
    </row>
    <row r="8209" spans="1:8">
      <c r="A8209" s="90"/>
      <c r="B8209" s="90"/>
      <c r="C8209" s="90"/>
      <c r="D8209" s="90"/>
      <c r="E8209" s="90"/>
      <c r="F8209" s="90"/>
      <c r="G8209" s="90"/>
      <c r="H8209" s="90"/>
    </row>
    <row r="8210" spans="1:8">
      <c r="A8210" s="90"/>
      <c r="B8210" s="90"/>
      <c r="C8210" s="90"/>
      <c r="D8210" s="90"/>
      <c r="E8210" s="90"/>
      <c r="F8210" s="90"/>
      <c r="G8210" s="90"/>
      <c r="H8210" s="90"/>
    </row>
    <row r="8211" spans="1:8">
      <c r="A8211" s="90"/>
      <c r="B8211" s="90"/>
      <c r="C8211" s="90"/>
      <c r="D8211" s="90"/>
      <c r="E8211" s="90"/>
      <c r="F8211" s="90"/>
      <c r="G8211" s="90"/>
      <c r="H8211" s="90"/>
    </row>
    <row r="8212" spans="1:8">
      <c r="A8212" s="90"/>
      <c r="B8212" s="90"/>
      <c r="C8212" s="90"/>
      <c r="D8212" s="90"/>
      <c r="E8212" s="90"/>
      <c r="F8212" s="90"/>
      <c r="G8212" s="90"/>
      <c r="H8212" s="90"/>
    </row>
    <row r="8213" spans="1:8">
      <c r="A8213" s="90"/>
      <c r="B8213" s="90"/>
      <c r="C8213" s="90"/>
      <c r="D8213" s="90"/>
      <c r="E8213" s="90"/>
      <c r="F8213" s="90"/>
      <c r="G8213" s="90"/>
      <c r="H8213" s="90"/>
    </row>
    <row r="8214" spans="1:8">
      <c r="A8214" s="90"/>
      <c r="B8214" s="90"/>
      <c r="C8214" s="90"/>
      <c r="D8214" s="90"/>
      <c r="E8214" s="90"/>
      <c r="F8214" s="90"/>
      <c r="G8214" s="90"/>
      <c r="H8214" s="90"/>
    </row>
    <row r="8215" spans="1:8">
      <c r="A8215" s="90"/>
      <c r="B8215" s="90"/>
      <c r="C8215" s="90"/>
      <c r="D8215" s="90"/>
      <c r="E8215" s="90"/>
      <c r="F8215" s="90"/>
      <c r="G8215" s="90"/>
      <c r="H8215" s="90"/>
    </row>
    <row r="8216" spans="1:8">
      <c r="A8216" s="90"/>
      <c r="B8216" s="90"/>
      <c r="C8216" s="90"/>
      <c r="D8216" s="90"/>
      <c r="E8216" s="90"/>
      <c r="F8216" s="90"/>
      <c r="G8216" s="90"/>
      <c r="H8216" s="90"/>
    </row>
    <row r="8217" spans="1:8">
      <c r="A8217" s="90"/>
      <c r="B8217" s="90"/>
      <c r="C8217" s="90"/>
      <c r="D8217" s="90"/>
      <c r="E8217" s="90"/>
      <c r="F8217" s="90"/>
      <c r="G8217" s="90"/>
      <c r="H8217" s="90"/>
    </row>
    <row r="8218" spans="1:8">
      <c r="A8218" s="90"/>
      <c r="B8218" s="90"/>
      <c r="C8218" s="90"/>
      <c r="D8218" s="90"/>
      <c r="E8218" s="90"/>
      <c r="F8218" s="90"/>
      <c r="G8218" s="90"/>
      <c r="H8218" s="90"/>
    </row>
    <row r="8219" spans="1:8">
      <c r="A8219" s="90"/>
      <c r="B8219" s="90"/>
      <c r="C8219" s="90"/>
      <c r="D8219" s="90"/>
      <c r="E8219" s="90"/>
      <c r="F8219" s="90"/>
      <c r="G8219" s="90"/>
      <c r="H8219" s="90"/>
    </row>
    <row r="8220" spans="1:8">
      <c r="A8220" s="90"/>
      <c r="B8220" s="90"/>
      <c r="C8220" s="90"/>
      <c r="D8220" s="90"/>
      <c r="E8220" s="90"/>
      <c r="F8220" s="90"/>
      <c r="G8220" s="90"/>
      <c r="H8220" s="90"/>
    </row>
    <row r="8221" spans="1:8">
      <c r="A8221" s="90"/>
      <c r="B8221" s="90"/>
      <c r="C8221" s="90"/>
      <c r="D8221" s="90"/>
      <c r="E8221" s="90"/>
      <c r="F8221" s="90"/>
      <c r="G8221" s="90"/>
      <c r="H8221" s="90"/>
    </row>
    <row r="8222" spans="1:8">
      <c r="A8222" s="90"/>
      <c r="B8222" s="90"/>
      <c r="C8222" s="90"/>
      <c r="D8222" s="90"/>
      <c r="E8222" s="90"/>
      <c r="F8222" s="90"/>
      <c r="G8222" s="90"/>
      <c r="H8222" s="90"/>
    </row>
    <row r="8223" spans="1:8">
      <c r="A8223" s="90"/>
      <c r="B8223" s="90"/>
      <c r="C8223" s="90"/>
      <c r="D8223" s="90"/>
      <c r="E8223" s="90"/>
      <c r="F8223" s="90"/>
      <c r="G8223" s="90"/>
      <c r="H8223" s="90"/>
    </row>
    <row r="8224" spans="1:8">
      <c r="A8224" s="90"/>
      <c r="B8224" s="90"/>
      <c r="C8224" s="90"/>
      <c r="D8224" s="90"/>
      <c r="E8224" s="90"/>
      <c r="F8224" s="90"/>
      <c r="G8224" s="90"/>
      <c r="H8224" s="90"/>
    </row>
    <row r="8225" spans="1:8">
      <c r="A8225" s="90"/>
      <c r="B8225" s="90"/>
      <c r="C8225" s="90"/>
      <c r="D8225" s="90"/>
      <c r="E8225" s="90"/>
      <c r="F8225" s="90"/>
      <c r="G8225" s="90"/>
      <c r="H8225" s="90"/>
    </row>
    <row r="8226" spans="1:8">
      <c r="A8226" s="90"/>
      <c r="B8226" s="90"/>
      <c r="C8226" s="90"/>
      <c r="D8226" s="90"/>
      <c r="E8226" s="90"/>
      <c r="F8226" s="90"/>
      <c r="G8226" s="90"/>
      <c r="H8226" s="90"/>
    </row>
    <row r="8227" spans="1:8">
      <c r="A8227" s="90"/>
      <c r="B8227" s="90"/>
      <c r="C8227" s="90"/>
      <c r="D8227" s="90"/>
      <c r="E8227" s="90"/>
      <c r="F8227" s="90"/>
      <c r="G8227" s="90"/>
      <c r="H8227" s="90"/>
    </row>
    <row r="8228" spans="1:8">
      <c r="A8228" s="90"/>
      <c r="B8228" s="90"/>
      <c r="C8228" s="90"/>
      <c r="D8228" s="90"/>
      <c r="E8228" s="90"/>
      <c r="F8228" s="90"/>
      <c r="G8228" s="90"/>
      <c r="H8228" s="90"/>
    </row>
    <row r="8229" spans="1:8">
      <c r="A8229" s="90"/>
      <c r="B8229" s="90"/>
      <c r="C8229" s="90"/>
      <c r="D8229" s="90"/>
      <c r="E8229" s="90"/>
      <c r="F8229" s="90"/>
      <c r="G8229" s="90"/>
      <c r="H8229" s="90"/>
    </row>
    <row r="8230" spans="1:8">
      <c r="A8230" s="90"/>
      <c r="B8230" s="90"/>
      <c r="C8230" s="90"/>
      <c r="D8230" s="90"/>
      <c r="E8230" s="90"/>
      <c r="F8230" s="90"/>
      <c r="G8230" s="90"/>
      <c r="H8230" s="90"/>
    </row>
    <row r="8231" spans="1:8">
      <c r="A8231" s="90"/>
      <c r="B8231" s="90"/>
      <c r="C8231" s="90"/>
      <c r="D8231" s="90"/>
      <c r="E8231" s="90"/>
      <c r="F8231" s="90"/>
      <c r="G8231" s="90"/>
      <c r="H8231" s="90"/>
    </row>
    <row r="8232" spans="1:8">
      <c r="A8232" s="90"/>
      <c r="B8232" s="90"/>
      <c r="C8232" s="90"/>
      <c r="D8232" s="90"/>
      <c r="E8232" s="90"/>
      <c r="F8232" s="90"/>
      <c r="G8232" s="90"/>
      <c r="H8232" s="90"/>
    </row>
    <row r="8233" spans="1:8">
      <c r="A8233" s="90"/>
      <c r="B8233" s="90"/>
      <c r="C8233" s="90"/>
      <c r="D8233" s="90"/>
      <c r="E8233" s="90"/>
      <c r="F8233" s="90"/>
      <c r="G8233" s="90"/>
      <c r="H8233" s="90"/>
    </row>
    <row r="8234" spans="1:8">
      <c r="A8234" s="90"/>
      <c r="B8234" s="90"/>
      <c r="C8234" s="90"/>
      <c r="D8234" s="90"/>
      <c r="E8234" s="90"/>
      <c r="F8234" s="90"/>
      <c r="G8234" s="90"/>
      <c r="H8234" s="90"/>
    </row>
    <row r="8235" spans="1:8">
      <c r="A8235" s="90"/>
      <c r="B8235" s="90"/>
      <c r="C8235" s="90"/>
      <c r="D8235" s="90"/>
      <c r="E8235" s="90"/>
      <c r="F8235" s="90"/>
      <c r="G8235" s="90"/>
      <c r="H8235" s="90"/>
    </row>
    <row r="8236" spans="1:8">
      <c r="A8236" s="90"/>
      <c r="B8236" s="90"/>
      <c r="C8236" s="90"/>
      <c r="D8236" s="90"/>
      <c r="E8236" s="90"/>
      <c r="F8236" s="90"/>
      <c r="G8236" s="90"/>
      <c r="H8236" s="90"/>
    </row>
    <row r="8237" spans="1:8">
      <c r="A8237" s="90"/>
      <c r="B8237" s="90"/>
      <c r="C8237" s="90"/>
      <c r="D8237" s="90"/>
      <c r="E8237" s="90"/>
      <c r="F8237" s="90"/>
      <c r="G8237" s="90"/>
      <c r="H8237" s="90"/>
    </row>
    <row r="8238" spans="1:8">
      <c r="A8238" s="90"/>
      <c r="B8238" s="90"/>
      <c r="C8238" s="90"/>
      <c r="D8238" s="90"/>
      <c r="E8238" s="90"/>
      <c r="F8238" s="90"/>
      <c r="G8238" s="90"/>
      <c r="H8238" s="90"/>
    </row>
    <row r="8239" spans="1:8">
      <c r="A8239" s="90"/>
      <c r="B8239" s="90"/>
      <c r="C8239" s="90"/>
      <c r="D8239" s="90"/>
      <c r="E8239" s="90"/>
      <c r="F8239" s="90"/>
      <c r="G8239" s="90"/>
      <c r="H8239" s="90"/>
    </row>
    <row r="8240" spans="1:8">
      <c r="A8240" s="90"/>
      <c r="B8240" s="90"/>
      <c r="C8240" s="90"/>
      <c r="D8240" s="90"/>
      <c r="E8240" s="90"/>
      <c r="F8240" s="90"/>
      <c r="G8240" s="90"/>
      <c r="H8240" s="90"/>
    </row>
    <row r="8241" spans="1:8">
      <c r="A8241" s="90"/>
      <c r="B8241" s="90"/>
      <c r="C8241" s="90"/>
      <c r="D8241" s="90"/>
      <c r="E8241" s="90"/>
      <c r="F8241" s="90"/>
      <c r="G8241" s="90"/>
      <c r="H8241" s="90"/>
    </row>
    <row r="8242" spans="1:8">
      <c r="A8242" s="90"/>
      <c r="B8242" s="90"/>
      <c r="C8242" s="90"/>
      <c r="D8242" s="90"/>
      <c r="E8242" s="90"/>
      <c r="F8242" s="90"/>
      <c r="G8242" s="90"/>
      <c r="H8242" s="90"/>
    </row>
    <row r="8243" spans="1:8">
      <c r="A8243" s="90"/>
      <c r="B8243" s="90"/>
      <c r="C8243" s="90"/>
      <c r="D8243" s="90"/>
      <c r="E8243" s="90"/>
      <c r="F8243" s="90"/>
      <c r="G8243" s="90"/>
      <c r="H8243" s="90"/>
    </row>
    <row r="8244" spans="1:8">
      <c r="A8244" s="90"/>
      <c r="B8244" s="90"/>
      <c r="C8244" s="90"/>
      <c r="D8244" s="90"/>
      <c r="E8244" s="90"/>
      <c r="F8244" s="90"/>
      <c r="G8244" s="90"/>
      <c r="H8244" s="90"/>
    </row>
    <row r="8245" spans="1:8">
      <c r="A8245" s="90"/>
      <c r="B8245" s="90"/>
      <c r="C8245" s="90"/>
      <c r="D8245" s="90"/>
      <c r="E8245" s="90"/>
      <c r="F8245" s="90"/>
      <c r="G8245" s="90"/>
      <c r="H8245" s="90"/>
    </row>
    <row r="8246" spans="1:8">
      <c r="A8246" s="90"/>
      <c r="B8246" s="90"/>
      <c r="C8246" s="90"/>
      <c r="D8246" s="90"/>
      <c r="E8246" s="90"/>
      <c r="F8246" s="90"/>
      <c r="G8246" s="90"/>
      <c r="H8246" s="90"/>
    </row>
    <row r="8247" spans="1:8">
      <c r="A8247" s="90"/>
      <c r="B8247" s="90"/>
      <c r="C8247" s="90"/>
      <c r="D8247" s="90"/>
      <c r="E8247" s="90"/>
      <c r="F8247" s="90"/>
      <c r="G8247" s="90"/>
      <c r="H8247" s="90"/>
    </row>
    <row r="8248" spans="1:8">
      <c r="A8248" s="90"/>
      <c r="B8248" s="90"/>
      <c r="C8248" s="90"/>
      <c r="D8248" s="90"/>
      <c r="E8248" s="90"/>
      <c r="F8248" s="90"/>
      <c r="G8248" s="90"/>
      <c r="H8248" s="90"/>
    </row>
    <row r="8249" spans="1:8">
      <c r="A8249" s="90"/>
      <c r="B8249" s="90"/>
      <c r="C8249" s="90"/>
      <c r="D8249" s="90"/>
      <c r="E8249" s="90"/>
      <c r="F8249" s="90"/>
      <c r="G8249" s="90"/>
      <c r="H8249" s="90"/>
    </row>
    <row r="8250" spans="1:8">
      <c r="A8250" s="90"/>
      <c r="B8250" s="90"/>
      <c r="C8250" s="90"/>
      <c r="D8250" s="90"/>
      <c r="E8250" s="90"/>
      <c r="F8250" s="90"/>
      <c r="G8250" s="90"/>
      <c r="H8250" s="90"/>
    </row>
    <row r="8251" spans="1:8">
      <c r="A8251" s="90"/>
      <c r="B8251" s="90"/>
      <c r="C8251" s="90"/>
      <c r="D8251" s="90"/>
      <c r="E8251" s="90"/>
      <c r="F8251" s="90"/>
      <c r="G8251" s="90"/>
      <c r="H8251" s="90"/>
    </row>
    <row r="8252" spans="1:8">
      <c r="A8252" s="90"/>
      <c r="B8252" s="90"/>
      <c r="C8252" s="90"/>
      <c r="D8252" s="90"/>
      <c r="E8252" s="90"/>
      <c r="F8252" s="90"/>
      <c r="G8252" s="90"/>
      <c r="H8252" s="90"/>
    </row>
    <row r="8253" spans="1:8">
      <c r="A8253" s="90"/>
      <c r="B8253" s="90"/>
      <c r="C8253" s="90"/>
      <c r="D8253" s="90"/>
      <c r="E8253" s="90"/>
      <c r="F8253" s="90"/>
      <c r="G8253" s="90"/>
      <c r="H8253" s="90"/>
    </row>
    <row r="8254" spans="1:8">
      <c r="A8254" s="90"/>
      <c r="B8254" s="90"/>
      <c r="C8254" s="90"/>
      <c r="D8254" s="90"/>
      <c r="E8254" s="90"/>
      <c r="F8254" s="90"/>
      <c r="G8254" s="90"/>
      <c r="H8254" s="90"/>
    </row>
    <row r="8255" spans="1:8">
      <c r="A8255" s="90"/>
      <c r="B8255" s="90"/>
      <c r="C8255" s="90"/>
      <c r="D8255" s="90"/>
      <c r="E8255" s="90"/>
      <c r="F8255" s="90"/>
      <c r="G8255" s="90"/>
      <c r="H8255" s="90"/>
    </row>
    <row r="8256" spans="1:8">
      <c r="A8256" s="90"/>
      <c r="B8256" s="90"/>
      <c r="C8256" s="90"/>
      <c r="D8256" s="90"/>
      <c r="E8256" s="90"/>
      <c r="F8256" s="90"/>
      <c r="G8256" s="90"/>
      <c r="H8256" s="90"/>
    </row>
    <row r="8257" spans="1:8">
      <c r="A8257" s="90"/>
      <c r="B8257" s="90"/>
      <c r="C8257" s="90"/>
      <c r="D8257" s="90"/>
      <c r="E8257" s="90"/>
      <c r="F8257" s="90"/>
      <c r="G8257" s="90"/>
      <c r="H8257" s="90"/>
    </row>
    <row r="8258" spans="1:8">
      <c r="A8258" s="90"/>
      <c r="B8258" s="90"/>
      <c r="C8258" s="90"/>
      <c r="D8258" s="90"/>
      <c r="E8258" s="90"/>
      <c r="F8258" s="90"/>
      <c r="G8258" s="90"/>
      <c r="H8258" s="90"/>
    </row>
    <row r="8259" spans="1:8">
      <c r="A8259" s="90"/>
      <c r="B8259" s="90"/>
      <c r="C8259" s="90"/>
      <c r="D8259" s="90"/>
      <c r="E8259" s="90"/>
      <c r="F8259" s="90"/>
      <c r="G8259" s="90"/>
      <c r="H8259" s="90"/>
    </row>
    <row r="8260" spans="1:8">
      <c r="A8260" s="90"/>
      <c r="B8260" s="90"/>
      <c r="C8260" s="90"/>
      <c r="D8260" s="90"/>
      <c r="E8260" s="90"/>
      <c r="F8260" s="90"/>
      <c r="G8260" s="90"/>
      <c r="H8260" s="90"/>
    </row>
    <row r="8261" spans="1:8">
      <c r="A8261" s="90"/>
      <c r="B8261" s="90"/>
      <c r="C8261" s="90"/>
      <c r="D8261" s="90"/>
      <c r="E8261" s="90"/>
      <c r="F8261" s="90"/>
      <c r="G8261" s="90"/>
      <c r="H8261" s="90"/>
    </row>
    <row r="8262" spans="1:8">
      <c r="A8262" s="90"/>
      <c r="B8262" s="90"/>
      <c r="C8262" s="90"/>
      <c r="D8262" s="90"/>
      <c r="E8262" s="90"/>
      <c r="F8262" s="90"/>
      <c r="G8262" s="90"/>
      <c r="H8262" s="90"/>
    </row>
    <row r="8263" spans="1:8">
      <c r="A8263" s="90"/>
      <c r="B8263" s="90"/>
      <c r="C8263" s="90"/>
      <c r="D8263" s="90"/>
      <c r="E8263" s="90"/>
      <c r="F8263" s="90"/>
      <c r="G8263" s="90"/>
      <c r="H8263" s="90"/>
    </row>
    <row r="8264" spans="1:8">
      <c r="A8264" s="90"/>
      <c r="B8264" s="90"/>
      <c r="C8264" s="90"/>
      <c r="D8264" s="90"/>
      <c r="E8264" s="90"/>
      <c r="F8264" s="90"/>
      <c r="G8264" s="90"/>
      <c r="H8264" s="90"/>
    </row>
    <row r="8265" spans="1:8">
      <c r="A8265" s="90"/>
      <c r="B8265" s="90"/>
      <c r="C8265" s="90"/>
      <c r="D8265" s="90"/>
      <c r="E8265" s="90"/>
      <c r="F8265" s="90"/>
      <c r="G8265" s="90"/>
      <c r="H8265" s="90"/>
    </row>
    <row r="8266" spans="1:8">
      <c r="A8266" s="90"/>
      <c r="B8266" s="90"/>
      <c r="C8266" s="90"/>
      <c r="D8266" s="90"/>
      <c r="E8266" s="90"/>
      <c r="F8266" s="90"/>
      <c r="G8266" s="90"/>
      <c r="H8266" s="90"/>
    </row>
    <row r="8267" spans="1:8">
      <c r="A8267" s="90"/>
      <c r="B8267" s="90"/>
      <c r="C8267" s="90"/>
      <c r="D8267" s="90"/>
      <c r="E8267" s="90"/>
      <c r="F8267" s="90"/>
      <c r="G8267" s="90"/>
      <c r="H8267" s="90"/>
    </row>
    <row r="8268" spans="1:8">
      <c r="A8268" s="90"/>
      <c r="B8268" s="90"/>
      <c r="C8268" s="90"/>
      <c r="D8268" s="90"/>
      <c r="E8268" s="90"/>
      <c r="F8268" s="90"/>
      <c r="G8268" s="90"/>
      <c r="H8268" s="90"/>
    </row>
    <row r="8269" spans="1:8">
      <c r="A8269" s="90"/>
      <c r="B8269" s="90"/>
      <c r="C8269" s="90"/>
      <c r="D8269" s="90"/>
      <c r="E8269" s="90"/>
      <c r="F8269" s="90"/>
      <c r="G8269" s="90"/>
      <c r="H8269" s="90"/>
    </row>
    <row r="8270" spans="1:8">
      <c r="A8270" s="90"/>
      <c r="B8270" s="90"/>
      <c r="C8270" s="90"/>
      <c r="D8270" s="90"/>
      <c r="E8270" s="90"/>
      <c r="F8270" s="90"/>
      <c r="G8270" s="90"/>
      <c r="H8270" s="90"/>
    </row>
    <row r="8271" spans="1:8">
      <c r="A8271" s="90"/>
      <c r="B8271" s="90"/>
      <c r="C8271" s="90"/>
      <c r="D8271" s="90"/>
      <c r="E8271" s="90"/>
      <c r="F8271" s="90"/>
      <c r="G8271" s="90"/>
      <c r="H8271" s="90"/>
    </row>
    <row r="8272" spans="1:8">
      <c r="A8272" s="90"/>
      <c r="B8272" s="90"/>
      <c r="C8272" s="90"/>
      <c r="D8272" s="90"/>
      <c r="E8272" s="90"/>
      <c r="F8272" s="90"/>
      <c r="G8272" s="90"/>
      <c r="H8272" s="90"/>
    </row>
    <row r="8273" spans="1:8">
      <c r="A8273" s="90"/>
      <c r="B8273" s="90"/>
      <c r="C8273" s="90"/>
      <c r="D8273" s="90"/>
      <c r="E8273" s="90"/>
      <c r="F8273" s="90"/>
      <c r="G8273" s="90"/>
      <c r="H8273" s="90"/>
    </row>
    <row r="8274" spans="1:8">
      <c r="A8274" s="90"/>
      <c r="B8274" s="90"/>
      <c r="C8274" s="90"/>
      <c r="D8274" s="90"/>
      <c r="E8274" s="90"/>
      <c r="F8274" s="90"/>
      <c r="G8274" s="90"/>
      <c r="H8274" s="90"/>
    </row>
    <row r="8275" spans="1:8">
      <c r="A8275" s="90"/>
      <c r="B8275" s="90"/>
      <c r="C8275" s="90"/>
      <c r="D8275" s="90"/>
      <c r="E8275" s="90"/>
      <c r="F8275" s="90"/>
      <c r="G8275" s="90"/>
      <c r="H8275" s="90"/>
    </row>
    <row r="8276" spans="1:8">
      <c r="A8276" s="90"/>
      <c r="B8276" s="90"/>
      <c r="C8276" s="90"/>
      <c r="D8276" s="90"/>
      <c r="E8276" s="90"/>
      <c r="F8276" s="90"/>
      <c r="G8276" s="90"/>
      <c r="H8276" s="90"/>
    </row>
    <row r="8277" spans="1:8">
      <c r="A8277" s="90"/>
      <c r="B8277" s="90"/>
      <c r="C8277" s="90"/>
      <c r="D8277" s="90"/>
      <c r="E8277" s="90"/>
      <c r="F8277" s="90"/>
      <c r="G8277" s="90"/>
      <c r="H8277" s="90"/>
    </row>
    <row r="8278" spans="1:8">
      <c r="A8278" s="90"/>
      <c r="B8278" s="90"/>
      <c r="C8278" s="90"/>
      <c r="D8278" s="90"/>
      <c r="E8278" s="90"/>
      <c r="F8278" s="90"/>
      <c r="G8278" s="90"/>
      <c r="H8278" s="90"/>
    </row>
    <row r="8279" spans="1:8">
      <c r="A8279" s="90"/>
      <c r="B8279" s="90"/>
      <c r="C8279" s="90"/>
      <c r="D8279" s="90"/>
      <c r="E8279" s="90"/>
      <c r="F8279" s="90"/>
      <c r="G8279" s="90"/>
      <c r="H8279" s="90"/>
    </row>
    <row r="8280" spans="1:8">
      <c r="A8280" s="90"/>
      <c r="B8280" s="90"/>
      <c r="C8280" s="90"/>
      <c r="D8280" s="90"/>
      <c r="E8280" s="90"/>
      <c r="F8280" s="90"/>
      <c r="G8280" s="90"/>
      <c r="H8280" s="90"/>
    </row>
    <row r="8281" spans="1:8">
      <c r="A8281" s="90"/>
      <c r="B8281" s="90"/>
      <c r="C8281" s="90"/>
      <c r="D8281" s="90"/>
      <c r="E8281" s="90"/>
      <c r="F8281" s="90"/>
      <c r="G8281" s="90"/>
      <c r="H8281" s="90"/>
    </row>
    <row r="8282" spans="1:8">
      <c r="A8282" s="90"/>
      <c r="B8282" s="90"/>
      <c r="C8282" s="90"/>
      <c r="D8282" s="90"/>
      <c r="E8282" s="90"/>
      <c r="F8282" s="90"/>
      <c r="G8282" s="90"/>
      <c r="H8282" s="90"/>
    </row>
    <row r="8283" spans="1:8">
      <c r="A8283" s="90"/>
      <c r="B8283" s="90"/>
      <c r="C8283" s="90"/>
      <c r="D8283" s="90"/>
      <c r="E8283" s="90"/>
      <c r="F8283" s="90"/>
      <c r="G8283" s="90"/>
      <c r="H8283" s="90"/>
    </row>
    <row r="8284" spans="1:8">
      <c r="A8284" s="90"/>
      <c r="B8284" s="90"/>
      <c r="C8284" s="90"/>
      <c r="D8284" s="90"/>
      <c r="E8284" s="90"/>
      <c r="F8284" s="90"/>
      <c r="G8284" s="90"/>
      <c r="H8284" s="90"/>
    </row>
    <row r="8285" spans="1:8">
      <c r="A8285" s="90"/>
      <c r="B8285" s="90"/>
      <c r="C8285" s="90"/>
      <c r="D8285" s="90"/>
      <c r="E8285" s="90"/>
      <c r="F8285" s="90"/>
      <c r="G8285" s="90"/>
      <c r="H8285" s="90"/>
    </row>
    <row r="8286" spans="1:8">
      <c r="A8286" s="90"/>
      <c r="B8286" s="90"/>
      <c r="C8286" s="90"/>
      <c r="D8286" s="90"/>
      <c r="E8286" s="90"/>
      <c r="F8286" s="90"/>
      <c r="G8286" s="90"/>
      <c r="H8286" s="90"/>
    </row>
    <row r="8287" spans="1:8">
      <c r="A8287" s="90"/>
      <c r="B8287" s="90"/>
      <c r="C8287" s="90"/>
      <c r="D8287" s="90"/>
      <c r="E8287" s="90"/>
      <c r="F8287" s="90"/>
      <c r="G8287" s="90"/>
      <c r="H8287" s="90"/>
    </row>
    <row r="8288" spans="1:8">
      <c r="A8288" s="90"/>
      <c r="B8288" s="90"/>
      <c r="C8288" s="90"/>
      <c r="D8288" s="90"/>
      <c r="E8288" s="90"/>
      <c r="F8288" s="90"/>
      <c r="G8288" s="90"/>
      <c r="H8288" s="90"/>
    </row>
    <row r="8289" spans="1:8">
      <c r="A8289" s="90"/>
      <c r="B8289" s="90"/>
      <c r="C8289" s="90"/>
      <c r="D8289" s="90"/>
      <c r="E8289" s="90"/>
      <c r="F8289" s="90"/>
      <c r="G8289" s="90"/>
      <c r="H8289" s="90"/>
    </row>
    <row r="8290" spans="1:8">
      <c r="A8290" s="90"/>
      <c r="B8290" s="90"/>
      <c r="C8290" s="90"/>
      <c r="D8290" s="90"/>
      <c r="E8290" s="90"/>
      <c r="F8290" s="90"/>
      <c r="G8290" s="90"/>
      <c r="H8290" s="90"/>
    </row>
    <row r="8291" spans="1:8">
      <c r="A8291" s="90"/>
      <c r="B8291" s="90"/>
      <c r="C8291" s="90"/>
      <c r="D8291" s="90"/>
      <c r="E8291" s="90"/>
      <c r="F8291" s="90"/>
      <c r="G8291" s="90"/>
      <c r="H8291" s="90"/>
    </row>
    <row r="8292" spans="1:8">
      <c r="A8292" s="90"/>
      <c r="B8292" s="90"/>
      <c r="C8292" s="90"/>
      <c r="D8292" s="90"/>
      <c r="E8292" s="90"/>
      <c r="F8292" s="90"/>
      <c r="G8292" s="90"/>
      <c r="H8292" s="90"/>
    </row>
    <row r="8293" spans="1:8">
      <c r="A8293" s="90"/>
      <c r="B8293" s="90"/>
      <c r="C8293" s="90"/>
      <c r="D8293" s="90"/>
      <c r="E8293" s="90"/>
      <c r="F8293" s="90"/>
      <c r="G8293" s="90"/>
      <c r="H8293" s="90"/>
    </row>
    <row r="8294" spans="1:8">
      <c r="A8294" s="90"/>
      <c r="B8294" s="90"/>
      <c r="C8294" s="90"/>
      <c r="D8294" s="90"/>
      <c r="E8294" s="90"/>
      <c r="F8294" s="90"/>
      <c r="G8294" s="90"/>
      <c r="H8294" s="90"/>
    </row>
    <row r="8295" spans="1:8">
      <c r="A8295" s="90"/>
      <c r="B8295" s="90"/>
      <c r="C8295" s="90"/>
      <c r="D8295" s="90"/>
      <c r="E8295" s="90"/>
      <c r="F8295" s="90"/>
      <c r="G8295" s="90"/>
      <c r="H8295" s="90"/>
    </row>
    <row r="8296" spans="1:8">
      <c r="A8296" s="90"/>
      <c r="B8296" s="90"/>
      <c r="C8296" s="90"/>
      <c r="D8296" s="90"/>
      <c r="E8296" s="90"/>
      <c r="F8296" s="90"/>
      <c r="G8296" s="90"/>
      <c r="H8296" s="90"/>
    </row>
    <row r="8297" spans="1:8">
      <c r="A8297" s="90"/>
      <c r="B8297" s="90"/>
      <c r="C8297" s="90"/>
      <c r="D8297" s="90"/>
      <c r="E8297" s="90"/>
      <c r="F8297" s="90"/>
      <c r="G8297" s="90"/>
      <c r="H8297" s="90"/>
    </row>
    <row r="8298" spans="1:8">
      <c r="A8298" s="90"/>
      <c r="B8298" s="90"/>
      <c r="C8298" s="90"/>
      <c r="D8298" s="90"/>
      <c r="E8298" s="90"/>
      <c r="F8298" s="90"/>
      <c r="G8298" s="90"/>
      <c r="H8298" s="90"/>
    </row>
    <row r="8299" spans="1:8">
      <c r="A8299" s="90"/>
      <c r="B8299" s="90"/>
      <c r="C8299" s="90"/>
      <c r="D8299" s="90"/>
      <c r="E8299" s="90"/>
      <c r="F8299" s="90"/>
      <c r="G8299" s="90"/>
      <c r="H8299" s="90"/>
    </row>
    <row r="8300" spans="1:8">
      <c r="A8300" s="90"/>
      <c r="B8300" s="90"/>
      <c r="C8300" s="90"/>
      <c r="D8300" s="90"/>
      <c r="E8300" s="90"/>
      <c r="F8300" s="90"/>
      <c r="G8300" s="90"/>
      <c r="H8300" s="90"/>
    </row>
    <row r="8301" spans="1:8">
      <c r="A8301" s="90"/>
      <c r="B8301" s="90"/>
      <c r="C8301" s="90"/>
      <c r="D8301" s="90"/>
      <c r="E8301" s="90"/>
      <c r="F8301" s="90"/>
      <c r="G8301" s="90"/>
      <c r="H8301" s="90"/>
    </row>
    <row r="8302" spans="1:8">
      <c r="A8302" s="90"/>
      <c r="B8302" s="90"/>
      <c r="C8302" s="90"/>
      <c r="D8302" s="90"/>
      <c r="E8302" s="90"/>
      <c r="F8302" s="90"/>
      <c r="G8302" s="90"/>
      <c r="H8302" s="90"/>
    </row>
    <row r="8303" spans="1:8">
      <c r="A8303" s="90"/>
      <c r="B8303" s="90"/>
      <c r="C8303" s="90"/>
      <c r="D8303" s="90"/>
      <c r="E8303" s="90"/>
      <c r="F8303" s="90"/>
      <c r="G8303" s="90"/>
      <c r="H8303" s="90"/>
    </row>
    <row r="8304" spans="1:8">
      <c r="A8304" s="90"/>
      <c r="B8304" s="90"/>
      <c r="C8304" s="90"/>
      <c r="D8304" s="90"/>
      <c r="E8304" s="90"/>
      <c r="F8304" s="90"/>
      <c r="G8304" s="90"/>
      <c r="H8304" s="90"/>
    </row>
    <row r="8305" spans="1:8">
      <c r="A8305" s="90"/>
      <c r="B8305" s="90"/>
      <c r="C8305" s="90"/>
      <c r="D8305" s="90"/>
      <c r="E8305" s="90"/>
      <c r="F8305" s="90"/>
      <c r="G8305" s="90"/>
      <c r="H8305" s="90"/>
    </row>
    <row r="8306" spans="1:8">
      <c r="A8306" s="90"/>
      <c r="B8306" s="90"/>
      <c r="C8306" s="90"/>
      <c r="D8306" s="90"/>
      <c r="E8306" s="90"/>
      <c r="F8306" s="90"/>
      <c r="G8306" s="90"/>
      <c r="H8306" s="90"/>
    </row>
    <row r="8307" spans="1:8">
      <c r="A8307" s="90"/>
      <c r="B8307" s="90"/>
      <c r="C8307" s="90"/>
      <c r="D8307" s="90"/>
      <c r="E8307" s="90"/>
      <c r="F8307" s="90"/>
      <c r="G8307" s="90"/>
      <c r="H8307" s="90"/>
    </row>
    <row r="8308" spans="1:8">
      <c r="A8308" s="90"/>
      <c r="B8308" s="90"/>
      <c r="C8308" s="90"/>
      <c r="D8308" s="90"/>
      <c r="E8308" s="90"/>
      <c r="F8308" s="90"/>
      <c r="G8308" s="90"/>
      <c r="H8308" s="90"/>
    </row>
    <row r="8309" spans="1:8">
      <c r="A8309" s="90"/>
      <c r="B8309" s="90"/>
      <c r="C8309" s="90"/>
      <c r="D8309" s="90"/>
      <c r="E8309" s="90"/>
      <c r="F8309" s="90"/>
      <c r="G8309" s="90"/>
      <c r="H8309" s="90"/>
    </row>
    <row r="8310" spans="1:8">
      <c r="A8310" s="90"/>
      <c r="B8310" s="90"/>
      <c r="C8310" s="90"/>
      <c r="D8310" s="90"/>
      <c r="E8310" s="90"/>
      <c r="F8310" s="90"/>
      <c r="G8310" s="90"/>
      <c r="H8310" s="90"/>
    </row>
    <row r="8311" spans="1:8">
      <c r="A8311" s="90"/>
      <c r="B8311" s="90"/>
      <c r="C8311" s="90"/>
      <c r="D8311" s="90"/>
      <c r="E8311" s="90"/>
      <c r="F8311" s="90"/>
      <c r="G8311" s="90"/>
      <c r="H8311" s="90"/>
    </row>
    <row r="8312" spans="1:8">
      <c r="A8312" s="90"/>
      <c r="B8312" s="90"/>
      <c r="C8312" s="90"/>
      <c r="D8312" s="90"/>
      <c r="E8312" s="90"/>
      <c r="F8312" s="90"/>
      <c r="G8312" s="90"/>
      <c r="H8312" s="90"/>
    </row>
    <row r="8313" spans="1:8">
      <c r="A8313" s="90"/>
      <c r="B8313" s="90"/>
      <c r="C8313" s="90"/>
      <c r="D8313" s="90"/>
      <c r="E8313" s="90"/>
      <c r="F8313" s="90"/>
      <c r="G8313" s="90"/>
      <c r="H8313" s="90"/>
    </row>
    <row r="8314" spans="1:8">
      <c r="A8314" s="90"/>
      <c r="B8314" s="90"/>
      <c r="C8314" s="90"/>
      <c r="D8314" s="90"/>
      <c r="E8314" s="90"/>
      <c r="F8314" s="90"/>
      <c r="G8314" s="90"/>
      <c r="H8314" s="90"/>
    </row>
    <row r="8315" spans="1:8">
      <c r="A8315" s="90"/>
      <c r="B8315" s="90"/>
      <c r="C8315" s="90"/>
      <c r="D8315" s="90"/>
      <c r="E8315" s="90"/>
      <c r="F8315" s="90"/>
      <c r="G8315" s="90"/>
      <c r="H8315" s="90"/>
    </row>
    <row r="8316" spans="1:8">
      <c r="A8316" s="90"/>
      <c r="B8316" s="90"/>
      <c r="C8316" s="90"/>
      <c r="D8316" s="90"/>
      <c r="E8316" s="90"/>
      <c r="F8316" s="90"/>
      <c r="G8316" s="90"/>
      <c r="H8316" s="90"/>
    </row>
    <row r="8317" spans="1:8">
      <c r="A8317" s="90"/>
      <c r="B8317" s="90"/>
      <c r="C8317" s="90"/>
      <c r="D8317" s="90"/>
      <c r="E8317" s="90"/>
      <c r="F8317" s="90"/>
      <c r="G8317" s="90"/>
      <c r="H8317" s="90"/>
    </row>
    <row r="8318" spans="1:8">
      <c r="A8318" s="90"/>
      <c r="B8318" s="90"/>
      <c r="C8318" s="90"/>
      <c r="D8318" s="90"/>
      <c r="E8318" s="90"/>
      <c r="F8318" s="90"/>
      <c r="G8318" s="90"/>
      <c r="H8318" s="90"/>
    </row>
    <row r="8319" spans="1:8">
      <c r="A8319" s="90"/>
      <c r="B8319" s="90"/>
      <c r="C8319" s="90"/>
      <c r="D8319" s="90"/>
      <c r="E8319" s="90"/>
      <c r="F8319" s="90"/>
      <c r="G8319" s="90"/>
      <c r="H8319" s="90"/>
    </row>
    <row r="8320" spans="1:8">
      <c r="A8320" s="90"/>
      <c r="B8320" s="90"/>
      <c r="C8320" s="90"/>
      <c r="D8320" s="90"/>
      <c r="E8320" s="90"/>
      <c r="F8320" s="90"/>
      <c r="G8320" s="90"/>
      <c r="H8320" s="90"/>
    </row>
    <row r="8321" spans="1:8">
      <c r="A8321" s="90"/>
      <c r="B8321" s="90"/>
      <c r="C8321" s="90"/>
      <c r="D8321" s="90"/>
      <c r="E8321" s="90"/>
      <c r="F8321" s="90"/>
      <c r="G8321" s="90"/>
      <c r="H8321" s="90"/>
    </row>
    <row r="8322" spans="1:8">
      <c r="A8322" s="90"/>
      <c r="B8322" s="90"/>
      <c r="C8322" s="90"/>
      <c r="D8322" s="90"/>
      <c r="E8322" s="90"/>
      <c r="F8322" s="90"/>
      <c r="G8322" s="90"/>
      <c r="H8322" s="90"/>
    </row>
    <row r="8323" spans="1:8">
      <c r="A8323" s="90"/>
      <c r="B8323" s="90"/>
      <c r="C8323" s="90"/>
      <c r="D8323" s="90"/>
      <c r="E8323" s="90"/>
      <c r="F8323" s="90"/>
      <c r="G8323" s="90"/>
      <c r="H8323" s="90"/>
    </row>
    <row r="8324" spans="1:8">
      <c r="A8324" s="90"/>
      <c r="B8324" s="90"/>
      <c r="C8324" s="90"/>
      <c r="D8324" s="90"/>
      <c r="E8324" s="90"/>
      <c r="F8324" s="90"/>
      <c r="G8324" s="90"/>
      <c r="H8324" s="90"/>
    </row>
    <row r="8325" spans="1:8">
      <c r="A8325" s="90"/>
      <c r="B8325" s="90"/>
      <c r="C8325" s="90"/>
      <c r="D8325" s="90"/>
      <c r="E8325" s="90"/>
      <c r="F8325" s="90"/>
      <c r="G8325" s="90"/>
      <c r="H8325" s="90"/>
    </row>
    <row r="8326" spans="1:8">
      <c r="A8326" s="90"/>
      <c r="B8326" s="90"/>
      <c r="C8326" s="90"/>
      <c r="D8326" s="90"/>
      <c r="E8326" s="90"/>
      <c r="F8326" s="90"/>
      <c r="G8326" s="90"/>
      <c r="H8326" s="90"/>
    </row>
    <row r="8327" spans="1:8">
      <c r="A8327" s="90"/>
      <c r="B8327" s="90"/>
      <c r="C8327" s="90"/>
      <c r="D8327" s="90"/>
      <c r="E8327" s="90"/>
      <c r="F8327" s="90"/>
      <c r="G8327" s="90"/>
      <c r="H8327" s="90"/>
    </row>
    <row r="8328" spans="1:8">
      <c r="A8328" s="90"/>
      <c r="B8328" s="90"/>
      <c r="C8328" s="90"/>
      <c r="D8328" s="90"/>
      <c r="E8328" s="90"/>
      <c r="F8328" s="90"/>
      <c r="G8328" s="90"/>
      <c r="H8328" s="90"/>
    </row>
    <row r="8329" spans="1:8">
      <c r="A8329" s="90"/>
      <c r="B8329" s="90"/>
      <c r="C8329" s="90"/>
      <c r="D8329" s="90"/>
      <c r="E8329" s="90"/>
      <c r="F8329" s="90"/>
      <c r="G8329" s="90"/>
      <c r="H8329" s="90"/>
    </row>
    <row r="8330" spans="1:8">
      <c r="A8330" s="90"/>
      <c r="B8330" s="90"/>
      <c r="C8330" s="90"/>
      <c r="D8330" s="90"/>
      <c r="E8330" s="90"/>
      <c r="F8330" s="90"/>
      <c r="G8330" s="90"/>
      <c r="H8330" s="90"/>
    </row>
    <row r="8331" spans="1:8">
      <c r="A8331" s="90"/>
      <c r="B8331" s="90"/>
      <c r="C8331" s="90"/>
      <c r="D8331" s="90"/>
      <c r="E8331" s="90"/>
      <c r="F8331" s="90"/>
      <c r="G8331" s="90"/>
      <c r="H8331" s="90"/>
    </row>
    <row r="8332" spans="1:8">
      <c r="A8332" s="90"/>
      <c r="B8332" s="90"/>
      <c r="C8332" s="90"/>
      <c r="D8332" s="90"/>
      <c r="E8332" s="90"/>
      <c r="F8332" s="90"/>
      <c r="G8332" s="90"/>
      <c r="H8332" s="90"/>
    </row>
    <row r="8333" spans="1:8">
      <c r="A8333" s="90"/>
      <c r="B8333" s="90"/>
      <c r="C8333" s="90"/>
      <c r="D8333" s="90"/>
      <c r="E8333" s="90"/>
      <c r="F8333" s="90"/>
      <c r="G8333" s="90"/>
      <c r="H8333" s="90"/>
    </row>
    <row r="8334" spans="1:8">
      <c r="A8334" s="90"/>
      <c r="B8334" s="90"/>
      <c r="C8334" s="90"/>
      <c r="D8334" s="90"/>
      <c r="E8334" s="90"/>
      <c r="F8334" s="90"/>
      <c r="G8334" s="90"/>
      <c r="H8334" s="90"/>
    </row>
    <row r="8335" spans="1:8">
      <c r="A8335" s="90"/>
      <c r="B8335" s="90"/>
      <c r="C8335" s="90"/>
      <c r="D8335" s="90"/>
      <c r="E8335" s="90"/>
      <c r="F8335" s="90"/>
      <c r="G8335" s="90"/>
      <c r="H8335" s="90"/>
    </row>
    <row r="8336" spans="1:8">
      <c r="A8336" s="90"/>
      <c r="B8336" s="90"/>
      <c r="C8336" s="90"/>
      <c r="D8336" s="90"/>
      <c r="E8336" s="90"/>
      <c r="F8336" s="90"/>
      <c r="G8336" s="90"/>
      <c r="H8336" s="90"/>
    </row>
    <row r="8337" spans="1:8">
      <c r="A8337" s="90"/>
      <c r="B8337" s="90"/>
      <c r="C8337" s="90"/>
      <c r="D8337" s="90"/>
      <c r="E8337" s="90"/>
      <c r="F8337" s="90"/>
      <c r="G8337" s="90"/>
      <c r="H8337" s="90"/>
    </row>
    <row r="8338" spans="1:8">
      <c r="A8338" s="90"/>
      <c r="B8338" s="90"/>
      <c r="C8338" s="90"/>
      <c r="D8338" s="90"/>
      <c r="E8338" s="90"/>
      <c r="F8338" s="90"/>
      <c r="G8338" s="90"/>
      <c r="H8338" s="90"/>
    </row>
    <row r="8339" spans="1:8">
      <c r="A8339" s="90"/>
      <c r="B8339" s="90"/>
      <c r="C8339" s="90"/>
      <c r="D8339" s="90"/>
      <c r="E8339" s="90"/>
      <c r="F8339" s="90"/>
      <c r="G8339" s="90"/>
      <c r="H8339" s="90"/>
    </row>
    <row r="8340" spans="1:8">
      <c r="A8340" s="90"/>
      <c r="B8340" s="90"/>
      <c r="C8340" s="90"/>
      <c r="D8340" s="90"/>
      <c r="E8340" s="90"/>
      <c r="F8340" s="90"/>
      <c r="G8340" s="90"/>
      <c r="H8340" s="90"/>
    </row>
    <row r="8341" spans="1:8">
      <c r="A8341" s="90"/>
      <c r="B8341" s="90"/>
      <c r="C8341" s="90"/>
      <c r="D8341" s="90"/>
      <c r="E8341" s="90"/>
      <c r="F8341" s="90"/>
      <c r="G8341" s="90"/>
      <c r="H8341" s="90"/>
    </row>
    <row r="8342" spans="1:8">
      <c r="A8342" s="90"/>
      <c r="B8342" s="90"/>
      <c r="C8342" s="90"/>
      <c r="D8342" s="90"/>
      <c r="E8342" s="90"/>
      <c r="F8342" s="90"/>
      <c r="G8342" s="90"/>
      <c r="H8342" s="90"/>
    </row>
    <row r="8343" spans="1:8">
      <c r="A8343" s="90"/>
      <c r="B8343" s="90"/>
      <c r="C8343" s="90"/>
      <c r="D8343" s="90"/>
      <c r="E8343" s="90"/>
      <c r="F8343" s="90"/>
      <c r="G8343" s="90"/>
      <c r="H8343" s="90"/>
    </row>
    <row r="8344" spans="1:8">
      <c r="A8344" s="90"/>
      <c r="B8344" s="90"/>
      <c r="C8344" s="90"/>
      <c r="D8344" s="90"/>
      <c r="E8344" s="90"/>
      <c r="F8344" s="90"/>
      <c r="G8344" s="90"/>
      <c r="H8344" s="90"/>
    </row>
    <row r="8345" spans="1:8">
      <c r="A8345" s="90"/>
      <c r="B8345" s="90"/>
      <c r="C8345" s="90"/>
      <c r="D8345" s="90"/>
      <c r="E8345" s="90"/>
      <c r="F8345" s="90"/>
      <c r="G8345" s="90"/>
      <c r="H8345" s="90"/>
    </row>
    <row r="8346" spans="1:8">
      <c r="A8346" s="90"/>
      <c r="B8346" s="90"/>
      <c r="C8346" s="90"/>
      <c r="D8346" s="90"/>
      <c r="E8346" s="90"/>
      <c r="F8346" s="90"/>
      <c r="G8346" s="90"/>
      <c r="H8346" s="90"/>
    </row>
    <row r="8347" spans="1:8">
      <c r="A8347" s="90"/>
      <c r="B8347" s="90"/>
      <c r="C8347" s="90"/>
      <c r="D8347" s="90"/>
      <c r="E8347" s="90"/>
      <c r="F8347" s="90"/>
      <c r="G8347" s="90"/>
      <c r="H8347" s="90"/>
    </row>
    <row r="8348" spans="1:8">
      <c r="A8348" s="90"/>
      <c r="B8348" s="90"/>
      <c r="C8348" s="90"/>
      <c r="D8348" s="90"/>
      <c r="E8348" s="90"/>
      <c r="F8348" s="90"/>
      <c r="G8348" s="90"/>
      <c r="H8348" s="90"/>
    </row>
    <row r="8349" spans="1:8">
      <c r="A8349" s="90"/>
      <c r="B8349" s="90"/>
      <c r="C8349" s="90"/>
      <c r="D8349" s="90"/>
      <c r="E8349" s="90"/>
      <c r="F8349" s="90"/>
      <c r="G8349" s="90"/>
      <c r="H8349" s="90"/>
    </row>
    <row r="8350" spans="1:8">
      <c r="A8350" s="90"/>
      <c r="B8350" s="90"/>
      <c r="C8350" s="90"/>
      <c r="D8350" s="90"/>
      <c r="E8350" s="90"/>
      <c r="F8350" s="90"/>
      <c r="G8350" s="90"/>
      <c r="H8350" s="90"/>
    </row>
    <row r="8351" spans="1:8">
      <c r="A8351" s="90"/>
      <c r="B8351" s="90"/>
      <c r="C8351" s="90"/>
      <c r="D8351" s="90"/>
      <c r="E8351" s="90"/>
      <c r="F8351" s="90"/>
      <c r="G8351" s="90"/>
      <c r="H8351" s="90"/>
    </row>
    <row r="8352" spans="1:8">
      <c r="A8352" s="90"/>
      <c r="B8352" s="90"/>
      <c r="C8352" s="90"/>
      <c r="D8352" s="90"/>
      <c r="E8352" s="90"/>
      <c r="F8352" s="90"/>
      <c r="G8352" s="90"/>
      <c r="H8352" s="90"/>
    </row>
    <row r="8353" spans="1:8">
      <c r="A8353" s="90"/>
      <c r="B8353" s="90"/>
      <c r="C8353" s="90"/>
      <c r="D8353" s="90"/>
      <c r="E8353" s="90"/>
      <c r="F8353" s="90"/>
      <c r="G8353" s="90"/>
      <c r="H8353" s="90"/>
    </row>
    <row r="8354" spans="1:8">
      <c r="A8354" s="90"/>
      <c r="B8354" s="90"/>
      <c r="C8354" s="90"/>
      <c r="D8354" s="90"/>
      <c r="E8354" s="90"/>
      <c r="F8354" s="90"/>
      <c r="G8354" s="90"/>
      <c r="H8354" s="90"/>
    </row>
    <row r="8355" spans="1:8">
      <c r="A8355" s="90"/>
      <c r="B8355" s="90"/>
      <c r="C8355" s="90"/>
      <c r="D8355" s="90"/>
      <c r="E8355" s="90"/>
      <c r="F8355" s="90"/>
      <c r="G8355" s="90"/>
      <c r="H8355" s="90"/>
    </row>
    <row r="8356" spans="1:8">
      <c r="A8356" s="90"/>
      <c r="B8356" s="90"/>
      <c r="C8356" s="90"/>
      <c r="D8356" s="90"/>
      <c r="E8356" s="90"/>
      <c r="F8356" s="90"/>
      <c r="G8356" s="90"/>
      <c r="H8356" s="90"/>
    </row>
    <row r="8357" spans="1:8">
      <c r="A8357" s="90"/>
      <c r="B8357" s="90"/>
      <c r="C8357" s="90"/>
      <c r="D8357" s="90"/>
      <c r="E8357" s="90"/>
      <c r="F8357" s="90"/>
      <c r="G8357" s="90"/>
      <c r="H8357" s="90"/>
    </row>
    <row r="8358" spans="1:8">
      <c r="A8358" s="90"/>
      <c r="B8358" s="90"/>
      <c r="C8358" s="90"/>
      <c r="D8358" s="90"/>
      <c r="E8358" s="90"/>
      <c r="F8358" s="90"/>
      <c r="G8358" s="90"/>
      <c r="H8358" s="90"/>
    </row>
    <row r="8359" spans="1:8">
      <c r="A8359" s="90"/>
      <c r="B8359" s="90"/>
      <c r="C8359" s="90"/>
      <c r="D8359" s="90"/>
      <c r="E8359" s="90"/>
      <c r="F8359" s="90"/>
      <c r="G8359" s="90"/>
      <c r="H8359" s="90"/>
    </row>
    <row r="8360" spans="1:8">
      <c r="A8360" s="90"/>
      <c r="B8360" s="90"/>
      <c r="C8360" s="90"/>
      <c r="D8360" s="90"/>
      <c r="E8360" s="90"/>
      <c r="F8360" s="90"/>
      <c r="G8360" s="90"/>
      <c r="H8360" s="90"/>
    </row>
    <row r="8361" spans="1:8">
      <c r="A8361" s="90"/>
      <c r="B8361" s="90"/>
      <c r="C8361" s="90"/>
      <c r="D8361" s="90"/>
      <c r="E8361" s="90"/>
      <c r="F8361" s="90"/>
      <c r="G8361" s="90"/>
      <c r="H8361" s="90"/>
    </row>
    <row r="8362" spans="1:8">
      <c r="A8362" s="90"/>
      <c r="B8362" s="90"/>
      <c r="C8362" s="90"/>
      <c r="D8362" s="90"/>
      <c r="E8362" s="90"/>
      <c r="F8362" s="90"/>
      <c r="G8362" s="90"/>
      <c r="H8362" s="90"/>
    </row>
    <row r="8363" spans="1:8">
      <c r="A8363" s="90"/>
      <c r="B8363" s="90"/>
      <c r="C8363" s="90"/>
      <c r="D8363" s="90"/>
      <c r="E8363" s="90"/>
      <c r="F8363" s="90"/>
      <c r="G8363" s="90"/>
      <c r="H8363" s="90"/>
    </row>
    <row r="8364" spans="1:8">
      <c r="A8364" s="90"/>
      <c r="B8364" s="90"/>
      <c r="C8364" s="90"/>
      <c r="D8364" s="90"/>
      <c r="E8364" s="90"/>
      <c r="F8364" s="90"/>
      <c r="G8364" s="90"/>
      <c r="H8364" s="90"/>
    </row>
    <row r="8365" spans="1:8">
      <c r="A8365" s="90"/>
      <c r="B8365" s="90"/>
      <c r="C8365" s="90"/>
      <c r="D8365" s="90"/>
      <c r="E8365" s="90"/>
      <c r="F8365" s="90"/>
      <c r="G8365" s="90"/>
      <c r="H8365" s="90"/>
    </row>
    <row r="8366" spans="1:8">
      <c r="A8366" s="90"/>
      <c r="B8366" s="90"/>
      <c r="C8366" s="90"/>
      <c r="D8366" s="90"/>
      <c r="E8366" s="90"/>
      <c r="F8366" s="90"/>
      <c r="G8366" s="90"/>
      <c r="H8366" s="90"/>
    </row>
    <row r="8367" spans="1:8">
      <c r="A8367" s="90"/>
      <c r="B8367" s="90"/>
      <c r="C8367" s="90"/>
      <c r="D8367" s="90"/>
      <c r="E8367" s="90"/>
      <c r="F8367" s="90"/>
      <c r="G8367" s="90"/>
      <c r="H8367" s="90"/>
    </row>
    <row r="8368" spans="1:8">
      <c r="A8368" s="90"/>
      <c r="B8368" s="90"/>
      <c r="C8368" s="90"/>
      <c r="D8368" s="90"/>
      <c r="E8368" s="90"/>
      <c r="F8368" s="90"/>
      <c r="G8368" s="90"/>
      <c r="H8368" s="90"/>
    </row>
    <row r="8369" spans="1:8">
      <c r="A8369" s="90"/>
      <c r="B8369" s="90"/>
      <c r="C8369" s="90"/>
      <c r="D8369" s="90"/>
      <c r="E8369" s="90"/>
      <c r="F8369" s="90"/>
      <c r="G8369" s="90"/>
      <c r="H8369" s="90"/>
    </row>
    <row r="8370" spans="1:8">
      <c r="A8370" s="90"/>
      <c r="B8370" s="90"/>
      <c r="C8370" s="90"/>
      <c r="D8370" s="90"/>
      <c r="E8370" s="90"/>
      <c r="F8370" s="90"/>
      <c r="G8370" s="90"/>
      <c r="H8370" s="90"/>
    </row>
    <row r="8371" spans="1:8">
      <c r="A8371" s="90"/>
      <c r="B8371" s="90"/>
      <c r="C8371" s="90"/>
      <c r="D8371" s="90"/>
      <c r="E8371" s="90"/>
      <c r="F8371" s="90"/>
      <c r="G8371" s="90"/>
      <c r="H8371" s="90"/>
    </row>
    <row r="8372" spans="1:8">
      <c r="A8372" s="90"/>
      <c r="B8372" s="90"/>
      <c r="C8372" s="90"/>
      <c r="D8372" s="90"/>
      <c r="E8372" s="90"/>
      <c r="F8372" s="90"/>
      <c r="G8372" s="90"/>
      <c r="H8372" s="90"/>
    </row>
    <row r="8373" spans="1:8">
      <c r="A8373" s="90"/>
      <c r="B8373" s="90"/>
      <c r="C8373" s="90"/>
      <c r="D8373" s="90"/>
      <c r="E8373" s="90"/>
      <c r="F8373" s="90"/>
      <c r="G8373" s="90"/>
      <c r="H8373" s="90"/>
    </row>
    <row r="8374" spans="1:8">
      <c r="A8374" s="90"/>
      <c r="B8374" s="90"/>
      <c r="C8374" s="90"/>
      <c r="D8374" s="90"/>
      <c r="E8374" s="90"/>
      <c r="F8374" s="90"/>
      <c r="G8374" s="90"/>
      <c r="H8374" s="90"/>
    </row>
    <row r="8375" spans="1:8">
      <c r="A8375" s="90"/>
      <c r="B8375" s="90"/>
      <c r="C8375" s="90"/>
      <c r="D8375" s="90"/>
      <c r="E8375" s="90"/>
      <c r="F8375" s="90"/>
      <c r="G8375" s="90"/>
      <c r="H8375" s="90"/>
    </row>
    <row r="8376" spans="1:8">
      <c r="A8376" s="90"/>
      <c r="B8376" s="90"/>
      <c r="C8376" s="90"/>
      <c r="D8376" s="90"/>
      <c r="E8376" s="90"/>
      <c r="F8376" s="90"/>
      <c r="G8376" s="90"/>
      <c r="H8376" s="90"/>
    </row>
    <row r="8377" spans="1:8">
      <c r="A8377" s="90"/>
      <c r="B8377" s="90"/>
      <c r="C8377" s="90"/>
      <c r="D8377" s="90"/>
      <c r="E8377" s="90"/>
      <c r="F8377" s="90"/>
      <c r="G8377" s="90"/>
      <c r="H8377" s="90"/>
    </row>
    <row r="8378" spans="1:8">
      <c r="A8378" s="90"/>
      <c r="B8378" s="90"/>
      <c r="C8378" s="90"/>
      <c r="D8378" s="90"/>
      <c r="E8378" s="90"/>
      <c r="F8378" s="90"/>
      <c r="G8378" s="90"/>
      <c r="H8378" s="90"/>
    </row>
    <row r="8379" spans="1:8">
      <c r="A8379" s="90"/>
      <c r="B8379" s="90"/>
      <c r="C8379" s="90"/>
      <c r="D8379" s="90"/>
      <c r="E8379" s="90"/>
      <c r="F8379" s="90"/>
      <c r="G8379" s="90"/>
      <c r="H8379" s="90"/>
    </row>
    <row r="8380" spans="1:8">
      <c r="A8380" s="90"/>
      <c r="B8380" s="90"/>
      <c r="C8380" s="90"/>
      <c r="D8380" s="90"/>
      <c r="E8380" s="90"/>
      <c r="F8380" s="90"/>
      <c r="G8380" s="90"/>
      <c r="H8380" s="90"/>
    </row>
    <row r="8381" spans="1:8">
      <c r="A8381" s="90"/>
      <c r="B8381" s="90"/>
      <c r="C8381" s="90"/>
      <c r="D8381" s="90"/>
      <c r="E8381" s="90"/>
      <c r="F8381" s="90"/>
      <c r="G8381" s="90"/>
      <c r="H8381" s="90"/>
    </row>
    <row r="8382" spans="1:8">
      <c r="A8382" s="90"/>
      <c r="B8382" s="90"/>
      <c r="C8382" s="90"/>
      <c r="D8382" s="90"/>
      <c r="E8382" s="90"/>
      <c r="F8382" s="90"/>
      <c r="G8382" s="90"/>
      <c r="H8382" s="90"/>
    </row>
    <row r="8383" spans="1:8">
      <c r="A8383" s="90"/>
      <c r="B8383" s="90"/>
      <c r="C8383" s="90"/>
      <c r="D8383" s="90"/>
      <c r="E8383" s="90"/>
      <c r="F8383" s="90"/>
      <c r="G8383" s="90"/>
      <c r="H8383" s="90"/>
    </row>
    <row r="8384" spans="1:8">
      <c r="A8384" s="90"/>
      <c r="B8384" s="90"/>
      <c r="C8384" s="90"/>
      <c r="D8384" s="90"/>
      <c r="E8384" s="90"/>
      <c r="F8384" s="90"/>
      <c r="G8384" s="90"/>
      <c r="H8384" s="90"/>
    </row>
    <row r="8385" spans="1:8">
      <c r="A8385" s="90"/>
      <c r="B8385" s="90"/>
      <c r="C8385" s="90"/>
      <c r="D8385" s="90"/>
      <c r="E8385" s="90"/>
      <c r="F8385" s="90"/>
      <c r="G8385" s="90"/>
      <c r="H8385" s="90"/>
    </row>
    <row r="8386" spans="1:8">
      <c r="A8386" s="90"/>
      <c r="B8386" s="90"/>
      <c r="C8386" s="90"/>
      <c r="D8386" s="90"/>
      <c r="E8386" s="90"/>
      <c r="F8386" s="90"/>
      <c r="G8386" s="90"/>
      <c r="H8386" s="90"/>
    </row>
    <row r="8387" spans="1:8">
      <c r="A8387" s="90"/>
      <c r="B8387" s="90"/>
      <c r="C8387" s="90"/>
      <c r="D8387" s="90"/>
      <c r="E8387" s="90"/>
      <c r="F8387" s="90"/>
      <c r="G8387" s="90"/>
      <c r="H8387" s="90"/>
    </row>
    <row r="8388" spans="1:8">
      <c r="A8388" s="90"/>
      <c r="B8388" s="90"/>
      <c r="C8388" s="90"/>
      <c r="D8388" s="90"/>
      <c r="E8388" s="90"/>
      <c r="F8388" s="90"/>
      <c r="G8388" s="90"/>
      <c r="H8388" s="90"/>
    </row>
    <row r="8389" spans="1:8">
      <c r="A8389" s="90"/>
      <c r="B8389" s="90"/>
      <c r="C8389" s="90"/>
      <c r="D8389" s="90"/>
      <c r="E8389" s="90"/>
      <c r="F8389" s="90"/>
      <c r="G8389" s="90"/>
      <c r="H8389" s="90"/>
    </row>
    <row r="8390" spans="1:8">
      <c r="A8390" s="90"/>
      <c r="B8390" s="90"/>
      <c r="C8390" s="90"/>
      <c r="D8390" s="90"/>
      <c r="E8390" s="90"/>
      <c r="F8390" s="90"/>
      <c r="G8390" s="90"/>
      <c r="H8390" s="90"/>
    </row>
    <row r="8391" spans="1:8">
      <c r="A8391" s="90"/>
      <c r="B8391" s="90"/>
      <c r="C8391" s="90"/>
      <c r="D8391" s="90"/>
      <c r="E8391" s="90"/>
      <c r="F8391" s="90"/>
      <c r="G8391" s="90"/>
      <c r="H8391" s="90"/>
    </row>
    <row r="8392" spans="1:8">
      <c r="A8392" s="90"/>
      <c r="B8392" s="90"/>
      <c r="C8392" s="90"/>
      <c r="D8392" s="90"/>
      <c r="E8392" s="90"/>
      <c r="F8392" s="90"/>
      <c r="G8392" s="90"/>
      <c r="H8392" s="90"/>
    </row>
    <row r="8393" spans="1:8">
      <c r="A8393" s="90"/>
      <c r="B8393" s="90"/>
      <c r="C8393" s="90"/>
      <c r="D8393" s="90"/>
      <c r="E8393" s="90"/>
      <c r="F8393" s="90"/>
      <c r="G8393" s="90"/>
      <c r="H8393" s="90"/>
    </row>
    <row r="8394" spans="1:8">
      <c r="A8394" s="90"/>
      <c r="B8394" s="90"/>
      <c r="C8394" s="90"/>
      <c r="D8394" s="90"/>
      <c r="E8394" s="90"/>
      <c r="F8394" s="90"/>
      <c r="G8394" s="90"/>
      <c r="H8394" s="90"/>
    </row>
    <row r="8395" spans="1:8">
      <c r="A8395" s="90"/>
      <c r="B8395" s="90"/>
      <c r="C8395" s="90"/>
      <c r="D8395" s="90"/>
      <c r="E8395" s="90"/>
      <c r="F8395" s="90"/>
      <c r="G8395" s="90"/>
      <c r="H8395" s="90"/>
    </row>
    <row r="8396" spans="1:8">
      <c r="A8396" s="90"/>
      <c r="B8396" s="90"/>
      <c r="C8396" s="90"/>
      <c r="D8396" s="90"/>
      <c r="E8396" s="90"/>
      <c r="F8396" s="90"/>
      <c r="G8396" s="90"/>
      <c r="H8396" s="90"/>
    </row>
    <row r="8397" spans="1:8">
      <c r="A8397" s="90"/>
      <c r="B8397" s="90"/>
      <c r="C8397" s="90"/>
      <c r="D8397" s="90"/>
      <c r="E8397" s="90"/>
      <c r="F8397" s="90"/>
      <c r="G8397" s="90"/>
      <c r="H8397" s="90"/>
    </row>
    <row r="8398" spans="1:8">
      <c r="A8398" s="90"/>
      <c r="B8398" s="90"/>
      <c r="C8398" s="90"/>
      <c r="D8398" s="90"/>
      <c r="E8398" s="90"/>
      <c r="F8398" s="90"/>
      <c r="G8398" s="90"/>
      <c r="H8398" s="90"/>
    </row>
    <row r="8399" spans="1:8">
      <c r="A8399" s="90"/>
      <c r="B8399" s="90"/>
      <c r="C8399" s="90"/>
      <c r="D8399" s="90"/>
      <c r="E8399" s="90"/>
      <c r="F8399" s="90"/>
      <c r="G8399" s="90"/>
      <c r="H8399" s="90"/>
    </row>
    <row r="8400" spans="1:8">
      <c r="A8400" s="90"/>
      <c r="B8400" s="90"/>
      <c r="C8400" s="90"/>
      <c r="D8400" s="90"/>
      <c r="E8400" s="90"/>
      <c r="F8400" s="90"/>
      <c r="G8400" s="90"/>
      <c r="H8400" s="90"/>
    </row>
    <row r="8401" spans="1:8">
      <c r="A8401" s="90"/>
      <c r="B8401" s="90"/>
      <c r="C8401" s="90"/>
      <c r="D8401" s="90"/>
      <c r="E8401" s="90"/>
      <c r="F8401" s="90"/>
      <c r="G8401" s="90"/>
      <c r="H8401" s="90"/>
    </row>
    <row r="8402" spans="1:8">
      <c r="A8402" s="90"/>
      <c r="B8402" s="90"/>
      <c r="C8402" s="90"/>
      <c r="D8402" s="90"/>
      <c r="E8402" s="90"/>
      <c r="F8402" s="90"/>
      <c r="G8402" s="90"/>
      <c r="H8402" s="90"/>
    </row>
    <row r="8403" spans="1:8">
      <c r="A8403" s="90"/>
      <c r="B8403" s="90"/>
      <c r="C8403" s="90"/>
      <c r="D8403" s="90"/>
      <c r="E8403" s="90"/>
      <c r="F8403" s="90"/>
      <c r="G8403" s="90"/>
      <c r="H8403" s="90"/>
    </row>
    <row r="8404" spans="1:8">
      <c r="A8404" s="90"/>
      <c r="B8404" s="90"/>
      <c r="C8404" s="90"/>
      <c r="D8404" s="90"/>
      <c r="E8404" s="90"/>
      <c r="F8404" s="90"/>
      <c r="G8404" s="90"/>
      <c r="H8404" s="90"/>
    </row>
    <row r="8405" spans="1:8">
      <c r="A8405" s="90"/>
      <c r="B8405" s="90"/>
      <c r="C8405" s="90"/>
      <c r="D8405" s="90"/>
      <c r="E8405" s="90"/>
      <c r="F8405" s="90"/>
      <c r="G8405" s="90"/>
      <c r="H8405" s="90"/>
    </row>
    <row r="8406" spans="1:8">
      <c r="A8406" s="90"/>
      <c r="B8406" s="90"/>
      <c r="C8406" s="90"/>
      <c r="D8406" s="90"/>
      <c r="E8406" s="90"/>
      <c r="F8406" s="90"/>
      <c r="G8406" s="90"/>
      <c r="H8406" s="90"/>
    </row>
    <row r="8407" spans="1:8">
      <c r="A8407" s="90"/>
      <c r="B8407" s="90"/>
      <c r="C8407" s="90"/>
      <c r="D8407" s="90"/>
      <c r="E8407" s="90"/>
      <c r="F8407" s="90"/>
      <c r="G8407" s="90"/>
      <c r="H8407" s="90"/>
    </row>
    <row r="8408" spans="1:8">
      <c r="A8408" s="90"/>
      <c r="B8408" s="90"/>
      <c r="C8408" s="90"/>
      <c r="D8408" s="90"/>
      <c r="E8408" s="90"/>
      <c r="F8408" s="90"/>
      <c r="G8408" s="90"/>
      <c r="H8408" s="90"/>
    </row>
    <row r="8409" spans="1:8">
      <c r="A8409" s="90"/>
      <c r="B8409" s="90"/>
      <c r="C8409" s="90"/>
      <c r="D8409" s="90"/>
      <c r="E8409" s="90"/>
      <c r="F8409" s="90"/>
      <c r="G8409" s="90"/>
      <c r="H8409" s="90"/>
    </row>
    <row r="8410" spans="1:8">
      <c r="A8410" s="90"/>
      <c r="B8410" s="90"/>
      <c r="C8410" s="90"/>
      <c r="D8410" s="90"/>
      <c r="E8410" s="90"/>
      <c r="F8410" s="90"/>
      <c r="G8410" s="90"/>
      <c r="H8410" s="90"/>
    </row>
    <row r="8411" spans="1:8">
      <c r="A8411" s="90"/>
      <c r="B8411" s="90"/>
      <c r="C8411" s="90"/>
      <c r="D8411" s="90"/>
      <c r="E8411" s="90"/>
      <c r="F8411" s="90"/>
      <c r="G8411" s="90"/>
      <c r="H8411" s="90"/>
    </row>
    <row r="8412" spans="1:8">
      <c r="A8412" s="90"/>
      <c r="B8412" s="90"/>
      <c r="C8412" s="90"/>
      <c r="D8412" s="90"/>
      <c r="E8412" s="90"/>
      <c r="F8412" s="90"/>
      <c r="G8412" s="90"/>
      <c r="H8412" s="90"/>
    </row>
    <row r="8413" spans="1:8">
      <c r="A8413" s="90"/>
      <c r="B8413" s="90"/>
      <c r="C8413" s="90"/>
      <c r="D8413" s="90"/>
      <c r="E8413" s="90"/>
      <c r="F8413" s="90"/>
      <c r="G8413" s="90"/>
      <c r="H8413" s="90"/>
    </row>
    <row r="8414" spans="1:8">
      <c r="A8414" s="90"/>
      <c r="B8414" s="90"/>
      <c r="C8414" s="90"/>
      <c r="D8414" s="90"/>
      <c r="E8414" s="90"/>
      <c r="F8414" s="90"/>
      <c r="G8414" s="90"/>
      <c r="H8414" s="90"/>
    </row>
    <row r="8415" spans="1:8">
      <c r="A8415" s="90"/>
      <c r="B8415" s="90"/>
      <c r="C8415" s="90"/>
      <c r="D8415" s="90"/>
      <c r="E8415" s="90"/>
      <c r="F8415" s="90"/>
      <c r="G8415" s="90"/>
      <c r="H8415" s="90"/>
    </row>
    <row r="8416" spans="1:8">
      <c r="A8416" s="90"/>
      <c r="B8416" s="90"/>
      <c r="C8416" s="90"/>
      <c r="D8416" s="90"/>
      <c r="E8416" s="90"/>
      <c r="F8416" s="90"/>
      <c r="G8416" s="90"/>
      <c r="H8416" s="90"/>
    </row>
    <row r="8417" spans="1:8">
      <c r="A8417" s="90"/>
      <c r="B8417" s="90"/>
      <c r="C8417" s="90"/>
      <c r="D8417" s="90"/>
      <c r="E8417" s="90"/>
      <c r="F8417" s="90"/>
      <c r="G8417" s="90"/>
      <c r="H8417" s="90"/>
    </row>
    <row r="8418" spans="1:8">
      <c r="A8418" s="90"/>
      <c r="B8418" s="90"/>
      <c r="C8418" s="90"/>
      <c r="D8418" s="90"/>
      <c r="E8418" s="90"/>
      <c r="F8418" s="90"/>
      <c r="G8418" s="90"/>
      <c r="H8418" s="90"/>
    </row>
    <row r="8419" spans="1:8">
      <c r="A8419" s="90"/>
      <c r="B8419" s="90"/>
      <c r="C8419" s="90"/>
      <c r="D8419" s="90"/>
      <c r="E8419" s="90"/>
      <c r="F8419" s="90"/>
      <c r="G8419" s="90"/>
      <c r="H8419" s="90"/>
    </row>
    <row r="8420" spans="1:8">
      <c r="A8420" s="90"/>
      <c r="B8420" s="90"/>
      <c r="C8420" s="90"/>
      <c r="D8420" s="90"/>
      <c r="E8420" s="90"/>
      <c r="F8420" s="90"/>
      <c r="G8420" s="90"/>
      <c r="H8420" s="90"/>
    </row>
    <row r="8421" spans="1:8">
      <c r="A8421" s="90"/>
      <c r="B8421" s="90"/>
      <c r="C8421" s="90"/>
      <c r="D8421" s="90"/>
      <c r="E8421" s="90"/>
      <c r="F8421" s="90"/>
      <c r="G8421" s="90"/>
      <c r="H8421" s="90"/>
    </row>
    <row r="8422" spans="1:8">
      <c r="A8422" s="90"/>
      <c r="B8422" s="90"/>
      <c r="C8422" s="90"/>
      <c r="D8422" s="90"/>
      <c r="E8422" s="90"/>
      <c r="F8422" s="90"/>
      <c r="G8422" s="90"/>
      <c r="H8422" s="90"/>
    </row>
    <row r="8423" spans="1:8">
      <c r="A8423" s="90"/>
      <c r="B8423" s="90"/>
      <c r="C8423" s="90"/>
      <c r="D8423" s="90"/>
      <c r="E8423" s="90"/>
      <c r="F8423" s="90"/>
      <c r="G8423" s="90"/>
      <c r="H8423" s="90"/>
    </row>
    <row r="8424" spans="1:8">
      <c r="A8424" s="90"/>
      <c r="B8424" s="90"/>
      <c r="C8424" s="90"/>
      <c r="D8424" s="90"/>
      <c r="E8424" s="90"/>
      <c r="F8424" s="90"/>
      <c r="G8424" s="90"/>
      <c r="H8424" s="90"/>
    </row>
    <row r="8425" spans="1:8">
      <c r="A8425" s="90"/>
      <c r="B8425" s="90"/>
      <c r="C8425" s="90"/>
      <c r="D8425" s="90"/>
      <c r="E8425" s="90"/>
      <c r="F8425" s="90"/>
      <c r="G8425" s="90"/>
      <c r="H8425" s="90"/>
    </row>
    <row r="8426" spans="1:8">
      <c r="A8426" s="90"/>
      <c r="B8426" s="90"/>
      <c r="C8426" s="90"/>
      <c r="D8426" s="90"/>
      <c r="E8426" s="90"/>
      <c r="F8426" s="90"/>
      <c r="G8426" s="90"/>
      <c r="H8426" s="90"/>
    </row>
    <row r="8427" spans="1:8">
      <c r="A8427" s="90"/>
      <c r="B8427" s="90"/>
      <c r="C8427" s="90"/>
      <c r="D8427" s="90"/>
      <c r="E8427" s="90"/>
      <c r="F8427" s="90"/>
      <c r="G8427" s="90"/>
      <c r="H8427" s="90"/>
    </row>
    <row r="8428" spans="1:8">
      <c r="A8428" s="90"/>
      <c r="B8428" s="90"/>
      <c r="C8428" s="90"/>
      <c r="D8428" s="90"/>
      <c r="E8428" s="90"/>
      <c r="F8428" s="90"/>
      <c r="G8428" s="90"/>
      <c r="H8428" s="90"/>
    </row>
    <row r="8429" spans="1:8">
      <c r="A8429" s="90"/>
      <c r="B8429" s="90"/>
      <c r="C8429" s="90"/>
      <c r="D8429" s="90"/>
      <c r="E8429" s="90"/>
      <c r="F8429" s="90"/>
      <c r="G8429" s="90"/>
      <c r="H8429" s="90"/>
    </row>
    <row r="8430" spans="1:8">
      <c r="A8430" s="90"/>
      <c r="B8430" s="90"/>
      <c r="C8430" s="90"/>
      <c r="D8430" s="90"/>
      <c r="E8430" s="90"/>
      <c r="F8430" s="90"/>
      <c r="G8430" s="90"/>
      <c r="H8430" s="90"/>
    </row>
    <row r="8431" spans="1:8">
      <c r="A8431" s="90"/>
      <c r="B8431" s="90"/>
      <c r="C8431" s="90"/>
      <c r="D8431" s="90"/>
      <c r="E8431" s="90"/>
      <c r="F8431" s="90"/>
      <c r="G8431" s="90"/>
      <c r="H8431" s="90"/>
    </row>
    <row r="8432" spans="1:8">
      <c r="A8432" s="90"/>
      <c r="B8432" s="90"/>
      <c r="C8432" s="90"/>
      <c r="D8432" s="90"/>
      <c r="E8432" s="90"/>
      <c r="F8432" s="90"/>
      <c r="G8432" s="90"/>
      <c r="H8432" s="90"/>
    </row>
    <row r="8433" spans="1:8">
      <c r="A8433" s="90"/>
      <c r="B8433" s="90"/>
      <c r="C8433" s="90"/>
      <c r="D8433" s="90"/>
      <c r="E8433" s="90"/>
      <c r="F8433" s="90"/>
      <c r="G8433" s="90"/>
      <c r="H8433" s="90"/>
    </row>
    <row r="8434" spans="1:8">
      <c r="A8434" s="90"/>
      <c r="B8434" s="90"/>
      <c r="C8434" s="90"/>
      <c r="D8434" s="90"/>
      <c r="E8434" s="90"/>
      <c r="F8434" s="90"/>
      <c r="G8434" s="90"/>
      <c r="H8434" s="90"/>
    </row>
    <row r="8435" spans="1:8">
      <c r="A8435" s="90"/>
      <c r="B8435" s="90"/>
      <c r="C8435" s="90"/>
      <c r="D8435" s="90"/>
      <c r="E8435" s="90"/>
      <c r="F8435" s="90"/>
      <c r="G8435" s="90"/>
      <c r="H8435" s="90"/>
    </row>
    <row r="8436" spans="1:8">
      <c r="A8436" s="90"/>
      <c r="B8436" s="90"/>
      <c r="C8436" s="90"/>
      <c r="D8436" s="90"/>
      <c r="E8436" s="90"/>
      <c r="F8436" s="90"/>
      <c r="G8436" s="90"/>
      <c r="H8436" s="90"/>
    </row>
    <row r="8437" spans="1:8">
      <c r="A8437" s="90"/>
      <c r="B8437" s="90"/>
      <c r="C8437" s="90"/>
      <c r="D8437" s="90"/>
      <c r="E8437" s="90"/>
      <c r="F8437" s="90"/>
      <c r="G8437" s="90"/>
      <c r="H8437" s="90"/>
    </row>
    <row r="8438" spans="1:8">
      <c r="A8438" s="90"/>
      <c r="B8438" s="90"/>
      <c r="C8438" s="90"/>
      <c r="D8438" s="90"/>
      <c r="E8438" s="90"/>
      <c r="F8438" s="90"/>
      <c r="G8438" s="90"/>
      <c r="H8438" s="90"/>
    </row>
    <row r="8439" spans="1:8">
      <c r="A8439" s="90"/>
      <c r="B8439" s="90"/>
      <c r="C8439" s="90"/>
      <c r="D8439" s="90"/>
      <c r="E8439" s="90"/>
      <c r="F8439" s="90"/>
      <c r="G8439" s="90"/>
      <c r="H8439" s="90"/>
    </row>
    <row r="8440" spans="1:8">
      <c r="A8440" s="90"/>
      <c r="B8440" s="90"/>
      <c r="C8440" s="90"/>
      <c r="D8440" s="90"/>
      <c r="E8440" s="90"/>
      <c r="F8440" s="90"/>
      <c r="G8440" s="90"/>
      <c r="H8440" s="90"/>
    </row>
    <row r="8441" spans="1:8">
      <c r="A8441" s="90"/>
      <c r="B8441" s="90"/>
      <c r="C8441" s="90"/>
      <c r="D8441" s="90"/>
      <c r="E8441" s="90"/>
      <c r="F8441" s="90"/>
      <c r="G8441" s="90"/>
      <c r="H8441" s="90"/>
    </row>
    <row r="8442" spans="1:8">
      <c r="A8442" s="90"/>
      <c r="B8442" s="90"/>
      <c r="C8442" s="90"/>
      <c r="D8442" s="90"/>
      <c r="E8442" s="90"/>
      <c r="F8442" s="90"/>
      <c r="G8442" s="90"/>
      <c r="H8442" s="90"/>
    </row>
    <row r="8443" spans="1:8">
      <c r="A8443" s="90"/>
      <c r="B8443" s="90"/>
      <c r="C8443" s="90"/>
      <c r="D8443" s="90"/>
      <c r="E8443" s="90"/>
      <c r="F8443" s="90"/>
      <c r="G8443" s="90"/>
      <c r="H8443" s="90"/>
    </row>
    <row r="8444" spans="1:8">
      <c r="A8444" s="90"/>
      <c r="B8444" s="90"/>
      <c r="C8444" s="90"/>
      <c r="D8444" s="90"/>
      <c r="E8444" s="90"/>
      <c r="F8444" s="90"/>
      <c r="G8444" s="90"/>
      <c r="H8444" s="90"/>
    </row>
    <row r="8445" spans="1:8">
      <c r="A8445" s="90"/>
      <c r="B8445" s="90"/>
      <c r="C8445" s="90"/>
      <c r="D8445" s="90"/>
      <c r="E8445" s="90"/>
      <c r="F8445" s="90"/>
      <c r="G8445" s="90"/>
      <c r="H8445" s="90"/>
    </row>
    <row r="8446" spans="1:8">
      <c r="A8446" s="90"/>
      <c r="B8446" s="90"/>
      <c r="C8446" s="90"/>
      <c r="D8446" s="90"/>
      <c r="E8446" s="90"/>
      <c r="F8446" s="90"/>
      <c r="G8446" s="90"/>
      <c r="H8446" s="90"/>
    </row>
    <row r="8447" spans="1:8">
      <c r="A8447" s="90"/>
      <c r="B8447" s="90"/>
      <c r="C8447" s="90"/>
      <c r="D8447" s="90"/>
      <c r="E8447" s="90"/>
      <c r="F8447" s="90"/>
      <c r="G8447" s="90"/>
      <c r="H8447" s="90"/>
    </row>
    <row r="8448" spans="1:8">
      <c r="A8448" s="90"/>
      <c r="B8448" s="90"/>
      <c r="C8448" s="90"/>
      <c r="D8448" s="90"/>
      <c r="E8448" s="90"/>
      <c r="F8448" s="90"/>
      <c r="G8448" s="90"/>
      <c r="H8448" s="90"/>
    </row>
    <row r="8449" spans="1:8">
      <c r="A8449" s="90"/>
      <c r="B8449" s="90"/>
      <c r="C8449" s="90"/>
      <c r="D8449" s="90"/>
      <c r="E8449" s="90"/>
      <c r="F8449" s="90"/>
      <c r="G8449" s="90"/>
      <c r="H8449" s="90"/>
    </row>
    <row r="8450" spans="1:8">
      <c r="A8450" s="90"/>
      <c r="B8450" s="90"/>
      <c r="C8450" s="90"/>
      <c r="D8450" s="90"/>
      <c r="E8450" s="90"/>
      <c r="F8450" s="90"/>
      <c r="G8450" s="90"/>
      <c r="H8450" s="90"/>
    </row>
    <row r="8451" spans="1:8">
      <c r="A8451" s="90"/>
      <c r="B8451" s="90"/>
      <c r="C8451" s="90"/>
      <c r="D8451" s="90"/>
      <c r="E8451" s="90"/>
      <c r="F8451" s="90"/>
      <c r="G8451" s="90"/>
      <c r="H8451" s="90"/>
    </row>
    <row r="8452" spans="1:8">
      <c r="A8452" s="90"/>
      <c r="B8452" s="90"/>
      <c r="C8452" s="90"/>
      <c r="D8452" s="90"/>
      <c r="E8452" s="90"/>
      <c r="F8452" s="90"/>
      <c r="G8452" s="90"/>
      <c r="H8452" s="90"/>
    </row>
    <row r="8453" spans="1:8">
      <c r="A8453" s="90"/>
      <c r="B8453" s="90"/>
      <c r="C8453" s="90"/>
      <c r="D8453" s="90"/>
      <c r="E8453" s="90"/>
      <c r="F8453" s="90"/>
      <c r="G8453" s="90"/>
      <c r="H8453" s="90"/>
    </row>
    <row r="8454" spans="1:8">
      <c r="A8454" s="90"/>
      <c r="B8454" s="90"/>
      <c r="C8454" s="90"/>
      <c r="D8454" s="90"/>
      <c r="E8454" s="90"/>
      <c r="F8454" s="90"/>
      <c r="G8454" s="90"/>
      <c r="H8454" s="90"/>
    </row>
    <row r="8455" spans="1:8">
      <c r="A8455" s="90"/>
      <c r="B8455" s="90"/>
      <c r="C8455" s="90"/>
      <c r="D8455" s="90"/>
      <c r="E8455" s="90"/>
      <c r="F8455" s="90"/>
      <c r="G8455" s="90"/>
      <c r="H8455" s="90"/>
    </row>
    <row r="8456" spans="1:8">
      <c r="A8456" s="90"/>
      <c r="B8456" s="90"/>
      <c r="C8456" s="90"/>
      <c r="D8456" s="90"/>
      <c r="E8456" s="90"/>
      <c r="F8456" s="90"/>
      <c r="G8456" s="90"/>
      <c r="H8456" s="90"/>
    </row>
    <row r="8457" spans="1:8">
      <c r="A8457" s="90"/>
      <c r="B8457" s="90"/>
      <c r="C8457" s="90"/>
      <c r="D8457" s="90"/>
      <c r="E8457" s="90"/>
      <c r="F8457" s="90"/>
      <c r="G8457" s="90"/>
      <c r="H8457" s="90"/>
    </row>
    <row r="8458" spans="1:8">
      <c r="A8458" s="90"/>
      <c r="B8458" s="90"/>
      <c r="C8458" s="90"/>
      <c r="D8458" s="90"/>
      <c r="E8458" s="90"/>
      <c r="F8458" s="90"/>
      <c r="G8458" s="90"/>
      <c r="H8458" s="90"/>
    </row>
    <row r="8459" spans="1:8">
      <c r="A8459" s="90"/>
      <c r="B8459" s="90"/>
      <c r="C8459" s="90"/>
      <c r="D8459" s="90"/>
      <c r="E8459" s="90"/>
      <c r="F8459" s="90"/>
      <c r="G8459" s="90"/>
      <c r="H8459" s="90"/>
    </row>
    <row r="8460" spans="1:8">
      <c r="A8460" s="90"/>
      <c r="B8460" s="90"/>
      <c r="C8460" s="90"/>
      <c r="D8460" s="90"/>
      <c r="E8460" s="90"/>
      <c r="F8460" s="90"/>
      <c r="G8460" s="90"/>
      <c r="H8460" s="90"/>
    </row>
    <row r="8461" spans="1:8">
      <c r="A8461" s="90"/>
      <c r="B8461" s="90"/>
      <c r="C8461" s="90"/>
      <c r="D8461" s="90"/>
      <c r="E8461" s="90"/>
      <c r="F8461" s="90"/>
      <c r="G8461" s="90"/>
      <c r="H8461" s="90"/>
    </row>
    <row r="8462" spans="1:8">
      <c r="A8462" s="90"/>
      <c r="B8462" s="90"/>
      <c r="C8462" s="90"/>
      <c r="D8462" s="90"/>
      <c r="E8462" s="90"/>
      <c r="F8462" s="90"/>
      <c r="G8462" s="90"/>
      <c r="H8462" s="90"/>
    </row>
    <row r="8463" spans="1:8">
      <c r="A8463" s="90"/>
      <c r="B8463" s="90"/>
      <c r="C8463" s="90"/>
      <c r="D8463" s="90"/>
      <c r="E8463" s="90"/>
      <c r="F8463" s="90"/>
      <c r="G8463" s="90"/>
      <c r="H8463" s="90"/>
    </row>
    <row r="8464" spans="1:8">
      <c r="A8464" s="90"/>
      <c r="B8464" s="90"/>
      <c r="C8464" s="90"/>
      <c r="D8464" s="90"/>
      <c r="E8464" s="90"/>
      <c r="F8464" s="90"/>
      <c r="G8464" s="90"/>
      <c r="H8464" s="90"/>
    </row>
    <row r="8465" spans="1:8">
      <c r="A8465" s="90"/>
      <c r="B8465" s="90"/>
      <c r="C8465" s="90"/>
      <c r="D8465" s="90"/>
      <c r="E8465" s="90"/>
      <c r="F8465" s="90"/>
      <c r="G8465" s="90"/>
      <c r="H8465" s="90"/>
    </row>
    <row r="8466" spans="1:8">
      <c r="A8466" s="90"/>
      <c r="B8466" s="90"/>
      <c r="C8466" s="90"/>
      <c r="D8466" s="90"/>
      <c r="E8466" s="90"/>
      <c r="F8466" s="90"/>
      <c r="G8466" s="90"/>
      <c r="H8466" s="90"/>
    </row>
    <row r="8467" spans="1:8">
      <c r="A8467" s="90"/>
      <c r="B8467" s="90"/>
      <c r="C8467" s="90"/>
      <c r="D8467" s="90"/>
      <c r="E8467" s="90"/>
      <c r="F8467" s="90"/>
      <c r="G8467" s="90"/>
      <c r="H8467" s="90"/>
    </row>
    <row r="8468" spans="1:8">
      <c r="A8468" s="90"/>
      <c r="B8468" s="90"/>
      <c r="C8468" s="90"/>
      <c r="D8468" s="90"/>
      <c r="E8468" s="90"/>
      <c r="F8468" s="90"/>
      <c r="G8468" s="90"/>
      <c r="H8468" s="90"/>
    </row>
    <row r="8469" spans="1:8">
      <c r="A8469" s="90"/>
      <c r="B8469" s="90"/>
      <c r="C8469" s="90"/>
      <c r="D8469" s="90"/>
      <c r="E8469" s="90"/>
      <c r="F8469" s="90"/>
      <c r="G8469" s="90"/>
      <c r="H8469" s="90"/>
    </row>
    <row r="8470" spans="1:8">
      <c r="A8470" s="90"/>
      <c r="B8470" s="90"/>
      <c r="C8470" s="90"/>
      <c r="D8470" s="90"/>
      <c r="E8470" s="90"/>
      <c r="F8470" s="90"/>
      <c r="G8470" s="90"/>
      <c r="H8470" s="90"/>
    </row>
    <row r="8471" spans="1:8">
      <c r="A8471" s="90"/>
      <c r="B8471" s="90"/>
      <c r="C8471" s="90"/>
      <c r="D8471" s="90"/>
      <c r="E8471" s="90"/>
      <c r="F8471" s="90"/>
      <c r="G8471" s="90"/>
      <c r="H8471" s="90"/>
    </row>
    <row r="8472" spans="1:8">
      <c r="A8472" s="90"/>
      <c r="B8472" s="90"/>
      <c r="C8472" s="90"/>
      <c r="D8472" s="90"/>
      <c r="E8472" s="90"/>
      <c r="F8472" s="90"/>
      <c r="G8472" s="90"/>
      <c r="H8472" s="90"/>
    </row>
    <row r="8473" spans="1:8">
      <c r="A8473" s="90"/>
      <c r="B8473" s="90"/>
      <c r="C8473" s="90"/>
      <c r="D8473" s="90"/>
      <c r="E8473" s="90"/>
      <c r="F8473" s="90"/>
      <c r="G8473" s="90"/>
      <c r="H8473" s="90"/>
    </row>
    <row r="8474" spans="1:8">
      <c r="A8474" s="90"/>
      <c r="B8474" s="90"/>
      <c r="C8474" s="90"/>
      <c r="D8474" s="90"/>
      <c r="E8474" s="90"/>
      <c r="F8474" s="90"/>
      <c r="G8474" s="90"/>
      <c r="H8474" s="90"/>
    </row>
    <row r="8475" spans="1:8">
      <c r="A8475" s="90"/>
      <c r="B8475" s="90"/>
      <c r="C8475" s="90"/>
      <c r="D8475" s="90"/>
      <c r="E8475" s="90"/>
      <c r="F8475" s="90"/>
      <c r="G8475" s="90"/>
      <c r="H8475" s="90"/>
    </row>
    <row r="8476" spans="1:8">
      <c r="A8476" s="90"/>
      <c r="B8476" s="90"/>
      <c r="C8476" s="90"/>
      <c r="D8476" s="90"/>
      <c r="E8476" s="90"/>
      <c r="F8476" s="90"/>
      <c r="G8476" s="90"/>
      <c r="H8476" s="90"/>
    </row>
    <row r="8477" spans="1:8">
      <c r="A8477" s="90"/>
      <c r="B8477" s="90"/>
      <c r="C8477" s="90"/>
      <c r="D8477" s="90"/>
      <c r="E8477" s="90"/>
      <c r="F8477" s="90"/>
      <c r="G8477" s="90"/>
      <c r="H8477" s="90"/>
    </row>
    <row r="8478" spans="1:8">
      <c r="A8478" s="90"/>
      <c r="B8478" s="90"/>
      <c r="C8478" s="90"/>
      <c r="D8478" s="90"/>
      <c r="E8478" s="90"/>
      <c r="F8478" s="90"/>
      <c r="G8478" s="90"/>
      <c r="H8478" s="90"/>
    </row>
    <row r="8479" spans="1:8">
      <c r="A8479" s="90"/>
      <c r="B8479" s="90"/>
      <c r="C8479" s="90"/>
      <c r="D8479" s="90"/>
      <c r="E8479" s="90"/>
      <c r="F8479" s="90"/>
      <c r="G8479" s="90"/>
      <c r="H8479" s="90"/>
    </row>
    <row r="8480" spans="1:8">
      <c r="A8480" s="90"/>
      <c r="B8480" s="90"/>
      <c r="C8480" s="90"/>
      <c r="D8480" s="90"/>
      <c r="E8480" s="90"/>
      <c r="F8480" s="90"/>
      <c r="G8480" s="90"/>
      <c r="H8480" s="90"/>
    </row>
    <row r="8481" spans="1:8">
      <c r="A8481" s="90"/>
      <c r="B8481" s="90"/>
      <c r="C8481" s="90"/>
      <c r="D8481" s="90"/>
      <c r="E8481" s="90"/>
      <c r="F8481" s="90"/>
      <c r="G8481" s="90"/>
      <c r="H8481" s="90"/>
    </row>
    <row r="8482" spans="1:8">
      <c r="A8482" s="90"/>
      <c r="B8482" s="90"/>
      <c r="C8482" s="90"/>
      <c r="D8482" s="90"/>
      <c r="E8482" s="90"/>
      <c r="F8482" s="90"/>
      <c r="G8482" s="90"/>
      <c r="H8482" s="90"/>
    </row>
    <row r="8483" spans="1:8">
      <c r="A8483" s="90"/>
      <c r="B8483" s="90"/>
      <c r="C8483" s="90"/>
      <c r="D8483" s="90"/>
      <c r="E8483" s="90"/>
      <c r="F8483" s="90"/>
      <c r="G8483" s="90"/>
      <c r="H8483" s="90"/>
    </row>
    <row r="8484" spans="1:8">
      <c r="A8484" s="90"/>
      <c r="B8484" s="90"/>
      <c r="C8484" s="90"/>
      <c r="D8484" s="90"/>
      <c r="E8484" s="90"/>
      <c r="F8484" s="90"/>
      <c r="G8484" s="90"/>
      <c r="H8484" s="90"/>
    </row>
    <row r="8485" spans="1:8">
      <c r="A8485" s="90"/>
      <c r="B8485" s="90"/>
      <c r="C8485" s="90"/>
      <c r="D8485" s="90"/>
      <c r="E8485" s="90"/>
      <c r="F8485" s="90"/>
      <c r="G8485" s="90"/>
      <c r="H8485" s="90"/>
    </row>
    <row r="8486" spans="1:8">
      <c r="A8486" s="90"/>
      <c r="B8486" s="90"/>
      <c r="C8486" s="90"/>
      <c r="D8486" s="90"/>
      <c r="E8486" s="90"/>
      <c r="F8486" s="90"/>
      <c r="G8486" s="90"/>
      <c r="H8486" s="90"/>
    </row>
    <row r="8487" spans="1:8">
      <c r="A8487" s="90"/>
      <c r="B8487" s="90"/>
      <c r="C8487" s="90"/>
      <c r="D8487" s="90"/>
      <c r="E8487" s="90"/>
      <c r="F8487" s="90"/>
      <c r="G8487" s="90"/>
      <c r="H8487" s="90"/>
    </row>
    <row r="8488" spans="1:8">
      <c r="A8488" s="90"/>
      <c r="B8488" s="90"/>
      <c r="C8488" s="90"/>
      <c r="D8488" s="90"/>
      <c r="E8488" s="90"/>
      <c r="F8488" s="90"/>
      <c r="G8488" s="90"/>
      <c r="H8488" s="90"/>
    </row>
    <row r="8489" spans="1:8">
      <c r="A8489" s="90"/>
      <c r="B8489" s="90"/>
      <c r="C8489" s="90"/>
      <c r="D8489" s="90"/>
      <c r="E8489" s="90"/>
      <c r="F8489" s="90"/>
      <c r="G8489" s="90"/>
      <c r="H8489" s="90"/>
    </row>
    <row r="8490" spans="1:8">
      <c r="A8490" s="90"/>
      <c r="B8490" s="90"/>
      <c r="C8490" s="90"/>
      <c r="D8490" s="90"/>
      <c r="E8490" s="90"/>
      <c r="F8490" s="90"/>
      <c r="G8490" s="90"/>
      <c r="H8490" s="90"/>
    </row>
    <row r="8491" spans="1:8">
      <c r="A8491" s="90"/>
      <c r="B8491" s="90"/>
      <c r="C8491" s="90"/>
      <c r="D8491" s="90"/>
      <c r="E8491" s="90"/>
      <c r="F8491" s="90"/>
      <c r="G8491" s="90"/>
      <c r="H8491" s="90"/>
    </row>
    <row r="8492" spans="1:8">
      <c r="A8492" s="90"/>
      <c r="B8492" s="90"/>
      <c r="C8492" s="90"/>
      <c r="D8492" s="90"/>
      <c r="E8492" s="90"/>
      <c r="F8492" s="90"/>
      <c r="G8492" s="90"/>
      <c r="H8492" s="90"/>
    </row>
    <row r="8493" spans="1:8">
      <c r="A8493" s="90"/>
      <c r="B8493" s="90"/>
      <c r="C8493" s="90"/>
      <c r="D8493" s="90"/>
      <c r="E8493" s="90"/>
      <c r="F8493" s="90"/>
      <c r="G8493" s="90"/>
      <c r="H8493" s="90"/>
    </row>
    <row r="8494" spans="1:8">
      <c r="A8494" s="90"/>
      <c r="B8494" s="90"/>
      <c r="C8494" s="90"/>
      <c r="D8494" s="90"/>
      <c r="E8494" s="90"/>
      <c r="F8494" s="90"/>
      <c r="G8494" s="90"/>
      <c r="H8494" s="90"/>
    </row>
    <row r="8495" spans="1:8">
      <c r="A8495" s="90"/>
      <c r="B8495" s="90"/>
      <c r="C8495" s="90"/>
      <c r="D8495" s="90"/>
      <c r="E8495" s="90"/>
      <c r="F8495" s="90"/>
      <c r="G8495" s="90"/>
      <c r="H8495" s="90"/>
    </row>
    <row r="8496" spans="1:8">
      <c r="A8496" s="90"/>
      <c r="B8496" s="90"/>
      <c r="C8496" s="90"/>
      <c r="D8496" s="90"/>
      <c r="E8496" s="90"/>
      <c r="F8496" s="90"/>
      <c r="G8496" s="90"/>
      <c r="H8496" s="90"/>
    </row>
    <row r="8497" spans="1:8">
      <c r="A8497" s="90"/>
      <c r="B8497" s="90"/>
      <c r="C8497" s="90"/>
      <c r="D8497" s="90"/>
      <c r="E8497" s="90"/>
      <c r="F8497" s="90"/>
      <c r="G8497" s="90"/>
      <c r="H8497" s="90"/>
    </row>
    <row r="8498" spans="1:8">
      <c r="A8498" s="90"/>
      <c r="B8498" s="90"/>
      <c r="C8498" s="90"/>
      <c r="D8498" s="90"/>
      <c r="E8498" s="90"/>
      <c r="F8498" s="90"/>
      <c r="G8498" s="90"/>
      <c r="H8498" s="90"/>
    </row>
    <row r="8499" spans="1:8">
      <c r="A8499" s="90"/>
      <c r="B8499" s="90"/>
      <c r="C8499" s="90"/>
      <c r="D8499" s="90"/>
      <c r="E8499" s="90"/>
      <c r="F8499" s="90"/>
      <c r="G8499" s="90"/>
      <c r="H8499" s="90"/>
    </row>
    <row r="8500" spans="1:8">
      <c r="A8500" s="90"/>
      <c r="B8500" s="90"/>
      <c r="C8500" s="90"/>
      <c r="D8500" s="90"/>
      <c r="E8500" s="90"/>
      <c r="F8500" s="90"/>
      <c r="G8500" s="90"/>
      <c r="H8500" s="90"/>
    </row>
    <row r="8501" spans="1:8">
      <c r="A8501" s="90"/>
      <c r="B8501" s="90"/>
      <c r="C8501" s="90"/>
      <c r="D8501" s="90"/>
      <c r="E8501" s="90"/>
      <c r="F8501" s="90"/>
      <c r="G8501" s="90"/>
      <c r="H8501" s="90"/>
    </row>
    <row r="8502" spans="1:8">
      <c r="A8502" s="90"/>
      <c r="B8502" s="90"/>
      <c r="C8502" s="90"/>
      <c r="D8502" s="90"/>
      <c r="E8502" s="90"/>
      <c r="F8502" s="90"/>
      <c r="G8502" s="90"/>
      <c r="H8502" s="90"/>
    </row>
    <row r="8503" spans="1:8">
      <c r="A8503" s="90"/>
      <c r="B8503" s="90"/>
      <c r="C8503" s="90"/>
      <c r="D8503" s="90"/>
      <c r="E8503" s="90"/>
      <c r="F8503" s="90"/>
      <c r="G8503" s="90"/>
      <c r="H8503" s="90"/>
    </row>
    <row r="8504" spans="1:8">
      <c r="A8504" s="90"/>
      <c r="B8504" s="90"/>
      <c r="C8504" s="90"/>
      <c r="D8504" s="90"/>
      <c r="E8504" s="90"/>
      <c r="F8504" s="90"/>
      <c r="G8504" s="90"/>
      <c r="H8504" s="90"/>
    </row>
    <row r="8505" spans="1:8">
      <c r="A8505" s="90"/>
      <c r="B8505" s="90"/>
      <c r="C8505" s="90"/>
      <c r="D8505" s="90"/>
      <c r="E8505" s="90"/>
      <c r="F8505" s="90"/>
      <c r="G8505" s="90"/>
      <c r="H8505" s="90"/>
    </row>
    <row r="8506" spans="1:8">
      <c r="A8506" s="90"/>
      <c r="B8506" s="90"/>
      <c r="C8506" s="90"/>
      <c r="D8506" s="90"/>
      <c r="E8506" s="90"/>
      <c r="F8506" s="90"/>
      <c r="G8506" s="90"/>
      <c r="H8506" s="90"/>
    </row>
    <row r="8507" spans="1:8">
      <c r="A8507" s="90"/>
      <c r="B8507" s="90"/>
      <c r="C8507" s="90"/>
      <c r="D8507" s="90"/>
      <c r="E8507" s="90"/>
      <c r="F8507" s="90"/>
      <c r="G8507" s="90"/>
      <c r="H8507" s="90"/>
    </row>
    <row r="8508" spans="1:8">
      <c r="A8508" s="90"/>
      <c r="B8508" s="90"/>
      <c r="C8508" s="90"/>
      <c r="D8508" s="90"/>
      <c r="E8508" s="90"/>
      <c r="F8508" s="90"/>
      <c r="G8508" s="90"/>
      <c r="H8508" s="90"/>
    </row>
    <row r="8509" spans="1:8">
      <c r="A8509" s="90"/>
      <c r="B8509" s="90"/>
      <c r="C8509" s="90"/>
      <c r="D8509" s="90"/>
      <c r="E8509" s="90"/>
      <c r="F8509" s="90"/>
      <c r="G8509" s="90"/>
      <c r="H8509" s="90"/>
    </row>
    <row r="8510" spans="1:8">
      <c r="A8510" s="90"/>
      <c r="B8510" s="90"/>
      <c r="C8510" s="90"/>
      <c r="D8510" s="90"/>
      <c r="E8510" s="90"/>
      <c r="F8510" s="90"/>
      <c r="G8510" s="90"/>
      <c r="H8510" s="90"/>
    </row>
    <row r="8511" spans="1:8">
      <c r="A8511" s="90"/>
      <c r="B8511" s="90"/>
      <c r="C8511" s="90"/>
      <c r="D8511" s="90"/>
      <c r="E8511" s="90"/>
      <c r="F8511" s="90"/>
      <c r="G8511" s="90"/>
      <c r="H8511" s="90"/>
    </row>
    <row r="8512" spans="1:8">
      <c r="A8512" s="90"/>
      <c r="B8512" s="90"/>
      <c r="C8512" s="90"/>
      <c r="D8512" s="90"/>
      <c r="E8512" s="90"/>
      <c r="F8512" s="90"/>
      <c r="G8512" s="90"/>
      <c r="H8512" s="90"/>
    </row>
    <row r="8513" spans="1:8">
      <c r="A8513" s="90"/>
      <c r="B8513" s="90"/>
      <c r="C8513" s="90"/>
      <c r="D8513" s="90"/>
      <c r="E8513" s="90"/>
      <c r="F8513" s="90"/>
      <c r="G8513" s="90"/>
      <c r="H8513" s="90"/>
    </row>
    <row r="8514" spans="1:8">
      <c r="A8514" s="90"/>
      <c r="B8514" s="90"/>
      <c r="C8514" s="90"/>
      <c r="D8514" s="90"/>
      <c r="E8514" s="90"/>
      <c r="F8514" s="90"/>
      <c r="G8514" s="90"/>
      <c r="H8514" s="90"/>
    </row>
    <row r="8515" spans="1:8">
      <c r="A8515" s="90"/>
      <c r="B8515" s="90"/>
      <c r="C8515" s="90"/>
      <c r="D8515" s="90"/>
      <c r="E8515" s="90"/>
      <c r="F8515" s="90"/>
      <c r="G8515" s="90"/>
      <c r="H8515" s="90"/>
    </row>
    <row r="8516" spans="1:8">
      <c r="A8516" s="90"/>
      <c r="B8516" s="90"/>
      <c r="C8516" s="90"/>
      <c r="D8516" s="90"/>
      <c r="E8516" s="90"/>
      <c r="F8516" s="90"/>
      <c r="G8516" s="90"/>
      <c r="H8516" s="90"/>
    </row>
    <row r="8517" spans="1:8">
      <c r="A8517" s="90"/>
      <c r="B8517" s="90"/>
      <c r="C8517" s="90"/>
      <c r="D8517" s="90"/>
      <c r="E8517" s="90"/>
      <c r="F8517" s="90"/>
      <c r="G8517" s="90"/>
      <c r="H8517" s="90"/>
    </row>
    <row r="8518" spans="1:8">
      <c r="A8518" s="90"/>
      <c r="B8518" s="90"/>
      <c r="C8518" s="90"/>
      <c r="D8518" s="90"/>
      <c r="E8518" s="90"/>
      <c r="F8518" s="90"/>
      <c r="G8518" s="90"/>
      <c r="H8518" s="90"/>
    </row>
    <row r="8519" spans="1:8">
      <c r="A8519" s="90"/>
      <c r="B8519" s="90"/>
      <c r="C8519" s="90"/>
      <c r="D8519" s="90"/>
      <c r="E8519" s="90"/>
      <c r="F8519" s="90"/>
      <c r="G8519" s="90"/>
      <c r="H8519" s="90"/>
    </row>
    <row r="8520" spans="1:8">
      <c r="A8520" s="90"/>
      <c r="B8520" s="90"/>
      <c r="C8520" s="90"/>
      <c r="D8520" s="90"/>
      <c r="E8520" s="90"/>
      <c r="F8520" s="90"/>
      <c r="G8520" s="90"/>
      <c r="H8520" s="90"/>
    </row>
    <row r="8521" spans="1:8">
      <c r="A8521" s="90"/>
      <c r="B8521" s="90"/>
      <c r="C8521" s="90"/>
      <c r="D8521" s="90"/>
      <c r="E8521" s="90"/>
      <c r="F8521" s="90"/>
      <c r="G8521" s="90"/>
      <c r="H8521" s="90"/>
    </row>
    <row r="8522" spans="1:8">
      <c r="A8522" s="90"/>
      <c r="B8522" s="90"/>
      <c r="C8522" s="90"/>
      <c r="D8522" s="90"/>
      <c r="E8522" s="90"/>
      <c r="F8522" s="90"/>
      <c r="G8522" s="90"/>
      <c r="H8522" s="90"/>
    </row>
    <row r="8523" spans="1:8">
      <c r="A8523" s="90"/>
      <c r="B8523" s="90"/>
      <c r="C8523" s="90"/>
      <c r="D8523" s="90"/>
      <c r="E8523" s="90"/>
      <c r="F8523" s="90"/>
      <c r="G8523" s="90"/>
      <c r="H8523" s="90"/>
    </row>
    <row r="8524" spans="1:8">
      <c r="A8524" s="90"/>
      <c r="B8524" s="90"/>
      <c r="C8524" s="90"/>
      <c r="D8524" s="90"/>
      <c r="E8524" s="90"/>
      <c r="F8524" s="90"/>
      <c r="G8524" s="90"/>
      <c r="H8524" s="90"/>
    </row>
    <row r="8525" spans="1:8">
      <c r="A8525" s="90"/>
      <c r="B8525" s="90"/>
      <c r="C8525" s="90"/>
      <c r="D8525" s="90"/>
      <c r="E8525" s="90"/>
      <c r="F8525" s="90"/>
      <c r="G8525" s="90"/>
      <c r="H8525" s="90"/>
    </row>
    <row r="8526" spans="1:8">
      <c r="A8526" s="90"/>
      <c r="B8526" s="90"/>
      <c r="C8526" s="90"/>
      <c r="D8526" s="90"/>
      <c r="E8526" s="90"/>
      <c r="F8526" s="90"/>
      <c r="G8526" s="90"/>
      <c r="H8526" s="90"/>
    </row>
    <row r="8527" spans="1:8">
      <c r="A8527" s="90"/>
      <c r="B8527" s="90"/>
      <c r="C8527" s="90"/>
      <c r="D8527" s="90"/>
      <c r="E8527" s="90"/>
      <c r="F8527" s="90"/>
      <c r="G8527" s="90"/>
      <c r="H8527" s="90"/>
    </row>
    <row r="8528" spans="1:8">
      <c r="A8528" s="90"/>
      <c r="B8528" s="90"/>
      <c r="C8528" s="90"/>
      <c r="D8528" s="90"/>
      <c r="E8528" s="90"/>
      <c r="F8528" s="90"/>
      <c r="G8528" s="90"/>
      <c r="H8528" s="90"/>
    </row>
    <row r="8529" spans="1:8">
      <c r="A8529" s="90"/>
      <c r="B8529" s="90"/>
      <c r="C8529" s="90"/>
      <c r="D8529" s="90"/>
      <c r="E8529" s="90"/>
      <c r="F8529" s="90"/>
      <c r="G8529" s="90"/>
      <c r="H8529" s="90"/>
    </row>
    <row r="8530" spans="1:8">
      <c r="A8530" s="90"/>
      <c r="B8530" s="90"/>
      <c r="C8530" s="90"/>
      <c r="D8530" s="90"/>
      <c r="E8530" s="90"/>
      <c r="F8530" s="90"/>
      <c r="G8530" s="90"/>
      <c r="H8530" s="90"/>
    </row>
    <row r="8531" spans="1:8">
      <c r="A8531" s="90"/>
      <c r="B8531" s="90"/>
      <c r="C8531" s="90"/>
      <c r="D8531" s="90"/>
      <c r="E8531" s="90"/>
      <c r="F8531" s="90"/>
      <c r="G8531" s="90"/>
      <c r="H8531" s="90"/>
    </row>
    <row r="8532" spans="1:8">
      <c r="A8532" s="90"/>
      <c r="B8532" s="90"/>
      <c r="C8532" s="90"/>
      <c r="D8532" s="90"/>
      <c r="E8532" s="90"/>
      <c r="F8532" s="90"/>
      <c r="G8532" s="90"/>
      <c r="H8532" s="90"/>
    </row>
    <row r="8533" spans="1:8">
      <c r="A8533" s="90"/>
      <c r="B8533" s="90"/>
      <c r="C8533" s="90"/>
      <c r="D8533" s="90"/>
      <c r="E8533" s="90"/>
      <c r="F8533" s="90"/>
      <c r="G8533" s="90"/>
      <c r="H8533" s="90"/>
    </row>
    <row r="8534" spans="1:8">
      <c r="A8534" s="90"/>
      <c r="B8534" s="90"/>
      <c r="C8534" s="90"/>
      <c r="D8534" s="90"/>
      <c r="E8534" s="90"/>
      <c r="F8534" s="90"/>
      <c r="G8534" s="90"/>
      <c r="H8534" s="90"/>
    </row>
    <row r="8535" spans="1:8">
      <c r="A8535" s="90"/>
      <c r="B8535" s="90"/>
      <c r="C8535" s="90"/>
      <c r="D8535" s="90"/>
      <c r="E8535" s="90"/>
      <c r="F8535" s="90"/>
      <c r="G8535" s="90"/>
      <c r="H8535" s="90"/>
    </row>
    <row r="8536" spans="1:8">
      <c r="A8536" s="90"/>
      <c r="B8536" s="90"/>
      <c r="C8536" s="90"/>
      <c r="D8536" s="90"/>
      <c r="E8536" s="90"/>
      <c r="F8536" s="90"/>
      <c r="G8536" s="90"/>
      <c r="H8536" s="90"/>
    </row>
    <row r="8537" spans="1:8">
      <c r="A8537" s="90"/>
      <c r="B8537" s="90"/>
      <c r="C8537" s="90"/>
      <c r="D8537" s="90"/>
      <c r="E8537" s="90"/>
      <c r="F8537" s="90"/>
      <c r="G8537" s="90"/>
      <c r="H8537" s="90"/>
    </row>
    <row r="8538" spans="1:8">
      <c r="A8538" s="90"/>
      <c r="B8538" s="90"/>
      <c r="C8538" s="90"/>
      <c r="D8538" s="90"/>
      <c r="E8538" s="90"/>
      <c r="F8538" s="90"/>
      <c r="G8538" s="90"/>
      <c r="H8538" s="90"/>
    </row>
    <row r="8539" spans="1:8">
      <c r="A8539" s="90"/>
      <c r="B8539" s="90"/>
      <c r="C8539" s="90"/>
      <c r="D8539" s="90"/>
      <c r="E8539" s="90"/>
      <c r="F8539" s="90"/>
      <c r="G8539" s="90"/>
      <c r="H8539" s="90"/>
    </row>
    <row r="8540" spans="1:8">
      <c r="A8540" s="90"/>
      <c r="B8540" s="90"/>
      <c r="C8540" s="90"/>
      <c r="D8540" s="90"/>
      <c r="E8540" s="90"/>
      <c r="F8540" s="90"/>
      <c r="G8540" s="90"/>
      <c r="H8540" s="90"/>
    </row>
    <row r="8541" spans="1:8">
      <c r="A8541" s="90"/>
      <c r="B8541" s="90"/>
      <c r="C8541" s="90"/>
      <c r="D8541" s="90"/>
      <c r="E8541" s="90"/>
      <c r="F8541" s="90"/>
      <c r="G8541" s="90"/>
      <c r="H8541" s="90"/>
    </row>
    <row r="8542" spans="1:8">
      <c r="A8542" s="90"/>
      <c r="B8542" s="90"/>
      <c r="C8542" s="90"/>
      <c r="D8542" s="90"/>
      <c r="E8542" s="90"/>
      <c r="F8542" s="90"/>
      <c r="G8542" s="90"/>
      <c r="H8542" s="90"/>
    </row>
    <row r="8543" spans="1:8">
      <c r="A8543" s="90"/>
      <c r="B8543" s="90"/>
      <c r="C8543" s="90"/>
      <c r="D8543" s="90"/>
      <c r="E8543" s="90"/>
      <c r="F8543" s="90"/>
      <c r="G8543" s="90"/>
      <c r="H8543" s="90"/>
    </row>
    <row r="8544" spans="1:8">
      <c r="A8544" s="90"/>
      <c r="B8544" s="90"/>
      <c r="C8544" s="90"/>
      <c r="D8544" s="90"/>
      <c r="E8544" s="90"/>
      <c r="F8544" s="90"/>
      <c r="G8544" s="90"/>
      <c r="H8544" s="90"/>
    </row>
    <row r="8545" spans="1:8">
      <c r="A8545" s="90"/>
      <c r="B8545" s="90"/>
      <c r="C8545" s="90"/>
      <c r="D8545" s="90"/>
      <c r="E8545" s="90"/>
      <c r="F8545" s="90"/>
      <c r="G8545" s="90"/>
      <c r="H8545" s="90"/>
    </row>
    <row r="8546" spans="1:8">
      <c r="A8546" s="90"/>
      <c r="B8546" s="90"/>
      <c r="C8546" s="90"/>
      <c r="D8546" s="90"/>
      <c r="E8546" s="90"/>
      <c r="F8546" s="90"/>
      <c r="G8546" s="90"/>
      <c r="H8546" s="90"/>
    </row>
    <row r="8547" spans="1:8">
      <c r="A8547" s="90"/>
      <c r="B8547" s="90"/>
      <c r="C8547" s="90"/>
      <c r="D8547" s="90"/>
      <c r="E8547" s="90"/>
      <c r="F8547" s="90"/>
      <c r="G8547" s="90"/>
      <c r="H8547" s="90"/>
    </row>
    <row r="8548" spans="1:8">
      <c r="A8548" s="90"/>
      <c r="B8548" s="90"/>
      <c r="C8548" s="90"/>
      <c r="D8548" s="90"/>
      <c r="E8548" s="90"/>
      <c r="F8548" s="90"/>
      <c r="G8548" s="90"/>
      <c r="H8548" s="90"/>
    </row>
    <row r="8549" spans="1:8">
      <c r="A8549" s="90"/>
      <c r="B8549" s="90"/>
      <c r="C8549" s="90"/>
      <c r="D8549" s="90"/>
      <c r="E8549" s="90"/>
      <c r="F8549" s="90"/>
      <c r="G8549" s="90"/>
      <c r="H8549" s="90"/>
    </row>
    <row r="8550" spans="1:8">
      <c r="A8550" s="90"/>
      <c r="B8550" s="90"/>
      <c r="C8550" s="90"/>
      <c r="D8550" s="90"/>
      <c r="E8550" s="90"/>
      <c r="F8550" s="90"/>
      <c r="G8550" s="90"/>
      <c r="H8550" s="90"/>
    </row>
    <row r="8551" spans="1:8">
      <c r="A8551" s="90"/>
      <c r="B8551" s="90"/>
      <c r="C8551" s="90"/>
      <c r="D8551" s="90"/>
      <c r="E8551" s="90"/>
      <c r="F8551" s="90"/>
      <c r="G8551" s="90"/>
      <c r="H8551" s="90"/>
    </row>
    <row r="8552" spans="1:8">
      <c r="A8552" s="90"/>
      <c r="B8552" s="90"/>
      <c r="C8552" s="90"/>
      <c r="D8552" s="90"/>
      <c r="E8552" s="90"/>
      <c r="F8552" s="90"/>
      <c r="G8552" s="90"/>
      <c r="H8552" s="90"/>
    </row>
    <row r="8553" spans="1:8">
      <c r="A8553" s="90"/>
      <c r="B8553" s="90"/>
      <c r="C8553" s="90"/>
      <c r="D8553" s="90"/>
      <c r="E8553" s="90"/>
      <c r="F8553" s="90"/>
      <c r="G8553" s="90"/>
      <c r="H8553" s="90"/>
    </row>
    <row r="8554" spans="1:8">
      <c r="A8554" s="90"/>
      <c r="B8554" s="90"/>
      <c r="C8554" s="90"/>
      <c r="D8554" s="90"/>
      <c r="E8554" s="90"/>
      <c r="F8554" s="90"/>
      <c r="G8554" s="90"/>
      <c r="H8554" s="90"/>
    </row>
    <row r="8555" spans="1:8">
      <c r="A8555" s="90"/>
      <c r="B8555" s="90"/>
      <c r="C8555" s="90"/>
      <c r="D8555" s="90"/>
      <c r="E8555" s="90"/>
      <c r="F8555" s="90"/>
      <c r="G8555" s="90"/>
      <c r="H8555" s="90"/>
    </row>
    <row r="8556" spans="1:8">
      <c r="A8556" s="90"/>
      <c r="B8556" s="90"/>
      <c r="C8556" s="90"/>
      <c r="D8556" s="90"/>
      <c r="E8556" s="90"/>
      <c r="F8556" s="90"/>
      <c r="G8556" s="90"/>
      <c r="H8556" s="90"/>
    </row>
    <row r="8557" spans="1:8">
      <c r="A8557" s="90"/>
      <c r="B8557" s="90"/>
      <c r="C8557" s="90"/>
      <c r="D8557" s="90"/>
      <c r="E8557" s="90"/>
      <c r="F8557" s="90"/>
      <c r="G8557" s="90"/>
      <c r="H8557" s="90"/>
    </row>
    <row r="8558" spans="1:8">
      <c r="A8558" s="90"/>
      <c r="B8558" s="90"/>
      <c r="C8558" s="90"/>
      <c r="D8558" s="90"/>
      <c r="E8558" s="90"/>
      <c r="F8558" s="90"/>
      <c r="G8558" s="90"/>
      <c r="H8558" s="90"/>
    </row>
    <row r="8559" spans="1:8">
      <c r="A8559" s="90"/>
      <c r="B8559" s="90"/>
      <c r="C8559" s="90"/>
      <c r="D8559" s="90"/>
      <c r="E8559" s="90"/>
      <c r="F8559" s="90"/>
      <c r="G8559" s="90"/>
      <c r="H8559" s="90"/>
    </row>
    <row r="8560" spans="1:8">
      <c r="A8560" s="90"/>
      <c r="B8560" s="90"/>
      <c r="C8560" s="90"/>
      <c r="D8560" s="90"/>
      <c r="E8560" s="90"/>
      <c r="F8560" s="90"/>
      <c r="G8560" s="90"/>
      <c r="H8560" s="90"/>
    </row>
    <row r="8561" spans="1:8">
      <c r="A8561" s="90"/>
      <c r="B8561" s="90"/>
      <c r="C8561" s="90"/>
      <c r="D8561" s="90"/>
      <c r="E8561" s="90"/>
      <c r="F8561" s="90"/>
      <c r="G8561" s="90"/>
      <c r="H8561" s="90"/>
    </row>
    <row r="8562" spans="1:8">
      <c r="A8562" s="90"/>
      <c r="B8562" s="90"/>
      <c r="C8562" s="90"/>
      <c r="D8562" s="90"/>
      <c r="E8562" s="90"/>
      <c r="F8562" s="90"/>
      <c r="G8562" s="90"/>
      <c r="H8562" s="90"/>
    </row>
    <row r="8563" spans="1:8">
      <c r="A8563" s="90"/>
      <c r="B8563" s="90"/>
      <c r="C8563" s="90"/>
      <c r="D8563" s="90"/>
      <c r="E8563" s="90"/>
      <c r="F8563" s="90"/>
      <c r="G8563" s="90"/>
      <c r="H8563" s="90"/>
    </row>
    <row r="8564" spans="1:8">
      <c r="A8564" s="90"/>
      <c r="B8564" s="90"/>
      <c r="C8564" s="90"/>
      <c r="D8564" s="90"/>
      <c r="E8564" s="90"/>
      <c r="F8564" s="90"/>
      <c r="G8564" s="90"/>
      <c r="H8564" s="90"/>
    </row>
    <row r="8565" spans="1:8">
      <c r="A8565" s="90"/>
      <c r="B8565" s="90"/>
      <c r="C8565" s="90"/>
      <c r="D8565" s="90"/>
      <c r="E8565" s="90"/>
      <c r="F8565" s="90"/>
      <c r="G8565" s="90"/>
      <c r="H8565" s="90"/>
    </row>
    <row r="8566" spans="1:8">
      <c r="A8566" s="90"/>
      <c r="B8566" s="90"/>
      <c r="C8566" s="90"/>
      <c r="D8566" s="90"/>
      <c r="E8566" s="90"/>
      <c r="F8566" s="90"/>
      <c r="G8566" s="90"/>
      <c r="H8566" s="90"/>
    </row>
    <row r="8567" spans="1:8">
      <c r="A8567" s="90"/>
      <c r="B8567" s="90"/>
      <c r="C8567" s="90"/>
      <c r="D8567" s="90"/>
      <c r="E8567" s="90"/>
      <c r="F8567" s="90"/>
      <c r="G8567" s="90"/>
      <c r="H8567" s="90"/>
    </row>
    <row r="8568" spans="1:8">
      <c r="A8568" s="90"/>
      <c r="B8568" s="90"/>
      <c r="C8568" s="90"/>
      <c r="D8568" s="90"/>
      <c r="E8568" s="90"/>
      <c r="F8568" s="90"/>
      <c r="G8568" s="90"/>
      <c r="H8568" s="90"/>
    </row>
    <row r="8569" spans="1:8">
      <c r="A8569" s="90"/>
      <c r="B8569" s="90"/>
      <c r="C8569" s="90"/>
      <c r="D8569" s="90"/>
      <c r="E8569" s="90"/>
      <c r="F8569" s="90"/>
      <c r="G8569" s="90"/>
      <c r="H8569" s="90"/>
    </row>
    <row r="8570" spans="1:8">
      <c r="A8570" s="90"/>
      <c r="B8570" s="90"/>
      <c r="C8570" s="90"/>
      <c r="D8570" s="90"/>
      <c r="E8570" s="90"/>
      <c r="F8570" s="90"/>
      <c r="G8570" s="90"/>
      <c r="H8570" s="90"/>
    </row>
    <row r="8571" spans="1:8">
      <c r="A8571" s="90"/>
      <c r="B8571" s="90"/>
      <c r="C8571" s="90"/>
      <c r="D8571" s="90"/>
      <c r="E8571" s="90"/>
      <c r="F8571" s="90"/>
      <c r="G8571" s="90"/>
      <c r="H8571" s="90"/>
    </row>
    <row r="8572" spans="1:8">
      <c r="A8572" s="90"/>
      <c r="B8572" s="90"/>
      <c r="C8572" s="90"/>
      <c r="D8572" s="90"/>
      <c r="E8572" s="90"/>
      <c r="F8572" s="90"/>
      <c r="G8572" s="90"/>
      <c r="H8572" s="90"/>
    </row>
    <row r="8573" spans="1:8">
      <c r="A8573" s="90"/>
      <c r="B8573" s="90"/>
      <c r="C8573" s="90"/>
      <c r="D8573" s="90"/>
      <c r="E8573" s="90"/>
      <c r="F8573" s="90"/>
      <c r="G8573" s="90"/>
      <c r="H8573" s="90"/>
    </row>
    <row r="8574" spans="1:8">
      <c r="A8574" s="90"/>
      <c r="B8574" s="90"/>
      <c r="C8574" s="90"/>
      <c r="D8574" s="90"/>
      <c r="E8574" s="90"/>
      <c r="F8574" s="90"/>
      <c r="G8574" s="90"/>
      <c r="H8574" s="90"/>
    </row>
    <row r="8575" spans="1:8">
      <c r="A8575" s="90"/>
      <c r="B8575" s="90"/>
      <c r="C8575" s="90"/>
      <c r="D8575" s="90"/>
      <c r="E8575" s="90"/>
      <c r="F8575" s="90"/>
      <c r="G8575" s="90"/>
      <c r="H8575" s="90"/>
    </row>
    <row r="8576" spans="1:8">
      <c r="A8576" s="90"/>
      <c r="B8576" s="90"/>
      <c r="C8576" s="90"/>
      <c r="D8576" s="90"/>
      <c r="E8576" s="90"/>
      <c r="F8576" s="90"/>
      <c r="G8576" s="90"/>
      <c r="H8576" s="90"/>
    </row>
    <row r="8577" spans="1:8">
      <c r="A8577" s="90"/>
      <c r="B8577" s="90"/>
      <c r="C8577" s="90"/>
      <c r="D8577" s="90"/>
      <c r="E8577" s="90"/>
      <c r="F8577" s="90"/>
      <c r="G8577" s="90"/>
      <c r="H8577" s="90"/>
    </row>
    <row r="8578" spans="1:8">
      <c r="A8578" s="90"/>
      <c r="B8578" s="90"/>
      <c r="C8578" s="90"/>
      <c r="D8578" s="90"/>
      <c r="E8578" s="90"/>
      <c r="F8578" s="90"/>
      <c r="G8578" s="90"/>
      <c r="H8578" s="90"/>
    </row>
    <row r="8579" spans="1:8">
      <c r="A8579" s="90"/>
      <c r="B8579" s="90"/>
      <c r="C8579" s="90"/>
      <c r="D8579" s="90"/>
      <c r="E8579" s="90"/>
      <c r="F8579" s="90"/>
      <c r="G8579" s="90"/>
      <c r="H8579" s="90"/>
    </row>
    <row r="8580" spans="1:8">
      <c r="A8580" s="90"/>
      <c r="B8580" s="90"/>
      <c r="C8580" s="90"/>
      <c r="D8580" s="90"/>
      <c r="E8580" s="90"/>
      <c r="F8580" s="90"/>
      <c r="G8580" s="90"/>
      <c r="H8580" s="90"/>
    </row>
    <row r="8581" spans="1:8">
      <c r="A8581" s="90"/>
      <c r="B8581" s="90"/>
      <c r="C8581" s="90"/>
      <c r="D8581" s="90"/>
      <c r="E8581" s="90"/>
      <c r="F8581" s="90"/>
      <c r="G8581" s="90"/>
      <c r="H8581" s="90"/>
    </row>
    <row r="8582" spans="1:8">
      <c r="A8582" s="90"/>
      <c r="B8582" s="90"/>
      <c r="C8582" s="90"/>
      <c r="D8582" s="90"/>
      <c r="E8582" s="90"/>
      <c r="F8582" s="90"/>
      <c r="G8582" s="90"/>
      <c r="H8582" s="90"/>
    </row>
    <row r="8583" spans="1:8">
      <c r="A8583" s="90"/>
      <c r="B8583" s="90"/>
      <c r="C8583" s="90"/>
      <c r="D8583" s="90"/>
      <c r="E8583" s="90"/>
      <c r="F8583" s="90"/>
      <c r="G8583" s="90"/>
      <c r="H8583" s="90"/>
    </row>
    <row r="8584" spans="1:8">
      <c r="A8584" s="90"/>
      <c r="B8584" s="90"/>
      <c r="C8584" s="90"/>
      <c r="D8584" s="90"/>
      <c r="E8584" s="90"/>
      <c r="F8584" s="90"/>
      <c r="G8584" s="90"/>
      <c r="H8584" s="90"/>
    </row>
    <row r="8585" spans="1:8">
      <c r="A8585" s="90"/>
      <c r="B8585" s="90"/>
      <c r="C8585" s="90"/>
      <c r="D8585" s="90"/>
      <c r="E8585" s="90"/>
      <c r="F8585" s="90"/>
      <c r="G8585" s="90"/>
      <c r="H8585" s="90"/>
    </row>
    <row r="8586" spans="1:8">
      <c r="A8586" s="90"/>
      <c r="B8586" s="90"/>
      <c r="C8586" s="90"/>
      <c r="D8586" s="90"/>
      <c r="E8586" s="90"/>
      <c r="F8586" s="90"/>
      <c r="G8586" s="90"/>
      <c r="H8586" s="90"/>
    </row>
    <row r="8587" spans="1:8">
      <c r="A8587" s="90"/>
      <c r="B8587" s="90"/>
      <c r="C8587" s="90"/>
      <c r="D8587" s="90"/>
      <c r="E8587" s="90"/>
      <c r="F8587" s="90"/>
      <c r="G8587" s="90"/>
      <c r="H8587" s="90"/>
    </row>
    <row r="8588" spans="1:8">
      <c r="A8588" s="90"/>
      <c r="B8588" s="90"/>
      <c r="C8588" s="90"/>
      <c r="D8588" s="90"/>
      <c r="E8588" s="90"/>
      <c r="F8588" s="90"/>
      <c r="G8588" s="90"/>
      <c r="H8588" s="90"/>
    </row>
    <row r="8589" spans="1:8">
      <c r="A8589" s="90"/>
      <c r="B8589" s="90"/>
      <c r="C8589" s="90"/>
      <c r="D8589" s="90"/>
      <c r="E8589" s="90"/>
      <c r="F8589" s="90"/>
      <c r="G8589" s="90"/>
      <c r="H8589" s="90"/>
    </row>
    <row r="8590" spans="1:8">
      <c r="A8590" s="90"/>
      <c r="B8590" s="90"/>
      <c r="C8590" s="90"/>
      <c r="D8590" s="90"/>
      <c r="E8590" s="90"/>
      <c r="F8590" s="90"/>
      <c r="G8590" s="90"/>
      <c r="H8590" s="90"/>
    </row>
    <row r="8591" spans="1:8">
      <c r="A8591" s="90"/>
      <c r="B8591" s="90"/>
      <c r="C8591" s="90"/>
      <c r="D8591" s="90"/>
      <c r="E8591" s="90"/>
      <c r="F8591" s="90"/>
      <c r="G8591" s="90"/>
      <c r="H8591" s="90"/>
    </row>
    <row r="8592" spans="1:8">
      <c r="A8592" s="90"/>
      <c r="B8592" s="90"/>
      <c r="C8592" s="90"/>
      <c r="D8592" s="90"/>
      <c r="E8592" s="90"/>
      <c r="F8592" s="90"/>
      <c r="G8592" s="90"/>
      <c r="H8592" s="90"/>
    </row>
    <row r="8593" spans="1:8">
      <c r="A8593" s="90"/>
      <c r="B8593" s="90"/>
      <c r="C8593" s="90"/>
      <c r="D8593" s="90"/>
      <c r="E8593" s="90"/>
      <c r="F8593" s="90"/>
      <c r="G8593" s="90"/>
      <c r="H8593" s="90"/>
    </row>
    <row r="8594" spans="1:8">
      <c r="A8594" s="90"/>
      <c r="B8594" s="90"/>
      <c r="C8594" s="90"/>
      <c r="D8594" s="90"/>
      <c r="E8594" s="90"/>
      <c r="F8594" s="90"/>
      <c r="G8594" s="90"/>
      <c r="H8594" s="90"/>
    </row>
    <row r="8595" spans="1:8">
      <c r="A8595" s="90"/>
      <c r="B8595" s="90"/>
      <c r="C8595" s="90"/>
      <c r="D8595" s="90"/>
      <c r="E8595" s="90"/>
      <c r="F8595" s="90"/>
      <c r="G8595" s="90"/>
      <c r="H8595" s="90"/>
    </row>
    <row r="8596" spans="1:8">
      <c r="A8596" s="90"/>
      <c r="B8596" s="90"/>
      <c r="C8596" s="90"/>
      <c r="D8596" s="90"/>
      <c r="E8596" s="90"/>
      <c r="F8596" s="90"/>
      <c r="G8596" s="90"/>
      <c r="H8596" s="90"/>
    </row>
    <row r="8597" spans="1:8">
      <c r="A8597" s="90"/>
      <c r="B8597" s="90"/>
      <c r="C8597" s="90"/>
      <c r="D8597" s="90"/>
      <c r="E8597" s="90"/>
      <c r="F8597" s="90"/>
      <c r="G8597" s="90"/>
      <c r="H8597" s="90"/>
    </row>
    <row r="8598" spans="1:8">
      <c r="A8598" s="90"/>
      <c r="B8598" s="90"/>
      <c r="C8598" s="90"/>
      <c r="D8598" s="90"/>
      <c r="E8598" s="90"/>
      <c r="F8598" s="90"/>
      <c r="G8598" s="90"/>
      <c r="H8598" s="90"/>
    </row>
    <row r="8599" spans="1:8">
      <c r="A8599" s="90"/>
      <c r="B8599" s="90"/>
      <c r="C8599" s="90"/>
      <c r="D8599" s="90"/>
      <c r="E8599" s="90"/>
      <c r="F8599" s="90"/>
      <c r="G8599" s="90"/>
      <c r="H8599" s="90"/>
    </row>
    <row r="8600" spans="1:8">
      <c r="A8600" s="90"/>
      <c r="B8600" s="90"/>
      <c r="C8600" s="90"/>
      <c r="D8600" s="90"/>
      <c r="E8600" s="90"/>
      <c r="F8600" s="90"/>
      <c r="G8600" s="90"/>
      <c r="H8600" s="90"/>
    </row>
    <row r="8601" spans="1:8">
      <c r="A8601" s="90"/>
      <c r="B8601" s="90"/>
      <c r="C8601" s="90"/>
      <c r="D8601" s="90"/>
      <c r="E8601" s="90"/>
      <c r="F8601" s="90"/>
      <c r="G8601" s="90"/>
      <c r="H8601" s="90"/>
    </row>
    <row r="8602" spans="1:8">
      <c r="A8602" s="90"/>
      <c r="B8602" s="90"/>
      <c r="C8602" s="90"/>
      <c r="D8602" s="90"/>
      <c r="E8602" s="90"/>
      <c r="F8602" s="90"/>
      <c r="G8602" s="90"/>
      <c r="H8602" s="90"/>
    </row>
    <row r="8603" spans="1:8">
      <c r="A8603" s="90"/>
      <c r="B8603" s="90"/>
      <c r="C8603" s="90"/>
      <c r="D8603" s="90"/>
      <c r="E8603" s="90"/>
      <c r="F8603" s="90"/>
      <c r="G8603" s="90"/>
      <c r="H8603" s="90"/>
    </row>
    <row r="8604" spans="1:8">
      <c r="A8604" s="90"/>
      <c r="B8604" s="90"/>
      <c r="C8604" s="90"/>
      <c r="D8604" s="90"/>
      <c r="E8604" s="90"/>
      <c r="F8604" s="90"/>
      <c r="G8604" s="90"/>
      <c r="H8604" s="90"/>
    </row>
    <row r="8605" spans="1:8">
      <c r="A8605" s="90"/>
      <c r="B8605" s="90"/>
      <c r="C8605" s="90"/>
      <c r="D8605" s="90"/>
      <c r="E8605" s="90"/>
      <c r="F8605" s="90"/>
      <c r="G8605" s="90"/>
      <c r="H8605" s="90"/>
    </row>
    <row r="8606" spans="1:8">
      <c r="A8606" s="90"/>
      <c r="B8606" s="90"/>
      <c r="C8606" s="90"/>
      <c r="D8606" s="90"/>
      <c r="E8606" s="90"/>
      <c r="F8606" s="90"/>
      <c r="G8606" s="90"/>
      <c r="H8606" s="90"/>
    </row>
    <row r="8607" spans="1:8">
      <c r="A8607" s="90"/>
      <c r="B8607" s="90"/>
      <c r="C8607" s="90"/>
      <c r="D8607" s="90"/>
      <c r="E8607" s="90"/>
      <c r="F8607" s="90"/>
      <c r="G8607" s="90"/>
      <c r="H8607" s="90"/>
    </row>
    <row r="8608" spans="1:8">
      <c r="A8608" s="90"/>
      <c r="B8608" s="90"/>
      <c r="C8608" s="90"/>
      <c r="D8608" s="90"/>
      <c r="E8608" s="90"/>
      <c r="F8608" s="90"/>
      <c r="G8608" s="90"/>
      <c r="H8608" s="90"/>
    </row>
    <row r="8609" spans="1:8">
      <c r="A8609" s="90"/>
      <c r="B8609" s="90"/>
      <c r="C8609" s="90"/>
      <c r="D8609" s="90"/>
      <c r="E8609" s="90"/>
      <c r="F8609" s="90"/>
      <c r="G8609" s="90"/>
      <c r="H8609" s="90"/>
    </row>
    <row r="8610" spans="1:8">
      <c r="A8610" s="90"/>
      <c r="B8610" s="90"/>
      <c r="C8610" s="90"/>
      <c r="D8610" s="90"/>
      <c r="E8610" s="90"/>
      <c r="F8610" s="90"/>
      <c r="G8610" s="90"/>
      <c r="H8610" s="90"/>
    </row>
    <row r="8611" spans="1:8">
      <c r="A8611" s="90"/>
      <c r="B8611" s="90"/>
      <c r="C8611" s="90"/>
      <c r="D8611" s="90"/>
      <c r="E8611" s="90"/>
      <c r="F8611" s="90"/>
      <c r="G8611" s="90"/>
      <c r="H8611" s="90"/>
    </row>
    <row r="8612" spans="1:8">
      <c r="A8612" s="90"/>
      <c r="B8612" s="90"/>
      <c r="C8612" s="90"/>
      <c r="D8612" s="90"/>
      <c r="E8612" s="90"/>
      <c r="F8612" s="90"/>
      <c r="G8612" s="90"/>
      <c r="H8612" s="90"/>
    </row>
    <row r="8613" spans="1:8">
      <c r="A8613" s="90"/>
      <c r="B8613" s="90"/>
      <c r="C8613" s="90"/>
      <c r="D8613" s="90"/>
      <c r="E8613" s="90"/>
      <c r="F8613" s="90"/>
      <c r="G8613" s="90"/>
      <c r="H8613" s="90"/>
    </row>
    <row r="8614" spans="1:8">
      <c r="A8614" s="90"/>
      <c r="B8614" s="90"/>
      <c r="C8614" s="90"/>
      <c r="D8614" s="90"/>
      <c r="E8614" s="90"/>
      <c r="F8614" s="90"/>
      <c r="G8614" s="90"/>
      <c r="H8614" s="90"/>
    </row>
    <row r="8615" spans="1:8">
      <c r="A8615" s="90"/>
      <c r="B8615" s="90"/>
      <c r="C8615" s="90"/>
      <c r="D8615" s="90"/>
      <c r="E8615" s="90"/>
      <c r="F8615" s="90"/>
      <c r="G8615" s="90"/>
      <c r="H8615" s="90"/>
    </row>
    <row r="8616" spans="1:8">
      <c r="A8616" s="90"/>
      <c r="B8616" s="90"/>
      <c r="C8616" s="90"/>
      <c r="D8616" s="90"/>
      <c r="E8616" s="90"/>
      <c r="F8616" s="90"/>
      <c r="G8616" s="90"/>
      <c r="H8616" s="90"/>
    </row>
    <row r="8617" spans="1:8">
      <c r="A8617" s="90"/>
      <c r="B8617" s="90"/>
      <c r="C8617" s="90"/>
      <c r="D8617" s="90"/>
      <c r="E8617" s="90"/>
      <c r="F8617" s="90"/>
      <c r="G8617" s="90"/>
      <c r="H8617" s="90"/>
    </row>
    <row r="8618" spans="1:8">
      <c r="A8618" s="90"/>
      <c r="B8618" s="90"/>
      <c r="C8618" s="90"/>
      <c r="D8618" s="90"/>
      <c r="E8618" s="90"/>
      <c r="F8618" s="90"/>
      <c r="G8618" s="90"/>
      <c r="H8618" s="90"/>
    </row>
    <row r="8619" spans="1:8">
      <c r="A8619" s="90"/>
      <c r="B8619" s="90"/>
      <c r="C8619" s="90"/>
      <c r="D8619" s="90"/>
      <c r="E8619" s="90"/>
      <c r="F8619" s="90"/>
      <c r="G8619" s="90"/>
      <c r="H8619" s="90"/>
    </row>
    <row r="8620" spans="1:8">
      <c r="A8620" s="90"/>
      <c r="B8620" s="90"/>
      <c r="C8620" s="90"/>
      <c r="D8620" s="90"/>
      <c r="E8620" s="90"/>
      <c r="F8620" s="90"/>
      <c r="G8620" s="90"/>
      <c r="H8620" s="90"/>
    </row>
    <row r="8621" spans="1:8">
      <c r="A8621" s="90"/>
      <c r="B8621" s="90"/>
      <c r="C8621" s="90"/>
      <c r="D8621" s="90"/>
      <c r="E8621" s="90"/>
      <c r="F8621" s="90"/>
      <c r="G8621" s="90"/>
      <c r="H8621" s="90"/>
    </row>
    <row r="8622" spans="1:8">
      <c r="A8622" s="90"/>
      <c r="B8622" s="90"/>
      <c r="C8622" s="90"/>
      <c r="D8622" s="90"/>
      <c r="E8622" s="90"/>
      <c r="F8622" s="90"/>
      <c r="G8622" s="90"/>
      <c r="H8622" s="90"/>
    </row>
    <row r="8623" spans="1:8">
      <c r="A8623" s="90"/>
      <c r="B8623" s="90"/>
      <c r="C8623" s="90"/>
      <c r="D8623" s="90"/>
      <c r="E8623" s="90"/>
      <c r="F8623" s="90"/>
      <c r="G8623" s="90"/>
      <c r="H8623" s="90"/>
    </row>
    <row r="8624" spans="1:8">
      <c r="A8624" s="90"/>
      <c r="B8624" s="90"/>
      <c r="C8624" s="90"/>
      <c r="D8624" s="90"/>
      <c r="E8624" s="90"/>
      <c r="F8624" s="90"/>
      <c r="G8624" s="90"/>
      <c r="H8624" s="90"/>
    </row>
    <row r="8625" spans="1:8">
      <c r="A8625" s="90"/>
      <c r="B8625" s="90"/>
      <c r="C8625" s="90"/>
      <c r="D8625" s="90"/>
      <c r="E8625" s="90"/>
      <c r="F8625" s="90"/>
      <c r="G8625" s="90"/>
      <c r="H8625" s="90"/>
    </row>
    <row r="8626" spans="1:8">
      <c r="A8626" s="90"/>
      <c r="B8626" s="90"/>
      <c r="C8626" s="90"/>
      <c r="D8626" s="90"/>
      <c r="E8626" s="90"/>
      <c r="F8626" s="90"/>
      <c r="G8626" s="90"/>
      <c r="H8626" s="90"/>
    </row>
    <row r="8627" spans="1:8">
      <c r="A8627" s="90"/>
      <c r="B8627" s="90"/>
      <c r="C8627" s="90"/>
      <c r="D8627" s="90"/>
      <c r="E8627" s="90"/>
      <c r="F8627" s="90"/>
      <c r="G8627" s="90"/>
      <c r="H8627" s="90"/>
    </row>
    <row r="8628" spans="1:8">
      <c r="A8628" s="90"/>
      <c r="B8628" s="90"/>
      <c r="C8628" s="90"/>
      <c r="D8628" s="90"/>
      <c r="E8628" s="90"/>
      <c r="F8628" s="90"/>
      <c r="G8628" s="90"/>
      <c r="H8628" s="90"/>
    </row>
    <row r="8629" spans="1:8">
      <c r="A8629" s="90"/>
      <c r="B8629" s="90"/>
      <c r="C8629" s="90"/>
      <c r="D8629" s="90"/>
      <c r="E8629" s="90"/>
      <c r="F8629" s="90"/>
      <c r="G8629" s="90"/>
      <c r="H8629" s="90"/>
    </row>
    <row r="8630" spans="1:8">
      <c r="A8630" s="90"/>
      <c r="B8630" s="90"/>
      <c r="C8630" s="90"/>
      <c r="D8630" s="90"/>
      <c r="E8630" s="90"/>
      <c r="F8630" s="90"/>
      <c r="G8630" s="90"/>
      <c r="H8630" s="90"/>
    </row>
    <row r="8631" spans="1:8">
      <c r="A8631" s="90"/>
      <c r="B8631" s="90"/>
      <c r="C8631" s="90"/>
      <c r="D8631" s="90"/>
      <c r="E8631" s="90"/>
      <c r="F8631" s="90"/>
      <c r="G8631" s="90"/>
      <c r="H8631" s="90"/>
    </row>
    <row r="8632" spans="1:8">
      <c r="A8632" s="90"/>
      <c r="B8632" s="90"/>
      <c r="C8632" s="90"/>
      <c r="D8632" s="90"/>
      <c r="E8632" s="90"/>
      <c r="F8632" s="90"/>
      <c r="G8632" s="90"/>
      <c r="H8632" s="90"/>
    </row>
    <row r="8633" spans="1:8">
      <c r="A8633" s="90"/>
      <c r="B8633" s="90"/>
      <c r="C8633" s="90"/>
      <c r="D8633" s="90"/>
      <c r="E8633" s="90"/>
      <c r="F8633" s="90"/>
      <c r="G8633" s="90"/>
      <c r="H8633" s="90"/>
    </row>
    <row r="8634" spans="1:8">
      <c r="A8634" s="90"/>
      <c r="B8634" s="90"/>
      <c r="C8634" s="90"/>
      <c r="D8634" s="90"/>
      <c r="E8634" s="90"/>
      <c r="F8634" s="90"/>
      <c r="G8634" s="90"/>
      <c r="H8634" s="90"/>
    </row>
    <row r="8635" spans="1:8">
      <c r="A8635" s="90"/>
      <c r="B8635" s="90"/>
      <c r="C8635" s="90"/>
      <c r="D8635" s="90"/>
      <c r="E8635" s="90"/>
      <c r="F8635" s="90"/>
      <c r="G8635" s="90"/>
      <c r="H8635" s="90"/>
    </row>
    <row r="8636" spans="1:8">
      <c r="A8636" s="90"/>
      <c r="B8636" s="90"/>
      <c r="C8636" s="90"/>
      <c r="D8636" s="90"/>
      <c r="E8636" s="90"/>
      <c r="F8636" s="90"/>
      <c r="G8636" s="90"/>
      <c r="H8636" s="90"/>
    </row>
    <row r="8637" spans="1:8">
      <c r="A8637" s="90"/>
      <c r="B8637" s="90"/>
      <c r="C8637" s="90"/>
      <c r="D8637" s="90"/>
      <c r="E8637" s="90"/>
      <c r="F8637" s="90"/>
      <c r="G8637" s="90"/>
      <c r="H8637" s="90"/>
    </row>
    <row r="8638" spans="1:8">
      <c r="A8638" s="90"/>
      <c r="B8638" s="90"/>
      <c r="C8638" s="90"/>
      <c r="D8638" s="90"/>
      <c r="E8638" s="90"/>
      <c r="F8638" s="90"/>
      <c r="G8638" s="90"/>
      <c r="H8638" s="90"/>
    </row>
    <row r="8639" spans="1:8">
      <c r="A8639" s="90"/>
      <c r="B8639" s="90"/>
      <c r="C8639" s="90"/>
      <c r="D8639" s="90"/>
      <c r="E8639" s="90"/>
      <c r="F8639" s="90"/>
      <c r="G8639" s="90"/>
      <c r="H8639" s="90"/>
    </row>
    <row r="8640" spans="1:8">
      <c r="A8640" s="90"/>
      <c r="B8640" s="90"/>
      <c r="C8640" s="90"/>
      <c r="D8640" s="90"/>
      <c r="E8640" s="90"/>
      <c r="F8640" s="90"/>
      <c r="G8640" s="90"/>
      <c r="H8640" s="90"/>
    </row>
    <row r="8641" spans="1:8">
      <c r="A8641" s="90"/>
      <c r="B8641" s="90"/>
      <c r="C8641" s="90"/>
      <c r="D8641" s="90"/>
      <c r="E8641" s="90"/>
      <c r="F8641" s="90"/>
      <c r="G8641" s="90"/>
      <c r="H8641" s="90"/>
    </row>
    <row r="8642" spans="1:8">
      <c r="A8642" s="90"/>
      <c r="B8642" s="90"/>
      <c r="C8642" s="90"/>
      <c r="D8642" s="90"/>
      <c r="E8642" s="90"/>
      <c r="F8642" s="90"/>
      <c r="G8642" s="90"/>
      <c r="H8642" s="90"/>
    </row>
    <row r="8643" spans="1:8">
      <c r="A8643" s="90"/>
      <c r="B8643" s="90"/>
      <c r="C8643" s="90"/>
      <c r="D8643" s="90"/>
      <c r="E8643" s="90"/>
      <c r="F8643" s="90"/>
      <c r="G8643" s="90"/>
      <c r="H8643" s="90"/>
    </row>
    <row r="8644" spans="1:8">
      <c r="A8644" s="90"/>
      <c r="B8644" s="90"/>
      <c r="C8644" s="90"/>
      <c r="D8644" s="90"/>
      <c r="E8644" s="90"/>
      <c r="F8644" s="90"/>
      <c r="G8644" s="90"/>
      <c r="H8644" s="90"/>
    </row>
    <row r="8645" spans="1:8">
      <c r="A8645" s="90"/>
      <c r="B8645" s="90"/>
      <c r="C8645" s="90"/>
      <c r="D8645" s="90"/>
      <c r="E8645" s="90"/>
      <c r="F8645" s="90"/>
      <c r="G8645" s="90"/>
      <c r="H8645" s="90"/>
    </row>
    <row r="8646" spans="1:8">
      <c r="A8646" s="90"/>
      <c r="B8646" s="90"/>
      <c r="C8646" s="90"/>
      <c r="D8646" s="90"/>
      <c r="E8646" s="90"/>
      <c r="F8646" s="90"/>
      <c r="G8646" s="90"/>
      <c r="H8646" s="90"/>
    </row>
    <row r="8647" spans="1:8">
      <c r="A8647" s="90"/>
      <c r="B8647" s="90"/>
      <c r="C8647" s="90"/>
      <c r="D8647" s="90"/>
      <c r="E8647" s="90"/>
      <c r="F8647" s="90"/>
      <c r="G8647" s="90"/>
      <c r="H8647" s="90"/>
    </row>
    <row r="8648" spans="1:8">
      <c r="A8648" s="90"/>
      <c r="B8648" s="90"/>
      <c r="C8648" s="90"/>
      <c r="D8648" s="90"/>
      <c r="E8648" s="90"/>
      <c r="F8648" s="90"/>
      <c r="G8648" s="90"/>
      <c r="H8648" s="90"/>
    </row>
    <row r="8649" spans="1:8">
      <c r="A8649" s="90"/>
      <c r="B8649" s="90"/>
      <c r="C8649" s="90"/>
      <c r="D8649" s="90"/>
      <c r="E8649" s="90"/>
      <c r="F8649" s="90"/>
      <c r="G8649" s="90"/>
      <c r="H8649" s="90"/>
    </row>
    <row r="8650" spans="1:8">
      <c r="A8650" s="90"/>
      <c r="B8650" s="90"/>
      <c r="C8650" s="90"/>
      <c r="D8650" s="90"/>
      <c r="E8650" s="90"/>
      <c r="F8650" s="90"/>
      <c r="G8650" s="90"/>
      <c r="H8650" s="90"/>
    </row>
    <row r="8651" spans="1:8">
      <c r="A8651" s="90"/>
      <c r="B8651" s="90"/>
      <c r="C8651" s="90"/>
      <c r="D8651" s="90"/>
      <c r="E8651" s="90"/>
      <c r="F8651" s="90"/>
      <c r="G8651" s="90"/>
      <c r="H8651" s="90"/>
    </row>
    <row r="8652" spans="1:8">
      <c r="A8652" s="90"/>
      <c r="B8652" s="90"/>
      <c r="C8652" s="90"/>
      <c r="D8652" s="90"/>
      <c r="E8652" s="90"/>
      <c r="F8652" s="90"/>
      <c r="G8652" s="90"/>
      <c r="H8652" s="90"/>
    </row>
    <row r="8653" spans="1:8">
      <c r="A8653" s="90"/>
      <c r="B8653" s="90"/>
      <c r="C8653" s="90"/>
      <c r="D8653" s="90"/>
      <c r="E8653" s="90"/>
      <c r="F8653" s="90"/>
      <c r="G8653" s="90"/>
      <c r="H8653" s="90"/>
    </row>
    <row r="8654" spans="1:8">
      <c r="A8654" s="90"/>
      <c r="B8654" s="90"/>
      <c r="C8654" s="90"/>
      <c r="D8654" s="90"/>
      <c r="E8654" s="90"/>
      <c r="F8654" s="90"/>
      <c r="G8654" s="90"/>
      <c r="H8654" s="90"/>
    </row>
    <row r="8655" spans="1:8">
      <c r="A8655" s="90"/>
      <c r="B8655" s="90"/>
      <c r="C8655" s="90"/>
      <c r="D8655" s="90"/>
      <c r="E8655" s="90"/>
      <c r="F8655" s="90"/>
      <c r="G8655" s="90"/>
      <c r="H8655" s="90"/>
    </row>
    <row r="8656" spans="1:8">
      <c r="A8656" s="90"/>
      <c r="B8656" s="90"/>
      <c r="C8656" s="90"/>
      <c r="D8656" s="90"/>
      <c r="E8656" s="90"/>
      <c r="F8656" s="90"/>
      <c r="G8656" s="90"/>
      <c r="H8656" s="90"/>
    </row>
    <row r="8657" spans="1:8">
      <c r="A8657" s="90"/>
      <c r="B8657" s="90"/>
      <c r="C8657" s="90"/>
      <c r="D8657" s="90"/>
      <c r="E8657" s="90"/>
      <c r="F8657" s="90"/>
      <c r="G8657" s="90"/>
      <c r="H8657" s="90"/>
    </row>
    <row r="8658" spans="1:8">
      <c r="A8658" s="90"/>
      <c r="B8658" s="90"/>
      <c r="C8658" s="90"/>
      <c r="D8658" s="90"/>
      <c r="E8658" s="90"/>
      <c r="F8658" s="90"/>
      <c r="G8658" s="90"/>
      <c r="H8658" s="90"/>
    </row>
    <row r="8659" spans="1:8">
      <c r="A8659" s="90"/>
      <c r="B8659" s="90"/>
      <c r="C8659" s="90"/>
      <c r="D8659" s="90"/>
      <c r="E8659" s="90"/>
      <c r="F8659" s="90"/>
      <c r="G8659" s="90"/>
      <c r="H8659" s="90"/>
    </row>
    <row r="8660" spans="1:8">
      <c r="A8660" s="90"/>
      <c r="B8660" s="90"/>
      <c r="C8660" s="90"/>
      <c r="D8660" s="90"/>
      <c r="E8660" s="90"/>
      <c r="F8660" s="90"/>
      <c r="G8660" s="90"/>
      <c r="H8660" s="90"/>
    </row>
    <row r="8661" spans="1:8">
      <c r="A8661" s="90"/>
      <c r="B8661" s="90"/>
      <c r="C8661" s="90"/>
      <c r="D8661" s="90"/>
      <c r="E8661" s="90"/>
      <c r="F8661" s="90"/>
      <c r="G8661" s="90"/>
      <c r="H8661" s="90"/>
    </row>
    <row r="8662" spans="1:8">
      <c r="A8662" s="90"/>
      <c r="B8662" s="90"/>
      <c r="C8662" s="90"/>
      <c r="D8662" s="90"/>
      <c r="E8662" s="90"/>
      <c r="F8662" s="90"/>
      <c r="G8662" s="90"/>
      <c r="H8662" s="90"/>
    </row>
    <row r="8663" spans="1:8">
      <c r="A8663" s="90"/>
      <c r="B8663" s="90"/>
      <c r="C8663" s="90"/>
      <c r="D8663" s="90"/>
      <c r="E8663" s="90"/>
      <c r="F8663" s="90"/>
      <c r="G8663" s="90"/>
      <c r="H8663" s="90"/>
    </row>
    <row r="8664" spans="1:8">
      <c r="A8664" s="90"/>
      <c r="B8664" s="90"/>
      <c r="C8664" s="90"/>
      <c r="D8664" s="90"/>
      <c r="E8664" s="90"/>
      <c r="F8664" s="90"/>
      <c r="G8664" s="90"/>
      <c r="H8664" s="90"/>
    </row>
    <row r="8665" spans="1:8">
      <c r="A8665" s="90"/>
      <c r="B8665" s="90"/>
      <c r="C8665" s="90"/>
      <c r="D8665" s="90"/>
      <c r="E8665" s="90"/>
      <c r="F8665" s="90"/>
      <c r="G8665" s="90"/>
      <c r="H8665" s="90"/>
    </row>
    <row r="8666" spans="1:8">
      <c r="A8666" s="90"/>
      <c r="B8666" s="90"/>
      <c r="C8666" s="90"/>
      <c r="D8666" s="90"/>
      <c r="E8666" s="90"/>
      <c r="F8666" s="90"/>
      <c r="G8666" s="90"/>
      <c r="H8666" s="90"/>
    </row>
    <row r="8667" spans="1:8">
      <c r="A8667" s="90"/>
      <c r="B8667" s="90"/>
      <c r="C8667" s="90"/>
      <c r="D8667" s="90"/>
      <c r="E8667" s="90"/>
      <c r="F8667" s="90"/>
      <c r="G8667" s="90"/>
      <c r="H8667" s="90"/>
    </row>
    <row r="8668" spans="1:8">
      <c r="A8668" s="90"/>
      <c r="B8668" s="90"/>
      <c r="C8668" s="90"/>
      <c r="D8668" s="90"/>
      <c r="E8668" s="90"/>
      <c r="F8668" s="90"/>
      <c r="G8668" s="90"/>
      <c r="H8668" s="90"/>
    </row>
    <row r="8669" spans="1:8">
      <c r="A8669" s="90"/>
      <c r="B8669" s="90"/>
      <c r="C8669" s="90"/>
      <c r="D8669" s="90"/>
      <c r="E8669" s="90"/>
      <c r="F8669" s="90"/>
      <c r="G8669" s="90"/>
      <c r="H8669" s="90"/>
    </row>
    <row r="8670" spans="1:8">
      <c r="A8670" s="90"/>
      <c r="B8670" s="90"/>
      <c r="C8670" s="90"/>
      <c r="D8670" s="90"/>
      <c r="E8670" s="90"/>
      <c r="F8670" s="90"/>
      <c r="G8670" s="90"/>
      <c r="H8670" s="90"/>
    </row>
    <row r="8671" spans="1:8">
      <c r="A8671" s="90"/>
      <c r="B8671" s="90"/>
      <c r="C8671" s="90"/>
      <c r="D8671" s="90"/>
      <c r="E8671" s="90"/>
      <c r="F8671" s="90"/>
      <c r="G8671" s="90"/>
      <c r="H8671" s="90"/>
    </row>
    <row r="8672" spans="1:8">
      <c r="A8672" s="90"/>
      <c r="B8672" s="90"/>
      <c r="C8672" s="90"/>
      <c r="D8672" s="90"/>
      <c r="E8672" s="90"/>
      <c r="F8672" s="90"/>
      <c r="G8672" s="90"/>
      <c r="H8672" s="90"/>
    </row>
    <row r="8673" spans="1:8">
      <c r="A8673" s="90"/>
      <c r="B8673" s="90"/>
      <c r="C8673" s="90"/>
      <c r="D8673" s="90"/>
      <c r="E8673" s="90"/>
      <c r="F8673" s="90"/>
      <c r="G8673" s="90"/>
      <c r="H8673" s="90"/>
    </row>
    <row r="8674" spans="1:8">
      <c r="A8674" s="90"/>
      <c r="B8674" s="90"/>
      <c r="C8674" s="90"/>
      <c r="D8674" s="90"/>
      <c r="E8674" s="90"/>
      <c r="F8674" s="90"/>
      <c r="G8674" s="90"/>
      <c r="H8674" s="90"/>
    </row>
    <row r="8675" spans="1:8">
      <c r="A8675" s="90"/>
      <c r="B8675" s="90"/>
      <c r="C8675" s="90"/>
      <c r="D8675" s="90"/>
      <c r="E8675" s="90"/>
      <c r="F8675" s="90"/>
      <c r="G8675" s="90"/>
      <c r="H8675" s="90"/>
    </row>
    <row r="8676" spans="1:8">
      <c r="A8676" s="90"/>
      <c r="B8676" s="90"/>
      <c r="C8676" s="90"/>
      <c r="D8676" s="90"/>
      <c r="E8676" s="90"/>
      <c r="F8676" s="90"/>
      <c r="G8676" s="90"/>
      <c r="H8676" s="90"/>
    </row>
    <row r="8677" spans="1:8">
      <c r="A8677" s="90"/>
      <c r="B8677" s="90"/>
      <c r="C8677" s="90"/>
      <c r="D8677" s="90"/>
      <c r="E8677" s="90"/>
      <c r="F8677" s="90"/>
      <c r="G8677" s="90"/>
      <c r="H8677" s="90"/>
    </row>
    <row r="8678" spans="1:8">
      <c r="A8678" s="90"/>
      <c r="B8678" s="90"/>
      <c r="C8678" s="90"/>
      <c r="D8678" s="90"/>
      <c r="E8678" s="90"/>
      <c r="F8678" s="90"/>
      <c r="G8678" s="90"/>
      <c r="H8678" s="90"/>
    </row>
    <row r="8679" spans="1:8">
      <c r="A8679" s="90"/>
      <c r="B8679" s="90"/>
      <c r="C8679" s="90"/>
      <c r="D8679" s="90"/>
      <c r="E8679" s="90"/>
      <c r="F8679" s="90"/>
      <c r="G8679" s="90"/>
      <c r="H8679" s="90"/>
    </row>
    <row r="8680" spans="1:8">
      <c r="A8680" s="90"/>
      <c r="B8680" s="90"/>
      <c r="C8680" s="90"/>
      <c r="D8680" s="90"/>
      <c r="E8680" s="90"/>
      <c r="F8680" s="90"/>
      <c r="G8680" s="90"/>
      <c r="H8680" s="90"/>
    </row>
    <row r="8681" spans="1:8">
      <c r="A8681" s="90"/>
      <c r="B8681" s="90"/>
      <c r="C8681" s="90"/>
      <c r="D8681" s="90"/>
      <c r="E8681" s="90"/>
      <c r="F8681" s="90"/>
      <c r="G8681" s="90"/>
      <c r="H8681" s="90"/>
    </row>
    <row r="8682" spans="1:8">
      <c r="A8682" s="90"/>
      <c r="B8682" s="90"/>
      <c r="C8682" s="90"/>
      <c r="D8682" s="90"/>
      <c r="E8682" s="90"/>
      <c r="F8682" s="90"/>
      <c r="G8682" s="90"/>
      <c r="H8682" s="90"/>
    </row>
    <row r="8683" spans="1:8">
      <c r="A8683" s="90"/>
      <c r="B8683" s="90"/>
      <c r="C8683" s="90"/>
      <c r="D8683" s="90"/>
      <c r="E8683" s="90"/>
      <c r="F8683" s="90"/>
      <c r="G8683" s="90"/>
      <c r="H8683" s="90"/>
    </row>
    <row r="8684" spans="1:8">
      <c r="A8684" s="90"/>
      <c r="B8684" s="90"/>
      <c r="C8684" s="90"/>
      <c r="D8684" s="90"/>
      <c r="E8684" s="90"/>
      <c r="F8684" s="90"/>
      <c r="G8684" s="90"/>
      <c r="H8684" s="90"/>
    </row>
    <row r="8685" spans="1:8">
      <c r="A8685" s="90"/>
      <c r="B8685" s="90"/>
      <c r="C8685" s="90"/>
      <c r="D8685" s="90"/>
      <c r="E8685" s="90"/>
      <c r="F8685" s="90"/>
      <c r="G8685" s="90"/>
      <c r="H8685" s="90"/>
    </row>
    <row r="8686" spans="1:8">
      <c r="A8686" s="90"/>
      <c r="B8686" s="90"/>
      <c r="C8686" s="90"/>
      <c r="D8686" s="90"/>
      <c r="E8686" s="90"/>
      <c r="F8686" s="90"/>
      <c r="G8686" s="90"/>
      <c r="H8686" s="90"/>
    </row>
    <row r="8687" spans="1:8">
      <c r="A8687" s="90"/>
      <c r="B8687" s="90"/>
      <c r="C8687" s="90"/>
      <c r="D8687" s="90"/>
      <c r="E8687" s="90"/>
      <c r="F8687" s="90"/>
      <c r="G8687" s="90"/>
      <c r="H8687" s="90"/>
    </row>
    <row r="8688" spans="1:8">
      <c r="A8688" s="90"/>
      <c r="B8688" s="90"/>
      <c r="C8688" s="90"/>
      <c r="D8688" s="90"/>
      <c r="E8688" s="90"/>
      <c r="F8688" s="90"/>
      <c r="G8688" s="90"/>
      <c r="H8688" s="90"/>
    </row>
    <row r="8689" spans="1:8">
      <c r="A8689" s="90"/>
      <c r="B8689" s="90"/>
      <c r="C8689" s="90"/>
      <c r="D8689" s="90"/>
      <c r="E8689" s="90"/>
      <c r="F8689" s="90"/>
      <c r="G8689" s="90"/>
      <c r="H8689" s="90"/>
    </row>
    <row r="8690" spans="1:8">
      <c r="A8690" s="90"/>
      <c r="B8690" s="90"/>
      <c r="C8690" s="90"/>
      <c r="D8690" s="90"/>
      <c r="E8690" s="90"/>
      <c r="F8690" s="90"/>
      <c r="G8690" s="90"/>
      <c r="H8690" s="90"/>
    </row>
    <row r="8691" spans="1:8">
      <c r="A8691" s="90"/>
      <c r="B8691" s="90"/>
      <c r="C8691" s="90"/>
      <c r="D8691" s="90"/>
      <c r="E8691" s="90"/>
      <c r="F8691" s="90"/>
      <c r="G8691" s="90"/>
      <c r="H8691" s="90"/>
    </row>
    <row r="8692" spans="1:8">
      <c r="A8692" s="90"/>
      <c r="B8692" s="90"/>
      <c r="C8692" s="90"/>
      <c r="D8692" s="90"/>
      <c r="E8692" s="90"/>
      <c r="F8692" s="90"/>
      <c r="G8692" s="90"/>
      <c r="H8692" s="90"/>
    </row>
    <row r="8693" spans="1:8">
      <c r="A8693" s="90"/>
      <c r="B8693" s="90"/>
      <c r="C8693" s="90"/>
      <c r="D8693" s="90"/>
      <c r="E8693" s="90"/>
      <c r="F8693" s="90"/>
      <c r="G8693" s="90"/>
      <c r="H8693" s="90"/>
    </row>
    <row r="8694" spans="1:8">
      <c r="A8694" s="90"/>
      <c r="B8694" s="90"/>
      <c r="C8694" s="90"/>
      <c r="D8694" s="90"/>
      <c r="E8694" s="90"/>
      <c r="F8694" s="90"/>
      <c r="G8694" s="90"/>
      <c r="H8694" s="90"/>
    </row>
    <row r="8695" spans="1:8">
      <c r="A8695" s="90"/>
      <c r="B8695" s="90"/>
      <c r="C8695" s="90"/>
      <c r="D8695" s="90"/>
      <c r="E8695" s="90"/>
      <c r="F8695" s="90"/>
      <c r="G8695" s="90"/>
      <c r="H8695" s="90"/>
    </row>
    <row r="8696" spans="1:8">
      <c r="A8696" s="90"/>
      <c r="B8696" s="90"/>
      <c r="C8696" s="90"/>
      <c r="D8696" s="90"/>
      <c r="E8696" s="90"/>
      <c r="F8696" s="90"/>
      <c r="G8696" s="90"/>
      <c r="H8696" s="90"/>
    </row>
    <row r="8697" spans="1:8">
      <c r="A8697" s="90"/>
      <c r="B8697" s="90"/>
      <c r="C8697" s="90"/>
      <c r="D8697" s="90"/>
      <c r="E8697" s="90"/>
      <c r="F8697" s="90"/>
      <c r="G8697" s="90"/>
      <c r="H8697" s="90"/>
    </row>
    <row r="8698" spans="1:8">
      <c r="A8698" s="90"/>
      <c r="B8698" s="90"/>
      <c r="C8698" s="90"/>
      <c r="D8698" s="90"/>
      <c r="E8698" s="90"/>
      <c r="F8698" s="90"/>
      <c r="G8698" s="90"/>
      <c r="H8698" s="90"/>
    </row>
    <row r="8699" spans="1:8">
      <c r="A8699" s="90"/>
      <c r="B8699" s="90"/>
      <c r="C8699" s="90"/>
      <c r="D8699" s="90"/>
      <c r="E8699" s="90"/>
      <c r="F8699" s="90"/>
      <c r="G8699" s="90"/>
      <c r="H8699" s="90"/>
    </row>
    <row r="8700" spans="1:8">
      <c r="A8700" s="90"/>
      <c r="B8700" s="90"/>
      <c r="C8700" s="90"/>
      <c r="D8700" s="90"/>
      <c r="E8700" s="90"/>
      <c r="F8700" s="90"/>
      <c r="G8700" s="90"/>
      <c r="H8700" s="90"/>
    </row>
    <row r="8701" spans="1:8">
      <c r="A8701" s="90"/>
      <c r="B8701" s="90"/>
      <c r="C8701" s="90"/>
      <c r="D8701" s="90"/>
      <c r="E8701" s="90"/>
      <c r="F8701" s="90"/>
      <c r="G8701" s="90"/>
      <c r="H8701" s="90"/>
    </row>
    <row r="8702" spans="1:8">
      <c r="A8702" s="90"/>
      <c r="B8702" s="90"/>
      <c r="C8702" s="90"/>
      <c r="D8702" s="90"/>
      <c r="E8702" s="90"/>
      <c r="F8702" s="90"/>
      <c r="G8702" s="90"/>
      <c r="H8702" s="90"/>
    </row>
    <row r="8703" spans="1:8">
      <c r="A8703" s="90"/>
      <c r="B8703" s="90"/>
      <c r="C8703" s="90"/>
      <c r="D8703" s="90"/>
      <c r="E8703" s="90"/>
      <c r="F8703" s="90"/>
      <c r="G8703" s="90"/>
      <c r="H8703" s="90"/>
    </row>
    <row r="8704" spans="1:8">
      <c r="A8704" s="90"/>
      <c r="B8704" s="90"/>
      <c r="C8704" s="90"/>
      <c r="D8704" s="90"/>
      <c r="E8704" s="90"/>
      <c r="F8704" s="90"/>
      <c r="G8704" s="90"/>
      <c r="H8704" s="90"/>
    </row>
    <row r="8705" spans="1:8">
      <c r="A8705" s="90"/>
      <c r="B8705" s="90"/>
      <c r="C8705" s="90"/>
      <c r="D8705" s="90"/>
      <c r="E8705" s="90"/>
      <c r="F8705" s="90"/>
      <c r="G8705" s="90"/>
      <c r="H8705" s="90"/>
    </row>
    <row r="8706" spans="1:8">
      <c r="A8706" s="90"/>
      <c r="B8706" s="90"/>
      <c r="C8706" s="90"/>
      <c r="D8706" s="90"/>
      <c r="E8706" s="90"/>
      <c r="F8706" s="90"/>
      <c r="G8706" s="90"/>
      <c r="H8706" s="90"/>
    </row>
    <row r="8707" spans="1:8">
      <c r="A8707" s="90"/>
      <c r="B8707" s="90"/>
      <c r="C8707" s="90"/>
      <c r="D8707" s="90"/>
      <c r="E8707" s="90"/>
      <c r="F8707" s="90"/>
      <c r="G8707" s="90"/>
      <c r="H8707" s="90"/>
    </row>
    <row r="8708" spans="1:8">
      <c r="A8708" s="90"/>
      <c r="B8708" s="90"/>
      <c r="C8708" s="90"/>
      <c r="D8708" s="90"/>
      <c r="E8708" s="90"/>
      <c r="F8708" s="90"/>
      <c r="G8708" s="90"/>
      <c r="H8708" s="90"/>
    </row>
    <row r="8709" spans="1:8">
      <c r="A8709" s="90"/>
      <c r="B8709" s="90"/>
      <c r="C8709" s="90"/>
      <c r="D8709" s="90"/>
      <c r="E8709" s="90"/>
      <c r="F8709" s="90"/>
      <c r="G8709" s="90"/>
      <c r="H8709" s="90"/>
    </row>
    <row r="8710" spans="1:8">
      <c r="A8710" s="90"/>
      <c r="B8710" s="90"/>
      <c r="C8710" s="90"/>
      <c r="D8710" s="90"/>
      <c r="E8710" s="90"/>
      <c r="F8710" s="90"/>
      <c r="G8710" s="90"/>
      <c r="H8710" s="90"/>
    </row>
    <row r="8711" spans="1:8">
      <c r="A8711" s="90"/>
      <c r="B8711" s="90"/>
      <c r="C8711" s="90"/>
      <c r="D8711" s="90"/>
      <c r="E8711" s="90"/>
      <c r="F8711" s="90"/>
      <c r="G8711" s="90"/>
      <c r="H8711" s="90"/>
    </row>
    <row r="8712" spans="1:8">
      <c r="A8712" s="90"/>
      <c r="B8712" s="90"/>
      <c r="C8712" s="90"/>
      <c r="D8712" s="90"/>
      <c r="E8712" s="90"/>
      <c r="F8712" s="90"/>
      <c r="G8712" s="90"/>
      <c r="H8712" s="90"/>
    </row>
    <row r="8713" spans="1:8">
      <c r="A8713" s="90"/>
      <c r="B8713" s="90"/>
      <c r="C8713" s="90"/>
      <c r="D8713" s="90"/>
      <c r="E8713" s="90"/>
      <c r="F8713" s="90"/>
      <c r="G8713" s="90"/>
      <c r="H8713" s="90"/>
    </row>
    <row r="8714" spans="1:8">
      <c r="A8714" s="90"/>
      <c r="B8714" s="90"/>
      <c r="C8714" s="90"/>
      <c r="D8714" s="90"/>
      <c r="E8714" s="90"/>
      <c r="F8714" s="90"/>
      <c r="G8714" s="90"/>
      <c r="H8714" s="90"/>
    </row>
    <row r="8715" spans="1:8">
      <c r="A8715" s="90"/>
      <c r="B8715" s="90"/>
      <c r="C8715" s="90"/>
      <c r="D8715" s="90"/>
      <c r="E8715" s="90"/>
      <c r="F8715" s="90"/>
      <c r="G8715" s="90"/>
      <c r="H8715" s="90"/>
    </row>
    <row r="8716" spans="1:8">
      <c r="A8716" s="90"/>
      <c r="B8716" s="90"/>
      <c r="C8716" s="90"/>
      <c r="D8716" s="90"/>
      <c r="E8716" s="90"/>
      <c r="F8716" s="90"/>
      <c r="G8716" s="90"/>
      <c r="H8716" s="90"/>
    </row>
    <row r="8717" spans="1:8">
      <c r="A8717" s="90"/>
      <c r="B8717" s="90"/>
      <c r="C8717" s="90"/>
      <c r="D8717" s="90"/>
      <c r="E8717" s="90"/>
      <c r="F8717" s="90"/>
      <c r="G8717" s="90"/>
      <c r="H8717" s="90"/>
    </row>
    <row r="8718" spans="1:8">
      <c r="A8718" s="90"/>
      <c r="B8718" s="90"/>
      <c r="C8718" s="90"/>
      <c r="D8718" s="90"/>
      <c r="E8718" s="90"/>
      <c r="F8718" s="90"/>
      <c r="G8718" s="90"/>
      <c r="H8718" s="90"/>
    </row>
    <row r="8719" spans="1:8">
      <c r="A8719" s="90"/>
      <c r="B8719" s="90"/>
      <c r="C8719" s="90"/>
      <c r="D8719" s="90"/>
      <c r="E8719" s="90"/>
      <c r="F8719" s="90"/>
      <c r="G8719" s="90"/>
      <c r="H8719" s="90"/>
    </row>
    <row r="8720" spans="1:8">
      <c r="A8720" s="90"/>
      <c r="B8720" s="90"/>
      <c r="C8720" s="90"/>
      <c r="D8720" s="90"/>
      <c r="E8720" s="90"/>
      <c r="F8720" s="90"/>
      <c r="G8720" s="90"/>
      <c r="H8720" s="90"/>
    </row>
    <row r="8721" spans="1:8">
      <c r="A8721" s="90"/>
      <c r="B8721" s="90"/>
      <c r="C8721" s="90"/>
      <c r="D8721" s="90"/>
      <c r="E8721" s="90"/>
      <c r="F8721" s="90"/>
      <c r="G8721" s="90"/>
      <c r="H8721" s="90"/>
    </row>
    <row r="8722" spans="1:8">
      <c r="A8722" s="90"/>
      <c r="B8722" s="90"/>
      <c r="C8722" s="90"/>
      <c r="D8722" s="90"/>
      <c r="E8722" s="90"/>
      <c r="F8722" s="90"/>
      <c r="G8722" s="90"/>
      <c r="H8722" s="90"/>
    </row>
    <row r="8723" spans="1:8">
      <c r="A8723" s="90"/>
      <c r="B8723" s="90"/>
      <c r="C8723" s="90"/>
      <c r="D8723" s="90"/>
      <c r="E8723" s="90"/>
      <c r="F8723" s="90"/>
      <c r="G8723" s="90"/>
      <c r="H8723" s="90"/>
    </row>
    <row r="8724" spans="1:8">
      <c r="A8724" s="90"/>
      <c r="B8724" s="90"/>
      <c r="C8724" s="90"/>
      <c r="D8724" s="90"/>
      <c r="E8724" s="90"/>
      <c r="F8724" s="90"/>
      <c r="G8724" s="90"/>
      <c r="H8724" s="90"/>
    </row>
    <row r="8725" spans="1:8">
      <c r="A8725" s="90"/>
      <c r="B8725" s="90"/>
      <c r="C8725" s="90"/>
      <c r="D8725" s="90"/>
      <c r="E8725" s="90"/>
      <c r="F8725" s="90"/>
      <c r="G8725" s="90"/>
      <c r="H8725" s="90"/>
    </row>
    <row r="8726" spans="1:8">
      <c r="A8726" s="90"/>
      <c r="B8726" s="90"/>
      <c r="C8726" s="90"/>
      <c r="D8726" s="90"/>
      <c r="E8726" s="90"/>
      <c r="F8726" s="90"/>
      <c r="G8726" s="90"/>
      <c r="H8726" s="90"/>
    </row>
    <row r="8727" spans="1:8">
      <c r="A8727" s="90"/>
      <c r="B8727" s="90"/>
      <c r="C8727" s="90"/>
      <c r="D8727" s="90"/>
      <c r="E8727" s="90"/>
      <c r="F8727" s="90"/>
      <c r="G8727" s="90"/>
      <c r="H8727" s="90"/>
    </row>
    <row r="8728" spans="1:8">
      <c r="A8728" s="90"/>
      <c r="B8728" s="90"/>
      <c r="C8728" s="90"/>
      <c r="D8728" s="90"/>
      <c r="E8728" s="90"/>
      <c r="F8728" s="90"/>
      <c r="G8728" s="90"/>
      <c r="H8728" s="90"/>
    </row>
    <row r="8729" spans="1:8">
      <c r="A8729" s="90"/>
      <c r="B8729" s="90"/>
      <c r="C8729" s="90"/>
      <c r="D8729" s="90"/>
      <c r="E8729" s="90"/>
      <c r="F8729" s="90"/>
      <c r="G8729" s="90"/>
      <c r="H8729" s="90"/>
    </row>
    <row r="8730" spans="1:8">
      <c r="A8730" s="90"/>
      <c r="B8730" s="90"/>
      <c r="C8730" s="90"/>
      <c r="D8730" s="90"/>
      <c r="E8730" s="90"/>
      <c r="F8730" s="90"/>
      <c r="G8730" s="90"/>
      <c r="H8730" s="90"/>
    </row>
    <row r="8731" spans="1:8">
      <c r="A8731" s="90"/>
      <c r="B8731" s="90"/>
      <c r="C8731" s="90"/>
      <c r="D8731" s="90"/>
      <c r="E8731" s="90"/>
      <c r="F8731" s="90"/>
      <c r="G8731" s="90"/>
      <c r="H8731" s="90"/>
    </row>
    <row r="8732" spans="1:8">
      <c r="A8732" s="90"/>
      <c r="B8732" s="90"/>
      <c r="C8732" s="90"/>
      <c r="D8732" s="90"/>
      <c r="E8732" s="90"/>
      <c r="F8732" s="90"/>
      <c r="G8732" s="90"/>
      <c r="H8732" s="90"/>
    </row>
    <row r="8733" spans="1:8">
      <c r="A8733" s="90"/>
      <c r="B8733" s="90"/>
      <c r="C8733" s="90"/>
      <c r="D8733" s="90"/>
      <c r="E8733" s="90"/>
      <c r="F8733" s="90"/>
      <c r="G8733" s="90"/>
      <c r="H8733" s="90"/>
    </row>
    <row r="8734" spans="1:8">
      <c r="A8734" s="90"/>
      <c r="B8734" s="90"/>
      <c r="C8734" s="90"/>
      <c r="D8734" s="90"/>
      <c r="E8734" s="90"/>
      <c r="F8734" s="90"/>
      <c r="G8734" s="90"/>
      <c r="H8734" s="90"/>
    </row>
    <row r="8735" spans="1:8">
      <c r="A8735" s="90"/>
      <c r="B8735" s="90"/>
      <c r="C8735" s="90"/>
      <c r="D8735" s="90"/>
      <c r="E8735" s="90"/>
      <c r="F8735" s="90"/>
      <c r="G8735" s="90"/>
      <c r="H8735" s="90"/>
    </row>
    <row r="8736" spans="1:8">
      <c r="A8736" s="90"/>
      <c r="B8736" s="90"/>
      <c r="C8736" s="90"/>
      <c r="D8736" s="90"/>
      <c r="E8736" s="90"/>
      <c r="F8736" s="90"/>
      <c r="G8736" s="90"/>
      <c r="H8736" s="90"/>
    </row>
    <row r="8737" spans="1:8">
      <c r="A8737" s="90"/>
      <c r="B8737" s="90"/>
      <c r="C8737" s="90"/>
      <c r="D8737" s="90"/>
      <c r="E8737" s="90"/>
      <c r="F8737" s="90"/>
      <c r="G8737" s="90"/>
      <c r="H8737" s="90"/>
    </row>
    <row r="8738" spans="1:8">
      <c r="A8738" s="90"/>
      <c r="B8738" s="90"/>
      <c r="C8738" s="90"/>
      <c r="D8738" s="90"/>
      <c r="E8738" s="90"/>
      <c r="F8738" s="90"/>
      <c r="G8738" s="90"/>
      <c r="H8738" s="90"/>
    </row>
    <row r="8739" spans="1:8">
      <c r="A8739" s="90"/>
      <c r="B8739" s="90"/>
      <c r="C8739" s="90"/>
      <c r="D8739" s="90"/>
      <c r="E8739" s="90"/>
      <c r="F8739" s="90"/>
      <c r="G8739" s="90"/>
      <c r="H8739" s="90"/>
    </row>
    <row r="8740" spans="1:8">
      <c r="A8740" s="90"/>
      <c r="B8740" s="90"/>
      <c r="C8740" s="90"/>
      <c r="D8740" s="90"/>
      <c r="E8740" s="90"/>
      <c r="F8740" s="90"/>
      <c r="G8740" s="90"/>
      <c r="H8740" s="90"/>
    </row>
    <row r="8741" spans="1:8">
      <c r="A8741" s="90"/>
      <c r="B8741" s="90"/>
      <c r="C8741" s="90"/>
      <c r="D8741" s="90"/>
      <c r="E8741" s="90"/>
      <c r="F8741" s="90"/>
      <c r="G8741" s="90"/>
      <c r="H8741" s="90"/>
    </row>
    <row r="8742" spans="1:8">
      <c r="A8742" s="90"/>
      <c r="B8742" s="90"/>
      <c r="C8742" s="90"/>
      <c r="D8742" s="90"/>
      <c r="E8742" s="90"/>
      <c r="F8742" s="90"/>
      <c r="G8742" s="90"/>
      <c r="H8742" s="90"/>
    </row>
    <row r="8743" spans="1:8">
      <c r="A8743" s="90"/>
      <c r="B8743" s="90"/>
      <c r="C8743" s="90"/>
      <c r="D8743" s="90"/>
      <c r="E8743" s="90"/>
      <c r="F8743" s="90"/>
      <c r="G8743" s="90"/>
      <c r="H8743" s="90"/>
    </row>
    <row r="8744" spans="1:8">
      <c r="A8744" s="90"/>
      <c r="B8744" s="90"/>
      <c r="C8744" s="90"/>
      <c r="D8744" s="90"/>
      <c r="E8744" s="90"/>
      <c r="F8744" s="90"/>
      <c r="G8744" s="90"/>
      <c r="H8744" s="90"/>
    </row>
    <row r="8745" spans="1:8">
      <c r="A8745" s="90"/>
      <c r="B8745" s="90"/>
      <c r="C8745" s="90"/>
      <c r="D8745" s="90"/>
      <c r="E8745" s="90"/>
      <c r="F8745" s="90"/>
      <c r="G8745" s="90"/>
      <c r="H8745" s="90"/>
    </row>
    <row r="8746" spans="1:8">
      <c r="A8746" s="90"/>
      <c r="B8746" s="90"/>
      <c r="C8746" s="90"/>
      <c r="D8746" s="90"/>
      <c r="E8746" s="90"/>
      <c r="F8746" s="90"/>
      <c r="G8746" s="90"/>
      <c r="H8746" s="90"/>
    </row>
    <row r="8747" spans="1:8">
      <c r="A8747" s="90"/>
      <c r="B8747" s="90"/>
      <c r="C8747" s="90"/>
      <c r="D8747" s="90"/>
      <c r="E8747" s="90"/>
      <c r="F8747" s="90"/>
      <c r="G8747" s="90"/>
      <c r="H8747" s="90"/>
    </row>
    <row r="8748" spans="1:8">
      <c r="A8748" s="90"/>
      <c r="B8748" s="90"/>
      <c r="C8748" s="90"/>
      <c r="D8748" s="90"/>
      <c r="E8748" s="90"/>
      <c r="F8748" s="90"/>
      <c r="G8748" s="90"/>
      <c r="H8748" s="90"/>
    </row>
    <row r="8749" spans="1:8">
      <c r="A8749" s="90"/>
      <c r="B8749" s="90"/>
      <c r="C8749" s="90"/>
      <c r="D8749" s="90"/>
      <c r="E8749" s="90"/>
      <c r="F8749" s="90"/>
      <c r="G8749" s="90"/>
      <c r="H8749" s="90"/>
    </row>
    <row r="8750" spans="1:8">
      <c r="A8750" s="90"/>
      <c r="B8750" s="90"/>
      <c r="C8750" s="90"/>
      <c r="D8750" s="90"/>
      <c r="E8750" s="90"/>
      <c r="F8750" s="90"/>
      <c r="G8750" s="90"/>
      <c r="H8750" s="90"/>
    </row>
    <row r="8751" spans="1:8">
      <c r="A8751" s="90"/>
      <c r="B8751" s="90"/>
      <c r="C8751" s="90"/>
      <c r="D8751" s="90"/>
      <c r="E8751" s="90"/>
      <c r="F8751" s="90"/>
      <c r="G8751" s="90"/>
      <c r="H8751" s="90"/>
    </row>
    <row r="8752" spans="1:8">
      <c r="A8752" s="90"/>
      <c r="B8752" s="90"/>
      <c r="C8752" s="90"/>
      <c r="D8752" s="90"/>
      <c r="E8752" s="90"/>
      <c r="F8752" s="90"/>
      <c r="G8752" s="90"/>
      <c r="H8752" s="90"/>
    </row>
    <row r="8753" spans="1:8">
      <c r="A8753" s="90"/>
      <c r="B8753" s="90"/>
      <c r="C8753" s="90"/>
      <c r="D8753" s="90"/>
      <c r="E8753" s="90"/>
      <c r="F8753" s="90"/>
      <c r="G8753" s="90"/>
      <c r="H8753" s="90"/>
    </row>
    <row r="8754" spans="1:8">
      <c r="A8754" s="90"/>
      <c r="B8754" s="90"/>
      <c r="C8754" s="90"/>
      <c r="D8754" s="90"/>
      <c r="E8754" s="90"/>
      <c r="F8754" s="90"/>
      <c r="G8754" s="90"/>
      <c r="H8754" s="90"/>
    </row>
    <row r="8755" spans="1:8">
      <c r="A8755" s="90"/>
      <c r="B8755" s="90"/>
      <c r="C8755" s="90"/>
      <c r="D8755" s="90"/>
      <c r="E8755" s="90"/>
      <c r="F8755" s="90"/>
      <c r="G8755" s="90"/>
      <c r="H8755" s="90"/>
    </row>
    <row r="8756" spans="1:8">
      <c r="A8756" s="90"/>
      <c r="B8756" s="90"/>
      <c r="C8756" s="90"/>
      <c r="D8756" s="90"/>
      <c r="E8756" s="90"/>
      <c r="F8756" s="90"/>
      <c r="G8756" s="90"/>
      <c r="H8756" s="90"/>
    </row>
    <row r="8757" spans="1:8">
      <c r="A8757" s="90"/>
      <c r="B8757" s="90"/>
      <c r="C8757" s="90"/>
      <c r="D8757" s="90"/>
      <c r="E8757" s="90"/>
      <c r="F8757" s="90"/>
      <c r="G8757" s="90"/>
      <c r="H8757" s="90"/>
    </row>
    <row r="8758" spans="1:8">
      <c r="A8758" s="90"/>
      <c r="B8758" s="90"/>
      <c r="C8758" s="90"/>
      <c r="D8758" s="90"/>
      <c r="E8758" s="90"/>
      <c r="F8758" s="90"/>
      <c r="G8758" s="90"/>
      <c r="H8758" s="90"/>
    </row>
    <row r="8759" spans="1:8">
      <c r="A8759" s="90"/>
      <c r="B8759" s="90"/>
      <c r="C8759" s="90"/>
      <c r="D8759" s="90"/>
      <c r="E8759" s="90"/>
      <c r="F8759" s="90"/>
      <c r="G8759" s="90"/>
      <c r="H8759" s="90"/>
    </row>
    <row r="8760" spans="1:8">
      <c r="A8760" s="90"/>
      <c r="B8760" s="90"/>
      <c r="C8760" s="90"/>
      <c r="D8760" s="90"/>
      <c r="E8760" s="90"/>
      <c r="F8760" s="90"/>
      <c r="G8760" s="90"/>
      <c r="H8760" s="90"/>
    </row>
    <row r="8761" spans="1:8">
      <c r="A8761" s="90"/>
      <c r="B8761" s="90"/>
      <c r="C8761" s="90"/>
      <c r="D8761" s="90"/>
      <c r="E8761" s="90"/>
      <c r="F8761" s="90"/>
      <c r="G8761" s="90"/>
      <c r="H8761" s="90"/>
    </row>
    <row r="8762" spans="1:8">
      <c r="A8762" s="90"/>
      <c r="B8762" s="90"/>
      <c r="C8762" s="90"/>
      <c r="D8762" s="90"/>
      <c r="E8762" s="90"/>
      <c r="F8762" s="90"/>
      <c r="G8762" s="90"/>
      <c r="H8762" s="90"/>
    </row>
    <row r="8763" spans="1:8">
      <c r="A8763" s="90"/>
      <c r="B8763" s="90"/>
      <c r="C8763" s="90"/>
      <c r="D8763" s="90"/>
      <c r="E8763" s="90"/>
      <c r="F8763" s="90"/>
      <c r="G8763" s="90"/>
      <c r="H8763" s="90"/>
    </row>
    <row r="8764" spans="1:8">
      <c r="A8764" s="90"/>
      <c r="B8764" s="90"/>
      <c r="C8764" s="90"/>
      <c r="D8764" s="90"/>
      <c r="E8764" s="90"/>
      <c r="F8764" s="90"/>
      <c r="G8764" s="90"/>
      <c r="H8764" s="90"/>
    </row>
    <row r="8765" spans="1:8">
      <c r="A8765" s="90"/>
      <c r="B8765" s="90"/>
      <c r="C8765" s="90"/>
      <c r="D8765" s="90"/>
      <c r="E8765" s="90"/>
      <c r="F8765" s="90"/>
      <c r="G8765" s="90"/>
      <c r="H8765" s="90"/>
    </row>
    <row r="8766" spans="1:8">
      <c r="A8766" s="90"/>
      <c r="B8766" s="90"/>
      <c r="C8766" s="90"/>
      <c r="D8766" s="90"/>
      <c r="E8766" s="90"/>
      <c r="F8766" s="90"/>
      <c r="G8766" s="90"/>
      <c r="H8766" s="90"/>
    </row>
    <row r="8767" spans="1:8">
      <c r="A8767" s="90"/>
      <c r="B8767" s="90"/>
      <c r="C8767" s="90"/>
      <c r="D8767" s="90"/>
      <c r="E8767" s="90"/>
      <c r="F8767" s="90"/>
      <c r="G8767" s="90"/>
      <c r="H8767" s="90"/>
    </row>
    <row r="8768" spans="1:8">
      <c r="A8768" s="90"/>
      <c r="B8768" s="90"/>
      <c r="C8768" s="90"/>
      <c r="D8768" s="90"/>
      <c r="E8768" s="90"/>
      <c r="F8768" s="90"/>
      <c r="G8768" s="90"/>
      <c r="H8768" s="90"/>
    </row>
    <row r="8769" spans="1:8">
      <c r="A8769" s="90"/>
      <c r="B8769" s="90"/>
      <c r="C8769" s="90"/>
      <c r="D8769" s="90"/>
      <c r="E8769" s="90"/>
      <c r="F8769" s="90"/>
      <c r="G8769" s="90"/>
      <c r="H8769" s="90"/>
    </row>
    <row r="8770" spans="1:8">
      <c r="A8770" s="90"/>
      <c r="B8770" s="90"/>
      <c r="C8770" s="90"/>
      <c r="D8770" s="90"/>
      <c r="E8770" s="90"/>
      <c r="F8770" s="90"/>
      <c r="G8770" s="90"/>
      <c r="H8770" s="90"/>
    </row>
    <row r="8771" spans="1:8">
      <c r="A8771" s="90"/>
      <c r="B8771" s="90"/>
      <c r="C8771" s="90"/>
      <c r="D8771" s="90"/>
      <c r="E8771" s="90"/>
      <c r="F8771" s="90"/>
      <c r="G8771" s="90"/>
      <c r="H8771" s="90"/>
    </row>
    <row r="8772" spans="1:8">
      <c r="A8772" s="90"/>
      <c r="B8772" s="90"/>
      <c r="C8772" s="90"/>
      <c r="D8772" s="90"/>
      <c r="E8772" s="90"/>
      <c r="F8772" s="90"/>
      <c r="G8772" s="90"/>
      <c r="H8772" s="90"/>
    </row>
    <row r="8773" spans="1:8">
      <c r="A8773" s="90"/>
      <c r="B8773" s="90"/>
      <c r="C8773" s="90"/>
      <c r="D8773" s="90"/>
      <c r="E8773" s="90"/>
      <c r="F8773" s="90"/>
      <c r="G8773" s="90"/>
      <c r="H8773" s="90"/>
    </row>
    <row r="8774" spans="1:8">
      <c r="A8774" s="90"/>
      <c r="B8774" s="90"/>
      <c r="C8774" s="90"/>
      <c r="D8774" s="90"/>
      <c r="E8774" s="90"/>
      <c r="F8774" s="90"/>
      <c r="G8774" s="90"/>
      <c r="H8774" s="90"/>
    </row>
    <row r="8775" spans="1:8">
      <c r="A8775" s="90"/>
      <c r="B8775" s="90"/>
      <c r="C8775" s="90"/>
      <c r="D8775" s="90"/>
      <c r="E8775" s="90"/>
      <c r="F8775" s="90"/>
      <c r="G8775" s="90"/>
      <c r="H8775" s="90"/>
    </row>
    <row r="8776" spans="1:8">
      <c r="A8776" s="90"/>
      <c r="B8776" s="90"/>
      <c r="C8776" s="90"/>
      <c r="D8776" s="90"/>
      <c r="E8776" s="90"/>
      <c r="F8776" s="90"/>
      <c r="G8776" s="90"/>
      <c r="H8776" s="90"/>
    </row>
    <row r="8777" spans="1:8">
      <c r="A8777" s="90"/>
      <c r="B8777" s="90"/>
      <c r="C8777" s="90"/>
      <c r="D8777" s="90"/>
      <c r="E8777" s="90"/>
      <c r="F8777" s="90"/>
      <c r="G8777" s="90"/>
      <c r="H8777" s="90"/>
    </row>
    <row r="8778" spans="1:8">
      <c r="A8778" s="90"/>
      <c r="B8778" s="90"/>
      <c r="C8778" s="90"/>
      <c r="D8778" s="90"/>
      <c r="E8778" s="90"/>
      <c r="F8778" s="90"/>
      <c r="G8778" s="90"/>
      <c r="H8778" s="90"/>
    </row>
    <row r="8779" spans="1:8">
      <c r="A8779" s="90"/>
      <c r="B8779" s="90"/>
      <c r="C8779" s="90"/>
      <c r="D8779" s="90"/>
      <c r="E8779" s="90"/>
      <c r="F8779" s="90"/>
      <c r="G8779" s="90"/>
      <c r="H8779" s="90"/>
    </row>
    <row r="8780" spans="1:8">
      <c r="A8780" s="90"/>
      <c r="B8780" s="90"/>
      <c r="C8780" s="90"/>
      <c r="D8780" s="90"/>
      <c r="E8780" s="90"/>
      <c r="F8780" s="90"/>
      <c r="G8780" s="90"/>
      <c r="H8780" s="90"/>
    </row>
    <row r="8781" spans="1:8">
      <c r="A8781" s="90"/>
      <c r="B8781" s="90"/>
      <c r="C8781" s="90"/>
      <c r="D8781" s="90"/>
      <c r="E8781" s="90"/>
      <c r="F8781" s="90"/>
      <c r="G8781" s="90"/>
      <c r="H8781" s="90"/>
    </row>
    <row r="8782" spans="1:8">
      <c r="A8782" s="90"/>
      <c r="B8782" s="90"/>
      <c r="C8782" s="90"/>
      <c r="D8782" s="90"/>
      <c r="E8782" s="90"/>
      <c r="F8782" s="90"/>
      <c r="G8782" s="90"/>
      <c r="H8782" s="90"/>
    </row>
    <row r="8783" spans="1:8">
      <c r="A8783" s="90"/>
      <c r="B8783" s="90"/>
      <c r="C8783" s="90"/>
      <c r="D8783" s="90"/>
      <c r="E8783" s="90"/>
      <c r="F8783" s="90"/>
      <c r="G8783" s="90"/>
      <c r="H8783" s="90"/>
    </row>
    <row r="8784" spans="1:8">
      <c r="A8784" s="90"/>
      <c r="B8784" s="90"/>
      <c r="C8784" s="90"/>
      <c r="D8784" s="90"/>
      <c r="E8784" s="90"/>
      <c r="F8784" s="90"/>
      <c r="G8784" s="90"/>
      <c r="H8784" s="90"/>
    </row>
    <row r="8785" spans="1:8">
      <c r="A8785" s="90"/>
      <c r="B8785" s="90"/>
      <c r="C8785" s="90"/>
      <c r="D8785" s="90"/>
      <c r="E8785" s="90"/>
      <c r="F8785" s="90"/>
      <c r="G8785" s="90"/>
      <c r="H8785" s="90"/>
    </row>
    <row r="8786" spans="1:8">
      <c r="A8786" s="90"/>
      <c r="B8786" s="90"/>
      <c r="C8786" s="90"/>
      <c r="D8786" s="90"/>
      <c r="E8786" s="90"/>
      <c r="F8786" s="90"/>
      <c r="G8786" s="90"/>
      <c r="H8786" s="90"/>
    </row>
    <row r="8787" spans="1:8">
      <c r="A8787" s="90"/>
      <c r="B8787" s="90"/>
      <c r="C8787" s="90"/>
      <c r="D8787" s="90"/>
      <c r="E8787" s="90"/>
      <c r="F8787" s="90"/>
      <c r="G8787" s="90"/>
      <c r="H8787" s="90"/>
    </row>
    <row r="8788" spans="1:8">
      <c r="A8788" s="90"/>
      <c r="B8788" s="90"/>
      <c r="C8788" s="90"/>
      <c r="D8788" s="90"/>
      <c r="E8788" s="90"/>
      <c r="F8788" s="90"/>
      <c r="G8788" s="90"/>
      <c r="H8788" s="90"/>
    </row>
    <row r="8789" spans="1:8">
      <c r="A8789" s="90"/>
      <c r="B8789" s="90"/>
      <c r="C8789" s="90"/>
      <c r="D8789" s="90"/>
      <c r="E8789" s="90"/>
      <c r="F8789" s="90"/>
      <c r="G8789" s="90"/>
      <c r="H8789" s="90"/>
    </row>
    <row r="8790" spans="1:8">
      <c r="A8790" s="90"/>
      <c r="B8790" s="90"/>
      <c r="C8790" s="90"/>
      <c r="D8790" s="90"/>
      <c r="E8790" s="90"/>
      <c r="F8790" s="90"/>
      <c r="G8790" s="90"/>
      <c r="H8790" s="90"/>
    </row>
    <row r="8791" spans="1:8">
      <c r="A8791" s="90"/>
      <c r="B8791" s="90"/>
      <c r="C8791" s="90"/>
      <c r="D8791" s="90"/>
      <c r="E8791" s="90"/>
      <c r="F8791" s="90"/>
      <c r="G8791" s="90"/>
      <c r="H8791" s="90"/>
    </row>
    <row r="8792" spans="1:8">
      <c r="A8792" s="90"/>
      <c r="B8792" s="90"/>
      <c r="C8792" s="90"/>
      <c r="D8792" s="90"/>
      <c r="E8792" s="90"/>
      <c r="F8792" s="90"/>
      <c r="G8792" s="90"/>
      <c r="H8792" s="90"/>
    </row>
    <row r="8793" spans="1:8">
      <c r="A8793" s="90"/>
      <c r="B8793" s="90"/>
      <c r="C8793" s="90"/>
      <c r="D8793" s="90"/>
      <c r="E8793" s="90"/>
      <c r="F8793" s="90"/>
      <c r="G8793" s="90"/>
      <c r="H8793" s="90"/>
    </row>
    <row r="8794" spans="1:8">
      <c r="A8794" s="90"/>
      <c r="B8794" s="90"/>
      <c r="C8794" s="90"/>
      <c r="D8794" s="90"/>
      <c r="E8794" s="90"/>
      <c r="F8794" s="90"/>
      <c r="G8794" s="90"/>
      <c r="H8794" s="90"/>
    </row>
    <row r="8795" spans="1:8">
      <c r="A8795" s="90"/>
      <c r="B8795" s="90"/>
      <c r="C8795" s="90"/>
      <c r="D8795" s="90"/>
      <c r="E8795" s="90"/>
      <c r="F8795" s="90"/>
      <c r="G8795" s="90"/>
      <c r="H8795" s="90"/>
    </row>
    <row r="8796" spans="1:8">
      <c r="A8796" s="90"/>
      <c r="B8796" s="90"/>
      <c r="C8796" s="90"/>
      <c r="D8796" s="90"/>
      <c r="E8796" s="90"/>
      <c r="F8796" s="90"/>
      <c r="G8796" s="90"/>
      <c r="H8796" s="90"/>
    </row>
    <row r="8797" spans="1:8">
      <c r="A8797" s="90"/>
      <c r="B8797" s="90"/>
      <c r="C8797" s="90"/>
      <c r="D8797" s="90"/>
      <c r="E8797" s="90"/>
      <c r="F8797" s="90"/>
      <c r="G8797" s="90"/>
      <c r="H8797" s="90"/>
    </row>
    <row r="8798" spans="1:8">
      <c r="A8798" s="90"/>
      <c r="B8798" s="90"/>
      <c r="C8798" s="90"/>
      <c r="D8798" s="90"/>
      <c r="E8798" s="90"/>
      <c r="F8798" s="90"/>
      <c r="G8798" s="90"/>
      <c r="H8798" s="90"/>
    </row>
    <row r="8799" spans="1:8">
      <c r="A8799" s="90"/>
      <c r="B8799" s="90"/>
      <c r="C8799" s="90"/>
      <c r="D8799" s="90"/>
      <c r="E8799" s="90"/>
      <c r="F8799" s="90"/>
      <c r="G8799" s="90"/>
      <c r="H8799" s="90"/>
    </row>
    <row r="8800" spans="1:8">
      <c r="A8800" s="90"/>
      <c r="B8800" s="90"/>
      <c r="C8800" s="90"/>
      <c r="D8800" s="90"/>
      <c r="E8800" s="90"/>
      <c r="F8800" s="90"/>
      <c r="G8800" s="90"/>
      <c r="H8800" s="90"/>
    </row>
    <row r="8801" spans="1:8">
      <c r="A8801" s="90"/>
      <c r="B8801" s="90"/>
      <c r="C8801" s="90"/>
      <c r="D8801" s="90"/>
      <c r="E8801" s="90"/>
      <c r="F8801" s="90"/>
      <c r="G8801" s="90"/>
      <c r="H8801" s="90"/>
    </row>
    <row r="8802" spans="1:8">
      <c r="A8802" s="90"/>
      <c r="B8802" s="90"/>
      <c r="C8802" s="90"/>
      <c r="D8802" s="90"/>
      <c r="E8802" s="90"/>
      <c r="F8802" s="90"/>
      <c r="G8802" s="90"/>
      <c r="H8802" s="90"/>
    </row>
    <row r="8803" spans="1:8">
      <c r="A8803" s="90"/>
      <c r="B8803" s="90"/>
      <c r="C8803" s="90"/>
      <c r="D8803" s="90"/>
      <c r="E8803" s="90"/>
      <c r="F8803" s="90"/>
      <c r="G8803" s="90"/>
      <c r="H8803" s="90"/>
    </row>
    <row r="8804" spans="1:8">
      <c r="A8804" s="90"/>
      <c r="B8804" s="90"/>
      <c r="C8804" s="90"/>
      <c r="D8804" s="90"/>
      <c r="E8804" s="90"/>
      <c r="F8804" s="90"/>
      <c r="G8804" s="90"/>
      <c r="H8804" s="90"/>
    </row>
    <row r="8805" spans="1:8">
      <c r="A8805" s="90"/>
      <c r="B8805" s="90"/>
      <c r="C8805" s="90"/>
      <c r="D8805" s="90"/>
      <c r="E8805" s="90"/>
      <c r="F8805" s="90"/>
      <c r="G8805" s="90"/>
      <c r="H8805" s="90"/>
    </row>
    <row r="8806" spans="1:8">
      <c r="A8806" s="90"/>
      <c r="B8806" s="90"/>
      <c r="C8806" s="90"/>
      <c r="D8806" s="90"/>
      <c r="E8806" s="90"/>
      <c r="F8806" s="90"/>
      <c r="G8806" s="90"/>
      <c r="H8806" s="90"/>
    </row>
    <row r="8807" spans="1:8">
      <c r="A8807" s="90"/>
      <c r="B8807" s="90"/>
      <c r="C8807" s="90"/>
      <c r="D8807" s="90"/>
      <c r="E8807" s="90"/>
      <c r="F8807" s="90"/>
      <c r="G8807" s="90"/>
      <c r="H8807" s="90"/>
    </row>
    <row r="8808" spans="1:8">
      <c r="A8808" s="90"/>
      <c r="B8808" s="90"/>
      <c r="C8808" s="90"/>
      <c r="D8808" s="90"/>
      <c r="E8808" s="90"/>
      <c r="F8808" s="90"/>
      <c r="G8808" s="90"/>
      <c r="H8808" s="90"/>
    </row>
    <row r="8809" spans="1:8">
      <c r="A8809" s="90"/>
      <c r="B8809" s="90"/>
      <c r="C8809" s="90"/>
      <c r="D8809" s="90"/>
      <c r="E8809" s="90"/>
      <c r="F8809" s="90"/>
      <c r="G8809" s="90"/>
      <c r="H8809" s="90"/>
    </row>
    <row r="8810" spans="1:8">
      <c r="A8810" s="90"/>
      <c r="B8810" s="90"/>
      <c r="C8810" s="90"/>
      <c r="D8810" s="90"/>
      <c r="E8810" s="90"/>
      <c r="F8810" s="90"/>
      <c r="G8810" s="90"/>
      <c r="H8810" s="90"/>
    </row>
    <row r="8811" spans="1:8">
      <c r="A8811" s="90"/>
      <c r="B8811" s="90"/>
      <c r="C8811" s="90"/>
      <c r="D8811" s="90"/>
      <c r="E8811" s="90"/>
      <c r="F8811" s="90"/>
      <c r="G8811" s="90"/>
      <c r="H8811" s="90"/>
    </row>
    <row r="8812" spans="1:8">
      <c r="A8812" s="90"/>
      <c r="B8812" s="90"/>
      <c r="C8812" s="90"/>
      <c r="D8812" s="90"/>
      <c r="E8812" s="90"/>
      <c r="F8812" s="90"/>
      <c r="G8812" s="90"/>
      <c r="H8812" s="90"/>
    </row>
    <row r="8813" spans="1:8">
      <c r="A8813" s="90"/>
      <c r="B8813" s="90"/>
      <c r="C8813" s="90"/>
      <c r="D8813" s="90"/>
      <c r="E8813" s="90"/>
      <c r="F8813" s="90"/>
      <c r="G8813" s="90"/>
      <c r="H8813" s="90"/>
    </row>
    <row r="8814" spans="1:8">
      <c r="A8814" s="90"/>
      <c r="B8814" s="90"/>
      <c r="C8814" s="90"/>
      <c r="D8814" s="90"/>
      <c r="E8814" s="90"/>
      <c r="F8814" s="90"/>
      <c r="G8814" s="90"/>
      <c r="H8814" s="90"/>
    </row>
    <row r="8815" spans="1:8">
      <c r="A8815" s="90"/>
      <c r="B8815" s="90"/>
      <c r="C8815" s="90"/>
      <c r="D8815" s="90"/>
      <c r="E8815" s="90"/>
      <c r="F8815" s="90"/>
      <c r="G8815" s="90"/>
      <c r="H8815" s="90"/>
    </row>
    <row r="8816" spans="1:8">
      <c r="A8816" s="90"/>
      <c r="B8816" s="90"/>
      <c r="C8816" s="90"/>
      <c r="D8816" s="90"/>
      <c r="E8816" s="90"/>
      <c r="F8816" s="90"/>
      <c r="G8816" s="90"/>
      <c r="H8816" s="90"/>
    </row>
    <row r="8817" spans="1:8">
      <c r="A8817" s="90"/>
      <c r="B8817" s="90"/>
      <c r="C8817" s="90"/>
      <c r="D8817" s="90"/>
      <c r="E8817" s="90"/>
      <c r="F8817" s="90"/>
      <c r="G8817" s="90"/>
      <c r="H8817" s="90"/>
    </row>
    <row r="8818" spans="1:8">
      <c r="A8818" s="90"/>
      <c r="B8818" s="90"/>
      <c r="C8818" s="90"/>
      <c r="D8818" s="90"/>
      <c r="E8818" s="90"/>
      <c r="F8818" s="90"/>
      <c r="G8818" s="90"/>
      <c r="H8818" s="90"/>
    </row>
    <row r="8819" spans="1:8">
      <c r="A8819" s="90"/>
      <c r="B8819" s="90"/>
      <c r="C8819" s="90"/>
      <c r="D8819" s="90"/>
      <c r="E8819" s="90"/>
      <c r="F8819" s="90"/>
      <c r="G8819" s="90"/>
      <c r="H8819" s="90"/>
    </row>
    <row r="8820" spans="1:8">
      <c r="A8820" s="90"/>
      <c r="B8820" s="90"/>
      <c r="C8820" s="90"/>
      <c r="D8820" s="90"/>
      <c r="E8820" s="90"/>
      <c r="F8820" s="90"/>
      <c r="G8820" s="90"/>
      <c r="H8820" s="90"/>
    </row>
    <row r="8821" spans="1:8">
      <c r="A8821" s="90"/>
      <c r="B8821" s="90"/>
      <c r="C8821" s="90"/>
      <c r="D8821" s="90"/>
      <c r="E8821" s="90"/>
      <c r="F8821" s="90"/>
      <c r="G8821" s="90"/>
      <c r="H8821" s="90"/>
    </row>
    <row r="8822" spans="1:8">
      <c r="A8822" s="90"/>
      <c r="B8822" s="90"/>
      <c r="C8822" s="90"/>
      <c r="D8822" s="90"/>
      <c r="E8822" s="90"/>
      <c r="F8822" s="90"/>
      <c r="G8822" s="90"/>
      <c r="H8822" s="90"/>
    </row>
    <row r="8823" spans="1:8">
      <c r="A8823" s="90"/>
      <c r="B8823" s="90"/>
      <c r="C8823" s="90"/>
      <c r="D8823" s="90"/>
      <c r="E8823" s="90"/>
      <c r="F8823" s="90"/>
      <c r="G8823" s="90"/>
      <c r="H8823" s="90"/>
    </row>
    <row r="8824" spans="1:8">
      <c r="A8824" s="90"/>
      <c r="B8824" s="90"/>
      <c r="C8824" s="90"/>
      <c r="D8824" s="90"/>
      <c r="E8824" s="90"/>
      <c r="F8824" s="90"/>
      <c r="G8824" s="90"/>
      <c r="H8824" s="90"/>
    </row>
    <row r="8825" spans="1:8">
      <c r="A8825" s="90"/>
      <c r="B8825" s="90"/>
      <c r="C8825" s="90"/>
      <c r="D8825" s="90"/>
      <c r="E8825" s="90"/>
      <c r="F8825" s="90"/>
      <c r="G8825" s="90"/>
      <c r="H8825" s="90"/>
    </row>
    <row r="8826" spans="1:8">
      <c r="A8826" s="90"/>
      <c r="B8826" s="90"/>
      <c r="C8826" s="90"/>
      <c r="D8826" s="90"/>
      <c r="E8826" s="90"/>
      <c r="F8826" s="90"/>
      <c r="G8826" s="90"/>
      <c r="H8826" s="90"/>
    </row>
    <row r="8827" spans="1:8">
      <c r="A8827" s="90"/>
      <c r="B8827" s="90"/>
      <c r="C8827" s="90"/>
      <c r="D8827" s="90"/>
      <c r="E8827" s="90"/>
      <c r="F8827" s="90"/>
      <c r="G8827" s="90"/>
      <c r="H8827" s="90"/>
    </row>
    <row r="8828" spans="1:8">
      <c r="A8828" s="90"/>
      <c r="B8828" s="90"/>
      <c r="C8828" s="90"/>
      <c r="D8828" s="90"/>
      <c r="E8828" s="90"/>
      <c r="F8828" s="90"/>
      <c r="G8828" s="90"/>
      <c r="H8828" s="90"/>
    </row>
    <row r="8829" spans="1:8">
      <c r="A8829" s="90"/>
      <c r="B8829" s="90"/>
      <c r="C8829" s="90"/>
      <c r="D8829" s="90"/>
      <c r="E8829" s="90"/>
      <c r="F8829" s="90"/>
      <c r="G8829" s="90"/>
      <c r="H8829" s="90"/>
    </row>
    <row r="8830" spans="1:8">
      <c r="A8830" s="90"/>
      <c r="B8830" s="90"/>
      <c r="C8830" s="90"/>
      <c r="D8830" s="90"/>
      <c r="E8830" s="90"/>
      <c r="F8830" s="90"/>
      <c r="G8830" s="90"/>
      <c r="H8830" s="90"/>
    </row>
    <row r="8831" spans="1:8">
      <c r="A8831" s="90"/>
      <c r="B8831" s="90"/>
      <c r="C8831" s="90"/>
      <c r="D8831" s="90"/>
      <c r="E8831" s="90"/>
      <c r="F8831" s="90"/>
      <c r="G8831" s="90"/>
      <c r="H8831" s="90"/>
    </row>
    <row r="8832" spans="1:8">
      <c r="A8832" s="90"/>
      <c r="B8832" s="90"/>
      <c r="C8832" s="90"/>
      <c r="D8832" s="90"/>
      <c r="E8832" s="90"/>
      <c r="F8832" s="90"/>
      <c r="G8832" s="90"/>
      <c r="H8832" s="90"/>
    </row>
    <row r="8833" spans="1:8">
      <c r="A8833" s="90"/>
      <c r="B8833" s="90"/>
      <c r="C8833" s="90"/>
      <c r="D8833" s="90"/>
      <c r="E8833" s="90"/>
      <c r="F8833" s="90"/>
      <c r="G8833" s="90"/>
      <c r="H8833" s="90"/>
    </row>
    <row r="8834" spans="1:8">
      <c r="A8834" s="90"/>
      <c r="B8834" s="90"/>
      <c r="C8834" s="90"/>
      <c r="D8834" s="90"/>
      <c r="E8834" s="90"/>
      <c r="F8834" s="90"/>
      <c r="G8834" s="90"/>
      <c r="H8834" s="90"/>
    </row>
    <row r="8835" spans="1:8">
      <c r="A8835" s="90"/>
      <c r="B8835" s="90"/>
      <c r="C8835" s="90"/>
      <c r="D8835" s="90"/>
      <c r="E8835" s="90"/>
      <c r="F8835" s="90"/>
      <c r="G8835" s="90"/>
      <c r="H8835" s="90"/>
    </row>
    <row r="8836" spans="1:8">
      <c r="A8836" s="90"/>
      <c r="B8836" s="90"/>
      <c r="C8836" s="90"/>
      <c r="D8836" s="90"/>
      <c r="E8836" s="90"/>
      <c r="F8836" s="90"/>
      <c r="G8836" s="90"/>
      <c r="H8836" s="90"/>
    </row>
    <row r="8837" spans="1:8">
      <c r="A8837" s="90"/>
      <c r="B8837" s="90"/>
      <c r="C8837" s="90"/>
      <c r="D8837" s="90"/>
      <c r="E8837" s="90"/>
      <c r="F8837" s="90"/>
      <c r="G8837" s="90"/>
      <c r="H8837" s="90"/>
    </row>
    <row r="8838" spans="1:8">
      <c r="A8838" s="90"/>
      <c r="B8838" s="90"/>
      <c r="C8838" s="90"/>
      <c r="D8838" s="90"/>
      <c r="E8838" s="90"/>
      <c r="F8838" s="90"/>
      <c r="G8838" s="90"/>
      <c r="H8838" s="90"/>
    </row>
    <row r="8839" spans="1:8">
      <c r="A8839" s="90"/>
      <c r="B8839" s="90"/>
      <c r="C8839" s="90"/>
      <c r="D8839" s="90"/>
      <c r="E8839" s="90"/>
      <c r="F8839" s="90"/>
      <c r="G8839" s="90"/>
      <c r="H8839" s="90"/>
    </row>
    <row r="8840" spans="1:8">
      <c r="A8840" s="90"/>
      <c r="B8840" s="90"/>
      <c r="C8840" s="90"/>
      <c r="D8840" s="90"/>
      <c r="E8840" s="90"/>
      <c r="F8840" s="90"/>
      <c r="G8840" s="90"/>
      <c r="H8840" s="90"/>
    </row>
    <row r="8841" spans="1:8">
      <c r="A8841" s="90"/>
      <c r="B8841" s="90"/>
      <c r="C8841" s="90"/>
      <c r="D8841" s="90"/>
      <c r="E8841" s="90"/>
      <c r="F8841" s="90"/>
      <c r="G8841" s="90"/>
      <c r="H8841" s="90"/>
    </row>
    <row r="8842" spans="1:8">
      <c r="A8842" s="90"/>
      <c r="B8842" s="90"/>
      <c r="C8842" s="90"/>
      <c r="D8842" s="90"/>
      <c r="E8842" s="90"/>
      <c r="F8842" s="90"/>
      <c r="G8842" s="90"/>
      <c r="H8842" s="90"/>
    </row>
    <row r="8843" spans="1:8">
      <c r="A8843" s="90"/>
      <c r="B8843" s="90"/>
      <c r="C8843" s="90"/>
      <c r="D8843" s="90"/>
      <c r="E8843" s="90"/>
      <c r="F8843" s="90"/>
      <c r="G8843" s="90"/>
      <c r="H8843" s="90"/>
    </row>
    <row r="8844" spans="1:8">
      <c r="A8844" s="90"/>
      <c r="B8844" s="90"/>
      <c r="C8844" s="90"/>
      <c r="D8844" s="90"/>
      <c r="E8844" s="90"/>
      <c r="F8844" s="90"/>
      <c r="G8844" s="90"/>
      <c r="H8844" s="90"/>
    </row>
    <row r="8845" spans="1:8">
      <c r="A8845" s="90"/>
      <c r="B8845" s="90"/>
      <c r="C8845" s="90"/>
      <c r="D8845" s="90"/>
      <c r="E8845" s="90"/>
      <c r="F8845" s="90"/>
      <c r="G8845" s="90"/>
      <c r="H8845" s="90"/>
    </row>
    <row r="8846" spans="1:8">
      <c r="A8846" s="90"/>
      <c r="B8846" s="90"/>
      <c r="C8846" s="90"/>
      <c r="D8846" s="90"/>
      <c r="E8846" s="90"/>
      <c r="F8846" s="90"/>
      <c r="G8846" s="90"/>
      <c r="H8846" s="90"/>
    </row>
    <row r="8847" spans="1:8">
      <c r="A8847" s="90"/>
      <c r="B8847" s="90"/>
      <c r="C8847" s="90"/>
      <c r="D8847" s="90"/>
      <c r="E8847" s="90"/>
      <c r="F8847" s="90"/>
      <c r="G8847" s="90"/>
      <c r="H8847" s="90"/>
    </row>
    <row r="8848" spans="1:8">
      <c r="A8848" s="90"/>
      <c r="B8848" s="90"/>
      <c r="C8848" s="90"/>
      <c r="D8848" s="90"/>
      <c r="E8848" s="90"/>
      <c r="F8848" s="90"/>
      <c r="G8848" s="90"/>
      <c r="H8848" s="90"/>
    </row>
    <row r="8849" spans="1:8">
      <c r="A8849" s="90"/>
      <c r="B8849" s="90"/>
      <c r="C8849" s="90"/>
      <c r="D8849" s="90"/>
      <c r="E8849" s="90"/>
      <c r="F8849" s="90"/>
      <c r="G8849" s="90"/>
      <c r="H8849" s="90"/>
    </row>
    <row r="8850" spans="1:8">
      <c r="A8850" s="90"/>
      <c r="B8850" s="90"/>
      <c r="C8850" s="90"/>
      <c r="D8850" s="90"/>
      <c r="E8850" s="90"/>
      <c r="F8850" s="90"/>
      <c r="G8850" s="90"/>
      <c r="H8850" s="90"/>
    </row>
    <row r="8851" spans="1:8">
      <c r="A8851" s="90"/>
      <c r="B8851" s="90"/>
      <c r="C8851" s="90"/>
      <c r="D8851" s="90"/>
      <c r="E8851" s="90"/>
      <c r="F8851" s="90"/>
      <c r="G8851" s="90"/>
      <c r="H8851" s="90"/>
    </row>
    <row r="8852" spans="1:8">
      <c r="A8852" s="90"/>
      <c r="B8852" s="90"/>
      <c r="C8852" s="90"/>
      <c r="D8852" s="90"/>
      <c r="E8852" s="90"/>
      <c r="F8852" s="90"/>
      <c r="G8852" s="90"/>
      <c r="H8852" s="90"/>
    </row>
    <row r="8853" spans="1:8">
      <c r="A8853" s="90"/>
      <c r="B8853" s="90"/>
      <c r="C8853" s="90"/>
      <c r="D8853" s="90"/>
      <c r="E8853" s="90"/>
      <c r="F8853" s="90"/>
      <c r="G8853" s="90"/>
      <c r="H8853" s="90"/>
    </row>
    <row r="8854" spans="1:8">
      <c r="A8854" s="90"/>
      <c r="B8854" s="90"/>
      <c r="C8854" s="90"/>
      <c r="D8854" s="90"/>
      <c r="E8854" s="90"/>
      <c r="F8854" s="90"/>
      <c r="G8854" s="90"/>
      <c r="H8854" s="90"/>
    </row>
    <row r="8855" spans="1:8">
      <c r="A8855" s="90"/>
      <c r="B8855" s="90"/>
      <c r="C8855" s="90"/>
      <c r="D8855" s="90"/>
      <c r="E8855" s="90"/>
      <c r="F8855" s="90"/>
      <c r="G8855" s="90"/>
      <c r="H8855" s="90"/>
    </row>
    <row r="8856" spans="1:8">
      <c r="A8856" s="90"/>
      <c r="B8856" s="90"/>
      <c r="C8856" s="90"/>
      <c r="D8856" s="90"/>
      <c r="E8856" s="90"/>
      <c r="F8856" s="90"/>
      <c r="G8856" s="90"/>
      <c r="H8856" s="90"/>
    </row>
    <row r="8857" spans="1:8">
      <c r="A8857" s="90"/>
      <c r="B8857" s="90"/>
      <c r="C8857" s="90"/>
      <c r="D8857" s="90"/>
      <c r="E8857" s="90"/>
      <c r="F8857" s="90"/>
      <c r="G8857" s="90"/>
      <c r="H8857" s="90"/>
    </row>
    <row r="8858" spans="1:8">
      <c r="A8858" s="90"/>
      <c r="B8858" s="90"/>
      <c r="C8858" s="90"/>
      <c r="D8858" s="90"/>
      <c r="E8858" s="90"/>
      <c r="F8858" s="90"/>
      <c r="G8858" s="90"/>
      <c r="H8858" s="90"/>
    </row>
    <row r="8859" spans="1:8">
      <c r="A8859" s="90"/>
      <c r="B8859" s="90"/>
      <c r="C8859" s="90"/>
      <c r="D8859" s="90"/>
      <c r="E8859" s="90"/>
      <c r="F8859" s="90"/>
      <c r="G8859" s="90"/>
      <c r="H8859" s="90"/>
    </row>
    <row r="8860" spans="1:8">
      <c r="A8860" s="90"/>
      <c r="B8860" s="90"/>
      <c r="C8860" s="90"/>
      <c r="D8860" s="90"/>
      <c r="E8860" s="90"/>
      <c r="F8860" s="90"/>
      <c r="G8860" s="90"/>
      <c r="H8860" s="90"/>
    </row>
    <row r="8861" spans="1:8">
      <c r="A8861" s="90"/>
      <c r="B8861" s="90"/>
      <c r="C8861" s="90"/>
      <c r="D8861" s="90"/>
      <c r="E8861" s="90"/>
      <c r="F8861" s="90"/>
      <c r="G8861" s="90"/>
      <c r="H8861" s="90"/>
    </row>
    <row r="8862" spans="1:8">
      <c r="A8862" s="90"/>
      <c r="B8862" s="90"/>
      <c r="C8862" s="90"/>
      <c r="D8862" s="90"/>
      <c r="E8862" s="90"/>
      <c r="F8862" s="90"/>
      <c r="G8862" s="90"/>
      <c r="H8862" s="90"/>
    </row>
    <row r="8863" spans="1:8">
      <c r="A8863" s="90"/>
      <c r="B8863" s="90"/>
      <c r="C8863" s="90"/>
      <c r="D8863" s="90"/>
      <c r="E8863" s="90"/>
      <c r="F8863" s="90"/>
      <c r="G8863" s="90"/>
      <c r="H8863" s="90"/>
    </row>
    <row r="8864" spans="1:8">
      <c r="A8864" s="90"/>
      <c r="B8864" s="90"/>
      <c r="C8864" s="90"/>
      <c r="D8864" s="90"/>
      <c r="E8864" s="90"/>
      <c r="F8864" s="90"/>
      <c r="G8864" s="90"/>
      <c r="H8864" s="90"/>
    </row>
    <row r="8865" spans="1:8">
      <c r="A8865" s="90"/>
      <c r="B8865" s="90"/>
      <c r="C8865" s="90"/>
      <c r="D8865" s="90"/>
      <c r="E8865" s="90"/>
      <c r="F8865" s="90"/>
      <c r="G8865" s="90"/>
      <c r="H8865" s="90"/>
    </row>
    <row r="8866" spans="1:8">
      <c r="A8866" s="90"/>
      <c r="B8866" s="90"/>
      <c r="C8866" s="90"/>
      <c r="D8866" s="90"/>
      <c r="E8866" s="90"/>
      <c r="F8866" s="90"/>
      <c r="G8866" s="90"/>
      <c r="H8866" s="90"/>
    </row>
    <row r="8867" spans="1:8">
      <c r="A8867" s="90"/>
      <c r="B8867" s="90"/>
      <c r="C8867" s="90"/>
      <c r="D8867" s="90"/>
      <c r="E8867" s="90"/>
      <c r="F8867" s="90"/>
      <c r="G8867" s="90"/>
      <c r="H8867" s="90"/>
    </row>
    <row r="8868" spans="1:8">
      <c r="A8868" s="90"/>
      <c r="B8868" s="90"/>
      <c r="C8868" s="90"/>
      <c r="D8868" s="90"/>
      <c r="E8868" s="90"/>
      <c r="F8868" s="90"/>
      <c r="G8868" s="90"/>
      <c r="H8868" s="90"/>
    </row>
    <row r="8869" spans="1:8">
      <c r="A8869" s="90"/>
      <c r="B8869" s="90"/>
      <c r="C8869" s="90"/>
      <c r="D8869" s="90"/>
      <c r="E8869" s="90"/>
      <c r="F8869" s="90"/>
      <c r="G8869" s="90"/>
      <c r="H8869" s="90"/>
    </row>
    <row r="8870" spans="1:8">
      <c r="A8870" s="90"/>
      <c r="B8870" s="90"/>
      <c r="C8870" s="90"/>
      <c r="D8870" s="90"/>
      <c r="E8870" s="90"/>
      <c r="F8870" s="90"/>
      <c r="G8870" s="90"/>
      <c r="H8870" s="90"/>
    </row>
    <row r="8871" spans="1:8">
      <c r="A8871" s="90"/>
      <c r="B8871" s="90"/>
      <c r="C8871" s="90"/>
      <c r="D8871" s="90"/>
      <c r="E8871" s="90"/>
      <c r="F8871" s="90"/>
      <c r="G8871" s="90"/>
      <c r="H8871" s="90"/>
    </row>
    <row r="8872" spans="1:8">
      <c r="A8872" s="90"/>
      <c r="B8872" s="90"/>
      <c r="C8872" s="90"/>
      <c r="D8872" s="90"/>
      <c r="E8872" s="90"/>
      <c r="F8872" s="90"/>
      <c r="G8872" s="90"/>
      <c r="H8872" s="90"/>
    </row>
    <row r="8873" spans="1:8">
      <c r="A8873" s="90"/>
      <c r="B8873" s="90"/>
      <c r="C8873" s="90"/>
      <c r="D8873" s="90"/>
      <c r="E8873" s="90"/>
      <c r="F8873" s="90"/>
      <c r="G8873" s="90"/>
      <c r="H8873" s="90"/>
    </row>
    <row r="8874" spans="1:8">
      <c r="A8874" s="90"/>
      <c r="B8874" s="90"/>
      <c r="C8874" s="90"/>
      <c r="D8874" s="90"/>
      <c r="E8874" s="90"/>
      <c r="F8874" s="90"/>
      <c r="G8874" s="90"/>
      <c r="H8874" s="90"/>
    </row>
    <row r="8875" spans="1:8">
      <c r="A8875" s="90"/>
      <c r="B8875" s="90"/>
      <c r="C8875" s="90"/>
      <c r="D8875" s="90"/>
      <c r="E8875" s="90"/>
      <c r="F8875" s="90"/>
      <c r="G8875" s="90"/>
      <c r="H8875" s="90"/>
    </row>
    <row r="8876" spans="1:8">
      <c r="A8876" s="90"/>
      <c r="B8876" s="90"/>
      <c r="C8876" s="90"/>
      <c r="D8876" s="90"/>
      <c r="E8876" s="90"/>
      <c r="F8876" s="90"/>
      <c r="G8876" s="90"/>
      <c r="H8876" s="90"/>
    </row>
    <row r="8877" spans="1:8">
      <c r="A8877" s="90"/>
      <c r="B8877" s="90"/>
      <c r="C8877" s="90"/>
      <c r="D8877" s="90"/>
      <c r="E8877" s="90"/>
      <c r="F8877" s="90"/>
      <c r="G8877" s="90"/>
      <c r="H8877" s="90"/>
    </row>
    <row r="8878" spans="1:8">
      <c r="A8878" s="90"/>
      <c r="B8878" s="90"/>
      <c r="C8878" s="90"/>
      <c r="D8878" s="90"/>
      <c r="E8878" s="90"/>
      <c r="F8878" s="90"/>
      <c r="G8878" s="90"/>
      <c r="H8878" s="90"/>
    </row>
    <row r="8879" spans="1:8">
      <c r="A8879" s="90"/>
      <c r="B8879" s="90"/>
      <c r="C8879" s="90"/>
      <c r="D8879" s="90"/>
      <c r="E8879" s="90"/>
      <c r="F8879" s="90"/>
      <c r="G8879" s="90"/>
      <c r="H8879" s="90"/>
    </row>
    <row r="8880" spans="1:8">
      <c r="A8880" s="90"/>
      <c r="B8880" s="90"/>
      <c r="C8880" s="90"/>
      <c r="D8880" s="90"/>
      <c r="E8880" s="90"/>
      <c r="F8880" s="90"/>
      <c r="G8880" s="90"/>
      <c r="H8880" s="90"/>
    </row>
    <row r="8881" spans="1:8">
      <c r="A8881" s="90"/>
      <c r="B8881" s="90"/>
      <c r="C8881" s="90"/>
      <c r="D8881" s="90"/>
      <c r="E8881" s="90"/>
      <c r="F8881" s="90"/>
      <c r="G8881" s="90"/>
      <c r="H8881" s="90"/>
    </row>
    <row r="8882" spans="1:8">
      <c r="A8882" s="90"/>
      <c r="B8882" s="90"/>
      <c r="C8882" s="90"/>
      <c r="D8882" s="90"/>
      <c r="E8882" s="90"/>
      <c r="F8882" s="90"/>
      <c r="G8882" s="90"/>
      <c r="H8882" s="90"/>
    </row>
    <row r="8883" spans="1:8">
      <c r="A8883" s="90"/>
      <c r="B8883" s="90"/>
      <c r="C8883" s="90"/>
      <c r="D8883" s="90"/>
      <c r="E8883" s="90"/>
      <c r="F8883" s="90"/>
      <c r="G8883" s="90"/>
      <c r="H8883" s="90"/>
    </row>
    <row r="8884" spans="1:8">
      <c r="A8884" s="90"/>
      <c r="B8884" s="90"/>
      <c r="C8884" s="90"/>
      <c r="D8884" s="90"/>
      <c r="E8884" s="90"/>
      <c r="F8884" s="90"/>
      <c r="G8884" s="90"/>
      <c r="H8884" s="90"/>
    </row>
    <row r="8885" spans="1:8">
      <c r="A8885" s="90"/>
      <c r="B8885" s="90"/>
      <c r="C8885" s="90"/>
      <c r="D8885" s="90"/>
      <c r="E8885" s="90"/>
      <c r="F8885" s="90"/>
      <c r="G8885" s="90"/>
      <c r="H8885" s="90"/>
    </row>
    <row r="8886" spans="1:8">
      <c r="A8886" s="90"/>
      <c r="B8886" s="90"/>
      <c r="C8886" s="90"/>
      <c r="D8886" s="90"/>
      <c r="E8886" s="90"/>
      <c r="F8886" s="90"/>
      <c r="G8886" s="90"/>
      <c r="H8886" s="90"/>
    </row>
    <row r="8887" spans="1:8">
      <c r="A8887" s="90"/>
      <c r="B8887" s="90"/>
      <c r="C8887" s="90"/>
      <c r="D8887" s="90"/>
      <c r="E8887" s="90"/>
      <c r="F8887" s="90"/>
      <c r="G8887" s="90"/>
      <c r="H8887" s="90"/>
    </row>
    <row r="8888" spans="1:8">
      <c r="A8888" s="90"/>
      <c r="B8888" s="90"/>
      <c r="C8888" s="90"/>
      <c r="D8888" s="90"/>
      <c r="E8888" s="90"/>
      <c r="F8888" s="90"/>
      <c r="G8888" s="90"/>
      <c r="H8888" s="90"/>
    </row>
    <row r="8889" spans="1:8">
      <c r="A8889" s="90"/>
      <c r="B8889" s="90"/>
      <c r="C8889" s="90"/>
      <c r="D8889" s="90"/>
      <c r="E8889" s="90"/>
      <c r="F8889" s="90"/>
      <c r="G8889" s="90"/>
      <c r="H8889" s="90"/>
    </row>
    <row r="8890" spans="1:8">
      <c r="A8890" s="90"/>
      <c r="B8890" s="90"/>
      <c r="C8890" s="90"/>
      <c r="D8890" s="90"/>
      <c r="E8890" s="90"/>
      <c r="F8890" s="90"/>
      <c r="G8890" s="90"/>
      <c r="H8890" s="90"/>
    </row>
    <row r="8891" spans="1:8">
      <c r="A8891" s="90"/>
      <c r="B8891" s="90"/>
      <c r="C8891" s="90"/>
      <c r="D8891" s="90"/>
      <c r="E8891" s="90"/>
      <c r="F8891" s="90"/>
      <c r="G8891" s="90"/>
      <c r="H8891" s="90"/>
    </row>
    <row r="8892" spans="1:8">
      <c r="A8892" s="90"/>
      <c r="B8892" s="90"/>
      <c r="C8892" s="90"/>
      <c r="D8892" s="90"/>
      <c r="E8892" s="90"/>
      <c r="F8892" s="90"/>
      <c r="G8892" s="90"/>
      <c r="H8892" s="90"/>
    </row>
    <row r="8893" spans="1:8">
      <c r="A8893" s="90"/>
      <c r="B8893" s="90"/>
      <c r="C8893" s="90"/>
      <c r="D8893" s="90"/>
      <c r="E8893" s="90"/>
      <c r="F8893" s="90"/>
      <c r="G8893" s="90"/>
      <c r="H8893" s="90"/>
    </row>
    <row r="8894" spans="1:8">
      <c r="A8894" s="90"/>
      <c r="B8894" s="90"/>
      <c r="C8894" s="90"/>
      <c r="D8894" s="90"/>
      <c r="E8894" s="90"/>
      <c r="F8894" s="90"/>
      <c r="G8894" s="90"/>
      <c r="H8894" s="90"/>
    </row>
    <row r="8895" spans="1:8">
      <c r="A8895" s="90"/>
      <c r="B8895" s="90"/>
      <c r="C8895" s="90"/>
      <c r="D8895" s="90"/>
      <c r="E8895" s="90"/>
      <c r="F8895" s="90"/>
      <c r="G8895" s="90"/>
      <c r="H8895" s="90"/>
    </row>
    <row r="8896" spans="1:8">
      <c r="A8896" s="90"/>
      <c r="B8896" s="90"/>
      <c r="C8896" s="90"/>
      <c r="D8896" s="90"/>
      <c r="E8896" s="90"/>
      <c r="F8896" s="90"/>
      <c r="G8896" s="90"/>
      <c r="H8896" s="90"/>
    </row>
    <row r="8897" spans="1:8">
      <c r="A8897" s="90"/>
      <c r="B8897" s="90"/>
      <c r="C8897" s="90"/>
      <c r="D8897" s="90"/>
      <c r="E8897" s="90"/>
      <c r="F8897" s="90"/>
      <c r="G8897" s="90"/>
      <c r="H8897" s="90"/>
    </row>
    <row r="8898" spans="1:8">
      <c r="A8898" s="90"/>
      <c r="B8898" s="90"/>
      <c r="C8898" s="90"/>
      <c r="D8898" s="90"/>
      <c r="E8898" s="90"/>
      <c r="F8898" s="90"/>
      <c r="G8898" s="90"/>
      <c r="H8898" s="90"/>
    </row>
    <row r="8899" spans="1:8">
      <c r="A8899" s="90"/>
      <c r="B8899" s="90"/>
      <c r="C8899" s="90"/>
      <c r="D8899" s="90"/>
      <c r="E8899" s="90"/>
      <c r="F8899" s="90"/>
      <c r="G8899" s="90"/>
      <c r="H8899" s="90"/>
    </row>
    <row r="8900" spans="1:8">
      <c r="A8900" s="90"/>
      <c r="B8900" s="90"/>
      <c r="C8900" s="90"/>
      <c r="D8900" s="90"/>
      <c r="E8900" s="90"/>
      <c r="F8900" s="90"/>
      <c r="G8900" s="90"/>
      <c r="H8900" s="90"/>
    </row>
    <row r="8901" spans="1:8">
      <c r="A8901" s="90"/>
      <c r="B8901" s="90"/>
      <c r="C8901" s="90"/>
      <c r="D8901" s="90"/>
      <c r="E8901" s="90"/>
      <c r="F8901" s="90"/>
      <c r="G8901" s="90"/>
      <c r="H8901" s="90"/>
    </row>
    <row r="8902" spans="1:8">
      <c r="A8902" s="90"/>
      <c r="B8902" s="90"/>
      <c r="C8902" s="90"/>
      <c r="D8902" s="90"/>
      <c r="E8902" s="90"/>
      <c r="F8902" s="90"/>
      <c r="G8902" s="90"/>
      <c r="H8902" s="90"/>
    </row>
    <row r="8903" spans="1:8">
      <c r="A8903" s="90"/>
      <c r="B8903" s="90"/>
      <c r="C8903" s="90"/>
      <c r="D8903" s="90"/>
      <c r="E8903" s="90"/>
      <c r="F8903" s="90"/>
      <c r="G8903" s="90"/>
      <c r="H8903" s="90"/>
    </row>
    <row r="8904" spans="1:8">
      <c r="A8904" s="90"/>
      <c r="B8904" s="90"/>
      <c r="C8904" s="90"/>
      <c r="D8904" s="90"/>
      <c r="E8904" s="90"/>
      <c r="F8904" s="90"/>
      <c r="G8904" s="90"/>
      <c r="H8904" s="90"/>
    </row>
    <row r="8905" spans="1:8">
      <c r="A8905" s="90"/>
      <c r="B8905" s="90"/>
      <c r="C8905" s="90"/>
      <c r="D8905" s="90"/>
      <c r="E8905" s="90"/>
      <c r="F8905" s="90"/>
      <c r="G8905" s="90"/>
      <c r="H8905" s="90"/>
    </row>
    <row r="8906" spans="1:8">
      <c r="A8906" s="90"/>
      <c r="B8906" s="90"/>
      <c r="C8906" s="90"/>
      <c r="D8906" s="90"/>
      <c r="E8906" s="90"/>
      <c r="F8906" s="90"/>
      <c r="G8906" s="90"/>
      <c r="H8906" s="90"/>
    </row>
    <row r="8907" spans="1:8">
      <c r="A8907" s="90"/>
      <c r="B8907" s="90"/>
      <c r="C8907" s="90"/>
      <c r="D8907" s="90"/>
      <c r="E8907" s="90"/>
      <c r="F8907" s="90"/>
      <c r="G8907" s="90"/>
      <c r="H8907" s="90"/>
    </row>
    <row r="8908" spans="1:8">
      <c r="A8908" s="90"/>
      <c r="B8908" s="90"/>
      <c r="C8908" s="90"/>
      <c r="D8908" s="90"/>
      <c r="E8908" s="90"/>
      <c r="F8908" s="90"/>
      <c r="G8908" s="90"/>
      <c r="H8908" s="90"/>
    </row>
    <row r="8909" spans="1:8">
      <c r="A8909" s="90"/>
      <c r="B8909" s="90"/>
      <c r="C8909" s="90"/>
      <c r="D8909" s="90"/>
      <c r="E8909" s="90"/>
      <c r="F8909" s="90"/>
      <c r="G8909" s="90"/>
      <c r="H8909" s="90"/>
    </row>
    <row r="8910" spans="1:8">
      <c r="A8910" s="90"/>
      <c r="B8910" s="90"/>
      <c r="C8910" s="90"/>
      <c r="D8910" s="90"/>
      <c r="E8910" s="90"/>
      <c r="F8910" s="90"/>
      <c r="G8910" s="90"/>
      <c r="H8910" s="90"/>
    </row>
    <row r="8911" spans="1:8">
      <c r="A8911" s="90"/>
      <c r="B8911" s="90"/>
      <c r="C8911" s="90"/>
      <c r="D8911" s="90"/>
      <c r="E8911" s="90"/>
      <c r="F8911" s="90"/>
      <c r="G8911" s="90"/>
      <c r="H8911" s="90"/>
    </row>
    <row r="8912" spans="1:8">
      <c r="A8912" s="90"/>
      <c r="B8912" s="90"/>
      <c r="C8912" s="90"/>
      <c r="D8912" s="90"/>
      <c r="E8912" s="90"/>
      <c r="F8912" s="90"/>
      <c r="G8912" s="90"/>
      <c r="H8912" s="90"/>
    </row>
    <row r="8913" spans="1:8">
      <c r="A8913" s="90"/>
      <c r="B8913" s="90"/>
      <c r="C8913" s="90"/>
      <c r="D8913" s="90"/>
      <c r="E8913" s="90"/>
      <c r="F8913" s="90"/>
      <c r="G8913" s="90"/>
      <c r="H8913" s="90"/>
    </row>
    <row r="8914" spans="1:8">
      <c r="A8914" s="90"/>
      <c r="B8914" s="90"/>
      <c r="C8914" s="90"/>
      <c r="D8914" s="90"/>
      <c r="E8914" s="90"/>
      <c r="F8914" s="90"/>
      <c r="G8914" s="90"/>
      <c r="H8914" s="90"/>
    </row>
    <row r="8915" spans="1:8">
      <c r="A8915" s="90"/>
      <c r="B8915" s="90"/>
      <c r="C8915" s="90"/>
      <c r="D8915" s="90"/>
      <c r="E8915" s="90"/>
      <c r="F8915" s="90"/>
      <c r="G8915" s="90"/>
      <c r="H8915" s="90"/>
    </row>
    <row r="8916" spans="1:8">
      <c r="A8916" s="90"/>
      <c r="B8916" s="90"/>
      <c r="C8916" s="90"/>
      <c r="D8916" s="90"/>
      <c r="E8916" s="90"/>
      <c r="F8916" s="90"/>
      <c r="G8916" s="90"/>
      <c r="H8916" s="90"/>
    </row>
    <row r="8917" spans="1:8">
      <c r="A8917" s="90"/>
      <c r="B8917" s="90"/>
      <c r="C8917" s="90"/>
      <c r="D8917" s="90"/>
      <c r="E8917" s="90"/>
      <c r="F8917" s="90"/>
      <c r="G8917" s="90"/>
      <c r="H8917" s="90"/>
    </row>
    <row r="8918" spans="1:8">
      <c r="A8918" s="90"/>
      <c r="B8918" s="90"/>
      <c r="C8918" s="90"/>
      <c r="D8918" s="90"/>
      <c r="E8918" s="90"/>
      <c r="F8918" s="90"/>
      <c r="G8918" s="90"/>
      <c r="H8918" s="90"/>
    </row>
    <row r="8919" spans="1:8">
      <c r="A8919" s="90"/>
      <c r="B8919" s="90"/>
      <c r="C8919" s="90"/>
      <c r="D8919" s="90"/>
      <c r="E8919" s="90"/>
      <c r="F8919" s="90"/>
      <c r="G8919" s="90"/>
      <c r="H8919" s="90"/>
    </row>
    <row r="8920" spans="1:8">
      <c r="A8920" s="90"/>
      <c r="B8920" s="90"/>
      <c r="C8920" s="90"/>
      <c r="D8920" s="90"/>
      <c r="E8920" s="90"/>
      <c r="F8920" s="90"/>
      <c r="G8920" s="90"/>
      <c r="H8920" s="90"/>
    </row>
    <row r="8921" spans="1:8">
      <c r="A8921" s="90"/>
      <c r="B8921" s="90"/>
      <c r="C8921" s="90"/>
      <c r="D8921" s="90"/>
      <c r="E8921" s="90"/>
      <c r="F8921" s="90"/>
      <c r="G8921" s="90"/>
      <c r="H8921" s="90"/>
    </row>
    <row r="8922" spans="1:8">
      <c r="A8922" s="90"/>
      <c r="B8922" s="90"/>
      <c r="C8922" s="90"/>
      <c r="D8922" s="90"/>
      <c r="E8922" s="90"/>
      <c r="F8922" s="90"/>
      <c r="G8922" s="90"/>
      <c r="H8922" s="90"/>
    </row>
    <row r="8923" spans="1:8">
      <c r="A8923" s="90"/>
      <c r="B8923" s="90"/>
      <c r="C8923" s="90"/>
      <c r="D8923" s="90"/>
      <c r="E8923" s="90"/>
      <c r="F8923" s="90"/>
      <c r="G8923" s="90"/>
      <c r="H8923" s="90"/>
    </row>
    <row r="8924" spans="1:8">
      <c r="A8924" s="90"/>
      <c r="B8924" s="90"/>
      <c r="C8924" s="90"/>
      <c r="D8924" s="90"/>
      <c r="E8924" s="90"/>
      <c r="F8924" s="90"/>
      <c r="G8924" s="90"/>
      <c r="H8924" s="90"/>
    </row>
    <row r="8925" spans="1:8">
      <c r="A8925" s="90"/>
      <c r="B8925" s="90"/>
      <c r="C8925" s="90"/>
      <c r="D8925" s="90"/>
      <c r="E8925" s="90"/>
      <c r="F8925" s="90"/>
      <c r="G8925" s="90"/>
      <c r="H8925" s="90"/>
    </row>
    <row r="8926" spans="1:8">
      <c r="A8926" s="90"/>
      <c r="B8926" s="90"/>
      <c r="C8926" s="90"/>
      <c r="D8926" s="90"/>
      <c r="E8926" s="90"/>
      <c r="F8926" s="90"/>
      <c r="G8926" s="90"/>
      <c r="H8926" s="90"/>
    </row>
    <row r="8927" spans="1:8">
      <c r="A8927" s="90"/>
      <c r="B8927" s="90"/>
      <c r="C8927" s="90"/>
      <c r="D8927" s="90"/>
      <c r="E8927" s="90"/>
      <c r="F8927" s="90"/>
      <c r="G8927" s="90"/>
      <c r="H8927" s="90"/>
    </row>
    <row r="8928" spans="1:8">
      <c r="A8928" s="90"/>
      <c r="B8928" s="90"/>
      <c r="C8928" s="90"/>
      <c r="D8928" s="90"/>
      <c r="E8928" s="90"/>
      <c r="F8928" s="90"/>
      <c r="G8928" s="90"/>
      <c r="H8928" s="90"/>
    </row>
    <row r="8929" spans="1:8">
      <c r="A8929" s="90"/>
      <c r="B8929" s="90"/>
      <c r="C8929" s="90"/>
      <c r="D8929" s="90"/>
      <c r="E8929" s="90"/>
      <c r="F8929" s="90"/>
      <c r="G8929" s="90"/>
      <c r="H8929" s="90"/>
    </row>
    <row r="8930" spans="1:8">
      <c r="A8930" s="90"/>
      <c r="B8930" s="90"/>
      <c r="C8930" s="90"/>
      <c r="D8930" s="90"/>
      <c r="E8930" s="90"/>
      <c r="F8930" s="90"/>
      <c r="G8930" s="90"/>
      <c r="H8930" s="90"/>
    </row>
    <row r="8931" spans="1:8">
      <c r="A8931" s="90"/>
      <c r="B8931" s="90"/>
      <c r="C8931" s="90"/>
      <c r="D8931" s="90"/>
      <c r="E8931" s="90"/>
      <c r="F8931" s="90"/>
      <c r="G8931" s="90"/>
      <c r="H8931" s="90"/>
    </row>
    <row r="8932" spans="1:8">
      <c r="A8932" s="90"/>
      <c r="B8932" s="90"/>
      <c r="C8932" s="90"/>
      <c r="D8932" s="90"/>
      <c r="E8932" s="90"/>
      <c r="F8932" s="90"/>
      <c r="G8932" s="90"/>
      <c r="H8932" s="90"/>
    </row>
    <row r="8933" spans="1:8">
      <c r="A8933" s="90"/>
      <c r="B8933" s="90"/>
      <c r="C8933" s="90"/>
      <c r="D8933" s="90"/>
      <c r="E8933" s="90"/>
      <c r="F8933" s="90"/>
      <c r="G8933" s="90"/>
      <c r="H8933" s="90"/>
    </row>
    <row r="8934" spans="1:8">
      <c r="A8934" s="90"/>
      <c r="B8934" s="90"/>
      <c r="C8934" s="90"/>
      <c r="D8934" s="90"/>
      <c r="E8934" s="90"/>
      <c r="F8934" s="90"/>
      <c r="G8934" s="90"/>
      <c r="H8934" s="90"/>
    </row>
    <row r="8935" spans="1:8">
      <c r="A8935" s="90"/>
      <c r="B8935" s="90"/>
      <c r="C8935" s="90"/>
      <c r="D8935" s="90"/>
      <c r="E8935" s="90"/>
      <c r="F8935" s="90"/>
      <c r="G8935" s="90"/>
      <c r="H8935" s="90"/>
    </row>
    <row r="8936" spans="1:8">
      <c r="A8936" s="90"/>
      <c r="B8936" s="90"/>
      <c r="C8936" s="90"/>
      <c r="D8936" s="90"/>
      <c r="E8936" s="90"/>
      <c r="F8936" s="90"/>
      <c r="G8936" s="90"/>
      <c r="H8936" s="90"/>
    </row>
    <row r="8937" spans="1:8">
      <c r="A8937" s="90"/>
      <c r="B8937" s="90"/>
      <c r="C8937" s="90"/>
      <c r="D8937" s="90"/>
      <c r="E8937" s="90"/>
      <c r="F8937" s="90"/>
      <c r="G8937" s="90"/>
      <c r="H8937" s="90"/>
    </row>
    <row r="8938" spans="1:8">
      <c r="A8938" s="90"/>
      <c r="B8938" s="90"/>
      <c r="C8938" s="90"/>
      <c r="D8938" s="90"/>
      <c r="E8938" s="90"/>
      <c r="F8938" s="90"/>
      <c r="G8938" s="90"/>
      <c r="H8938" s="90"/>
    </row>
    <row r="8939" spans="1:8">
      <c r="A8939" s="90"/>
      <c r="B8939" s="90"/>
      <c r="C8939" s="90"/>
      <c r="D8939" s="90"/>
      <c r="E8939" s="90"/>
      <c r="F8939" s="90"/>
      <c r="G8939" s="90"/>
      <c r="H8939" s="90"/>
    </row>
    <row r="8940" spans="1:8">
      <c r="A8940" s="90"/>
      <c r="B8940" s="90"/>
      <c r="C8940" s="90"/>
      <c r="D8940" s="90"/>
      <c r="E8940" s="90"/>
      <c r="F8940" s="90"/>
      <c r="G8940" s="90"/>
      <c r="H8940" s="90"/>
    </row>
    <row r="8941" spans="1:8">
      <c r="A8941" s="90"/>
      <c r="B8941" s="90"/>
      <c r="C8941" s="90"/>
      <c r="D8941" s="90"/>
      <c r="E8941" s="90"/>
      <c r="F8941" s="90"/>
      <c r="G8941" s="90"/>
      <c r="H8941" s="90"/>
    </row>
    <row r="8942" spans="1:8">
      <c r="A8942" s="90"/>
      <c r="B8942" s="90"/>
      <c r="C8942" s="90"/>
      <c r="D8942" s="90"/>
      <c r="E8942" s="90"/>
      <c r="F8942" s="90"/>
      <c r="G8942" s="90"/>
      <c r="H8942" s="90"/>
    </row>
    <row r="8943" spans="1:8">
      <c r="A8943" s="90"/>
      <c r="B8943" s="90"/>
      <c r="C8943" s="90"/>
      <c r="D8943" s="90"/>
      <c r="E8943" s="90"/>
      <c r="F8943" s="90"/>
      <c r="G8943" s="90"/>
      <c r="H8943" s="90"/>
    </row>
    <row r="8944" spans="1:8">
      <c r="A8944" s="90"/>
      <c r="B8944" s="90"/>
      <c r="C8944" s="90"/>
      <c r="D8944" s="90"/>
      <c r="E8944" s="90"/>
      <c r="F8944" s="90"/>
      <c r="G8944" s="90"/>
      <c r="H8944" s="90"/>
    </row>
    <row r="8945" spans="1:8">
      <c r="A8945" s="90"/>
      <c r="B8945" s="90"/>
      <c r="C8945" s="90"/>
      <c r="D8945" s="90"/>
      <c r="E8945" s="90"/>
      <c r="F8945" s="90"/>
      <c r="G8945" s="90"/>
      <c r="H8945" s="90"/>
    </row>
    <row r="8946" spans="1:8">
      <c r="A8946" s="90"/>
      <c r="B8946" s="90"/>
      <c r="C8946" s="90"/>
      <c r="D8946" s="90"/>
      <c r="E8946" s="90"/>
      <c r="F8946" s="90"/>
      <c r="G8946" s="90"/>
      <c r="H8946" s="90"/>
    </row>
    <row r="8947" spans="1:8">
      <c r="A8947" s="90"/>
      <c r="B8947" s="90"/>
      <c r="C8947" s="90"/>
      <c r="D8947" s="90"/>
      <c r="E8947" s="90"/>
      <c r="F8947" s="90"/>
      <c r="G8947" s="90"/>
      <c r="H8947" s="90"/>
    </row>
    <row r="8948" spans="1:8">
      <c r="A8948" s="90"/>
      <c r="B8948" s="90"/>
      <c r="C8948" s="90"/>
      <c r="D8948" s="90"/>
      <c r="E8948" s="90"/>
      <c r="F8948" s="90"/>
      <c r="G8948" s="90"/>
      <c r="H8948" s="90"/>
    </row>
    <row r="8949" spans="1:8">
      <c r="A8949" s="90"/>
      <c r="B8949" s="90"/>
      <c r="C8949" s="90"/>
      <c r="D8949" s="90"/>
      <c r="E8949" s="90"/>
      <c r="F8949" s="90"/>
      <c r="G8949" s="90"/>
      <c r="H8949" s="90"/>
    </row>
    <row r="8950" spans="1:8">
      <c r="A8950" s="90"/>
      <c r="B8950" s="90"/>
      <c r="C8950" s="90"/>
      <c r="D8950" s="90"/>
      <c r="E8950" s="90"/>
      <c r="F8950" s="90"/>
      <c r="G8950" s="90"/>
      <c r="H8950" s="90"/>
    </row>
    <row r="8951" spans="1:8">
      <c r="A8951" s="90"/>
      <c r="B8951" s="90"/>
      <c r="C8951" s="90"/>
      <c r="D8951" s="90"/>
      <c r="E8951" s="90"/>
      <c r="F8951" s="90"/>
      <c r="G8951" s="90"/>
      <c r="H8951" s="90"/>
    </row>
    <row r="8952" spans="1:8">
      <c r="A8952" s="90"/>
      <c r="B8952" s="90"/>
      <c r="C8952" s="90"/>
      <c r="D8952" s="90"/>
      <c r="E8952" s="90"/>
      <c r="F8952" s="90"/>
      <c r="G8952" s="90"/>
      <c r="H8952" s="90"/>
    </row>
    <row r="8953" spans="1:8">
      <c r="A8953" s="90"/>
      <c r="B8953" s="90"/>
      <c r="C8953" s="90"/>
      <c r="D8953" s="90"/>
      <c r="E8953" s="90"/>
      <c r="F8953" s="90"/>
      <c r="G8953" s="90"/>
      <c r="H8953" s="90"/>
    </row>
    <row r="8954" spans="1:8">
      <c r="A8954" s="90"/>
      <c r="B8954" s="90"/>
      <c r="C8954" s="90"/>
      <c r="D8954" s="90"/>
      <c r="E8954" s="90"/>
      <c r="F8954" s="90"/>
      <c r="G8954" s="90"/>
      <c r="H8954" s="90"/>
    </row>
    <row r="8955" spans="1:8">
      <c r="A8955" s="90"/>
      <c r="B8955" s="90"/>
      <c r="C8955" s="90"/>
      <c r="D8955" s="90"/>
      <c r="E8955" s="90"/>
      <c r="F8955" s="90"/>
      <c r="G8955" s="90"/>
      <c r="H8955" s="90"/>
    </row>
    <row r="8956" spans="1:8">
      <c r="A8956" s="90"/>
      <c r="B8956" s="90"/>
      <c r="C8956" s="90"/>
      <c r="D8956" s="90"/>
      <c r="E8956" s="90"/>
      <c r="F8956" s="90"/>
      <c r="G8956" s="90"/>
      <c r="H8956" s="90"/>
    </row>
    <row r="8957" spans="1:8">
      <c r="A8957" s="90"/>
      <c r="B8957" s="90"/>
      <c r="C8957" s="90"/>
      <c r="D8957" s="90"/>
      <c r="E8957" s="90"/>
      <c r="F8957" s="90"/>
      <c r="G8957" s="90"/>
      <c r="H8957" s="90"/>
    </row>
    <row r="8958" spans="1:8">
      <c r="A8958" s="90"/>
      <c r="B8958" s="90"/>
      <c r="C8958" s="90"/>
      <c r="D8958" s="90"/>
      <c r="E8958" s="90"/>
      <c r="F8958" s="90"/>
      <c r="G8958" s="90"/>
      <c r="H8958" s="90"/>
    </row>
    <row r="8959" spans="1:8">
      <c r="A8959" s="90"/>
      <c r="B8959" s="90"/>
      <c r="C8959" s="90"/>
      <c r="D8959" s="90"/>
      <c r="E8959" s="90"/>
      <c r="F8959" s="90"/>
      <c r="G8959" s="90"/>
      <c r="H8959" s="90"/>
    </row>
    <row r="8960" spans="1:8">
      <c r="A8960" s="90"/>
      <c r="B8960" s="90"/>
      <c r="C8960" s="90"/>
      <c r="D8960" s="90"/>
      <c r="E8960" s="90"/>
      <c r="F8960" s="90"/>
      <c r="G8960" s="90"/>
      <c r="H8960" s="90"/>
    </row>
    <row r="8961" spans="1:8">
      <c r="A8961" s="90"/>
      <c r="B8961" s="90"/>
      <c r="C8961" s="90"/>
      <c r="D8961" s="90"/>
      <c r="E8961" s="90"/>
      <c r="F8961" s="90"/>
      <c r="G8961" s="90"/>
      <c r="H8961" s="90"/>
    </row>
    <row r="8962" spans="1:8">
      <c r="A8962" s="90"/>
      <c r="B8962" s="90"/>
      <c r="C8962" s="90"/>
      <c r="D8962" s="90"/>
      <c r="E8962" s="90"/>
      <c r="F8962" s="90"/>
      <c r="G8962" s="90"/>
      <c r="H8962" s="90"/>
    </row>
    <row r="8963" spans="1:8">
      <c r="A8963" s="90"/>
      <c r="B8963" s="90"/>
      <c r="C8963" s="90"/>
      <c r="D8963" s="90"/>
      <c r="E8963" s="90"/>
      <c r="F8963" s="90"/>
      <c r="G8963" s="90"/>
      <c r="H8963" s="90"/>
    </row>
    <row r="8964" spans="1:8">
      <c r="A8964" s="90"/>
      <c r="B8964" s="90"/>
      <c r="C8964" s="90"/>
      <c r="D8964" s="90"/>
      <c r="E8964" s="90"/>
      <c r="F8964" s="90"/>
      <c r="G8964" s="90"/>
      <c r="H8964" s="90"/>
    </row>
    <row r="8965" spans="1:8">
      <c r="A8965" s="90"/>
      <c r="B8965" s="90"/>
      <c r="C8965" s="90"/>
      <c r="D8965" s="90"/>
      <c r="E8965" s="90"/>
      <c r="F8965" s="90"/>
      <c r="G8965" s="90"/>
      <c r="H8965" s="90"/>
    </row>
    <row r="8966" spans="1:8">
      <c r="A8966" s="90"/>
      <c r="B8966" s="90"/>
      <c r="C8966" s="90"/>
      <c r="D8966" s="90"/>
      <c r="E8966" s="90"/>
      <c r="F8966" s="90"/>
      <c r="G8966" s="90"/>
      <c r="H8966" s="90"/>
    </row>
    <row r="8967" spans="1:8">
      <c r="A8967" s="90"/>
      <c r="B8967" s="90"/>
      <c r="C8967" s="90"/>
      <c r="D8967" s="90"/>
      <c r="E8967" s="90"/>
      <c r="F8967" s="90"/>
      <c r="G8967" s="90"/>
      <c r="H8967" s="90"/>
    </row>
    <row r="8968" spans="1:8">
      <c r="A8968" s="90"/>
      <c r="B8968" s="90"/>
      <c r="C8968" s="90"/>
      <c r="D8968" s="90"/>
      <c r="E8968" s="90"/>
      <c r="F8968" s="90"/>
      <c r="G8968" s="90"/>
      <c r="H8968" s="90"/>
    </row>
    <row r="8969" spans="1:8">
      <c r="A8969" s="90"/>
      <c r="B8969" s="90"/>
      <c r="C8969" s="90"/>
      <c r="D8969" s="90"/>
      <c r="E8969" s="90"/>
      <c r="F8969" s="90"/>
      <c r="G8969" s="90"/>
      <c r="H8969" s="90"/>
    </row>
    <row r="8970" spans="1:8">
      <c r="A8970" s="90"/>
      <c r="B8970" s="90"/>
      <c r="C8970" s="90"/>
      <c r="D8970" s="90"/>
      <c r="E8970" s="90"/>
      <c r="F8970" s="90"/>
      <c r="G8970" s="90"/>
      <c r="H8970" s="90"/>
    </row>
    <row r="8971" spans="1:8">
      <c r="A8971" s="90"/>
      <c r="B8971" s="90"/>
      <c r="C8971" s="90"/>
      <c r="D8971" s="90"/>
      <c r="E8971" s="90"/>
      <c r="F8971" s="90"/>
      <c r="G8971" s="90"/>
      <c r="H8971" s="90"/>
    </row>
    <row r="8972" spans="1:8">
      <c r="A8972" s="90"/>
      <c r="B8972" s="90"/>
      <c r="C8972" s="90"/>
      <c r="D8972" s="90"/>
      <c r="E8972" s="90"/>
      <c r="F8972" s="90"/>
      <c r="G8972" s="90"/>
      <c r="H8972" s="90"/>
    </row>
    <row r="8973" spans="1:8">
      <c r="A8973" s="90"/>
      <c r="B8973" s="90"/>
      <c r="C8973" s="90"/>
      <c r="D8973" s="90"/>
      <c r="E8973" s="90"/>
      <c r="F8973" s="90"/>
      <c r="G8973" s="90"/>
      <c r="H8973" s="90"/>
    </row>
    <row r="8974" spans="1:8">
      <c r="A8974" s="90"/>
      <c r="B8974" s="90"/>
      <c r="C8974" s="90"/>
      <c r="D8974" s="90"/>
      <c r="E8974" s="90"/>
      <c r="F8974" s="90"/>
      <c r="G8974" s="90"/>
      <c r="H8974" s="90"/>
    </row>
    <row r="8975" spans="1:8">
      <c r="A8975" s="90"/>
      <c r="B8975" s="90"/>
      <c r="C8975" s="90"/>
      <c r="D8975" s="90"/>
      <c r="E8975" s="90"/>
      <c r="F8975" s="90"/>
      <c r="G8975" s="90"/>
      <c r="H8975" s="90"/>
    </row>
    <row r="8976" spans="1:8">
      <c r="A8976" s="90"/>
      <c r="B8976" s="90"/>
      <c r="C8976" s="90"/>
      <c r="D8976" s="90"/>
      <c r="E8976" s="90"/>
      <c r="F8976" s="90"/>
      <c r="G8976" s="90"/>
      <c r="H8976" s="90"/>
    </row>
    <row r="8977" spans="1:8">
      <c r="A8977" s="90"/>
      <c r="B8977" s="90"/>
      <c r="C8977" s="90"/>
      <c r="D8977" s="90"/>
      <c r="E8977" s="90"/>
      <c r="F8977" s="90"/>
      <c r="G8977" s="90"/>
      <c r="H8977" s="90"/>
    </row>
    <row r="8978" spans="1:8">
      <c r="A8978" s="90"/>
      <c r="B8978" s="90"/>
      <c r="C8978" s="90"/>
      <c r="D8978" s="90"/>
      <c r="E8978" s="90"/>
      <c r="F8978" s="90"/>
      <c r="G8978" s="90"/>
      <c r="H8978" s="90"/>
    </row>
    <row r="8979" spans="1:8">
      <c r="A8979" s="90"/>
      <c r="B8979" s="90"/>
      <c r="C8979" s="90"/>
      <c r="D8979" s="90"/>
      <c r="E8979" s="90"/>
      <c r="F8979" s="90"/>
      <c r="G8979" s="90"/>
      <c r="H8979" s="90"/>
    </row>
    <row r="8980" spans="1:8">
      <c r="A8980" s="90"/>
      <c r="B8980" s="90"/>
      <c r="C8980" s="90"/>
      <c r="D8980" s="90"/>
      <c r="E8980" s="90"/>
      <c r="F8980" s="90"/>
      <c r="G8980" s="90"/>
      <c r="H8980" s="90"/>
    </row>
    <row r="8981" spans="1:8">
      <c r="A8981" s="90"/>
      <c r="B8981" s="90"/>
      <c r="C8981" s="90"/>
      <c r="D8981" s="90"/>
      <c r="E8981" s="90"/>
      <c r="F8981" s="90"/>
      <c r="G8981" s="90"/>
      <c r="H8981" s="90"/>
    </row>
    <row r="8982" spans="1:8">
      <c r="A8982" s="90"/>
      <c r="B8982" s="90"/>
      <c r="C8982" s="90"/>
      <c r="D8982" s="90"/>
      <c r="E8982" s="90"/>
      <c r="F8982" s="90"/>
      <c r="G8982" s="90"/>
      <c r="H8982" s="90"/>
    </row>
    <row r="8983" spans="1:8">
      <c r="A8983" s="90"/>
      <c r="B8983" s="90"/>
      <c r="C8983" s="90"/>
      <c r="D8983" s="90"/>
      <c r="E8983" s="90"/>
      <c r="F8983" s="90"/>
      <c r="G8983" s="90"/>
      <c r="H8983" s="90"/>
    </row>
    <row r="8984" spans="1:8">
      <c r="A8984" s="90"/>
      <c r="B8984" s="90"/>
      <c r="C8984" s="90"/>
      <c r="D8984" s="90"/>
      <c r="E8984" s="90"/>
      <c r="F8984" s="90"/>
      <c r="G8984" s="90"/>
      <c r="H8984" s="90"/>
    </row>
    <row r="8985" spans="1:8">
      <c r="A8985" s="90"/>
      <c r="B8985" s="90"/>
      <c r="C8985" s="90"/>
      <c r="D8985" s="90"/>
      <c r="E8985" s="90"/>
      <c r="F8985" s="90"/>
      <c r="G8985" s="90"/>
      <c r="H8985" s="90"/>
    </row>
    <row r="8986" spans="1:8">
      <c r="A8986" s="90"/>
      <c r="B8986" s="90"/>
      <c r="C8986" s="90"/>
      <c r="D8986" s="90"/>
      <c r="E8986" s="90"/>
      <c r="F8986" s="90"/>
      <c r="G8986" s="90"/>
      <c r="H8986" s="90"/>
    </row>
    <row r="8987" spans="1:8">
      <c r="A8987" s="90"/>
      <c r="B8987" s="90"/>
      <c r="C8987" s="90"/>
      <c r="D8987" s="90"/>
      <c r="E8987" s="90"/>
      <c r="F8987" s="90"/>
      <c r="G8987" s="90"/>
      <c r="H8987" s="90"/>
    </row>
    <row r="8988" spans="1:8">
      <c r="A8988" s="90"/>
      <c r="B8988" s="90"/>
      <c r="C8988" s="90"/>
      <c r="D8988" s="90"/>
      <c r="E8988" s="90"/>
      <c r="F8988" s="90"/>
      <c r="G8988" s="90"/>
      <c r="H8988" s="90"/>
    </row>
    <row r="8989" spans="1:8">
      <c r="A8989" s="90"/>
      <c r="B8989" s="90"/>
      <c r="C8989" s="90"/>
      <c r="D8989" s="90"/>
      <c r="E8989" s="90"/>
      <c r="F8989" s="90"/>
      <c r="G8989" s="90"/>
      <c r="H8989" s="90"/>
    </row>
    <row r="8990" spans="1:8">
      <c r="A8990" s="90"/>
      <c r="B8990" s="90"/>
      <c r="C8990" s="90"/>
      <c r="D8990" s="90"/>
      <c r="E8990" s="90"/>
      <c r="F8990" s="90"/>
      <c r="G8990" s="90"/>
      <c r="H8990" s="90"/>
    </row>
    <row r="8991" spans="1:8">
      <c r="A8991" s="90"/>
      <c r="B8991" s="90"/>
      <c r="C8991" s="90"/>
      <c r="D8991" s="90"/>
      <c r="E8991" s="90"/>
      <c r="F8991" s="90"/>
      <c r="G8991" s="90"/>
      <c r="H8991" s="90"/>
    </row>
    <row r="8992" spans="1:8">
      <c r="A8992" s="90"/>
      <c r="B8992" s="90"/>
      <c r="C8992" s="90"/>
      <c r="D8992" s="90"/>
      <c r="E8992" s="90"/>
      <c r="F8992" s="90"/>
      <c r="G8992" s="90"/>
      <c r="H8992" s="90"/>
    </row>
    <row r="8993" spans="1:8">
      <c r="A8993" s="90"/>
      <c r="B8993" s="90"/>
      <c r="C8993" s="90"/>
      <c r="D8993" s="90"/>
      <c r="E8993" s="90"/>
      <c r="F8993" s="90"/>
      <c r="G8993" s="90"/>
      <c r="H8993" s="90"/>
    </row>
    <row r="8994" spans="1:8">
      <c r="A8994" s="90"/>
      <c r="B8994" s="90"/>
      <c r="C8994" s="90"/>
      <c r="D8994" s="90"/>
      <c r="E8994" s="90"/>
      <c r="F8994" s="90"/>
      <c r="G8994" s="90"/>
      <c r="H8994" s="90"/>
    </row>
    <row r="8995" spans="1:8">
      <c r="A8995" s="90"/>
      <c r="B8995" s="90"/>
      <c r="C8995" s="90"/>
      <c r="D8995" s="90"/>
      <c r="E8995" s="90"/>
      <c r="F8995" s="90"/>
      <c r="G8995" s="90"/>
      <c r="H8995" s="90"/>
    </row>
    <row r="8996" spans="1:8">
      <c r="A8996" s="90"/>
      <c r="B8996" s="90"/>
      <c r="C8996" s="90"/>
      <c r="D8996" s="90"/>
      <c r="E8996" s="90"/>
      <c r="F8996" s="90"/>
      <c r="G8996" s="90"/>
      <c r="H8996" s="90"/>
    </row>
    <row r="8997" spans="1:8">
      <c r="A8997" s="90"/>
      <c r="B8997" s="90"/>
      <c r="C8997" s="90"/>
      <c r="D8997" s="90"/>
      <c r="E8997" s="90"/>
      <c r="F8997" s="90"/>
      <c r="G8997" s="90"/>
      <c r="H8997" s="90"/>
    </row>
    <row r="8998" spans="1:8">
      <c r="A8998" s="90"/>
      <c r="B8998" s="90"/>
      <c r="C8998" s="90"/>
      <c r="D8998" s="90"/>
      <c r="E8998" s="90"/>
      <c r="F8998" s="90"/>
      <c r="G8998" s="90"/>
      <c r="H8998" s="90"/>
    </row>
    <row r="8999" spans="1:8">
      <c r="A8999" s="90"/>
      <c r="B8999" s="90"/>
      <c r="C8999" s="90"/>
      <c r="D8999" s="90"/>
      <c r="E8999" s="90"/>
      <c r="F8999" s="90"/>
      <c r="G8999" s="90"/>
      <c r="H8999" s="90"/>
    </row>
    <row r="9000" spans="1:8">
      <c r="A9000" s="90"/>
      <c r="B9000" s="90"/>
      <c r="C9000" s="90"/>
      <c r="D9000" s="90"/>
      <c r="E9000" s="90"/>
      <c r="F9000" s="90"/>
      <c r="G9000" s="90"/>
      <c r="H9000" s="90"/>
    </row>
    <row r="9001" spans="1:8">
      <c r="A9001" s="90"/>
      <c r="B9001" s="90"/>
      <c r="C9001" s="90"/>
      <c r="D9001" s="90"/>
      <c r="E9001" s="90"/>
      <c r="F9001" s="90"/>
      <c r="G9001" s="90"/>
      <c r="H9001" s="90"/>
    </row>
    <row r="9002" spans="1:8">
      <c r="A9002" s="90"/>
      <c r="B9002" s="90"/>
      <c r="C9002" s="90"/>
      <c r="D9002" s="90"/>
      <c r="E9002" s="90"/>
      <c r="F9002" s="90"/>
      <c r="G9002" s="90"/>
      <c r="H9002" s="90"/>
    </row>
    <row r="9003" spans="1:8">
      <c r="A9003" s="90"/>
      <c r="B9003" s="90"/>
      <c r="C9003" s="90"/>
      <c r="D9003" s="90"/>
      <c r="E9003" s="90"/>
      <c r="F9003" s="90"/>
      <c r="G9003" s="90"/>
      <c r="H9003" s="90"/>
    </row>
    <row r="9004" spans="1:8">
      <c r="A9004" s="90"/>
      <c r="B9004" s="90"/>
      <c r="C9004" s="90"/>
      <c r="D9004" s="90"/>
      <c r="E9004" s="90"/>
      <c r="F9004" s="90"/>
      <c r="G9004" s="90"/>
      <c r="H9004" s="90"/>
    </row>
    <row r="9005" spans="1:8">
      <c r="A9005" s="90"/>
      <c r="B9005" s="90"/>
      <c r="C9005" s="90"/>
      <c r="D9005" s="90"/>
      <c r="E9005" s="90"/>
      <c r="F9005" s="90"/>
      <c r="G9005" s="90"/>
      <c r="H9005" s="90"/>
    </row>
    <row r="9006" spans="1:8">
      <c r="A9006" s="90"/>
      <c r="B9006" s="90"/>
      <c r="C9006" s="90"/>
      <c r="D9006" s="90"/>
      <c r="E9006" s="90"/>
      <c r="F9006" s="90"/>
      <c r="G9006" s="90"/>
      <c r="H9006" s="90"/>
    </row>
    <row r="9007" spans="1:8">
      <c r="A9007" s="90"/>
      <c r="B9007" s="90"/>
      <c r="C9007" s="90"/>
      <c r="D9007" s="90"/>
      <c r="E9007" s="90"/>
      <c r="F9007" s="90"/>
      <c r="G9007" s="90"/>
      <c r="H9007" s="90"/>
    </row>
    <row r="9008" spans="1:8">
      <c r="A9008" s="90"/>
      <c r="B9008" s="90"/>
      <c r="C9008" s="90"/>
      <c r="D9008" s="90"/>
      <c r="E9008" s="90"/>
      <c r="F9008" s="90"/>
      <c r="G9008" s="90"/>
      <c r="H9008" s="90"/>
    </row>
    <row r="9009" spans="1:8">
      <c r="A9009" s="90"/>
      <c r="B9009" s="90"/>
      <c r="C9009" s="90"/>
      <c r="D9009" s="90"/>
      <c r="E9009" s="90"/>
      <c r="F9009" s="90"/>
      <c r="G9009" s="90"/>
      <c r="H9009" s="90"/>
    </row>
    <row r="9010" spans="1:8">
      <c r="A9010" s="90"/>
      <c r="B9010" s="90"/>
      <c r="C9010" s="90"/>
      <c r="D9010" s="90"/>
      <c r="E9010" s="90"/>
      <c r="F9010" s="90"/>
      <c r="G9010" s="90"/>
      <c r="H9010" s="90"/>
    </row>
    <row r="9011" spans="1:8">
      <c r="A9011" s="90"/>
      <c r="B9011" s="90"/>
      <c r="C9011" s="90"/>
      <c r="D9011" s="90"/>
      <c r="E9011" s="90"/>
      <c r="F9011" s="90"/>
      <c r="G9011" s="90"/>
      <c r="H9011" s="90"/>
    </row>
    <row r="9012" spans="1:8">
      <c r="A9012" s="90"/>
      <c r="B9012" s="90"/>
      <c r="C9012" s="90"/>
      <c r="D9012" s="90"/>
      <c r="E9012" s="90"/>
      <c r="F9012" s="90"/>
      <c r="G9012" s="90"/>
      <c r="H9012" s="90"/>
    </row>
    <row r="9013" spans="1:8">
      <c r="A9013" s="90"/>
      <c r="B9013" s="90"/>
      <c r="C9013" s="90"/>
      <c r="D9013" s="90"/>
      <c r="E9013" s="90"/>
      <c r="F9013" s="90"/>
      <c r="G9013" s="90"/>
      <c r="H9013" s="90"/>
    </row>
    <row r="9014" spans="1:8">
      <c r="A9014" s="90"/>
      <c r="B9014" s="90"/>
      <c r="C9014" s="90"/>
      <c r="D9014" s="90"/>
      <c r="E9014" s="90"/>
      <c r="F9014" s="90"/>
      <c r="G9014" s="90"/>
      <c r="H9014" s="90"/>
    </row>
    <row r="9015" spans="1:8">
      <c r="A9015" s="90"/>
      <c r="B9015" s="90"/>
      <c r="C9015" s="90"/>
      <c r="D9015" s="90"/>
      <c r="E9015" s="90"/>
      <c r="F9015" s="90"/>
      <c r="G9015" s="90"/>
      <c r="H9015" s="90"/>
    </row>
    <row r="9016" spans="1:8">
      <c r="A9016" s="90"/>
      <c r="B9016" s="90"/>
      <c r="C9016" s="90"/>
      <c r="D9016" s="90"/>
      <c r="E9016" s="90"/>
      <c r="F9016" s="90"/>
      <c r="G9016" s="90"/>
      <c r="H9016" s="90"/>
    </row>
    <row r="9017" spans="1:8">
      <c r="A9017" s="90"/>
      <c r="B9017" s="90"/>
      <c r="C9017" s="90"/>
      <c r="D9017" s="90"/>
      <c r="E9017" s="90"/>
      <c r="F9017" s="90"/>
      <c r="G9017" s="90"/>
      <c r="H9017" s="90"/>
    </row>
    <row r="9018" spans="1:8">
      <c r="A9018" s="90"/>
      <c r="B9018" s="90"/>
      <c r="C9018" s="90"/>
      <c r="D9018" s="90"/>
      <c r="E9018" s="90"/>
      <c r="F9018" s="90"/>
      <c r="G9018" s="90"/>
      <c r="H9018" s="90"/>
    </row>
    <row r="9019" spans="1:8">
      <c r="A9019" s="90"/>
      <c r="B9019" s="90"/>
      <c r="C9019" s="90"/>
      <c r="D9019" s="90"/>
      <c r="E9019" s="90"/>
      <c r="F9019" s="90"/>
      <c r="G9019" s="90"/>
      <c r="H9019" s="90"/>
    </row>
    <row r="9020" spans="1:8">
      <c r="A9020" s="90"/>
      <c r="B9020" s="90"/>
      <c r="C9020" s="90"/>
      <c r="D9020" s="90"/>
      <c r="E9020" s="90"/>
      <c r="F9020" s="90"/>
      <c r="G9020" s="90"/>
      <c r="H9020" s="90"/>
    </row>
    <row r="9021" spans="1:8">
      <c r="A9021" s="90"/>
      <c r="B9021" s="90"/>
      <c r="C9021" s="90"/>
      <c r="D9021" s="90"/>
      <c r="E9021" s="90"/>
      <c r="F9021" s="90"/>
      <c r="G9021" s="90"/>
      <c r="H9021" s="90"/>
    </row>
    <row r="9022" spans="1:8">
      <c r="A9022" s="90"/>
      <c r="B9022" s="90"/>
      <c r="C9022" s="90"/>
      <c r="D9022" s="90"/>
      <c r="E9022" s="90"/>
      <c r="F9022" s="90"/>
      <c r="G9022" s="90"/>
      <c r="H9022" s="90"/>
    </row>
    <row r="9023" spans="1:8">
      <c r="A9023" s="90"/>
      <c r="B9023" s="90"/>
      <c r="C9023" s="90"/>
      <c r="D9023" s="90"/>
      <c r="E9023" s="90"/>
      <c r="F9023" s="90"/>
      <c r="G9023" s="90"/>
      <c r="H9023" s="90"/>
    </row>
    <row r="9024" spans="1:8">
      <c r="A9024" s="90"/>
      <c r="B9024" s="90"/>
      <c r="C9024" s="90"/>
      <c r="D9024" s="90"/>
      <c r="E9024" s="90"/>
      <c r="F9024" s="90"/>
      <c r="G9024" s="90"/>
      <c r="H9024" s="90"/>
    </row>
    <row r="9025" spans="1:8">
      <c r="A9025" s="90"/>
      <c r="B9025" s="90"/>
      <c r="C9025" s="90"/>
      <c r="D9025" s="90"/>
      <c r="E9025" s="90"/>
      <c r="F9025" s="90"/>
      <c r="G9025" s="90"/>
      <c r="H9025" s="90"/>
    </row>
    <row r="9026" spans="1:8">
      <c r="A9026" s="90"/>
      <c r="B9026" s="90"/>
      <c r="C9026" s="90"/>
      <c r="D9026" s="90"/>
      <c r="E9026" s="90"/>
      <c r="F9026" s="90"/>
      <c r="G9026" s="90"/>
      <c r="H9026" s="90"/>
    </row>
    <row r="9027" spans="1:8">
      <c r="A9027" s="90"/>
      <c r="B9027" s="90"/>
      <c r="C9027" s="90"/>
      <c r="D9027" s="90"/>
      <c r="E9027" s="90"/>
      <c r="F9027" s="90"/>
      <c r="G9027" s="90"/>
      <c r="H9027" s="90"/>
    </row>
    <row r="9028" spans="1:8">
      <c r="A9028" s="90"/>
      <c r="B9028" s="90"/>
      <c r="C9028" s="90"/>
      <c r="D9028" s="90"/>
      <c r="E9028" s="90"/>
      <c r="F9028" s="90"/>
      <c r="G9028" s="90"/>
      <c r="H9028" s="90"/>
    </row>
    <row r="9029" spans="1:8">
      <c r="A9029" s="90"/>
      <c r="B9029" s="90"/>
      <c r="C9029" s="90"/>
      <c r="D9029" s="90"/>
      <c r="E9029" s="90"/>
      <c r="F9029" s="90"/>
      <c r="G9029" s="90"/>
      <c r="H9029" s="90"/>
    </row>
    <row r="9030" spans="1:8">
      <c r="A9030" s="90"/>
      <c r="B9030" s="90"/>
      <c r="C9030" s="90"/>
      <c r="D9030" s="90"/>
      <c r="E9030" s="90"/>
      <c r="F9030" s="90"/>
      <c r="G9030" s="90"/>
      <c r="H9030" s="90"/>
    </row>
    <row r="9031" spans="1:8">
      <c r="A9031" s="90"/>
      <c r="B9031" s="90"/>
      <c r="C9031" s="90"/>
      <c r="D9031" s="90"/>
      <c r="E9031" s="90"/>
      <c r="F9031" s="90"/>
      <c r="G9031" s="90"/>
      <c r="H9031" s="90"/>
    </row>
    <row r="9032" spans="1:8">
      <c r="A9032" s="90"/>
      <c r="B9032" s="90"/>
      <c r="C9032" s="90"/>
      <c r="D9032" s="90"/>
      <c r="E9032" s="90"/>
      <c r="F9032" s="90"/>
      <c r="G9032" s="90"/>
      <c r="H9032" s="90"/>
    </row>
    <row r="9033" spans="1:8">
      <c r="A9033" s="90"/>
      <c r="B9033" s="90"/>
      <c r="C9033" s="90"/>
      <c r="D9033" s="90"/>
      <c r="E9033" s="90"/>
      <c r="F9033" s="90"/>
      <c r="G9033" s="90"/>
      <c r="H9033" s="90"/>
    </row>
    <row r="9034" spans="1:8">
      <c r="A9034" s="90"/>
      <c r="B9034" s="90"/>
      <c r="C9034" s="90"/>
      <c r="D9034" s="90"/>
      <c r="E9034" s="90"/>
      <c r="F9034" s="90"/>
      <c r="G9034" s="90"/>
      <c r="H9034" s="90"/>
    </row>
    <row r="9035" spans="1:8">
      <c r="A9035" s="90"/>
      <c r="B9035" s="90"/>
      <c r="C9035" s="90"/>
      <c r="D9035" s="90"/>
      <c r="E9035" s="90"/>
      <c r="F9035" s="90"/>
      <c r="G9035" s="90"/>
      <c r="H9035" s="90"/>
    </row>
    <row r="9036" spans="1:8">
      <c r="A9036" s="90"/>
      <c r="B9036" s="90"/>
      <c r="C9036" s="90"/>
      <c r="D9036" s="90"/>
      <c r="E9036" s="90"/>
      <c r="F9036" s="90"/>
      <c r="G9036" s="90"/>
      <c r="H9036" s="90"/>
    </row>
    <row r="9037" spans="1:8">
      <c r="A9037" s="90"/>
      <c r="B9037" s="90"/>
      <c r="C9037" s="90"/>
      <c r="D9037" s="90"/>
      <c r="E9037" s="90"/>
      <c r="F9037" s="90"/>
      <c r="G9037" s="90"/>
      <c r="H9037" s="90"/>
    </row>
    <row r="9038" spans="1:8">
      <c r="A9038" s="90"/>
      <c r="B9038" s="90"/>
      <c r="C9038" s="90"/>
      <c r="D9038" s="90"/>
      <c r="E9038" s="90"/>
      <c r="F9038" s="90"/>
      <c r="G9038" s="90"/>
      <c r="H9038" s="90"/>
    </row>
    <row r="9039" spans="1:8">
      <c r="A9039" s="90"/>
      <c r="B9039" s="90"/>
      <c r="C9039" s="90"/>
      <c r="D9039" s="90"/>
      <c r="E9039" s="90"/>
      <c r="F9039" s="90"/>
      <c r="G9039" s="90"/>
      <c r="H9039" s="90"/>
    </row>
    <row r="9040" spans="1:8">
      <c r="A9040" s="90"/>
      <c r="B9040" s="90"/>
      <c r="C9040" s="90"/>
      <c r="D9040" s="90"/>
      <c r="E9040" s="90"/>
      <c r="F9040" s="90"/>
      <c r="G9040" s="90"/>
      <c r="H9040" s="90"/>
    </row>
    <row r="9041" spans="1:8">
      <c r="A9041" s="90"/>
      <c r="B9041" s="90"/>
      <c r="C9041" s="90"/>
      <c r="D9041" s="90"/>
      <c r="E9041" s="90"/>
      <c r="F9041" s="90"/>
      <c r="G9041" s="90"/>
      <c r="H9041" s="90"/>
    </row>
    <row r="9042" spans="1:8">
      <c r="A9042" s="90"/>
      <c r="B9042" s="90"/>
      <c r="C9042" s="90"/>
      <c r="D9042" s="90"/>
      <c r="E9042" s="90"/>
      <c r="F9042" s="90"/>
      <c r="G9042" s="90"/>
      <c r="H9042" s="90"/>
    </row>
    <row r="9043" spans="1:8">
      <c r="A9043" s="90"/>
      <c r="B9043" s="90"/>
      <c r="C9043" s="90"/>
      <c r="D9043" s="90"/>
      <c r="E9043" s="90"/>
      <c r="F9043" s="90"/>
      <c r="G9043" s="90"/>
      <c r="H9043" s="90"/>
    </row>
    <row r="9044" spans="1:8">
      <c r="A9044" s="90"/>
      <c r="B9044" s="90"/>
      <c r="C9044" s="90"/>
      <c r="D9044" s="90"/>
      <c r="E9044" s="90"/>
      <c r="F9044" s="90"/>
      <c r="G9044" s="90"/>
      <c r="H9044" s="90"/>
    </row>
    <row r="9045" spans="1:8">
      <c r="A9045" s="90"/>
      <c r="B9045" s="90"/>
      <c r="C9045" s="90"/>
      <c r="D9045" s="90"/>
      <c r="E9045" s="90"/>
      <c r="F9045" s="90"/>
      <c r="G9045" s="90"/>
      <c r="H9045" s="90"/>
    </row>
    <row r="9046" spans="1:8">
      <c r="A9046" s="90"/>
      <c r="B9046" s="90"/>
      <c r="C9046" s="90"/>
      <c r="D9046" s="90"/>
      <c r="E9046" s="90"/>
      <c r="F9046" s="90"/>
      <c r="G9046" s="90"/>
      <c r="H9046" s="90"/>
    </row>
    <row r="9047" spans="1:8">
      <c r="A9047" s="90"/>
      <c r="B9047" s="90"/>
      <c r="C9047" s="90"/>
      <c r="D9047" s="90"/>
      <c r="E9047" s="90"/>
      <c r="F9047" s="90"/>
      <c r="G9047" s="90"/>
      <c r="H9047" s="90"/>
    </row>
    <row r="9048" spans="1:8">
      <c r="A9048" s="90"/>
      <c r="B9048" s="90"/>
      <c r="C9048" s="90"/>
      <c r="D9048" s="90"/>
      <c r="E9048" s="90"/>
      <c r="F9048" s="90"/>
      <c r="G9048" s="90"/>
      <c r="H9048" s="90"/>
    </row>
    <row r="9049" spans="1:8">
      <c r="A9049" s="90"/>
      <c r="B9049" s="90"/>
      <c r="C9049" s="90"/>
      <c r="D9049" s="90"/>
      <c r="E9049" s="90"/>
      <c r="F9049" s="90"/>
      <c r="G9049" s="90"/>
      <c r="H9049" s="90"/>
    </row>
    <row r="9050" spans="1:8">
      <c r="A9050" s="90"/>
      <c r="B9050" s="90"/>
      <c r="C9050" s="90"/>
      <c r="D9050" s="90"/>
      <c r="E9050" s="90"/>
      <c r="F9050" s="90"/>
      <c r="G9050" s="90"/>
      <c r="H9050" s="90"/>
    </row>
    <row r="9051" spans="1:8">
      <c r="A9051" s="90"/>
      <c r="B9051" s="90"/>
      <c r="C9051" s="90"/>
      <c r="D9051" s="90"/>
      <c r="E9051" s="90"/>
      <c r="F9051" s="90"/>
      <c r="G9051" s="90"/>
      <c r="H9051" s="90"/>
    </row>
    <row r="9052" spans="1:8">
      <c r="A9052" s="90"/>
      <c r="B9052" s="90"/>
      <c r="C9052" s="90"/>
      <c r="D9052" s="90"/>
      <c r="E9052" s="90"/>
      <c r="F9052" s="90"/>
      <c r="G9052" s="90"/>
      <c r="H9052" s="90"/>
    </row>
    <row r="9053" spans="1:8">
      <c r="A9053" s="90"/>
      <c r="B9053" s="90"/>
      <c r="C9053" s="90"/>
      <c r="D9053" s="90"/>
      <c r="E9053" s="90"/>
      <c r="F9053" s="90"/>
      <c r="G9053" s="90"/>
      <c r="H9053" s="90"/>
    </row>
    <row r="9054" spans="1:8">
      <c r="A9054" s="90"/>
      <c r="B9054" s="90"/>
      <c r="C9054" s="90"/>
      <c r="D9054" s="90"/>
      <c r="E9054" s="90"/>
      <c r="F9054" s="90"/>
      <c r="G9054" s="90"/>
      <c r="H9054" s="90"/>
    </row>
    <row r="9055" spans="1:8">
      <c r="A9055" s="90"/>
      <c r="B9055" s="90"/>
      <c r="C9055" s="90"/>
      <c r="D9055" s="90"/>
      <c r="E9055" s="90"/>
      <c r="F9055" s="90"/>
      <c r="G9055" s="90"/>
      <c r="H9055" s="90"/>
    </row>
    <row r="9056" spans="1:8">
      <c r="A9056" s="90"/>
      <c r="B9056" s="90"/>
      <c r="C9056" s="90"/>
      <c r="D9056" s="90"/>
      <c r="E9056" s="90"/>
      <c r="F9056" s="90"/>
      <c r="G9056" s="90"/>
      <c r="H9056" s="90"/>
    </row>
    <row r="9057" spans="1:8">
      <c r="A9057" s="90"/>
      <c r="B9057" s="90"/>
      <c r="C9057" s="90"/>
      <c r="D9057" s="90"/>
      <c r="E9057" s="90"/>
      <c r="F9057" s="90"/>
      <c r="G9057" s="90"/>
      <c r="H9057" s="90"/>
    </row>
    <row r="9058" spans="1:8">
      <c r="A9058" s="90"/>
      <c r="B9058" s="90"/>
      <c r="C9058" s="90"/>
      <c r="D9058" s="90"/>
      <c r="E9058" s="90"/>
      <c r="F9058" s="90"/>
      <c r="G9058" s="90"/>
      <c r="H9058" s="90"/>
    </row>
    <row r="9059" spans="1:8">
      <c r="A9059" s="90"/>
      <c r="B9059" s="90"/>
      <c r="C9059" s="90"/>
      <c r="D9059" s="90"/>
      <c r="E9059" s="90"/>
      <c r="F9059" s="90"/>
      <c r="G9059" s="90"/>
      <c r="H9059" s="90"/>
    </row>
    <row r="9060" spans="1:8">
      <c r="A9060" s="90"/>
      <c r="B9060" s="90"/>
      <c r="C9060" s="90"/>
      <c r="D9060" s="90"/>
      <c r="E9060" s="90"/>
      <c r="F9060" s="90"/>
      <c r="G9060" s="90"/>
      <c r="H9060" s="90"/>
    </row>
    <row r="9061" spans="1:8">
      <c r="A9061" s="90"/>
      <c r="B9061" s="90"/>
      <c r="C9061" s="90"/>
      <c r="D9061" s="90"/>
      <c r="E9061" s="90"/>
      <c r="F9061" s="90"/>
      <c r="G9061" s="90"/>
      <c r="H9061" s="90"/>
    </row>
    <row r="9062" spans="1:8">
      <c r="A9062" s="90"/>
      <c r="B9062" s="90"/>
      <c r="C9062" s="90"/>
      <c r="D9062" s="90"/>
      <c r="E9062" s="90"/>
      <c r="F9062" s="90"/>
      <c r="G9062" s="90"/>
      <c r="H9062" s="90"/>
    </row>
    <row r="9063" spans="1:8">
      <c r="A9063" s="90"/>
      <c r="B9063" s="90"/>
      <c r="C9063" s="90"/>
      <c r="D9063" s="90"/>
      <c r="E9063" s="90"/>
      <c r="F9063" s="90"/>
      <c r="G9063" s="90"/>
      <c r="H9063" s="90"/>
    </row>
    <row r="9064" spans="1:8">
      <c r="A9064" s="90"/>
      <c r="B9064" s="90"/>
      <c r="C9064" s="90"/>
      <c r="D9064" s="90"/>
      <c r="E9064" s="90"/>
      <c r="F9064" s="90"/>
      <c r="G9064" s="90"/>
      <c r="H9064" s="90"/>
    </row>
    <row r="9065" spans="1:8">
      <c r="A9065" s="90"/>
      <c r="B9065" s="90"/>
      <c r="C9065" s="90"/>
      <c r="D9065" s="90"/>
      <c r="E9065" s="90"/>
      <c r="F9065" s="90"/>
      <c r="G9065" s="90"/>
      <c r="H9065" s="90"/>
    </row>
    <row r="9066" spans="1:8">
      <c r="A9066" s="90"/>
      <c r="B9066" s="90"/>
      <c r="C9066" s="90"/>
      <c r="D9066" s="90"/>
      <c r="E9066" s="90"/>
      <c r="F9066" s="90"/>
      <c r="G9066" s="90"/>
      <c r="H9066" s="90"/>
    </row>
    <row r="9067" spans="1:8">
      <c r="A9067" s="90"/>
      <c r="B9067" s="90"/>
      <c r="C9067" s="90"/>
      <c r="D9067" s="90"/>
      <c r="E9067" s="90"/>
      <c r="F9067" s="90"/>
      <c r="G9067" s="90"/>
      <c r="H9067" s="90"/>
    </row>
    <row r="9068" spans="1:8">
      <c r="A9068" s="90"/>
      <c r="B9068" s="90"/>
      <c r="C9068" s="90"/>
      <c r="D9068" s="90"/>
      <c r="E9068" s="90"/>
      <c r="F9068" s="90"/>
      <c r="G9068" s="90"/>
      <c r="H9068" s="90"/>
    </row>
    <row r="9069" spans="1:8">
      <c r="A9069" s="90"/>
      <c r="B9069" s="90"/>
      <c r="C9069" s="90"/>
      <c r="D9069" s="90"/>
      <c r="E9069" s="90"/>
      <c r="F9069" s="90"/>
      <c r="G9069" s="90"/>
      <c r="H9069" s="90"/>
    </row>
    <row r="9070" spans="1:8">
      <c r="A9070" s="90"/>
      <c r="B9070" s="90"/>
      <c r="C9070" s="90"/>
      <c r="D9070" s="90"/>
      <c r="E9070" s="90"/>
      <c r="F9070" s="90"/>
      <c r="G9070" s="90"/>
      <c r="H9070" s="90"/>
    </row>
    <row r="9071" spans="1:8">
      <c r="A9071" s="90"/>
      <c r="B9071" s="90"/>
      <c r="C9071" s="90"/>
      <c r="D9071" s="90"/>
      <c r="E9071" s="90"/>
      <c r="F9071" s="90"/>
      <c r="G9071" s="90"/>
      <c r="H9071" s="90"/>
    </row>
    <row r="9072" spans="1:8">
      <c r="A9072" s="90"/>
      <c r="B9072" s="90"/>
      <c r="C9072" s="90"/>
      <c r="D9072" s="90"/>
      <c r="E9072" s="90"/>
      <c r="F9072" s="90"/>
      <c r="G9072" s="90"/>
      <c r="H9072" s="90"/>
    </row>
    <row r="9073" spans="1:8">
      <c r="A9073" s="90"/>
      <c r="B9073" s="90"/>
      <c r="C9073" s="90"/>
      <c r="D9073" s="90"/>
      <c r="E9073" s="90"/>
      <c r="F9073" s="90"/>
      <c r="G9073" s="90"/>
      <c r="H9073" s="90"/>
    </row>
    <row r="9074" spans="1:8">
      <c r="A9074" s="90"/>
      <c r="B9074" s="90"/>
      <c r="C9074" s="90"/>
      <c r="D9074" s="90"/>
      <c r="E9074" s="90"/>
      <c r="F9074" s="90"/>
      <c r="G9074" s="90"/>
      <c r="H9074" s="90"/>
    </row>
    <row r="9075" spans="1:8">
      <c r="A9075" s="90"/>
      <c r="B9075" s="90"/>
      <c r="C9075" s="90"/>
      <c r="D9075" s="90"/>
      <c r="E9075" s="90"/>
      <c r="F9075" s="90"/>
      <c r="G9075" s="90"/>
      <c r="H9075" s="90"/>
    </row>
    <row r="9076" spans="1:8">
      <c r="A9076" s="90"/>
      <c r="B9076" s="90"/>
      <c r="C9076" s="90"/>
      <c r="D9076" s="90"/>
      <c r="E9076" s="90"/>
      <c r="F9076" s="90"/>
      <c r="G9076" s="90"/>
      <c r="H9076" s="90"/>
    </row>
    <row r="9077" spans="1:8">
      <c r="A9077" s="90"/>
      <c r="B9077" s="90"/>
      <c r="C9077" s="90"/>
      <c r="D9077" s="90"/>
      <c r="E9077" s="90"/>
      <c r="F9077" s="90"/>
      <c r="G9077" s="90"/>
      <c r="H9077" s="90"/>
    </row>
    <row r="9078" spans="1:8">
      <c r="A9078" s="90"/>
      <c r="B9078" s="90"/>
      <c r="C9078" s="90"/>
      <c r="D9078" s="90"/>
      <c r="E9078" s="90"/>
      <c r="F9078" s="90"/>
      <c r="G9078" s="90"/>
      <c r="H9078" s="90"/>
    </row>
    <row r="9079" spans="1:8">
      <c r="A9079" s="90"/>
      <c r="B9079" s="90"/>
      <c r="C9079" s="90"/>
      <c r="D9079" s="90"/>
      <c r="E9079" s="90"/>
      <c r="F9079" s="90"/>
      <c r="G9079" s="90"/>
      <c r="H9079" s="90"/>
    </row>
    <row r="9080" spans="1:8">
      <c r="A9080" s="90"/>
      <c r="B9080" s="90"/>
      <c r="C9080" s="90"/>
      <c r="D9080" s="90"/>
      <c r="E9080" s="90"/>
      <c r="F9080" s="90"/>
      <c r="G9080" s="90"/>
      <c r="H9080" s="90"/>
    </row>
    <row r="9081" spans="1:8">
      <c r="A9081" s="90"/>
      <c r="B9081" s="90"/>
      <c r="C9081" s="90"/>
      <c r="D9081" s="90"/>
      <c r="E9081" s="90"/>
      <c r="F9081" s="90"/>
      <c r="G9081" s="90"/>
      <c r="H9081" s="90"/>
    </row>
    <row r="9082" spans="1:8">
      <c r="A9082" s="90"/>
      <c r="B9082" s="90"/>
      <c r="C9082" s="90"/>
      <c r="D9082" s="90"/>
      <c r="E9082" s="90"/>
      <c r="F9082" s="90"/>
      <c r="G9082" s="90"/>
      <c r="H9082" s="90"/>
    </row>
    <row r="9083" spans="1:8">
      <c r="A9083" s="90"/>
      <c r="B9083" s="90"/>
      <c r="C9083" s="90"/>
      <c r="D9083" s="90"/>
      <c r="E9083" s="90"/>
      <c r="F9083" s="90"/>
      <c r="G9083" s="90"/>
      <c r="H9083" s="90"/>
    </row>
    <row r="9084" spans="1:8">
      <c r="A9084" s="90"/>
      <c r="B9084" s="90"/>
      <c r="C9084" s="90"/>
      <c r="D9084" s="90"/>
      <c r="E9084" s="90"/>
      <c r="F9084" s="90"/>
      <c r="G9084" s="90"/>
      <c r="H9084" s="90"/>
    </row>
    <row r="9085" spans="1:8">
      <c r="A9085" s="90"/>
      <c r="B9085" s="90"/>
      <c r="C9085" s="90"/>
      <c r="D9085" s="90"/>
      <c r="E9085" s="90"/>
      <c r="F9085" s="90"/>
      <c r="G9085" s="90"/>
      <c r="H9085" s="90"/>
    </row>
    <row r="9086" spans="1:8">
      <c r="A9086" s="90"/>
      <c r="B9086" s="90"/>
      <c r="C9086" s="90"/>
      <c r="D9086" s="90"/>
      <c r="E9086" s="90"/>
      <c r="F9086" s="90"/>
      <c r="G9086" s="90"/>
      <c r="H9086" s="90"/>
    </row>
    <row r="9087" spans="1:8">
      <c r="A9087" s="90"/>
      <c r="B9087" s="90"/>
      <c r="C9087" s="90"/>
      <c r="D9087" s="90"/>
      <c r="E9087" s="90"/>
      <c r="F9087" s="90"/>
      <c r="G9087" s="90"/>
      <c r="H9087" s="90"/>
    </row>
    <row r="9088" spans="1:8">
      <c r="A9088" s="90"/>
      <c r="B9088" s="90"/>
      <c r="C9088" s="90"/>
      <c r="D9088" s="90"/>
      <c r="E9088" s="90"/>
      <c r="F9088" s="90"/>
      <c r="G9088" s="90"/>
      <c r="H9088" s="90"/>
    </row>
    <row r="9089" spans="1:8">
      <c r="A9089" s="90"/>
      <c r="B9089" s="90"/>
      <c r="C9089" s="90"/>
      <c r="D9089" s="90"/>
      <c r="E9089" s="90"/>
      <c r="F9089" s="90"/>
      <c r="G9089" s="90"/>
      <c r="H9089" s="90"/>
    </row>
    <row r="9090" spans="1:8">
      <c r="A9090" s="90"/>
      <c r="B9090" s="90"/>
      <c r="C9090" s="90"/>
      <c r="D9090" s="90"/>
      <c r="E9090" s="90"/>
      <c r="F9090" s="90"/>
      <c r="G9090" s="90"/>
      <c r="H9090" s="90"/>
    </row>
    <row r="9091" spans="1:8">
      <c r="A9091" s="90"/>
      <c r="B9091" s="90"/>
      <c r="C9091" s="90"/>
      <c r="D9091" s="90"/>
      <c r="E9091" s="90"/>
      <c r="F9091" s="90"/>
      <c r="G9091" s="90"/>
      <c r="H9091" s="90"/>
    </row>
    <row r="9092" spans="1:8">
      <c r="A9092" s="90"/>
      <c r="B9092" s="90"/>
      <c r="C9092" s="90"/>
      <c r="D9092" s="90"/>
      <c r="E9092" s="90"/>
      <c r="F9092" s="90"/>
      <c r="G9092" s="90"/>
      <c r="H9092" s="90"/>
    </row>
    <row r="9093" spans="1:8">
      <c r="A9093" s="90"/>
      <c r="B9093" s="90"/>
      <c r="C9093" s="90"/>
      <c r="D9093" s="90"/>
      <c r="E9093" s="90"/>
      <c r="F9093" s="90"/>
      <c r="G9093" s="90"/>
      <c r="H9093" s="90"/>
    </row>
    <row r="9094" spans="1:8">
      <c r="A9094" s="90"/>
      <c r="B9094" s="90"/>
      <c r="C9094" s="90"/>
      <c r="D9094" s="90"/>
      <c r="E9094" s="90"/>
      <c r="F9094" s="90"/>
      <c r="G9094" s="90"/>
      <c r="H9094" s="90"/>
    </row>
    <row r="9095" spans="1:8">
      <c r="A9095" s="90"/>
      <c r="B9095" s="90"/>
      <c r="C9095" s="90"/>
      <c r="D9095" s="90"/>
      <c r="E9095" s="90"/>
      <c r="F9095" s="90"/>
      <c r="G9095" s="90"/>
      <c r="H9095" s="90"/>
    </row>
    <row r="9096" spans="1:8">
      <c r="A9096" s="90"/>
      <c r="B9096" s="90"/>
      <c r="C9096" s="90"/>
      <c r="D9096" s="90"/>
      <c r="E9096" s="90"/>
      <c r="F9096" s="90"/>
      <c r="G9096" s="90"/>
      <c r="H9096" s="90"/>
    </row>
    <row r="9097" spans="1:8">
      <c r="A9097" s="90"/>
      <c r="B9097" s="90"/>
      <c r="C9097" s="90"/>
      <c r="D9097" s="90"/>
      <c r="E9097" s="90"/>
      <c r="F9097" s="90"/>
      <c r="G9097" s="90"/>
      <c r="H9097" s="90"/>
    </row>
    <row r="9098" spans="1:8">
      <c r="A9098" s="90"/>
      <c r="B9098" s="90"/>
      <c r="C9098" s="90"/>
      <c r="D9098" s="90"/>
      <c r="E9098" s="90"/>
      <c r="F9098" s="90"/>
      <c r="G9098" s="90"/>
      <c r="H9098" s="90"/>
    </row>
    <row r="9099" spans="1:8">
      <c r="A9099" s="90"/>
      <c r="B9099" s="90"/>
      <c r="C9099" s="90"/>
      <c r="D9099" s="90"/>
      <c r="E9099" s="90"/>
      <c r="F9099" s="90"/>
      <c r="G9099" s="90"/>
      <c r="H9099" s="90"/>
    </row>
    <row r="9100" spans="1:8">
      <c r="A9100" s="90"/>
      <c r="B9100" s="90"/>
      <c r="C9100" s="90"/>
      <c r="D9100" s="90"/>
      <c r="E9100" s="90"/>
      <c r="F9100" s="90"/>
      <c r="G9100" s="90"/>
      <c r="H9100" s="90"/>
    </row>
    <row r="9101" spans="1:8">
      <c r="A9101" s="90"/>
      <c r="B9101" s="90"/>
      <c r="C9101" s="90"/>
      <c r="D9101" s="90"/>
      <c r="E9101" s="90"/>
      <c r="F9101" s="90"/>
      <c r="G9101" s="90"/>
      <c r="H9101" s="90"/>
    </row>
    <row r="9102" spans="1:8">
      <c r="A9102" s="90"/>
      <c r="B9102" s="90"/>
      <c r="C9102" s="90"/>
      <c r="D9102" s="90"/>
      <c r="E9102" s="90"/>
      <c r="F9102" s="90"/>
      <c r="G9102" s="90"/>
      <c r="H9102" s="90"/>
    </row>
    <row r="9103" spans="1:8">
      <c r="A9103" s="90"/>
      <c r="B9103" s="90"/>
      <c r="C9103" s="90"/>
      <c r="D9103" s="90"/>
      <c r="E9103" s="90"/>
      <c r="F9103" s="90"/>
      <c r="G9103" s="90"/>
      <c r="H9103" s="90"/>
    </row>
    <row r="9104" spans="1:8">
      <c r="A9104" s="90"/>
      <c r="B9104" s="90"/>
      <c r="C9104" s="90"/>
      <c r="D9104" s="90"/>
      <c r="E9104" s="90"/>
      <c r="F9104" s="90"/>
      <c r="G9104" s="90"/>
      <c r="H9104" s="90"/>
    </row>
    <row r="9105" spans="1:8">
      <c r="A9105" s="90"/>
      <c r="B9105" s="90"/>
      <c r="C9105" s="90"/>
      <c r="D9105" s="90"/>
      <c r="E9105" s="90"/>
      <c r="F9105" s="90"/>
      <c r="G9105" s="90"/>
      <c r="H9105" s="90"/>
    </row>
    <row r="9106" spans="1:8">
      <c r="A9106" s="90"/>
      <c r="B9106" s="90"/>
      <c r="C9106" s="90"/>
      <c r="D9106" s="90"/>
      <c r="E9106" s="90"/>
      <c r="F9106" s="90"/>
      <c r="G9106" s="90"/>
      <c r="H9106" s="90"/>
    </row>
    <row r="9107" spans="1:8">
      <c r="A9107" s="90"/>
      <c r="B9107" s="90"/>
      <c r="C9107" s="90"/>
      <c r="D9107" s="90"/>
      <c r="E9107" s="90"/>
      <c r="F9107" s="90"/>
      <c r="G9107" s="90"/>
      <c r="H9107" s="90"/>
    </row>
    <row r="9108" spans="1:8">
      <c r="A9108" s="90"/>
      <c r="B9108" s="90"/>
      <c r="C9108" s="90"/>
      <c r="D9108" s="90"/>
      <c r="E9108" s="90"/>
      <c r="F9108" s="90"/>
      <c r="G9108" s="90"/>
      <c r="H9108" s="90"/>
    </row>
    <row r="9109" spans="1:8">
      <c r="A9109" s="90"/>
      <c r="B9109" s="90"/>
      <c r="C9109" s="90"/>
      <c r="D9109" s="90"/>
      <c r="E9109" s="90"/>
      <c r="F9109" s="90"/>
      <c r="G9109" s="90"/>
      <c r="H9109" s="90"/>
    </row>
    <row r="9110" spans="1:8">
      <c r="A9110" s="90"/>
      <c r="B9110" s="90"/>
      <c r="C9110" s="90"/>
      <c r="D9110" s="90"/>
      <c r="E9110" s="90"/>
      <c r="F9110" s="90"/>
      <c r="G9110" s="90"/>
      <c r="H9110" s="90"/>
    </row>
    <row r="9111" spans="1:8">
      <c r="A9111" s="90"/>
      <c r="B9111" s="90"/>
      <c r="C9111" s="90"/>
      <c r="D9111" s="90"/>
      <c r="E9111" s="90"/>
      <c r="F9111" s="90"/>
      <c r="G9111" s="90"/>
      <c r="H9111" s="90"/>
    </row>
    <row r="9112" spans="1:8">
      <c r="A9112" s="90"/>
      <c r="B9112" s="90"/>
      <c r="C9112" s="90"/>
      <c r="D9112" s="90"/>
      <c r="E9112" s="90"/>
      <c r="F9112" s="90"/>
      <c r="G9112" s="90"/>
      <c r="H9112" s="90"/>
    </row>
    <row r="9113" spans="1:8">
      <c r="A9113" s="90"/>
      <c r="B9113" s="90"/>
      <c r="C9113" s="90"/>
      <c r="D9113" s="90"/>
      <c r="E9113" s="90"/>
      <c r="F9113" s="90"/>
      <c r="G9113" s="90"/>
      <c r="H9113" s="90"/>
    </row>
    <row r="9114" spans="1:8">
      <c r="A9114" s="90"/>
      <c r="B9114" s="90"/>
      <c r="C9114" s="90"/>
      <c r="D9114" s="90"/>
      <c r="E9114" s="90"/>
      <c r="F9114" s="90"/>
      <c r="G9114" s="90"/>
      <c r="H9114" s="90"/>
    </row>
    <row r="9115" spans="1:8">
      <c r="A9115" s="90"/>
      <c r="B9115" s="90"/>
      <c r="C9115" s="90"/>
      <c r="D9115" s="90"/>
      <c r="E9115" s="90"/>
      <c r="F9115" s="90"/>
      <c r="G9115" s="90"/>
      <c r="H9115" s="90"/>
    </row>
    <row r="9116" spans="1:8">
      <c r="A9116" s="90"/>
      <c r="B9116" s="90"/>
      <c r="C9116" s="90"/>
      <c r="D9116" s="90"/>
      <c r="E9116" s="90"/>
      <c r="F9116" s="90"/>
      <c r="G9116" s="90"/>
      <c r="H9116" s="90"/>
    </row>
    <row r="9117" spans="1:8">
      <c r="A9117" s="90"/>
      <c r="B9117" s="90"/>
      <c r="C9117" s="90"/>
      <c r="D9117" s="90"/>
      <c r="E9117" s="90"/>
      <c r="F9117" s="90"/>
      <c r="G9117" s="90"/>
      <c r="H9117" s="90"/>
    </row>
    <row r="9118" spans="1:8">
      <c r="A9118" s="90"/>
      <c r="B9118" s="90"/>
      <c r="C9118" s="90"/>
      <c r="D9118" s="90"/>
      <c r="E9118" s="90"/>
      <c r="F9118" s="90"/>
      <c r="G9118" s="90"/>
      <c r="H9118" s="90"/>
    </row>
    <row r="9119" spans="1:8">
      <c r="A9119" s="90"/>
      <c r="B9119" s="90"/>
      <c r="C9119" s="90"/>
      <c r="D9119" s="90"/>
      <c r="E9119" s="90"/>
      <c r="F9119" s="90"/>
      <c r="G9119" s="90"/>
      <c r="H9119" s="90"/>
    </row>
    <row r="9120" spans="1:8">
      <c r="A9120" s="90"/>
      <c r="B9120" s="90"/>
      <c r="C9120" s="90"/>
      <c r="D9120" s="90"/>
      <c r="E9120" s="90"/>
      <c r="F9120" s="90"/>
      <c r="G9120" s="90"/>
      <c r="H9120" s="90"/>
    </row>
    <row r="9121" spans="1:8">
      <c r="A9121" s="90"/>
      <c r="B9121" s="90"/>
      <c r="C9121" s="90"/>
      <c r="D9121" s="90"/>
      <c r="E9121" s="90"/>
      <c r="F9121" s="90"/>
      <c r="G9121" s="90"/>
      <c r="H9121" s="90"/>
    </row>
    <row r="9122" spans="1:8">
      <c r="A9122" s="90"/>
      <c r="B9122" s="90"/>
      <c r="C9122" s="90"/>
      <c r="D9122" s="90"/>
      <c r="E9122" s="90"/>
      <c r="F9122" s="90"/>
      <c r="G9122" s="90"/>
      <c r="H9122" s="90"/>
    </row>
    <row r="9123" spans="1:8">
      <c r="A9123" s="90"/>
      <c r="B9123" s="90"/>
      <c r="C9123" s="90"/>
      <c r="D9123" s="90"/>
      <c r="E9123" s="90"/>
      <c r="F9123" s="90"/>
      <c r="G9123" s="90"/>
      <c r="H9123" s="90"/>
    </row>
    <row r="9124" spans="1:8">
      <c r="A9124" s="90"/>
      <c r="B9124" s="90"/>
      <c r="C9124" s="90"/>
      <c r="D9124" s="90"/>
      <c r="E9124" s="90"/>
      <c r="F9124" s="90"/>
      <c r="G9124" s="90"/>
      <c r="H9124" s="90"/>
    </row>
    <row r="9125" spans="1:8">
      <c r="A9125" s="90"/>
      <c r="B9125" s="90"/>
      <c r="C9125" s="90"/>
      <c r="D9125" s="90"/>
      <c r="E9125" s="90"/>
      <c r="F9125" s="90"/>
      <c r="G9125" s="90"/>
      <c r="H9125" s="90"/>
    </row>
    <row r="9126" spans="1:8">
      <c r="A9126" s="90"/>
      <c r="B9126" s="90"/>
      <c r="C9126" s="90"/>
      <c r="D9126" s="90"/>
      <c r="E9126" s="90"/>
      <c r="F9126" s="90"/>
      <c r="G9126" s="90"/>
      <c r="H9126" s="90"/>
    </row>
    <row r="9127" spans="1:8">
      <c r="A9127" s="90"/>
      <c r="B9127" s="90"/>
      <c r="C9127" s="90"/>
      <c r="D9127" s="90"/>
      <c r="E9127" s="90"/>
      <c r="F9127" s="90"/>
      <c r="G9127" s="90"/>
      <c r="H9127" s="90"/>
    </row>
    <row r="9128" spans="1:8">
      <c r="A9128" s="90"/>
      <c r="B9128" s="90"/>
      <c r="C9128" s="90"/>
      <c r="D9128" s="90"/>
      <c r="E9128" s="90"/>
      <c r="F9128" s="90"/>
      <c r="G9128" s="90"/>
      <c r="H9128" s="90"/>
    </row>
    <row r="9129" spans="1:8">
      <c r="A9129" s="90"/>
      <c r="B9129" s="90"/>
      <c r="C9129" s="90"/>
      <c r="D9129" s="90"/>
      <c r="E9129" s="90"/>
      <c r="F9129" s="90"/>
      <c r="G9129" s="90"/>
      <c r="H9129" s="90"/>
    </row>
    <row r="9130" spans="1:8">
      <c r="A9130" s="90"/>
      <c r="B9130" s="90"/>
      <c r="C9130" s="90"/>
      <c r="D9130" s="90"/>
      <c r="E9130" s="90"/>
      <c r="F9130" s="90"/>
      <c r="G9130" s="90"/>
      <c r="H9130" s="90"/>
    </row>
    <row r="9131" spans="1:8">
      <c r="A9131" s="90"/>
      <c r="B9131" s="90"/>
      <c r="C9131" s="90"/>
      <c r="D9131" s="90"/>
      <c r="E9131" s="90"/>
      <c r="F9131" s="90"/>
      <c r="G9131" s="90"/>
      <c r="H9131" s="90"/>
    </row>
    <row r="9132" spans="1:8">
      <c r="A9132" s="90"/>
      <c r="B9132" s="90"/>
      <c r="C9132" s="90"/>
      <c r="D9132" s="90"/>
      <c r="E9132" s="90"/>
      <c r="F9132" s="90"/>
      <c r="G9132" s="90"/>
      <c r="H9132" s="90"/>
    </row>
    <row r="9133" spans="1:8">
      <c r="A9133" s="90"/>
      <c r="B9133" s="90"/>
      <c r="C9133" s="90"/>
      <c r="D9133" s="90"/>
      <c r="E9133" s="90"/>
      <c r="F9133" s="90"/>
      <c r="G9133" s="90"/>
      <c r="H9133" s="90"/>
    </row>
    <row r="9134" spans="1:8">
      <c r="A9134" s="90"/>
      <c r="B9134" s="90"/>
      <c r="C9134" s="90"/>
      <c r="D9134" s="90"/>
      <c r="E9134" s="90"/>
      <c r="F9134" s="90"/>
      <c r="G9134" s="90"/>
      <c r="H9134" s="90"/>
    </row>
    <row r="9135" spans="1:8">
      <c r="A9135" s="90"/>
      <c r="B9135" s="90"/>
      <c r="C9135" s="90"/>
      <c r="D9135" s="90"/>
      <c r="E9135" s="90"/>
      <c r="F9135" s="90"/>
      <c r="G9135" s="90"/>
      <c r="H9135" s="90"/>
    </row>
    <row r="9136" spans="1:8">
      <c r="A9136" s="90"/>
      <c r="B9136" s="90"/>
      <c r="C9136" s="90"/>
      <c r="D9136" s="90"/>
      <c r="E9136" s="90"/>
      <c r="F9136" s="90"/>
      <c r="G9136" s="90"/>
      <c r="H9136" s="90"/>
    </row>
    <row r="9137" spans="1:8">
      <c r="A9137" s="90"/>
      <c r="B9137" s="90"/>
      <c r="C9137" s="90"/>
      <c r="D9137" s="90"/>
      <c r="E9137" s="90"/>
      <c r="F9137" s="90"/>
      <c r="G9137" s="90"/>
      <c r="H9137" s="90"/>
    </row>
    <row r="9138" spans="1:8">
      <c r="A9138" s="90"/>
      <c r="B9138" s="90"/>
      <c r="C9138" s="90"/>
      <c r="D9138" s="90"/>
      <c r="E9138" s="90"/>
      <c r="F9138" s="90"/>
      <c r="G9138" s="90"/>
      <c r="H9138" s="90"/>
    </row>
    <row r="9139" spans="1:8">
      <c r="A9139" s="90"/>
      <c r="B9139" s="90"/>
      <c r="C9139" s="90"/>
      <c r="D9139" s="90"/>
      <c r="E9139" s="90"/>
      <c r="F9139" s="90"/>
      <c r="G9139" s="90"/>
      <c r="H9139" s="90"/>
    </row>
    <row r="9140" spans="1:8">
      <c r="A9140" s="90"/>
      <c r="B9140" s="90"/>
      <c r="C9140" s="90"/>
      <c r="D9140" s="90"/>
      <c r="E9140" s="90"/>
      <c r="F9140" s="90"/>
      <c r="G9140" s="90"/>
      <c r="H9140" s="90"/>
    </row>
    <row r="9141" spans="1:8">
      <c r="A9141" s="90"/>
      <c r="B9141" s="90"/>
      <c r="C9141" s="90"/>
      <c r="D9141" s="90"/>
      <c r="E9141" s="90"/>
      <c r="F9141" s="90"/>
      <c r="G9141" s="90"/>
      <c r="H9141" s="90"/>
    </row>
    <row r="9142" spans="1:8">
      <c r="A9142" s="90"/>
      <c r="B9142" s="90"/>
      <c r="C9142" s="90"/>
      <c r="D9142" s="90"/>
      <c r="E9142" s="90"/>
      <c r="F9142" s="90"/>
      <c r="G9142" s="90"/>
      <c r="H9142" s="90"/>
    </row>
    <row r="9143" spans="1:8">
      <c r="A9143" s="90"/>
      <c r="B9143" s="90"/>
      <c r="C9143" s="90"/>
      <c r="D9143" s="90"/>
      <c r="E9143" s="90"/>
      <c r="F9143" s="90"/>
      <c r="G9143" s="90"/>
      <c r="H9143" s="90"/>
    </row>
    <row r="9144" spans="1:8">
      <c r="A9144" s="90"/>
      <c r="B9144" s="90"/>
      <c r="C9144" s="90"/>
      <c r="D9144" s="90"/>
      <c r="E9144" s="90"/>
      <c r="F9144" s="90"/>
      <c r="G9144" s="90"/>
      <c r="H9144" s="90"/>
    </row>
    <row r="9145" spans="1:8">
      <c r="A9145" s="90"/>
      <c r="B9145" s="90"/>
      <c r="C9145" s="90"/>
      <c r="D9145" s="90"/>
      <c r="E9145" s="90"/>
      <c r="F9145" s="90"/>
      <c r="G9145" s="90"/>
      <c r="H9145" s="90"/>
    </row>
    <row r="9146" spans="1:8">
      <c r="A9146" s="90"/>
      <c r="B9146" s="90"/>
      <c r="C9146" s="90"/>
      <c r="D9146" s="90"/>
      <c r="E9146" s="90"/>
      <c r="F9146" s="90"/>
      <c r="G9146" s="90"/>
      <c r="H9146" s="90"/>
    </row>
    <row r="9147" spans="1:8">
      <c r="A9147" s="90"/>
      <c r="B9147" s="90"/>
      <c r="C9147" s="90"/>
      <c r="D9147" s="90"/>
      <c r="E9147" s="90"/>
      <c r="F9147" s="90"/>
      <c r="G9147" s="90"/>
      <c r="H9147" s="90"/>
    </row>
    <row r="9148" spans="1:8">
      <c r="A9148" s="90"/>
      <c r="B9148" s="90"/>
      <c r="C9148" s="90"/>
      <c r="D9148" s="90"/>
      <c r="E9148" s="90"/>
      <c r="F9148" s="90"/>
      <c r="G9148" s="90"/>
      <c r="H9148" s="90"/>
    </row>
    <row r="9149" spans="1:8">
      <c r="A9149" s="90"/>
      <c r="B9149" s="90"/>
      <c r="C9149" s="90"/>
      <c r="D9149" s="90"/>
      <c r="E9149" s="90"/>
      <c r="F9149" s="90"/>
      <c r="G9149" s="90"/>
      <c r="H9149" s="90"/>
    </row>
    <row r="9150" spans="1:8">
      <c r="A9150" s="90"/>
      <c r="B9150" s="90"/>
      <c r="C9150" s="90"/>
      <c r="D9150" s="90"/>
      <c r="E9150" s="90"/>
      <c r="F9150" s="90"/>
      <c r="G9150" s="90"/>
      <c r="H9150" s="90"/>
    </row>
    <row r="9151" spans="1:8">
      <c r="A9151" s="90"/>
      <c r="B9151" s="90"/>
      <c r="C9151" s="90"/>
      <c r="D9151" s="90"/>
      <c r="E9151" s="90"/>
      <c r="F9151" s="90"/>
      <c r="G9151" s="90"/>
      <c r="H9151" s="90"/>
    </row>
    <row r="9152" spans="1:8">
      <c r="A9152" s="90"/>
      <c r="B9152" s="90"/>
      <c r="C9152" s="90"/>
      <c r="D9152" s="90"/>
      <c r="E9152" s="90"/>
      <c r="F9152" s="90"/>
      <c r="G9152" s="90"/>
      <c r="H9152" s="90"/>
    </row>
    <row r="9153" spans="1:8">
      <c r="A9153" s="90"/>
      <c r="B9153" s="90"/>
      <c r="C9153" s="90"/>
      <c r="D9153" s="90"/>
      <c r="E9153" s="90"/>
      <c r="F9153" s="90"/>
      <c r="G9153" s="90"/>
      <c r="H9153" s="90"/>
    </row>
    <row r="9154" spans="1:8">
      <c r="A9154" s="90"/>
      <c r="B9154" s="90"/>
      <c r="C9154" s="90"/>
      <c r="D9154" s="90"/>
      <c r="E9154" s="90"/>
      <c r="F9154" s="90"/>
      <c r="G9154" s="90"/>
      <c r="H9154" s="90"/>
    </row>
    <row r="9155" spans="1:8">
      <c r="A9155" s="90"/>
      <c r="B9155" s="90"/>
      <c r="C9155" s="90"/>
      <c r="D9155" s="90"/>
      <c r="E9155" s="90"/>
      <c r="F9155" s="90"/>
      <c r="G9155" s="90"/>
      <c r="H9155" s="90"/>
    </row>
    <row r="9156" spans="1:8">
      <c r="A9156" s="90"/>
      <c r="B9156" s="90"/>
      <c r="C9156" s="90"/>
      <c r="D9156" s="90"/>
      <c r="E9156" s="90"/>
      <c r="F9156" s="90"/>
      <c r="G9156" s="90"/>
      <c r="H9156" s="90"/>
    </row>
    <row r="9157" spans="1:8">
      <c r="A9157" s="90"/>
      <c r="B9157" s="90"/>
      <c r="C9157" s="90"/>
      <c r="D9157" s="90"/>
      <c r="E9157" s="90"/>
      <c r="F9157" s="90"/>
      <c r="G9157" s="90"/>
      <c r="H9157" s="90"/>
    </row>
    <row r="9158" spans="1:8">
      <c r="A9158" s="90"/>
      <c r="B9158" s="90"/>
      <c r="C9158" s="90"/>
      <c r="D9158" s="90"/>
      <c r="E9158" s="90"/>
      <c r="F9158" s="90"/>
      <c r="G9158" s="90"/>
      <c r="H9158" s="90"/>
    </row>
    <row r="9159" spans="1:8">
      <c r="A9159" s="90"/>
      <c r="B9159" s="90"/>
      <c r="C9159" s="90"/>
      <c r="D9159" s="90"/>
      <c r="E9159" s="90"/>
      <c r="F9159" s="90"/>
      <c r="G9159" s="90"/>
      <c r="H9159" s="90"/>
    </row>
    <row r="9160" spans="1:8">
      <c r="A9160" s="90"/>
      <c r="B9160" s="90"/>
      <c r="C9160" s="90"/>
      <c r="D9160" s="90"/>
      <c r="E9160" s="90"/>
      <c r="F9160" s="90"/>
      <c r="G9160" s="90"/>
      <c r="H9160" s="90"/>
    </row>
    <row r="9161" spans="1:8">
      <c r="A9161" s="90"/>
      <c r="B9161" s="90"/>
      <c r="C9161" s="90"/>
      <c r="D9161" s="90"/>
      <c r="E9161" s="90"/>
      <c r="F9161" s="90"/>
      <c r="G9161" s="90"/>
      <c r="H9161" s="90"/>
    </row>
    <row r="9162" spans="1:8">
      <c r="A9162" s="90"/>
      <c r="B9162" s="90"/>
      <c r="C9162" s="90"/>
      <c r="D9162" s="90"/>
      <c r="E9162" s="90"/>
      <c r="F9162" s="90"/>
      <c r="G9162" s="90"/>
      <c r="H9162" s="90"/>
    </row>
    <row r="9163" spans="1:8">
      <c r="A9163" s="90"/>
      <c r="B9163" s="90"/>
      <c r="C9163" s="90"/>
      <c r="D9163" s="90"/>
      <c r="E9163" s="90"/>
      <c r="F9163" s="90"/>
      <c r="G9163" s="90"/>
      <c r="H9163" s="90"/>
    </row>
    <row r="9164" spans="1:8">
      <c r="A9164" s="90"/>
      <c r="B9164" s="90"/>
      <c r="C9164" s="90"/>
      <c r="D9164" s="90"/>
      <c r="E9164" s="90"/>
      <c r="F9164" s="90"/>
      <c r="G9164" s="90"/>
      <c r="H9164" s="90"/>
    </row>
    <row r="9165" spans="1:8">
      <c r="A9165" s="90"/>
      <c r="B9165" s="90"/>
      <c r="C9165" s="90"/>
      <c r="D9165" s="90"/>
      <c r="E9165" s="90"/>
      <c r="F9165" s="90"/>
      <c r="G9165" s="90"/>
      <c r="H9165" s="90"/>
    </row>
    <row r="9166" spans="1:8">
      <c r="A9166" s="90"/>
      <c r="B9166" s="90"/>
      <c r="C9166" s="90"/>
      <c r="D9166" s="90"/>
      <c r="E9166" s="90"/>
      <c r="F9166" s="90"/>
      <c r="G9166" s="90"/>
      <c r="H9166" s="90"/>
    </row>
    <row r="9167" spans="1:8">
      <c r="A9167" s="90"/>
      <c r="B9167" s="90"/>
      <c r="C9167" s="90"/>
      <c r="D9167" s="90"/>
      <c r="E9167" s="90"/>
      <c r="F9167" s="90"/>
      <c r="G9167" s="90"/>
      <c r="H9167" s="90"/>
    </row>
    <row r="9168" spans="1:8">
      <c r="A9168" s="90"/>
      <c r="B9168" s="90"/>
      <c r="C9168" s="90"/>
      <c r="D9168" s="90"/>
      <c r="E9168" s="90"/>
      <c r="F9168" s="90"/>
      <c r="G9168" s="90"/>
      <c r="H9168" s="90"/>
    </row>
    <row r="9169" spans="1:8">
      <c r="A9169" s="90"/>
      <c r="B9169" s="90"/>
      <c r="C9169" s="90"/>
      <c r="D9169" s="90"/>
      <c r="E9169" s="90"/>
      <c r="F9169" s="90"/>
      <c r="G9169" s="90"/>
      <c r="H9169" s="90"/>
    </row>
    <row r="9170" spans="1:8">
      <c r="A9170" s="90"/>
      <c r="B9170" s="90"/>
      <c r="C9170" s="90"/>
      <c r="D9170" s="90"/>
      <c r="E9170" s="90"/>
      <c r="F9170" s="90"/>
      <c r="G9170" s="90"/>
      <c r="H9170" s="90"/>
    </row>
    <row r="9171" spans="1:8">
      <c r="A9171" s="90"/>
      <c r="B9171" s="90"/>
      <c r="C9171" s="90"/>
      <c r="D9171" s="90"/>
      <c r="E9171" s="90"/>
      <c r="F9171" s="90"/>
      <c r="G9171" s="90"/>
      <c r="H9171" s="90"/>
    </row>
    <row r="9172" spans="1:8">
      <c r="A9172" s="90"/>
      <c r="B9172" s="90"/>
      <c r="C9172" s="90"/>
      <c r="D9172" s="90"/>
      <c r="E9172" s="90"/>
      <c r="F9172" s="90"/>
      <c r="G9172" s="90"/>
      <c r="H9172" s="90"/>
    </row>
    <row r="9173" spans="1:8">
      <c r="A9173" s="90"/>
      <c r="B9173" s="90"/>
      <c r="C9173" s="90"/>
      <c r="D9173" s="90"/>
      <c r="E9173" s="90"/>
      <c r="F9173" s="90"/>
      <c r="G9173" s="90"/>
      <c r="H9173" s="90"/>
    </row>
    <row r="9174" spans="1:8">
      <c r="A9174" s="90"/>
      <c r="B9174" s="90"/>
      <c r="C9174" s="90"/>
      <c r="D9174" s="90"/>
      <c r="E9174" s="90"/>
      <c r="F9174" s="90"/>
      <c r="G9174" s="90"/>
      <c r="H9174" s="90"/>
    </row>
    <row r="9175" spans="1:8">
      <c r="A9175" s="90"/>
      <c r="B9175" s="90"/>
      <c r="C9175" s="90"/>
      <c r="D9175" s="90"/>
      <c r="E9175" s="90"/>
      <c r="F9175" s="90"/>
      <c r="G9175" s="90"/>
      <c r="H9175" s="90"/>
    </row>
    <row r="9176" spans="1:8">
      <c r="A9176" s="90"/>
      <c r="B9176" s="90"/>
      <c r="C9176" s="90"/>
      <c r="D9176" s="90"/>
      <c r="E9176" s="90"/>
      <c r="F9176" s="90"/>
      <c r="G9176" s="90"/>
      <c r="H9176" s="90"/>
    </row>
    <row r="9177" spans="1:8">
      <c r="A9177" s="90"/>
      <c r="B9177" s="90"/>
      <c r="C9177" s="90"/>
      <c r="D9177" s="90"/>
      <c r="E9177" s="90"/>
      <c r="F9177" s="90"/>
      <c r="G9177" s="90"/>
      <c r="H9177" s="90"/>
    </row>
    <row r="9178" spans="1:8">
      <c r="A9178" s="90"/>
      <c r="B9178" s="90"/>
      <c r="C9178" s="90"/>
      <c r="D9178" s="90"/>
      <c r="E9178" s="90"/>
      <c r="F9178" s="90"/>
      <c r="G9178" s="90"/>
      <c r="H9178" s="90"/>
    </row>
    <row r="9179" spans="1:8">
      <c r="A9179" s="90"/>
      <c r="B9179" s="90"/>
      <c r="C9179" s="90"/>
      <c r="D9179" s="90"/>
      <c r="E9179" s="90"/>
      <c r="F9179" s="90"/>
      <c r="G9179" s="90"/>
      <c r="H9179" s="90"/>
    </row>
    <row r="9180" spans="1:8">
      <c r="A9180" s="90"/>
      <c r="B9180" s="90"/>
      <c r="C9180" s="90"/>
      <c r="D9180" s="90"/>
      <c r="E9180" s="90"/>
      <c r="F9180" s="90"/>
      <c r="G9180" s="90"/>
      <c r="H9180" s="90"/>
    </row>
    <row r="9181" spans="1:8">
      <c r="A9181" s="90"/>
      <c r="B9181" s="90"/>
      <c r="C9181" s="90"/>
      <c r="D9181" s="90"/>
      <c r="E9181" s="90"/>
      <c r="F9181" s="90"/>
      <c r="G9181" s="90"/>
      <c r="H9181" s="90"/>
    </row>
    <row r="9182" spans="1:8">
      <c r="A9182" s="90"/>
      <c r="B9182" s="90"/>
      <c r="C9182" s="90"/>
      <c r="D9182" s="90"/>
      <c r="E9182" s="90"/>
      <c r="F9182" s="90"/>
      <c r="G9182" s="90"/>
      <c r="H9182" s="90"/>
    </row>
    <row r="9183" spans="1:8">
      <c r="A9183" s="90"/>
      <c r="B9183" s="90"/>
      <c r="C9183" s="90"/>
      <c r="D9183" s="90"/>
      <c r="E9183" s="90"/>
      <c r="F9183" s="90"/>
      <c r="G9183" s="90"/>
      <c r="H9183" s="90"/>
    </row>
    <row r="9184" spans="1:8">
      <c r="A9184" s="90"/>
      <c r="B9184" s="90"/>
      <c r="C9184" s="90"/>
      <c r="D9184" s="90"/>
      <c r="E9184" s="90"/>
      <c r="F9184" s="90"/>
      <c r="G9184" s="90"/>
      <c r="H9184" s="90"/>
    </row>
    <row r="9185" spans="1:8">
      <c r="A9185" s="90"/>
      <c r="B9185" s="90"/>
      <c r="C9185" s="90"/>
      <c r="D9185" s="90"/>
      <c r="E9185" s="90"/>
      <c r="F9185" s="90"/>
      <c r="G9185" s="90"/>
      <c r="H9185" s="90"/>
    </row>
    <row r="9186" spans="1:8">
      <c r="A9186" s="90"/>
      <c r="B9186" s="90"/>
      <c r="C9186" s="90"/>
      <c r="D9186" s="90"/>
      <c r="E9186" s="90"/>
      <c r="F9186" s="90"/>
      <c r="G9186" s="90"/>
      <c r="H9186" s="90"/>
    </row>
    <row r="9187" spans="1:8">
      <c r="A9187" s="90"/>
      <c r="B9187" s="90"/>
      <c r="C9187" s="90"/>
      <c r="D9187" s="90"/>
      <c r="E9187" s="90"/>
      <c r="F9187" s="90"/>
      <c r="G9187" s="90"/>
      <c r="H9187" s="90"/>
    </row>
    <row r="9188" spans="1:8">
      <c r="A9188" s="90"/>
      <c r="B9188" s="90"/>
      <c r="C9188" s="90"/>
      <c r="D9188" s="90"/>
      <c r="E9188" s="90"/>
      <c r="F9188" s="90"/>
      <c r="G9188" s="90"/>
      <c r="H9188" s="90"/>
    </row>
    <row r="9189" spans="1:8">
      <c r="A9189" s="90"/>
      <c r="B9189" s="90"/>
      <c r="C9189" s="90"/>
      <c r="D9189" s="90"/>
      <c r="E9189" s="90"/>
      <c r="F9189" s="90"/>
      <c r="G9189" s="90"/>
      <c r="H9189" s="90"/>
    </row>
    <row r="9190" spans="1:8">
      <c r="A9190" s="90"/>
      <c r="B9190" s="90"/>
      <c r="C9190" s="90"/>
      <c r="D9190" s="90"/>
      <c r="E9190" s="90"/>
      <c r="F9190" s="90"/>
      <c r="G9190" s="90"/>
      <c r="H9190" s="90"/>
    </row>
    <row r="9191" spans="1:8">
      <c r="A9191" s="90"/>
      <c r="B9191" s="90"/>
      <c r="C9191" s="90"/>
      <c r="D9191" s="90"/>
      <c r="E9191" s="90"/>
      <c r="F9191" s="90"/>
      <c r="G9191" s="90"/>
      <c r="H9191" s="90"/>
    </row>
    <row r="9192" spans="1:8">
      <c r="A9192" s="90"/>
      <c r="B9192" s="90"/>
      <c r="C9192" s="90"/>
      <c r="D9192" s="90"/>
      <c r="E9192" s="90"/>
      <c r="F9192" s="90"/>
      <c r="G9192" s="90"/>
      <c r="H9192" s="90"/>
    </row>
    <row r="9193" spans="1:8">
      <c r="A9193" s="90"/>
      <c r="B9193" s="90"/>
      <c r="C9193" s="90"/>
      <c r="D9193" s="90"/>
      <c r="E9193" s="90"/>
      <c r="F9193" s="90"/>
      <c r="G9193" s="90"/>
      <c r="H9193" s="90"/>
    </row>
    <row r="9194" spans="1:8">
      <c r="A9194" s="90"/>
      <c r="B9194" s="90"/>
      <c r="C9194" s="90"/>
      <c r="D9194" s="90"/>
      <c r="E9194" s="90"/>
      <c r="F9194" s="90"/>
      <c r="G9194" s="90"/>
      <c r="H9194" s="90"/>
    </row>
    <row r="9195" spans="1:8">
      <c r="A9195" s="90"/>
      <c r="B9195" s="90"/>
      <c r="C9195" s="90"/>
      <c r="D9195" s="90"/>
      <c r="E9195" s="90"/>
      <c r="F9195" s="90"/>
      <c r="G9195" s="90"/>
      <c r="H9195" s="90"/>
    </row>
    <row r="9196" spans="1:8">
      <c r="A9196" s="90"/>
      <c r="B9196" s="90"/>
      <c r="C9196" s="90"/>
      <c r="D9196" s="90"/>
      <c r="E9196" s="90"/>
      <c r="F9196" s="90"/>
      <c r="G9196" s="90"/>
      <c r="H9196" s="90"/>
    </row>
    <row r="9197" spans="1:8">
      <c r="A9197" s="90"/>
      <c r="B9197" s="90"/>
      <c r="C9197" s="90"/>
      <c r="D9197" s="90"/>
      <c r="E9197" s="90"/>
      <c r="F9197" s="90"/>
      <c r="G9197" s="90"/>
      <c r="H9197" s="90"/>
    </row>
    <row r="9198" spans="1:8">
      <c r="A9198" s="90"/>
      <c r="B9198" s="90"/>
      <c r="C9198" s="90"/>
      <c r="D9198" s="90"/>
      <c r="E9198" s="90"/>
      <c r="F9198" s="90"/>
      <c r="G9198" s="90"/>
      <c r="H9198" s="90"/>
    </row>
    <row r="9199" spans="1:8">
      <c r="A9199" s="90"/>
      <c r="B9199" s="90"/>
      <c r="C9199" s="90"/>
      <c r="D9199" s="90"/>
      <c r="E9199" s="90"/>
      <c r="F9199" s="90"/>
      <c r="G9199" s="90"/>
      <c r="H9199" s="90"/>
    </row>
    <row r="9200" spans="1:8">
      <c r="A9200" s="90"/>
      <c r="B9200" s="90"/>
      <c r="C9200" s="90"/>
      <c r="D9200" s="90"/>
      <c r="E9200" s="90"/>
      <c r="F9200" s="90"/>
      <c r="G9200" s="90"/>
      <c r="H9200" s="90"/>
    </row>
    <row r="9201" spans="1:8">
      <c r="A9201" s="90"/>
      <c r="B9201" s="90"/>
      <c r="C9201" s="90"/>
      <c r="D9201" s="90"/>
      <c r="E9201" s="90"/>
      <c r="F9201" s="90"/>
      <c r="G9201" s="90"/>
      <c r="H9201" s="90"/>
    </row>
    <row r="9202" spans="1:8">
      <c r="A9202" s="90"/>
      <c r="B9202" s="90"/>
      <c r="C9202" s="90"/>
      <c r="D9202" s="90"/>
      <c r="E9202" s="90"/>
      <c r="F9202" s="90"/>
      <c r="G9202" s="90"/>
      <c r="H9202" s="90"/>
    </row>
    <row r="9203" spans="1:8">
      <c r="A9203" s="90"/>
      <c r="B9203" s="90"/>
      <c r="C9203" s="90"/>
      <c r="D9203" s="90"/>
      <c r="E9203" s="90"/>
      <c r="F9203" s="90"/>
      <c r="G9203" s="90"/>
      <c r="H9203" s="90"/>
    </row>
    <row r="9204" spans="1:8">
      <c r="A9204" s="90"/>
      <c r="B9204" s="90"/>
      <c r="C9204" s="90"/>
      <c r="D9204" s="90"/>
      <c r="E9204" s="90"/>
      <c r="F9204" s="90"/>
      <c r="G9204" s="90"/>
      <c r="H9204" s="90"/>
    </row>
    <row r="9205" spans="1:8">
      <c r="A9205" s="90"/>
      <c r="B9205" s="90"/>
      <c r="C9205" s="90"/>
      <c r="D9205" s="90"/>
      <c r="E9205" s="90"/>
      <c r="F9205" s="90"/>
      <c r="G9205" s="90"/>
      <c r="H9205" s="90"/>
    </row>
    <row r="9206" spans="1:8">
      <c r="A9206" s="90"/>
      <c r="B9206" s="90"/>
      <c r="C9206" s="90"/>
      <c r="D9206" s="90"/>
      <c r="E9206" s="90"/>
      <c r="F9206" s="90"/>
      <c r="G9206" s="90"/>
      <c r="H9206" s="90"/>
    </row>
    <row r="9207" spans="1:8">
      <c r="A9207" s="90"/>
      <c r="B9207" s="90"/>
      <c r="C9207" s="90"/>
      <c r="D9207" s="90"/>
      <c r="E9207" s="90"/>
      <c r="F9207" s="90"/>
      <c r="G9207" s="90"/>
      <c r="H9207" s="90"/>
    </row>
    <row r="9208" spans="1:8">
      <c r="A9208" s="90"/>
      <c r="B9208" s="90"/>
      <c r="C9208" s="90"/>
      <c r="D9208" s="90"/>
      <c r="E9208" s="90"/>
      <c r="F9208" s="90"/>
      <c r="G9208" s="90"/>
      <c r="H9208" s="90"/>
    </row>
    <row r="9209" spans="1:8">
      <c r="A9209" s="90"/>
      <c r="B9209" s="90"/>
      <c r="C9209" s="90"/>
      <c r="D9209" s="90"/>
      <c r="E9209" s="90"/>
      <c r="F9209" s="90"/>
      <c r="G9209" s="90"/>
      <c r="H9209" s="90"/>
    </row>
    <row r="9210" spans="1:8">
      <c r="A9210" s="90"/>
      <c r="B9210" s="90"/>
      <c r="C9210" s="90"/>
      <c r="D9210" s="90"/>
      <c r="E9210" s="90"/>
      <c r="F9210" s="90"/>
      <c r="G9210" s="90"/>
      <c r="H9210" s="90"/>
    </row>
    <row r="9211" spans="1:8">
      <c r="A9211" s="90"/>
      <c r="B9211" s="90"/>
      <c r="C9211" s="90"/>
      <c r="D9211" s="90"/>
      <c r="E9211" s="90"/>
      <c r="F9211" s="90"/>
      <c r="G9211" s="90"/>
      <c r="H9211" s="90"/>
    </row>
    <row r="9212" spans="1:8">
      <c r="A9212" s="90"/>
      <c r="B9212" s="90"/>
      <c r="C9212" s="90"/>
      <c r="D9212" s="90"/>
      <c r="E9212" s="90"/>
      <c r="F9212" s="90"/>
      <c r="G9212" s="90"/>
      <c r="H9212" s="90"/>
    </row>
    <row r="9213" spans="1:8">
      <c r="A9213" s="90"/>
      <c r="B9213" s="90"/>
      <c r="C9213" s="90"/>
      <c r="D9213" s="90"/>
      <c r="E9213" s="90"/>
      <c r="F9213" s="90"/>
      <c r="G9213" s="90"/>
      <c r="H9213" s="90"/>
    </row>
    <row r="9214" spans="1:8">
      <c r="A9214" s="90"/>
      <c r="B9214" s="90"/>
      <c r="C9214" s="90"/>
      <c r="D9214" s="90"/>
      <c r="E9214" s="90"/>
      <c r="F9214" s="90"/>
      <c r="G9214" s="90"/>
      <c r="H9214" s="90"/>
    </row>
    <row r="9215" spans="1:8">
      <c r="A9215" s="90"/>
      <c r="B9215" s="90"/>
      <c r="C9215" s="90"/>
      <c r="D9215" s="90"/>
      <c r="E9215" s="90"/>
      <c r="F9215" s="90"/>
      <c r="G9215" s="90"/>
      <c r="H9215" s="90"/>
    </row>
    <row r="9216" spans="1:8">
      <c r="A9216" s="90"/>
      <c r="B9216" s="90"/>
      <c r="C9216" s="90"/>
      <c r="D9216" s="90"/>
      <c r="E9216" s="90"/>
      <c r="F9216" s="90"/>
      <c r="G9216" s="90"/>
      <c r="H9216" s="90"/>
    </row>
    <row r="9217" spans="1:8">
      <c r="A9217" s="90"/>
      <c r="B9217" s="90"/>
      <c r="C9217" s="90"/>
      <c r="D9217" s="90"/>
      <c r="E9217" s="90"/>
      <c r="F9217" s="90"/>
      <c r="G9217" s="90"/>
      <c r="H9217" s="90"/>
    </row>
    <row r="9218" spans="1:8">
      <c r="A9218" s="90"/>
      <c r="B9218" s="90"/>
      <c r="C9218" s="90"/>
      <c r="D9218" s="90"/>
      <c r="E9218" s="90"/>
      <c r="F9218" s="90"/>
      <c r="G9218" s="90"/>
      <c r="H9218" s="90"/>
    </row>
    <row r="9219" spans="1:8">
      <c r="A9219" s="90"/>
      <c r="B9219" s="90"/>
      <c r="C9219" s="90"/>
      <c r="D9219" s="90"/>
      <c r="E9219" s="90"/>
      <c r="F9219" s="90"/>
      <c r="G9219" s="90"/>
      <c r="H9219" s="90"/>
    </row>
    <row r="9220" spans="1:8">
      <c r="A9220" s="90"/>
      <c r="B9220" s="90"/>
      <c r="C9220" s="90"/>
      <c r="D9220" s="90"/>
      <c r="E9220" s="90"/>
      <c r="F9220" s="90"/>
      <c r="G9220" s="90"/>
      <c r="H9220" s="90"/>
    </row>
    <row r="9221" spans="1:8">
      <c r="A9221" s="90"/>
      <c r="B9221" s="90"/>
      <c r="C9221" s="90"/>
      <c r="D9221" s="90"/>
      <c r="E9221" s="90"/>
      <c r="F9221" s="90"/>
      <c r="G9221" s="90"/>
      <c r="H9221" s="90"/>
    </row>
    <row r="9222" spans="1:8">
      <c r="A9222" s="90"/>
      <c r="B9222" s="90"/>
      <c r="C9222" s="90"/>
      <c r="D9222" s="90"/>
      <c r="E9222" s="90"/>
      <c r="F9222" s="90"/>
      <c r="G9222" s="90"/>
      <c r="H9222" s="90"/>
    </row>
    <row r="9223" spans="1:8">
      <c r="A9223" s="90"/>
      <c r="B9223" s="90"/>
      <c r="C9223" s="90"/>
      <c r="D9223" s="90"/>
      <c r="E9223" s="90"/>
      <c r="F9223" s="90"/>
      <c r="G9223" s="90"/>
      <c r="H9223" s="90"/>
    </row>
    <row r="9224" spans="1:8">
      <c r="A9224" s="90"/>
      <c r="B9224" s="90"/>
      <c r="C9224" s="90"/>
      <c r="D9224" s="90"/>
      <c r="E9224" s="90"/>
      <c r="F9224" s="90"/>
      <c r="G9224" s="90"/>
      <c r="H9224" s="90"/>
    </row>
    <row r="9225" spans="1:8">
      <c r="A9225" s="90"/>
      <c r="B9225" s="90"/>
      <c r="C9225" s="90"/>
      <c r="D9225" s="90"/>
      <c r="E9225" s="90"/>
      <c r="F9225" s="90"/>
      <c r="G9225" s="90"/>
      <c r="H9225" s="90"/>
    </row>
    <row r="9226" spans="1:8">
      <c r="A9226" s="90"/>
      <c r="B9226" s="90"/>
      <c r="C9226" s="90"/>
      <c r="D9226" s="90"/>
      <c r="E9226" s="90"/>
      <c r="F9226" s="90"/>
      <c r="G9226" s="90"/>
      <c r="H9226" s="90"/>
    </row>
    <row r="9227" spans="1:8">
      <c r="A9227" s="90"/>
      <c r="B9227" s="90"/>
      <c r="C9227" s="90"/>
      <c r="D9227" s="90"/>
      <c r="E9227" s="90"/>
      <c r="F9227" s="90"/>
      <c r="G9227" s="90"/>
      <c r="H9227" s="90"/>
    </row>
    <row r="9228" spans="1:8">
      <c r="A9228" s="90"/>
      <c r="B9228" s="90"/>
      <c r="C9228" s="90"/>
      <c r="D9228" s="90"/>
      <c r="E9228" s="90"/>
      <c r="F9228" s="90"/>
      <c r="G9228" s="90"/>
      <c r="H9228" s="90"/>
    </row>
    <row r="9229" spans="1:8">
      <c r="A9229" s="90"/>
      <c r="B9229" s="90"/>
      <c r="C9229" s="90"/>
      <c r="D9229" s="90"/>
      <c r="E9229" s="90"/>
      <c r="F9229" s="90"/>
      <c r="G9229" s="90"/>
      <c r="H9229" s="90"/>
    </row>
    <row r="9230" spans="1:8">
      <c r="A9230" s="90"/>
      <c r="B9230" s="90"/>
      <c r="C9230" s="90"/>
      <c r="D9230" s="90"/>
      <c r="E9230" s="90"/>
      <c r="F9230" s="90"/>
      <c r="G9230" s="90"/>
      <c r="H9230" s="90"/>
    </row>
    <row r="9231" spans="1:8">
      <c r="A9231" s="90"/>
      <c r="B9231" s="90"/>
      <c r="C9231" s="90"/>
      <c r="D9231" s="90"/>
      <c r="E9231" s="90"/>
      <c r="F9231" s="90"/>
      <c r="G9231" s="90"/>
      <c r="H9231" s="90"/>
    </row>
    <row r="9232" spans="1:8">
      <c r="A9232" s="90"/>
      <c r="B9232" s="90"/>
      <c r="C9232" s="90"/>
      <c r="D9232" s="90"/>
      <c r="E9232" s="90"/>
      <c r="F9232" s="90"/>
      <c r="G9232" s="90"/>
      <c r="H9232" s="90"/>
    </row>
    <row r="9233" spans="1:8">
      <c r="A9233" s="90"/>
      <c r="B9233" s="90"/>
      <c r="C9233" s="90"/>
      <c r="D9233" s="90"/>
      <c r="E9233" s="90"/>
      <c r="F9233" s="90"/>
      <c r="G9233" s="90"/>
      <c r="H9233" s="90"/>
    </row>
    <row r="9234" spans="1:8">
      <c r="A9234" s="90"/>
      <c r="B9234" s="90"/>
      <c r="C9234" s="90"/>
      <c r="D9234" s="90"/>
      <c r="E9234" s="90"/>
      <c r="F9234" s="90"/>
      <c r="G9234" s="90"/>
      <c r="H9234" s="90"/>
    </row>
    <row r="9235" spans="1:8">
      <c r="A9235" s="90"/>
      <c r="B9235" s="90"/>
      <c r="C9235" s="90"/>
      <c r="D9235" s="90"/>
      <c r="E9235" s="90"/>
      <c r="F9235" s="90"/>
      <c r="G9235" s="90"/>
      <c r="H9235" s="90"/>
    </row>
    <row r="9236" spans="1:8">
      <c r="A9236" s="90"/>
      <c r="B9236" s="90"/>
      <c r="C9236" s="90"/>
      <c r="D9236" s="90"/>
      <c r="E9236" s="90"/>
      <c r="F9236" s="90"/>
      <c r="G9236" s="90"/>
      <c r="H9236" s="90"/>
    </row>
    <row r="9237" spans="1:8">
      <c r="A9237" s="90"/>
      <c r="B9237" s="90"/>
      <c r="C9237" s="90"/>
      <c r="D9237" s="90"/>
      <c r="E9237" s="90"/>
      <c r="F9237" s="90"/>
      <c r="G9237" s="90"/>
      <c r="H9237" s="90"/>
    </row>
    <row r="9238" spans="1:8">
      <c r="A9238" s="90"/>
      <c r="B9238" s="90"/>
      <c r="C9238" s="90"/>
      <c r="D9238" s="90"/>
      <c r="E9238" s="90"/>
      <c r="F9238" s="90"/>
      <c r="G9238" s="90"/>
      <c r="H9238" s="90"/>
    </row>
    <row r="9239" spans="1:8">
      <c r="A9239" s="90"/>
      <c r="B9239" s="90"/>
      <c r="C9239" s="90"/>
      <c r="D9239" s="90"/>
      <c r="E9239" s="90"/>
      <c r="F9239" s="90"/>
      <c r="G9239" s="90"/>
      <c r="H9239" s="90"/>
    </row>
    <row r="9240" spans="1:8">
      <c r="A9240" s="90"/>
      <c r="B9240" s="90"/>
      <c r="C9240" s="90"/>
      <c r="D9240" s="90"/>
      <c r="E9240" s="90"/>
      <c r="F9240" s="90"/>
      <c r="G9240" s="90"/>
      <c r="H9240" s="90"/>
    </row>
    <row r="9241" spans="1:8">
      <c r="A9241" s="90"/>
      <c r="B9241" s="90"/>
      <c r="C9241" s="90"/>
      <c r="D9241" s="90"/>
      <c r="E9241" s="90"/>
      <c r="F9241" s="90"/>
      <c r="G9241" s="90"/>
      <c r="H9241" s="90"/>
    </row>
    <row r="9242" spans="1:8">
      <c r="A9242" s="90"/>
      <c r="B9242" s="90"/>
      <c r="C9242" s="90"/>
      <c r="D9242" s="90"/>
      <c r="E9242" s="90"/>
      <c r="F9242" s="90"/>
      <c r="G9242" s="90"/>
      <c r="H9242" s="90"/>
    </row>
    <row r="9243" spans="1:8">
      <c r="A9243" s="90"/>
      <c r="B9243" s="90"/>
      <c r="C9243" s="90"/>
      <c r="D9243" s="90"/>
      <c r="E9243" s="90"/>
      <c r="F9243" s="90"/>
      <c r="G9243" s="90"/>
      <c r="H9243" s="90"/>
    </row>
    <row r="9244" spans="1:8">
      <c r="A9244" s="90"/>
      <c r="B9244" s="90"/>
      <c r="C9244" s="90"/>
      <c r="D9244" s="90"/>
      <c r="E9244" s="90"/>
      <c r="F9244" s="90"/>
      <c r="G9244" s="90"/>
      <c r="H9244" s="90"/>
    </row>
    <row r="9245" spans="1:8">
      <c r="A9245" s="90"/>
      <c r="B9245" s="90"/>
      <c r="C9245" s="90"/>
      <c r="D9245" s="90"/>
      <c r="E9245" s="90"/>
      <c r="F9245" s="90"/>
      <c r="G9245" s="90"/>
      <c r="H9245" s="90"/>
    </row>
    <row r="9246" spans="1:8">
      <c r="A9246" s="90"/>
      <c r="B9246" s="90"/>
      <c r="C9246" s="90"/>
      <c r="D9246" s="90"/>
      <c r="E9246" s="90"/>
      <c r="F9246" s="90"/>
      <c r="G9246" s="90"/>
      <c r="H9246" s="90"/>
    </row>
    <row r="9247" spans="1:8">
      <c r="A9247" s="90"/>
      <c r="B9247" s="90"/>
      <c r="C9247" s="90"/>
      <c r="D9247" s="90"/>
      <c r="E9247" s="90"/>
      <c r="F9247" s="90"/>
      <c r="G9247" s="90"/>
      <c r="H9247" s="90"/>
    </row>
    <row r="9248" spans="1:8">
      <c r="A9248" s="90"/>
      <c r="B9248" s="90"/>
      <c r="C9248" s="90"/>
      <c r="D9248" s="90"/>
      <c r="E9248" s="90"/>
      <c r="F9248" s="90"/>
      <c r="G9248" s="90"/>
      <c r="H9248" s="90"/>
    </row>
    <row r="9249" spans="1:8">
      <c r="A9249" s="90"/>
      <c r="B9249" s="90"/>
      <c r="C9249" s="90"/>
      <c r="D9249" s="90"/>
      <c r="E9249" s="90"/>
      <c r="F9249" s="90"/>
      <c r="G9249" s="90"/>
      <c r="H9249" s="90"/>
    </row>
    <row r="9250" spans="1:8">
      <c r="A9250" s="90"/>
      <c r="B9250" s="90"/>
      <c r="C9250" s="90"/>
      <c r="D9250" s="90"/>
      <c r="E9250" s="90"/>
      <c r="F9250" s="90"/>
      <c r="G9250" s="90"/>
      <c r="H9250" s="90"/>
    </row>
    <row r="9251" spans="1:8">
      <c r="A9251" s="90"/>
      <c r="B9251" s="90"/>
      <c r="C9251" s="90"/>
      <c r="D9251" s="90"/>
      <c r="E9251" s="90"/>
      <c r="F9251" s="90"/>
      <c r="G9251" s="90"/>
      <c r="H9251" s="90"/>
    </row>
    <row r="9252" spans="1:8">
      <c r="A9252" s="90"/>
      <c r="B9252" s="90"/>
      <c r="C9252" s="90"/>
      <c r="D9252" s="90"/>
      <c r="E9252" s="90"/>
      <c r="F9252" s="90"/>
      <c r="G9252" s="90"/>
      <c r="H9252" s="90"/>
    </row>
    <row r="9253" spans="1:8">
      <c r="A9253" s="90"/>
      <c r="B9253" s="90"/>
      <c r="C9253" s="90"/>
      <c r="D9253" s="90"/>
      <c r="E9253" s="90"/>
      <c r="F9253" s="90"/>
      <c r="G9253" s="90"/>
      <c r="H9253" s="90"/>
    </row>
    <row r="9254" spans="1:8">
      <c r="A9254" s="90"/>
      <c r="B9254" s="90"/>
      <c r="C9254" s="90"/>
      <c r="D9254" s="90"/>
      <c r="E9254" s="90"/>
      <c r="F9254" s="90"/>
      <c r="G9254" s="90"/>
      <c r="H9254" s="90"/>
    </row>
    <row r="9255" spans="1:8">
      <c r="A9255" s="90"/>
      <c r="B9255" s="90"/>
      <c r="C9255" s="90"/>
      <c r="D9255" s="90"/>
      <c r="E9255" s="90"/>
      <c r="F9255" s="90"/>
      <c r="G9255" s="90"/>
      <c r="H9255" s="90"/>
    </row>
    <row r="9256" spans="1:8">
      <c r="A9256" s="90"/>
      <c r="B9256" s="90"/>
      <c r="C9256" s="90"/>
      <c r="D9256" s="90"/>
      <c r="E9256" s="90"/>
      <c r="F9256" s="90"/>
      <c r="G9256" s="90"/>
      <c r="H9256" s="90"/>
    </row>
    <row r="9257" spans="1:8">
      <c r="A9257" s="90"/>
      <c r="B9257" s="90"/>
      <c r="C9257" s="90"/>
      <c r="D9257" s="90"/>
      <c r="E9257" s="90"/>
      <c r="F9257" s="90"/>
      <c r="G9257" s="90"/>
      <c r="H9257" s="90"/>
    </row>
    <row r="9258" spans="1:8">
      <c r="A9258" s="90"/>
      <c r="B9258" s="90"/>
      <c r="C9258" s="90"/>
      <c r="D9258" s="90"/>
      <c r="E9258" s="90"/>
      <c r="F9258" s="90"/>
      <c r="G9258" s="90"/>
      <c r="H9258" s="90"/>
    </row>
    <row r="9259" spans="1:8">
      <c r="A9259" s="90"/>
      <c r="B9259" s="90"/>
      <c r="C9259" s="90"/>
      <c r="D9259" s="90"/>
      <c r="E9259" s="90"/>
      <c r="F9259" s="90"/>
      <c r="G9259" s="90"/>
      <c r="H9259" s="90"/>
    </row>
    <row r="9260" spans="1:8">
      <c r="A9260" s="90"/>
      <c r="B9260" s="90"/>
      <c r="C9260" s="90"/>
      <c r="D9260" s="90"/>
      <c r="E9260" s="90"/>
      <c r="F9260" s="90"/>
      <c r="G9260" s="90"/>
      <c r="H9260" s="90"/>
    </row>
    <row r="9261" spans="1:8">
      <c r="A9261" s="90"/>
      <c r="B9261" s="90"/>
      <c r="C9261" s="90"/>
      <c r="D9261" s="90"/>
      <c r="E9261" s="90"/>
      <c r="F9261" s="90"/>
      <c r="G9261" s="90"/>
      <c r="H9261" s="90"/>
    </row>
    <row r="9262" spans="1:8">
      <c r="A9262" s="90"/>
      <c r="B9262" s="90"/>
      <c r="C9262" s="90"/>
      <c r="D9262" s="90"/>
      <c r="E9262" s="90"/>
      <c r="F9262" s="90"/>
      <c r="G9262" s="90"/>
      <c r="H9262" s="90"/>
    </row>
    <row r="9263" spans="1:8">
      <c r="A9263" s="90"/>
      <c r="B9263" s="90"/>
      <c r="C9263" s="90"/>
      <c r="D9263" s="90"/>
      <c r="E9263" s="90"/>
      <c r="F9263" s="90"/>
      <c r="G9263" s="90"/>
      <c r="H9263" s="90"/>
    </row>
    <row r="9264" spans="1:8">
      <c r="A9264" s="90"/>
      <c r="B9264" s="90"/>
      <c r="C9264" s="90"/>
      <c r="D9264" s="90"/>
      <c r="E9264" s="90"/>
      <c r="F9264" s="90"/>
      <c r="G9264" s="90"/>
      <c r="H9264" s="90"/>
    </row>
    <row r="9265" spans="1:8">
      <c r="A9265" s="90"/>
      <c r="B9265" s="90"/>
      <c r="C9265" s="90"/>
      <c r="D9265" s="90"/>
      <c r="E9265" s="90"/>
      <c r="F9265" s="90"/>
      <c r="G9265" s="90"/>
      <c r="H9265" s="90"/>
    </row>
    <row r="9266" spans="1:8">
      <c r="A9266" s="90"/>
      <c r="B9266" s="90"/>
      <c r="C9266" s="90"/>
      <c r="D9266" s="90"/>
      <c r="E9266" s="90"/>
      <c r="F9266" s="90"/>
      <c r="G9266" s="90"/>
      <c r="H9266" s="90"/>
    </row>
    <row r="9267" spans="1:8">
      <c r="A9267" s="90"/>
      <c r="B9267" s="90"/>
      <c r="C9267" s="90"/>
      <c r="D9267" s="90"/>
      <c r="E9267" s="90"/>
      <c r="F9267" s="90"/>
      <c r="G9267" s="90"/>
      <c r="H9267" s="90"/>
    </row>
    <row r="9268" spans="1:8">
      <c r="A9268" s="90"/>
      <c r="B9268" s="90"/>
      <c r="C9268" s="90"/>
      <c r="D9268" s="90"/>
      <c r="E9268" s="90"/>
      <c r="F9268" s="90"/>
      <c r="G9268" s="90"/>
      <c r="H9268" s="90"/>
    </row>
    <row r="9269" spans="1:8">
      <c r="A9269" s="90"/>
      <c r="B9269" s="90"/>
      <c r="C9269" s="90"/>
      <c r="D9269" s="90"/>
      <c r="E9269" s="90"/>
      <c r="F9269" s="90"/>
      <c r="G9269" s="90"/>
      <c r="H9269" s="90"/>
    </row>
    <row r="9270" spans="1:8">
      <c r="A9270" s="90"/>
      <c r="B9270" s="90"/>
      <c r="C9270" s="90"/>
      <c r="D9270" s="90"/>
      <c r="E9270" s="90"/>
      <c r="F9270" s="90"/>
      <c r="G9270" s="90"/>
      <c r="H9270" s="90"/>
    </row>
    <row r="9271" spans="1:8">
      <c r="A9271" s="90"/>
      <c r="B9271" s="90"/>
      <c r="C9271" s="90"/>
      <c r="D9271" s="90"/>
      <c r="E9271" s="90"/>
      <c r="F9271" s="90"/>
      <c r="G9271" s="90"/>
      <c r="H9271" s="90"/>
    </row>
    <row r="9272" spans="1:8">
      <c r="A9272" s="90"/>
      <c r="B9272" s="90"/>
      <c r="C9272" s="90"/>
      <c r="D9272" s="90"/>
      <c r="E9272" s="90"/>
      <c r="F9272" s="90"/>
      <c r="G9272" s="90"/>
      <c r="H9272" s="90"/>
    </row>
    <row r="9273" spans="1:8">
      <c r="A9273" s="90"/>
      <c r="B9273" s="90"/>
      <c r="C9273" s="90"/>
      <c r="D9273" s="90"/>
      <c r="E9273" s="90"/>
      <c r="F9273" s="90"/>
      <c r="G9273" s="90"/>
      <c r="H9273" s="90"/>
    </row>
    <row r="9274" spans="1:8">
      <c r="A9274" s="90"/>
      <c r="B9274" s="90"/>
      <c r="C9274" s="90"/>
      <c r="D9274" s="90"/>
      <c r="E9274" s="90"/>
      <c r="F9274" s="90"/>
      <c r="G9274" s="90"/>
      <c r="H9274" s="90"/>
    </row>
    <row r="9275" spans="1:8">
      <c r="A9275" s="90"/>
      <c r="B9275" s="90"/>
      <c r="C9275" s="90"/>
      <c r="D9275" s="90"/>
      <c r="E9275" s="90"/>
      <c r="F9275" s="90"/>
      <c r="G9275" s="90"/>
      <c r="H9275" s="90"/>
    </row>
    <row r="9276" spans="1:8">
      <c r="A9276" s="90"/>
      <c r="B9276" s="90"/>
      <c r="C9276" s="90"/>
      <c r="D9276" s="90"/>
      <c r="E9276" s="90"/>
      <c r="F9276" s="90"/>
      <c r="G9276" s="90"/>
      <c r="H9276" s="90"/>
    </row>
    <row r="9277" spans="1:8">
      <c r="A9277" s="90"/>
      <c r="B9277" s="90"/>
      <c r="C9277" s="90"/>
      <c r="D9277" s="90"/>
      <c r="E9277" s="90"/>
      <c r="F9277" s="90"/>
      <c r="G9277" s="90"/>
      <c r="H9277" s="90"/>
    </row>
    <row r="9278" spans="1:8">
      <c r="A9278" s="90"/>
      <c r="B9278" s="90"/>
      <c r="C9278" s="90"/>
      <c r="D9278" s="90"/>
      <c r="E9278" s="90"/>
      <c r="F9278" s="90"/>
      <c r="G9278" s="90"/>
      <c r="H9278" s="90"/>
    </row>
    <row r="9279" spans="1:8">
      <c r="A9279" s="90"/>
      <c r="B9279" s="90"/>
      <c r="C9279" s="90"/>
      <c r="D9279" s="90"/>
      <c r="E9279" s="90"/>
      <c r="F9279" s="90"/>
      <c r="G9279" s="90"/>
      <c r="H9279" s="90"/>
    </row>
    <row r="9280" spans="1:8">
      <c r="A9280" s="90"/>
      <c r="B9280" s="90"/>
      <c r="C9280" s="90"/>
      <c r="D9280" s="90"/>
      <c r="E9280" s="90"/>
      <c r="F9280" s="90"/>
      <c r="G9280" s="90"/>
      <c r="H9280" s="90"/>
    </row>
    <row r="9281" spans="1:8">
      <c r="A9281" s="90"/>
      <c r="B9281" s="90"/>
      <c r="C9281" s="90"/>
      <c r="D9281" s="90"/>
      <c r="E9281" s="90"/>
      <c r="F9281" s="90"/>
      <c r="G9281" s="90"/>
      <c r="H9281" s="90"/>
    </row>
    <row r="9282" spans="1:8">
      <c r="A9282" s="90"/>
      <c r="B9282" s="90"/>
      <c r="C9282" s="90"/>
      <c r="D9282" s="90"/>
      <c r="E9282" s="90"/>
      <c r="F9282" s="90"/>
      <c r="G9282" s="90"/>
      <c r="H9282" s="90"/>
    </row>
    <row r="9283" spans="1:8">
      <c r="A9283" s="90"/>
      <c r="B9283" s="90"/>
      <c r="C9283" s="90"/>
      <c r="D9283" s="90"/>
      <c r="E9283" s="90"/>
      <c r="F9283" s="90"/>
      <c r="G9283" s="90"/>
      <c r="H9283" s="90"/>
    </row>
    <row r="9284" spans="1:8">
      <c r="A9284" s="90"/>
      <c r="B9284" s="90"/>
      <c r="C9284" s="90"/>
      <c r="D9284" s="90"/>
      <c r="E9284" s="90"/>
      <c r="F9284" s="90"/>
      <c r="G9284" s="90"/>
      <c r="H9284" s="90"/>
    </row>
    <row r="9285" spans="1:8">
      <c r="A9285" s="90"/>
      <c r="B9285" s="90"/>
      <c r="C9285" s="90"/>
      <c r="D9285" s="90"/>
      <c r="E9285" s="90"/>
      <c r="F9285" s="90"/>
      <c r="G9285" s="90"/>
      <c r="H9285" s="90"/>
    </row>
    <row r="9286" spans="1:8">
      <c r="A9286" s="90"/>
      <c r="B9286" s="90"/>
      <c r="C9286" s="90"/>
      <c r="D9286" s="90"/>
      <c r="E9286" s="90"/>
      <c r="F9286" s="90"/>
      <c r="G9286" s="90"/>
      <c r="H9286" s="90"/>
    </row>
    <row r="9287" spans="1:8">
      <c r="A9287" s="90"/>
      <c r="B9287" s="90"/>
      <c r="C9287" s="90"/>
      <c r="D9287" s="90"/>
      <c r="E9287" s="90"/>
      <c r="F9287" s="90"/>
      <c r="G9287" s="90"/>
      <c r="H9287" s="90"/>
    </row>
    <row r="9288" spans="1:8">
      <c r="A9288" s="90"/>
      <c r="B9288" s="90"/>
      <c r="C9288" s="90"/>
      <c r="D9288" s="90"/>
      <c r="E9288" s="90"/>
      <c r="F9288" s="90"/>
      <c r="G9288" s="90"/>
      <c r="H9288" s="90"/>
    </row>
    <row r="9289" spans="1:8">
      <c r="A9289" s="90"/>
      <c r="B9289" s="90"/>
      <c r="C9289" s="90"/>
      <c r="D9289" s="90"/>
      <c r="E9289" s="90"/>
      <c r="F9289" s="90"/>
      <c r="G9289" s="90"/>
      <c r="H9289" s="90"/>
    </row>
    <row r="9290" spans="1:8">
      <c r="A9290" s="90"/>
      <c r="B9290" s="90"/>
      <c r="C9290" s="90"/>
      <c r="D9290" s="90"/>
      <c r="E9290" s="90"/>
      <c r="F9290" s="90"/>
      <c r="G9290" s="90"/>
      <c r="H9290" s="90"/>
    </row>
    <row r="9291" spans="1:8">
      <c r="A9291" s="90"/>
      <c r="B9291" s="90"/>
      <c r="C9291" s="90"/>
      <c r="D9291" s="90"/>
      <c r="E9291" s="90"/>
      <c r="F9291" s="90"/>
      <c r="G9291" s="90"/>
      <c r="H9291" s="90"/>
    </row>
    <row r="9292" spans="1:8">
      <c r="A9292" s="90"/>
      <c r="B9292" s="90"/>
      <c r="C9292" s="90"/>
      <c r="D9292" s="90"/>
      <c r="E9292" s="90"/>
      <c r="F9292" s="90"/>
      <c r="G9292" s="90"/>
      <c r="H9292" s="90"/>
    </row>
    <row r="9293" spans="1:8">
      <c r="A9293" s="90"/>
      <c r="B9293" s="90"/>
      <c r="C9293" s="90"/>
      <c r="D9293" s="90"/>
      <c r="E9293" s="90"/>
      <c r="F9293" s="90"/>
      <c r="G9293" s="90"/>
      <c r="H9293" s="90"/>
    </row>
    <row r="9294" spans="1:8">
      <c r="A9294" s="90"/>
      <c r="B9294" s="90"/>
      <c r="C9294" s="90"/>
      <c r="D9294" s="90"/>
      <c r="E9294" s="90"/>
      <c r="F9294" s="90"/>
      <c r="G9294" s="90"/>
      <c r="H9294" s="90"/>
    </row>
    <row r="9295" spans="1:8">
      <c r="A9295" s="90"/>
      <c r="B9295" s="90"/>
      <c r="C9295" s="90"/>
      <c r="D9295" s="90"/>
      <c r="E9295" s="90"/>
      <c r="F9295" s="90"/>
      <c r="G9295" s="90"/>
      <c r="H9295" s="90"/>
    </row>
    <row r="9296" spans="1:8">
      <c r="A9296" s="90"/>
      <c r="B9296" s="90"/>
      <c r="C9296" s="90"/>
      <c r="D9296" s="90"/>
      <c r="E9296" s="90"/>
      <c r="F9296" s="90"/>
      <c r="G9296" s="90"/>
      <c r="H9296" s="90"/>
    </row>
    <row r="9297" spans="1:8">
      <c r="A9297" s="90"/>
      <c r="B9297" s="90"/>
      <c r="C9297" s="90"/>
      <c r="D9297" s="90"/>
      <c r="E9297" s="90"/>
      <c r="F9297" s="90"/>
      <c r="G9297" s="90"/>
      <c r="H9297" s="90"/>
    </row>
    <row r="9298" spans="1:8">
      <c r="A9298" s="90"/>
      <c r="B9298" s="90"/>
      <c r="C9298" s="90"/>
      <c r="D9298" s="90"/>
      <c r="E9298" s="90"/>
      <c r="F9298" s="90"/>
      <c r="G9298" s="90"/>
      <c r="H9298" s="90"/>
    </row>
    <row r="9299" spans="1:8">
      <c r="A9299" s="90"/>
      <c r="B9299" s="90"/>
      <c r="C9299" s="90"/>
      <c r="D9299" s="90"/>
      <c r="E9299" s="90"/>
      <c r="F9299" s="90"/>
      <c r="G9299" s="90"/>
      <c r="H9299" s="90"/>
    </row>
    <row r="9300" spans="1:8">
      <c r="A9300" s="90"/>
      <c r="B9300" s="90"/>
      <c r="C9300" s="90"/>
      <c r="D9300" s="90"/>
      <c r="E9300" s="90"/>
      <c r="F9300" s="90"/>
      <c r="G9300" s="90"/>
      <c r="H9300" s="90"/>
    </row>
    <row r="9301" spans="1:8">
      <c r="A9301" s="90"/>
      <c r="B9301" s="90"/>
      <c r="C9301" s="90"/>
      <c r="D9301" s="90"/>
      <c r="E9301" s="90"/>
      <c r="F9301" s="90"/>
      <c r="G9301" s="90"/>
      <c r="H9301" s="90"/>
    </row>
    <row r="9302" spans="1:8">
      <c r="A9302" s="90"/>
      <c r="B9302" s="90"/>
      <c r="C9302" s="90"/>
      <c r="D9302" s="90"/>
      <c r="E9302" s="90"/>
      <c r="F9302" s="90"/>
      <c r="G9302" s="90"/>
      <c r="H9302" s="90"/>
    </row>
    <row r="9303" spans="1:8">
      <c r="A9303" s="90"/>
      <c r="B9303" s="90"/>
      <c r="C9303" s="90"/>
      <c r="D9303" s="90"/>
      <c r="E9303" s="90"/>
      <c r="F9303" s="90"/>
      <c r="G9303" s="90"/>
      <c r="H9303" s="90"/>
    </row>
    <row r="9304" spans="1:8">
      <c r="A9304" s="90"/>
      <c r="B9304" s="90"/>
      <c r="C9304" s="90"/>
      <c r="D9304" s="90"/>
      <c r="E9304" s="90"/>
      <c r="F9304" s="90"/>
      <c r="G9304" s="90"/>
      <c r="H9304" s="90"/>
    </row>
    <row r="9305" spans="1:8">
      <c r="A9305" s="90"/>
      <c r="B9305" s="90"/>
      <c r="C9305" s="90"/>
      <c r="D9305" s="90"/>
      <c r="E9305" s="90"/>
      <c r="F9305" s="90"/>
      <c r="G9305" s="90"/>
      <c r="H9305" s="90"/>
    </row>
    <row r="9306" spans="1:8">
      <c r="A9306" s="90"/>
      <c r="B9306" s="90"/>
      <c r="C9306" s="90"/>
      <c r="D9306" s="90"/>
      <c r="E9306" s="90"/>
      <c r="F9306" s="90"/>
      <c r="G9306" s="90"/>
      <c r="H9306" s="90"/>
    </row>
    <row r="9307" spans="1:8">
      <c r="A9307" s="90"/>
      <c r="B9307" s="90"/>
      <c r="C9307" s="90"/>
      <c r="D9307" s="90"/>
      <c r="E9307" s="90"/>
      <c r="F9307" s="90"/>
      <c r="G9307" s="90"/>
      <c r="H9307" s="90"/>
    </row>
    <row r="9308" spans="1:8">
      <c r="A9308" s="90"/>
      <c r="B9308" s="90"/>
      <c r="C9308" s="90"/>
      <c r="D9308" s="90"/>
      <c r="E9308" s="90"/>
      <c r="F9308" s="90"/>
      <c r="G9308" s="90"/>
      <c r="H9308" s="90"/>
    </row>
    <row r="9309" spans="1:8">
      <c r="A9309" s="90"/>
      <c r="B9309" s="90"/>
      <c r="C9309" s="90"/>
      <c r="D9309" s="90"/>
      <c r="E9309" s="90"/>
      <c r="F9309" s="90"/>
      <c r="G9309" s="90"/>
      <c r="H9309" s="90"/>
    </row>
    <row r="9310" spans="1:8">
      <c r="A9310" s="90"/>
      <c r="B9310" s="90"/>
      <c r="C9310" s="90"/>
      <c r="D9310" s="90"/>
      <c r="E9310" s="90"/>
      <c r="F9310" s="90"/>
      <c r="G9310" s="90"/>
      <c r="H9310" s="90"/>
    </row>
    <row r="9311" spans="1:8">
      <c r="A9311" s="90"/>
      <c r="B9311" s="90"/>
      <c r="C9311" s="90"/>
      <c r="D9311" s="90"/>
      <c r="E9311" s="90"/>
      <c r="F9311" s="90"/>
      <c r="G9311" s="90"/>
      <c r="H9311" s="90"/>
    </row>
    <row r="9312" spans="1:8">
      <c r="A9312" s="90"/>
      <c r="B9312" s="90"/>
      <c r="C9312" s="90"/>
      <c r="D9312" s="90"/>
      <c r="E9312" s="90"/>
      <c r="F9312" s="90"/>
      <c r="G9312" s="90"/>
      <c r="H9312" s="90"/>
    </row>
    <row r="9313" spans="1:8">
      <c r="A9313" s="90"/>
      <c r="B9313" s="90"/>
      <c r="C9313" s="90"/>
      <c r="D9313" s="90"/>
      <c r="E9313" s="90"/>
      <c r="F9313" s="90"/>
      <c r="G9313" s="90"/>
      <c r="H9313" s="90"/>
    </row>
    <row r="9314" spans="1:8">
      <c r="A9314" s="90"/>
      <c r="B9314" s="90"/>
      <c r="C9314" s="90"/>
      <c r="D9314" s="90"/>
      <c r="E9314" s="90"/>
      <c r="F9314" s="90"/>
      <c r="G9314" s="90"/>
      <c r="H9314" s="90"/>
    </row>
    <row r="9315" spans="1:8">
      <c r="A9315" s="90"/>
      <c r="B9315" s="90"/>
      <c r="C9315" s="90"/>
      <c r="D9315" s="90"/>
      <c r="E9315" s="90"/>
      <c r="F9315" s="90"/>
      <c r="G9315" s="90"/>
      <c r="H9315" s="90"/>
    </row>
    <row r="9316" spans="1:8">
      <c r="A9316" s="90"/>
      <c r="B9316" s="90"/>
      <c r="C9316" s="90"/>
      <c r="D9316" s="90"/>
      <c r="E9316" s="90"/>
      <c r="F9316" s="90"/>
      <c r="G9316" s="90"/>
      <c r="H9316" s="90"/>
    </row>
    <row r="9317" spans="1:8">
      <c r="A9317" s="90"/>
      <c r="B9317" s="90"/>
      <c r="C9317" s="90"/>
      <c r="D9317" s="90"/>
      <c r="E9317" s="90"/>
      <c r="F9317" s="90"/>
      <c r="G9317" s="90"/>
      <c r="H9317" s="90"/>
    </row>
    <row r="9318" spans="1:8">
      <c r="A9318" s="90"/>
      <c r="B9318" s="90"/>
      <c r="C9318" s="90"/>
      <c r="D9318" s="90"/>
      <c r="E9318" s="90"/>
      <c r="F9318" s="90"/>
      <c r="G9318" s="90"/>
      <c r="H9318" s="90"/>
    </row>
    <row r="9319" spans="1:8">
      <c r="A9319" s="90"/>
      <c r="B9319" s="90"/>
      <c r="C9319" s="90"/>
      <c r="D9319" s="90"/>
      <c r="E9319" s="90"/>
      <c r="F9319" s="90"/>
      <c r="G9319" s="90"/>
      <c r="H9319" s="90"/>
    </row>
    <row r="9320" spans="1:8">
      <c r="A9320" s="90"/>
      <c r="B9320" s="90"/>
      <c r="C9320" s="90"/>
      <c r="D9320" s="90"/>
      <c r="E9320" s="90"/>
      <c r="F9320" s="90"/>
      <c r="G9320" s="90"/>
      <c r="H9320" s="90"/>
    </row>
    <row r="9321" spans="1:8">
      <c r="A9321" s="90"/>
      <c r="B9321" s="90"/>
      <c r="C9321" s="90"/>
      <c r="D9321" s="90"/>
      <c r="E9321" s="90"/>
      <c r="F9321" s="90"/>
      <c r="G9321" s="90"/>
      <c r="H9321" s="90"/>
    </row>
    <row r="9322" spans="1:8">
      <c r="A9322" s="90"/>
      <c r="B9322" s="90"/>
      <c r="C9322" s="90"/>
      <c r="D9322" s="90"/>
      <c r="E9322" s="90"/>
      <c r="F9322" s="90"/>
      <c r="G9322" s="90"/>
      <c r="H9322" s="90"/>
    </row>
    <row r="9323" spans="1:8">
      <c r="A9323" s="90"/>
      <c r="B9323" s="90"/>
      <c r="C9323" s="90"/>
      <c r="D9323" s="90"/>
      <c r="E9323" s="90"/>
      <c r="F9323" s="90"/>
      <c r="G9323" s="90"/>
      <c r="H9323" s="90"/>
    </row>
    <row r="9324" spans="1:8">
      <c r="A9324" s="90"/>
      <c r="B9324" s="90"/>
      <c r="C9324" s="90"/>
      <c r="D9324" s="90"/>
      <c r="E9324" s="90"/>
      <c r="F9324" s="90"/>
      <c r="G9324" s="90"/>
      <c r="H9324" s="90"/>
    </row>
    <row r="9325" spans="1:8">
      <c r="A9325" s="90"/>
      <c r="B9325" s="90"/>
      <c r="C9325" s="90"/>
      <c r="D9325" s="90"/>
      <c r="E9325" s="90"/>
      <c r="F9325" s="90"/>
      <c r="G9325" s="90"/>
      <c r="H9325" s="90"/>
    </row>
    <row r="9326" spans="1:8">
      <c r="A9326" s="90"/>
      <c r="B9326" s="90"/>
      <c r="C9326" s="90"/>
      <c r="D9326" s="90"/>
      <c r="E9326" s="90"/>
      <c r="F9326" s="90"/>
      <c r="G9326" s="90"/>
      <c r="H9326" s="90"/>
    </row>
    <row r="9327" spans="1:8">
      <c r="A9327" s="90"/>
      <c r="B9327" s="90"/>
      <c r="C9327" s="90"/>
      <c r="D9327" s="90"/>
      <c r="E9327" s="90"/>
      <c r="F9327" s="90"/>
      <c r="G9327" s="90"/>
      <c r="H9327" s="90"/>
    </row>
    <row r="9328" spans="1:8">
      <c r="A9328" s="90"/>
      <c r="B9328" s="90"/>
      <c r="C9328" s="90"/>
      <c r="D9328" s="90"/>
      <c r="E9328" s="90"/>
      <c r="F9328" s="90"/>
      <c r="G9328" s="90"/>
      <c r="H9328" s="90"/>
    </row>
    <row r="9329" spans="1:8">
      <c r="A9329" s="90"/>
      <c r="B9329" s="90"/>
      <c r="C9329" s="90"/>
      <c r="D9329" s="90"/>
      <c r="E9329" s="90"/>
      <c r="F9329" s="90"/>
      <c r="G9329" s="90"/>
      <c r="H9329" s="90"/>
    </row>
    <row r="9330" spans="1:8">
      <c r="A9330" s="90"/>
      <c r="B9330" s="90"/>
      <c r="C9330" s="90"/>
      <c r="D9330" s="90"/>
      <c r="E9330" s="90"/>
      <c r="F9330" s="90"/>
      <c r="G9330" s="90"/>
      <c r="H9330" s="90"/>
    </row>
    <row r="9331" spans="1:8">
      <c r="A9331" s="90"/>
      <c r="B9331" s="90"/>
      <c r="C9331" s="90"/>
      <c r="D9331" s="90"/>
      <c r="E9331" s="90"/>
      <c r="F9331" s="90"/>
      <c r="G9331" s="90"/>
      <c r="H9331" s="90"/>
    </row>
    <row r="9332" spans="1:8">
      <c r="A9332" s="90"/>
      <c r="B9332" s="90"/>
      <c r="C9332" s="90"/>
      <c r="D9332" s="90"/>
      <c r="E9332" s="90"/>
      <c r="F9332" s="90"/>
      <c r="G9332" s="90"/>
      <c r="H9332" s="90"/>
    </row>
    <row r="9333" spans="1:8">
      <c r="A9333" s="90"/>
      <c r="B9333" s="90"/>
      <c r="C9333" s="90"/>
      <c r="D9333" s="90"/>
      <c r="E9333" s="90"/>
      <c r="F9333" s="90"/>
      <c r="G9333" s="90"/>
      <c r="H9333" s="90"/>
    </row>
    <row r="9334" spans="1:8">
      <c r="A9334" s="90"/>
      <c r="B9334" s="90"/>
      <c r="C9334" s="90"/>
      <c r="D9334" s="90"/>
      <c r="E9334" s="90"/>
      <c r="F9334" s="90"/>
      <c r="G9334" s="90"/>
      <c r="H9334" s="90"/>
    </row>
    <row r="9335" spans="1:8">
      <c r="A9335" s="90"/>
      <c r="B9335" s="90"/>
      <c r="C9335" s="90"/>
      <c r="D9335" s="90"/>
      <c r="E9335" s="90"/>
      <c r="F9335" s="90"/>
      <c r="G9335" s="90"/>
      <c r="H9335" s="90"/>
    </row>
    <row r="9336" spans="1:8">
      <c r="A9336" s="90"/>
      <c r="B9336" s="90"/>
      <c r="C9336" s="90"/>
      <c r="D9336" s="90"/>
      <c r="E9336" s="90"/>
      <c r="F9336" s="90"/>
      <c r="G9336" s="90"/>
      <c r="H9336" s="90"/>
    </row>
    <row r="9337" spans="1:8">
      <c r="A9337" s="90"/>
      <c r="B9337" s="90"/>
      <c r="C9337" s="90"/>
      <c r="D9337" s="90"/>
      <c r="E9337" s="90"/>
      <c r="F9337" s="90"/>
      <c r="G9337" s="90"/>
      <c r="H9337" s="90"/>
    </row>
    <row r="9338" spans="1:8">
      <c r="A9338" s="90"/>
      <c r="B9338" s="90"/>
      <c r="C9338" s="90"/>
      <c r="D9338" s="90"/>
      <c r="E9338" s="90"/>
      <c r="F9338" s="90"/>
      <c r="G9338" s="90"/>
      <c r="H9338" s="90"/>
    </row>
    <row r="9339" spans="1:8">
      <c r="A9339" s="90"/>
      <c r="B9339" s="90"/>
      <c r="C9339" s="90"/>
      <c r="D9339" s="90"/>
      <c r="E9339" s="90"/>
      <c r="F9339" s="90"/>
      <c r="G9339" s="90"/>
      <c r="H9339" s="90"/>
    </row>
    <row r="9340" spans="1:8">
      <c r="A9340" s="90"/>
      <c r="B9340" s="90"/>
      <c r="C9340" s="90"/>
      <c r="D9340" s="90"/>
      <c r="E9340" s="90"/>
      <c r="F9340" s="90"/>
      <c r="G9340" s="90"/>
      <c r="H9340" s="90"/>
    </row>
    <row r="9341" spans="1:8">
      <c r="A9341" s="90"/>
      <c r="B9341" s="90"/>
      <c r="C9341" s="90"/>
      <c r="D9341" s="90"/>
      <c r="E9341" s="90"/>
      <c r="F9341" s="90"/>
      <c r="G9341" s="90"/>
      <c r="H9341" s="90"/>
    </row>
    <row r="9342" spans="1:8">
      <c r="A9342" s="90"/>
      <c r="B9342" s="90"/>
      <c r="C9342" s="90"/>
      <c r="D9342" s="90"/>
      <c r="E9342" s="90"/>
      <c r="F9342" s="90"/>
      <c r="G9342" s="90"/>
      <c r="H9342" s="90"/>
    </row>
    <row r="9343" spans="1:8">
      <c r="A9343" s="90"/>
      <c r="B9343" s="90"/>
      <c r="C9343" s="90"/>
      <c r="D9343" s="90"/>
      <c r="E9343" s="90"/>
      <c r="F9343" s="90"/>
      <c r="G9343" s="90"/>
      <c r="H9343" s="90"/>
    </row>
    <row r="9344" spans="1:8">
      <c r="A9344" s="90"/>
      <c r="B9344" s="90"/>
      <c r="C9344" s="90"/>
      <c r="D9344" s="90"/>
      <c r="E9344" s="90"/>
      <c r="F9344" s="90"/>
      <c r="G9344" s="90"/>
      <c r="H9344" s="90"/>
    </row>
    <row r="9345" spans="1:8">
      <c r="A9345" s="90"/>
      <c r="B9345" s="90"/>
      <c r="C9345" s="90"/>
      <c r="D9345" s="90"/>
      <c r="E9345" s="90"/>
      <c r="F9345" s="90"/>
      <c r="G9345" s="90"/>
      <c r="H9345" s="90"/>
    </row>
    <row r="9346" spans="1:8">
      <c r="A9346" s="90"/>
      <c r="B9346" s="90"/>
      <c r="C9346" s="90"/>
      <c r="D9346" s="90"/>
      <c r="E9346" s="90"/>
      <c r="F9346" s="90"/>
      <c r="G9346" s="90"/>
      <c r="H9346" s="90"/>
    </row>
    <row r="9347" spans="1:8">
      <c r="A9347" s="90"/>
      <c r="B9347" s="90"/>
      <c r="C9347" s="90"/>
      <c r="D9347" s="90"/>
      <c r="E9347" s="90"/>
      <c r="F9347" s="90"/>
      <c r="G9347" s="90"/>
      <c r="H9347" s="90"/>
    </row>
    <row r="9348" spans="1:8">
      <c r="A9348" s="90"/>
      <c r="B9348" s="90"/>
      <c r="C9348" s="90"/>
      <c r="D9348" s="90"/>
      <c r="E9348" s="90"/>
      <c r="F9348" s="90"/>
      <c r="G9348" s="90"/>
      <c r="H9348" s="90"/>
    </row>
    <row r="9349" spans="1:8">
      <c r="A9349" s="90"/>
      <c r="B9349" s="90"/>
      <c r="C9349" s="90"/>
      <c r="D9349" s="90"/>
      <c r="E9349" s="90"/>
      <c r="F9349" s="90"/>
      <c r="G9349" s="90"/>
      <c r="H9349" s="90"/>
    </row>
    <row r="9350" spans="1:8">
      <c r="A9350" s="90"/>
      <c r="B9350" s="90"/>
      <c r="C9350" s="90"/>
      <c r="D9350" s="90"/>
      <c r="E9350" s="90"/>
      <c r="F9350" s="90"/>
      <c r="G9350" s="90"/>
      <c r="H9350" s="90"/>
    </row>
    <row r="9351" spans="1:8">
      <c r="A9351" s="90"/>
      <c r="B9351" s="90"/>
      <c r="C9351" s="90"/>
      <c r="D9351" s="90"/>
      <c r="E9351" s="90"/>
      <c r="F9351" s="90"/>
      <c r="G9351" s="90"/>
      <c r="H9351" s="90"/>
    </row>
    <row r="9352" spans="1:8">
      <c r="A9352" s="90"/>
      <c r="B9352" s="90"/>
      <c r="C9352" s="90"/>
      <c r="D9352" s="90"/>
      <c r="E9352" s="90"/>
      <c r="F9352" s="90"/>
      <c r="G9352" s="90"/>
      <c r="H9352" s="90"/>
    </row>
    <row r="9353" spans="1:8">
      <c r="A9353" s="90"/>
      <c r="B9353" s="90"/>
      <c r="C9353" s="90"/>
      <c r="D9353" s="90"/>
      <c r="E9353" s="90"/>
      <c r="F9353" s="90"/>
      <c r="G9353" s="90"/>
      <c r="H9353" s="90"/>
    </row>
    <row r="9354" spans="1:8">
      <c r="A9354" s="90"/>
      <c r="B9354" s="90"/>
      <c r="C9354" s="90"/>
      <c r="D9354" s="90"/>
      <c r="E9354" s="90"/>
      <c r="F9354" s="90"/>
      <c r="G9354" s="90"/>
      <c r="H9354" s="90"/>
    </row>
    <row r="9355" spans="1:8">
      <c r="A9355" s="90"/>
      <c r="B9355" s="90"/>
      <c r="C9355" s="90"/>
      <c r="D9355" s="90"/>
      <c r="E9355" s="90"/>
      <c r="F9355" s="90"/>
      <c r="G9355" s="90"/>
      <c r="H9355" s="90"/>
    </row>
    <row r="9356" spans="1:8">
      <c r="A9356" s="90"/>
      <c r="B9356" s="90"/>
      <c r="C9356" s="90"/>
      <c r="D9356" s="90"/>
      <c r="E9356" s="90"/>
      <c r="F9356" s="90"/>
      <c r="G9356" s="90"/>
      <c r="H9356" s="90"/>
    </row>
    <row r="9357" spans="1:8">
      <c r="A9357" s="90"/>
      <c r="B9357" s="90"/>
      <c r="C9357" s="90"/>
      <c r="D9357" s="90"/>
      <c r="E9357" s="90"/>
      <c r="F9357" s="90"/>
      <c r="G9357" s="90"/>
      <c r="H9357" s="90"/>
    </row>
    <row r="9358" spans="1:8">
      <c r="A9358" s="90"/>
      <c r="B9358" s="90"/>
      <c r="C9358" s="90"/>
      <c r="D9358" s="90"/>
      <c r="E9358" s="90"/>
      <c r="F9358" s="90"/>
      <c r="G9358" s="90"/>
      <c r="H9358" s="90"/>
    </row>
    <row r="9359" spans="1:8">
      <c r="A9359" s="90"/>
      <c r="B9359" s="90"/>
      <c r="C9359" s="90"/>
      <c r="D9359" s="90"/>
      <c r="E9359" s="90"/>
      <c r="F9359" s="90"/>
      <c r="G9359" s="90"/>
      <c r="H9359" s="90"/>
    </row>
    <row r="9360" spans="1:8">
      <c r="A9360" s="90"/>
      <c r="B9360" s="90"/>
      <c r="C9360" s="90"/>
      <c r="D9360" s="90"/>
      <c r="E9360" s="90"/>
      <c r="F9360" s="90"/>
      <c r="G9360" s="90"/>
      <c r="H9360" s="90"/>
    </row>
    <row r="9361" spans="1:8">
      <c r="A9361" s="90"/>
      <c r="B9361" s="90"/>
      <c r="C9361" s="90"/>
      <c r="D9361" s="90"/>
      <c r="E9361" s="90"/>
      <c r="F9361" s="90"/>
      <c r="G9361" s="90"/>
      <c r="H9361" s="90"/>
    </row>
    <row r="9362" spans="1:8">
      <c r="A9362" s="90"/>
      <c r="B9362" s="90"/>
      <c r="C9362" s="90"/>
      <c r="D9362" s="90"/>
      <c r="E9362" s="90"/>
      <c r="F9362" s="90"/>
      <c r="G9362" s="90"/>
      <c r="H9362" s="90"/>
    </row>
    <row r="9363" spans="1:8">
      <c r="A9363" s="90"/>
      <c r="B9363" s="90"/>
      <c r="C9363" s="90"/>
      <c r="D9363" s="90"/>
      <c r="E9363" s="90"/>
      <c r="F9363" s="90"/>
      <c r="G9363" s="90"/>
      <c r="H9363" s="90"/>
    </row>
    <row r="9364" spans="1:8">
      <c r="A9364" s="90"/>
      <c r="B9364" s="90"/>
      <c r="C9364" s="90"/>
      <c r="D9364" s="90"/>
      <c r="E9364" s="90"/>
      <c r="F9364" s="90"/>
      <c r="G9364" s="90"/>
      <c r="H9364" s="90"/>
    </row>
    <row r="9365" spans="1:8">
      <c r="A9365" s="90"/>
      <c r="B9365" s="90"/>
      <c r="C9365" s="90"/>
      <c r="D9365" s="90"/>
      <c r="E9365" s="90"/>
      <c r="F9365" s="90"/>
      <c r="G9365" s="90"/>
      <c r="H9365" s="90"/>
    </row>
    <row r="9366" spans="1:8">
      <c r="A9366" s="90"/>
      <c r="B9366" s="90"/>
      <c r="C9366" s="90"/>
      <c r="D9366" s="90"/>
      <c r="E9366" s="90"/>
      <c r="F9366" s="90"/>
      <c r="G9366" s="90"/>
      <c r="H9366" s="90"/>
    </row>
    <row r="9367" spans="1:8">
      <c r="A9367" s="90"/>
      <c r="B9367" s="90"/>
      <c r="C9367" s="90"/>
      <c r="D9367" s="90"/>
      <c r="E9367" s="90"/>
      <c r="F9367" s="90"/>
      <c r="G9367" s="90"/>
      <c r="H9367" s="90"/>
    </row>
    <row r="9368" spans="1:8">
      <c r="A9368" s="90"/>
      <c r="B9368" s="90"/>
      <c r="C9368" s="90"/>
      <c r="D9368" s="90"/>
      <c r="E9368" s="90"/>
      <c r="F9368" s="90"/>
      <c r="G9368" s="90"/>
      <c r="H9368" s="90"/>
    </row>
    <row r="9369" spans="1:8">
      <c r="A9369" s="90"/>
      <c r="B9369" s="90"/>
      <c r="C9369" s="90"/>
      <c r="D9369" s="90"/>
      <c r="E9369" s="90"/>
      <c r="F9369" s="90"/>
      <c r="G9369" s="90"/>
      <c r="H9369" s="90"/>
    </row>
    <row r="9370" spans="1:8">
      <c r="A9370" s="90"/>
      <c r="B9370" s="90"/>
      <c r="C9370" s="90"/>
      <c r="D9370" s="90"/>
      <c r="E9370" s="90"/>
      <c r="F9370" s="90"/>
      <c r="G9370" s="90"/>
      <c r="H9370" s="90"/>
    </row>
    <row r="9371" spans="1:8">
      <c r="A9371" s="90"/>
      <c r="B9371" s="90"/>
      <c r="C9371" s="90"/>
      <c r="D9371" s="90"/>
      <c r="E9371" s="90"/>
      <c r="F9371" s="90"/>
      <c r="G9371" s="90"/>
      <c r="H9371" s="90"/>
    </row>
    <row r="9372" spans="1:8">
      <c r="A9372" s="90"/>
      <c r="B9372" s="90"/>
      <c r="C9372" s="90"/>
      <c r="D9372" s="90"/>
      <c r="E9372" s="90"/>
      <c r="F9372" s="90"/>
      <c r="G9372" s="90"/>
      <c r="H9372" s="90"/>
    </row>
    <row r="9373" spans="1:8">
      <c r="A9373" s="90"/>
      <c r="B9373" s="90"/>
      <c r="C9373" s="90"/>
      <c r="D9373" s="90"/>
      <c r="E9373" s="90"/>
      <c r="F9373" s="90"/>
      <c r="G9373" s="90"/>
      <c r="H9373" s="90"/>
    </row>
    <row r="9374" spans="1:8">
      <c r="A9374" s="90"/>
      <c r="B9374" s="90"/>
      <c r="C9374" s="90"/>
      <c r="D9374" s="90"/>
      <c r="E9374" s="90"/>
      <c r="F9374" s="90"/>
      <c r="G9374" s="90"/>
      <c r="H9374" s="90"/>
    </row>
    <row r="9375" spans="1:8">
      <c r="A9375" s="90"/>
      <c r="B9375" s="90"/>
      <c r="C9375" s="90"/>
      <c r="D9375" s="90"/>
      <c r="E9375" s="90"/>
      <c r="F9375" s="90"/>
      <c r="G9375" s="90"/>
      <c r="H9375" s="90"/>
    </row>
    <row r="9376" spans="1:8">
      <c r="A9376" s="90"/>
      <c r="B9376" s="90"/>
      <c r="C9376" s="90"/>
      <c r="D9376" s="90"/>
      <c r="E9376" s="90"/>
      <c r="F9376" s="90"/>
      <c r="G9376" s="90"/>
      <c r="H9376" s="90"/>
    </row>
    <row r="9377" spans="1:8">
      <c r="A9377" s="90"/>
      <c r="B9377" s="90"/>
      <c r="C9377" s="90"/>
      <c r="D9377" s="90"/>
      <c r="E9377" s="90"/>
      <c r="F9377" s="90"/>
      <c r="G9377" s="90"/>
      <c r="H9377" s="90"/>
    </row>
    <row r="9378" spans="1:8">
      <c r="A9378" s="90"/>
      <c r="B9378" s="90"/>
      <c r="C9378" s="90"/>
      <c r="D9378" s="90"/>
      <c r="E9378" s="90"/>
      <c r="F9378" s="90"/>
      <c r="G9378" s="90"/>
      <c r="H9378" s="90"/>
    </row>
    <row r="9379" spans="1:8">
      <c r="A9379" s="90"/>
      <c r="B9379" s="90"/>
      <c r="C9379" s="90"/>
      <c r="D9379" s="90"/>
      <c r="E9379" s="90"/>
      <c r="F9379" s="90"/>
      <c r="G9379" s="90"/>
      <c r="H9379" s="90"/>
    </row>
    <row r="9380" spans="1:8">
      <c r="A9380" s="90"/>
      <c r="B9380" s="90"/>
      <c r="C9380" s="90"/>
      <c r="D9380" s="90"/>
      <c r="E9380" s="90"/>
      <c r="F9380" s="90"/>
      <c r="G9380" s="90"/>
      <c r="H9380" s="90"/>
    </row>
    <row r="9381" spans="1:8">
      <c r="A9381" s="90"/>
      <c r="B9381" s="90"/>
      <c r="C9381" s="90"/>
      <c r="D9381" s="90"/>
      <c r="E9381" s="90"/>
      <c r="F9381" s="90"/>
      <c r="G9381" s="90"/>
      <c r="H9381" s="90"/>
    </row>
    <row r="9382" spans="1:8">
      <c r="A9382" s="90"/>
      <c r="B9382" s="90"/>
      <c r="C9382" s="90"/>
      <c r="D9382" s="90"/>
      <c r="E9382" s="90"/>
      <c r="F9382" s="90"/>
      <c r="G9382" s="90"/>
      <c r="H9382" s="90"/>
    </row>
    <row r="9383" spans="1:8">
      <c r="A9383" s="90"/>
      <c r="B9383" s="90"/>
      <c r="C9383" s="90"/>
      <c r="D9383" s="90"/>
      <c r="E9383" s="90"/>
      <c r="F9383" s="90"/>
      <c r="G9383" s="90"/>
      <c r="H9383" s="90"/>
    </row>
    <row r="9384" spans="1:8">
      <c r="A9384" s="90"/>
      <c r="B9384" s="90"/>
      <c r="C9384" s="90"/>
      <c r="D9384" s="90"/>
      <c r="E9384" s="90"/>
      <c r="F9384" s="90"/>
      <c r="G9384" s="90"/>
      <c r="H9384" s="90"/>
    </row>
    <row r="9385" spans="1:8">
      <c r="A9385" s="90"/>
      <c r="B9385" s="90"/>
      <c r="C9385" s="90"/>
      <c r="D9385" s="90"/>
      <c r="E9385" s="90"/>
      <c r="F9385" s="90"/>
      <c r="G9385" s="90"/>
      <c r="H9385" s="90"/>
    </row>
    <row r="9386" spans="1:8">
      <c r="A9386" s="90"/>
      <c r="B9386" s="90"/>
      <c r="C9386" s="90"/>
      <c r="D9386" s="90"/>
      <c r="E9386" s="90"/>
      <c r="F9386" s="90"/>
      <c r="G9386" s="90"/>
      <c r="H9386" s="90"/>
    </row>
    <row r="9387" spans="1:8">
      <c r="A9387" s="90"/>
      <c r="B9387" s="90"/>
      <c r="C9387" s="90"/>
      <c r="D9387" s="90"/>
      <c r="E9387" s="90"/>
      <c r="F9387" s="90"/>
      <c r="G9387" s="90"/>
      <c r="H9387" s="90"/>
    </row>
    <row r="9388" spans="1:8">
      <c r="A9388" s="90"/>
      <c r="B9388" s="90"/>
      <c r="C9388" s="90"/>
      <c r="D9388" s="90"/>
      <c r="E9388" s="90"/>
      <c r="F9388" s="90"/>
      <c r="G9388" s="90"/>
      <c r="H9388" s="90"/>
    </row>
    <row r="9389" spans="1:8">
      <c r="A9389" s="90"/>
      <c r="B9389" s="90"/>
      <c r="C9389" s="90"/>
      <c r="D9389" s="90"/>
      <c r="E9389" s="90"/>
      <c r="F9389" s="90"/>
      <c r="G9389" s="90"/>
      <c r="H9389" s="90"/>
    </row>
    <row r="9390" spans="1:8">
      <c r="A9390" s="90"/>
      <c r="B9390" s="90"/>
      <c r="C9390" s="90"/>
      <c r="D9390" s="90"/>
      <c r="E9390" s="90"/>
      <c r="F9390" s="90"/>
      <c r="G9390" s="90"/>
      <c r="H9390" s="90"/>
    </row>
    <row r="9391" spans="1:8">
      <c r="A9391" s="90"/>
      <c r="B9391" s="90"/>
      <c r="C9391" s="90"/>
      <c r="D9391" s="90"/>
      <c r="E9391" s="90"/>
      <c r="F9391" s="90"/>
      <c r="G9391" s="90"/>
      <c r="H9391" s="90"/>
    </row>
    <row r="9392" spans="1:8">
      <c r="A9392" s="90"/>
      <c r="B9392" s="90"/>
      <c r="C9392" s="90"/>
      <c r="D9392" s="90"/>
      <c r="E9392" s="90"/>
      <c r="F9392" s="90"/>
      <c r="G9392" s="90"/>
      <c r="H9392" s="90"/>
    </row>
    <row r="9393" spans="1:8">
      <c r="A9393" s="90"/>
      <c r="B9393" s="90"/>
      <c r="C9393" s="90"/>
      <c r="D9393" s="90"/>
      <c r="E9393" s="90"/>
      <c r="F9393" s="90"/>
      <c r="G9393" s="90"/>
      <c r="H9393" s="90"/>
    </row>
    <row r="9394" spans="1:8">
      <c r="A9394" s="90"/>
      <c r="B9394" s="90"/>
      <c r="C9394" s="90"/>
      <c r="D9394" s="90"/>
      <c r="E9394" s="90"/>
      <c r="F9394" s="90"/>
      <c r="G9394" s="90"/>
      <c r="H9394" s="90"/>
    </row>
    <row r="9395" spans="1:8">
      <c r="A9395" s="90"/>
      <c r="B9395" s="90"/>
      <c r="C9395" s="90"/>
      <c r="D9395" s="90"/>
      <c r="E9395" s="90"/>
      <c r="F9395" s="90"/>
      <c r="G9395" s="90"/>
      <c r="H9395" s="90"/>
    </row>
    <row r="9396" spans="1:8">
      <c r="A9396" s="90"/>
      <c r="B9396" s="90"/>
      <c r="C9396" s="90"/>
      <c r="D9396" s="90"/>
      <c r="E9396" s="90"/>
      <c r="F9396" s="90"/>
      <c r="G9396" s="90"/>
      <c r="H9396" s="90"/>
    </row>
    <row r="9397" spans="1:8">
      <c r="A9397" s="90"/>
      <c r="B9397" s="90"/>
      <c r="C9397" s="90"/>
      <c r="D9397" s="90"/>
      <c r="E9397" s="90"/>
      <c r="F9397" s="90"/>
      <c r="G9397" s="90"/>
      <c r="H9397" s="90"/>
    </row>
    <row r="9398" spans="1:8">
      <c r="A9398" s="90"/>
      <c r="B9398" s="90"/>
      <c r="C9398" s="90"/>
      <c r="D9398" s="90"/>
      <c r="E9398" s="90"/>
      <c r="F9398" s="90"/>
      <c r="G9398" s="90"/>
      <c r="H9398" s="90"/>
    </row>
    <row r="9399" spans="1:8">
      <c r="A9399" s="90"/>
      <c r="B9399" s="90"/>
      <c r="C9399" s="90"/>
      <c r="D9399" s="90"/>
      <c r="E9399" s="90"/>
      <c r="F9399" s="90"/>
      <c r="G9399" s="90"/>
      <c r="H9399" s="90"/>
    </row>
    <row r="9400" spans="1:8">
      <c r="A9400" s="90"/>
      <c r="B9400" s="90"/>
      <c r="C9400" s="90"/>
      <c r="D9400" s="90"/>
      <c r="E9400" s="90"/>
      <c r="F9400" s="90"/>
      <c r="G9400" s="90"/>
      <c r="H9400" s="90"/>
    </row>
    <row r="9401" spans="1:8">
      <c r="A9401" s="90"/>
      <c r="B9401" s="90"/>
      <c r="C9401" s="90"/>
      <c r="D9401" s="90"/>
      <c r="E9401" s="90"/>
      <c r="F9401" s="90"/>
      <c r="G9401" s="90"/>
      <c r="H9401" s="90"/>
    </row>
    <row r="9402" spans="1:8">
      <c r="A9402" s="90"/>
      <c r="B9402" s="90"/>
      <c r="C9402" s="90"/>
      <c r="D9402" s="90"/>
      <c r="E9402" s="90"/>
      <c r="F9402" s="90"/>
      <c r="G9402" s="90"/>
      <c r="H9402" s="90"/>
    </row>
    <row r="9403" spans="1:8">
      <c r="A9403" s="90"/>
      <c r="B9403" s="90"/>
      <c r="C9403" s="90"/>
      <c r="D9403" s="90"/>
      <c r="E9403" s="90"/>
      <c r="F9403" s="90"/>
      <c r="G9403" s="90"/>
      <c r="H9403" s="90"/>
    </row>
    <row r="9404" spans="1:8">
      <c r="A9404" s="90"/>
      <c r="B9404" s="90"/>
      <c r="C9404" s="90"/>
      <c r="D9404" s="90"/>
      <c r="E9404" s="90"/>
      <c r="F9404" s="90"/>
      <c r="G9404" s="90"/>
      <c r="H9404" s="90"/>
    </row>
    <row r="9405" spans="1:8">
      <c r="A9405" s="90"/>
      <c r="B9405" s="90"/>
      <c r="C9405" s="90"/>
      <c r="D9405" s="90"/>
      <c r="E9405" s="90"/>
      <c r="F9405" s="90"/>
      <c r="G9405" s="90"/>
      <c r="H9405" s="90"/>
    </row>
    <row r="9406" spans="1:8">
      <c r="A9406" s="90"/>
      <c r="B9406" s="90"/>
      <c r="C9406" s="90"/>
      <c r="D9406" s="90"/>
      <c r="E9406" s="90"/>
      <c r="F9406" s="90"/>
      <c r="G9406" s="90"/>
      <c r="H9406" s="90"/>
    </row>
    <row r="9407" spans="1:8">
      <c r="A9407" s="90"/>
      <c r="B9407" s="90"/>
      <c r="C9407" s="90"/>
      <c r="D9407" s="90"/>
      <c r="E9407" s="90"/>
      <c r="F9407" s="90"/>
      <c r="G9407" s="90"/>
      <c r="H9407" s="90"/>
    </row>
    <row r="9408" spans="1:8">
      <c r="A9408" s="90"/>
      <c r="B9408" s="90"/>
      <c r="C9408" s="90"/>
      <c r="D9408" s="90"/>
      <c r="E9408" s="90"/>
      <c r="F9408" s="90"/>
      <c r="G9408" s="90"/>
      <c r="H9408" s="90"/>
    </row>
    <row r="9409" spans="1:8">
      <c r="A9409" s="90"/>
      <c r="B9409" s="90"/>
      <c r="C9409" s="90"/>
      <c r="D9409" s="90"/>
      <c r="E9409" s="90"/>
      <c r="F9409" s="90"/>
      <c r="G9409" s="90"/>
      <c r="H9409" s="90"/>
    </row>
    <row r="9410" spans="1:8">
      <c r="A9410" s="90"/>
      <c r="B9410" s="90"/>
      <c r="C9410" s="90"/>
      <c r="D9410" s="90"/>
      <c r="E9410" s="90"/>
      <c r="F9410" s="90"/>
      <c r="G9410" s="90"/>
      <c r="H9410" s="90"/>
    </row>
    <row r="9411" spans="1:8">
      <c r="A9411" s="90"/>
      <c r="B9411" s="90"/>
      <c r="C9411" s="90"/>
      <c r="D9411" s="90"/>
      <c r="E9411" s="90"/>
      <c r="F9411" s="90"/>
      <c r="G9411" s="90"/>
      <c r="H9411" s="90"/>
    </row>
    <row r="9412" spans="1:8">
      <c r="A9412" s="90"/>
      <c r="B9412" s="90"/>
      <c r="C9412" s="90"/>
      <c r="D9412" s="90"/>
      <c r="E9412" s="90"/>
      <c r="F9412" s="90"/>
      <c r="G9412" s="90"/>
      <c r="H9412" s="90"/>
    </row>
    <row r="9413" spans="1:8">
      <c r="A9413" s="90"/>
      <c r="B9413" s="90"/>
      <c r="C9413" s="90"/>
      <c r="D9413" s="90"/>
      <c r="E9413" s="90"/>
      <c r="F9413" s="90"/>
      <c r="G9413" s="90"/>
      <c r="H9413" s="90"/>
    </row>
    <row r="9414" spans="1:8">
      <c r="A9414" s="90"/>
      <c r="B9414" s="90"/>
      <c r="C9414" s="90"/>
      <c r="D9414" s="90"/>
      <c r="E9414" s="90"/>
      <c r="F9414" s="90"/>
      <c r="G9414" s="90"/>
      <c r="H9414" s="90"/>
    </row>
    <row r="9415" spans="1:8">
      <c r="A9415" s="90"/>
      <c r="B9415" s="90"/>
      <c r="C9415" s="90"/>
      <c r="D9415" s="90"/>
      <c r="E9415" s="90"/>
      <c r="F9415" s="90"/>
      <c r="G9415" s="90"/>
      <c r="H9415" s="90"/>
    </row>
    <row r="9416" spans="1:8">
      <c r="A9416" s="90"/>
      <c r="B9416" s="90"/>
      <c r="C9416" s="90"/>
      <c r="D9416" s="90"/>
      <c r="E9416" s="90"/>
      <c r="F9416" s="90"/>
      <c r="G9416" s="90"/>
      <c r="H9416" s="90"/>
    </row>
    <row r="9417" spans="1:8">
      <c r="A9417" s="90"/>
      <c r="B9417" s="90"/>
      <c r="C9417" s="90"/>
      <c r="D9417" s="90"/>
      <c r="E9417" s="90"/>
      <c r="F9417" s="90"/>
      <c r="G9417" s="90"/>
      <c r="H9417" s="90"/>
    </row>
    <row r="9418" spans="1:8">
      <c r="A9418" s="90"/>
      <c r="B9418" s="90"/>
      <c r="C9418" s="90"/>
      <c r="D9418" s="90"/>
      <c r="E9418" s="90"/>
      <c r="F9418" s="90"/>
      <c r="G9418" s="90"/>
      <c r="H9418" s="90"/>
    </row>
    <row r="9419" spans="1:8">
      <c r="A9419" s="90"/>
      <c r="B9419" s="90"/>
      <c r="C9419" s="90"/>
      <c r="D9419" s="90"/>
      <c r="E9419" s="90"/>
      <c r="F9419" s="90"/>
      <c r="G9419" s="90"/>
      <c r="H9419" s="90"/>
    </row>
    <row r="9420" spans="1:8">
      <c r="A9420" s="90"/>
      <c r="B9420" s="90"/>
      <c r="C9420" s="90"/>
      <c r="D9420" s="90"/>
      <c r="E9420" s="90"/>
      <c r="F9420" s="90"/>
      <c r="G9420" s="90"/>
      <c r="H9420" s="90"/>
    </row>
    <row r="9421" spans="1:8">
      <c r="A9421" s="90"/>
      <c r="B9421" s="90"/>
      <c r="C9421" s="90"/>
      <c r="D9421" s="90"/>
      <c r="E9421" s="90"/>
      <c r="F9421" s="90"/>
      <c r="G9421" s="90"/>
      <c r="H9421" s="90"/>
    </row>
    <row r="9422" spans="1:8">
      <c r="A9422" s="90"/>
      <c r="B9422" s="90"/>
      <c r="C9422" s="90"/>
      <c r="D9422" s="90"/>
      <c r="E9422" s="90"/>
      <c r="F9422" s="90"/>
      <c r="G9422" s="90"/>
      <c r="H9422" s="90"/>
    </row>
    <row r="9423" spans="1:8">
      <c r="A9423" s="90"/>
      <c r="B9423" s="90"/>
      <c r="C9423" s="90"/>
      <c r="D9423" s="90"/>
      <c r="E9423" s="90"/>
      <c r="F9423" s="90"/>
      <c r="G9423" s="90"/>
      <c r="H9423" s="90"/>
    </row>
    <row r="9424" spans="1:8">
      <c r="A9424" s="90"/>
      <c r="B9424" s="90"/>
      <c r="C9424" s="90"/>
      <c r="D9424" s="90"/>
      <c r="E9424" s="90"/>
      <c r="F9424" s="90"/>
      <c r="G9424" s="90"/>
      <c r="H9424" s="90"/>
    </row>
    <row r="9425" spans="1:8">
      <c r="A9425" s="90"/>
      <c r="B9425" s="90"/>
      <c r="C9425" s="90"/>
      <c r="D9425" s="90"/>
      <c r="E9425" s="90"/>
      <c r="F9425" s="90"/>
      <c r="G9425" s="90"/>
      <c r="H9425" s="90"/>
    </row>
    <row r="9426" spans="1:8">
      <c r="A9426" s="90"/>
      <c r="B9426" s="90"/>
      <c r="C9426" s="90"/>
      <c r="D9426" s="90"/>
      <c r="E9426" s="90"/>
      <c r="F9426" s="90"/>
      <c r="G9426" s="90"/>
      <c r="H9426" s="90"/>
    </row>
    <row r="9427" spans="1:8">
      <c r="A9427" s="90"/>
      <c r="B9427" s="90"/>
      <c r="C9427" s="90"/>
      <c r="D9427" s="90"/>
      <c r="E9427" s="90"/>
      <c r="F9427" s="90"/>
      <c r="G9427" s="90"/>
      <c r="H9427" s="90"/>
    </row>
    <row r="9428" spans="1:8">
      <c r="A9428" s="90"/>
      <c r="B9428" s="90"/>
      <c r="C9428" s="90"/>
      <c r="D9428" s="90"/>
      <c r="E9428" s="90"/>
      <c r="F9428" s="90"/>
      <c r="G9428" s="90"/>
      <c r="H9428" s="90"/>
    </row>
    <row r="9429" spans="1:8">
      <c r="A9429" s="90"/>
      <c r="B9429" s="90"/>
      <c r="C9429" s="90"/>
      <c r="D9429" s="90"/>
      <c r="E9429" s="90"/>
      <c r="F9429" s="90"/>
      <c r="G9429" s="90"/>
      <c r="H9429" s="90"/>
    </row>
    <row r="9430" spans="1:8">
      <c r="A9430" s="90"/>
      <c r="B9430" s="90"/>
      <c r="C9430" s="90"/>
      <c r="D9430" s="90"/>
      <c r="E9430" s="90"/>
      <c r="F9430" s="90"/>
      <c r="G9430" s="90"/>
      <c r="H9430" s="90"/>
    </row>
    <row r="9431" spans="1:8">
      <c r="A9431" s="90"/>
      <c r="B9431" s="90"/>
      <c r="C9431" s="90"/>
      <c r="D9431" s="90"/>
      <c r="E9431" s="90"/>
      <c r="F9431" s="90"/>
      <c r="G9431" s="90"/>
      <c r="H9431" s="90"/>
    </row>
    <row r="9432" spans="1:8">
      <c r="A9432" s="90"/>
      <c r="B9432" s="90"/>
      <c r="C9432" s="90"/>
      <c r="D9432" s="90"/>
      <c r="E9432" s="90"/>
      <c r="F9432" s="90"/>
      <c r="G9432" s="90"/>
      <c r="H9432" s="90"/>
    </row>
    <row r="9433" spans="1:8">
      <c r="A9433" s="90"/>
      <c r="B9433" s="90"/>
      <c r="C9433" s="90"/>
      <c r="D9433" s="90"/>
      <c r="E9433" s="90"/>
      <c r="F9433" s="90"/>
      <c r="G9433" s="90"/>
      <c r="H9433" s="90"/>
    </row>
    <row r="9434" spans="1:8">
      <c r="A9434" s="90"/>
      <c r="B9434" s="90"/>
      <c r="C9434" s="90"/>
      <c r="D9434" s="90"/>
      <c r="E9434" s="90"/>
      <c r="F9434" s="90"/>
      <c r="G9434" s="90"/>
      <c r="H9434" s="90"/>
    </row>
    <row r="9435" spans="1:8">
      <c r="A9435" s="90"/>
      <c r="B9435" s="90"/>
      <c r="C9435" s="90"/>
      <c r="D9435" s="90"/>
      <c r="E9435" s="90"/>
      <c r="F9435" s="90"/>
      <c r="G9435" s="90"/>
      <c r="H9435" s="90"/>
    </row>
    <row r="9436" spans="1:8">
      <c r="A9436" s="90"/>
      <c r="B9436" s="90"/>
      <c r="C9436" s="90"/>
      <c r="D9436" s="90"/>
      <c r="E9436" s="90"/>
      <c r="F9436" s="90"/>
      <c r="G9436" s="90"/>
      <c r="H9436" s="90"/>
    </row>
    <row r="9437" spans="1:8">
      <c r="A9437" s="90"/>
      <c r="B9437" s="90"/>
      <c r="C9437" s="90"/>
      <c r="D9437" s="90"/>
      <c r="E9437" s="90"/>
      <c r="F9437" s="90"/>
      <c r="G9437" s="90"/>
      <c r="H9437" s="90"/>
    </row>
    <row r="9438" spans="1:8">
      <c r="A9438" s="90"/>
      <c r="B9438" s="90"/>
      <c r="C9438" s="90"/>
      <c r="D9438" s="90"/>
      <c r="E9438" s="90"/>
      <c r="F9438" s="90"/>
      <c r="G9438" s="90"/>
      <c r="H9438" s="90"/>
    </row>
    <row r="9439" spans="1:8">
      <c r="A9439" s="90"/>
      <c r="B9439" s="90"/>
      <c r="C9439" s="90"/>
      <c r="D9439" s="90"/>
      <c r="E9439" s="90"/>
      <c r="F9439" s="90"/>
      <c r="G9439" s="90"/>
      <c r="H9439" s="90"/>
    </row>
    <row r="9440" spans="1:8">
      <c r="A9440" s="90"/>
      <c r="B9440" s="90"/>
      <c r="C9440" s="90"/>
      <c r="D9440" s="90"/>
      <c r="E9440" s="90"/>
      <c r="F9440" s="90"/>
      <c r="G9440" s="90"/>
      <c r="H9440" s="90"/>
    </row>
    <row r="9441" spans="1:8">
      <c r="A9441" s="90"/>
      <c r="B9441" s="90"/>
      <c r="C9441" s="90"/>
      <c r="D9441" s="90"/>
      <c r="E9441" s="90"/>
      <c r="F9441" s="90"/>
      <c r="G9441" s="90"/>
      <c r="H9441" s="90"/>
    </row>
    <row r="9442" spans="1:8">
      <c r="A9442" s="90"/>
      <c r="B9442" s="90"/>
      <c r="C9442" s="90"/>
      <c r="D9442" s="90"/>
      <c r="E9442" s="90"/>
      <c r="F9442" s="90"/>
      <c r="G9442" s="90"/>
      <c r="H9442" s="90"/>
    </row>
    <row r="9443" spans="1:8">
      <c r="A9443" s="90"/>
      <c r="B9443" s="90"/>
      <c r="C9443" s="90"/>
      <c r="D9443" s="90"/>
      <c r="E9443" s="90"/>
      <c r="F9443" s="90"/>
      <c r="G9443" s="90"/>
      <c r="H9443" s="90"/>
    </row>
    <row r="9444" spans="1:8">
      <c r="A9444" s="90"/>
      <c r="B9444" s="90"/>
      <c r="C9444" s="90"/>
      <c r="D9444" s="90"/>
      <c r="E9444" s="90"/>
      <c r="F9444" s="90"/>
      <c r="G9444" s="90"/>
      <c r="H9444" s="90"/>
    </row>
    <row r="9445" spans="1:8">
      <c r="A9445" s="90"/>
      <c r="B9445" s="90"/>
      <c r="C9445" s="90"/>
      <c r="D9445" s="90"/>
      <c r="E9445" s="90"/>
      <c r="F9445" s="90"/>
      <c r="G9445" s="90"/>
      <c r="H9445" s="90"/>
    </row>
    <row r="9446" spans="1:8">
      <c r="A9446" s="90"/>
      <c r="B9446" s="90"/>
      <c r="C9446" s="90"/>
      <c r="D9446" s="90"/>
      <c r="E9446" s="90"/>
      <c r="F9446" s="90"/>
      <c r="G9446" s="90"/>
      <c r="H9446" s="90"/>
    </row>
    <row r="9447" spans="1:8">
      <c r="A9447" s="90"/>
      <c r="B9447" s="90"/>
      <c r="C9447" s="90"/>
      <c r="D9447" s="90"/>
      <c r="E9447" s="90"/>
      <c r="F9447" s="90"/>
      <c r="G9447" s="90"/>
      <c r="H9447" s="90"/>
    </row>
    <row r="9448" spans="1:8">
      <c r="A9448" s="90"/>
      <c r="B9448" s="90"/>
      <c r="C9448" s="90"/>
      <c r="D9448" s="90"/>
      <c r="E9448" s="90"/>
      <c r="F9448" s="90"/>
      <c r="G9448" s="90"/>
      <c r="H9448" s="90"/>
    </row>
    <row r="9449" spans="1:8">
      <c r="A9449" s="90"/>
      <c r="B9449" s="90"/>
      <c r="C9449" s="90"/>
      <c r="D9449" s="90"/>
      <c r="E9449" s="90"/>
      <c r="F9449" s="90"/>
      <c r="G9449" s="90"/>
      <c r="H9449" s="90"/>
    </row>
    <row r="9450" spans="1:8">
      <c r="A9450" s="90"/>
      <c r="B9450" s="90"/>
      <c r="C9450" s="90"/>
      <c r="D9450" s="90"/>
      <c r="E9450" s="90"/>
      <c r="F9450" s="90"/>
      <c r="G9450" s="90"/>
      <c r="H9450" s="90"/>
    </row>
    <row r="9451" spans="1:8">
      <c r="A9451" s="90"/>
      <c r="B9451" s="90"/>
      <c r="C9451" s="90"/>
      <c r="D9451" s="90"/>
      <c r="E9451" s="90"/>
      <c r="F9451" s="90"/>
      <c r="G9451" s="90"/>
      <c r="H9451" s="90"/>
    </row>
    <row r="9452" spans="1:8">
      <c r="A9452" s="90"/>
      <c r="B9452" s="90"/>
      <c r="C9452" s="90"/>
      <c r="D9452" s="90"/>
      <c r="E9452" s="90"/>
      <c r="F9452" s="90"/>
      <c r="G9452" s="90"/>
      <c r="H9452" s="90"/>
    </row>
    <row r="9453" spans="1:8">
      <c r="A9453" s="90"/>
      <c r="B9453" s="90"/>
      <c r="C9453" s="90"/>
      <c r="D9453" s="90"/>
      <c r="E9453" s="90"/>
      <c r="F9453" s="90"/>
      <c r="G9453" s="90"/>
      <c r="H9453" s="90"/>
    </row>
    <row r="9454" spans="1:8">
      <c r="A9454" s="90"/>
      <c r="B9454" s="90"/>
      <c r="C9454" s="90"/>
      <c r="D9454" s="90"/>
      <c r="E9454" s="90"/>
      <c r="F9454" s="90"/>
      <c r="G9454" s="90"/>
      <c r="H9454" s="90"/>
    </row>
    <row r="9455" spans="1:8">
      <c r="A9455" s="90"/>
      <c r="B9455" s="90"/>
      <c r="C9455" s="90"/>
      <c r="D9455" s="90"/>
      <c r="E9455" s="90"/>
      <c r="F9455" s="90"/>
      <c r="G9455" s="90"/>
      <c r="H9455" s="90"/>
    </row>
    <row r="9456" spans="1:8">
      <c r="A9456" s="90"/>
      <c r="B9456" s="90"/>
      <c r="C9456" s="90"/>
      <c r="D9456" s="90"/>
      <c r="E9456" s="90"/>
      <c r="F9456" s="90"/>
      <c r="G9456" s="90"/>
      <c r="H9456" s="90"/>
    </row>
    <row r="9457" spans="1:8">
      <c r="A9457" s="90"/>
      <c r="B9457" s="90"/>
      <c r="C9457" s="90"/>
      <c r="D9457" s="90"/>
      <c r="E9457" s="90"/>
      <c r="F9457" s="90"/>
      <c r="G9457" s="90"/>
      <c r="H9457" s="90"/>
    </row>
    <row r="9458" spans="1:8">
      <c r="A9458" s="90"/>
      <c r="B9458" s="90"/>
      <c r="C9458" s="90"/>
      <c r="D9458" s="90"/>
      <c r="E9458" s="90"/>
      <c r="F9458" s="90"/>
      <c r="G9458" s="90"/>
      <c r="H9458" s="90"/>
    </row>
    <row r="9459" spans="1:8">
      <c r="A9459" s="90"/>
      <c r="B9459" s="90"/>
      <c r="C9459" s="90"/>
      <c r="D9459" s="90"/>
      <c r="E9459" s="90"/>
      <c r="F9459" s="90"/>
      <c r="G9459" s="90"/>
      <c r="H9459" s="90"/>
    </row>
    <row r="9460" spans="1:8">
      <c r="A9460" s="90"/>
      <c r="B9460" s="90"/>
      <c r="C9460" s="90"/>
      <c r="D9460" s="90"/>
      <c r="E9460" s="90"/>
      <c r="F9460" s="90"/>
      <c r="G9460" s="90"/>
      <c r="H9460" s="90"/>
    </row>
    <row r="9461" spans="1:8">
      <c r="A9461" s="90"/>
      <c r="B9461" s="90"/>
      <c r="C9461" s="90"/>
      <c r="D9461" s="90"/>
      <c r="E9461" s="90"/>
      <c r="F9461" s="90"/>
      <c r="G9461" s="90"/>
      <c r="H9461" s="90"/>
    </row>
    <row r="9462" spans="1:8">
      <c r="A9462" s="90"/>
      <c r="B9462" s="90"/>
      <c r="C9462" s="90"/>
      <c r="D9462" s="90"/>
      <c r="E9462" s="90"/>
      <c r="F9462" s="90"/>
      <c r="G9462" s="90"/>
      <c r="H9462" s="90"/>
    </row>
    <row r="9463" spans="1:8">
      <c r="A9463" s="90"/>
      <c r="B9463" s="90"/>
      <c r="C9463" s="90"/>
      <c r="D9463" s="90"/>
      <c r="E9463" s="90"/>
      <c r="F9463" s="90"/>
      <c r="G9463" s="90"/>
      <c r="H9463" s="90"/>
    </row>
    <row r="9464" spans="1:8">
      <c r="A9464" s="90"/>
      <c r="B9464" s="90"/>
      <c r="C9464" s="90"/>
      <c r="D9464" s="90"/>
      <c r="E9464" s="90"/>
      <c r="F9464" s="90"/>
      <c r="G9464" s="90"/>
      <c r="H9464" s="90"/>
    </row>
    <row r="9465" spans="1:8">
      <c r="A9465" s="90"/>
      <c r="B9465" s="90"/>
      <c r="C9465" s="90"/>
      <c r="D9465" s="90"/>
      <c r="E9465" s="90"/>
      <c r="F9465" s="90"/>
      <c r="G9465" s="90"/>
      <c r="H9465" s="90"/>
    </row>
    <row r="9466" spans="1:8">
      <c r="A9466" s="90"/>
      <c r="B9466" s="90"/>
      <c r="C9466" s="90"/>
      <c r="D9466" s="90"/>
      <c r="E9466" s="90"/>
      <c r="F9466" s="90"/>
      <c r="G9466" s="90"/>
      <c r="H9466" s="90"/>
    </row>
    <row r="9467" spans="1:8">
      <c r="A9467" s="90"/>
      <c r="B9467" s="90"/>
      <c r="C9467" s="90"/>
      <c r="D9467" s="90"/>
      <c r="E9467" s="90"/>
      <c r="F9467" s="90"/>
      <c r="G9467" s="90"/>
      <c r="H9467" s="90"/>
    </row>
    <row r="9468" spans="1:8">
      <c r="A9468" s="90"/>
      <c r="B9468" s="90"/>
      <c r="C9468" s="90"/>
      <c r="D9468" s="90"/>
      <c r="E9468" s="90"/>
      <c r="F9468" s="90"/>
      <c r="G9468" s="90"/>
      <c r="H9468" s="90"/>
    </row>
    <row r="9469" spans="1:8">
      <c r="A9469" s="90"/>
      <c r="B9469" s="90"/>
      <c r="C9469" s="90"/>
      <c r="D9469" s="90"/>
      <c r="E9469" s="90"/>
      <c r="F9469" s="90"/>
      <c r="G9469" s="90"/>
      <c r="H9469" s="90"/>
    </row>
    <row r="9470" spans="1:8">
      <c r="A9470" s="90"/>
      <c r="B9470" s="90"/>
      <c r="C9470" s="90"/>
      <c r="D9470" s="90"/>
      <c r="E9470" s="90"/>
      <c r="F9470" s="90"/>
      <c r="G9470" s="90"/>
      <c r="H9470" s="90"/>
    </row>
    <row r="9471" spans="1:8">
      <c r="A9471" s="90"/>
      <c r="B9471" s="90"/>
      <c r="C9471" s="90"/>
      <c r="D9471" s="90"/>
      <c r="E9471" s="90"/>
      <c r="F9471" s="90"/>
      <c r="G9471" s="90"/>
      <c r="H9471" s="90"/>
    </row>
    <row r="9472" spans="1:8">
      <c r="A9472" s="90"/>
      <c r="B9472" s="90"/>
      <c r="C9472" s="90"/>
      <c r="D9472" s="90"/>
      <c r="E9472" s="90"/>
      <c r="F9472" s="90"/>
      <c r="G9472" s="90"/>
      <c r="H9472" s="90"/>
    </row>
    <row r="9473" spans="1:8">
      <c r="A9473" s="90"/>
      <c r="B9473" s="90"/>
      <c r="C9473" s="90"/>
      <c r="D9473" s="90"/>
      <c r="E9473" s="90"/>
      <c r="F9473" s="90"/>
      <c r="G9473" s="90"/>
      <c r="H9473" s="90"/>
    </row>
    <row r="9474" spans="1:8">
      <c r="A9474" s="90"/>
      <c r="B9474" s="90"/>
      <c r="C9474" s="90"/>
      <c r="D9474" s="90"/>
      <c r="E9474" s="90"/>
      <c r="F9474" s="90"/>
      <c r="G9474" s="90"/>
      <c r="H9474" s="90"/>
    </row>
    <row r="9475" spans="1:8">
      <c r="A9475" s="90"/>
      <c r="B9475" s="90"/>
      <c r="C9475" s="90"/>
      <c r="D9475" s="90"/>
      <c r="E9475" s="90"/>
      <c r="F9475" s="90"/>
      <c r="G9475" s="90"/>
      <c r="H9475" s="90"/>
    </row>
    <row r="9476" spans="1:8">
      <c r="A9476" s="90"/>
      <c r="B9476" s="90"/>
      <c r="C9476" s="90"/>
      <c r="D9476" s="90"/>
      <c r="E9476" s="90"/>
      <c r="F9476" s="90"/>
      <c r="G9476" s="90"/>
      <c r="H9476" s="90"/>
    </row>
    <row r="9477" spans="1:8">
      <c r="A9477" s="90"/>
      <c r="B9477" s="90"/>
      <c r="C9477" s="90"/>
      <c r="D9477" s="90"/>
      <c r="E9477" s="90"/>
      <c r="F9477" s="90"/>
      <c r="G9477" s="90"/>
      <c r="H9477" s="90"/>
    </row>
    <row r="9478" spans="1:8">
      <c r="A9478" s="90"/>
      <c r="B9478" s="90"/>
      <c r="C9478" s="90"/>
      <c r="D9478" s="90"/>
      <c r="E9478" s="90"/>
      <c r="F9478" s="90"/>
      <c r="G9478" s="90"/>
      <c r="H9478" s="90"/>
    </row>
    <row r="9479" spans="1:8">
      <c r="A9479" s="90"/>
      <c r="B9479" s="90"/>
      <c r="C9479" s="90"/>
      <c r="D9479" s="90"/>
      <c r="E9479" s="90"/>
      <c r="F9479" s="90"/>
      <c r="G9479" s="90"/>
      <c r="H9479" s="90"/>
    </row>
    <row r="9480" spans="1:8">
      <c r="A9480" s="90"/>
      <c r="B9480" s="90"/>
      <c r="C9480" s="90"/>
      <c r="D9480" s="90"/>
      <c r="E9480" s="90"/>
      <c r="F9480" s="90"/>
      <c r="G9480" s="90"/>
      <c r="H9480" s="90"/>
    </row>
    <row r="9481" spans="1:8">
      <c r="A9481" s="90"/>
      <c r="B9481" s="90"/>
      <c r="C9481" s="90"/>
      <c r="D9481" s="90"/>
      <c r="E9481" s="90"/>
      <c r="F9481" s="90"/>
      <c r="G9481" s="90"/>
      <c r="H9481" s="90"/>
    </row>
    <row r="9482" spans="1:8">
      <c r="A9482" s="90"/>
      <c r="B9482" s="90"/>
      <c r="C9482" s="90"/>
      <c r="D9482" s="90"/>
      <c r="E9482" s="90"/>
      <c r="F9482" s="90"/>
      <c r="G9482" s="90"/>
      <c r="H9482" s="90"/>
    </row>
    <row r="9483" spans="1:8">
      <c r="A9483" s="90"/>
      <c r="B9483" s="90"/>
      <c r="C9483" s="90"/>
      <c r="D9483" s="90"/>
      <c r="E9483" s="90"/>
      <c r="F9483" s="90"/>
      <c r="G9483" s="90"/>
      <c r="H9483" s="90"/>
    </row>
    <row r="9484" spans="1:8">
      <c r="A9484" s="90"/>
      <c r="B9484" s="90"/>
      <c r="C9484" s="90"/>
      <c r="D9484" s="90"/>
      <c r="E9484" s="90"/>
      <c r="F9484" s="90"/>
      <c r="G9484" s="90"/>
      <c r="H9484" s="90"/>
    </row>
    <row r="9485" spans="1:8">
      <c r="A9485" s="90"/>
      <c r="B9485" s="90"/>
      <c r="C9485" s="90"/>
      <c r="D9485" s="90"/>
      <c r="E9485" s="90"/>
      <c r="F9485" s="90"/>
      <c r="G9485" s="90"/>
      <c r="H9485" s="90"/>
    </row>
    <row r="9486" spans="1:8">
      <c r="A9486" s="90"/>
      <c r="B9486" s="90"/>
      <c r="C9486" s="90"/>
      <c r="D9486" s="90"/>
      <c r="E9486" s="90"/>
      <c r="F9486" s="90"/>
      <c r="G9486" s="90"/>
      <c r="H9486" s="90"/>
    </row>
    <row r="9487" spans="1:8">
      <c r="A9487" s="90"/>
      <c r="B9487" s="90"/>
      <c r="C9487" s="90"/>
      <c r="D9487" s="90"/>
      <c r="E9487" s="90"/>
      <c r="F9487" s="90"/>
      <c r="G9487" s="90"/>
      <c r="H9487" s="90"/>
    </row>
    <row r="9488" spans="1:8">
      <c r="A9488" s="90"/>
      <c r="B9488" s="90"/>
      <c r="C9488" s="90"/>
      <c r="D9488" s="90"/>
      <c r="E9488" s="90"/>
      <c r="F9488" s="90"/>
      <c r="G9488" s="90"/>
      <c r="H9488" s="90"/>
    </row>
    <row r="9489" spans="1:8">
      <c r="A9489" s="90"/>
      <c r="B9489" s="90"/>
      <c r="C9489" s="90"/>
      <c r="D9489" s="90"/>
      <c r="E9489" s="90"/>
      <c r="F9489" s="90"/>
      <c r="G9489" s="90"/>
      <c r="H9489" s="90"/>
    </row>
    <row r="9490" spans="1:8">
      <c r="A9490" s="90"/>
      <c r="B9490" s="90"/>
      <c r="C9490" s="90"/>
      <c r="D9490" s="90"/>
      <c r="E9490" s="90"/>
      <c r="F9490" s="90"/>
      <c r="G9490" s="90"/>
      <c r="H9490" s="90"/>
    </row>
    <row r="9491" spans="1:8">
      <c r="A9491" s="90"/>
      <c r="B9491" s="90"/>
      <c r="C9491" s="90"/>
      <c r="D9491" s="90"/>
      <c r="E9491" s="90"/>
      <c r="F9491" s="90"/>
      <c r="G9491" s="90"/>
      <c r="H9491" s="90"/>
    </row>
    <row r="9492" spans="1:8">
      <c r="A9492" s="90"/>
      <c r="B9492" s="90"/>
      <c r="C9492" s="90"/>
      <c r="D9492" s="90"/>
      <c r="E9492" s="90"/>
      <c r="F9492" s="90"/>
      <c r="G9492" s="90"/>
      <c r="H9492" s="90"/>
    </row>
    <row r="9493" spans="1:8">
      <c r="A9493" s="90"/>
      <c r="B9493" s="90"/>
      <c r="C9493" s="90"/>
      <c r="D9493" s="90"/>
      <c r="E9493" s="90"/>
      <c r="F9493" s="90"/>
      <c r="G9493" s="90"/>
      <c r="H9493" s="90"/>
    </row>
    <row r="9494" spans="1:8">
      <c r="A9494" s="90"/>
      <c r="B9494" s="90"/>
      <c r="C9494" s="90"/>
      <c r="D9494" s="90"/>
      <c r="E9494" s="90"/>
      <c r="F9494" s="90"/>
      <c r="G9494" s="90"/>
      <c r="H9494" s="90"/>
    </row>
    <row r="9495" spans="1:8">
      <c r="A9495" s="90"/>
      <c r="B9495" s="90"/>
      <c r="C9495" s="90"/>
      <c r="D9495" s="90"/>
      <c r="E9495" s="90"/>
      <c r="F9495" s="90"/>
      <c r="G9495" s="90"/>
      <c r="H9495" s="90"/>
    </row>
    <row r="9496" spans="1:8">
      <c r="A9496" s="90"/>
      <c r="B9496" s="90"/>
      <c r="C9496" s="90"/>
      <c r="D9496" s="90"/>
      <c r="E9496" s="90"/>
      <c r="F9496" s="90"/>
      <c r="G9496" s="90"/>
      <c r="H9496" s="90"/>
    </row>
    <row r="9497" spans="1:8">
      <c r="A9497" s="90"/>
      <c r="B9497" s="90"/>
      <c r="C9497" s="90"/>
      <c r="D9497" s="90"/>
      <c r="E9497" s="90"/>
      <c r="F9497" s="90"/>
      <c r="G9497" s="90"/>
      <c r="H9497" s="90"/>
    </row>
    <row r="9498" spans="1:8">
      <c r="A9498" s="90"/>
      <c r="B9498" s="90"/>
      <c r="C9498" s="90"/>
      <c r="D9498" s="90"/>
      <c r="E9498" s="90"/>
      <c r="F9498" s="90"/>
      <c r="G9498" s="90"/>
      <c r="H9498" s="90"/>
    </row>
    <row r="9499" spans="1:8">
      <c r="A9499" s="90"/>
      <c r="B9499" s="90"/>
      <c r="C9499" s="90"/>
      <c r="D9499" s="90"/>
      <c r="E9499" s="90"/>
      <c r="F9499" s="90"/>
      <c r="G9499" s="90"/>
      <c r="H9499" s="90"/>
    </row>
    <row r="9500" spans="1:8">
      <c r="A9500" s="90"/>
      <c r="B9500" s="90"/>
      <c r="C9500" s="90"/>
      <c r="D9500" s="90"/>
      <c r="E9500" s="90"/>
      <c r="F9500" s="90"/>
      <c r="G9500" s="90"/>
      <c r="H9500" s="90"/>
    </row>
    <row r="9501" spans="1:8">
      <c r="A9501" s="90"/>
      <c r="B9501" s="90"/>
      <c r="C9501" s="90"/>
      <c r="D9501" s="90"/>
      <c r="E9501" s="90"/>
      <c r="F9501" s="90"/>
      <c r="G9501" s="90"/>
      <c r="H9501" s="90"/>
    </row>
    <row r="9502" spans="1:8">
      <c r="A9502" s="90"/>
      <c r="B9502" s="90"/>
      <c r="C9502" s="90"/>
      <c r="D9502" s="90"/>
      <c r="E9502" s="90"/>
      <c r="F9502" s="90"/>
      <c r="G9502" s="90"/>
      <c r="H9502" s="90"/>
    </row>
    <row r="9503" spans="1:8">
      <c r="A9503" s="90"/>
      <c r="B9503" s="90"/>
      <c r="C9503" s="90"/>
      <c r="D9503" s="90"/>
      <c r="E9503" s="90"/>
      <c r="F9503" s="90"/>
      <c r="G9503" s="90"/>
      <c r="H9503" s="90"/>
    </row>
    <row r="9504" spans="1:8">
      <c r="A9504" s="90"/>
      <c r="B9504" s="90"/>
      <c r="C9504" s="90"/>
      <c r="D9504" s="90"/>
      <c r="E9504" s="90"/>
      <c r="F9504" s="90"/>
      <c r="G9504" s="90"/>
      <c r="H9504" s="90"/>
    </row>
    <row r="9505" spans="1:8">
      <c r="A9505" s="90"/>
      <c r="B9505" s="90"/>
      <c r="C9505" s="90"/>
      <c r="D9505" s="90"/>
      <c r="E9505" s="90"/>
      <c r="F9505" s="90"/>
      <c r="G9505" s="90"/>
      <c r="H9505" s="90"/>
    </row>
    <row r="9506" spans="1:8">
      <c r="A9506" s="90"/>
      <c r="B9506" s="90"/>
      <c r="C9506" s="90"/>
      <c r="D9506" s="90"/>
      <c r="E9506" s="90"/>
      <c r="F9506" s="90"/>
      <c r="G9506" s="90"/>
      <c r="H9506" s="90"/>
    </row>
    <row r="9507" spans="1:8">
      <c r="A9507" s="90"/>
      <c r="B9507" s="90"/>
      <c r="C9507" s="90"/>
      <c r="D9507" s="90"/>
      <c r="E9507" s="90"/>
      <c r="F9507" s="90"/>
      <c r="G9507" s="90"/>
      <c r="H9507" s="90"/>
    </row>
    <row r="9508" spans="1:8">
      <c r="A9508" s="90"/>
      <c r="B9508" s="90"/>
      <c r="C9508" s="90"/>
      <c r="D9508" s="90"/>
      <c r="E9508" s="90"/>
      <c r="F9508" s="90"/>
      <c r="G9508" s="90"/>
      <c r="H9508" s="90"/>
    </row>
    <row r="9509" spans="1:8">
      <c r="A9509" s="90"/>
      <c r="B9509" s="90"/>
      <c r="C9509" s="90"/>
      <c r="D9509" s="90"/>
      <c r="E9509" s="90"/>
      <c r="F9509" s="90"/>
      <c r="G9509" s="90"/>
      <c r="H9509" s="90"/>
    </row>
    <row r="9510" spans="1:8">
      <c r="A9510" s="90"/>
      <c r="B9510" s="90"/>
      <c r="C9510" s="90"/>
      <c r="D9510" s="90"/>
      <c r="E9510" s="90"/>
      <c r="F9510" s="90"/>
      <c r="G9510" s="90"/>
      <c r="H9510" s="90"/>
    </row>
    <row r="9511" spans="1:8">
      <c r="A9511" s="90"/>
      <c r="B9511" s="90"/>
      <c r="C9511" s="90"/>
      <c r="D9511" s="90"/>
      <c r="E9511" s="90"/>
      <c r="F9511" s="90"/>
      <c r="G9511" s="90"/>
      <c r="H9511" s="90"/>
    </row>
    <row r="9512" spans="1:8">
      <c r="A9512" s="90"/>
      <c r="B9512" s="90"/>
      <c r="C9512" s="90"/>
      <c r="D9512" s="90"/>
      <c r="E9512" s="90"/>
      <c r="F9512" s="90"/>
      <c r="G9512" s="90"/>
      <c r="H9512" s="90"/>
    </row>
    <row r="9513" spans="1:8">
      <c r="A9513" s="90"/>
      <c r="B9513" s="90"/>
      <c r="C9513" s="90"/>
      <c r="D9513" s="90"/>
      <c r="E9513" s="90"/>
      <c r="F9513" s="90"/>
      <c r="G9513" s="90"/>
      <c r="H9513" s="90"/>
    </row>
    <row r="9514" spans="1:8">
      <c r="A9514" s="90"/>
      <c r="B9514" s="90"/>
      <c r="C9514" s="90"/>
      <c r="D9514" s="90"/>
      <c r="E9514" s="90"/>
      <c r="F9514" s="90"/>
      <c r="G9514" s="90"/>
      <c r="H9514" s="90"/>
    </row>
    <row r="9515" spans="1:8">
      <c r="A9515" s="90"/>
      <c r="B9515" s="90"/>
      <c r="C9515" s="90"/>
      <c r="D9515" s="90"/>
      <c r="E9515" s="90"/>
      <c r="F9515" s="90"/>
      <c r="G9515" s="90"/>
      <c r="H9515" s="90"/>
    </row>
    <row r="9516" spans="1:8">
      <c r="A9516" s="90"/>
      <c r="B9516" s="90"/>
      <c r="C9516" s="90"/>
      <c r="D9516" s="90"/>
      <c r="E9516" s="90"/>
      <c r="F9516" s="90"/>
      <c r="G9516" s="90"/>
      <c r="H9516" s="90"/>
    </row>
    <row r="9517" spans="1:8">
      <c r="A9517" s="90"/>
      <c r="B9517" s="90"/>
      <c r="C9517" s="90"/>
      <c r="D9517" s="90"/>
      <c r="E9517" s="90"/>
      <c r="F9517" s="90"/>
      <c r="G9517" s="90"/>
      <c r="H9517" s="90"/>
    </row>
    <row r="9518" spans="1:8">
      <c r="A9518" s="90"/>
      <c r="B9518" s="90"/>
      <c r="C9518" s="90"/>
      <c r="D9518" s="90"/>
      <c r="E9518" s="90"/>
      <c r="F9518" s="90"/>
      <c r="G9518" s="90"/>
      <c r="H9518" s="90"/>
    </row>
    <row r="9519" spans="1:8">
      <c r="A9519" s="90"/>
      <c r="B9519" s="90"/>
      <c r="C9519" s="90"/>
      <c r="D9519" s="90"/>
      <c r="E9519" s="90"/>
      <c r="F9519" s="90"/>
      <c r="G9519" s="90"/>
      <c r="H9519" s="90"/>
    </row>
    <row r="9520" spans="1:8">
      <c r="A9520" s="90"/>
      <c r="B9520" s="90"/>
      <c r="C9520" s="90"/>
      <c r="D9520" s="90"/>
      <c r="E9520" s="90"/>
      <c r="F9520" s="90"/>
      <c r="G9520" s="90"/>
      <c r="H9520" s="90"/>
    </row>
    <row r="9521" spans="1:8">
      <c r="A9521" s="90"/>
      <c r="B9521" s="90"/>
      <c r="C9521" s="90"/>
      <c r="D9521" s="90"/>
      <c r="E9521" s="90"/>
      <c r="F9521" s="90"/>
      <c r="G9521" s="90"/>
      <c r="H9521" s="90"/>
    </row>
    <row r="9522" spans="1:8">
      <c r="A9522" s="90"/>
      <c r="B9522" s="90"/>
      <c r="C9522" s="90"/>
      <c r="D9522" s="90"/>
      <c r="E9522" s="90"/>
      <c r="F9522" s="90"/>
      <c r="G9522" s="90"/>
      <c r="H9522" s="90"/>
    </row>
    <row r="9523" spans="1:8">
      <c r="A9523" s="90"/>
      <c r="B9523" s="90"/>
      <c r="C9523" s="90"/>
      <c r="D9523" s="90"/>
      <c r="E9523" s="90"/>
      <c r="F9523" s="90"/>
      <c r="G9523" s="90"/>
      <c r="H9523" s="90"/>
    </row>
    <row r="9524" spans="1:8">
      <c r="A9524" s="90"/>
      <c r="B9524" s="90"/>
      <c r="C9524" s="90"/>
      <c r="D9524" s="90"/>
      <c r="E9524" s="90"/>
      <c r="F9524" s="90"/>
      <c r="G9524" s="90"/>
      <c r="H9524" s="90"/>
    </row>
    <row r="9525" spans="1:8">
      <c r="A9525" s="90"/>
      <c r="B9525" s="90"/>
      <c r="C9525" s="90"/>
      <c r="D9525" s="90"/>
      <c r="E9525" s="90"/>
      <c r="F9525" s="90"/>
      <c r="G9525" s="90"/>
      <c r="H9525" s="90"/>
    </row>
    <row r="9526" spans="1:8">
      <c r="A9526" s="90"/>
      <c r="B9526" s="90"/>
      <c r="C9526" s="90"/>
      <c r="D9526" s="90"/>
      <c r="E9526" s="90"/>
      <c r="F9526" s="90"/>
      <c r="G9526" s="90"/>
      <c r="H9526" s="90"/>
    </row>
    <row r="9527" spans="1:8">
      <c r="A9527" s="90"/>
      <c r="B9527" s="90"/>
      <c r="C9527" s="90"/>
      <c r="D9527" s="90"/>
      <c r="E9527" s="90"/>
      <c r="F9527" s="90"/>
      <c r="G9527" s="90"/>
      <c r="H9527" s="90"/>
    </row>
    <row r="9528" spans="1:8">
      <c r="A9528" s="90"/>
      <c r="B9528" s="90"/>
      <c r="C9528" s="90"/>
      <c r="D9528" s="90"/>
      <c r="E9528" s="90"/>
      <c r="F9528" s="90"/>
      <c r="G9528" s="90"/>
      <c r="H9528" s="90"/>
    </row>
    <row r="9529" spans="1:8">
      <c r="A9529" s="90"/>
      <c r="B9529" s="90"/>
      <c r="C9529" s="90"/>
      <c r="D9529" s="90"/>
      <c r="E9529" s="90"/>
      <c r="F9529" s="90"/>
      <c r="G9529" s="90"/>
      <c r="H9529" s="90"/>
    </row>
    <row r="9530" spans="1:8">
      <c r="A9530" s="90"/>
      <c r="B9530" s="90"/>
      <c r="C9530" s="90"/>
      <c r="D9530" s="90"/>
      <c r="E9530" s="90"/>
      <c r="F9530" s="90"/>
      <c r="G9530" s="90"/>
      <c r="H9530" s="90"/>
    </row>
    <row r="9531" spans="1:8">
      <c r="A9531" s="90"/>
      <c r="B9531" s="90"/>
      <c r="C9531" s="90"/>
      <c r="D9531" s="90"/>
      <c r="E9531" s="90"/>
      <c r="F9531" s="90"/>
      <c r="G9531" s="90"/>
      <c r="H9531" s="90"/>
    </row>
    <row r="9532" spans="1:8">
      <c r="A9532" s="90"/>
      <c r="B9532" s="90"/>
      <c r="C9532" s="90"/>
      <c r="D9532" s="90"/>
      <c r="E9532" s="90"/>
      <c r="F9532" s="90"/>
      <c r="G9532" s="90"/>
      <c r="H9532" s="90"/>
    </row>
    <row r="9533" spans="1:8">
      <c r="A9533" s="90"/>
      <c r="B9533" s="90"/>
      <c r="C9533" s="90"/>
      <c r="D9533" s="90"/>
      <c r="E9533" s="90"/>
      <c r="F9533" s="90"/>
      <c r="G9533" s="90"/>
      <c r="H9533" s="90"/>
    </row>
    <row r="9534" spans="1:8">
      <c r="A9534" s="90"/>
      <c r="B9534" s="90"/>
      <c r="C9534" s="90"/>
      <c r="D9534" s="90"/>
      <c r="E9534" s="90"/>
      <c r="F9534" s="90"/>
      <c r="G9534" s="90"/>
      <c r="H9534" s="90"/>
    </row>
    <row r="9535" spans="1:8">
      <c r="A9535" s="90"/>
      <c r="B9535" s="90"/>
      <c r="C9535" s="90"/>
      <c r="D9535" s="90"/>
      <c r="E9535" s="90"/>
      <c r="F9535" s="90"/>
      <c r="G9535" s="90"/>
      <c r="H9535" s="90"/>
    </row>
    <row r="9536" spans="1:8">
      <c r="A9536" s="90"/>
      <c r="B9536" s="90"/>
      <c r="C9536" s="90"/>
      <c r="D9536" s="90"/>
      <c r="E9536" s="90"/>
      <c r="F9536" s="90"/>
      <c r="G9536" s="90"/>
      <c r="H9536" s="90"/>
    </row>
    <row r="9537" spans="1:8">
      <c r="A9537" s="90"/>
      <c r="B9537" s="90"/>
      <c r="C9537" s="90"/>
      <c r="D9537" s="90"/>
      <c r="E9537" s="90"/>
      <c r="F9537" s="90"/>
      <c r="G9537" s="90"/>
      <c r="H9537" s="90"/>
    </row>
    <row r="9538" spans="1:8">
      <c r="A9538" s="90"/>
      <c r="B9538" s="90"/>
      <c r="C9538" s="90"/>
      <c r="D9538" s="90"/>
      <c r="E9538" s="90"/>
      <c r="F9538" s="90"/>
      <c r="G9538" s="90"/>
      <c r="H9538" s="90"/>
    </row>
    <row r="9539" spans="1:8">
      <c r="A9539" s="90"/>
      <c r="B9539" s="90"/>
      <c r="C9539" s="90"/>
      <c r="D9539" s="90"/>
      <c r="E9539" s="90"/>
      <c r="F9539" s="90"/>
      <c r="G9539" s="90"/>
      <c r="H9539" s="90"/>
    </row>
    <row r="9540" spans="1:8">
      <c r="A9540" s="90"/>
      <c r="B9540" s="90"/>
      <c r="C9540" s="90"/>
      <c r="D9540" s="90"/>
      <c r="E9540" s="90"/>
      <c r="F9540" s="90"/>
      <c r="G9540" s="90"/>
      <c r="H9540" s="90"/>
    </row>
    <row r="9541" spans="1:8">
      <c r="A9541" s="90"/>
      <c r="B9541" s="90"/>
      <c r="C9541" s="90"/>
      <c r="D9541" s="90"/>
      <c r="E9541" s="90"/>
      <c r="F9541" s="90"/>
      <c r="G9541" s="90"/>
      <c r="H9541" s="90"/>
    </row>
    <row r="9542" spans="1:8">
      <c r="A9542" s="90"/>
      <c r="B9542" s="90"/>
      <c r="C9542" s="90"/>
      <c r="D9542" s="90"/>
      <c r="E9542" s="90"/>
      <c r="F9542" s="90"/>
      <c r="G9542" s="90"/>
      <c r="H9542" s="90"/>
    </row>
    <row r="9543" spans="1:8">
      <c r="A9543" s="90"/>
      <c r="B9543" s="90"/>
      <c r="C9543" s="90"/>
      <c r="D9543" s="90"/>
      <c r="E9543" s="90"/>
      <c r="F9543" s="90"/>
      <c r="G9543" s="90"/>
      <c r="H9543" s="90"/>
    </row>
    <row r="9544" spans="1:8">
      <c r="A9544" s="90"/>
      <c r="B9544" s="90"/>
      <c r="C9544" s="90"/>
      <c r="D9544" s="90"/>
      <c r="E9544" s="90"/>
      <c r="F9544" s="90"/>
      <c r="G9544" s="90"/>
      <c r="H9544" s="90"/>
    </row>
    <row r="9545" spans="1:8">
      <c r="A9545" s="90"/>
      <c r="B9545" s="90"/>
      <c r="C9545" s="90"/>
      <c r="D9545" s="90"/>
      <c r="E9545" s="90"/>
      <c r="F9545" s="90"/>
      <c r="G9545" s="90"/>
      <c r="H9545" s="90"/>
    </row>
    <row r="9546" spans="1:8">
      <c r="A9546" s="90"/>
      <c r="B9546" s="90"/>
      <c r="C9546" s="90"/>
      <c r="D9546" s="90"/>
      <c r="E9546" s="90"/>
      <c r="F9546" s="90"/>
      <c r="G9546" s="90"/>
      <c r="H9546" s="90"/>
    </row>
    <row r="9547" spans="1:8">
      <c r="A9547" s="90"/>
      <c r="B9547" s="90"/>
      <c r="C9547" s="90"/>
      <c r="D9547" s="90"/>
      <c r="E9547" s="90"/>
      <c r="F9547" s="90"/>
      <c r="G9547" s="90"/>
      <c r="H9547" s="90"/>
    </row>
    <row r="9548" spans="1:8">
      <c r="A9548" s="90"/>
      <c r="B9548" s="90"/>
      <c r="C9548" s="90"/>
      <c r="D9548" s="90"/>
      <c r="E9548" s="90"/>
      <c r="F9548" s="90"/>
      <c r="G9548" s="90"/>
      <c r="H9548" s="90"/>
    </row>
    <row r="9549" spans="1:8">
      <c r="A9549" s="90"/>
      <c r="B9549" s="90"/>
      <c r="C9549" s="90"/>
      <c r="D9549" s="90"/>
      <c r="E9549" s="90"/>
      <c r="F9549" s="90"/>
      <c r="G9549" s="90"/>
      <c r="H9549" s="90"/>
    </row>
    <row r="9550" spans="1:8">
      <c r="A9550" s="90"/>
      <c r="B9550" s="90"/>
      <c r="C9550" s="90"/>
      <c r="D9550" s="90"/>
      <c r="E9550" s="90"/>
      <c r="F9550" s="90"/>
      <c r="G9550" s="90"/>
      <c r="H9550" s="90"/>
    </row>
    <row r="9551" spans="1:8">
      <c r="A9551" s="90"/>
      <c r="B9551" s="90"/>
      <c r="C9551" s="90"/>
      <c r="D9551" s="90"/>
      <c r="E9551" s="90"/>
      <c r="F9551" s="90"/>
      <c r="G9551" s="90"/>
      <c r="H9551" s="90"/>
    </row>
    <row r="9552" spans="1:8">
      <c r="A9552" s="90"/>
      <c r="B9552" s="90"/>
      <c r="C9552" s="90"/>
      <c r="D9552" s="90"/>
      <c r="E9552" s="90"/>
      <c r="F9552" s="90"/>
      <c r="G9552" s="90"/>
      <c r="H9552" s="90"/>
    </row>
    <row r="9553" spans="1:8">
      <c r="A9553" s="90"/>
      <c r="B9553" s="90"/>
      <c r="C9553" s="90"/>
      <c r="D9553" s="90"/>
      <c r="E9553" s="90"/>
      <c r="F9553" s="90"/>
      <c r="G9553" s="90"/>
      <c r="H9553" s="90"/>
    </row>
    <row r="9554" spans="1:8">
      <c r="A9554" s="90"/>
      <c r="B9554" s="90"/>
      <c r="C9554" s="90"/>
      <c r="D9554" s="90"/>
      <c r="E9554" s="90"/>
      <c r="F9554" s="90"/>
      <c r="G9554" s="90"/>
      <c r="H9554" s="90"/>
    </row>
    <row r="9555" spans="1:8">
      <c r="A9555" s="90"/>
      <c r="B9555" s="90"/>
      <c r="C9555" s="90"/>
      <c r="D9555" s="90"/>
      <c r="E9555" s="90"/>
      <c r="F9555" s="90"/>
      <c r="G9555" s="90"/>
      <c r="H9555" s="90"/>
    </row>
    <row r="9556" spans="1:8">
      <c r="A9556" s="90"/>
      <c r="B9556" s="90"/>
      <c r="C9556" s="90"/>
      <c r="D9556" s="90"/>
      <c r="E9556" s="90"/>
      <c r="F9556" s="90"/>
      <c r="G9556" s="90"/>
      <c r="H9556" s="90"/>
    </row>
    <row r="9557" spans="1:8">
      <c r="A9557" s="90"/>
      <c r="B9557" s="90"/>
      <c r="C9557" s="90"/>
      <c r="D9557" s="90"/>
      <c r="E9557" s="90"/>
      <c r="F9557" s="90"/>
      <c r="G9557" s="90"/>
      <c r="H9557" s="90"/>
    </row>
    <row r="9558" spans="1:8">
      <c r="A9558" s="90"/>
      <c r="B9558" s="90"/>
      <c r="C9558" s="90"/>
      <c r="D9558" s="90"/>
      <c r="E9558" s="90"/>
      <c r="F9558" s="90"/>
      <c r="G9558" s="90"/>
      <c r="H9558" s="90"/>
    </row>
    <row r="9559" spans="1:8">
      <c r="A9559" s="90"/>
      <c r="B9559" s="90"/>
      <c r="C9559" s="90"/>
      <c r="D9559" s="90"/>
      <c r="E9559" s="90"/>
      <c r="F9559" s="90"/>
      <c r="G9559" s="90"/>
      <c r="H9559" s="90"/>
    </row>
    <row r="9560" spans="1:8">
      <c r="A9560" s="90"/>
      <c r="B9560" s="90"/>
      <c r="C9560" s="90"/>
      <c r="D9560" s="90"/>
      <c r="E9560" s="90"/>
      <c r="F9560" s="90"/>
      <c r="G9560" s="90"/>
      <c r="H9560" s="90"/>
    </row>
    <row r="9561" spans="1:8">
      <c r="A9561" s="90"/>
      <c r="B9561" s="90"/>
      <c r="C9561" s="90"/>
      <c r="D9561" s="90"/>
      <c r="E9561" s="90"/>
      <c r="F9561" s="90"/>
      <c r="G9561" s="90"/>
      <c r="H9561" s="90"/>
    </row>
    <row r="9562" spans="1:8">
      <c r="A9562" s="90"/>
      <c r="B9562" s="90"/>
      <c r="C9562" s="90"/>
      <c r="D9562" s="90"/>
      <c r="E9562" s="90"/>
      <c r="F9562" s="90"/>
      <c r="G9562" s="90"/>
      <c r="H9562" s="90"/>
    </row>
    <row r="9563" spans="1:8">
      <c r="A9563" s="90"/>
      <c r="B9563" s="90"/>
      <c r="C9563" s="90"/>
      <c r="D9563" s="90"/>
      <c r="E9563" s="90"/>
      <c r="F9563" s="90"/>
      <c r="G9563" s="90"/>
      <c r="H9563" s="90"/>
    </row>
    <row r="9564" spans="1:8">
      <c r="A9564" s="90"/>
      <c r="B9564" s="90"/>
      <c r="C9564" s="90"/>
      <c r="D9564" s="90"/>
      <c r="E9564" s="90"/>
      <c r="F9564" s="90"/>
      <c r="G9564" s="90"/>
      <c r="H9564" s="90"/>
    </row>
    <row r="9565" spans="1:8">
      <c r="A9565" s="90"/>
      <c r="B9565" s="90"/>
      <c r="C9565" s="90"/>
      <c r="D9565" s="90"/>
      <c r="E9565" s="90"/>
      <c r="F9565" s="90"/>
      <c r="G9565" s="90"/>
      <c r="H9565" s="90"/>
    </row>
    <row r="9566" spans="1:8">
      <c r="A9566" s="90"/>
      <c r="B9566" s="90"/>
      <c r="C9566" s="90"/>
      <c r="D9566" s="90"/>
      <c r="E9566" s="90"/>
      <c r="F9566" s="90"/>
      <c r="G9566" s="90"/>
      <c r="H9566" s="90"/>
    </row>
    <row r="9567" spans="1:8">
      <c r="A9567" s="90"/>
      <c r="B9567" s="90"/>
      <c r="C9567" s="90"/>
      <c r="D9567" s="90"/>
      <c r="E9567" s="90"/>
      <c r="F9567" s="90"/>
      <c r="G9567" s="90"/>
      <c r="H9567" s="90"/>
    </row>
    <row r="9568" spans="1:8">
      <c r="A9568" s="90"/>
      <c r="B9568" s="90"/>
      <c r="C9568" s="90"/>
      <c r="D9568" s="90"/>
      <c r="E9568" s="90"/>
      <c r="F9568" s="90"/>
      <c r="G9568" s="90"/>
      <c r="H9568" s="90"/>
    </row>
    <row r="9569" spans="1:8">
      <c r="A9569" s="90"/>
      <c r="B9569" s="90"/>
      <c r="C9569" s="90"/>
      <c r="D9569" s="90"/>
      <c r="E9569" s="90"/>
      <c r="F9569" s="90"/>
      <c r="G9569" s="90"/>
      <c r="H9569" s="90"/>
    </row>
    <row r="9570" spans="1:8">
      <c r="A9570" s="90"/>
      <c r="B9570" s="90"/>
      <c r="C9570" s="90"/>
      <c r="D9570" s="90"/>
      <c r="E9570" s="90"/>
      <c r="F9570" s="90"/>
      <c r="G9570" s="90"/>
      <c r="H9570" s="90"/>
    </row>
    <row r="9571" spans="1:8">
      <c r="A9571" s="90"/>
      <c r="B9571" s="90"/>
      <c r="C9571" s="90"/>
      <c r="D9571" s="90"/>
      <c r="E9571" s="90"/>
      <c r="F9571" s="90"/>
      <c r="G9571" s="90"/>
      <c r="H9571" s="90"/>
    </row>
    <row r="9572" spans="1:8">
      <c r="A9572" s="90"/>
      <c r="B9572" s="90"/>
      <c r="C9572" s="90"/>
      <c r="D9572" s="90"/>
      <c r="E9572" s="90"/>
      <c r="F9572" s="90"/>
      <c r="G9572" s="90"/>
      <c r="H9572" s="90"/>
    </row>
    <row r="9573" spans="1:8">
      <c r="A9573" s="90"/>
      <c r="B9573" s="90"/>
      <c r="C9573" s="90"/>
      <c r="D9573" s="90"/>
      <c r="E9573" s="90"/>
      <c r="F9573" s="90"/>
      <c r="G9573" s="90"/>
      <c r="H9573" s="90"/>
    </row>
    <row r="9574" spans="1:8">
      <c r="A9574" s="90"/>
      <c r="B9574" s="90"/>
      <c r="C9574" s="90"/>
      <c r="D9574" s="90"/>
      <c r="E9574" s="90"/>
      <c r="F9574" s="90"/>
      <c r="G9574" s="90"/>
      <c r="H9574" s="90"/>
    </row>
    <row r="9575" spans="1:8">
      <c r="A9575" s="90"/>
      <c r="B9575" s="90"/>
      <c r="C9575" s="90"/>
      <c r="D9575" s="90"/>
      <c r="E9575" s="90"/>
      <c r="F9575" s="90"/>
      <c r="G9575" s="90"/>
      <c r="H9575" s="90"/>
    </row>
    <row r="9576" spans="1:8">
      <c r="A9576" s="90"/>
      <c r="B9576" s="90"/>
      <c r="C9576" s="90"/>
      <c r="D9576" s="90"/>
      <c r="E9576" s="90"/>
      <c r="F9576" s="90"/>
      <c r="G9576" s="90"/>
      <c r="H9576" s="90"/>
    </row>
    <row r="9577" spans="1:8">
      <c r="A9577" s="90"/>
      <c r="B9577" s="90"/>
      <c r="C9577" s="90"/>
      <c r="D9577" s="90"/>
      <c r="E9577" s="90"/>
      <c r="F9577" s="90"/>
      <c r="G9577" s="90"/>
      <c r="H9577" s="90"/>
    </row>
    <row r="9578" spans="1:8">
      <c r="A9578" s="90"/>
      <c r="B9578" s="90"/>
      <c r="C9578" s="90"/>
      <c r="D9578" s="90"/>
      <c r="E9578" s="90"/>
      <c r="F9578" s="90"/>
      <c r="G9578" s="90"/>
      <c r="H9578" s="90"/>
    </row>
    <row r="9579" spans="1:8">
      <c r="A9579" s="90"/>
      <c r="B9579" s="90"/>
      <c r="C9579" s="90"/>
      <c r="D9579" s="90"/>
      <c r="E9579" s="90"/>
      <c r="F9579" s="90"/>
      <c r="G9579" s="90"/>
      <c r="H9579" s="90"/>
    </row>
    <row r="9580" spans="1:8">
      <c r="A9580" s="90"/>
      <c r="B9580" s="90"/>
      <c r="C9580" s="90"/>
      <c r="D9580" s="90"/>
      <c r="E9580" s="90"/>
      <c r="F9580" s="90"/>
      <c r="G9580" s="90"/>
      <c r="H9580" s="90"/>
    </row>
    <row r="9581" spans="1:8">
      <c r="A9581" s="90"/>
      <c r="B9581" s="90"/>
      <c r="C9581" s="90"/>
      <c r="D9581" s="90"/>
      <c r="E9581" s="90"/>
      <c r="F9581" s="90"/>
      <c r="G9581" s="90"/>
      <c r="H9581" s="90"/>
    </row>
    <row r="9582" spans="1:8">
      <c r="A9582" s="90"/>
      <c r="B9582" s="90"/>
      <c r="C9582" s="90"/>
      <c r="D9582" s="90"/>
      <c r="E9582" s="90"/>
      <c r="F9582" s="90"/>
      <c r="G9582" s="90"/>
      <c r="H9582" s="90"/>
    </row>
    <row r="9583" spans="1:8">
      <c r="A9583" s="90"/>
      <c r="B9583" s="90"/>
      <c r="C9583" s="90"/>
      <c r="D9583" s="90"/>
      <c r="E9583" s="90"/>
      <c r="F9583" s="90"/>
      <c r="G9583" s="90"/>
      <c r="H9583" s="90"/>
    </row>
    <row r="9584" spans="1:8">
      <c r="A9584" s="90"/>
      <c r="B9584" s="90"/>
      <c r="C9584" s="90"/>
      <c r="D9584" s="90"/>
      <c r="E9584" s="90"/>
      <c r="F9584" s="90"/>
      <c r="G9584" s="90"/>
      <c r="H9584" s="90"/>
    </row>
    <row r="9585" spans="1:8">
      <c r="A9585" s="90"/>
      <c r="B9585" s="90"/>
      <c r="C9585" s="90"/>
      <c r="D9585" s="90"/>
      <c r="E9585" s="90"/>
      <c r="F9585" s="90"/>
      <c r="G9585" s="90"/>
      <c r="H9585" s="90"/>
    </row>
    <row r="9586" spans="1:8">
      <c r="A9586" s="90"/>
      <c r="B9586" s="90"/>
      <c r="C9586" s="90"/>
      <c r="D9586" s="90"/>
      <c r="E9586" s="90"/>
      <c r="F9586" s="90"/>
      <c r="G9586" s="90"/>
      <c r="H9586" s="90"/>
    </row>
    <row r="9587" spans="1:8">
      <c r="A9587" s="90"/>
      <c r="B9587" s="90"/>
      <c r="C9587" s="90"/>
      <c r="D9587" s="90"/>
      <c r="E9587" s="90"/>
      <c r="F9587" s="90"/>
      <c r="G9587" s="90"/>
      <c r="H9587" s="90"/>
    </row>
    <row r="9588" spans="1:8">
      <c r="A9588" s="90"/>
      <c r="B9588" s="90"/>
      <c r="C9588" s="90"/>
      <c r="D9588" s="90"/>
      <c r="E9588" s="90"/>
      <c r="F9588" s="90"/>
      <c r="G9588" s="90"/>
      <c r="H9588" s="90"/>
    </row>
    <row r="9589" spans="1:8">
      <c r="A9589" s="90"/>
      <c r="B9589" s="90"/>
      <c r="C9589" s="90"/>
      <c r="D9589" s="90"/>
      <c r="E9589" s="90"/>
      <c r="F9589" s="90"/>
      <c r="G9589" s="90"/>
      <c r="H9589" s="90"/>
    </row>
    <row r="9590" spans="1:8">
      <c r="A9590" s="90"/>
      <c r="B9590" s="90"/>
      <c r="C9590" s="90"/>
      <c r="D9590" s="90"/>
      <c r="E9590" s="90"/>
      <c r="F9590" s="90"/>
      <c r="G9590" s="90"/>
      <c r="H9590" s="90"/>
    </row>
    <row r="9591" spans="1:8">
      <c r="A9591" s="90"/>
      <c r="B9591" s="90"/>
      <c r="C9591" s="90"/>
      <c r="D9591" s="90"/>
      <c r="E9591" s="90"/>
      <c r="F9591" s="90"/>
      <c r="G9591" s="90"/>
      <c r="H9591" s="90"/>
    </row>
    <row r="9592" spans="1:8">
      <c r="A9592" s="90"/>
      <c r="B9592" s="90"/>
      <c r="C9592" s="90"/>
      <c r="D9592" s="90"/>
      <c r="E9592" s="90"/>
      <c r="F9592" s="90"/>
      <c r="G9592" s="90"/>
      <c r="H9592" s="90"/>
    </row>
    <row r="9593" spans="1:8">
      <c r="A9593" s="90"/>
      <c r="B9593" s="90"/>
      <c r="C9593" s="90"/>
      <c r="D9593" s="90"/>
      <c r="E9593" s="90"/>
      <c r="F9593" s="90"/>
      <c r="G9593" s="90"/>
      <c r="H9593" s="90"/>
    </row>
    <row r="9594" spans="1:8">
      <c r="A9594" s="90"/>
      <c r="B9594" s="90"/>
      <c r="C9594" s="90"/>
      <c r="D9594" s="90"/>
      <c r="E9594" s="90"/>
      <c r="F9594" s="90"/>
      <c r="G9594" s="90"/>
      <c r="H9594" s="90"/>
    </row>
    <row r="9595" spans="1:8">
      <c r="A9595" s="90"/>
      <c r="B9595" s="90"/>
      <c r="C9595" s="90"/>
      <c r="D9595" s="90"/>
      <c r="E9595" s="90"/>
      <c r="F9595" s="90"/>
      <c r="G9595" s="90"/>
      <c r="H9595" s="90"/>
    </row>
    <row r="9596" spans="1:8">
      <c r="A9596" s="90"/>
      <c r="B9596" s="90"/>
      <c r="C9596" s="90"/>
      <c r="D9596" s="90"/>
      <c r="E9596" s="90"/>
      <c r="F9596" s="90"/>
      <c r="G9596" s="90"/>
      <c r="H9596" s="90"/>
    </row>
    <row r="9597" spans="1:8">
      <c r="A9597" s="90"/>
      <c r="B9597" s="90"/>
      <c r="C9597" s="90"/>
      <c r="D9597" s="90"/>
      <c r="E9597" s="90"/>
      <c r="F9597" s="90"/>
      <c r="G9597" s="90"/>
      <c r="H9597" s="90"/>
    </row>
    <row r="9598" spans="1:8">
      <c r="A9598" s="90"/>
      <c r="B9598" s="90"/>
      <c r="C9598" s="90"/>
      <c r="D9598" s="90"/>
      <c r="E9598" s="90"/>
      <c r="F9598" s="90"/>
      <c r="G9598" s="90"/>
      <c r="H9598" s="90"/>
    </row>
    <row r="9599" spans="1:8">
      <c r="A9599" s="90"/>
      <c r="B9599" s="90"/>
      <c r="C9599" s="90"/>
      <c r="D9599" s="90"/>
      <c r="E9599" s="90"/>
      <c r="F9599" s="90"/>
      <c r="G9599" s="90"/>
      <c r="H9599" s="90"/>
    </row>
    <row r="9600" spans="1:8">
      <c r="A9600" s="90"/>
      <c r="B9600" s="90"/>
      <c r="C9600" s="90"/>
      <c r="D9600" s="90"/>
      <c r="E9600" s="90"/>
      <c r="F9600" s="90"/>
      <c r="G9600" s="90"/>
      <c r="H9600" s="90"/>
    </row>
    <row r="9601" spans="1:8">
      <c r="A9601" s="90"/>
      <c r="B9601" s="90"/>
      <c r="C9601" s="90"/>
      <c r="D9601" s="90"/>
      <c r="E9601" s="90"/>
      <c r="F9601" s="90"/>
      <c r="G9601" s="90"/>
      <c r="H9601" s="90"/>
    </row>
    <row r="9602" spans="1:8">
      <c r="A9602" s="90"/>
      <c r="B9602" s="90"/>
      <c r="C9602" s="90"/>
      <c r="D9602" s="90"/>
      <c r="E9602" s="90"/>
      <c r="F9602" s="90"/>
      <c r="G9602" s="90"/>
      <c r="H9602" s="90"/>
    </row>
    <row r="9603" spans="1:8">
      <c r="A9603" s="90"/>
      <c r="B9603" s="90"/>
      <c r="C9603" s="90"/>
      <c r="D9603" s="90"/>
      <c r="E9603" s="90"/>
      <c r="F9603" s="90"/>
      <c r="G9603" s="90"/>
      <c r="H9603" s="90"/>
    </row>
    <row r="9604" spans="1:8">
      <c r="A9604" s="90"/>
      <c r="B9604" s="90"/>
      <c r="C9604" s="90"/>
      <c r="D9604" s="90"/>
      <c r="E9604" s="90"/>
      <c r="F9604" s="90"/>
      <c r="G9604" s="90"/>
      <c r="H9604" s="90"/>
    </row>
    <row r="9605" spans="1:8">
      <c r="A9605" s="90"/>
      <c r="B9605" s="90"/>
      <c r="C9605" s="90"/>
      <c r="D9605" s="90"/>
      <c r="E9605" s="90"/>
      <c r="F9605" s="90"/>
      <c r="G9605" s="90"/>
      <c r="H9605" s="90"/>
    </row>
    <row r="9606" spans="1:8">
      <c r="A9606" s="90"/>
      <c r="B9606" s="90"/>
      <c r="C9606" s="90"/>
      <c r="D9606" s="90"/>
      <c r="E9606" s="90"/>
      <c r="F9606" s="90"/>
      <c r="G9606" s="90"/>
      <c r="H9606" s="90"/>
    </row>
    <row r="9607" spans="1:8">
      <c r="A9607" s="90"/>
      <c r="B9607" s="90"/>
      <c r="C9607" s="90"/>
      <c r="D9607" s="90"/>
      <c r="E9607" s="90"/>
      <c r="F9607" s="90"/>
      <c r="G9607" s="90"/>
      <c r="H9607" s="90"/>
    </row>
    <row r="9608" spans="1:8">
      <c r="A9608" s="90"/>
      <c r="B9608" s="90"/>
      <c r="C9608" s="90"/>
      <c r="D9608" s="90"/>
      <c r="E9608" s="90"/>
      <c r="F9608" s="90"/>
      <c r="G9608" s="90"/>
      <c r="H9608" s="90"/>
    </row>
    <row r="9609" spans="1:8">
      <c r="A9609" s="90"/>
      <c r="B9609" s="90"/>
      <c r="C9609" s="90"/>
      <c r="D9609" s="90"/>
      <c r="E9609" s="90"/>
      <c r="F9609" s="90"/>
      <c r="G9609" s="90"/>
      <c r="H9609" s="90"/>
    </row>
    <row r="9610" spans="1:8">
      <c r="A9610" s="90"/>
      <c r="B9610" s="90"/>
      <c r="C9610" s="90"/>
      <c r="D9610" s="90"/>
      <c r="E9610" s="90"/>
      <c r="F9610" s="90"/>
      <c r="G9610" s="90"/>
      <c r="H9610" s="90"/>
    </row>
    <row r="9611" spans="1:8">
      <c r="A9611" s="90"/>
      <c r="B9611" s="90"/>
      <c r="C9611" s="90"/>
      <c r="D9611" s="90"/>
      <c r="E9611" s="90"/>
      <c r="F9611" s="90"/>
      <c r="G9611" s="90"/>
      <c r="H9611" s="90"/>
    </row>
    <row r="9612" spans="1:8">
      <c r="A9612" s="90"/>
      <c r="B9612" s="90"/>
      <c r="C9612" s="90"/>
      <c r="D9612" s="90"/>
      <c r="E9612" s="90"/>
      <c r="F9612" s="90"/>
      <c r="G9612" s="90"/>
      <c r="H9612" s="90"/>
    </row>
    <row r="9613" spans="1:8">
      <c r="A9613" s="90"/>
      <c r="B9613" s="90"/>
      <c r="C9613" s="90"/>
      <c r="D9613" s="90"/>
      <c r="E9613" s="90"/>
      <c r="F9613" s="90"/>
      <c r="G9613" s="90"/>
      <c r="H9613" s="90"/>
    </row>
    <row r="9614" spans="1:8">
      <c r="A9614" s="90"/>
      <c r="B9614" s="90"/>
      <c r="C9614" s="90"/>
      <c r="D9614" s="90"/>
      <c r="E9614" s="90"/>
      <c r="F9614" s="90"/>
      <c r="G9614" s="90"/>
      <c r="H9614" s="90"/>
    </row>
    <row r="9615" spans="1:8">
      <c r="A9615" s="90"/>
      <c r="B9615" s="90"/>
      <c r="C9615" s="90"/>
      <c r="D9615" s="90"/>
      <c r="E9615" s="90"/>
      <c r="F9615" s="90"/>
      <c r="G9615" s="90"/>
      <c r="H9615" s="90"/>
    </row>
    <row r="9616" spans="1:8">
      <c r="A9616" s="90"/>
      <c r="B9616" s="90"/>
      <c r="C9616" s="90"/>
      <c r="D9616" s="90"/>
      <c r="E9616" s="90"/>
      <c r="F9616" s="90"/>
      <c r="G9616" s="90"/>
      <c r="H9616" s="90"/>
    </row>
    <row r="9617" spans="1:8">
      <c r="A9617" s="90"/>
      <c r="B9617" s="90"/>
      <c r="C9617" s="90"/>
      <c r="D9617" s="90"/>
      <c r="E9617" s="90"/>
      <c r="F9617" s="90"/>
      <c r="G9617" s="90"/>
      <c r="H9617" s="90"/>
    </row>
    <row r="9618" spans="1:8">
      <c r="A9618" s="90"/>
      <c r="B9618" s="90"/>
      <c r="C9618" s="90"/>
      <c r="D9618" s="90"/>
      <c r="E9618" s="90"/>
      <c r="F9618" s="90"/>
      <c r="G9618" s="90"/>
      <c r="H9618" s="90"/>
    </row>
    <row r="9619" spans="1:8">
      <c r="A9619" s="90"/>
      <c r="B9619" s="90"/>
      <c r="C9619" s="90"/>
      <c r="D9619" s="90"/>
      <c r="E9619" s="90"/>
      <c r="F9619" s="90"/>
      <c r="G9619" s="90"/>
      <c r="H9619" s="90"/>
    </row>
    <row r="9620" spans="1:8">
      <c r="A9620" s="90"/>
      <c r="B9620" s="90"/>
      <c r="C9620" s="90"/>
      <c r="D9620" s="90"/>
      <c r="E9620" s="90"/>
      <c r="F9620" s="90"/>
      <c r="G9620" s="90"/>
      <c r="H9620" s="90"/>
    </row>
    <row r="9621" spans="1:8">
      <c r="A9621" s="90"/>
      <c r="B9621" s="90"/>
      <c r="C9621" s="90"/>
      <c r="D9621" s="90"/>
      <c r="E9621" s="90"/>
      <c r="F9621" s="90"/>
      <c r="G9621" s="90"/>
      <c r="H9621" s="90"/>
    </row>
    <row r="9622" spans="1:8">
      <c r="A9622" s="90"/>
      <c r="B9622" s="90"/>
      <c r="C9622" s="90"/>
      <c r="D9622" s="90"/>
      <c r="E9622" s="90"/>
      <c r="F9622" s="90"/>
      <c r="G9622" s="90"/>
      <c r="H9622" s="90"/>
    </row>
    <row r="9623" spans="1:8">
      <c r="A9623" s="90"/>
      <c r="B9623" s="90"/>
      <c r="C9623" s="90"/>
      <c r="D9623" s="90"/>
      <c r="E9623" s="90"/>
      <c r="F9623" s="90"/>
      <c r="G9623" s="90"/>
      <c r="H9623" s="90"/>
    </row>
    <row r="9624" spans="1:8">
      <c r="A9624" s="90"/>
      <c r="B9624" s="90"/>
      <c r="C9624" s="90"/>
      <c r="D9624" s="90"/>
      <c r="E9624" s="90"/>
      <c r="F9624" s="90"/>
      <c r="G9624" s="90"/>
      <c r="H9624" s="90"/>
    </row>
    <row r="9625" spans="1:8">
      <c r="A9625" s="90"/>
      <c r="B9625" s="90"/>
      <c r="C9625" s="90"/>
      <c r="D9625" s="90"/>
      <c r="E9625" s="90"/>
      <c r="F9625" s="90"/>
      <c r="G9625" s="90"/>
      <c r="H9625" s="90"/>
    </row>
    <row r="9626" spans="1:8">
      <c r="A9626" s="90"/>
      <c r="B9626" s="90"/>
      <c r="C9626" s="90"/>
      <c r="D9626" s="90"/>
      <c r="E9626" s="90"/>
      <c r="F9626" s="90"/>
      <c r="G9626" s="90"/>
      <c r="H9626" s="90"/>
    </row>
    <row r="9627" spans="1:8">
      <c r="A9627" s="90"/>
      <c r="B9627" s="90"/>
      <c r="C9627" s="90"/>
      <c r="D9627" s="90"/>
      <c r="E9627" s="90"/>
      <c r="F9627" s="90"/>
      <c r="G9627" s="90"/>
      <c r="H9627" s="90"/>
    </row>
    <row r="9628" spans="1:8">
      <c r="A9628" s="90"/>
      <c r="B9628" s="90"/>
      <c r="C9628" s="90"/>
      <c r="D9628" s="90"/>
      <c r="E9628" s="90"/>
      <c r="F9628" s="90"/>
      <c r="G9628" s="90"/>
      <c r="H9628" s="90"/>
    </row>
    <row r="9629" spans="1:8">
      <c r="A9629" s="90"/>
      <c r="B9629" s="90"/>
      <c r="C9629" s="90"/>
      <c r="D9629" s="90"/>
      <c r="E9629" s="90"/>
      <c r="F9629" s="90"/>
      <c r="G9629" s="90"/>
      <c r="H9629" s="90"/>
    </row>
    <row r="9630" spans="1:8">
      <c r="A9630" s="90"/>
      <c r="B9630" s="90"/>
      <c r="C9630" s="90"/>
      <c r="D9630" s="90"/>
      <c r="E9630" s="90"/>
      <c r="F9630" s="90"/>
      <c r="G9630" s="90"/>
      <c r="H9630" s="90"/>
    </row>
    <row r="9631" spans="1:8">
      <c r="A9631" s="90"/>
      <c r="B9631" s="90"/>
      <c r="C9631" s="90"/>
      <c r="D9631" s="90"/>
      <c r="E9631" s="90"/>
      <c r="F9631" s="90"/>
      <c r="G9631" s="90"/>
      <c r="H9631" s="90"/>
    </row>
    <row r="9632" spans="1:8">
      <c r="A9632" s="90"/>
      <c r="B9632" s="90"/>
      <c r="C9632" s="90"/>
      <c r="D9632" s="90"/>
      <c r="E9632" s="90"/>
      <c r="F9632" s="90"/>
      <c r="G9632" s="90"/>
      <c r="H9632" s="90"/>
    </row>
    <row r="9633" spans="1:8">
      <c r="A9633" s="90"/>
      <c r="B9633" s="90"/>
      <c r="C9633" s="90"/>
      <c r="D9633" s="90"/>
      <c r="E9633" s="90"/>
      <c r="F9633" s="90"/>
      <c r="G9633" s="90"/>
      <c r="H9633" s="90"/>
    </row>
    <row r="9634" spans="1:8">
      <c r="A9634" s="90"/>
      <c r="B9634" s="90"/>
      <c r="C9634" s="90"/>
      <c r="D9634" s="90"/>
      <c r="E9634" s="90"/>
      <c r="F9634" s="90"/>
      <c r="G9634" s="90"/>
      <c r="H9634" s="90"/>
    </row>
    <row r="9635" spans="1:8">
      <c r="A9635" s="90"/>
      <c r="B9635" s="90"/>
      <c r="C9635" s="90"/>
      <c r="D9635" s="90"/>
      <c r="E9635" s="90"/>
      <c r="F9635" s="90"/>
      <c r="G9635" s="90"/>
      <c r="H9635" s="90"/>
    </row>
    <row r="9636" spans="1:8">
      <c r="A9636" s="90"/>
      <c r="B9636" s="90"/>
      <c r="C9636" s="90"/>
      <c r="D9636" s="90"/>
      <c r="E9636" s="90"/>
      <c r="F9636" s="90"/>
      <c r="G9636" s="90"/>
      <c r="H9636" s="90"/>
    </row>
    <row r="9637" spans="1:8">
      <c r="A9637" s="90"/>
      <c r="B9637" s="90"/>
      <c r="C9637" s="90"/>
      <c r="D9637" s="90"/>
      <c r="E9637" s="90"/>
      <c r="F9637" s="90"/>
      <c r="G9637" s="90"/>
      <c r="H9637" s="90"/>
    </row>
    <row r="9638" spans="1:8">
      <c r="A9638" s="90"/>
      <c r="B9638" s="90"/>
      <c r="C9638" s="90"/>
      <c r="D9638" s="90"/>
      <c r="E9638" s="90"/>
      <c r="F9638" s="90"/>
      <c r="G9638" s="90"/>
      <c r="H9638" s="90"/>
    </row>
    <row r="9639" spans="1:8">
      <c r="A9639" s="90"/>
      <c r="B9639" s="90"/>
      <c r="C9639" s="90"/>
      <c r="D9639" s="90"/>
      <c r="E9639" s="90"/>
      <c r="F9639" s="90"/>
      <c r="G9639" s="90"/>
      <c r="H9639" s="90"/>
    </row>
    <row r="9640" spans="1:8">
      <c r="A9640" s="90"/>
      <c r="B9640" s="90"/>
      <c r="C9640" s="90"/>
      <c r="D9640" s="90"/>
      <c r="E9640" s="90"/>
      <c r="F9640" s="90"/>
      <c r="G9640" s="90"/>
      <c r="H9640" s="90"/>
    </row>
    <row r="9641" spans="1:8">
      <c r="A9641" s="90"/>
      <c r="B9641" s="90"/>
      <c r="C9641" s="90"/>
      <c r="D9641" s="90"/>
      <c r="E9641" s="90"/>
      <c r="F9641" s="90"/>
      <c r="G9641" s="90"/>
      <c r="H9641" s="90"/>
    </row>
    <row r="9642" spans="1:8">
      <c r="A9642" s="90"/>
      <c r="B9642" s="90"/>
      <c r="C9642" s="90"/>
      <c r="D9642" s="90"/>
      <c r="E9642" s="90"/>
      <c r="F9642" s="90"/>
      <c r="G9642" s="90"/>
      <c r="H9642" s="90"/>
    </row>
    <row r="9643" spans="1:8">
      <c r="A9643" s="90"/>
      <c r="B9643" s="90"/>
      <c r="C9643" s="90"/>
      <c r="D9643" s="90"/>
      <c r="E9643" s="90"/>
      <c r="F9643" s="90"/>
      <c r="G9643" s="90"/>
      <c r="H9643" s="90"/>
    </row>
    <row r="9644" spans="1:8">
      <c r="A9644" s="90"/>
      <c r="B9644" s="90"/>
      <c r="C9644" s="90"/>
      <c r="D9644" s="90"/>
      <c r="E9644" s="90"/>
      <c r="F9644" s="90"/>
      <c r="G9644" s="90"/>
      <c r="H9644" s="90"/>
    </row>
    <row r="9645" spans="1:8">
      <c r="A9645" s="90"/>
      <c r="B9645" s="90"/>
      <c r="C9645" s="90"/>
      <c r="D9645" s="90"/>
      <c r="E9645" s="90"/>
      <c r="F9645" s="90"/>
      <c r="G9645" s="90"/>
      <c r="H9645" s="90"/>
    </row>
    <row r="9646" spans="1:8">
      <c r="A9646" s="90"/>
      <c r="B9646" s="90"/>
      <c r="C9646" s="90"/>
      <c r="D9646" s="90"/>
      <c r="E9646" s="90"/>
      <c r="F9646" s="90"/>
      <c r="G9646" s="90"/>
      <c r="H9646" s="90"/>
    </row>
    <row r="9647" spans="1:8">
      <c r="A9647" s="90"/>
      <c r="B9647" s="90"/>
      <c r="C9647" s="90"/>
      <c r="D9647" s="90"/>
      <c r="E9647" s="90"/>
      <c r="F9647" s="90"/>
      <c r="G9647" s="90"/>
      <c r="H9647" s="90"/>
    </row>
    <row r="9648" spans="1:8">
      <c r="A9648" s="90"/>
      <c r="B9648" s="90"/>
      <c r="C9648" s="90"/>
      <c r="D9648" s="90"/>
      <c r="E9648" s="90"/>
      <c r="F9648" s="90"/>
      <c r="G9648" s="90"/>
      <c r="H9648" s="90"/>
    </row>
    <row r="9649" spans="1:8">
      <c r="A9649" s="90"/>
      <c r="B9649" s="90"/>
      <c r="C9649" s="90"/>
      <c r="D9649" s="90"/>
      <c r="E9649" s="90"/>
      <c r="F9649" s="90"/>
      <c r="G9649" s="90"/>
      <c r="H9649" s="90"/>
    </row>
    <row r="9650" spans="1:8">
      <c r="A9650" s="90"/>
      <c r="B9650" s="90"/>
      <c r="C9650" s="90"/>
      <c r="D9650" s="90"/>
      <c r="E9650" s="90"/>
      <c r="F9650" s="90"/>
      <c r="G9650" s="90"/>
      <c r="H9650" s="90"/>
    </row>
    <row r="9651" spans="1:8">
      <c r="A9651" s="90"/>
      <c r="B9651" s="90"/>
      <c r="C9651" s="90"/>
      <c r="D9651" s="90"/>
      <c r="E9651" s="90"/>
      <c r="F9651" s="90"/>
      <c r="G9651" s="90"/>
      <c r="H9651" s="90"/>
    </row>
    <row r="9652" spans="1:8">
      <c r="A9652" s="90"/>
      <c r="B9652" s="90"/>
      <c r="C9652" s="90"/>
      <c r="D9652" s="90"/>
      <c r="E9652" s="90"/>
      <c r="F9652" s="90"/>
      <c r="G9652" s="90"/>
      <c r="H9652" s="90"/>
    </row>
    <row r="9653" spans="1:8">
      <c r="A9653" s="90"/>
      <c r="B9653" s="90"/>
      <c r="C9653" s="90"/>
      <c r="D9653" s="90"/>
      <c r="E9653" s="90"/>
      <c r="F9653" s="90"/>
      <c r="G9653" s="90"/>
      <c r="H9653" s="90"/>
    </row>
    <row r="9654" spans="1:8">
      <c r="A9654" s="90"/>
      <c r="B9654" s="90"/>
      <c r="C9654" s="90"/>
      <c r="D9654" s="90"/>
      <c r="E9654" s="90"/>
      <c r="F9654" s="90"/>
      <c r="G9654" s="90"/>
      <c r="H9654" s="90"/>
    </row>
    <row r="9655" spans="1:8">
      <c r="A9655" s="90"/>
      <c r="B9655" s="90"/>
      <c r="C9655" s="90"/>
      <c r="D9655" s="90"/>
      <c r="E9655" s="90"/>
      <c r="F9655" s="90"/>
      <c r="G9655" s="90"/>
      <c r="H9655" s="90"/>
    </row>
    <row r="9656" spans="1:8">
      <c r="A9656" s="90"/>
      <c r="B9656" s="90"/>
      <c r="C9656" s="90"/>
      <c r="D9656" s="90"/>
      <c r="E9656" s="90"/>
      <c r="F9656" s="90"/>
      <c r="G9656" s="90"/>
      <c r="H9656" s="90"/>
    </row>
    <row r="9657" spans="1:8">
      <c r="A9657" s="90"/>
      <c r="B9657" s="90"/>
      <c r="C9657" s="90"/>
      <c r="D9657" s="90"/>
      <c r="E9657" s="90"/>
      <c r="F9657" s="90"/>
      <c r="G9657" s="90"/>
      <c r="H9657" s="90"/>
    </row>
    <row r="9658" spans="1:8">
      <c r="A9658" s="90"/>
      <c r="B9658" s="90"/>
      <c r="C9658" s="90"/>
      <c r="D9658" s="90"/>
      <c r="E9658" s="90"/>
      <c r="F9658" s="90"/>
      <c r="G9658" s="90"/>
      <c r="H9658" s="90"/>
    </row>
    <row r="9659" spans="1:8">
      <c r="A9659" s="90"/>
      <c r="B9659" s="90"/>
      <c r="C9659" s="90"/>
      <c r="D9659" s="90"/>
      <c r="E9659" s="90"/>
      <c r="F9659" s="90"/>
      <c r="G9659" s="90"/>
      <c r="H9659" s="90"/>
    </row>
    <row r="9660" spans="1:8">
      <c r="A9660" s="90"/>
      <c r="B9660" s="90"/>
      <c r="C9660" s="90"/>
      <c r="D9660" s="90"/>
      <c r="E9660" s="90"/>
      <c r="F9660" s="90"/>
      <c r="G9660" s="90"/>
      <c r="H9660" s="90"/>
    </row>
    <row r="9661" spans="1:8">
      <c r="A9661" s="90"/>
      <c r="B9661" s="90"/>
      <c r="C9661" s="90"/>
      <c r="D9661" s="90"/>
      <c r="E9661" s="90"/>
      <c r="F9661" s="90"/>
      <c r="G9661" s="90"/>
      <c r="H9661" s="90"/>
    </row>
    <row r="9662" spans="1:8">
      <c r="A9662" s="90"/>
      <c r="B9662" s="90"/>
      <c r="C9662" s="90"/>
      <c r="D9662" s="90"/>
      <c r="E9662" s="90"/>
      <c r="F9662" s="90"/>
      <c r="G9662" s="90"/>
      <c r="H9662" s="90"/>
    </row>
    <row r="9663" spans="1:8">
      <c r="A9663" s="90"/>
      <c r="B9663" s="90"/>
      <c r="C9663" s="90"/>
      <c r="D9663" s="90"/>
      <c r="E9663" s="90"/>
      <c r="F9663" s="90"/>
      <c r="G9663" s="90"/>
      <c r="H9663" s="90"/>
    </row>
    <row r="9664" spans="1:8">
      <c r="A9664" s="90"/>
      <c r="B9664" s="90"/>
      <c r="C9664" s="90"/>
      <c r="D9664" s="90"/>
      <c r="E9664" s="90"/>
      <c r="F9664" s="90"/>
      <c r="G9664" s="90"/>
      <c r="H9664" s="90"/>
    </row>
    <row r="9665" spans="1:8">
      <c r="A9665" s="90"/>
      <c r="B9665" s="90"/>
      <c r="C9665" s="90"/>
      <c r="D9665" s="90"/>
      <c r="E9665" s="90"/>
      <c r="F9665" s="90"/>
      <c r="G9665" s="90"/>
      <c r="H9665" s="90"/>
    </row>
    <row r="9666" spans="1:8">
      <c r="A9666" s="90"/>
      <c r="B9666" s="90"/>
      <c r="C9666" s="90"/>
      <c r="D9666" s="90"/>
      <c r="E9666" s="90"/>
      <c r="F9666" s="90"/>
      <c r="G9666" s="90"/>
      <c r="H9666" s="90"/>
    </row>
    <row r="9667" spans="1:8">
      <c r="A9667" s="90"/>
      <c r="B9667" s="90"/>
      <c r="C9667" s="90"/>
      <c r="D9667" s="90"/>
      <c r="E9667" s="90"/>
      <c r="F9667" s="90"/>
      <c r="G9667" s="90"/>
      <c r="H9667" s="90"/>
    </row>
    <row r="9668" spans="1:8">
      <c r="A9668" s="90"/>
      <c r="B9668" s="90"/>
      <c r="C9668" s="90"/>
      <c r="D9668" s="90"/>
      <c r="E9668" s="90"/>
      <c r="F9668" s="90"/>
      <c r="G9668" s="90"/>
      <c r="H9668" s="90"/>
    </row>
    <row r="9669" spans="1:8">
      <c r="A9669" s="90"/>
      <c r="B9669" s="90"/>
      <c r="C9669" s="90"/>
      <c r="D9669" s="90"/>
      <c r="E9669" s="90"/>
      <c r="F9669" s="90"/>
      <c r="G9669" s="90"/>
      <c r="H9669" s="90"/>
    </row>
    <row r="9670" spans="1:8">
      <c r="A9670" s="90"/>
      <c r="B9670" s="90"/>
      <c r="C9670" s="90"/>
      <c r="D9670" s="90"/>
      <c r="E9670" s="90"/>
      <c r="F9670" s="90"/>
      <c r="G9670" s="90"/>
      <c r="H9670" s="90"/>
    </row>
    <row r="9671" spans="1:8">
      <c r="A9671" s="90"/>
      <c r="B9671" s="90"/>
      <c r="C9671" s="90"/>
      <c r="D9671" s="90"/>
      <c r="E9671" s="90"/>
      <c r="F9671" s="90"/>
      <c r="G9671" s="90"/>
      <c r="H9671" s="90"/>
    </row>
    <row r="9672" spans="1:8">
      <c r="A9672" s="90"/>
      <c r="B9672" s="90"/>
      <c r="C9672" s="90"/>
      <c r="D9672" s="90"/>
      <c r="E9672" s="90"/>
      <c r="F9672" s="90"/>
      <c r="G9672" s="90"/>
      <c r="H9672" s="90"/>
    </row>
    <row r="9673" spans="1:8">
      <c r="A9673" s="90"/>
      <c r="B9673" s="90"/>
      <c r="C9673" s="90"/>
      <c r="D9673" s="90"/>
      <c r="E9673" s="90"/>
      <c r="F9673" s="90"/>
      <c r="G9673" s="90"/>
      <c r="H9673" s="90"/>
    </row>
    <row r="9674" spans="1:8">
      <c r="A9674" s="90"/>
      <c r="B9674" s="90"/>
      <c r="C9674" s="90"/>
      <c r="D9674" s="90"/>
      <c r="E9674" s="90"/>
      <c r="F9674" s="90"/>
      <c r="G9674" s="90"/>
      <c r="H9674" s="90"/>
    </row>
    <row r="9675" spans="1:8">
      <c r="A9675" s="90"/>
      <c r="B9675" s="90"/>
      <c r="C9675" s="90"/>
      <c r="D9675" s="90"/>
      <c r="E9675" s="90"/>
      <c r="F9675" s="90"/>
      <c r="G9675" s="90"/>
      <c r="H9675" s="90"/>
    </row>
    <row r="9676" spans="1:8">
      <c r="A9676" s="90"/>
      <c r="B9676" s="90"/>
      <c r="C9676" s="90"/>
      <c r="D9676" s="90"/>
      <c r="E9676" s="90"/>
      <c r="F9676" s="90"/>
      <c r="G9676" s="90"/>
      <c r="H9676" s="90"/>
    </row>
    <row r="9677" spans="1:8">
      <c r="A9677" s="90"/>
      <c r="B9677" s="90"/>
      <c r="C9677" s="90"/>
      <c r="D9677" s="90"/>
      <c r="E9677" s="90"/>
      <c r="F9677" s="90"/>
      <c r="G9677" s="90"/>
      <c r="H9677" s="90"/>
    </row>
    <row r="9678" spans="1:8">
      <c r="A9678" s="90"/>
      <c r="B9678" s="90"/>
      <c r="C9678" s="90"/>
      <c r="D9678" s="90"/>
      <c r="E9678" s="90"/>
      <c r="F9678" s="90"/>
      <c r="G9678" s="90"/>
      <c r="H9678" s="90"/>
    </row>
    <row r="9679" spans="1:8">
      <c r="A9679" s="90"/>
      <c r="B9679" s="90"/>
      <c r="C9679" s="90"/>
      <c r="D9679" s="90"/>
      <c r="E9679" s="90"/>
      <c r="F9679" s="90"/>
      <c r="G9679" s="90"/>
      <c r="H9679" s="90"/>
    </row>
    <row r="9680" spans="1:8">
      <c r="A9680" s="90"/>
      <c r="B9680" s="90"/>
      <c r="C9680" s="90"/>
      <c r="D9680" s="90"/>
      <c r="E9680" s="90"/>
      <c r="F9680" s="90"/>
      <c r="G9680" s="90"/>
      <c r="H9680" s="90"/>
    </row>
    <row r="9681" spans="1:8">
      <c r="A9681" s="90"/>
      <c r="B9681" s="90"/>
      <c r="C9681" s="90"/>
      <c r="D9681" s="90"/>
      <c r="E9681" s="90"/>
      <c r="F9681" s="90"/>
      <c r="G9681" s="90"/>
      <c r="H9681" s="90"/>
    </row>
    <row r="9682" spans="1:8">
      <c r="A9682" s="90"/>
      <c r="B9682" s="90"/>
      <c r="C9682" s="90"/>
      <c r="D9682" s="90"/>
      <c r="E9682" s="90"/>
      <c r="F9682" s="90"/>
      <c r="G9682" s="90"/>
      <c r="H9682" s="90"/>
    </row>
    <row r="9683" spans="1:8">
      <c r="A9683" s="90"/>
      <c r="B9683" s="90"/>
      <c r="C9683" s="90"/>
      <c r="D9683" s="90"/>
      <c r="E9683" s="90"/>
      <c r="F9683" s="90"/>
      <c r="G9683" s="90"/>
      <c r="H9683" s="90"/>
    </row>
    <row r="9684" spans="1:8">
      <c r="A9684" s="90"/>
      <c r="B9684" s="90"/>
      <c r="C9684" s="90"/>
      <c r="D9684" s="90"/>
      <c r="E9684" s="90"/>
      <c r="F9684" s="90"/>
      <c r="G9684" s="90"/>
      <c r="H9684" s="90"/>
    </row>
    <row r="9685" spans="1:8">
      <c r="A9685" s="90"/>
      <c r="B9685" s="90"/>
      <c r="C9685" s="90"/>
      <c r="D9685" s="90"/>
      <c r="E9685" s="90"/>
      <c r="F9685" s="90"/>
      <c r="G9685" s="90"/>
      <c r="H9685" s="90"/>
    </row>
    <row r="9686" spans="1:8">
      <c r="A9686" s="90"/>
      <c r="B9686" s="90"/>
      <c r="C9686" s="90"/>
      <c r="D9686" s="90"/>
      <c r="E9686" s="90"/>
      <c r="F9686" s="90"/>
      <c r="G9686" s="90"/>
      <c r="H9686" s="90"/>
    </row>
    <row r="9687" spans="1:8">
      <c r="A9687" s="90"/>
      <c r="B9687" s="90"/>
      <c r="C9687" s="90"/>
      <c r="D9687" s="90"/>
      <c r="E9687" s="90"/>
      <c r="F9687" s="90"/>
      <c r="G9687" s="90"/>
      <c r="H9687" s="90"/>
    </row>
    <row r="9688" spans="1:8">
      <c r="A9688" s="90"/>
      <c r="B9688" s="90"/>
      <c r="C9688" s="90"/>
      <c r="D9688" s="90"/>
      <c r="E9688" s="90"/>
      <c r="F9688" s="90"/>
      <c r="G9688" s="90"/>
      <c r="H9688" s="90"/>
    </row>
    <row r="9689" spans="1:8">
      <c r="A9689" s="90"/>
      <c r="B9689" s="90"/>
      <c r="C9689" s="90"/>
      <c r="D9689" s="90"/>
      <c r="E9689" s="90"/>
      <c r="F9689" s="90"/>
      <c r="G9689" s="90"/>
      <c r="H9689" s="90"/>
    </row>
    <row r="9690" spans="1:8">
      <c r="A9690" s="90"/>
      <c r="B9690" s="90"/>
      <c r="C9690" s="90"/>
      <c r="D9690" s="90"/>
      <c r="E9690" s="90"/>
      <c r="F9690" s="90"/>
      <c r="G9690" s="90"/>
      <c r="H9690" s="90"/>
    </row>
    <row r="9691" spans="1:8">
      <c r="A9691" s="90"/>
      <c r="B9691" s="90"/>
      <c r="C9691" s="90"/>
      <c r="D9691" s="90"/>
      <c r="E9691" s="90"/>
      <c r="F9691" s="90"/>
      <c r="G9691" s="90"/>
      <c r="H9691" s="90"/>
    </row>
    <row r="9692" spans="1:8">
      <c r="A9692" s="90"/>
      <c r="B9692" s="90"/>
      <c r="C9692" s="90"/>
      <c r="D9692" s="90"/>
      <c r="E9692" s="90"/>
      <c r="F9692" s="90"/>
      <c r="G9692" s="90"/>
      <c r="H9692" s="90"/>
    </row>
    <row r="9693" spans="1:8">
      <c r="A9693" s="90"/>
      <c r="B9693" s="90"/>
      <c r="C9693" s="90"/>
      <c r="D9693" s="90"/>
      <c r="E9693" s="90"/>
      <c r="F9693" s="90"/>
      <c r="G9693" s="90"/>
      <c r="H9693" s="90"/>
    </row>
    <row r="9694" spans="1:8">
      <c r="A9694" s="90"/>
      <c r="B9694" s="90"/>
      <c r="C9694" s="90"/>
      <c r="D9694" s="90"/>
      <c r="E9694" s="90"/>
      <c r="F9694" s="90"/>
      <c r="G9694" s="90"/>
      <c r="H9694" s="90"/>
    </row>
    <row r="9695" spans="1:8">
      <c r="A9695" s="90"/>
      <c r="B9695" s="90"/>
      <c r="C9695" s="90"/>
      <c r="D9695" s="90"/>
      <c r="E9695" s="90"/>
      <c r="F9695" s="90"/>
      <c r="G9695" s="90"/>
      <c r="H9695" s="90"/>
    </row>
    <row r="9696" spans="1:8">
      <c r="A9696" s="90"/>
      <c r="B9696" s="90"/>
      <c r="C9696" s="90"/>
      <c r="D9696" s="90"/>
      <c r="E9696" s="90"/>
      <c r="F9696" s="90"/>
      <c r="G9696" s="90"/>
      <c r="H9696" s="90"/>
    </row>
    <row r="9697" spans="1:8">
      <c r="A9697" s="90"/>
      <c r="B9697" s="90"/>
      <c r="C9697" s="90"/>
      <c r="D9697" s="90"/>
      <c r="E9697" s="90"/>
      <c r="F9697" s="90"/>
      <c r="G9697" s="90"/>
      <c r="H9697" s="90"/>
    </row>
    <row r="9698" spans="1:8">
      <c r="A9698" s="90"/>
      <c r="B9698" s="90"/>
      <c r="C9698" s="90"/>
      <c r="D9698" s="90"/>
      <c r="E9698" s="90"/>
      <c r="F9698" s="90"/>
      <c r="G9698" s="90"/>
      <c r="H9698" s="90"/>
    </row>
    <row r="9699" spans="1:8">
      <c r="A9699" s="90"/>
      <c r="B9699" s="90"/>
      <c r="C9699" s="90"/>
      <c r="D9699" s="90"/>
      <c r="E9699" s="90"/>
      <c r="F9699" s="90"/>
      <c r="G9699" s="90"/>
      <c r="H9699" s="90"/>
    </row>
    <row r="9700" spans="1:8">
      <c r="A9700" s="90"/>
      <c r="B9700" s="90"/>
      <c r="C9700" s="90"/>
      <c r="D9700" s="90"/>
      <c r="E9700" s="90"/>
      <c r="F9700" s="90"/>
      <c r="G9700" s="90"/>
      <c r="H9700" s="90"/>
    </row>
    <row r="9701" spans="1:8">
      <c r="A9701" s="90"/>
      <c r="B9701" s="90"/>
      <c r="C9701" s="90"/>
      <c r="D9701" s="90"/>
      <c r="E9701" s="90"/>
      <c r="F9701" s="90"/>
      <c r="G9701" s="90"/>
      <c r="H9701" s="90"/>
    </row>
    <row r="9702" spans="1:8">
      <c r="A9702" s="90"/>
      <c r="B9702" s="90"/>
      <c r="C9702" s="90"/>
      <c r="D9702" s="90"/>
      <c r="E9702" s="90"/>
      <c r="F9702" s="90"/>
      <c r="G9702" s="90"/>
      <c r="H9702" s="90"/>
    </row>
    <row r="9703" spans="1:8">
      <c r="A9703" s="90"/>
      <c r="B9703" s="90"/>
      <c r="C9703" s="90"/>
      <c r="D9703" s="90"/>
      <c r="E9703" s="90"/>
      <c r="F9703" s="90"/>
      <c r="G9703" s="90"/>
      <c r="H9703" s="90"/>
    </row>
    <row r="9704" spans="1:8">
      <c r="A9704" s="90"/>
      <c r="B9704" s="90"/>
      <c r="C9704" s="90"/>
      <c r="D9704" s="90"/>
      <c r="E9704" s="90"/>
      <c r="F9704" s="90"/>
      <c r="G9704" s="90"/>
      <c r="H9704" s="90"/>
    </row>
    <row r="9705" spans="1:8">
      <c r="A9705" s="90"/>
      <c r="B9705" s="90"/>
      <c r="C9705" s="90"/>
      <c r="D9705" s="90"/>
      <c r="E9705" s="90"/>
      <c r="F9705" s="90"/>
      <c r="G9705" s="90"/>
      <c r="H9705" s="90"/>
    </row>
    <row r="9706" spans="1:8">
      <c r="A9706" s="90"/>
      <c r="B9706" s="90"/>
      <c r="C9706" s="90"/>
      <c r="D9706" s="90"/>
      <c r="E9706" s="90"/>
      <c r="F9706" s="90"/>
      <c r="G9706" s="90"/>
      <c r="H9706" s="90"/>
    </row>
    <row r="9707" spans="1:8">
      <c r="A9707" s="90"/>
      <c r="B9707" s="90"/>
      <c r="C9707" s="90"/>
      <c r="D9707" s="90"/>
      <c r="E9707" s="90"/>
      <c r="F9707" s="90"/>
      <c r="G9707" s="90"/>
      <c r="H9707" s="90"/>
    </row>
    <row r="9708" spans="1:8">
      <c r="A9708" s="90"/>
      <c r="B9708" s="90"/>
      <c r="C9708" s="90"/>
      <c r="D9708" s="90"/>
      <c r="E9708" s="90"/>
      <c r="F9708" s="90"/>
      <c r="G9708" s="90"/>
      <c r="H9708" s="90"/>
    </row>
    <row r="9709" spans="1:8">
      <c r="A9709" s="90"/>
      <c r="B9709" s="90"/>
      <c r="C9709" s="90"/>
      <c r="D9709" s="90"/>
      <c r="E9709" s="90"/>
      <c r="F9709" s="90"/>
      <c r="G9709" s="90"/>
      <c r="H9709" s="90"/>
    </row>
    <row r="9710" spans="1:8">
      <c r="A9710" s="90"/>
      <c r="B9710" s="90"/>
      <c r="C9710" s="90"/>
      <c r="D9710" s="90"/>
      <c r="E9710" s="90"/>
      <c r="F9710" s="90"/>
      <c r="G9710" s="90"/>
      <c r="H9710" s="90"/>
    </row>
    <row r="9711" spans="1:8">
      <c r="A9711" s="90"/>
      <c r="B9711" s="90"/>
      <c r="C9711" s="90"/>
      <c r="D9711" s="90"/>
      <c r="E9711" s="90"/>
      <c r="F9711" s="90"/>
      <c r="G9711" s="90"/>
      <c r="H9711" s="90"/>
    </row>
    <row r="9712" spans="1:8">
      <c r="A9712" s="90"/>
      <c r="B9712" s="90"/>
      <c r="C9712" s="90"/>
      <c r="D9712" s="90"/>
      <c r="E9712" s="90"/>
      <c r="F9712" s="90"/>
      <c r="G9712" s="90"/>
      <c r="H9712" s="90"/>
    </row>
    <row r="9713" spans="1:8">
      <c r="A9713" s="90"/>
      <c r="B9713" s="90"/>
      <c r="C9713" s="90"/>
      <c r="D9713" s="90"/>
      <c r="E9713" s="90"/>
      <c r="F9713" s="90"/>
      <c r="G9713" s="90"/>
      <c r="H9713" s="90"/>
    </row>
    <row r="9714" spans="1:8">
      <c r="A9714" s="90"/>
      <c r="B9714" s="90"/>
      <c r="C9714" s="90"/>
      <c r="D9714" s="90"/>
      <c r="E9714" s="90"/>
      <c r="F9714" s="90"/>
      <c r="G9714" s="90"/>
      <c r="H9714" s="90"/>
    </row>
    <row r="9715" spans="1:8">
      <c r="A9715" s="90"/>
      <c r="B9715" s="90"/>
      <c r="C9715" s="90"/>
      <c r="D9715" s="90"/>
      <c r="E9715" s="90"/>
      <c r="F9715" s="90"/>
      <c r="G9715" s="90"/>
      <c r="H9715" s="90"/>
    </row>
    <row r="9716" spans="1:8">
      <c r="A9716" s="90"/>
      <c r="B9716" s="90"/>
      <c r="C9716" s="90"/>
      <c r="D9716" s="90"/>
      <c r="E9716" s="90"/>
      <c r="F9716" s="90"/>
      <c r="G9716" s="90"/>
      <c r="H9716" s="90"/>
    </row>
    <row r="9717" spans="1:8">
      <c r="A9717" s="90"/>
      <c r="B9717" s="90"/>
      <c r="C9717" s="90"/>
      <c r="D9717" s="90"/>
      <c r="E9717" s="90"/>
      <c r="F9717" s="90"/>
      <c r="G9717" s="90"/>
      <c r="H9717" s="90"/>
    </row>
    <row r="9718" spans="1:8">
      <c r="A9718" s="90"/>
      <c r="B9718" s="90"/>
      <c r="C9718" s="90"/>
      <c r="D9718" s="90"/>
      <c r="E9718" s="90"/>
      <c r="F9718" s="90"/>
      <c r="G9718" s="90"/>
      <c r="H9718" s="90"/>
    </row>
    <row r="9719" spans="1:8">
      <c r="A9719" s="90"/>
      <c r="B9719" s="90"/>
      <c r="C9719" s="90"/>
      <c r="D9719" s="90"/>
      <c r="E9719" s="90"/>
      <c r="F9719" s="90"/>
      <c r="G9719" s="90"/>
      <c r="H9719" s="90"/>
    </row>
    <row r="9720" spans="1:8">
      <c r="A9720" s="90"/>
      <c r="B9720" s="90"/>
      <c r="C9720" s="90"/>
      <c r="D9720" s="90"/>
      <c r="E9720" s="90"/>
      <c r="F9720" s="90"/>
      <c r="G9720" s="90"/>
      <c r="H9720" s="90"/>
    </row>
    <row r="9721" spans="1:8">
      <c r="A9721" s="90"/>
      <c r="B9721" s="90"/>
      <c r="C9721" s="90"/>
      <c r="D9721" s="90"/>
      <c r="E9721" s="90"/>
      <c r="F9721" s="90"/>
      <c r="G9721" s="90"/>
      <c r="H9721" s="90"/>
    </row>
    <row r="9722" spans="1:8">
      <c r="A9722" s="90"/>
      <c r="B9722" s="90"/>
      <c r="C9722" s="90"/>
      <c r="D9722" s="90"/>
      <c r="E9722" s="90"/>
      <c r="F9722" s="90"/>
      <c r="G9722" s="90"/>
      <c r="H9722" s="90"/>
    </row>
    <row r="9723" spans="1:8">
      <c r="A9723" s="90"/>
      <c r="B9723" s="90"/>
      <c r="C9723" s="90"/>
      <c r="D9723" s="90"/>
      <c r="E9723" s="90"/>
      <c r="F9723" s="90"/>
      <c r="G9723" s="90"/>
      <c r="H9723" s="90"/>
    </row>
    <row r="9724" spans="1:8">
      <c r="A9724" s="90"/>
      <c r="B9724" s="90"/>
      <c r="C9724" s="90"/>
      <c r="D9724" s="90"/>
      <c r="E9724" s="90"/>
      <c r="F9724" s="90"/>
      <c r="G9724" s="90"/>
      <c r="H9724" s="90"/>
    </row>
    <row r="9725" spans="1:8">
      <c r="A9725" s="90"/>
      <c r="B9725" s="90"/>
      <c r="C9725" s="90"/>
      <c r="D9725" s="90"/>
      <c r="E9725" s="90"/>
      <c r="F9725" s="90"/>
      <c r="G9725" s="90"/>
      <c r="H9725" s="90"/>
    </row>
    <row r="9726" spans="1:8">
      <c r="A9726" s="90"/>
      <c r="B9726" s="90"/>
      <c r="C9726" s="90"/>
      <c r="D9726" s="90"/>
      <c r="E9726" s="90"/>
      <c r="F9726" s="90"/>
      <c r="G9726" s="90"/>
      <c r="H9726" s="90"/>
    </row>
    <row r="9727" spans="1:8">
      <c r="A9727" s="90"/>
      <c r="B9727" s="90"/>
      <c r="C9727" s="90"/>
      <c r="D9727" s="90"/>
      <c r="E9727" s="90"/>
      <c r="F9727" s="90"/>
      <c r="G9727" s="90"/>
      <c r="H9727" s="90"/>
    </row>
    <row r="9728" spans="1:8">
      <c r="A9728" s="90"/>
      <c r="B9728" s="90"/>
      <c r="C9728" s="90"/>
      <c r="D9728" s="90"/>
      <c r="E9728" s="90"/>
      <c r="F9728" s="90"/>
      <c r="G9728" s="90"/>
      <c r="H9728" s="90"/>
    </row>
    <row r="9729" spans="1:8">
      <c r="A9729" s="90"/>
      <c r="B9729" s="90"/>
      <c r="C9729" s="90"/>
      <c r="D9729" s="90"/>
      <c r="E9729" s="90"/>
      <c r="F9729" s="90"/>
      <c r="G9729" s="90"/>
      <c r="H9729" s="90"/>
    </row>
    <row r="9730" spans="1:8">
      <c r="A9730" s="90"/>
      <c r="B9730" s="90"/>
      <c r="C9730" s="90"/>
      <c r="D9730" s="90"/>
      <c r="E9730" s="90"/>
      <c r="F9730" s="90"/>
      <c r="G9730" s="90"/>
      <c r="H9730" s="90"/>
    </row>
    <row r="9731" spans="1:8">
      <c r="A9731" s="90"/>
      <c r="B9731" s="90"/>
      <c r="C9731" s="90"/>
      <c r="D9731" s="90"/>
      <c r="E9731" s="90"/>
      <c r="F9731" s="90"/>
      <c r="G9731" s="90"/>
      <c r="H9731" s="90"/>
    </row>
    <row r="9732" spans="1:8">
      <c r="A9732" s="90"/>
      <c r="B9732" s="90"/>
      <c r="C9732" s="90"/>
      <c r="D9732" s="90"/>
      <c r="E9732" s="90"/>
      <c r="F9732" s="90"/>
      <c r="G9732" s="90"/>
      <c r="H9732" s="90"/>
    </row>
    <row r="9733" spans="1:8">
      <c r="A9733" s="90"/>
      <c r="B9733" s="90"/>
      <c r="C9733" s="90"/>
      <c r="D9733" s="90"/>
      <c r="E9733" s="90"/>
      <c r="F9733" s="90"/>
      <c r="G9733" s="90"/>
      <c r="H9733" s="90"/>
    </row>
    <row r="9734" spans="1:8">
      <c r="A9734" s="90"/>
      <c r="B9734" s="90"/>
      <c r="C9734" s="90"/>
      <c r="D9734" s="90"/>
      <c r="E9734" s="90"/>
      <c r="F9734" s="90"/>
      <c r="G9734" s="90"/>
      <c r="H9734" s="90"/>
    </row>
    <row r="9735" spans="1:8">
      <c r="A9735" s="90"/>
      <c r="B9735" s="90"/>
      <c r="C9735" s="90"/>
      <c r="D9735" s="90"/>
      <c r="E9735" s="90"/>
      <c r="F9735" s="90"/>
      <c r="G9735" s="90"/>
      <c r="H9735" s="90"/>
    </row>
    <row r="9736" spans="1:8">
      <c r="A9736" s="90"/>
      <c r="B9736" s="90"/>
      <c r="C9736" s="90"/>
      <c r="D9736" s="90"/>
      <c r="E9736" s="90"/>
      <c r="F9736" s="90"/>
      <c r="G9736" s="90"/>
      <c r="H9736" s="90"/>
    </row>
    <row r="9737" spans="1:8">
      <c r="A9737" s="90"/>
      <c r="B9737" s="90"/>
      <c r="C9737" s="90"/>
      <c r="D9737" s="90"/>
      <c r="E9737" s="90"/>
      <c r="F9737" s="90"/>
      <c r="G9737" s="90"/>
      <c r="H9737" s="90"/>
    </row>
    <row r="9738" spans="1:8">
      <c r="A9738" s="90"/>
      <c r="B9738" s="90"/>
      <c r="C9738" s="90"/>
      <c r="D9738" s="90"/>
      <c r="E9738" s="90"/>
      <c r="F9738" s="90"/>
      <c r="G9738" s="90"/>
      <c r="H9738" s="90"/>
    </row>
    <row r="9739" spans="1:8">
      <c r="A9739" s="90"/>
      <c r="B9739" s="90"/>
      <c r="C9739" s="90"/>
      <c r="D9739" s="90"/>
      <c r="E9739" s="90"/>
      <c r="F9739" s="90"/>
      <c r="G9739" s="90"/>
      <c r="H9739" s="90"/>
    </row>
    <row r="9740" spans="1:8">
      <c r="A9740" s="90"/>
      <c r="B9740" s="90"/>
      <c r="C9740" s="90"/>
      <c r="D9740" s="90"/>
      <c r="E9740" s="90"/>
      <c r="F9740" s="90"/>
      <c r="G9740" s="90"/>
      <c r="H9740" s="90"/>
    </row>
    <row r="9741" spans="1:8">
      <c r="A9741" s="90"/>
      <c r="B9741" s="90"/>
      <c r="C9741" s="90"/>
      <c r="D9741" s="90"/>
      <c r="E9741" s="90"/>
      <c r="F9741" s="90"/>
      <c r="G9741" s="90"/>
      <c r="H9741" s="90"/>
    </row>
    <row r="9742" spans="1:8">
      <c r="A9742" s="90"/>
      <c r="B9742" s="90"/>
      <c r="C9742" s="90"/>
      <c r="D9742" s="90"/>
      <c r="E9742" s="90"/>
      <c r="F9742" s="90"/>
      <c r="G9742" s="90"/>
      <c r="H9742" s="90"/>
    </row>
    <row r="9743" spans="1:8">
      <c r="A9743" s="90"/>
      <c r="B9743" s="90"/>
      <c r="C9743" s="90"/>
      <c r="D9743" s="90"/>
      <c r="E9743" s="90"/>
      <c r="F9743" s="90"/>
      <c r="G9743" s="90"/>
      <c r="H9743" s="90"/>
    </row>
    <row r="9744" spans="1:8">
      <c r="A9744" s="90"/>
      <c r="B9744" s="90"/>
      <c r="C9744" s="90"/>
      <c r="D9744" s="90"/>
      <c r="E9744" s="90"/>
      <c r="F9744" s="90"/>
      <c r="G9744" s="90"/>
      <c r="H9744" s="90"/>
    </row>
    <row r="9745" spans="1:8">
      <c r="A9745" s="90"/>
      <c r="B9745" s="90"/>
      <c r="C9745" s="90"/>
      <c r="D9745" s="90"/>
      <c r="E9745" s="90"/>
      <c r="F9745" s="90"/>
      <c r="G9745" s="90"/>
      <c r="H9745" s="90"/>
    </row>
    <row r="9746" spans="1:8">
      <c r="A9746" s="90"/>
      <c r="B9746" s="90"/>
      <c r="C9746" s="90"/>
      <c r="D9746" s="90"/>
      <c r="E9746" s="90"/>
      <c r="F9746" s="90"/>
      <c r="G9746" s="90"/>
      <c r="H9746" s="90"/>
    </row>
    <row r="9747" spans="1:8">
      <c r="A9747" s="90"/>
      <c r="B9747" s="90"/>
      <c r="C9747" s="90"/>
      <c r="D9747" s="90"/>
      <c r="E9747" s="90"/>
      <c r="F9747" s="90"/>
      <c r="G9747" s="90"/>
      <c r="H9747" s="90"/>
    </row>
    <row r="9748" spans="1:8">
      <c r="A9748" s="90"/>
      <c r="B9748" s="90"/>
      <c r="C9748" s="90"/>
      <c r="D9748" s="90"/>
      <c r="E9748" s="90"/>
      <c r="F9748" s="90"/>
      <c r="G9748" s="90"/>
      <c r="H9748" s="90"/>
    </row>
    <row r="9749" spans="1:8">
      <c r="A9749" s="90"/>
      <c r="B9749" s="90"/>
      <c r="C9749" s="90"/>
      <c r="D9749" s="90"/>
      <c r="E9749" s="90"/>
      <c r="F9749" s="90"/>
      <c r="G9749" s="90"/>
      <c r="H9749" s="90"/>
    </row>
    <row r="9750" spans="1:8">
      <c r="A9750" s="90"/>
      <c r="B9750" s="90"/>
      <c r="C9750" s="90"/>
      <c r="D9750" s="90"/>
      <c r="E9750" s="90"/>
      <c r="F9750" s="90"/>
      <c r="G9750" s="90"/>
      <c r="H9750" s="90"/>
    </row>
    <row r="9751" spans="1:8">
      <c r="A9751" s="90"/>
      <c r="B9751" s="90"/>
      <c r="C9751" s="90"/>
      <c r="D9751" s="90"/>
      <c r="E9751" s="90"/>
      <c r="F9751" s="90"/>
      <c r="G9751" s="90"/>
      <c r="H9751" s="90"/>
    </row>
    <row r="9752" spans="1:8">
      <c r="A9752" s="90"/>
      <c r="B9752" s="90"/>
      <c r="C9752" s="90"/>
      <c r="D9752" s="90"/>
      <c r="E9752" s="90"/>
      <c r="F9752" s="90"/>
      <c r="G9752" s="90"/>
      <c r="H9752" s="90"/>
    </row>
    <row r="9753" spans="1:8">
      <c r="A9753" s="90"/>
      <c r="B9753" s="90"/>
      <c r="C9753" s="90"/>
      <c r="D9753" s="90"/>
      <c r="E9753" s="90"/>
      <c r="F9753" s="90"/>
      <c r="G9753" s="90"/>
      <c r="H9753" s="90"/>
    </row>
    <row r="9754" spans="1:8">
      <c r="A9754" s="90"/>
      <c r="B9754" s="90"/>
      <c r="C9754" s="90"/>
      <c r="D9754" s="90"/>
      <c r="E9754" s="90"/>
      <c r="F9754" s="90"/>
      <c r="G9754" s="90"/>
      <c r="H9754" s="90"/>
    </row>
    <row r="9755" spans="1:8">
      <c r="A9755" s="90"/>
      <c r="B9755" s="90"/>
      <c r="C9755" s="90"/>
      <c r="D9755" s="90"/>
      <c r="E9755" s="90"/>
      <c r="F9755" s="90"/>
      <c r="G9755" s="90"/>
      <c r="H9755" s="90"/>
    </row>
    <row r="9756" spans="1:8">
      <c r="A9756" s="90"/>
      <c r="B9756" s="90"/>
      <c r="C9756" s="90"/>
      <c r="D9756" s="90"/>
      <c r="E9756" s="90"/>
      <c r="F9756" s="90"/>
      <c r="G9756" s="90"/>
      <c r="H9756" s="90"/>
    </row>
    <row r="9757" spans="1:8">
      <c r="A9757" s="90"/>
      <c r="B9757" s="90"/>
      <c r="C9757" s="90"/>
      <c r="D9757" s="90"/>
      <c r="E9757" s="90"/>
      <c r="F9757" s="90"/>
      <c r="G9757" s="90"/>
      <c r="H9757" s="90"/>
    </row>
    <row r="9758" spans="1:8">
      <c r="A9758" s="90"/>
      <c r="B9758" s="90"/>
      <c r="C9758" s="90"/>
      <c r="D9758" s="90"/>
      <c r="E9758" s="90"/>
      <c r="F9758" s="90"/>
      <c r="G9758" s="90"/>
      <c r="H9758" s="90"/>
    </row>
    <row r="9759" spans="1:8">
      <c r="A9759" s="90"/>
      <c r="B9759" s="90"/>
      <c r="C9759" s="90"/>
      <c r="D9759" s="90"/>
      <c r="E9759" s="90"/>
      <c r="F9759" s="90"/>
      <c r="G9759" s="90"/>
      <c r="H9759" s="90"/>
    </row>
    <row r="9760" spans="1:8">
      <c r="A9760" s="90"/>
      <c r="B9760" s="90"/>
      <c r="C9760" s="90"/>
      <c r="D9760" s="90"/>
      <c r="E9760" s="90"/>
      <c r="F9760" s="90"/>
      <c r="G9760" s="90"/>
      <c r="H9760" s="90"/>
    </row>
    <row r="9761" spans="1:8">
      <c r="A9761" s="90"/>
      <c r="B9761" s="90"/>
      <c r="C9761" s="90"/>
      <c r="D9761" s="90"/>
      <c r="E9761" s="90"/>
      <c r="F9761" s="90"/>
      <c r="G9761" s="90"/>
      <c r="H9761" s="90"/>
    </row>
    <row r="9762" spans="1:8">
      <c r="A9762" s="90"/>
      <c r="B9762" s="90"/>
      <c r="C9762" s="90"/>
      <c r="D9762" s="90"/>
      <c r="E9762" s="90"/>
      <c r="F9762" s="90"/>
      <c r="G9762" s="90"/>
      <c r="H9762" s="90"/>
    </row>
    <row r="9763" spans="1:8">
      <c r="A9763" s="90"/>
      <c r="B9763" s="90"/>
      <c r="C9763" s="90"/>
      <c r="D9763" s="90"/>
      <c r="E9763" s="90"/>
      <c r="F9763" s="90"/>
      <c r="G9763" s="90"/>
      <c r="H9763" s="90"/>
    </row>
    <row r="9764" spans="1:8">
      <c r="A9764" s="90"/>
      <c r="B9764" s="90"/>
      <c r="C9764" s="90"/>
      <c r="D9764" s="90"/>
      <c r="E9764" s="90"/>
      <c r="F9764" s="90"/>
      <c r="G9764" s="90"/>
      <c r="H9764" s="90"/>
    </row>
    <row r="9765" spans="1:8">
      <c r="A9765" s="90"/>
      <c r="B9765" s="90"/>
      <c r="C9765" s="90"/>
      <c r="D9765" s="90"/>
      <c r="E9765" s="90"/>
      <c r="F9765" s="90"/>
      <c r="G9765" s="90"/>
      <c r="H9765" s="90"/>
    </row>
    <row r="9766" spans="1:8">
      <c r="A9766" s="90"/>
      <c r="B9766" s="90"/>
      <c r="C9766" s="90"/>
      <c r="D9766" s="90"/>
      <c r="E9766" s="90"/>
      <c r="F9766" s="90"/>
      <c r="G9766" s="90"/>
      <c r="H9766" s="90"/>
    </row>
    <row r="9767" spans="1:8">
      <c r="A9767" s="90"/>
      <c r="B9767" s="90"/>
      <c r="C9767" s="90"/>
      <c r="D9767" s="90"/>
      <c r="E9767" s="90"/>
      <c r="F9767" s="90"/>
      <c r="G9767" s="90"/>
      <c r="H9767" s="90"/>
    </row>
    <row r="9768" spans="1:8">
      <c r="A9768" s="90"/>
      <c r="B9768" s="90"/>
      <c r="C9768" s="90"/>
      <c r="D9768" s="90"/>
      <c r="E9768" s="90"/>
      <c r="F9768" s="90"/>
      <c r="G9768" s="90"/>
      <c r="H9768" s="90"/>
    </row>
    <row r="9769" spans="1:8">
      <c r="A9769" s="90"/>
      <c r="B9769" s="90"/>
      <c r="C9769" s="90"/>
      <c r="D9769" s="90"/>
      <c r="E9769" s="90"/>
      <c r="F9769" s="90"/>
      <c r="G9769" s="90"/>
      <c r="H9769" s="90"/>
    </row>
    <row r="9770" spans="1:8">
      <c r="A9770" s="90"/>
      <c r="B9770" s="90"/>
      <c r="C9770" s="90"/>
      <c r="D9770" s="90"/>
      <c r="E9770" s="90"/>
      <c r="F9770" s="90"/>
      <c r="G9770" s="90"/>
      <c r="H9770" s="90"/>
    </row>
    <row r="9771" spans="1:8">
      <c r="A9771" s="90"/>
      <c r="B9771" s="90"/>
      <c r="C9771" s="90"/>
      <c r="D9771" s="90"/>
      <c r="E9771" s="90"/>
      <c r="F9771" s="90"/>
      <c r="G9771" s="90"/>
      <c r="H9771" s="90"/>
    </row>
    <row r="9772" spans="1:8">
      <c r="A9772" s="90"/>
      <c r="B9772" s="90"/>
      <c r="C9772" s="90"/>
      <c r="D9772" s="90"/>
      <c r="E9772" s="90"/>
      <c r="F9772" s="90"/>
      <c r="G9772" s="90"/>
      <c r="H9772" s="90"/>
    </row>
    <row r="9773" spans="1:8">
      <c r="A9773" s="90"/>
      <c r="B9773" s="90"/>
      <c r="C9773" s="90"/>
      <c r="D9773" s="90"/>
      <c r="E9773" s="90"/>
      <c r="F9773" s="90"/>
      <c r="G9773" s="90"/>
      <c r="H9773" s="90"/>
    </row>
    <row r="9774" spans="1:8">
      <c r="A9774" s="90"/>
      <c r="B9774" s="90"/>
      <c r="C9774" s="90"/>
      <c r="D9774" s="90"/>
      <c r="E9774" s="90"/>
      <c r="F9774" s="90"/>
      <c r="G9774" s="90"/>
      <c r="H9774" s="90"/>
    </row>
    <row r="9775" spans="1:8">
      <c r="A9775" s="90"/>
      <c r="B9775" s="90"/>
      <c r="C9775" s="90"/>
      <c r="D9775" s="90"/>
      <c r="E9775" s="90"/>
      <c r="F9775" s="90"/>
      <c r="G9775" s="90"/>
      <c r="H9775" s="90"/>
    </row>
    <row r="9776" spans="1:8">
      <c r="A9776" s="90"/>
      <c r="B9776" s="90"/>
      <c r="C9776" s="90"/>
      <c r="D9776" s="90"/>
      <c r="E9776" s="90"/>
      <c r="F9776" s="90"/>
      <c r="G9776" s="90"/>
      <c r="H9776" s="90"/>
    </row>
    <row r="9777" spans="1:8">
      <c r="A9777" s="90"/>
      <c r="B9777" s="90"/>
      <c r="C9777" s="90"/>
      <c r="D9777" s="90"/>
      <c r="E9777" s="90"/>
      <c r="F9777" s="90"/>
      <c r="G9777" s="90"/>
      <c r="H9777" s="90"/>
    </row>
    <row r="9778" spans="1:8">
      <c r="A9778" s="90"/>
      <c r="B9778" s="90"/>
      <c r="C9778" s="90"/>
      <c r="D9778" s="90"/>
      <c r="E9778" s="90"/>
      <c r="F9778" s="90"/>
      <c r="G9778" s="90"/>
      <c r="H9778" s="90"/>
    </row>
    <row r="9779" spans="1:8">
      <c r="A9779" s="90"/>
      <c r="B9779" s="90"/>
      <c r="C9779" s="90"/>
      <c r="D9779" s="90"/>
      <c r="E9779" s="90"/>
      <c r="F9779" s="90"/>
      <c r="G9779" s="90"/>
      <c r="H9779" s="90"/>
    </row>
    <row r="9780" spans="1:8">
      <c r="A9780" s="90"/>
      <c r="B9780" s="90"/>
      <c r="C9780" s="90"/>
      <c r="D9780" s="90"/>
      <c r="E9780" s="90"/>
      <c r="F9780" s="90"/>
      <c r="G9780" s="90"/>
      <c r="H9780" s="90"/>
    </row>
    <row r="9781" spans="1:8">
      <c r="A9781" s="90"/>
      <c r="B9781" s="90"/>
      <c r="C9781" s="90"/>
      <c r="D9781" s="90"/>
      <c r="E9781" s="90"/>
      <c r="F9781" s="90"/>
      <c r="G9781" s="90"/>
      <c r="H9781" s="90"/>
    </row>
    <row r="9782" spans="1:8">
      <c r="A9782" s="90"/>
      <c r="B9782" s="90"/>
      <c r="C9782" s="90"/>
      <c r="D9782" s="90"/>
      <c r="E9782" s="90"/>
      <c r="F9782" s="90"/>
      <c r="G9782" s="90"/>
      <c r="H9782" s="90"/>
    </row>
    <row r="9783" spans="1:8">
      <c r="A9783" s="90"/>
      <c r="B9783" s="90"/>
      <c r="C9783" s="90"/>
      <c r="D9783" s="90"/>
      <c r="E9783" s="90"/>
      <c r="F9783" s="90"/>
      <c r="G9783" s="90"/>
      <c r="H9783" s="90"/>
    </row>
    <row r="9784" spans="1:8">
      <c r="A9784" s="90"/>
      <c r="B9784" s="90"/>
      <c r="C9784" s="90"/>
      <c r="D9784" s="90"/>
      <c r="E9784" s="90"/>
      <c r="F9784" s="90"/>
      <c r="G9784" s="90"/>
      <c r="H9784" s="90"/>
    </row>
    <row r="9785" spans="1:8">
      <c r="A9785" s="90"/>
      <c r="B9785" s="90"/>
      <c r="C9785" s="90"/>
      <c r="D9785" s="90"/>
      <c r="E9785" s="90"/>
      <c r="F9785" s="90"/>
      <c r="G9785" s="90"/>
      <c r="H9785" s="90"/>
    </row>
    <row r="9786" spans="1:8">
      <c r="A9786" s="90"/>
      <c r="B9786" s="90"/>
      <c r="C9786" s="90"/>
      <c r="D9786" s="90"/>
      <c r="E9786" s="90"/>
      <c r="F9786" s="90"/>
      <c r="G9786" s="90"/>
      <c r="H9786" s="90"/>
    </row>
    <row r="9787" spans="1:8">
      <c r="A9787" s="90"/>
      <c r="B9787" s="90"/>
      <c r="C9787" s="90"/>
      <c r="D9787" s="90"/>
      <c r="E9787" s="90"/>
      <c r="F9787" s="90"/>
      <c r="G9787" s="90"/>
      <c r="H9787" s="90"/>
    </row>
    <row r="9788" spans="1:8">
      <c r="A9788" s="90"/>
      <c r="B9788" s="90"/>
      <c r="C9788" s="90"/>
      <c r="D9788" s="90"/>
      <c r="E9788" s="90"/>
      <c r="F9788" s="90"/>
      <c r="G9788" s="90"/>
      <c r="H9788" s="90"/>
    </row>
    <row r="9789" spans="1:8">
      <c r="A9789" s="90"/>
      <c r="B9789" s="90"/>
      <c r="C9789" s="90"/>
      <c r="D9789" s="90"/>
      <c r="E9789" s="90"/>
      <c r="F9789" s="90"/>
      <c r="G9789" s="90"/>
      <c r="H9789" s="90"/>
    </row>
    <row r="9790" spans="1:8">
      <c r="A9790" s="90"/>
      <c r="B9790" s="90"/>
      <c r="C9790" s="90"/>
      <c r="D9790" s="90"/>
      <c r="E9790" s="90"/>
      <c r="F9790" s="90"/>
      <c r="G9790" s="90"/>
      <c r="H9790" s="90"/>
    </row>
    <row r="9791" spans="1:8">
      <c r="A9791" s="90"/>
      <c r="B9791" s="90"/>
      <c r="C9791" s="90"/>
      <c r="D9791" s="90"/>
      <c r="E9791" s="90"/>
      <c r="F9791" s="90"/>
      <c r="G9791" s="90"/>
      <c r="H9791" s="90"/>
    </row>
    <row r="9792" spans="1:8">
      <c r="A9792" s="90"/>
      <c r="B9792" s="90"/>
      <c r="C9792" s="90"/>
      <c r="D9792" s="90"/>
      <c r="E9792" s="90"/>
      <c r="F9792" s="90"/>
      <c r="G9792" s="90"/>
      <c r="H9792" s="90"/>
    </row>
    <row r="9793" spans="1:8">
      <c r="A9793" s="90"/>
      <c r="B9793" s="90"/>
      <c r="C9793" s="90"/>
      <c r="D9793" s="90"/>
      <c r="E9793" s="90"/>
      <c r="F9793" s="90"/>
      <c r="G9793" s="90"/>
      <c r="H9793" s="90"/>
    </row>
    <row r="9794" spans="1:8">
      <c r="A9794" s="90"/>
      <c r="B9794" s="90"/>
      <c r="C9794" s="90"/>
      <c r="D9794" s="90"/>
      <c r="E9794" s="90"/>
      <c r="F9794" s="90"/>
      <c r="G9794" s="90"/>
      <c r="H9794" s="90"/>
    </row>
    <row r="9795" spans="1:8">
      <c r="A9795" s="90"/>
      <c r="B9795" s="90"/>
      <c r="C9795" s="90"/>
      <c r="D9795" s="90"/>
      <c r="E9795" s="90"/>
      <c r="F9795" s="90"/>
      <c r="G9795" s="90"/>
      <c r="H9795" s="90"/>
    </row>
    <row r="9796" spans="1:8">
      <c r="A9796" s="90"/>
      <c r="B9796" s="90"/>
      <c r="C9796" s="90"/>
      <c r="D9796" s="90"/>
      <c r="E9796" s="90"/>
      <c r="F9796" s="90"/>
      <c r="G9796" s="90"/>
      <c r="H9796" s="90"/>
    </row>
    <row r="9797" spans="1:8">
      <c r="A9797" s="90"/>
      <c r="B9797" s="90"/>
      <c r="C9797" s="90"/>
      <c r="D9797" s="90"/>
      <c r="E9797" s="90"/>
      <c r="F9797" s="90"/>
      <c r="G9797" s="90"/>
      <c r="H9797" s="90"/>
    </row>
    <row r="9798" spans="1:8">
      <c r="A9798" s="90"/>
      <c r="B9798" s="90"/>
      <c r="C9798" s="90"/>
      <c r="D9798" s="90"/>
      <c r="E9798" s="90"/>
      <c r="F9798" s="90"/>
      <c r="G9798" s="90"/>
      <c r="H9798" s="90"/>
    </row>
    <row r="9799" spans="1:8">
      <c r="A9799" s="90"/>
      <c r="B9799" s="90"/>
      <c r="C9799" s="90"/>
      <c r="D9799" s="90"/>
      <c r="E9799" s="90"/>
      <c r="F9799" s="90"/>
      <c r="G9799" s="90"/>
      <c r="H9799" s="90"/>
    </row>
    <row r="9800" spans="1:8">
      <c r="A9800" s="90"/>
      <c r="B9800" s="90"/>
      <c r="C9800" s="90"/>
      <c r="D9800" s="90"/>
      <c r="E9800" s="90"/>
      <c r="F9800" s="90"/>
      <c r="G9800" s="90"/>
      <c r="H9800" s="90"/>
    </row>
    <row r="9801" spans="1:8">
      <c r="A9801" s="90"/>
      <c r="B9801" s="90"/>
      <c r="C9801" s="90"/>
      <c r="D9801" s="90"/>
      <c r="E9801" s="90"/>
      <c r="F9801" s="90"/>
      <c r="G9801" s="90"/>
      <c r="H9801" s="90"/>
    </row>
    <row r="9802" spans="1:8">
      <c r="A9802" s="90"/>
      <c r="B9802" s="90"/>
      <c r="C9802" s="90"/>
      <c r="D9802" s="90"/>
      <c r="E9802" s="90"/>
      <c r="F9802" s="90"/>
      <c r="G9802" s="90"/>
      <c r="H9802" s="90"/>
    </row>
    <row r="9803" spans="1:8">
      <c r="A9803" s="90"/>
      <c r="B9803" s="90"/>
      <c r="C9803" s="90"/>
      <c r="D9803" s="90"/>
      <c r="E9803" s="90"/>
      <c r="F9803" s="90"/>
      <c r="G9803" s="90"/>
      <c r="H9803" s="90"/>
    </row>
    <row r="9804" spans="1:8">
      <c r="A9804" s="90"/>
      <c r="B9804" s="90"/>
      <c r="C9804" s="90"/>
      <c r="D9804" s="90"/>
      <c r="E9804" s="90"/>
      <c r="F9804" s="90"/>
      <c r="G9804" s="90"/>
      <c r="H9804" s="90"/>
    </row>
    <row r="9805" spans="1:8">
      <c r="A9805" s="90"/>
      <c r="B9805" s="90"/>
      <c r="C9805" s="90"/>
      <c r="D9805" s="90"/>
      <c r="E9805" s="90"/>
      <c r="F9805" s="90"/>
      <c r="G9805" s="90"/>
      <c r="H9805" s="90"/>
    </row>
    <row r="9806" spans="1:8">
      <c r="A9806" s="90"/>
      <c r="B9806" s="90"/>
      <c r="C9806" s="90"/>
      <c r="D9806" s="90"/>
      <c r="E9806" s="90"/>
      <c r="F9806" s="90"/>
      <c r="G9806" s="90"/>
      <c r="H9806" s="90"/>
    </row>
    <row r="9807" spans="1:8">
      <c r="A9807" s="90"/>
      <c r="B9807" s="90"/>
      <c r="C9807" s="90"/>
      <c r="D9807" s="90"/>
      <c r="E9807" s="90"/>
      <c r="F9807" s="90"/>
      <c r="G9807" s="90"/>
      <c r="H9807" s="90"/>
    </row>
    <row r="9808" spans="1:8">
      <c r="A9808" s="90"/>
      <c r="B9808" s="90"/>
      <c r="C9808" s="90"/>
      <c r="D9808" s="90"/>
      <c r="E9808" s="90"/>
      <c r="F9808" s="90"/>
      <c r="G9808" s="90"/>
      <c r="H9808" s="90"/>
    </row>
    <row r="9809" spans="1:8">
      <c r="A9809" s="90"/>
      <c r="B9809" s="90"/>
      <c r="C9809" s="90"/>
      <c r="D9809" s="90"/>
      <c r="E9809" s="90"/>
      <c r="F9809" s="90"/>
      <c r="G9809" s="90"/>
      <c r="H9809" s="90"/>
    </row>
    <row r="9810" spans="1:8">
      <c r="A9810" s="90"/>
      <c r="B9810" s="90"/>
      <c r="C9810" s="90"/>
      <c r="D9810" s="90"/>
      <c r="E9810" s="90"/>
      <c r="F9810" s="90"/>
      <c r="G9810" s="90"/>
      <c r="H9810" s="90"/>
    </row>
    <row r="9811" spans="1:8">
      <c r="A9811" s="90"/>
      <c r="B9811" s="90"/>
      <c r="C9811" s="90"/>
      <c r="D9811" s="90"/>
      <c r="E9811" s="90"/>
      <c r="F9811" s="90"/>
      <c r="G9811" s="90"/>
      <c r="H9811" s="90"/>
    </row>
    <row r="9812" spans="1:8">
      <c r="A9812" s="90"/>
      <c r="B9812" s="90"/>
      <c r="C9812" s="90"/>
      <c r="D9812" s="90"/>
      <c r="E9812" s="90"/>
      <c r="F9812" s="90"/>
      <c r="G9812" s="90"/>
      <c r="H9812" s="90"/>
    </row>
    <row r="9813" spans="1:8">
      <c r="A9813" s="90"/>
      <c r="B9813" s="90"/>
      <c r="C9813" s="90"/>
      <c r="D9813" s="90"/>
      <c r="E9813" s="90"/>
      <c r="F9813" s="90"/>
      <c r="G9813" s="90"/>
      <c r="H9813" s="90"/>
    </row>
    <row r="9814" spans="1:8">
      <c r="A9814" s="90"/>
      <c r="B9814" s="90"/>
      <c r="C9814" s="90"/>
      <c r="D9814" s="90"/>
      <c r="E9814" s="90"/>
      <c r="F9814" s="90"/>
      <c r="G9814" s="90"/>
      <c r="H9814" s="90"/>
    </row>
    <row r="9815" spans="1:8">
      <c r="A9815" s="90"/>
      <c r="B9815" s="90"/>
      <c r="C9815" s="90"/>
      <c r="D9815" s="90"/>
      <c r="E9815" s="90"/>
      <c r="F9815" s="90"/>
      <c r="G9815" s="90"/>
      <c r="H9815" s="90"/>
    </row>
    <row r="9816" spans="1:8">
      <c r="A9816" s="90"/>
      <c r="B9816" s="90"/>
      <c r="C9816" s="90"/>
      <c r="D9816" s="90"/>
      <c r="E9816" s="90"/>
      <c r="F9816" s="90"/>
      <c r="G9816" s="90"/>
      <c r="H9816" s="90"/>
    </row>
    <row r="9817" spans="1:8">
      <c r="A9817" s="90"/>
      <c r="B9817" s="90"/>
      <c r="C9817" s="90"/>
      <c r="D9817" s="90"/>
      <c r="E9817" s="90"/>
      <c r="F9817" s="90"/>
      <c r="G9817" s="90"/>
      <c r="H9817" s="90"/>
    </row>
    <row r="9818" spans="1:8">
      <c r="A9818" s="90"/>
      <c r="B9818" s="90"/>
      <c r="C9818" s="90"/>
      <c r="D9818" s="90"/>
      <c r="E9818" s="90"/>
      <c r="F9818" s="90"/>
      <c r="G9818" s="90"/>
      <c r="H9818" s="90"/>
    </row>
    <row r="9819" spans="1:8">
      <c r="A9819" s="90"/>
      <c r="B9819" s="90"/>
      <c r="C9819" s="90"/>
      <c r="D9819" s="90"/>
      <c r="E9819" s="90"/>
      <c r="F9819" s="90"/>
      <c r="G9819" s="90"/>
      <c r="H9819" s="90"/>
    </row>
    <row r="9820" spans="1:8">
      <c r="A9820" s="90"/>
      <c r="B9820" s="90"/>
      <c r="C9820" s="90"/>
      <c r="D9820" s="90"/>
      <c r="E9820" s="90"/>
      <c r="F9820" s="90"/>
      <c r="G9820" s="90"/>
      <c r="H9820" s="90"/>
    </row>
    <row r="9821" spans="1:8">
      <c r="A9821" s="90"/>
      <c r="B9821" s="90"/>
      <c r="C9821" s="90"/>
      <c r="D9821" s="90"/>
      <c r="E9821" s="90"/>
      <c r="F9821" s="90"/>
      <c r="G9821" s="90"/>
      <c r="H9821" s="90"/>
    </row>
    <row r="9822" spans="1:8">
      <c r="A9822" s="90"/>
      <c r="B9822" s="90"/>
      <c r="C9822" s="90"/>
      <c r="D9822" s="90"/>
      <c r="E9822" s="90"/>
      <c r="F9822" s="90"/>
      <c r="G9822" s="90"/>
      <c r="H9822" s="90"/>
    </row>
    <row r="9823" spans="1:8">
      <c r="A9823" s="90"/>
      <c r="B9823" s="90"/>
      <c r="C9823" s="90"/>
      <c r="D9823" s="90"/>
      <c r="E9823" s="90"/>
      <c r="F9823" s="90"/>
      <c r="G9823" s="90"/>
      <c r="H9823" s="90"/>
    </row>
    <row r="9824" spans="1:8">
      <c r="A9824" s="90"/>
      <c r="B9824" s="90"/>
      <c r="C9824" s="90"/>
      <c r="D9824" s="90"/>
      <c r="E9824" s="90"/>
      <c r="F9824" s="90"/>
      <c r="G9824" s="90"/>
      <c r="H9824" s="90"/>
    </row>
    <row r="9825" spans="1:8">
      <c r="A9825" s="90"/>
      <c r="B9825" s="90"/>
      <c r="C9825" s="90"/>
      <c r="D9825" s="90"/>
      <c r="E9825" s="90"/>
      <c r="F9825" s="90"/>
      <c r="G9825" s="90"/>
      <c r="H9825" s="90"/>
    </row>
    <row r="9826" spans="1:8">
      <c r="A9826" s="90"/>
      <c r="B9826" s="90"/>
      <c r="C9826" s="90"/>
      <c r="D9826" s="90"/>
      <c r="E9826" s="90"/>
      <c r="F9826" s="90"/>
      <c r="G9826" s="90"/>
      <c r="H9826" s="90"/>
    </row>
    <row r="9827" spans="1:8">
      <c r="A9827" s="90"/>
      <c r="B9827" s="90"/>
      <c r="C9827" s="90"/>
      <c r="D9827" s="90"/>
      <c r="E9827" s="90"/>
      <c r="F9827" s="90"/>
      <c r="G9827" s="90"/>
      <c r="H9827" s="90"/>
    </row>
    <row r="9828" spans="1:8">
      <c r="A9828" s="90"/>
      <c r="B9828" s="90"/>
      <c r="C9828" s="90"/>
      <c r="D9828" s="90"/>
      <c r="E9828" s="90"/>
      <c r="F9828" s="90"/>
      <c r="G9828" s="90"/>
      <c r="H9828" s="90"/>
    </row>
    <row r="9829" spans="1:8">
      <c r="A9829" s="90"/>
      <c r="B9829" s="90"/>
      <c r="C9829" s="90"/>
      <c r="D9829" s="90"/>
      <c r="E9829" s="90"/>
      <c r="F9829" s="90"/>
      <c r="G9829" s="90"/>
      <c r="H9829" s="90"/>
    </row>
    <row r="9830" spans="1:8">
      <c r="A9830" s="90"/>
      <c r="B9830" s="90"/>
      <c r="C9830" s="90"/>
      <c r="D9830" s="90"/>
      <c r="E9830" s="90"/>
      <c r="F9830" s="90"/>
      <c r="G9830" s="90"/>
      <c r="H9830" s="90"/>
    </row>
    <row r="9831" spans="1:8">
      <c r="A9831" s="90"/>
      <c r="B9831" s="90"/>
      <c r="C9831" s="90"/>
      <c r="D9831" s="90"/>
      <c r="E9831" s="90"/>
      <c r="F9831" s="90"/>
      <c r="G9831" s="90"/>
      <c r="H9831" s="90"/>
    </row>
    <row r="9832" spans="1:8">
      <c r="A9832" s="90"/>
      <c r="B9832" s="90"/>
      <c r="C9832" s="90"/>
      <c r="D9832" s="90"/>
      <c r="E9832" s="90"/>
      <c r="F9832" s="90"/>
      <c r="G9832" s="90"/>
      <c r="H9832" s="90"/>
    </row>
    <row r="9833" spans="1:8">
      <c r="A9833" s="90"/>
      <c r="B9833" s="90"/>
      <c r="C9833" s="90"/>
      <c r="D9833" s="90"/>
      <c r="E9833" s="90"/>
      <c r="F9833" s="90"/>
      <c r="G9833" s="90"/>
      <c r="H9833" s="90"/>
    </row>
    <row r="9834" spans="1:8">
      <c r="A9834" s="90"/>
      <c r="B9834" s="90"/>
      <c r="C9834" s="90"/>
      <c r="D9834" s="90"/>
      <c r="E9834" s="90"/>
      <c r="F9834" s="90"/>
      <c r="G9834" s="90"/>
      <c r="H9834" s="90"/>
    </row>
    <row r="9835" spans="1:8">
      <c r="A9835" s="90"/>
      <c r="B9835" s="90"/>
      <c r="C9835" s="90"/>
      <c r="D9835" s="90"/>
      <c r="E9835" s="90"/>
      <c r="F9835" s="90"/>
      <c r="G9835" s="90"/>
      <c r="H9835" s="90"/>
    </row>
    <row r="9836" spans="1:8">
      <c r="A9836" s="90"/>
      <c r="B9836" s="90"/>
      <c r="C9836" s="90"/>
      <c r="D9836" s="90"/>
      <c r="E9836" s="90"/>
      <c r="F9836" s="90"/>
      <c r="G9836" s="90"/>
      <c r="H9836" s="90"/>
    </row>
    <row r="9837" spans="1:8">
      <c r="A9837" s="90"/>
      <c r="B9837" s="90"/>
      <c r="C9837" s="90"/>
      <c r="D9837" s="90"/>
      <c r="E9837" s="90"/>
      <c r="F9837" s="90"/>
      <c r="G9837" s="90"/>
      <c r="H9837" s="90"/>
    </row>
    <row r="9838" spans="1:8">
      <c r="A9838" s="90"/>
      <c r="B9838" s="90"/>
      <c r="C9838" s="90"/>
      <c r="D9838" s="90"/>
      <c r="E9838" s="90"/>
      <c r="F9838" s="90"/>
      <c r="G9838" s="90"/>
      <c r="H9838" s="90"/>
    </row>
    <row r="9839" spans="1:8">
      <c r="A9839" s="90"/>
      <c r="B9839" s="90"/>
      <c r="C9839" s="90"/>
      <c r="D9839" s="90"/>
      <c r="E9839" s="90"/>
      <c r="F9839" s="90"/>
      <c r="G9839" s="90"/>
      <c r="H9839" s="90"/>
    </row>
    <row r="9840" spans="1:8">
      <c r="A9840" s="90"/>
      <c r="B9840" s="90"/>
      <c r="C9840" s="90"/>
      <c r="D9840" s="90"/>
      <c r="E9840" s="90"/>
      <c r="F9840" s="90"/>
      <c r="G9840" s="90"/>
      <c r="H9840" s="90"/>
    </row>
    <row r="9841" spans="1:8">
      <c r="A9841" s="90"/>
      <c r="B9841" s="90"/>
      <c r="C9841" s="90"/>
      <c r="D9841" s="90"/>
      <c r="E9841" s="90"/>
      <c r="F9841" s="90"/>
      <c r="G9841" s="90"/>
      <c r="H9841" s="90"/>
    </row>
    <row r="9842" spans="1:8">
      <c r="A9842" s="90"/>
      <c r="B9842" s="90"/>
      <c r="C9842" s="90"/>
      <c r="D9842" s="90"/>
      <c r="E9842" s="90"/>
      <c r="F9842" s="90"/>
      <c r="G9842" s="90"/>
      <c r="H9842" s="90"/>
    </row>
    <row r="9843" spans="1:8">
      <c r="A9843" s="90"/>
      <c r="B9843" s="90"/>
      <c r="C9843" s="90"/>
      <c r="D9843" s="90"/>
      <c r="E9843" s="90"/>
      <c r="F9843" s="90"/>
      <c r="G9843" s="90"/>
      <c r="H9843" s="90"/>
    </row>
    <row r="9844" spans="1:8">
      <c r="A9844" s="90"/>
      <c r="B9844" s="90"/>
      <c r="C9844" s="90"/>
      <c r="D9844" s="90"/>
      <c r="E9844" s="90"/>
      <c r="F9844" s="90"/>
      <c r="G9844" s="90"/>
      <c r="H9844" s="90"/>
    </row>
    <row r="9845" spans="1:8">
      <c r="A9845" s="90"/>
      <c r="B9845" s="90"/>
      <c r="C9845" s="90"/>
      <c r="D9845" s="90"/>
      <c r="E9845" s="90"/>
      <c r="F9845" s="90"/>
      <c r="G9845" s="90"/>
      <c r="H9845" s="90"/>
    </row>
    <row r="9846" spans="1:8">
      <c r="A9846" s="90"/>
      <c r="B9846" s="90"/>
      <c r="C9846" s="90"/>
      <c r="D9846" s="90"/>
      <c r="E9846" s="90"/>
      <c r="F9846" s="90"/>
      <c r="G9846" s="90"/>
      <c r="H9846" s="90"/>
    </row>
    <row r="9847" spans="1:8">
      <c r="A9847" s="90"/>
      <c r="B9847" s="90"/>
      <c r="C9847" s="90"/>
      <c r="D9847" s="90"/>
      <c r="E9847" s="90"/>
      <c r="F9847" s="90"/>
      <c r="G9847" s="90"/>
      <c r="H9847" s="90"/>
    </row>
    <row r="9848" spans="1:8">
      <c r="A9848" s="90"/>
      <c r="B9848" s="90"/>
      <c r="C9848" s="90"/>
      <c r="D9848" s="90"/>
      <c r="E9848" s="90"/>
      <c r="F9848" s="90"/>
      <c r="G9848" s="90"/>
      <c r="H9848" s="90"/>
    </row>
    <row r="9849" spans="1:8">
      <c r="A9849" s="90"/>
      <c r="B9849" s="90"/>
      <c r="C9849" s="90"/>
      <c r="D9849" s="90"/>
      <c r="E9849" s="90"/>
      <c r="F9849" s="90"/>
      <c r="G9849" s="90"/>
      <c r="H9849" s="90"/>
    </row>
    <row r="9850" spans="1:8">
      <c r="A9850" s="90"/>
      <c r="B9850" s="90"/>
      <c r="C9850" s="90"/>
      <c r="D9850" s="90"/>
      <c r="E9850" s="90"/>
      <c r="F9850" s="90"/>
      <c r="G9850" s="90"/>
      <c r="H9850" s="90"/>
    </row>
    <row r="9851" spans="1:8">
      <c r="A9851" s="90"/>
      <c r="B9851" s="90"/>
      <c r="C9851" s="90"/>
      <c r="D9851" s="90"/>
      <c r="E9851" s="90"/>
      <c r="F9851" s="90"/>
      <c r="G9851" s="90"/>
      <c r="H9851" s="90"/>
    </row>
    <row r="9852" spans="1:8">
      <c r="A9852" s="90"/>
      <c r="B9852" s="90"/>
      <c r="C9852" s="90"/>
      <c r="D9852" s="90"/>
      <c r="E9852" s="90"/>
      <c r="F9852" s="90"/>
      <c r="G9852" s="90"/>
      <c r="H9852" s="90"/>
    </row>
    <row r="9853" spans="1:8">
      <c r="A9853" s="90"/>
      <c r="B9853" s="90"/>
      <c r="C9853" s="90"/>
      <c r="D9853" s="90"/>
      <c r="E9853" s="90"/>
      <c r="F9853" s="90"/>
      <c r="G9853" s="90"/>
      <c r="H9853" s="90"/>
    </row>
    <row r="9854" spans="1:8">
      <c r="A9854" s="90"/>
      <c r="B9854" s="90"/>
      <c r="C9854" s="90"/>
      <c r="D9854" s="90"/>
      <c r="E9854" s="90"/>
      <c r="F9854" s="90"/>
      <c r="G9854" s="90"/>
      <c r="H9854" s="90"/>
    </row>
    <row r="9855" spans="1:8">
      <c r="A9855" s="90"/>
      <c r="B9855" s="90"/>
      <c r="C9855" s="90"/>
      <c r="D9855" s="90"/>
      <c r="E9855" s="90"/>
      <c r="F9855" s="90"/>
      <c r="G9855" s="90"/>
      <c r="H9855" s="90"/>
    </row>
    <row r="9856" spans="1:8">
      <c r="A9856" s="90"/>
      <c r="B9856" s="90"/>
      <c r="C9856" s="90"/>
      <c r="D9856" s="90"/>
      <c r="E9856" s="90"/>
      <c r="F9856" s="90"/>
      <c r="G9856" s="90"/>
      <c r="H9856" s="90"/>
    </row>
    <row r="9857" spans="1:8">
      <c r="A9857" s="90"/>
      <c r="B9857" s="90"/>
      <c r="C9857" s="90"/>
      <c r="D9857" s="90"/>
      <c r="E9857" s="90"/>
      <c r="F9857" s="90"/>
      <c r="G9857" s="90"/>
      <c r="H9857" s="90"/>
    </row>
    <row r="9858" spans="1:8">
      <c r="A9858" s="90"/>
      <c r="B9858" s="90"/>
      <c r="C9858" s="90"/>
      <c r="D9858" s="90"/>
      <c r="E9858" s="90"/>
      <c r="F9858" s="90"/>
      <c r="G9858" s="90"/>
      <c r="H9858" s="90"/>
    </row>
    <row r="9859" spans="1:8">
      <c r="A9859" s="90"/>
      <c r="B9859" s="90"/>
      <c r="C9859" s="90"/>
      <c r="D9859" s="90"/>
      <c r="E9859" s="90"/>
      <c r="F9859" s="90"/>
      <c r="G9859" s="90"/>
      <c r="H9859" s="90"/>
    </row>
    <row r="9860" spans="1:8">
      <c r="A9860" s="90"/>
      <c r="B9860" s="90"/>
      <c r="C9860" s="90"/>
      <c r="D9860" s="90"/>
      <c r="E9860" s="90"/>
      <c r="F9860" s="90"/>
      <c r="G9860" s="90"/>
      <c r="H9860" s="90"/>
    </row>
    <row r="9861" spans="1:8">
      <c r="A9861" s="90"/>
      <c r="B9861" s="90"/>
      <c r="C9861" s="90"/>
      <c r="D9861" s="90"/>
      <c r="E9861" s="90"/>
      <c r="F9861" s="90"/>
      <c r="G9861" s="90"/>
      <c r="H9861" s="90"/>
    </row>
    <row r="9862" spans="1:8">
      <c r="A9862" s="90"/>
      <c r="B9862" s="90"/>
      <c r="C9862" s="90"/>
      <c r="D9862" s="90"/>
      <c r="E9862" s="90"/>
      <c r="F9862" s="90"/>
      <c r="G9862" s="90"/>
      <c r="H9862" s="90"/>
    </row>
    <row r="9863" spans="1:8">
      <c r="A9863" s="90"/>
      <c r="B9863" s="90"/>
      <c r="C9863" s="90"/>
      <c r="D9863" s="90"/>
      <c r="E9863" s="90"/>
      <c r="F9863" s="90"/>
      <c r="G9863" s="90"/>
      <c r="H9863" s="90"/>
    </row>
    <row r="9864" spans="1:8">
      <c r="A9864" s="90"/>
      <c r="B9864" s="90"/>
      <c r="C9864" s="90"/>
      <c r="D9864" s="90"/>
      <c r="E9864" s="90"/>
      <c r="F9864" s="90"/>
      <c r="G9864" s="90"/>
      <c r="H9864" s="90"/>
    </row>
    <row r="9865" spans="1:8">
      <c r="A9865" s="90"/>
      <c r="B9865" s="90"/>
      <c r="C9865" s="90"/>
      <c r="D9865" s="90"/>
      <c r="E9865" s="90"/>
      <c r="F9865" s="90"/>
      <c r="G9865" s="90"/>
      <c r="H9865" s="90"/>
    </row>
    <row r="9866" spans="1:8">
      <c r="A9866" s="90"/>
      <c r="B9866" s="90"/>
      <c r="C9866" s="90"/>
      <c r="D9866" s="90"/>
      <c r="E9866" s="90"/>
      <c r="F9866" s="90"/>
      <c r="G9866" s="90"/>
      <c r="H9866" s="90"/>
    </row>
    <row r="9867" spans="1:8">
      <c r="A9867" s="90"/>
      <c r="B9867" s="90"/>
      <c r="C9867" s="90"/>
      <c r="D9867" s="90"/>
      <c r="E9867" s="90"/>
      <c r="F9867" s="90"/>
      <c r="G9867" s="90"/>
      <c r="H9867" s="90"/>
    </row>
    <row r="9868" spans="1:8">
      <c r="A9868" s="90"/>
      <c r="B9868" s="90"/>
      <c r="C9868" s="90"/>
      <c r="D9868" s="90"/>
      <c r="E9868" s="90"/>
      <c r="F9868" s="90"/>
      <c r="G9868" s="90"/>
      <c r="H9868" s="90"/>
    </row>
    <row r="9869" spans="1:8">
      <c r="A9869" s="90"/>
      <c r="B9869" s="90"/>
      <c r="C9869" s="90"/>
      <c r="D9869" s="90"/>
      <c r="E9869" s="90"/>
      <c r="F9869" s="90"/>
      <c r="G9869" s="90"/>
      <c r="H9869" s="90"/>
    </row>
    <row r="9870" spans="1:8">
      <c r="A9870" s="90"/>
      <c r="B9870" s="90"/>
      <c r="C9870" s="90"/>
      <c r="D9870" s="90"/>
      <c r="E9870" s="90"/>
      <c r="F9870" s="90"/>
      <c r="G9870" s="90"/>
      <c r="H9870" s="90"/>
    </row>
    <row r="9871" spans="1:8">
      <c r="A9871" s="90"/>
      <c r="B9871" s="90"/>
      <c r="C9871" s="90"/>
      <c r="D9871" s="90"/>
      <c r="E9871" s="90"/>
      <c r="F9871" s="90"/>
      <c r="G9871" s="90"/>
      <c r="H9871" s="90"/>
    </row>
    <row r="9872" spans="1:8">
      <c r="A9872" s="90"/>
      <c r="B9872" s="90"/>
      <c r="C9872" s="90"/>
      <c r="D9872" s="90"/>
      <c r="E9872" s="90"/>
      <c r="F9872" s="90"/>
      <c r="G9872" s="90"/>
      <c r="H9872" s="90"/>
    </row>
    <row r="9873" spans="1:8">
      <c r="A9873" s="90"/>
      <c r="B9873" s="90"/>
      <c r="C9873" s="90"/>
      <c r="D9873" s="90"/>
      <c r="E9873" s="90"/>
      <c r="F9873" s="90"/>
      <c r="G9873" s="90"/>
      <c r="H9873" s="90"/>
    </row>
    <row r="9874" spans="1:8">
      <c r="A9874" s="90"/>
      <c r="B9874" s="90"/>
      <c r="C9874" s="90"/>
      <c r="D9874" s="90"/>
      <c r="E9874" s="90"/>
      <c r="F9874" s="90"/>
      <c r="G9874" s="90"/>
      <c r="H9874" s="90"/>
    </row>
    <row r="9875" spans="1:8">
      <c r="A9875" s="90"/>
      <c r="B9875" s="90"/>
      <c r="C9875" s="90"/>
      <c r="D9875" s="90"/>
      <c r="E9875" s="90"/>
      <c r="F9875" s="90"/>
      <c r="G9875" s="90"/>
      <c r="H9875" s="90"/>
    </row>
    <row r="9876" spans="1:8">
      <c r="A9876" s="90"/>
      <c r="B9876" s="90"/>
      <c r="C9876" s="90"/>
      <c r="D9876" s="90"/>
      <c r="E9876" s="90"/>
      <c r="F9876" s="90"/>
      <c r="G9876" s="90"/>
      <c r="H9876" s="90"/>
    </row>
    <row r="9877" spans="1:8">
      <c r="A9877" s="90"/>
      <c r="B9877" s="90"/>
      <c r="C9877" s="90"/>
      <c r="D9877" s="90"/>
      <c r="E9877" s="90"/>
      <c r="F9877" s="90"/>
      <c r="G9877" s="90"/>
      <c r="H9877" s="90"/>
    </row>
    <row r="9878" spans="1:8">
      <c r="A9878" s="90"/>
      <c r="B9878" s="90"/>
      <c r="C9878" s="90"/>
      <c r="D9878" s="90"/>
      <c r="E9878" s="90"/>
      <c r="F9878" s="90"/>
      <c r="G9878" s="90"/>
      <c r="H9878" s="90"/>
    </row>
    <row r="9879" spans="1:8">
      <c r="A9879" s="90"/>
      <c r="B9879" s="90"/>
      <c r="C9879" s="90"/>
      <c r="D9879" s="90"/>
      <c r="E9879" s="90"/>
      <c r="F9879" s="90"/>
      <c r="G9879" s="90"/>
      <c r="H9879" s="90"/>
    </row>
    <row r="9880" spans="1:8">
      <c r="A9880" s="90"/>
      <c r="B9880" s="90"/>
      <c r="C9880" s="90"/>
      <c r="D9880" s="90"/>
      <c r="E9880" s="90"/>
      <c r="F9880" s="90"/>
      <c r="G9880" s="90"/>
      <c r="H9880" s="90"/>
    </row>
    <row r="9881" spans="1:8">
      <c r="A9881" s="90"/>
      <c r="B9881" s="90"/>
      <c r="C9881" s="90"/>
      <c r="D9881" s="90"/>
      <c r="E9881" s="90"/>
      <c r="F9881" s="90"/>
      <c r="G9881" s="90"/>
      <c r="H9881" s="90"/>
    </row>
    <row r="9882" spans="1:8">
      <c r="A9882" s="90"/>
      <c r="B9882" s="90"/>
      <c r="C9882" s="90"/>
      <c r="D9882" s="90"/>
      <c r="E9882" s="90"/>
      <c r="F9882" s="90"/>
      <c r="G9882" s="90"/>
      <c r="H9882" s="90"/>
    </row>
    <row r="9883" spans="1:8">
      <c r="A9883" s="90"/>
      <c r="B9883" s="90"/>
      <c r="C9883" s="90"/>
      <c r="D9883" s="90"/>
      <c r="E9883" s="90"/>
      <c r="F9883" s="90"/>
      <c r="G9883" s="90"/>
      <c r="H9883" s="90"/>
    </row>
    <row r="9884" spans="1:8">
      <c r="A9884" s="90"/>
      <c r="B9884" s="90"/>
      <c r="C9884" s="90"/>
      <c r="D9884" s="90"/>
      <c r="E9884" s="90"/>
      <c r="F9884" s="90"/>
      <c r="G9884" s="90"/>
      <c r="H9884" s="90"/>
    </row>
    <row r="9885" spans="1:8">
      <c r="A9885" s="90"/>
      <c r="B9885" s="90"/>
      <c r="C9885" s="90"/>
      <c r="D9885" s="90"/>
      <c r="E9885" s="90"/>
      <c r="F9885" s="90"/>
      <c r="G9885" s="90"/>
      <c r="H9885" s="90"/>
    </row>
    <row r="9886" spans="1:8">
      <c r="A9886" s="90"/>
      <c r="B9886" s="90"/>
      <c r="C9886" s="90"/>
      <c r="D9886" s="90"/>
      <c r="E9886" s="90"/>
      <c r="F9886" s="90"/>
      <c r="G9886" s="90"/>
      <c r="H9886" s="90"/>
    </row>
    <row r="9887" spans="1:8">
      <c r="A9887" s="90"/>
      <c r="B9887" s="90"/>
      <c r="C9887" s="90"/>
      <c r="D9887" s="90"/>
      <c r="E9887" s="90"/>
      <c r="F9887" s="90"/>
      <c r="G9887" s="90"/>
      <c r="H9887" s="90"/>
    </row>
    <row r="9888" spans="1:8">
      <c r="A9888" s="90"/>
      <c r="B9888" s="90"/>
      <c r="C9888" s="90"/>
      <c r="D9888" s="90"/>
      <c r="E9888" s="90"/>
      <c r="F9888" s="90"/>
      <c r="G9888" s="90"/>
      <c r="H9888" s="90"/>
    </row>
    <row r="9889" spans="1:8">
      <c r="A9889" s="90"/>
      <c r="B9889" s="90"/>
      <c r="C9889" s="90"/>
      <c r="D9889" s="90"/>
      <c r="E9889" s="90"/>
      <c r="F9889" s="90"/>
      <c r="G9889" s="90"/>
      <c r="H9889" s="90"/>
    </row>
    <row r="9890" spans="1:8">
      <c r="A9890" s="90"/>
      <c r="B9890" s="90"/>
      <c r="C9890" s="90"/>
      <c r="D9890" s="90"/>
      <c r="E9890" s="90"/>
      <c r="F9890" s="90"/>
      <c r="G9890" s="90"/>
      <c r="H9890" s="90"/>
    </row>
    <row r="9891" spans="1:8">
      <c r="A9891" s="90"/>
      <c r="B9891" s="90"/>
      <c r="C9891" s="90"/>
      <c r="D9891" s="90"/>
      <c r="E9891" s="90"/>
      <c r="F9891" s="90"/>
      <c r="G9891" s="90"/>
      <c r="H9891" s="90"/>
    </row>
    <row r="9892" spans="1:8">
      <c r="A9892" s="90"/>
      <c r="B9892" s="90"/>
      <c r="C9892" s="90"/>
      <c r="D9892" s="90"/>
      <c r="E9892" s="90"/>
      <c r="F9892" s="90"/>
      <c r="G9892" s="90"/>
      <c r="H9892" s="90"/>
    </row>
    <row r="9893" spans="1:8">
      <c r="A9893" s="90"/>
      <c r="B9893" s="90"/>
      <c r="C9893" s="90"/>
      <c r="D9893" s="90"/>
      <c r="E9893" s="90"/>
      <c r="F9893" s="90"/>
      <c r="G9893" s="90"/>
      <c r="H9893" s="90"/>
    </row>
    <row r="9894" spans="1:8">
      <c r="A9894" s="90"/>
      <c r="B9894" s="90"/>
      <c r="C9894" s="90"/>
      <c r="D9894" s="90"/>
      <c r="E9894" s="90"/>
      <c r="F9894" s="90"/>
      <c r="G9894" s="90"/>
      <c r="H9894" s="90"/>
    </row>
    <row r="9895" spans="1:8">
      <c r="A9895" s="90"/>
      <c r="B9895" s="90"/>
      <c r="C9895" s="90"/>
      <c r="D9895" s="90"/>
      <c r="E9895" s="90"/>
      <c r="F9895" s="90"/>
      <c r="G9895" s="90"/>
      <c r="H9895" s="90"/>
    </row>
    <row r="9896" spans="1:8">
      <c r="A9896" s="90"/>
      <c r="B9896" s="90"/>
      <c r="C9896" s="90"/>
      <c r="D9896" s="90"/>
      <c r="E9896" s="90"/>
      <c r="F9896" s="90"/>
      <c r="G9896" s="90"/>
      <c r="H9896" s="90"/>
    </row>
    <row r="9897" spans="1:8">
      <c r="A9897" s="90"/>
      <c r="B9897" s="90"/>
      <c r="C9897" s="90"/>
      <c r="D9897" s="90"/>
      <c r="E9897" s="90"/>
      <c r="F9897" s="90"/>
      <c r="G9897" s="90"/>
      <c r="H9897" s="90"/>
    </row>
    <row r="9898" spans="1:8">
      <c r="A9898" s="90"/>
      <c r="B9898" s="90"/>
      <c r="C9898" s="90"/>
      <c r="D9898" s="90"/>
      <c r="E9898" s="90"/>
      <c r="F9898" s="90"/>
      <c r="G9898" s="90"/>
      <c r="H9898" s="90"/>
    </row>
    <row r="9899" spans="1:8">
      <c r="A9899" s="90"/>
      <c r="B9899" s="90"/>
      <c r="C9899" s="90"/>
      <c r="D9899" s="90"/>
      <c r="E9899" s="90"/>
      <c r="F9899" s="90"/>
      <c r="G9899" s="90"/>
      <c r="H9899" s="90"/>
    </row>
    <row r="9900" spans="1:8">
      <c r="A9900" s="90"/>
      <c r="B9900" s="90"/>
      <c r="C9900" s="90"/>
      <c r="D9900" s="90"/>
      <c r="E9900" s="90"/>
      <c r="F9900" s="90"/>
      <c r="G9900" s="90"/>
      <c r="H9900" s="90"/>
    </row>
    <row r="9901" spans="1:8">
      <c r="A9901" s="90"/>
      <c r="B9901" s="90"/>
      <c r="C9901" s="90"/>
      <c r="D9901" s="90"/>
      <c r="E9901" s="90"/>
      <c r="F9901" s="90"/>
      <c r="G9901" s="90"/>
      <c r="H9901" s="90"/>
    </row>
    <row r="9902" spans="1:8">
      <c r="A9902" s="90"/>
      <c r="B9902" s="90"/>
      <c r="C9902" s="90"/>
      <c r="D9902" s="90"/>
      <c r="E9902" s="90"/>
      <c r="F9902" s="90"/>
      <c r="G9902" s="90"/>
      <c r="H9902" s="90"/>
    </row>
    <row r="9903" spans="1:8">
      <c r="A9903" s="90"/>
      <c r="B9903" s="90"/>
      <c r="C9903" s="90"/>
      <c r="D9903" s="90"/>
      <c r="E9903" s="90"/>
      <c r="F9903" s="90"/>
      <c r="G9903" s="90"/>
      <c r="H9903" s="90"/>
    </row>
    <row r="9904" spans="1:8">
      <c r="A9904" s="90"/>
      <c r="B9904" s="90"/>
      <c r="C9904" s="90"/>
      <c r="D9904" s="90"/>
      <c r="E9904" s="90"/>
      <c r="F9904" s="90"/>
      <c r="G9904" s="90"/>
      <c r="H9904" s="90"/>
    </row>
    <row r="9905" spans="1:8">
      <c r="A9905" s="90"/>
      <c r="B9905" s="90"/>
      <c r="C9905" s="90"/>
      <c r="D9905" s="90"/>
      <c r="E9905" s="90"/>
      <c r="F9905" s="90"/>
      <c r="G9905" s="90"/>
      <c r="H9905" s="90"/>
    </row>
    <row r="9906" spans="1:8">
      <c r="A9906" s="90"/>
      <c r="B9906" s="90"/>
      <c r="C9906" s="90"/>
      <c r="D9906" s="90"/>
      <c r="E9906" s="90"/>
      <c r="F9906" s="90"/>
      <c r="G9906" s="90"/>
      <c r="H9906" s="90"/>
    </row>
    <row r="9907" spans="1:8">
      <c r="A9907" s="90"/>
      <c r="B9907" s="90"/>
      <c r="C9907" s="90"/>
      <c r="D9907" s="90"/>
      <c r="E9907" s="90"/>
      <c r="F9907" s="90"/>
      <c r="G9907" s="90"/>
      <c r="H9907" s="90"/>
    </row>
    <row r="9908" spans="1:8">
      <c r="A9908" s="90"/>
      <c r="B9908" s="90"/>
      <c r="C9908" s="90"/>
      <c r="D9908" s="90"/>
      <c r="E9908" s="90"/>
      <c r="F9908" s="90"/>
      <c r="G9908" s="90"/>
      <c r="H9908" s="90"/>
    </row>
    <row r="9909" spans="1:8">
      <c r="A9909" s="90"/>
      <c r="B9909" s="90"/>
      <c r="C9909" s="90"/>
      <c r="D9909" s="90"/>
      <c r="E9909" s="90"/>
      <c r="F9909" s="90"/>
      <c r="G9909" s="90"/>
      <c r="H9909" s="90"/>
    </row>
    <row r="9910" spans="1:8">
      <c r="A9910" s="90"/>
      <c r="B9910" s="90"/>
      <c r="C9910" s="90"/>
      <c r="D9910" s="90"/>
      <c r="E9910" s="90"/>
      <c r="F9910" s="90"/>
      <c r="G9910" s="90"/>
      <c r="H9910" s="90"/>
    </row>
    <row r="9911" spans="1:8">
      <c r="A9911" s="90"/>
      <c r="B9911" s="90"/>
      <c r="C9911" s="90"/>
      <c r="D9911" s="90"/>
      <c r="E9911" s="90"/>
      <c r="F9911" s="90"/>
      <c r="G9911" s="90"/>
      <c r="H9911" s="90"/>
    </row>
    <row r="9912" spans="1:8">
      <c r="A9912" s="90"/>
      <c r="B9912" s="90"/>
      <c r="C9912" s="90"/>
      <c r="D9912" s="90"/>
      <c r="E9912" s="90"/>
      <c r="F9912" s="90"/>
      <c r="G9912" s="90"/>
      <c r="H9912" s="90"/>
    </row>
    <row r="9913" spans="1:8">
      <c r="A9913" s="90"/>
      <c r="B9913" s="90"/>
      <c r="C9913" s="90"/>
      <c r="D9913" s="90"/>
      <c r="E9913" s="90"/>
      <c r="F9913" s="90"/>
      <c r="G9913" s="90"/>
      <c r="H9913" s="90"/>
    </row>
    <row r="9914" spans="1:8">
      <c r="A9914" s="90"/>
      <c r="B9914" s="90"/>
      <c r="C9914" s="90"/>
      <c r="D9914" s="90"/>
      <c r="E9914" s="90"/>
      <c r="F9914" s="90"/>
      <c r="G9914" s="90"/>
      <c r="H9914" s="90"/>
    </row>
    <row r="9915" spans="1:8">
      <c r="A9915" s="90"/>
      <c r="B9915" s="90"/>
      <c r="C9915" s="90"/>
      <c r="D9915" s="90"/>
      <c r="E9915" s="90"/>
      <c r="F9915" s="90"/>
      <c r="G9915" s="90"/>
      <c r="H9915" s="90"/>
    </row>
    <row r="9916" spans="1:8">
      <c r="A9916" s="90"/>
      <c r="B9916" s="90"/>
      <c r="C9916" s="90"/>
      <c r="D9916" s="90"/>
      <c r="E9916" s="90"/>
      <c r="F9916" s="90"/>
      <c r="G9916" s="90"/>
      <c r="H9916" s="90"/>
    </row>
    <row r="9917" spans="1:8">
      <c r="A9917" s="90"/>
      <c r="B9917" s="90"/>
      <c r="C9917" s="90"/>
      <c r="D9917" s="90"/>
      <c r="E9917" s="90"/>
      <c r="F9917" s="90"/>
      <c r="G9917" s="90"/>
      <c r="H9917" s="90"/>
    </row>
    <row r="9918" spans="1:8">
      <c r="A9918" s="90"/>
      <c r="B9918" s="90"/>
      <c r="C9918" s="90"/>
      <c r="D9918" s="90"/>
      <c r="E9918" s="90"/>
      <c r="F9918" s="90"/>
      <c r="G9918" s="90"/>
      <c r="H9918" s="90"/>
    </row>
    <row r="9919" spans="1:8">
      <c r="A9919" s="90"/>
      <c r="B9919" s="90"/>
      <c r="C9919" s="90"/>
      <c r="D9919" s="90"/>
      <c r="E9919" s="90"/>
      <c r="F9919" s="90"/>
      <c r="G9919" s="90"/>
      <c r="H9919" s="90"/>
    </row>
    <row r="9920" spans="1:8">
      <c r="A9920" s="90"/>
      <c r="B9920" s="90"/>
      <c r="C9920" s="90"/>
      <c r="D9920" s="90"/>
      <c r="E9920" s="90"/>
      <c r="F9920" s="90"/>
      <c r="G9920" s="90"/>
      <c r="H9920" s="90"/>
    </row>
    <row r="9921" spans="1:8">
      <c r="A9921" s="90"/>
      <c r="B9921" s="90"/>
      <c r="C9921" s="90"/>
      <c r="D9921" s="90"/>
      <c r="E9921" s="90"/>
      <c r="F9921" s="90"/>
      <c r="G9921" s="90"/>
      <c r="H9921" s="90"/>
    </row>
    <row r="9922" spans="1:8">
      <c r="A9922" s="90"/>
      <c r="B9922" s="90"/>
      <c r="C9922" s="90"/>
      <c r="D9922" s="90"/>
      <c r="E9922" s="90"/>
      <c r="F9922" s="90"/>
      <c r="G9922" s="90"/>
      <c r="H9922" s="90"/>
    </row>
    <row r="9923" spans="1:8">
      <c r="A9923" s="90"/>
      <c r="B9923" s="90"/>
      <c r="C9923" s="90"/>
      <c r="D9923" s="90"/>
      <c r="E9923" s="90"/>
      <c r="F9923" s="90"/>
      <c r="G9923" s="90"/>
      <c r="H9923" s="90"/>
    </row>
    <row r="9924" spans="1:8">
      <c r="A9924" s="90"/>
      <c r="B9924" s="90"/>
      <c r="C9924" s="90"/>
      <c r="D9924" s="90"/>
      <c r="E9924" s="90"/>
      <c r="F9924" s="90"/>
      <c r="G9924" s="90"/>
      <c r="H9924" s="90"/>
    </row>
    <row r="9925" spans="1:8">
      <c r="A9925" s="90"/>
      <c r="B9925" s="90"/>
      <c r="C9925" s="90"/>
      <c r="D9925" s="90"/>
      <c r="E9925" s="90"/>
      <c r="F9925" s="90"/>
      <c r="G9925" s="90"/>
      <c r="H9925" s="90"/>
    </row>
    <row r="9926" spans="1:8">
      <c r="A9926" s="90"/>
      <c r="B9926" s="90"/>
      <c r="C9926" s="90"/>
      <c r="D9926" s="90"/>
      <c r="E9926" s="90"/>
      <c r="F9926" s="90"/>
      <c r="G9926" s="90"/>
      <c r="H9926" s="90"/>
    </row>
    <row r="9927" spans="1:8">
      <c r="A9927" s="90"/>
      <c r="B9927" s="90"/>
      <c r="C9927" s="90"/>
      <c r="D9927" s="90"/>
      <c r="E9927" s="90"/>
      <c r="F9927" s="90"/>
      <c r="G9927" s="90"/>
      <c r="H9927" s="90"/>
    </row>
    <row r="9928" spans="1:8">
      <c r="A9928" s="90"/>
      <c r="B9928" s="90"/>
      <c r="C9928" s="90"/>
      <c r="D9928" s="90"/>
      <c r="E9928" s="90"/>
      <c r="F9928" s="90"/>
      <c r="G9928" s="90"/>
      <c r="H9928" s="90"/>
    </row>
    <row r="9929" spans="1:8">
      <c r="A9929" s="90"/>
      <c r="B9929" s="90"/>
      <c r="C9929" s="90"/>
      <c r="D9929" s="90"/>
      <c r="E9929" s="90"/>
      <c r="F9929" s="90"/>
      <c r="G9929" s="90"/>
      <c r="H9929" s="90"/>
    </row>
    <row r="9930" spans="1:8">
      <c r="A9930" s="90"/>
      <c r="B9930" s="90"/>
      <c r="C9930" s="90"/>
      <c r="D9930" s="90"/>
      <c r="E9930" s="90"/>
      <c r="F9930" s="90"/>
      <c r="G9930" s="90"/>
      <c r="H9930" s="90"/>
    </row>
    <row r="9931" spans="1:8">
      <c r="A9931" s="90"/>
      <c r="B9931" s="90"/>
      <c r="C9931" s="90"/>
      <c r="D9931" s="90"/>
      <c r="E9931" s="90"/>
      <c r="F9931" s="90"/>
      <c r="G9931" s="90"/>
      <c r="H9931" s="90"/>
    </row>
    <row r="9932" spans="1:8">
      <c r="A9932" s="90"/>
      <c r="B9932" s="90"/>
      <c r="C9932" s="90"/>
      <c r="D9932" s="90"/>
      <c r="E9932" s="90"/>
      <c r="F9932" s="90"/>
      <c r="G9932" s="90"/>
      <c r="H9932" s="90"/>
    </row>
    <row r="9933" spans="1:8">
      <c r="A9933" s="90"/>
      <c r="B9933" s="90"/>
      <c r="C9933" s="90"/>
      <c r="D9933" s="90"/>
      <c r="E9933" s="90"/>
      <c r="F9933" s="90"/>
      <c r="G9933" s="90"/>
      <c r="H9933" s="90"/>
    </row>
    <row r="9934" spans="1:8">
      <c r="A9934" s="90"/>
      <c r="B9934" s="90"/>
      <c r="C9934" s="90"/>
      <c r="D9934" s="90"/>
      <c r="E9934" s="90"/>
      <c r="F9934" s="90"/>
      <c r="G9934" s="90"/>
      <c r="H9934" s="90"/>
    </row>
    <row r="9935" spans="1:8">
      <c r="A9935" s="90"/>
      <c r="B9935" s="90"/>
      <c r="C9935" s="90"/>
      <c r="D9935" s="90"/>
      <c r="E9935" s="90"/>
      <c r="F9935" s="90"/>
      <c r="G9935" s="90"/>
      <c r="H9935" s="90"/>
    </row>
    <row r="9936" spans="1:8">
      <c r="A9936" s="90"/>
      <c r="B9936" s="90"/>
      <c r="C9936" s="90"/>
      <c r="D9936" s="90"/>
      <c r="E9936" s="90"/>
      <c r="F9936" s="90"/>
      <c r="G9936" s="90"/>
      <c r="H9936" s="90"/>
    </row>
    <row r="9937" spans="1:8">
      <c r="A9937" s="90"/>
      <c r="B9937" s="90"/>
      <c r="C9937" s="90"/>
      <c r="D9937" s="90"/>
      <c r="E9937" s="90"/>
      <c r="F9937" s="90"/>
      <c r="G9937" s="90"/>
      <c r="H9937" s="90"/>
    </row>
    <row r="9938" spans="1:8">
      <c r="A9938" s="90"/>
      <c r="B9938" s="90"/>
      <c r="C9938" s="90"/>
      <c r="D9938" s="90"/>
      <c r="E9938" s="90"/>
      <c r="F9938" s="90"/>
      <c r="G9938" s="90"/>
      <c r="H9938" s="90"/>
    </row>
    <row r="9939" spans="1:8">
      <c r="A9939" s="90"/>
      <c r="B9939" s="90"/>
      <c r="C9939" s="90"/>
      <c r="D9939" s="90"/>
      <c r="E9939" s="90"/>
      <c r="F9939" s="90"/>
      <c r="G9939" s="90"/>
      <c r="H9939" s="90"/>
    </row>
    <row r="9940" spans="1:8">
      <c r="A9940" s="90"/>
      <c r="B9940" s="90"/>
      <c r="C9940" s="90"/>
      <c r="D9940" s="90"/>
      <c r="E9940" s="90"/>
      <c r="F9940" s="90"/>
      <c r="G9940" s="90"/>
      <c r="H9940" s="90"/>
    </row>
    <row r="9941" spans="1:8">
      <c r="A9941" s="90"/>
      <c r="B9941" s="90"/>
      <c r="C9941" s="90"/>
      <c r="D9941" s="90"/>
      <c r="E9941" s="90"/>
      <c r="F9941" s="90"/>
      <c r="G9941" s="90"/>
      <c r="H9941" s="90"/>
    </row>
    <row r="9942" spans="1:8">
      <c r="A9942" s="90"/>
      <c r="B9942" s="90"/>
      <c r="C9942" s="90"/>
      <c r="D9942" s="90"/>
      <c r="E9942" s="90"/>
      <c r="F9942" s="90"/>
      <c r="G9942" s="90"/>
      <c r="H9942" s="90"/>
    </row>
    <row r="9943" spans="1:8">
      <c r="A9943" s="90"/>
      <c r="B9943" s="90"/>
      <c r="C9943" s="90"/>
      <c r="D9943" s="90"/>
      <c r="E9943" s="90"/>
      <c r="F9943" s="90"/>
      <c r="G9943" s="90"/>
      <c r="H9943" s="90"/>
    </row>
    <row r="9944" spans="1:8">
      <c r="A9944" s="90"/>
      <c r="B9944" s="90"/>
      <c r="C9944" s="90"/>
      <c r="D9944" s="90"/>
      <c r="E9944" s="90"/>
      <c r="F9944" s="90"/>
      <c r="G9944" s="90"/>
      <c r="H9944" s="90"/>
    </row>
    <row r="9945" spans="1:8">
      <c r="A9945" s="90"/>
      <c r="B9945" s="90"/>
      <c r="C9945" s="90"/>
      <c r="D9945" s="90"/>
      <c r="E9945" s="90"/>
      <c r="F9945" s="90"/>
      <c r="G9945" s="90"/>
      <c r="H9945" s="90"/>
    </row>
    <row r="9946" spans="1:8">
      <c r="A9946" s="90"/>
      <c r="B9946" s="90"/>
      <c r="C9946" s="90"/>
      <c r="D9946" s="90"/>
      <c r="E9946" s="90"/>
      <c r="F9946" s="90"/>
      <c r="G9946" s="90"/>
      <c r="H9946" s="90"/>
    </row>
    <row r="9947" spans="1:8">
      <c r="A9947" s="90"/>
      <c r="B9947" s="90"/>
      <c r="C9947" s="90"/>
      <c r="D9947" s="90"/>
      <c r="E9947" s="90"/>
      <c r="F9947" s="90"/>
      <c r="G9947" s="90"/>
      <c r="H9947" s="90"/>
    </row>
    <row r="9948" spans="1:8">
      <c r="A9948" s="90"/>
      <c r="B9948" s="90"/>
      <c r="C9948" s="90"/>
      <c r="D9948" s="90"/>
      <c r="E9948" s="90"/>
      <c r="F9948" s="90"/>
      <c r="G9948" s="90"/>
      <c r="H9948" s="90"/>
    </row>
    <row r="9949" spans="1:8">
      <c r="A9949" s="90"/>
      <c r="B9949" s="90"/>
      <c r="C9949" s="90"/>
      <c r="D9949" s="90"/>
      <c r="E9949" s="90"/>
      <c r="F9949" s="90"/>
      <c r="G9949" s="90"/>
      <c r="H9949" s="90"/>
    </row>
    <row r="9950" spans="1:8">
      <c r="A9950" s="90"/>
      <c r="B9950" s="90"/>
      <c r="C9950" s="90"/>
      <c r="D9950" s="90"/>
      <c r="E9950" s="90"/>
      <c r="F9950" s="90"/>
      <c r="G9950" s="90"/>
      <c r="H9950" s="90"/>
    </row>
    <row r="9951" spans="1:8">
      <c r="A9951" s="90"/>
      <c r="B9951" s="90"/>
      <c r="C9951" s="90"/>
      <c r="D9951" s="90"/>
      <c r="E9951" s="90"/>
      <c r="F9951" s="90"/>
      <c r="G9951" s="90"/>
      <c r="H9951" s="90"/>
    </row>
    <row r="9952" spans="1:8">
      <c r="A9952" s="90"/>
      <c r="B9952" s="90"/>
      <c r="C9952" s="90"/>
      <c r="D9952" s="90"/>
      <c r="E9952" s="90"/>
      <c r="F9952" s="90"/>
      <c r="G9952" s="90"/>
      <c r="H9952" s="90"/>
    </row>
    <row r="9953" spans="1:8">
      <c r="A9953" s="90"/>
      <c r="B9953" s="90"/>
      <c r="C9953" s="90"/>
      <c r="D9953" s="90"/>
      <c r="E9953" s="90"/>
      <c r="F9953" s="90"/>
      <c r="G9953" s="90"/>
      <c r="H9953" s="90"/>
    </row>
    <row r="9954" spans="1:8">
      <c r="A9954" s="90"/>
      <c r="B9954" s="90"/>
      <c r="C9954" s="90"/>
      <c r="D9954" s="90"/>
      <c r="E9954" s="90"/>
      <c r="F9954" s="90"/>
      <c r="G9954" s="90"/>
      <c r="H9954" s="90"/>
    </row>
    <row r="9955" spans="1:8">
      <c r="A9955" s="90"/>
      <c r="B9955" s="90"/>
      <c r="C9955" s="90"/>
      <c r="D9955" s="90"/>
      <c r="E9955" s="90"/>
      <c r="F9955" s="90"/>
      <c r="G9955" s="90"/>
      <c r="H9955" s="90"/>
    </row>
    <row r="9956" spans="1:8">
      <c r="A9956" s="90"/>
      <c r="B9956" s="90"/>
      <c r="C9956" s="90"/>
      <c r="D9956" s="90"/>
      <c r="E9956" s="90"/>
      <c r="F9956" s="90"/>
      <c r="G9956" s="90"/>
      <c r="H9956" s="90"/>
    </row>
    <row r="9957" spans="1:8">
      <c r="A9957" s="90"/>
      <c r="B9957" s="90"/>
      <c r="C9957" s="90"/>
      <c r="D9957" s="90"/>
      <c r="E9957" s="90"/>
      <c r="F9957" s="90"/>
      <c r="G9957" s="90"/>
      <c r="H9957" s="90"/>
    </row>
    <row r="9958" spans="1:8">
      <c r="A9958" s="90"/>
      <c r="B9958" s="90"/>
      <c r="C9958" s="90"/>
      <c r="D9958" s="90"/>
      <c r="E9958" s="90"/>
      <c r="F9958" s="90"/>
      <c r="G9958" s="90"/>
      <c r="H9958" s="90"/>
    </row>
    <row r="9959" spans="1:8">
      <c r="A9959" s="90"/>
      <c r="B9959" s="90"/>
      <c r="C9959" s="90"/>
      <c r="D9959" s="90"/>
      <c r="E9959" s="90"/>
      <c r="F9959" s="90"/>
      <c r="G9959" s="90"/>
      <c r="H9959" s="90"/>
    </row>
    <row r="9960" spans="1:8">
      <c r="A9960" s="90"/>
      <c r="B9960" s="90"/>
      <c r="C9960" s="90"/>
      <c r="D9960" s="90"/>
      <c r="E9960" s="90"/>
      <c r="F9960" s="90"/>
      <c r="G9960" s="90"/>
      <c r="H9960" s="90"/>
    </row>
    <row r="9961" spans="1:8">
      <c r="A9961" s="90"/>
      <c r="B9961" s="90"/>
      <c r="C9961" s="90"/>
      <c r="D9961" s="90"/>
      <c r="E9961" s="90"/>
      <c r="F9961" s="90"/>
      <c r="G9961" s="90"/>
      <c r="H9961" s="90"/>
    </row>
    <row r="9962" spans="1:8">
      <c r="A9962" s="90"/>
      <c r="B9962" s="90"/>
      <c r="C9962" s="90"/>
      <c r="D9962" s="90"/>
      <c r="E9962" s="90"/>
      <c r="F9962" s="90"/>
      <c r="G9962" s="90"/>
      <c r="H9962" s="90"/>
    </row>
    <row r="9963" spans="1:8">
      <c r="A9963" s="90"/>
      <c r="B9963" s="90"/>
      <c r="C9963" s="90"/>
      <c r="D9963" s="90"/>
      <c r="E9963" s="90"/>
      <c r="F9963" s="90"/>
      <c r="G9963" s="90"/>
      <c r="H9963" s="90"/>
    </row>
    <row r="9964" spans="1:8">
      <c r="A9964" s="90"/>
      <c r="B9964" s="90"/>
      <c r="C9964" s="90"/>
      <c r="D9964" s="90"/>
      <c r="E9964" s="90"/>
      <c r="F9964" s="90"/>
      <c r="G9964" s="90"/>
      <c r="H9964" s="90"/>
    </row>
    <row r="9965" spans="1:8">
      <c r="A9965" s="90"/>
      <c r="B9965" s="90"/>
      <c r="C9965" s="90"/>
      <c r="D9965" s="90"/>
      <c r="E9965" s="90"/>
      <c r="F9965" s="90"/>
      <c r="G9965" s="90"/>
      <c r="H9965" s="90"/>
    </row>
    <row r="9966" spans="1:8">
      <c r="A9966" s="90"/>
      <c r="B9966" s="90"/>
      <c r="C9966" s="90"/>
      <c r="D9966" s="90"/>
      <c r="E9966" s="90"/>
      <c r="F9966" s="90"/>
      <c r="G9966" s="90"/>
      <c r="H9966" s="90"/>
    </row>
    <row r="9967" spans="1:8">
      <c r="A9967" s="90"/>
      <c r="B9967" s="90"/>
      <c r="C9967" s="90"/>
      <c r="D9967" s="90"/>
      <c r="E9967" s="90"/>
      <c r="F9967" s="90"/>
      <c r="G9967" s="90"/>
      <c r="H9967" s="90"/>
    </row>
    <row r="9968" spans="1:8">
      <c r="A9968" s="90"/>
      <c r="B9968" s="90"/>
      <c r="C9968" s="90"/>
      <c r="D9968" s="90"/>
      <c r="E9968" s="90"/>
      <c r="F9968" s="90"/>
      <c r="G9968" s="90"/>
      <c r="H9968" s="90"/>
    </row>
    <row r="9969" spans="1:8">
      <c r="A9969" s="90"/>
      <c r="B9969" s="90"/>
      <c r="C9969" s="90"/>
      <c r="D9969" s="90"/>
      <c r="E9969" s="90"/>
      <c r="F9969" s="90"/>
      <c r="G9969" s="90"/>
      <c r="H9969" s="90"/>
    </row>
    <row r="9970" spans="1:8">
      <c r="A9970" s="90"/>
      <c r="B9970" s="90"/>
      <c r="C9970" s="90"/>
      <c r="D9970" s="90"/>
      <c r="E9970" s="90"/>
      <c r="F9970" s="90"/>
      <c r="G9970" s="90"/>
      <c r="H9970" s="90"/>
    </row>
    <row r="9971" spans="1:8">
      <c r="A9971" s="90"/>
      <c r="B9971" s="90"/>
      <c r="C9971" s="90"/>
      <c r="D9971" s="90"/>
      <c r="E9971" s="90"/>
      <c r="F9971" s="90"/>
      <c r="G9971" s="90"/>
      <c r="H9971" s="90"/>
    </row>
    <row r="9972" spans="1:8">
      <c r="A9972" s="90"/>
      <c r="B9972" s="90"/>
      <c r="C9972" s="90"/>
      <c r="D9972" s="90"/>
      <c r="E9972" s="90"/>
      <c r="F9972" s="90"/>
      <c r="G9972" s="90"/>
      <c r="H9972" s="90"/>
    </row>
    <row r="9973" spans="1:8">
      <c r="A9973" s="90"/>
      <c r="B9973" s="90"/>
      <c r="C9973" s="90"/>
      <c r="D9973" s="90"/>
      <c r="E9973" s="90"/>
      <c r="F9973" s="90"/>
      <c r="G9973" s="90"/>
      <c r="H9973" s="90"/>
    </row>
    <row r="9974" spans="1:8">
      <c r="A9974" s="90"/>
      <c r="B9974" s="90"/>
      <c r="C9974" s="90"/>
      <c r="D9974" s="90"/>
      <c r="E9974" s="90"/>
      <c r="F9974" s="90"/>
      <c r="G9974" s="90"/>
      <c r="H9974" s="90"/>
    </row>
    <row r="9975" spans="1:8">
      <c r="A9975" s="90"/>
      <c r="B9975" s="90"/>
      <c r="C9975" s="90"/>
      <c r="D9975" s="90"/>
      <c r="E9975" s="90"/>
      <c r="F9975" s="90"/>
      <c r="G9975" s="90"/>
      <c r="H9975" s="90"/>
    </row>
    <row r="9976" spans="1:8">
      <c r="A9976" s="90"/>
      <c r="B9976" s="90"/>
      <c r="C9976" s="90"/>
      <c r="D9976" s="90"/>
      <c r="E9976" s="90"/>
      <c r="F9976" s="90"/>
      <c r="G9976" s="90"/>
      <c r="H9976" s="90"/>
    </row>
    <row r="9977" spans="1:8">
      <c r="A9977" s="90"/>
      <c r="B9977" s="90"/>
      <c r="C9977" s="90"/>
      <c r="D9977" s="90"/>
      <c r="E9977" s="90"/>
      <c r="F9977" s="90"/>
      <c r="G9977" s="90"/>
      <c r="H9977" s="90"/>
    </row>
    <row r="9978" spans="1:8">
      <c r="A9978" s="90"/>
      <c r="B9978" s="90"/>
      <c r="C9978" s="90"/>
      <c r="D9978" s="90"/>
      <c r="E9978" s="90"/>
      <c r="F9978" s="90"/>
      <c r="G9978" s="90"/>
      <c r="H9978" s="90"/>
    </row>
    <row r="9979" spans="1:8">
      <c r="A9979" s="90"/>
      <c r="B9979" s="90"/>
      <c r="C9979" s="90"/>
      <c r="D9979" s="90"/>
      <c r="E9979" s="90"/>
      <c r="F9979" s="90"/>
      <c r="G9979" s="90"/>
      <c r="H9979" s="90"/>
    </row>
    <row r="9980" spans="1:8">
      <c r="A9980" s="90"/>
      <c r="B9980" s="90"/>
      <c r="C9980" s="90"/>
      <c r="D9980" s="90"/>
      <c r="E9980" s="90"/>
      <c r="F9980" s="90"/>
      <c r="G9980" s="90"/>
      <c r="H9980" s="90"/>
    </row>
    <row r="9981" spans="1:8">
      <c r="A9981" s="90"/>
      <c r="B9981" s="90"/>
      <c r="C9981" s="90"/>
      <c r="D9981" s="90"/>
      <c r="E9981" s="90"/>
      <c r="F9981" s="90"/>
      <c r="G9981" s="90"/>
      <c r="H9981" s="90"/>
    </row>
    <row r="9982" spans="1:8">
      <c r="A9982" s="90"/>
      <c r="B9982" s="90"/>
      <c r="C9982" s="90"/>
      <c r="D9982" s="90"/>
      <c r="E9982" s="90"/>
      <c r="F9982" s="90"/>
      <c r="G9982" s="90"/>
      <c r="H9982" s="90"/>
    </row>
    <row r="9983" spans="1:8">
      <c r="A9983" s="90"/>
      <c r="B9983" s="90"/>
      <c r="C9983" s="90"/>
      <c r="D9983" s="90"/>
      <c r="E9983" s="90"/>
      <c r="F9983" s="90"/>
      <c r="G9983" s="90"/>
      <c r="H9983" s="90"/>
    </row>
    <row r="9984" spans="1:8">
      <c r="A9984" s="90"/>
      <c r="B9984" s="90"/>
      <c r="C9984" s="90"/>
      <c r="D9984" s="90"/>
      <c r="E9984" s="90"/>
      <c r="F9984" s="90"/>
      <c r="G9984" s="90"/>
      <c r="H9984" s="90"/>
    </row>
    <row r="9985" spans="1:8">
      <c r="A9985" s="90"/>
      <c r="B9985" s="90"/>
      <c r="C9985" s="90"/>
      <c r="D9985" s="90"/>
      <c r="E9985" s="90"/>
      <c r="F9985" s="90"/>
      <c r="G9985" s="90"/>
      <c r="H9985" s="90"/>
    </row>
    <row r="9986" spans="1:8">
      <c r="A9986" s="90"/>
      <c r="B9986" s="90"/>
      <c r="C9986" s="90"/>
      <c r="D9986" s="90"/>
      <c r="E9986" s="90"/>
      <c r="F9986" s="90"/>
      <c r="G9986" s="90"/>
      <c r="H9986" s="90"/>
    </row>
    <row r="9987" spans="1:8">
      <c r="A9987" s="90"/>
      <c r="B9987" s="90"/>
      <c r="C9987" s="90"/>
      <c r="D9987" s="90"/>
      <c r="E9987" s="90"/>
      <c r="F9987" s="90"/>
      <c r="G9987" s="90"/>
      <c r="H9987" s="90"/>
    </row>
    <row r="9988" spans="1:8">
      <c r="A9988" s="90"/>
      <c r="B9988" s="90"/>
      <c r="C9988" s="90"/>
      <c r="D9988" s="90"/>
      <c r="E9988" s="90"/>
      <c r="F9988" s="90"/>
      <c r="G9988" s="90"/>
      <c r="H9988" s="90"/>
    </row>
    <row r="9989" spans="1:8">
      <c r="A9989" s="90"/>
      <c r="B9989" s="90"/>
      <c r="C9989" s="90"/>
      <c r="D9989" s="90"/>
      <c r="E9989" s="90"/>
      <c r="F9989" s="90"/>
      <c r="G9989" s="90"/>
      <c r="H9989" s="90"/>
    </row>
    <row r="9990" spans="1:8">
      <c r="A9990" s="90"/>
      <c r="B9990" s="90"/>
      <c r="C9990" s="90"/>
      <c r="D9990" s="90"/>
      <c r="E9990" s="90"/>
      <c r="F9990" s="90"/>
      <c r="G9990" s="90"/>
      <c r="H9990" s="90"/>
    </row>
    <row r="9991" spans="1:8">
      <c r="A9991" s="90"/>
      <c r="B9991" s="90"/>
      <c r="C9991" s="90"/>
      <c r="D9991" s="90"/>
      <c r="E9991" s="90"/>
      <c r="F9991" s="90"/>
      <c r="G9991" s="90"/>
      <c r="H9991" s="90"/>
    </row>
    <row r="9992" spans="1:8">
      <c r="A9992" s="90"/>
      <c r="B9992" s="90"/>
      <c r="C9992" s="90"/>
      <c r="D9992" s="90"/>
      <c r="E9992" s="90"/>
      <c r="F9992" s="90"/>
      <c r="G9992" s="90"/>
      <c r="H9992" s="90"/>
    </row>
    <row r="9993" spans="1:8">
      <c r="A9993" s="90"/>
      <c r="B9993" s="90"/>
      <c r="C9993" s="90"/>
      <c r="D9993" s="90"/>
      <c r="E9993" s="90"/>
      <c r="F9993" s="90"/>
      <c r="G9993" s="90"/>
      <c r="H9993" s="90"/>
    </row>
    <row r="9994" spans="1:8">
      <c r="A9994" s="90"/>
      <c r="B9994" s="90"/>
      <c r="C9994" s="90"/>
      <c r="D9994" s="90"/>
      <c r="E9994" s="90"/>
      <c r="F9994" s="90"/>
      <c r="G9994" s="90"/>
      <c r="H9994" s="90"/>
    </row>
    <row r="9995" spans="1:8">
      <c r="A9995" s="90"/>
      <c r="B9995" s="90"/>
      <c r="C9995" s="90"/>
      <c r="D9995" s="90"/>
      <c r="E9995" s="90"/>
      <c r="F9995" s="90"/>
      <c r="G9995" s="90"/>
      <c r="H9995" s="90"/>
    </row>
    <row r="9996" spans="1:8">
      <c r="A9996" s="90"/>
      <c r="B9996" s="90"/>
      <c r="C9996" s="90"/>
      <c r="D9996" s="90"/>
      <c r="E9996" s="90"/>
      <c r="F9996" s="90"/>
      <c r="G9996" s="90"/>
      <c r="H9996" s="90"/>
    </row>
    <row r="9997" spans="1:8">
      <c r="A9997" s="90"/>
      <c r="B9997" s="90"/>
      <c r="C9997" s="90"/>
      <c r="D9997" s="90"/>
      <c r="E9997" s="90"/>
      <c r="F9997" s="90"/>
      <c r="G9997" s="90"/>
      <c r="H9997" s="90"/>
    </row>
    <row r="9998" spans="1:8">
      <c r="A9998" s="90"/>
      <c r="B9998" s="90"/>
      <c r="C9998" s="90"/>
      <c r="D9998" s="90"/>
      <c r="E9998" s="90"/>
      <c r="F9998" s="90"/>
      <c r="G9998" s="90"/>
      <c r="H9998" s="90"/>
    </row>
    <row r="9999" spans="1:8">
      <c r="A9999" s="90"/>
      <c r="B9999" s="90"/>
      <c r="C9999" s="90"/>
      <c r="D9999" s="90"/>
      <c r="E9999" s="90"/>
      <c r="F9999" s="90"/>
      <c r="G9999" s="90"/>
      <c r="H9999" s="90"/>
    </row>
    <row r="10000" spans="1:8">
      <c r="A10000" s="90"/>
      <c r="B10000" s="90"/>
      <c r="C10000" s="90"/>
      <c r="D10000" s="90"/>
      <c r="E10000" s="90"/>
      <c r="F10000" s="90"/>
      <c r="G10000" s="90"/>
      <c r="H10000" s="90"/>
    </row>
    <row r="10001" spans="1:8">
      <c r="A10001" s="90"/>
      <c r="B10001" s="90"/>
      <c r="C10001" s="90"/>
      <c r="D10001" s="90"/>
      <c r="E10001" s="90"/>
      <c r="F10001" s="90"/>
      <c r="G10001" s="90"/>
      <c r="H10001" s="90"/>
    </row>
    <row r="10002" spans="1:8">
      <c r="A10002" s="90"/>
      <c r="B10002" s="90"/>
      <c r="C10002" s="90"/>
      <c r="D10002" s="90"/>
      <c r="E10002" s="90"/>
      <c r="F10002" s="90"/>
      <c r="G10002" s="90"/>
      <c r="H10002" s="90"/>
    </row>
    <row r="10003" spans="1:8">
      <c r="A10003" s="90"/>
      <c r="B10003" s="90"/>
      <c r="C10003" s="90"/>
      <c r="D10003" s="90"/>
      <c r="E10003" s="90"/>
      <c r="F10003" s="90"/>
      <c r="G10003" s="90"/>
      <c r="H10003" s="90"/>
    </row>
    <row r="10004" spans="1:8">
      <c r="A10004" s="90"/>
      <c r="B10004" s="90"/>
      <c r="C10004" s="90"/>
      <c r="D10004" s="90"/>
      <c r="E10004" s="90"/>
      <c r="F10004" s="90"/>
      <c r="G10004" s="90"/>
      <c r="H10004" s="90"/>
    </row>
    <row r="10005" spans="1:8">
      <c r="A10005" s="90"/>
      <c r="B10005" s="90"/>
      <c r="C10005" s="90"/>
      <c r="D10005" s="90"/>
      <c r="E10005" s="90"/>
      <c r="F10005" s="90"/>
      <c r="G10005" s="90"/>
      <c r="H10005" s="90"/>
    </row>
    <row r="10006" spans="1:8">
      <c r="A10006" s="90"/>
      <c r="B10006" s="90"/>
      <c r="C10006" s="90"/>
      <c r="D10006" s="90"/>
      <c r="E10006" s="90"/>
      <c r="F10006" s="90"/>
      <c r="G10006" s="90"/>
      <c r="H10006" s="90"/>
    </row>
    <row r="10007" spans="1:8">
      <c r="A10007" s="90"/>
      <c r="B10007" s="90"/>
      <c r="C10007" s="90"/>
      <c r="D10007" s="90"/>
      <c r="E10007" s="90"/>
      <c r="F10007" s="90"/>
      <c r="G10007" s="90"/>
      <c r="H10007" s="90"/>
    </row>
    <row r="10008" spans="1:8">
      <c r="A10008" s="90"/>
      <c r="B10008" s="90"/>
      <c r="C10008" s="90"/>
      <c r="D10008" s="90"/>
      <c r="E10008" s="90"/>
      <c r="F10008" s="90"/>
      <c r="G10008" s="90"/>
      <c r="H10008" s="90"/>
    </row>
    <row r="10009" spans="1:8">
      <c r="A10009" s="90"/>
      <c r="B10009" s="90"/>
      <c r="C10009" s="90"/>
      <c r="D10009" s="90"/>
      <c r="E10009" s="90"/>
      <c r="F10009" s="90"/>
      <c r="G10009" s="90"/>
      <c r="H10009" s="90"/>
    </row>
    <row r="10010" spans="1:8">
      <c r="A10010" s="90"/>
      <c r="B10010" s="90"/>
      <c r="C10010" s="90"/>
      <c r="D10010" s="90"/>
      <c r="E10010" s="90"/>
      <c r="F10010" s="90"/>
      <c r="G10010" s="90"/>
      <c r="H10010" s="90"/>
    </row>
    <row r="10011" spans="1:8">
      <c r="A10011" s="90"/>
      <c r="B10011" s="90"/>
      <c r="C10011" s="90"/>
      <c r="D10011" s="90"/>
      <c r="E10011" s="90"/>
      <c r="F10011" s="90"/>
      <c r="G10011" s="90"/>
      <c r="H10011" s="90"/>
    </row>
    <row r="10012" spans="1:8">
      <c r="A10012" s="90"/>
      <c r="B10012" s="90"/>
      <c r="C10012" s="90"/>
      <c r="D10012" s="90"/>
      <c r="E10012" s="90"/>
      <c r="F10012" s="90"/>
      <c r="G10012" s="90"/>
      <c r="H10012" s="90"/>
    </row>
    <row r="10013" spans="1:8">
      <c r="A10013" s="90"/>
      <c r="B10013" s="90"/>
      <c r="C10013" s="90"/>
      <c r="D10013" s="90"/>
      <c r="E10013" s="90"/>
      <c r="F10013" s="90"/>
      <c r="G10013" s="90"/>
      <c r="H10013" s="90"/>
    </row>
    <row r="10014" spans="1:8">
      <c r="A10014" s="90"/>
      <c r="B10014" s="90"/>
      <c r="C10014" s="90"/>
      <c r="D10014" s="90"/>
      <c r="E10014" s="90"/>
      <c r="F10014" s="90"/>
      <c r="G10014" s="90"/>
      <c r="H10014" s="90"/>
    </row>
    <row r="10015" spans="1:8">
      <c r="A10015" s="90"/>
      <c r="B10015" s="90"/>
      <c r="C10015" s="90"/>
      <c r="D10015" s="90"/>
      <c r="E10015" s="90"/>
      <c r="F10015" s="90"/>
      <c r="G10015" s="90"/>
      <c r="H10015" s="90"/>
    </row>
    <row r="10016" spans="1:8">
      <c r="A10016" s="90"/>
      <c r="B10016" s="90"/>
      <c r="C10016" s="90"/>
      <c r="D10016" s="90"/>
      <c r="E10016" s="90"/>
      <c r="F10016" s="90"/>
      <c r="G10016" s="90"/>
      <c r="H10016" s="90"/>
    </row>
    <row r="10017" spans="1:8">
      <c r="A10017" s="90"/>
      <c r="B10017" s="90"/>
      <c r="C10017" s="90"/>
      <c r="D10017" s="90"/>
      <c r="E10017" s="90"/>
      <c r="F10017" s="90"/>
      <c r="G10017" s="90"/>
      <c r="H10017" s="90"/>
    </row>
    <row r="10018" spans="1:8">
      <c r="A10018" s="90"/>
      <c r="B10018" s="90"/>
      <c r="C10018" s="90"/>
      <c r="D10018" s="90"/>
      <c r="E10018" s="90"/>
      <c r="F10018" s="90"/>
      <c r="G10018" s="90"/>
      <c r="H10018" s="90"/>
    </row>
    <row r="10019" spans="1:8">
      <c r="A10019" s="90"/>
      <c r="B10019" s="90"/>
      <c r="C10019" s="90"/>
      <c r="D10019" s="90"/>
      <c r="E10019" s="90"/>
      <c r="F10019" s="90"/>
      <c r="G10019" s="90"/>
      <c r="H10019" s="90"/>
    </row>
    <row r="10020" spans="1:8">
      <c r="A10020" s="90"/>
      <c r="B10020" s="90"/>
      <c r="C10020" s="90"/>
      <c r="D10020" s="90"/>
      <c r="E10020" s="90"/>
      <c r="F10020" s="90"/>
      <c r="G10020" s="90"/>
      <c r="H10020" s="90"/>
    </row>
    <row r="10021" spans="1:8">
      <c r="A10021" s="90"/>
      <c r="B10021" s="90"/>
      <c r="C10021" s="90"/>
      <c r="D10021" s="90"/>
      <c r="E10021" s="90"/>
      <c r="F10021" s="90"/>
      <c r="G10021" s="90"/>
      <c r="H10021" s="90"/>
    </row>
    <row r="10022" spans="1:8">
      <c r="A10022" s="90"/>
      <c r="B10022" s="90"/>
      <c r="C10022" s="90"/>
      <c r="D10022" s="90"/>
      <c r="E10022" s="90"/>
      <c r="F10022" s="90"/>
      <c r="G10022" s="90"/>
      <c r="H10022" s="90"/>
    </row>
    <row r="10023" spans="1:8">
      <c r="A10023" s="90"/>
      <c r="B10023" s="90"/>
      <c r="C10023" s="90"/>
      <c r="D10023" s="90"/>
      <c r="E10023" s="90"/>
      <c r="F10023" s="90"/>
      <c r="G10023" s="90"/>
      <c r="H10023" s="90"/>
    </row>
    <row r="10024" spans="1:8">
      <c r="A10024" s="90"/>
      <c r="B10024" s="90"/>
      <c r="C10024" s="90"/>
      <c r="D10024" s="90"/>
      <c r="E10024" s="90"/>
      <c r="F10024" s="90"/>
      <c r="G10024" s="90"/>
      <c r="H10024" s="90"/>
    </row>
    <row r="10025" spans="1:8">
      <c r="A10025" s="90"/>
      <c r="B10025" s="90"/>
      <c r="C10025" s="90"/>
      <c r="D10025" s="90"/>
      <c r="E10025" s="90"/>
      <c r="F10025" s="90"/>
      <c r="G10025" s="90"/>
      <c r="H10025" s="90"/>
    </row>
    <row r="10026" spans="1:8">
      <c r="A10026" s="90"/>
      <c r="B10026" s="90"/>
      <c r="C10026" s="90"/>
      <c r="D10026" s="90"/>
      <c r="E10026" s="90"/>
      <c r="F10026" s="90"/>
      <c r="G10026" s="90"/>
      <c r="H10026" s="90"/>
    </row>
    <row r="10027" spans="1:8">
      <c r="A10027" s="90"/>
      <c r="B10027" s="90"/>
      <c r="C10027" s="90"/>
      <c r="D10027" s="90"/>
      <c r="E10027" s="90"/>
      <c r="F10027" s="90"/>
      <c r="G10027" s="90"/>
      <c r="H10027" s="90"/>
    </row>
    <row r="10028" spans="1:8">
      <c r="A10028" s="90"/>
      <c r="B10028" s="90"/>
      <c r="C10028" s="90"/>
      <c r="D10028" s="90"/>
      <c r="E10028" s="90"/>
      <c r="F10028" s="90"/>
      <c r="G10028" s="90"/>
      <c r="H10028" s="90"/>
    </row>
    <row r="10029" spans="1:8">
      <c r="A10029" s="90"/>
      <c r="B10029" s="90"/>
      <c r="C10029" s="90"/>
      <c r="D10029" s="90"/>
      <c r="E10029" s="90"/>
      <c r="F10029" s="90"/>
      <c r="G10029" s="90"/>
      <c r="H10029" s="90"/>
    </row>
    <row r="10030" spans="1:8">
      <c r="A10030" s="90"/>
      <c r="B10030" s="90"/>
      <c r="C10030" s="90"/>
      <c r="D10030" s="90"/>
      <c r="E10030" s="90"/>
      <c r="F10030" s="90"/>
      <c r="G10030" s="90"/>
      <c r="H10030" s="90"/>
    </row>
    <row r="10031" spans="1:8">
      <c r="A10031" s="90"/>
      <c r="B10031" s="90"/>
      <c r="C10031" s="90"/>
      <c r="D10031" s="90"/>
      <c r="E10031" s="90"/>
      <c r="F10031" s="90"/>
      <c r="G10031" s="90"/>
      <c r="H10031" s="90"/>
    </row>
    <row r="10032" spans="1:8">
      <c r="A10032" s="90"/>
      <c r="B10032" s="90"/>
      <c r="C10032" s="90"/>
      <c r="D10032" s="90"/>
      <c r="E10032" s="90"/>
      <c r="F10032" s="90"/>
      <c r="G10032" s="90"/>
      <c r="H10032" s="90"/>
    </row>
    <row r="10033" spans="1:8">
      <c r="A10033" s="90"/>
      <c r="B10033" s="90"/>
      <c r="C10033" s="90"/>
      <c r="D10033" s="90"/>
      <c r="E10033" s="90"/>
      <c r="F10033" s="90"/>
      <c r="G10033" s="90"/>
      <c r="H10033" s="90"/>
    </row>
    <row r="10034" spans="1:8">
      <c r="A10034" s="90"/>
      <c r="B10034" s="90"/>
      <c r="C10034" s="90"/>
      <c r="D10034" s="90"/>
      <c r="E10034" s="90"/>
      <c r="F10034" s="90"/>
      <c r="G10034" s="90"/>
      <c r="H10034" s="90"/>
    </row>
    <row r="10035" spans="1:8">
      <c r="A10035" s="90"/>
      <c r="B10035" s="90"/>
      <c r="C10035" s="90"/>
      <c r="D10035" s="90"/>
      <c r="E10035" s="90"/>
      <c r="F10035" s="90"/>
      <c r="G10035" s="90"/>
      <c r="H10035" s="90"/>
    </row>
    <row r="10036" spans="1:8">
      <c r="A10036" s="90"/>
      <c r="B10036" s="90"/>
      <c r="C10036" s="90"/>
      <c r="D10036" s="90"/>
      <c r="E10036" s="90"/>
      <c r="F10036" s="90"/>
      <c r="G10036" s="90"/>
      <c r="H10036" s="90"/>
    </row>
    <row r="10037" spans="1:8">
      <c r="A10037" s="90"/>
      <c r="B10037" s="90"/>
      <c r="C10037" s="90"/>
      <c r="D10037" s="90"/>
      <c r="E10037" s="90"/>
      <c r="F10037" s="90"/>
      <c r="G10037" s="90"/>
      <c r="H10037" s="90"/>
    </row>
    <row r="10038" spans="1:8">
      <c r="A10038" s="90"/>
      <c r="B10038" s="90"/>
      <c r="C10038" s="90"/>
      <c r="D10038" s="90"/>
      <c r="E10038" s="90"/>
      <c r="F10038" s="90"/>
      <c r="G10038" s="90"/>
      <c r="H10038" s="90"/>
    </row>
    <row r="10039" spans="1:8">
      <c r="A10039" s="90"/>
      <c r="B10039" s="90"/>
      <c r="C10039" s="90"/>
      <c r="D10039" s="90"/>
      <c r="E10039" s="90"/>
      <c r="F10039" s="90"/>
      <c r="G10039" s="90"/>
      <c r="H10039" s="90"/>
    </row>
    <row r="10040" spans="1:8">
      <c r="A10040" s="90"/>
      <c r="B10040" s="90"/>
      <c r="C10040" s="90"/>
      <c r="D10040" s="90"/>
      <c r="E10040" s="90"/>
      <c r="F10040" s="90"/>
      <c r="G10040" s="90"/>
      <c r="H10040" s="90"/>
    </row>
    <row r="10041" spans="1:8">
      <c r="A10041" s="90"/>
      <c r="B10041" s="90"/>
      <c r="C10041" s="90"/>
      <c r="D10041" s="90"/>
      <c r="E10041" s="90"/>
      <c r="F10041" s="90"/>
      <c r="G10041" s="90"/>
      <c r="H10041" s="90"/>
    </row>
    <row r="10042" spans="1:8">
      <c r="A10042" s="90"/>
      <c r="B10042" s="90"/>
      <c r="C10042" s="90"/>
      <c r="D10042" s="90"/>
      <c r="E10042" s="90"/>
      <c r="F10042" s="90"/>
      <c r="G10042" s="90"/>
      <c r="H10042" s="90"/>
    </row>
    <row r="10043" spans="1:8">
      <c r="A10043" s="90"/>
      <c r="B10043" s="90"/>
      <c r="C10043" s="90"/>
      <c r="D10043" s="90"/>
      <c r="E10043" s="90"/>
      <c r="F10043" s="90"/>
      <c r="G10043" s="90"/>
      <c r="H10043" s="90"/>
    </row>
    <row r="10044" spans="1:8">
      <c r="A10044" s="90"/>
      <c r="B10044" s="90"/>
      <c r="C10044" s="90"/>
      <c r="D10044" s="90"/>
      <c r="E10044" s="90"/>
      <c r="F10044" s="90"/>
      <c r="G10044" s="90"/>
      <c r="H10044" s="90"/>
    </row>
    <row r="10045" spans="1:8">
      <c r="A10045" s="90"/>
      <c r="B10045" s="90"/>
      <c r="C10045" s="90"/>
      <c r="D10045" s="90"/>
      <c r="E10045" s="90"/>
      <c r="F10045" s="90"/>
      <c r="G10045" s="90"/>
      <c r="H10045" s="90"/>
    </row>
    <row r="10046" spans="1:8">
      <c r="A10046" s="90"/>
      <c r="B10046" s="90"/>
      <c r="C10046" s="90"/>
      <c r="D10046" s="90"/>
      <c r="E10046" s="90"/>
      <c r="F10046" s="90"/>
      <c r="G10046" s="90"/>
      <c r="H10046" s="90"/>
    </row>
    <row r="10047" spans="1:8">
      <c r="A10047" s="90"/>
      <c r="B10047" s="90"/>
      <c r="C10047" s="90"/>
      <c r="D10047" s="90"/>
      <c r="E10047" s="90"/>
      <c r="F10047" s="90"/>
      <c r="G10047" s="90"/>
      <c r="H10047" s="90"/>
    </row>
    <row r="10048" spans="1:8">
      <c r="A10048" s="90"/>
      <c r="B10048" s="90"/>
      <c r="C10048" s="90"/>
      <c r="D10048" s="90"/>
      <c r="E10048" s="90"/>
      <c r="F10048" s="90"/>
      <c r="G10048" s="90"/>
      <c r="H10048" s="90"/>
    </row>
    <row r="10049" spans="1:8">
      <c r="A10049" s="90"/>
      <c r="B10049" s="90"/>
      <c r="C10049" s="90"/>
      <c r="D10049" s="90"/>
      <c r="E10049" s="90"/>
      <c r="F10049" s="90"/>
      <c r="G10049" s="90"/>
      <c r="H10049" s="90"/>
    </row>
    <row r="10050" spans="1:8">
      <c r="A10050" s="90"/>
      <c r="B10050" s="90"/>
      <c r="C10050" s="90"/>
      <c r="D10050" s="90"/>
      <c r="E10050" s="90"/>
      <c r="F10050" s="90"/>
      <c r="G10050" s="90"/>
      <c r="H10050" s="90"/>
    </row>
    <row r="10051" spans="1:8">
      <c r="A10051" s="90"/>
      <c r="B10051" s="90"/>
      <c r="C10051" s="90"/>
      <c r="D10051" s="90"/>
      <c r="E10051" s="90"/>
      <c r="F10051" s="90"/>
      <c r="G10051" s="90"/>
      <c r="H10051" s="90"/>
    </row>
    <row r="10052" spans="1:8">
      <c r="A10052" s="90"/>
      <c r="B10052" s="90"/>
      <c r="C10052" s="90"/>
      <c r="D10052" s="90"/>
      <c r="E10052" s="90"/>
      <c r="F10052" s="90"/>
      <c r="G10052" s="90"/>
      <c r="H10052" s="90"/>
    </row>
    <row r="10053" spans="1:8">
      <c r="A10053" s="90"/>
      <c r="B10053" s="90"/>
      <c r="C10053" s="90"/>
      <c r="D10053" s="90"/>
      <c r="E10053" s="90"/>
      <c r="F10053" s="90"/>
      <c r="G10053" s="90"/>
      <c r="H10053" s="90"/>
    </row>
    <row r="10054" spans="1:8">
      <c r="A10054" s="90"/>
      <c r="B10054" s="90"/>
      <c r="C10054" s="90"/>
      <c r="D10054" s="90"/>
      <c r="E10054" s="90"/>
      <c r="F10054" s="90"/>
      <c r="G10054" s="90"/>
      <c r="H10054" s="90"/>
    </row>
    <row r="10055" spans="1:8">
      <c r="A10055" s="90"/>
      <c r="B10055" s="90"/>
      <c r="C10055" s="90"/>
      <c r="D10055" s="90"/>
      <c r="E10055" s="90"/>
      <c r="F10055" s="90"/>
      <c r="G10055" s="90"/>
      <c r="H10055" s="90"/>
    </row>
    <row r="10056" spans="1:8">
      <c r="A10056" s="90"/>
      <c r="B10056" s="90"/>
      <c r="C10056" s="90"/>
      <c r="D10056" s="90"/>
      <c r="E10056" s="90"/>
      <c r="F10056" s="90"/>
      <c r="G10056" s="90"/>
      <c r="H10056" s="90"/>
    </row>
    <row r="10057" spans="1:8">
      <c r="A10057" s="90"/>
      <c r="B10057" s="90"/>
      <c r="C10057" s="90"/>
      <c r="D10057" s="90"/>
      <c r="E10057" s="90"/>
      <c r="F10057" s="90"/>
      <c r="G10057" s="90"/>
      <c r="H10057" s="90"/>
    </row>
    <row r="10058" spans="1:8">
      <c r="A10058" s="90"/>
      <c r="B10058" s="90"/>
      <c r="C10058" s="90"/>
      <c r="D10058" s="90"/>
      <c r="E10058" s="90"/>
      <c r="F10058" s="90"/>
      <c r="G10058" s="90"/>
      <c r="H10058" s="90"/>
    </row>
    <row r="10059" spans="1:8">
      <c r="A10059" s="90"/>
      <c r="B10059" s="90"/>
      <c r="C10059" s="90"/>
      <c r="D10059" s="90"/>
      <c r="E10059" s="90"/>
      <c r="F10059" s="90"/>
      <c r="G10059" s="90"/>
      <c r="H10059" s="90"/>
    </row>
    <row r="10060" spans="1:8">
      <c r="A10060" s="90"/>
      <c r="B10060" s="90"/>
      <c r="C10060" s="90"/>
      <c r="D10060" s="90"/>
      <c r="E10060" s="90"/>
      <c r="F10060" s="90"/>
      <c r="G10060" s="90"/>
      <c r="H10060" s="90"/>
    </row>
    <row r="10061" spans="1:8">
      <c r="A10061" s="90"/>
      <c r="B10061" s="90"/>
      <c r="C10061" s="90"/>
      <c r="D10061" s="90"/>
      <c r="E10061" s="90"/>
      <c r="F10061" s="90"/>
      <c r="G10061" s="90"/>
      <c r="H10061" s="90"/>
    </row>
    <row r="10062" spans="1:8">
      <c r="A10062" s="90"/>
      <c r="B10062" s="90"/>
      <c r="C10062" s="90"/>
      <c r="D10062" s="90"/>
      <c r="E10062" s="90"/>
      <c r="F10062" s="90"/>
      <c r="G10062" s="90"/>
      <c r="H10062" s="90"/>
    </row>
    <row r="10063" spans="1:8">
      <c r="A10063" s="90"/>
      <c r="B10063" s="90"/>
      <c r="C10063" s="90"/>
      <c r="D10063" s="90"/>
      <c r="E10063" s="90"/>
      <c r="F10063" s="90"/>
      <c r="G10063" s="90"/>
      <c r="H10063" s="90"/>
    </row>
    <row r="10064" spans="1:8">
      <c r="A10064" s="90"/>
      <c r="B10064" s="90"/>
      <c r="C10064" s="90"/>
      <c r="D10064" s="90"/>
      <c r="E10064" s="90"/>
      <c r="F10064" s="90"/>
      <c r="G10064" s="90"/>
      <c r="H10064" s="90"/>
    </row>
    <row r="10065" spans="1:8">
      <c r="A10065" s="90"/>
      <c r="B10065" s="90"/>
      <c r="C10065" s="90"/>
      <c r="D10065" s="90"/>
      <c r="E10065" s="90"/>
      <c r="F10065" s="90"/>
      <c r="G10065" s="90"/>
      <c r="H10065" s="90"/>
    </row>
    <row r="10066" spans="1:8">
      <c r="A10066" s="90"/>
      <c r="B10066" s="90"/>
      <c r="C10066" s="90"/>
      <c r="D10066" s="90"/>
      <c r="E10066" s="90"/>
      <c r="F10066" s="90"/>
      <c r="G10066" s="90"/>
      <c r="H10066" s="90"/>
    </row>
    <row r="10067" spans="1:8">
      <c r="A10067" s="90"/>
      <c r="B10067" s="90"/>
      <c r="C10067" s="90"/>
      <c r="D10067" s="90"/>
      <c r="E10067" s="90"/>
      <c r="F10067" s="90"/>
      <c r="G10067" s="90"/>
      <c r="H10067" s="90"/>
    </row>
    <row r="10068" spans="1:8">
      <c r="A10068" s="90"/>
      <c r="B10068" s="90"/>
      <c r="C10068" s="90"/>
      <c r="D10068" s="90"/>
      <c r="E10068" s="90"/>
      <c r="F10068" s="90"/>
      <c r="G10068" s="90"/>
      <c r="H10068" s="90"/>
    </row>
    <row r="10069" spans="1:8">
      <c r="A10069" s="90"/>
      <c r="B10069" s="90"/>
      <c r="C10069" s="90"/>
      <c r="D10069" s="90"/>
      <c r="E10069" s="90"/>
      <c r="F10069" s="90"/>
      <c r="G10069" s="90"/>
      <c r="H10069" s="90"/>
    </row>
    <row r="10070" spans="1:8">
      <c r="A10070" s="90"/>
      <c r="B10070" s="90"/>
      <c r="C10070" s="90"/>
      <c r="D10070" s="90"/>
      <c r="E10070" s="90"/>
      <c r="F10070" s="90"/>
      <c r="G10070" s="90"/>
      <c r="H10070" s="90"/>
    </row>
    <row r="10071" spans="1:8">
      <c r="A10071" s="90"/>
      <c r="B10071" s="90"/>
      <c r="C10071" s="90"/>
      <c r="D10071" s="90"/>
      <c r="E10071" s="90"/>
      <c r="F10071" s="90"/>
      <c r="G10071" s="90"/>
      <c r="H10071" s="90"/>
    </row>
    <row r="10072" spans="1:8">
      <c r="A10072" s="90"/>
      <c r="B10072" s="90"/>
      <c r="C10072" s="90"/>
      <c r="D10072" s="90"/>
      <c r="E10072" s="90"/>
      <c r="F10072" s="90"/>
      <c r="G10072" s="90"/>
      <c r="H10072" s="90"/>
    </row>
    <row r="10073" spans="1:8">
      <c r="A10073" s="90"/>
      <c r="B10073" s="90"/>
      <c r="C10073" s="90"/>
      <c r="D10073" s="90"/>
      <c r="E10073" s="90"/>
      <c r="F10073" s="90"/>
      <c r="G10073" s="90"/>
      <c r="H10073" s="90"/>
    </row>
    <row r="10074" spans="1:8">
      <c r="A10074" s="90"/>
      <c r="B10074" s="90"/>
      <c r="C10074" s="90"/>
      <c r="D10074" s="90"/>
      <c r="E10074" s="90"/>
      <c r="F10074" s="90"/>
      <c r="G10074" s="90"/>
      <c r="H10074" s="90"/>
    </row>
    <row r="10075" spans="1:8">
      <c r="A10075" s="90"/>
      <c r="B10075" s="90"/>
      <c r="C10075" s="90"/>
      <c r="D10075" s="90"/>
      <c r="E10075" s="90"/>
      <c r="F10075" s="90"/>
      <c r="G10075" s="90"/>
      <c r="H10075" s="90"/>
    </row>
    <row r="10076" spans="1:8">
      <c r="A10076" s="90"/>
      <c r="B10076" s="90"/>
      <c r="C10076" s="90"/>
      <c r="D10076" s="90"/>
      <c r="E10076" s="90"/>
      <c r="F10076" s="90"/>
      <c r="G10076" s="90"/>
      <c r="H10076" s="90"/>
    </row>
    <row r="10077" spans="1:8">
      <c r="A10077" s="90"/>
      <c r="B10077" s="90"/>
      <c r="C10077" s="90"/>
      <c r="D10077" s="90"/>
      <c r="E10077" s="90"/>
      <c r="F10077" s="90"/>
      <c r="G10077" s="90"/>
      <c r="H10077" s="90"/>
    </row>
    <row r="10078" spans="1:8">
      <c r="A10078" s="90"/>
      <c r="B10078" s="90"/>
      <c r="C10078" s="90"/>
      <c r="D10078" s="90"/>
      <c r="E10078" s="90"/>
      <c r="F10078" s="90"/>
      <c r="G10078" s="90"/>
      <c r="H10078" s="90"/>
    </row>
    <row r="10079" spans="1:8">
      <c r="A10079" s="90"/>
      <c r="B10079" s="90"/>
      <c r="C10079" s="90"/>
      <c r="D10079" s="90"/>
      <c r="E10079" s="90"/>
      <c r="F10079" s="90"/>
      <c r="G10079" s="90"/>
      <c r="H10079" s="90"/>
    </row>
    <row r="10080" spans="1:8">
      <c r="A10080" s="90"/>
      <c r="B10080" s="90"/>
      <c r="C10080" s="90"/>
      <c r="D10080" s="90"/>
      <c r="E10080" s="90"/>
      <c r="F10080" s="90"/>
      <c r="G10080" s="90"/>
      <c r="H10080" s="90"/>
    </row>
    <row r="10081" spans="1:8">
      <c r="A10081" s="90"/>
      <c r="B10081" s="90"/>
      <c r="C10081" s="90"/>
      <c r="D10081" s="90"/>
      <c r="E10081" s="90"/>
      <c r="F10081" s="90"/>
      <c r="G10081" s="90"/>
      <c r="H10081" s="90"/>
    </row>
    <row r="10082" spans="1:8">
      <c r="A10082" s="90"/>
      <c r="B10082" s="90"/>
      <c r="C10082" s="90"/>
      <c r="D10082" s="90"/>
      <c r="E10082" s="90"/>
      <c r="F10082" s="90"/>
      <c r="G10082" s="90"/>
      <c r="H10082" s="90"/>
    </row>
    <row r="10083" spans="1:8">
      <c r="A10083" s="90"/>
      <c r="B10083" s="90"/>
      <c r="C10083" s="90"/>
      <c r="D10083" s="90"/>
      <c r="E10083" s="90"/>
      <c r="F10083" s="90"/>
      <c r="G10083" s="90"/>
      <c r="H10083" s="90"/>
    </row>
    <row r="10084" spans="1:8">
      <c r="A10084" s="90"/>
      <c r="B10084" s="90"/>
      <c r="C10084" s="90"/>
      <c r="D10084" s="90"/>
      <c r="E10084" s="90"/>
      <c r="F10084" s="90"/>
      <c r="G10084" s="90"/>
      <c r="H10084" s="90"/>
    </row>
    <row r="10085" spans="1:8">
      <c r="A10085" s="90"/>
      <c r="B10085" s="90"/>
      <c r="C10085" s="90"/>
      <c r="D10085" s="90"/>
      <c r="E10085" s="90"/>
      <c r="F10085" s="90"/>
      <c r="G10085" s="90"/>
      <c r="H10085" s="90"/>
    </row>
    <row r="10086" spans="1:8">
      <c r="A10086" s="90"/>
      <c r="B10086" s="90"/>
      <c r="C10086" s="90"/>
      <c r="D10086" s="90"/>
      <c r="E10086" s="90"/>
      <c r="F10086" s="90"/>
      <c r="G10086" s="90"/>
      <c r="H10086" s="90"/>
    </row>
    <row r="10087" spans="1:8">
      <c r="A10087" s="90"/>
      <c r="B10087" s="90"/>
      <c r="C10087" s="90"/>
      <c r="D10087" s="90"/>
      <c r="E10087" s="90"/>
      <c r="F10087" s="90"/>
      <c r="G10087" s="90"/>
      <c r="H10087" s="90"/>
    </row>
    <row r="10088" spans="1:8">
      <c r="A10088" s="90"/>
      <c r="B10088" s="90"/>
      <c r="C10088" s="90"/>
      <c r="D10088" s="90"/>
      <c r="E10088" s="90"/>
      <c r="F10088" s="90"/>
      <c r="G10088" s="90"/>
      <c r="H10088" s="90"/>
    </row>
    <row r="10089" spans="1:8">
      <c r="A10089" s="90"/>
      <c r="B10089" s="90"/>
      <c r="C10089" s="90"/>
      <c r="D10089" s="90"/>
      <c r="E10089" s="90"/>
      <c r="F10089" s="90"/>
      <c r="G10089" s="90"/>
      <c r="H10089" s="90"/>
    </row>
    <row r="10090" spans="1:8">
      <c r="A10090" s="90"/>
      <c r="B10090" s="90"/>
      <c r="C10090" s="90"/>
      <c r="D10090" s="90"/>
      <c r="E10090" s="90"/>
      <c r="F10090" s="90"/>
      <c r="G10090" s="90"/>
      <c r="H10090" s="90"/>
    </row>
    <row r="10091" spans="1:8">
      <c r="A10091" s="90"/>
      <c r="B10091" s="90"/>
      <c r="C10091" s="90"/>
      <c r="D10091" s="90"/>
      <c r="E10091" s="90"/>
      <c r="F10091" s="90"/>
      <c r="G10091" s="90"/>
      <c r="H10091" s="90"/>
    </row>
    <row r="10092" spans="1:8">
      <c r="A10092" s="90"/>
      <c r="B10092" s="90"/>
      <c r="C10092" s="90"/>
      <c r="D10092" s="90"/>
      <c r="E10092" s="90"/>
      <c r="F10092" s="90"/>
      <c r="G10092" s="90"/>
      <c r="H10092" s="90"/>
    </row>
    <row r="10093" spans="1:8">
      <c r="A10093" s="90"/>
      <c r="B10093" s="90"/>
      <c r="C10093" s="90"/>
      <c r="D10093" s="90"/>
      <c r="E10093" s="90"/>
      <c r="F10093" s="90"/>
      <c r="G10093" s="90"/>
      <c r="H10093" s="90"/>
    </row>
    <row r="10094" spans="1:8">
      <c r="A10094" s="90"/>
      <c r="B10094" s="90"/>
      <c r="C10094" s="90"/>
      <c r="D10094" s="90"/>
      <c r="E10094" s="90"/>
      <c r="F10094" s="90"/>
      <c r="G10094" s="90"/>
      <c r="H10094" s="90"/>
    </row>
    <row r="10095" spans="1:8">
      <c r="A10095" s="90"/>
      <c r="B10095" s="90"/>
      <c r="C10095" s="90"/>
      <c r="D10095" s="90"/>
      <c r="E10095" s="90"/>
      <c r="F10095" s="90"/>
      <c r="G10095" s="90"/>
      <c r="H10095" s="90"/>
    </row>
    <row r="10096" spans="1:8">
      <c r="A10096" s="90"/>
      <c r="B10096" s="90"/>
      <c r="C10096" s="90"/>
      <c r="D10096" s="90"/>
      <c r="E10096" s="90"/>
      <c r="F10096" s="90"/>
      <c r="G10096" s="90"/>
      <c r="H10096" s="90"/>
    </row>
    <row r="10097" spans="1:8">
      <c r="A10097" s="90"/>
      <c r="B10097" s="90"/>
      <c r="C10097" s="90"/>
      <c r="D10097" s="90"/>
      <c r="E10097" s="90"/>
      <c r="F10097" s="90"/>
      <c r="G10097" s="90"/>
      <c r="H10097" s="90"/>
    </row>
    <row r="10098" spans="1:8">
      <c r="A10098" s="90"/>
      <c r="B10098" s="90"/>
      <c r="C10098" s="90"/>
      <c r="D10098" s="90"/>
      <c r="E10098" s="90"/>
      <c r="F10098" s="90"/>
      <c r="G10098" s="90"/>
      <c r="H10098" s="90"/>
    </row>
    <row r="10099" spans="1:8">
      <c r="A10099" s="90"/>
      <c r="B10099" s="90"/>
      <c r="C10099" s="90"/>
      <c r="D10099" s="90"/>
      <c r="E10099" s="90"/>
      <c r="F10099" s="90"/>
      <c r="G10099" s="90"/>
      <c r="H10099" s="90"/>
    </row>
    <row r="10100" spans="1:8">
      <c r="A10100" s="90"/>
      <c r="B10100" s="90"/>
      <c r="C10100" s="90"/>
      <c r="D10100" s="90"/>
      <c r="E10100" s="90"/>
      <c r="F10100" s="90"/>
      <c r="G10100" s="90"/>
      <c r="H10100" s="90"/>
    </row>
    <row r="10101" spans="1:8">
      <c r="A10101" s="90"/>
      <c r="B10101" s="90"/>
      <c r="C10101" s="90"/>
      <c r="D10101" s="90"/>
      <c r="E10101" s="90"/>
      <c r="F10101" s="90"/>
      <c r="G10101" s="90"/>
      <c r="H10101" s="90"/>
    </row>
    <row r="10102" spans="1:8">
      <c r="A10102" s="90"/>
      <c r="B10102" s="90"/>
      <c r="C10102" s="90"/>
      <c r="D10102" s="90"/>
      <c r="E10102" s="90"/>
      <c r="F10102" s="90"/>
      <c r="G10102" s="90"/>
      <c r="H10102" s="90"/>
    </row>
    <row r="10103" spans="1:8">
      <c r="A10103" s="90"/>
      <c r="B10103" s="90"/>
      <c r="C10103" s="90"/>
      <c r="D10103" s="90"/>
      <c r="E10103" s="90"/>
      <c r="F10103" s="90"/>
      <c r="G10103" s="90"/>
      <c r="H10103" s="90"/>
    </row>
    <row r="10104" spans="1:8">
      <c r="A10104" s="90"/>
      <c r="B10104" s="90"/>
      <c r="C10104" s="90"/>
      <c r="D10104" s="90"/>
      <c r="E10104" s="90"/>
      <c r="F10104" s="90"/>
      <c r="G10104" s="90"/>
      <c r="H10104" s="90"/>
    </row>
    <row r="10105" spans="1:8">
      <c r="A10105" s="90"/>
      <c r="B10105" s="90"/>
      <c r="C10105" s="90"/>
      <c r="D10105" s="90"/>
      <c r="E10105" s="90"/>
      <c r="F10105" s="90"/>
      <c r="G10105" s="90"/>
      <c r="H10105" s="90"/>
    </row>
    <row r="10106" spans="1:8">
      <c r="A10106" s="90"/>
      <c r="B10106" s="90"/>
      <c r="C10106" s="90"/>
      <c r="D10106" s="90"/>
      <c r="E10106" s="90"/>
      <c r="F10106" s="90"/>
      <c r="G10106" s="90"/>
      <c r="H10106" s="90"/>
    </row>
    <row r="10107" spans="1:8">
      <c r="A10107" s="90"/>
      <c r="B10107" s="90"/>
      <c r="C10107" s="90"/>
      <c r="D10107" s="90"/>
      <c r="E10107" s="90"/>
      <c r="F10107" s="90"/>
      <c r="G10107" s="90"/>
      <c r="H10107" s="90"/>
    </row>
    <row r="10108" spans="1:8">
      <c r="A10108" s="90"/>
      <c r="B10108" s="90"/>
      <c r="C10108" s="90"/>
      <c r="D10108" s="90"/>
      <c r="E10108" s="90"/>
      <c r="F10108" s="90"/>
      <c r="G10108" s="90"/>
      <c r="H10108" s="90"/>
    </row>
    <row r="10109" spans="1:8">
      <c r="A10109" s="90"/>
      <c r="B10109" s="90"/>
      <c r="C10109" s="90"/>
      <c r="D10109" s="90"/>
      <c r="E10109" s="90"/>
      <c r="F10109" s="90"/>
      <c r="G10109" s="90"/>
      <c r="H10109" s="90"/>
    </row>
    <row r="10110" spans="1:8">
      <c r="A10110" s="90"/>
      <c r="B10110" s="90"/>
      <c r="C10110" s="90"/>
      <c r="D10110" s="90"/>
      <c r="E10110" s="90"/>
      <c r="F10110" s="90"/>
      <c r="G10110" s="90"/>
      <c r="H10110" s="90"/>
    </row>
    <row r="10111" spans="1:8">
      <c r="A10111" s="90"/>
      <c r="B10111" s="90"/>
      <c r="C10111" s="90"/>
      <c r="D10111" s="90"/>
      <c r="E10111" s="90"/>
      <c r="F10111" s="90"/>
      <c r="G10111" s="90"/>
      <c r="H10111" s="90"/>
    </row>
    <row r="10112" spans="1:8">
      <c r="A10112" s="90"/>
      <c r="B10112" s="90"/>
      <c r="C10112" s="90"/>
      <c r="D10112" s="90"/>
      <c r="E10112" s="90"/>
      <c r="F10112" s="90"/>
      <c r="G10112" s="90"/>
      <c r="H10112" s="90"/>
    </row>
    <row r="10113" spans="1:8">
      <c r="A10113" s="90"/>
      <c r="B10113" s="90"/>
      <c r="C10113" s="90"/>
      <c r="D10113" s="90"/>
      <c r="E10113" s="90"/>
      <c r="F10113" s="90"/>
      <c r="G10113" s="90"/>
      <c r="H10113" s="90"/>
    </row>
    <row r="10114" spans="1:8">
      <c r="A10114" s="90"/>
      <c r="B10114" s="90"/>
      <c r="C10114" s="90"/>
      <c r="D10114" s="90"/>
      <c r="E10114" s="90"/>
      <c r="F10114" s="90"/>
      <c r="G10114" s="90"/>
      <c r="H10114" s="90"/>
    </row>
    <row r="10115" spans="1:8">
      <c r="A10115" s="90"/>
      <c r="B10115" s="90"/>
      <c r="C10115" s="90"/>
      <c r="D10115" s="90"/>
      <c r="E10115" s="90"/>
      <c r="F10115" s="90"/>
      <c r="G10115" s="90"/>
      <c r="H10115" s="90"/>
    </row>
    <row r="10116" spans="1:8">
      <c r="A10116" s="90"/>
      <c r="B10116" s="90"/>
      <c r="C10116" s="90"/>
      <c r="D10116" s="90"/>
      <c r="E10116" s="90"/>
      <c r="F10116" s="90"/>
      <c r="G10116" s="90"/>
      <c r="H10116" s="90"/>
    </row>
    <row r="10117" spans="1:8">
      <c r="A10117" s="90"/>
      <c r="B10117" s="90"/>
      <c r="C10117" s="90"/>
      <c r="D10117" s="90"/>
      <c r="E10117" s="90"/>
      <c r="F10117" s="90"/>
      <c r="G10117" s="90"/>
      <c r="H10117" s="90"/>
    </row>
    <row r="10118" spans="1:8">
      <c r="A10118" s="90"/>
      <c r="B10118" s="90"/>
      <c r="C10118" s="90"/>
      <c r="D10118" s="90"/>
      <c r="E10118" s="90"/>
      <c r="F10118" s="90"/>
      <c r="G10118" s="90"/>
      <c r="H10118" s="90"/>
    </row>
    <row r="10119" spans="1:8">
      <c r="A10119" s="90"/>
      <c r="B10119" s="90"/>
      <c r="C10119" s="90"/>
      <c r="D10119" s="90"/>
      <c r="E10119" s="90"/>
      <c r="F10119" s="90"/>
      <c r="G10119" s="90"/>
      <c r="H10119" s="90"/>
    </row>
    <row r="10120" spans="1:8">
      <c r="A10120" s="90"/>
      <c r="B10120" s="90"/>
      <c r="C10120" s="90"/>
      <c r="D10120" s="90"/>
      <c r="E10120" s="90"/>
      <c r="F10120" s="90"/>
      <c r="G10120" s="90"/>
      <c r="H10120" s="90"/>
    </row>
    <row r="10121" spans="1:8">
      <c r="A10121" s="90"/>
      <c r="B10121" s="90"/>
      <c r="C10121" s="90"/>
      <c r="D10121" s="90"/>
      <c r="E10121" s="90"/>
      <c r="F10121" s="90"/>
      <c r="G10121" s="90"/>
      <c r="H10121" s="90"/>
    </row>
    <row r="10122" spans="1:8">
      <c r="A10122" s="90"/>
      <c r="B10122" s="90"/>
      <c r="C10122" s="90"/>
      <c r="D10122" s="90"/>
      <c r="E10122" s="90"/>
      <c r="F10122" s="90"/>
      <c r="G10122" s="90"/>
      <c r="H10122" s="90"/>
    </row>
    <row r="10123" spans="1:8">
      <c r="A10123" s="90"/>
      <c r="B10123" s="90"/>
      <c r="C10123" s="90"/>
      <c r="D10123" s="90"/>
      <c r="E10123" s="90"/>
      <c r="F10123" s="90"/>
      <c r="G10123" s="90"/>
      <c r="H10123" s="90"/>
    </row>
    <row r="10124" spans="1:8">
      <c r="A10124" s="90"/>
      <c r="B10124" s="90"/>
      <c r="C10124" s="90"/>
      <c r="D10124" s="90"/>
      <c r="E10124" s="90"/>
      <c r="F10124" s="90"/>
      <c r="G10124" s="90"/>
      <c r="H10124" s="90"/>
    </row>
    <row r="10125" spans="1:8">
      <c r="A10125" s="90"/>
      <c r="B10125" s="90"/>
      <c r="C10125" s="90"/>
      <c r="D10125" s="90"/>
      <c r="E10125" s="90"/>
      <c r="F10125" s="90"/>
      <c r="G10125" s="90"/>
      <c r="H10125" s="90"/>
    </row>
    <row r="10126" spans="1:8">
      <c r="A10126" s="90"/>
      <c r="B10126" s="90"/>
      <c r="C10126" s="90"/>
      <c r="D10126" s="90"/>
      <c r="E10126" s="90"/>
      <c r="F10126" s="90"/>
      <c r="G10126" s="90"/>
      <c r="H10126" s="90"/>
    </row>
    <row r="10127" spans="1:8">
      <c r="A10127" s="90"/>
      <c r="B10127" s="90"/>
      <c r="C10127" s="90"/>
      <c r="D10127" s="90"/>
      <c r="E10127" s="90"/>
      <c r="F10127" s="90"/>
      <c r="G10127" s="90"/>
      <c r="H10127" s="90"/>
    </row>
    <row r="10128" spans="1:8">
      <c r="A10128" s="90"/>
      <c r="B10128" s="90"/>
      <c r="C10128" s="90"/>
      <c r="D10128" s="90"/>
      <c r="E10128" s="90"/>
      <c r="F10128" s="90"/>
      <c r="G10128" s="90"/>
      <c r="H10128" s="90"/>
    </row>
    <row r="10129" spans="1:8">
      <c r="A10129" s="90"/>
      <c r="B10129" s="90"/>
      <c r="C10129" s="90"/>
      <c r="D10129" s="90"/>
      <c r="E10129" s="90"/>
      <c r="F10129" s="90"/>
      <c r="G10129" s="90"/>
      <c r="H10129" s="90"/>
    </row>
    <row r="10130" spans="1:8">
      <c r="A10130" s="90"/>
      <c r="B10130" s="90"/>
      <c r="C10130" s="90"/>
      <c r="D10130" s="90"/>
      <c r="E10130" s="90"/>
      <c r="F10130" s="90"/>
      <c r="G10130" s="90"/>
      <c r="H10130" s="90"/>
    </row>
    <row r="10131" spans="1:8">
      <c r="A10131" s="90"/>
      <c r="B10131" s="90"/>
      <c r="C10131" s="90"/>
      <c r="D10131" s="90"/>
      <c r="E10131" s="90"/>
      <c r="F10131" s="90"/>
      <c r="G10131" s="90"/>
      <c r="H10131" s="90"/>
    </row>
    <row r="10132" spans="1:8">
      <c r="A10132" s="90"/>
      <c r="B10132" s="90"/>
      <c r="C10132" s="90"/>
      <c r="D10132" s="90"/>
      <c r="E10132" s="90"/>
      <c r="F10132" s="90"/>
      <c r="G10132" s="90"/>
      <c r="H10132" s="90"/>
    </row>
    <row r="10133" spans="1:8">
      <c r="A10133" s="90"/>
      <c r="B10133" s="90"/>
      <c r="C10133" s="90"/>
      <c r="D10133" s="90"/>
      <c r="E10133" s="90"/>
      <c r="F10133" s="90"/>
      <c r="G10133" s="90"/>
      <c r="H10133" s="90"/>
    </row>
    <row r="10134" spans="1:8">
      <c r="A10134" s="90"/>
      <c r="B10134" s="90"/>
      <c r="C10134" s="90"/>
      <c r="D10134" s="90"/>
      <c r="E10134" s="90"/>
      <c r="F10134" s="90"/>
      <c r="G10134" s="90"/>
      <c r="H10134" s="90"/>
    </row>
    <row r="10135" spans="1:8">
      <c r="A10135" s="90"/>
      <c r="B10135" s="90"/>
      <c r="C10135" s="90"/>
      <c r="D10135" s="90"/>
      <c r="E10135" s="90"/>
      <c r="F10135" s="90"/>
      <c r="G10135" s="90"/>
      <c r="H10135" s="90"/>
    </row>
    <row r="10136" spans="1:8">
      <c r="A10136" s="90"/>
      <c r="B10136" s="90"/>
      <c r="C10136" s="90"/>
      <c r="D10136" s="90"/>
      <c r="E10136" s="90"/>
      <c r="F10136" s="90"/>
      <c r="G10136" s="90"/>
      <c r="H10136" s="90"/>
    </row>
    <row r="10137" spans="1:8">
      <c r="A10137" s="90"/>
      <c r="B10137" s="90"/>
      <c r="C10137" s="90"/>
      <c r="D10137" s="90"/>
      <c r="E10137" s="90"/>
      <c r="F10137" s="90"/>
      <c r="G10137" s="90"/>
      <c r="H10137" s="90"/>
    </row>
    <row r="10138" spans="1:8">
      <c r="A10138" s="90"/>
      <c r="B10138" s="90"/>
      <c r="C10138" s="90"/>
      <c r="D10138" s="90"/>
      <c r="E10138" s="90"/>
      <c r="F10138" s="90"/>
      <c r="G10138" s="90"/>
      <c r="H10138" s="90"/>
    </row>
    <row r="10139" spans="1:8">
      <c r="A10139" s="90"/>
      <c r="B10139" s="90"/>
      <c r="C10139" s="90"/>
      <c r="D10139" s="90"/>
      <c r="E10139" s="90"/>
      <c r="F10139" s="90"/>
      <c r="G10139" s="90"/>
      <c r="H10139" s="90"/>
    </row>
    <row r="10140" spans="1:8">
      <c r="A10140" s="90"/>
      <c r="B10140" s="90"/>
      <c r="C10140" s="90"/>
      <c r="D10140" s="90"/>
      <c r="E10140" s="90"/>
      <c r="F10140" s="90"/>
      <c r="G10140" s="90"/>
      <c r="H10140" s="90"/>
    </row>
    <row r="10141" spans="1:8">
      <c r="A10141" s="90"/>
      <c r="B10141" s="90"/>
      <c r="C10141" s="90"/>
      <c r="D10141" s="90"/>
      <c r="E10141" s="90"/>
      <c r="F10141" s="90"/>
      <c r="G10141" s="90"/>
      <c r="H10141" s="90"/>
    </row>
    <row r="10142" spans="1:8">
      <c r="A10142" s="90"/>
      <c r="B10142" s="90"/>
      <c r="C10142" s="90"/>
      <c r="D10142" s="90"/>
      <c r="E10142" s="90"/>
      <c r="F10142" s="90"/>
      <c r="G10142" s="90"/>
      <c r="H10142" s="90"/>
    </row>
    <row r="10143" spans="1:8">
      <c r="A10143" s="90"/>
      <c r="B10143" s="90"/>
      <c r="C10143" s="90"/>
      <c r="D10143" s="90"/>
      <c r="E10143" s="90"/>
      <c r="F10143" s="90"/>
      <c r="G10143" s="90"/>
      <c r="H10143" s="90"/>
    </row>
    <row r="10144" spans="1:8">
      <c r="A10144" s="90"/>
      <c r="B10144" s="90"/>
      <c r="C10144" s="90"/>
      <c r="D10144" s="90"/>
      <c r="E10144" s="90"/>
      <c r="F10144" s="90"/>
      <c r="G10144" s="90"/>
      <c r="H10144" s="90"/>
    </row>
    <row r="10145" spans="1:8">
      <c r="A10145" s="90"/>
      <c r="B10145" s="90"/>
      <c r="C10145" s="90"/>
      <c r="D10145" s="90"/>
      <c r="E10145" s="90"/>
      <c r="F10145" s="90"/>
      <c r="G10145" s="90"/>
      <c r="H10145" s="90"/>
    </row>
    <row r="10146" spans="1:8">
      <c r="A10146" s="90"/>
      <c r="B10146" s="90"/>
      <c r="C10146" s="90"/>
      <c r="D10146" s="90"/>
      <c r="E10146" s="90"/>
      <c r="F10146" s="90"/>
      <c r="G10146" s="90"/>
      <c r="H10146" s="90"/>
    </row>
    <row r="10147" spans="1:8">
      <c r="A10147" s="90"/>
      <c r="B10147" s="90"/>
      <c r="C10147" s="90"/>
      <c r="D10147" s="90"/>
      <c r="E10147" s="90"/>
      <c r="F10147" s="90"/>
      <c r="G10147" s="90"/>
      <c r="H10147" s="90"/>
    </row>
    <row r="10148" spans="1:8">
      <c r="A10148" s="90"/>
      <c r="B10148" s="90"/>
      <c r="C10148" s="90"/>
      <c r="D10148" s="90"/>
      <c r="E10148" s="90"/>
      <c r="F10148" s="90"/>
      <c r="G10148" s="90"/>
      <c r="H10148" s="90"/>
    </row>
    <row r="10149" spans="1:8">
      <c r="A10149" s="90"/>
      <c r="B10149" s="90"/>
      <c r="C10149" s="90"/>
      <c r="D10149" s="90"/>
      <c r="E10149" s="90"/>
      <c r="F10149" s="90"/>
      <c r="G10149" s="90"/>
      <c r="H10149" s="90"/>
    </row>
    <row r="10150" spans="1:8">
      <c r="A10150" s="90"/>
      <c r="B10150" s="90"/>
      <c r="C10150" s="90"/>
      <c r="D10150" s="90"/>
      <c r="E10150" s="90"/>
      <c r="F10150" s="90"/>
      <c r="G10150" s="90"/>
      <c r="H10150" s="90"/>
    </row>
    <row r="10151" spans="1:8">
      <c r="A10151" s="90"/>
      <c r="B10151" s="90"/>
      <c r="C10151" s="90"/>
      <c r="D10151" s="90"/>
      <c r="E10151" s="90"/>
      <c r="F10151" s="90"/>
      <c r="G10151" s="90"/>
      <c r="H10151" s="90"/>
    </row>
    <row r="10152" spans="1:8">
      <c r="A10152" s="90"/>
      <c r="B10152" s="90"/>
      <c r="C10152" s="90"/>
      <c r="D10152" s="90"/>
      <c r="E10152" s="90"/>
      <c r="F10152" s="90"/>
      <c r="G10152" s="90"/>
      <c r="H10152" s="90"/>
    </row>
    <row r="10153" spans="1:8">
      <c r="A10153" s="90"/>
      <c r="B10153" s="90"/>
      <c r="C10153" s="90"/>
      <c r="D10153" s="90"/>
      <c r="E10153" s="90"/>
      <c r="F10153" s="90"/>
      <c r="G10153" s="90"/>
      <c r="H10153" s="90"/>
    </row>
    <row r="10154" spans="1:8">
      <c r="A10154" s="90"/>
      <c r="B10154" s="90"/>
      <c r="C10154" s="90"/>
      <c r="D10154" s="90"/>
      <c r="E10154" s="90"/>
      <c r="F10154" s="90"/>
      <c r="G10154" s="90"/>
      <c r="H10154" s="90"/>
    </row>
    <row r="10155" spans="1:8">
      <c r="A10155" s="90"/>
      <c r="B10155" s="90"/>
      <c r="C10155" s="90"/>
      <c r="D10155" s="90"/>
      <c r="E10155" s="90"/>
      <c r="F10155" s="90"/>
      <c r="G10155" s="90"/>
      <c r="H10155" s="90"/>
    </row>
    <row r="10156" spans="1:8">
      <c r="A10156" s="90"/>
      <c r="B10156" s="90"/>
      <c r="C10156" s="90"/>
      <c r="D10156" s="90"/>
      <c r="E10156" s="90"/>
      <c r="F10156" s="90"/>
      <c r="G10156" s="90"/>
      <c r="H10156" s="90"/>
    </row>
    <row r="10157" spans="1:8">
      <c r="A10157" s="90"/>
      <c r="B10157" s="90"/>
      <c r="C10157" s="90"/>
      <c r="D10157" s="90"/>
      <c r="E10157" s="90"/>
      <c r="F10157" s="90"/>
      <c r="G10157" s="90"/>
      <c r="H10157" s="90"/>
    </row>
    <row r="10158" spans="1:8">
      <c r="A10158" s="90"/>
      <c r="B10158" s="90"/>
      <c r="C10158" s="90"/>
      <c r="D10158" s="90"/>
      <c r="E10158" s="90"/>
      <c r="F10158" s="90"/>
      <c r="G10158" s="90"/>
      <c r="H10158" s="90"/>
    </row>
    <row r="10159" spans="1:8">
      <c r="A10159" s="90"/>
      <c r="B10159" s="90"/>
      <c r="C10159" s="90"/>
      <c r="D10159" s="90"/>
      <c r="E10159" s="90"/>
      <c r="F10159" s="90"/>
      <c r="G10159" s="90"/>
      <c r="H10159" s="90"/>
    </row>
    <row r="10160" spans="1:8">
      <c r="A10160" s="90"/>
      <c r="B10160" s="90"/>
      <c r="C10160" s="90"/>
      <c r="D10160" s="90"/>
      <c r="E10160" s="90"/>
      <c r="F10160" s="90"/>
      <c r="G10160" s="90"/>
      <c r="H10160" s="90"/>
    </row>
    <row r="10161" spans="1:8">
      <c r="A10161" s="90"/>
      <c r="B10161" s="90"/>
      <c r="C10161" s="90"/>
      <c r="D10161" s="90"/>
      <c r="E10161" s="90"/>
      <c r="F10161" s="90"/>
      <c r="G10161" s="90"/>
      <c r="H10161" s="90"/>
    </row>
    <row r="10162" spans="1:8">
      <c r="A10162" s="90"/>
      <c r="B10162" s="90"/>
      <c r="C10162" s="90"/>
      <c r="D10162" s="90"/>
      <c r="E10162" s="90"/>
      <c r="F10162" s="90"/>
      <c r="G10162" s="90"/>
      <c r="H10162" s="90"/>
    </row>
    <row r="10163" spans="1:8">
      <c r="A10163" s="90"/>
      <c r="B10163" s="90"/>
      <c r="C10163" s="90"/>
      <c r="D10163" s="90"/>
      <c r="E10163" s="90"/>
      <c r="F10163" s="90"/>
      <c r="G10163" s="90"/>
      <c r="H10163" s="90"/>
    </row>
    <row r="10164" spans="1:8">
      <c r="A10164" s="90"/>
      <c r="B10164" s="90"/>
      <c r="C10164" s="90"/>
      <c r="D10164" s="90"/>
      <c r="E10164" s="90"/>
      <c r="F10164" s="90"/>
      <c r="G10164" s="90"/>
      <c r="H10164" s="90"/>
    </row>
    <row r="10165" spans="1:8">
      <c r="A10165" s="90"/>
      <c r="B10165" s="90"/>
      <c r="C10165" s="90"/>
      <c r="D10165" s="90"/>
      <c r="E10165" s="90"/>
      <c r="F10165" s="90"/>
      <c r="G10165" s="90"/>
      <c r="H10165" s="90"/>
    </row>
    <row r="10166" spans="1:8">
      <c r="A10166" s="90"/>
      <c r="B10166" s="90"/>
      <c r="C10166" s="90"/>
      <c r="D10166" s="90"/>
      <c r="E10166" s="90"/>
      <c r="F10166" s="90"/>
      <c r="G10166" s="90"/>
      <c r="H10166" s="90"/>
    </row>
    <row r="10167" spans="1:8">
      <c r="A10167" s="90"/>
      <c r="B10167" s="90"/>
      <c r="C10167" s="90"/>
      <c r="D10167" s="90"/>
      <c r="E10167" s="90"/>
      <c r="F10167" s="90"/>
      <c r="G10167" s="90"/>
      <c r="H10167" s="90"/>
    </row>
    <row r="10168" spans="1:8">
      <c r="A10168" s="90"/>
      <c r="B10168" s="90"/>
      <c r="C10168" s="90"/>
      <c r="D10168" s="90"/>
      <c r="E10168" s="90"/>
      <c r="F10168" s="90"/>
      <c r="G10168" s="90"/>
      <c r="H10168" s="90"/>
    </row>
    <row r="10169" spans="1:8">
      <c r="A10169" s="90"/>
      <c r="B10169" s="90"/>
      <c r="C10169" s="90"/>
      <c r="D10169" s="90"/>
      <c r="E10169" s="90"/>
      <c r="F10169" s="90"/>
      <c r="G10169" s="90"/>
      <c r="H10169" s="90"/>
    </row>
    <row r="10170" spans="1:8">
      <c r="A10170" s="90"/>
      <c r="B10170" s="90"/>
      <c r="C10170" s="90"/>
      <c r="D10170" s="90"/>
      <c r="E10170" s="90"/>
      <c r="F10170" s="90"/>
      <c r="G10170" s="90"/>
      <c r="H10170" s="90"/>
    </row>
    <row r="10171" spans="1:8">
      <c r="A10171" s="90"/>
      <c r="B10171" s="90"/>
      <c r="C10171" s="90"/>
      <c r="D10171" s="90"/>
      <c r="E10171" s="90"/>
      <c r="F10171" s="90"/>
      <c r="G10171" s="90"/>
      <c r="H10171" s="90"/>
    </row>
    <row r="10172" spans="1:8">
      <c r="A10172" s="90"/>
      <c r="B10172" s="90"/>
      <c r="C10172" s="90"/>
      <c r="D10172" s="90"/>
      <c r="E10172" s="90"/>
      <c r="F10172" s="90"/>
      <c r="G10172" s="90"/>
      <c r="H10172" s="90"/>
    </row>
    <row r="10173" spans="1:8">
      <c r="A10173" s="90"/>
      <c r="B10173" s="90"/>
      <c r="C10173" s="90"/>
      <c r="D10173" s="90"/>
      <c r="E10173" s="90"/>
      <c r="F10173" s="90"/>
      <c r="G10173" s="90"/>
      <c r="H10173" s="90"/>
    </row>
    <row r="10174" spans="1:8">
      <c r="A10174" s="90"/>
      <c r="B10174" s="90"/>
      <c r="C10174" s="90"/>
      <c r="D10174" s="90"/>
      <c r="E10174" s="90"/>
      <c r="F10174" s="90"/>
      <c r="G10174" s="90"/>
      <c r="H10174" s="90"/>
    </row>
    <row r="10175" spans="1:8">
      <c r="A10175" s="90"/>
      <c r="B10175" s="90"/>
      <c r="C10175" s="90"/>
      <c r="D10175" s="90"/>
      <c r="E10175" s="90"/>
      <c r="F10175" s="90"/>
      <c r="G10175" s="90"/>
      <c r="H10175" s="90"/>
    </row>
    <row r="10176" spans="1:8">
      <c r="A10176" s="90"/>
      <c r="B10176" s="90"/>
      <c r="C10176" s="90"/>
      <c r="D10176" s="90"/>
      <c r="E10176" s="90"/>
      <c r="F10176" s="90"/>
      <c r="G10176" s="90"/>
      <c r="H10176" s="90"/>
    </row>
    <row r="10177" spans="1:8">
      <c r="A10177" s="90"/>
      <c r="B10177" s="90"/>
      <c r="C10177" s="90"/>
      <c r="D10177" s="90"/>
      <c r="E10177" s="90"/>
      <c r="F10177" s="90"/>
      <c r="G10177" s="90"/>
      <c r="H10177" s="90"/>
    </row>
    <row r="10178" spans="1:8">
      <c r="A10178" s="90"/>
      <c r="B10178" s="90"/>
      <c r="C10178" s="90"/>
      <c r="D10178" s="90"/>
      <c r="E10178" s="90"/>
      <c r="F10178" s="90"/>
      <c r="G10178" s="90"/>
      <c r="H10178" s="90"/>
    </row>
    <row r="10179" spans="1:8">
      <c r="A10179" s="90"/>
      <c r="B10179" s="90"/>
      <c r="C10179" s="90"/>
      <c r="D10179" s="90"/>
      <c r="E10179" s="90"/>
      <c r="F10179" s="90"/>
      <c r="G10179" s="90"/>
      <c r="H10179" s="90"/>
    </row>
    <row r="10180" spans="1:8">
      <c r="A10180" s="90"/>
      <c r="B10180" s="90"/>
      <c r="C10180" s="90"/>
      <c r="D10180" s="90"/>
      <c r="E10180" s="90"/>
      <c r="F10180" s="90"/>
      <c r="G10180" s="90"/>
      <c r="H10180" s="90"/>
    </row>
    <row r="10181" spans="1:8">
      <c r="A10181" s="90"/>
      <c r="B10181" s="90"/>
      <c r="C10181" s="90"/>
      <c r="D10181" s="90"/>
      <c r="E10181" s="90"/>
      <c r="F10181" s="90"/>
      <c r="G10181" s="90"/>
      <c r="H10181" s="90"/>
    </row>
    <row r="10182" spans="1:8">
      <c r="A10182" s="90"/>
      <c r="B10182" s="90"/>
      <c r="C10182" s="90"/>
      <c r="D10182" s="90"/>
      <c r="E10182" s="90"/>
      <c r="F10182" s="90"/>
      <c r="G10182" s="90"/>
      <c r="H10182" s="90"/>
    </row>
    <row r="10183" spans="1:8">
      <c r="A10183" s="90"/>
      <c r="B10183" s="90"/>
      <c r="C10183" s="90"/>
      <c r="D10183" s="90"/>
      <c r="E10183" s="90"/>
      <c r="F10183" s="90"/>
      <c r="G10183" s="90"/>
      <c r="H10183" s="90"/>
    </row>
    <row r="10184" spans="1:8">
      <c r="A10184" s="90"/>
      <c r="B10184" s="90"/>
      <c r="C10184" s="90"/>
      <c r="D10184" s="90"/>
      <c r="E10184" s="90"/>
      <c r="F10184" s="90"/>
      <c r="G10184" s="90"/>
      <c r="H10184" s="90"/>
    </row>
    <row r="10185" spans="1:8">
      <c r="A10185" s="90"/>
      <c r="B10185" s="90"/>
      <c r="C10185" s="90"/>
      <c r="D10185" s="90"/>
      <c r="E10185" s="90"/>
      <c r="F10185" s="90"/>
      <c r="G10185" s="90"/>
      <c r="H10185" s="90"/>
    </row>
    <row r="10186" spans="1:8">
      <c r="A10186" s="90"/>
      <c r="B10186" s="90"/>
      <c r="C10186" s="90"/>
      <c r="D10186" s="90"/>
      <c r="E10186" s="90"/>
      <c r="F10186" s="90"/>
      <c r="G10186" s="90"/>
      <c r="H10186" s="90"/>
    </row>
    <row r="10187" spans="1:8">
      <c r="A10187" s="90"/>
      <c r="B10187" s="90"/>
      <c r="C10187" s="90"/>
      <c r="D10187" s="90"/>
      <c r="E10187" s="90"/>
      <c r="F10187" s="90"/>
      <c r="G10187" s="90"/>
      <c r="H10187" s="90"/>
    </row>
    <row r="10188" spans="1:8">
      <c r="A10188" s="90"/>
      <c r="B10188" s="90"/>
      <c r="C10188" s="90"/>
      <c r="D10188" s="90"/>
      <c r="E10188" s="90"/>
      <c r="F10188" s="90"/>
      <c r="G10188" s="90"/>
      <c r="H10188" s="90"/>
    </row>
    <row r="10189" spans="1:8">
      <c r="A10189" s="90"/>
      <c r="B10189" s="90"/>
      <c r="C10189" s="90"/>
      <c r="D10189" s="90"/>
      <c r="E10189" s="90"/>
      <c r="F10189" s="90"/>
      <c r="G10189" s="90"/>
      <c r="H10189" s="90"/>
    </row>
    <row r="10190" spans="1:8">
      <c r="A10190" s="90"/>
      <c r="B10190" s="90"/>
      <c r="C10190" s="90"/>
      <c r="D10190" s="90"/>
      <c r="E10190" s="90"/>
      <c r="F10190" s="90"/>
      <c r="G10190" s="90"/>
      <c r="H10190" s="90"/>
    </row>
    <row r="10191" spans="1:8">
      <c r="A10191" s="90"/>
      <c r="B10191" s="90"/>
      <c r="C10191" s="90"/>
      <c r="D10191" s="90"/>
      <c r="E10191" s="90"/>
      <c r="F10191" s="90"/>
      <c r="G10191" s="90"/>
      <c r="H10191" s="90"/>
    </row>
    <row r="10192" spans="1:8">
      <c r="A10192" s="90"/>
      <c r="B10192" s="90"/>
      <c r="C10192" s="90"/>
      <c r="D10192" s="90"/>
      <c r="E10192" s="90"/>
      <c r="F10192" s="90"/>
      <c r="G10192" s="90"/>
      <c r="H10192" s="90"/>
    </row>
    <row r="10193" spans="1:8">
      <c r="A10193" s="90"/>
      <c r="B10193" s="90"/>
      <c r="C10193" s="90"/>
      <c r="D10193" s="90"/>
      <c r="E10193" s="90"/>
      <c r="F10193" s="90"/>
      <c r="G10193" s="90"/>
      <c r="H10193" s="90"/>
    </row>
    <row r="10194" spans="1:8">
      <c r="A10194" s="90"/>
      <c r="B10194" s="90"/>
      <c r="C10194" s="90"/>
      <c r="D10194" s="90"/>
      <c r="E10194" s="90"/>
      <c r="F10194" s="90"/>
      <c r="G10194" s="90"/>
      <c r="H10194" s="90"/>
    </row>
    <row r="10195" spans="1:8">
      <c r="A10195" s="90"/>
      <c r="B10195" s="90"/>
      <c r="C10195" s="90"/>
      <c r="D10195" s="90"/>
      <c r="E10195" s="90"/>
      <c r="F10195" s="90"/>
      <c r="G10195" s="90"/>
      <c r="H10195" s="90"/>
    </row>
    <row r="10196" spans="1:8">
      <c r="A10196" s="90"/>
      <c r="B10196" s="90"/>
      <c r="C10196" s="90"/>
      <c r="D10196" s="90"/>
      <c r="E10196" s="90"/>
      <c r="F10196" s="90"/>
      <c r="G10196" s="90"/>
      <c r="H10196" s="90"/>
    </row>
    <row r="10197" spans="1:8">
      <c r="A10197" s="90"/>
      <c r="B10197" s="90"/>
      <c r="C10197" s="90"/>
      <c r="D10197" s="90"/>
      <c r="E10197" s="90"/>
      <c r="F10197" s="90"/>
      <c r="G10197" s="90"/>
      <c r="H10197" s="90"/>
    </row>
    <row r="10198" spans="1:8">
      <c r="A10198" s="90"/>
      <c r="B10198" s="90"/>
      <c r="C10198" s="90"/>
      <c r="D10198" s="90"/>
      <c r="E10198" s="90"/>
      <c r="F10198" s="90"/>
      <c r="G10198" s="90"/>
      <c r="H10198" s="90"/>
    </row>
    <row r="10199" spans="1:8">
      <c r="A10199" s="90"/>
      <c r="B10199" s="90"/>
      <c r="C10199" s="90"/>
      <c r="D10199" s="90"/>
      <c r="E10199" s="90"/>
      <c r="F10199" s="90"/>
      <c r="G10199" s="90"/>
      <c r="H10199" s="90"/>
    </row>
    <row r="10200" spans="1:8">
      <c r="A10200" s="90"/>
      <c r="B10200" s="90"/>
      <c r="C10200" s="90"/>
      <c r="D10200" s="90"/>
      <c r="E10200" s="90"/>
      <c r="F10200" s="90"/>
      <c r="G10200" s="90"/>
      <c r="H10200" s="90"/>
    </row>
    <row r="10201" spans="1:8">
      <c r="A10201" s="90"/>
      <c r="B10201" s="90"/>
      <c r="C10201" s="90"/>
      <c r="D10201" s="90"/>
      <c r="E10201" s="90"/>
      <c r="F10201" s="90"/>
      <c r="G10201" s="90"/>
      <c r="H10201" s="90"/>
    </row>
    <row r="10202" spans="1:8">
      <c r="A10202" s="90"/>
      <c r="B10202" s="90"/>
      <c r="C10202" s="90"/>
      <c r="D10202" s="90"/>
      <c r="E10202" s="90"/>
      <c r="F10202" s="90"/>
      <c r="G10202" s="90"/>
      <c r="H10202" s="90"/>
    </row>
    <row r="10203" spans="1:8">
      <c r="A10203" s="90"/>
      <c r="B10203" s="90"/>
      <c r="C10203" s="90"/>
      <c r="D10203" s="90"/>
      <c r="E10203" s="90"/>
      <c r="F10203" s="90"/>
      <c r="G10203" s="90"/>
      <c r="H10203" s="90"/>
    </row>
    <row r="10204" spans="1:8">
      <c r="A10204" s="90"/>
      <c r="B10204" s="90"/>
      <c r="C10204" s="90"/>
      <c r="D10204" s="90"/>
      <c r="E10204" s="90"/>
      <c r="F10204" s="90"/>
      <c r="G10204" s="90"/>
      <c r="H10204" s="90"/>
    </row>
    <row r="10205" spans="1:8">
      <c r="A10205" s="90"/>
      <c r="B10205" s="90"/>
      <c r="C10205" s="90"/>
      <c r="D10205" s="90"/>
      <c r="E10205" s="90"/>
      <c r="F10205" s="90"/>
      <c r="G10205" s="90"/>
      <c r="H10205" s="90"/>
    </row>
    <row r="10206" spans="1:8">
      <c r="A10206" s="90"/>
      <c r="B10206" s="90"/>
      <c r="C10206" s="90"/>
      <c r="D10206" s="90"/>
      <c r="E10206" s="90"/>
      <c r="F10206" s="90"/>
      <c r="G10206" s="90"/>
      <c r="H10206" s="90"/>
    </row>
    <row r="10207" spans="1:8">
      <c r="A10207" s="90"/>
      <c r="B10207" s="90"/>
      <c r="C10207" s="90"/>
      <c r="D10207" s="90"/>
      <c r="E10207" s="90"/>
      <c r="F10207" s="90"/>
      <c r="G10207" s="90"/>
      <c r="H10207" s="90"/>
    </row>
    <row r="10208" spans="1:8">
      <c r="A10208" s="90"/>
      <c r="B10208" s="90"/>
      <c r="C10208" s="90"/>
      <c r="D10208" s="90"/>
      <c r="E10208" s="90"/>
      <c r="F10208" s="90"/>
      <c r="G10208" s="90"/>
      <c r="H10208" s="90"/>
    </row>
    <row r="10209" spans="1:8">
      <c r="A10209" s="90"/>
      <c r="B10209" s="90"/>
      <c r="C10209" s="90"/>
      <c r="D10209" s="90"/>
      <c r="E10209" s="90"/>
      <c r="F10209" s="90"/>
      <c r="G10209" s="90"/>
      <c r="H10209" s="90"/>
    </row>
    <row r="10210" spans="1:8">
      <c r="A10210" s="90"/>
      <c r="B10210" s="90"/>
      <c r="C10210" s="90"/>
      <c r="D10210" s="90"/>
      <c r="E10210" s="90"/>
      <c r="F10210" s="90"/>
      <c r="G10210" s="90"/>
      <c r="H10210" s="90"/>
    </row>
    <row r="10211" spans="1:8">
      <c r="A10211" s="90"/>
      <c r="B10211" s="90"/>
      <c r="C10211" s="90"/>
      <c r="D10211" s="90"/>
      <c r="E10211" s="90"/>
      <c r="F10211" s="90"/>
      <c r="G10211" s="90"/>
      <c r="H10211" s="90"/>
    </row>
    <row r="10212" spans="1:8">
      <c r="A10212" s="90"/>
      <c r="B10212" s="90"/>
      <c r="C10212" s="90"/>
      <c r="D10212" s="90"/>
      <c r="E10212" s="90"/>
      <c r="F10212" s="90"/>
      <c r="G10212" s="90"/>
      <c r="H10212" s="90"/>
    </row>
    <row r="10213" spans="1:8">
      <c r="A10213" s="90"/>
      <c r="B10213" s="90"/>
      <c r="C10213" s="90"/>
      <c r="D10213" s="90"/>
      <c r="E10213" s="90"/>
      <c r="F10213" s="90"/>
      <c r="G10213" s="90"/>
      <c r="H10213" s="90"/>
    </row>
    <row r="10214" spans="1:8">
      <c r="A10214" s="90"/>
      <c r="B10214" s="90"/>
      <c r="C10214" s="90"/>
      <c r="D10214" s="90"/>
      <c r="E10214" s="90"/>
      <c r="F10214" s="90"/>
      <c r="G10214" s="90"/>
      <c r="H10214" s="90"/>
    </row>
    <row r="10215" spans="1:8">
      <c r="A10215" s="90"/>
      <c r="B10215" s="90"/>
      <c r="C10215" s="90"/>
      <c r="D10215" s="90"/>
      <c r="E10215" s="90"/>
      <c r="F10215" s="90"/>
      <c r="G10215" s="90"/>
      <c r="H10215" s="90"/>
    </row>
    <row r="10216" spans="1:8">
      <c r="A10216" s="90"/>
      <c r="B10216" s="90"/>
      <c r="C10216" s="90"/>
      <c r="D10216" s="90"/>
      <c r="E10216" s="90"/>
      <c r="F10216" s="90"/>
      <c r="G10216" s="90"/>
      <c r="H10216" s="90"/>
    </row>
    <row r="10217" spans="1:8">
      <c r="A10217" s="90"/>
      <c r="B10217" s="90"/>
      <c r="C10217" s="90"/>
      <c r="D10217" s="90"/>
      <c r="E10217" s="90"/>
      <c r="F10217" s="90"/>
      <c r="G10217" s="90"/>
      <c r="H10217" s="90"/>
    </row>
    <row r="10218" spans="1:8">
      <c r="A10218" s="90"/>
      <c r="B10218" s="90"/>
      <c r="C10218" s="90"/>
      <c r="D10218" s="90"/>
      <c r="E10218" s="90"/>
      <c r="F10218" s="90"/>
      <c r="G10218" s="90"/>
      <c r="H10218" s="90"/>
    </row>
    <row r="10219" spans="1:8">
      <c r="A10219" s="90"/>
      <c r="B10219" s="90"/>
      <c r="C10219" s="90"/>
      <c r="D10219" s="90"/>
      <c r="E10219" s="90"/>
      <c r="F10219" s="90"/>
      <c r="G10219" s="90"/>
      <c r="H10219" s="90"/>
    </row>
    <row r="10220" spans="1:8">
      <c r="A10220" s="90"/>
      <c r="B10220" s="90"/>
      <c r="C10220" s="90"/>
      <c r="D10220" s="90"/>
      <c r="E10220" s="90"/>
      <c r="F10220" s="90"/>
      <c r="G10220" s="90"/>
      <c r="H10220" s="90"/>
    </row>
    <row r="10221" spans="1:8">
      <c r="A10221" s="90"/>
      <c r="B10221" s="90"/>
      <c r="C10221" s="90"/>
      <c r="D10221" s="90"/>
      <c r="E10221" s="90"/>
      <c r="F10221" s="90"/>
      <c r="G10221" s="90"/>
      <c r="H10221" s="90"/>
    </row>
    <row r="10222" spans="1:8">
      <c r="A10222" s="90"/>
      <c r="B10222" s="90"/>
      <c r="C10222" s="90"/>
      <c r="D10222" s="90"/>
      <c r="E10222" s="90"/>
      <c r="F10222" s="90"/>
      <c r="G10222" s="90"/>
      <c r="H10222" s="90"/>
    </row>
    <row r="10223" spans="1:8">
      <c r="A10223" s="90"/>
      <c r="B10223" s="90"/>
      <c r="C10223" s="90"/>
      <c r="D10223" s="90"/>
      <c r="E10223" s="90"/>
      <c r="F10223" s="90"/>
      <c r="G10223" s="90"/>
      <c r="H10223" s="90"/>
    </row>
    <row r="10224" spans="1:8">
      <c r="A10224" s="90"/>
      <c r="B10224" s="90"/>
      <c r="C10224" s="90"/>
      <c r="D10224" s="90"/>
      <c r="E10224" s="90"/>
      <c r="F10224" s="90"/>
      <c r="G10224" s="90"/>
      <c r="H10224" s="90"/>
    </row>
    <row r="10225" spans="1:8">
      <c r="A10225" s="90"/>
      <c r="B10225" s="90"/>
      <c r="C10225" s="90"/>
      <c r="D10225" s="90"/>
      <c r="E10225" s="90"/>
      <c r="F10225" s="90"/>
      <c r="G10225" s="90"/>
      <c r="H10225" s="90"/>
    </row>
    <row r="10226" spans="1:8">
      <c r="A10226" s="90"/>
      <c r="B10226" s="90"/>
      <c r="C10226" s="90"/>
      <c r="D10226" s="90"/>
      <c r="E10226" s="90"/>
      <c r="F10226" s="90"/>
      <c r="G10226" s="90"/>
      <c r="H10226" s="90"/>
    </row>
    <row r="10227" spans="1:8">
      <c r="A10227" s="90"/>
      <c r="B10227" s="90"/>
      <c r="C10227" s="90"/>
      <c r="D10227" s="90"/>
      <c r="E10227" s="90"/>
      <c r="F10227" s="90"/>
      <c r="G10227" s="90"/>
      <c r="H10227" s="90"/>
    </row>
    <row r="10228" spans="1:8">
      <c r="A10228" s="90"/>
      <c r="B10228" s="90"/>
      <c r="C10228" s="90"/>
      <c r="D10228" s="90"/>
      <c r="E10228" s="90"/>
      <c r="F10228" s="90"/>
      <c r="G10228" s="90"/>
      <c r="H10228" s="90"/>
    </row>
    <row r="10229" spans="1:8">
      <c r="A10229" s="90"/>
      <c r="B10229" s="90"/>
      <c r="C10229" s="90"/>
      <c r="D10229" s="90"/>
      <c r="E10229" s="90"/>
      <c r="F10229" s="90"/>
      <c r="G10229" s="90"/>
      <c r="H10229" s="90"/>
    </row>
    <row r="10230" spans="1:8">
      <c r="A10230" s="90"/>
      <c r="B10230" s="90"/>
      <c r="C10230" s="90"/>
      <c r="D10230" s="90"/>
      <c r="E10230" s="90"/>
      <c r="F10230" s="90"/>
      <c r="G10230" s="90"/>
      <c r="H10230" s="90"/>
    </row>
    <row r="10231" spans="1:8">
      <c r="A10231" s="90"/>
      <c r="B10231" s="90"/>
      <c r="C10231" s="90"/>
      <c r="D10231" s="90"/>
      <c r="E10231" s="90"/>
      <c r="F10231" s="90"/>
      <c r="G10231" s="90"/>
      <c r="H10231" s="90"/>
    </row>
    <row r="10232" spans="1:8">
      <c r="A10232" s="90"/>
      <c r="B10232" s="90"/>
      <c r="C10232" s="90"/>
      <c r="D10232" s="90"/>
      <c r="E10232" s="90"/>
      <c r="F10232" s="90"/>
      <c r="G10232" s="90"/>
      <c r="H10232" s="90"/>
    </row>
    <row r="10233" spans="1:8">
      <c r="A10233" s="90"/>
      <c r="B10233" s="90"/>
      <c r="C10233" s="90"/>
      <c r="D10233" s="90"/>
      <c r="E10233" s="90"/>
      <c r="F10233" s="90"/>
      <c r="G10233" s="90"/>
      <c r="H10233" s="90"/>
    </row>
    <row r="10234" spans="1:8">
      <c r="A10234" s="90"/>
      <c r="B10234" s="90"/>
      <c r="C10234" s="90"/>
      <c r="D10234" s="90"/>
      <c r="E10234" s="90"/>
      <c r="F10234" s="90"/>
      <c r="G10234" s="90"/>
      <c r="H10234" s="90"/>
    </row>
    <row r="10235" spans="1:8">
      <c r="A10235" s="90"/>
      <c r="B10235" s="90"/>
      <c r="C10235" s="90"/>
      <c r="D10235" s="90"/>
      <c r="E10235" s="90"/>
      <c r="F10235" s="90"/>
      <c r="G10235" s="90"/>
      <c r="H10235" s="90"/>
    </row>
    <row r="10236" spans="1:8">
      <c r="A10236" s="90"/>
      <c r="B10236" s="90"/>
      <c r="C10236" s="90"/>
      <c r="D10236" s="90"/>
      <c r="E10236" s="90"/>
      <c r="F10236" s="90"/>
      <c r="G10236" s="90"/>
      <c r="H10236" s="90"/>
    </row>
    <row r="10237" spans="1:8">
      <c r="A10237" s="90"/>
      <c r="B10237" s="90"/>
      <c r="C10237" s="90"/>
      <c r="D10237" s="90"/>
      <c r="E10237" s="90"/>
      <c r="F10237" s="90"/>
      <c r="G10237" s="90"/>
      <c r="H10237" s="90"/>
    </row>
    <row r="10238" spans="1:8">
      <c r="A10238" s="90"/>
      <c r="B10238" s="90"/>
      <c r="C10238" s="90"/>
      <c r="D10238" s="90"/>
      <c r="E10238" s="90"/>
      <c r="F10238" s="90"/>
      <c r="G10238" s="90"/>
      <c r="H10238" s="90"/>
    </row>
    <row r="10239" spans="1:8">
      <c r="A10239" s="90"/>
      <c r="B10239" s="90"/>
      <c r="C10239" s="90"/>
      <c r="D10239" s="90"/>
      <c r="E10239" s="90"/>
      <c r="F10239" s="90"/>
      <c r="G10239" s="90"/>
      <c r="H10239" s="90"/>
    </row>
    <row r="10240" spans="1:8">
      <c r="A10240" s="90"/>
      <c r="B10240" s="90"/>
      <c r="C10240" s="90"/>
      <c r="D10240" s="90"/>
      <c r="E10240" s="90"/>
      <c r="F10240" s="90"/>
      <c r="G10240" s="90"/>
      <c r="H10240" s="90"/>
    </row>
    <row r="10241" spans="1:8">
      <c r="A10241" s="90"/>
      <c r="B10241" s="90"/>
      <c r="C10241" s="90"/>
      <c r="D10241" s="90"/>
      <c r="E10241" s="90"/>
      <c r="F10241" s="90"/>
      <c r="G10241" s="90"/>
      <c r="H10241" s="90"/>
    </row>
    <row r="10242" spans="1:8">
      <c r="A10242" s="90"/>
      <c r="B10242" s="90"/>
      <c r="C10242" s="90"/>
      <c r="D10242" s="90"/>
      <c r="E10242" s="90"/>
      <c r="F10242" s="90"/>
      <c r="G10242" s="90"/>
      <c r="H10242" s="90"/>
    </row>
    <row r="10243" spans="1:8">
      <c r="A10243" s="90"/>
      <c r="B10243" s="90"/>
      <c r="C10243" s="90"/>
      <c r="D10243" s="90"/>
      <c r="E10243" s="90"/>
      <c r="F10243" s="90"/>
      <c r="G10243" s="90"/>
      <c r="H10243" s="90"/>
    </row>
    <row r="10244" spans="1:8">
      <c r="A10244" s="90"/>
      <c r="B10244" s="90"/>
      <c r="C10244" s="90"/>
      <c r="D10244" s="90"/>
      <c r="E10244" s="90"/>
      <c r="F10244" s="90"/>
      <c r="G10244" s="90"/>
      <c r="H10244" s="90"/>
    </row>
    <row r="10245" spans="1:8">
      <c r="A10245" s="90"/>
      <c r="B10245" s="90"/>
      <c r="C10245" s="90"/>
      <c r="D10245" s="90"/>
      <c r="E10245" s="90"/>
      <c r="F10245" s="90"/>
      <c r="G10245" s="90"/>
      <c r="H10245" s="90"/>
    </row>
    <row r="10246" spans="1:8">
      <c r="A10246" s="90"/>
      <c r="B10246" s="90"/>
      <c r="C10246" s="90"/>
      <c r="D10246" s="90"/>
      <c r="E10246" s="90"/>
      <c r="F10246" s="90"/>
      <c r="G10246" s="90"/>
      <c r="H10246" s="90"/>
    </row>
    <row r="10247" spans="1:8">
      <c r="A10247" s="90"/>
      <c r="B10247" s="90"/>
      <c r="C10247" s="90"/>
      <c r="D10247" s="90"/>
      <c r="E10247" s="90"/>
      <c r="F10247" s="90"/>
      <c r="G10247" s="90"/>
      <c r="H10247" s="90"/>
    </row>
    <row r="10248" spans="1:8">
      <c r="A10248" s="90"/>
      <c r="B10248" s="90"/>
      <c r="C10248" s="90"/>
      <c r="D10248" s="90"/>
      <c r="E10248" s="90"/>
      <c r="F10248" s="90"/>
      <c r="G10248" s="90"/>
      <c r="H10248" s="90"/>
    </row>
    <row r="10249" spans="1:8">
      <c r="A10249" s="90"/>
      <c r="B10249" s="90"/>
      <c r="C10249" s="90"/>
      <c r="D10249" s="90"/>
      <c r="E10249" s="90"/>
      <c r="F10249" s="90"/>
      <c r="G10249" s="90"/>
      <c r="H10249" s="90"/>
    </row>
    <row r="10250" spans="1:8">
      <c r="A10250" s="90"/>
      <c r="B10250" s="90"/>
      <c r="C10250" s="90"/>
      <c r="D10250" s="90"/>
      <c r="E10250" s="90"/>
      <c r="F10250" s="90"/>
      <c r="G10250" s="90"/>
      <c r="H10250" s="90"/>
    </row>
    <row r="10251" spans="1:8">
      <c r="A10251" s="90"/>
      <c r="B10251" s="90"/>
      <c r="C10251" s="90"/>
      <c r="D10251" s="90"/>
      <c r="E10251" s="90"/>
      <c r="F10251" s="90"/>
      <c r="G10251" s="90"/>
      <c r="H10251" s="90"/>
    </row>
    <row r="10252" spans="1:8">
      <c r="A10252" s="90"/>
      <c r="B10252" s="90"/>
      <c r="C10252" s="90"/>
      <c r="D10252" s="90"/>
      <c r="E10252" s="90"/>
      <c r="F10252" s="90"/>
      <c r="G10252" s="90"/>
      <c r="H10252" s="90"/>
    </row>
    <row r="10253" spans="1:8">
      <c r="A10253" s="90"/>
      <c r="B10253" s="90"/>
      <c r="C10253" s="90"/>
      <c r="D10253" s="90"/>
      <c r="E10253" s="90"/>
      <c r="F10253" s="90"/>
      <c r="G10253" s="90"/>
      <c r="H10253" s="90"/>
    </row>
    <row r="10254" spans="1:8">
      <c r="A10254" s="90"/>
      <c r="B10254" s="90"/>
      <c r="C10254" s="90"/>
      <c r="D10254" s="90"/>
      <c r="E10254" s="90"/>
      <c r="F10254" s="90"/>
      <c r="G10254" s="90"/>
      <c r="H10254" s="90"/>
    </row>
    <row r="10255" spans="1:8">
      <c r="A10255" s="90"/>
      <c r="B10255" s="90"/>
      <c r="C10255" s="90"/>
      <c r="D10255" s="90"/>
      <c r="E10255" s="90"/>
      <c r="F10255" s="90"/>
      <c r="G10255" s="90"/>
      <c r="H10255" s="90"/>
    </row>
    <row r="10256" spans="1:8">
      <c r="A10256" s="90"/>
      <c r="B10256" s="90"/>
      <c r="C10256" s="90"/>
      <c r="D10256" s="90"/>
      <c r="E10256" s="90"/>
      <c r="F10256" s="90"/>
      <c r="G10256" s="90"/>
      <c r="H10256" s="90"/>
    </row>
    <row r="10257" spans="1:8">
      <c r="A10257" s="90"/>
      <c r="B10257" s="90"/>
      <c r="C10257" s="90"/>
      <c r="D10257" s="90"/>
      <c r="E10257" s="90"/>
      <c r="F10257" s="90"/>
      <c r="G10257" s="90"/>
      <c r="H10257" s="90"/>
    </row>
    <row r="10258" spans="1:8">
      <c r="A10258" s="90"/>
      <c r="B10258" s="90"/>
      <c r="C10258" s="90"/>
      <c r="D10258" s="90"/>
      <c r="E10258" s="90"/>
      <c r="F10258" s="90"/>
      <c r="G10258" s="90"/>
      <c r="H10258" s="90"/>
    </row>
    <row r="10259" spans="1:8">
      <c r="A10259" s="90"/>
      <c r="B10259" s="90"/>
      <c r="C10259" s="90"/>
      <c r="D10259" s="90"/>
      <c r="E10259" s="90"/>
      <c r="F10259" s="90"/>
      <c r="G10259" s="90"/>
      <c r="H10259" s="90"/>
    </row>
    <row r="10260" spans="1:8">
      <c r="A10260" s="90"/>
      <c r="B10260" s="90"/>
      <c r="C10260" s="90"/>
      <c r="D10260" s="90"/>
      <c r="E10260" s="90"/>
      <c r="F10260" s="90"/>
      <c r="G10260" s="90"/>
      <c r="H10260" s="90"/>
    </row>
    <row r="10261" spans="1:8">
      <c r="A10261" s="90"/>
      <c r="B10261" s="90"/>
      <c r="C10261" s="90"/>
      <c r="D10261" s="90"/>
      <c r="E10261" s="90"/>
      <c r="F10261" s="90"/>
      <c r="G10261" s="90"/>
      <c r="H10261" s="90"/>
    </row>
    <row r="10262" spans="1:8">
      <c r="A10262" s="90"/>
      <c r="B10262" s="90"/>
      <c r="C10262" s="90"/>
      <c r="D10262" s="90"/>
      <c r="E10262" s="90"/>
      <c r="F10262" s="90"/>
      <c r="G10262" s="90"/>
      <c r="H10262" s="90"/>
    </row>
    <row r="10263" spans="1:8">
      <c r="A10263" s="90"/>
      <c r="B10263" s="90"/>
      <c r="C10263" s="90"/>
      <c r="D10263" s="90"/>
      <c r="E10263" s="90"/>
      <c r="F10263" s="90"/>
      <c r="G10263" s="90"/>
      <c r="H10263" s="90"/>
    </row>
    <row r="10264" spans="1:8">
      <c r="A10264" s="90"/>
      <c r="B10264" s="90"/>
      <c r="C10264" s="90"/>
      <c r="D10264" s="90"/>
      <c r="E10264" s="90"/>
      <c r="F10264" s="90"/>
      <c r="G10264" s="90"/>
      <c r="H10264" s="90"/>
    </row>
    <row r="10265" spans="1:8">
      <c r="A10265" s="90"/>
      <c r="B10265" s="90"/>
      <c r="C10265" s="90"/>
      <c r="D10265" s="90"/>
      <c r="E10265" s="90"/>
      <c r="F10265" s="90"/>
      <c r="G10265" s="90"/>
      <c r="H10265" s="90"/>
    </row>
    <row r="10266" spans="1:8">
      <c r="A10266" s="90"/>
      <c r="B10266" s="90"/>
      <c r="C10266" s="90"/>
      <c r="D10266" s="90"/>
      <c r="E10266" s="90"/>
      <c r="F10266" s="90"/>
      <c r="G10266" s="90"/>
      <c r="H10266" s="90"/>
    </row>
    <row r="10267" spans="1:8">
      <c r="A10267" s="90"/>
      <c r="B10267" s="90"/>
      <c r="C10267" s="90"/>
      <c r="D10267" s="90"/>
      <c r="E10267" s="90"/>
      <c r="F10267" s="90"/>
      <c r="G10267" s="90"/>
      <c r="H10267" s="90"/>
    </row>
    <row r="10268" spans="1:8">
      <c r="A10268" s="90"/>
      <c r="B10268" s="90"/>
      <c r="C10268" s="90"/>
      <c r="D10268" s="90"/>
      <c r="E10268" s="90"/>
      <c r="F10268" s="90"/>
      <c r="G10268" s="90"/>
      <c r="H10268" s="90"/>
    </row>
    <row r="10269" spans="1:8">
      <c r="A10269" s="90"/>
      <c r="B10269" s="90"/>
      <c r="C10269" s="90"/>
      <c r="D10269" s="90"/>
      <c r="E10269" s="90"/>
      <c r="F10269" s="90"/>
      <c r="G10269" s="90"/>
      <c r="H10269" s="90"/>
    </row>
    <row r="10270" spans="1:8">
      <c r="A10270" s="90"/>
      <c r="B10270" s="90"/>
      <c r="C10270" s="90"/>
      <c r="D10270" s="90"/>
      <c r="E10270" s="90"/>
      <c r="F10270" s="90"/>
      <c r="G10270" s="90"/>
      <c r="H10270" s="90"/>
    </row>
    <row r="10271" spans="1:8">
      <c r="A10271" s="90"/>
      <c r="B10271" s="90"/>
      <c r="C10271" s="90"/>
      <c r="D10271" s="90"/>
      <c r="E10271" s="90"/>
      <c r="F10271" s="90"/>
      <c r="G10271" s="90"/>
      <c r="H10271" s="90"/>
    </row>
    <row r="10272" spans="1:8">
      <c r="A10272" s="90"/>
      <c r="B10272" s="90"/>
      <c r="C10272" s="90"/>
      <c r="D10272" s="90"/>
      <c r="E10272" s="90"/>
      <c r="F10272" s="90"/>
      <c r="G10272" s="90"/>
      <c r="H10272" s="90"/>
    </row>
    <row r="10273" spans="1:8">
      <c r="A10273" s="90"/>
      <c r="B10273" s="90"/>
      <c r="C10273" s="90"/>
      <c r="D10273" s="90"/>
      <c r="E10273" s="90"/>
      <c r="F10273" s="90"/>
      <c r="G10273" s="90"/>
      <c r="H10273" s="90"/>
    </row>
    <row r="10274" spans="1:8">
      <c r="A10274" s="90"/>
      <c r="B10274" s="90"/>
      <c r="C10274" s="90"/>
      <c r="D10274" s="90"/>
      <c r="E10274" s="90"/>
      <c r="F10274" s="90"/>
      <c r="G10274" s="90"/>
      <c r="H10274" s="90"/>
    </row>
    <row r="10275" spans="1:8">
      <c r="A10275" s="90"/>
      <c r="B10275" s="90"/>
      <c r="C10275" s="90"/>
      <c r="D10275" s="90"/>
      <c r="E10275" s="90"/>
      <c r="F10275" s="90"/>
      <c r="G10275" s="90"/>
      <c r="H10275" s="90"/>
    </row>
    <row r="10276" spans="1:8">
      <c r="A10276" s="90"/>
      <c r="B10276" s="90"/>
      <c r="C10276" s="90"/>
      <c r="D10276" s="90"/>
      <c r="E10276" s="90"/>
      <c r="F10276" s="90"/>
      <c r="G10276" s="90"/>
      <c r="H10276" s="90"/>
    </row>
    <row r="10277" spans="1:8">
      <c r="A10277" s="90"/>
      <c r="B10277" s="90"/>
      <c r="C10277" s="90"/>
      <c r="D10277" s="90"/>
      <c r="E10277" s="90"/>
      <c r="F10277" s="90"/>
      <c r="G10277" s="90"/>
      <c r="H10277" s="90"/>
    </row>
    <row r="10278" spans="1:8">
      <c r="A10278" s="90"/>
      <c r="B10278" s="90"/>
      <c r="C10278" s="90"/>
      <c r="D10278" s="90"/>
      <c r="E10278" s="90"/>
      <c r="F10278" s="90"/>
      <c r="G10278" s="90"/>
      <c r="H10278" s="90"/>
    </row>
    <row r="10279" spans="1:8">
      <c r="A10279" s="90"/>
      <c r="B10279" s="90"/>
      <c r="C10279" s="90"/>
      <c r="D10279" s="90"/>
      <c r="E10279" s="90"/>
      <c r="F10279" s="90"/>
      <c r="G10279" s="90"/>
      <c r="H10279" s="90"/>
    </row>
    <row r="10280" spans="1:8">
      <c r="A10280" s="90"/>
      <c r="B10280" s="90"/>
      <c r="C10280" s="90"/>
      <c r="D10280" s="90"/>
      <c r="E10280" s="90"/>
      <c r="F10280" s="90"/>
      <c r="G10280" s="90"/>
      <c r="H10280" s="90"/>
    </row>
    <row r="10281" spans="1:8">
      <c r="A10281" s="90"/>
      <c r="B10281" s="90"/>
      <c r="C10281" s="90"/>
      <c r="D10281" s="90"/>
      <c r="E10281" s="90"/>
      <c r="F10281" s="90"/>
      <c r="G10281" s="90"/>
      <c r="H10281" s="90"/>
    </row>
    <row r="10282" spans="1:8">
      <c r="A10282" s="90"/>
      <c r="B10282" s="90"/>
      <c r="C10282" s="90"/>
      <c r="D10282" s="90"/>
      <c r="E10282" s="90"/>
      <c r="F10282" s="90"/>
      <c r="G10282" s="90"/>
      <c r="H10282" s="90"/>
    </row>
    <row r="10283" spans="1:8">
      <c r="A10283" s="90"/>
      <c r="B10283" s="90"/>
      <c r="C10283" s="90"/>
      <c r="D10283" s="90"/>
      <c r="E10283" s="90"/>
      <c r="F10283" s="90"/>
      <c r="G10283" s="90"/>
      <c r="H10283" s="90"/>
    </row>
    <row r="10284" spans="1:8">
      <c r="A10284" s="90"/>
      <c r="B10284" s="90"/>
      <c r="C10284" s="90"/>
      <c r="D10284" s="90"/>
      <c r="E10284" s="90"/>
      <c r="F10284" s="90"/>
      <c r="G10284" s="90"/>
      <c r="H10284" s="90"/>
    </row>
    <row r="10285" spans="1:8">
      <c r="A10285" s="90"/>
      <c r="B10285" s="90"/>
      <c r="C10285" s="90"/>
      <c r="D10285" s="90"/>
      <c r="E10285" s="90"/>
      <c r="F10285" s="90"/>
      <c r="G10285" s="90"/>
      <c r="H10285" s="90"/>
    </row>
    <row r="10286" spans="1:8">
      <c r="A10286" s="90"/>
      <c r="B10286" s="90"/>
      <c r="C10286" s="90"/>
      <c r="D10286" s="90"/>
      <c r="E10286" s="90"/>
      <c r="F10286" s="90"/>
      <c r="G10286" s="90"/>
      <c r="H10286" s="90"/>
    </row>
    <row r="10287" spans="1:8">
      <c r="A10287" s="90"/>
      <c r="B10287" s="90"/>
      <c r="C10287" s="90"/>
      <c r="D10287" s="90"/>
      <c r="E10287" s="90"/>
      <c r="F10287" s="90"/>
      <c r="G10287" s="90"/>
      <c r="H10287" s="90"/>
    </row>
    <row r="10288" spans="1:8">
      <c r="A10288" s="90"/>
      <c r="B10288" s="90"/>
      <c r="C10288" s="90"/>
      <c r="D10288" s="90"/>
      <c r="E10288" s="90"/>
      <c r="F10288" s="90"/>
      <c r="G10288" s="90"/>
      <c r="H10288" s="90"/>
    </row>
    <row r="10289" spans="1:8">
      <c r="A10289" s="90"/>
      <c r="B10289" s="90"/>
      <c r="C10289" s="90"/>
      <c r="D10289" s="90"/>
      <c r="E10289" s="90"/>
      <c r="F10289" s="90"/>
      <c r="G10289" s="90"/>
      <c r="H10289" s="90"/>
    </row>
    <row r="10290" spans="1:8">
      <c r="A10290" s="90"/>
      <c r="B10290" s="90"/>
      <c r="C10290" s="90"/>
      <c r="D10290" s="90"/>
      <c r="E10290" s="90"/>
      <c r="F10290" s="90"/>
      <c r="G10290" s="90"/>
      <c r="H10290" s="90"/>
    </row>
    <row r="10291" spans="1:8">
      <c r="A10291" s="90"/>
      <c r="B10291" s="90"/>
      <c r="C10291" s="90"/>
      <c r="D10291" s="90"/>
      <c r="E10291" s="90"/>
      <c r="F10291" s="90"/>
      <c r="G10291" s="90"/>
      <c r="H10291" s="90"/>
    </row>
    <row r="10292" spans="1:8">
      <c r="A10292" s="90"/>
      <c r="B10292" s="90"/>
      <c r="C10292" s="90"/>
      <c r="D10292" s="90"/>
      <c r="E10292" s="90"/>
      <c r="F10292" s="90"/>
      <c r="G10292" s="90"/>
      <c r="H10292" s="90"/>
    </row>
    <row r="10293" spans="1:8">
      <c r="A10293" s="90"/>
      <c r="B10293" s="90"/>
      <c r="C10293" s="90"/>
      <c r="D10293" s="90"/>
      <c r="E10293" s="90"/>
      <c r="F10293" s="90"/>
      <c r="G10293" s="90"/>
      <c r="H10293" s="90"/>
    </row>
    <row r="10294" spans="1:8">
      <c r="A10294" s="90"/>
      <c r="B10294" s="90"/>
      <c r="C10294" s="90"/>
      <c r="D10294" s="90"/>
      <c r="E10294" s="90"/>
      <c r="F10294" s="90"/>
      <c r="G10294" s="90"/>
      <c r="H10294" s="90"/>
    </row>
    <row r="10295" spans="1:8">
      <c r="A10295" s="90"/>
      <c r="B10295" s="90"/>
      <c r="C10295" s="90"/>
      <c r="D10295" s="90"/>
      <c r="E10295" s="90"/>
      <c r="F10295" s="90"/>
      <c r="G10295" s="90"/>
      <c r="H10295" s="90"/>
    </row>
    <row r="10296" spans="1:8">
      <c r="A10296" s="90"/>
      <c r="B10296" s="90"/>
      <c r="C10296" s="90"/>
      <c r="D10296" s="90"/>
      <c r="E10296" s="90"/>
      <c r="F10296" s="90"/>
      <c r="G10296" s="90"/>
      <c r="H10296" s="90"/>
    </row>
    <row r="10297" spans="1:8">
      <c r="A10297" s="90"/>
      <c r="B10297" s="90"/>
      <c r="C10297" s="90"/>
      <c r="D10297" s="90"/>
      <c r="E10297" s="90"/>
      <c r="F10297" s="90"/>
      <c r="G10297" s="90"/>
      <c r="H10297" s="90"/>
    </row>
    <row r="10298" spans="1:8">
      <c r="A10298" s="90"/>
      <c r="B10298" s="90"/>
      <c r="C10298" s="90"/>
      <c r="D10298" s="90"/>
      <c r="E10298" s="90"/>
      <c r="F10298" s="90"/>
      <c r="G10298" s="90"/>
      <c r="H10298" s="90"/>
    </row>
    <row r="10299" spans="1:8">
      <c r="A10299" s="90"/>
      <c r="B10299" s="90"/>
      <c r="C10299" s="90"/>
      <c r="D10299" s="90"/>
      <c r="E10299" s="90"/>
      <c r="F10299" s="90"/>
      <c r="G10299" s="90"/>
      <c r="H10299" s="90"/>
    </row>
    <row r="10300" spans="1:8">
      <c r="A10300" s="90"/>
      <c r="B10300" s="90"/>
      <c r="C10300" s="90"/>
      <c r="D10300" s="90"/>
      <c r="E10300" s="90"/>
      <c r="F10300" s="90"/>
      <c r="G10300" s="90"/>
      <c r="H10300" s="90"/>
    </row>
    <row r="10301" spans="1:8">
      <c r="A10301" s="90"/>
      <c r="B10301" s="90"/>
      <c r="C10301" s="90"/>
      <c r="D10301" s="90"/>
      <c r="E10301" s="90"/>
      <c r="F10301" s="90"/>
      <c r="G10301" s="90"/>
      <c r="H10301" s="90"/>
    </row>
    <row r="10302" spans="1:8">
      <c r="A10302" s="90"/>
      <c r="B10302" s="90"/>
      <c r="C10302" s="90"/>
      <c r="D10302" s="90"/>
      <c r="E10302" s="90"/>
      <c r="F10302" s="90"/>
      <c r="G10302" s="90"/>
      <c r="H10302" s="90"/>
    </row>
    <row r="10303" spans="1:8">
      <c r="A10303" s="90"/>
      <c r="B10303" s="90"/>
      <c r="C10303" s="90"/>
      <c r="D10303" s="90"/>
      <c r="E10303" s="90"/>
      <c r="F10303" s="90"/>
      <c r="G10303" s="90"/>
      <c r="H10303" s="90"/>
    </row>
    <row r="10304" spans="1:8">
      <c r="A10304" s="90"/>
      <c r="B10304" s="90"/>
      <c r="C10304" s="90"/>
      <c r="D10304" s="90"/>
      <c r="E10304" s="90"/>
      <c r="F10304" s="90"/>
      <c r="G10304" s="90"/>
      <c r="H10304" s="90"/>
    </row>
    <row r="10305" spans="1:8">
      <c r="A10305" s="90"/>
      <c r="B10305" s="90"/>
      <c r="C10305" s="90"/>
      <c r="D10305" s="90"/>
      <c r="E10305" s="90"/>
      <c r="F10305" s="90"/>
      <c r="G10305" s="90"/>
      <c r="H10305" s="90"/>
    </row>
    <row r="10306" spans="1:8">
      <c r="A10306" s="90"/>
      <c r="B10306" s="90"/>
      <c r="C10306" s="90"/>
      <c r="D10306" s="90"/>
      <c r="E10306" s="90"/>
      <c r="F10306" s="90"/>
      <c r="G10306" s="90"/>
      <c r="H10306" s="90"/>
    </row>
    <row r="10307" spans="1:8">
      <c r="A10307" s="90"/>
      <c r="B10307" s="90"/>
      <c r="C10307" s="90"/>
      <c r="D10307" s="90"/>
      <c r="E10307" s="90"/>
      <c r="F10307" s="90"/>
      <c r="G10307" s="90"/>
      <c r="H10307" s="90"/>
    </row>
    <row r="10308" spans="1:8">
      <c r="A10308" s="90"/>
      <c r="B10308" s="90"/>
      <c r="C10308" s="90"/>
      <c r="D10308" s="90"/>
      <c r="E10308" s="90"/>
      <c r="F10308" s="90"/>
      <c r="G10308" s="90"/>
      <c r="H10308" s="90"/>
    </row>
    <row r="10309" spans="1:8">
      <c r="A10309" s="90"/>
      <c r="B10309" s="90"/>
      <c r="C10309" s="90"/>
      <c r="D10309" s="90"/>
      <c r="E10309" s="90"/>
      <c r="F10309" s="90"/>
      <c r="G10309" s="90"/>
      <c r="H10309" s="90"/>
    </row>
    <row r="10310" spans="1:8">
      <c r="A10310" s="90"/>
      <c r="B10310" s="90"/>
      <c r="C10310" s="90"/>
      <c r="D10310" s="90"/>
      <c r="E10310" s="90"/>
      <c r="F10310" s="90"/>
      <c r="G10310" s="90"/>
      <c r="H10310" s="90"/>
    </row>
    <row r="10311" spans="1:8">
      <c r="A10311" s="90"/>
      <c r="B10311" s="90"/>
      <c r="C10311" s="90"/>
      <c r="D10311" s="90"/>
      <c r="E10311" s="90"/>
      <c r="F10311" s="90"/>
      <c r="G10311" s="90"/>
      <c r="H10311" s="90"/>
    </row>
    <row r="10312" spans="1:8">
      <c r="A10312" s="90"/>
      <c r="B10312" s="90"/>
      <c r="C10312" s="90"/>
      <c r="D10312" s="90"/>
      <c r="E10312" s="90"/>
      <c r="F10312" s="90"/>
      <c r="G10312" s="90"/>
      <c r="H10312" s="90"/>
    </row>
    <row r="10313" spans="1:8">
      <c r="A10313" s="90"/>
      <c r="B10313" s="90"/>
      <c r="C10313" s="90"/>
      <c r="D10313" s="90"/>
      <c r="E10313" s="90"/>
      <c r="F10313" s="90"/>
      <c r="G10313" s="90"/>
      <c r="H10313" s="90"/>
    </row>
    <row r="10314" spans="1:8">
      <c r="A10314" s="90"/>
      <c r="B10314" s="90"/>
      <c r="C10314" s="90"/>
      <c r="D10314" s="90"/>
      <c r="E10314" s="90"/>
      <c r="F10314" s="90"/>
      <c r="G10314" s="90"/>
      <c r="H10314" s="90"/>
    </row>
    <row r="10315" spans="1:8">
      <c r="A10315" s="90"/>
      <c r="B10315" s="90"/>
      <c r="C10315" s="90"/>
      <c r="D10315" s="90"/>
      <c r="E10315" s="90"/>
      <c r="F10315" s="90"/>
      <c r="G10315" s="90"/>
      <c r="H10315" s="90"/>
    </row>
    <row r="10316" spans="1:8">
      <c r="A10316" s="90"/>
      <c r="B10316" s="90"/>
      <c r="C10316" s="90"/>
      <c r="D10316" s="90"/>
      <c r="E10316" s="90"/>
      <c r="F10316" s="90"/>
      <c r="G10316" s="90"/>
      <c r="H10316" s="90"/>
    </row>
    <row r="10317" spans="1:8">
      <c r="A10317" s="90"/>
      <c r="B10317" s="90"/>
      <c r="C10317" s="90"/>
      <c r="D10317" s="90"/>
      <c r="E10317" s="90"/>
      <c r="F10317" s="90"/>
      <c r="G10317" s="90"/>
      <c r="H10317" s="90"/>
    </row>
    <row r="10318" spans="1:8">
      <c r="A10318" s="90"/>
      <c r="B10318" s="90"/>
      <c r="C10318" s="90"/>
      <c r="D10318" s="90"/>
      <c r="E10318" s="90"/>
      <c r="F10318" s="90"/>
      <c r="G10318" s="90"/>
      <c r="H10318" s="90"/>
    </row>
    <row r="10319" spans="1:8">
      <c r="A10319" s="90"/>
      <c r="B10319" s="90"/>
      <c r="C10319" s="90"/>
      <c r="D10319" s="90"/>
      <c r="E10319" s="90"/>
      <c r="F10319" s="90"/>
      <c r="G10319" s="90"/>
      <c r="H10319" s="90"/>
    </row>
    <row r="10320" spans="1:8">
      <c r="A10320" s="90"/>
      <c r="B10320" s="90"/>
      <c r="C10320" s="90"/>
      <c r="D10320" s="90"/>
      <c r="E10320" s="90"/>
      <c r="F10320" s="90"/>
      <c r="G10320" s="90"/>
      <c r="H10320" s="90"/>
    </row>
    <row r="10321" spans="1:8">
      <c r="A10321" s="90"/>
      <c r="B10321" s="90"/>
      <c r="C10321" s="90"/>
      <c r="D10321" s="90"/>
      <c r="E10321" s="90"/>
      <c r="F10321" s="90"/>
      <c r="G10321" s="90"/>
      <c r="H10321" s="90"/>
    </row>
    <row r="10322" spans="1:8">
      <c r="A10322" s="90"/>
      <c r="B10322" s="90"/>
      <c r="C10322" s="90"/>
      <c r="D10322" s="90"/>
      <c r="E10322" s="90"/>
      <c r="F10322" s="90"/>
      <c r="G10322" s="90"/>
      <c r="H10322" s="90"/>
    </row>
    <row r="10323" spans="1:8">
      <c r="A10323" s="90"/>
      <c r="B10323" s="90"/>
      <c r="C10323" s="90"/>
      <c r="D10323" s="90"/>
      <c r="E10323" s="90"/>
      <c r="F10323" s="90"/>
      <c r="G10323" s="90"/>
      <c r="H10323" s="90"/>
    </row>
    <row r="10324" spans="1:8">
      <c r="A10324" s="90"/>
      <c r="B10324" s="90"/>
      <c r="C10324" s="90"/>
      <c r="D10324" s="90"/>
      <c r="E10324" s="90"/>
      <c r="F10324" s="90"/>
      <c r="G10324" s="90"/>
      <c r="H10324" s="90"/>
    </row>
    <row r="10325" spans="1:8">
      <c r="A10325" s="90"/>
      <c r="B10325" s="90"/>
      <c r="C10325" s="90"/>
      <c r="D10325" s="90"/>
      <c r="E10325" s="90"/>
      <c r="F10325" s="90"/>
      <c r="G10325" s="90"/>
      <c r="H10325" s="90"/>
    </row>
    <row r="10326" spans="1:8">
      <c r="A10326" s="90"/>
      <c r="B10326" s="90"/>
      <c r="C10326" s="90"/>
      <c r="D10326" s="90"/>
      <c r="E10326" s="90"/>
      <c r="F10326" s="90"/>
      <c r="G10326" s="90"/>
      <c r="H10326" s="90"/>
    </row>
    <row r="10327" spans="1:8">
      <c r="A10327" s="90"/>
      <c r="B10327" s="90"/>
      <c r="C10327" s="90"/>
      <c r="D10327" s="90"/>
      <c r="E10327" s="90"/>
      <c r="F10327" s="90"/>
      <c r="G10327" s="90"/>
      <c r="H10327" s="90"/>
    </row>
    <row r="10328" spans="1:8">
      <c r="A10328" s="90"/>
      <c r="B10328" s="90"/>
      <c r="C10328" s="90"/>
      <c r="D10328" s="90"/>
      <c r="E10328" s="90"/>
      <c r="F10328" s="90"/>
      <c r="G10328" s="90"/>
      <c r="H10328" s="90"/>
    </row>
    <row r="10329" spans="1:8">
      <c r="A10329" s="90"/>
      <c r="B10329" s="90"/>
      <c r="C10329" s="90"/>
      <c r="D10329" s="90"/>
      <c r="E10329" s="90"/>
      <c r="F10329" s="90"/>
      <c r="G10329" s="90"/>
      <c r="H10329" s="90"/>
    </row>
    <row r="10330" spans="1:8">
      <c r="A10330" s="90"/>
      <c r="B10330" s="90"/>
      <c r="C10330" s="90"/>
      <c r="D10330" s="90"/>
      <c r="E10330" s="90"/>
      <c r="F10330" s="90"/>
      <c r="G10330" s="90"/>
      <c r="H10330" s="90"/>
    </row>
    <row r="10331" spans="1:8">
      <c r="A10331" s="90"/>
      <c r="B10331" s="90"/>
      <c r="C10331" s="90"/>
      <c r="D10331" s="90"/>
      <c r="E10331" s="90"/>
      <c r="F10331" s="90"/>
      <c r="G10331" s="90"/>
      <c r="H10331" s="90"/>
    </row>
    <row r="10332" spans="1:8">
      <c r="A10332" s="90"/>
      <c r="B10332" s="90"/>
      <c r="C10332" s="90"/>
      <c r="D10332" s="90"/>
      <c r="E10332" s="90"/>
      <c r="F10332" s="90"/>
      <c r="G10332" s="90"/>
      <c r="H10332" s="90"/>
    </row>
    <row r="10333" spans="1:8">
      <c r="A10333" s="90"/>
      <c r="B10333" s="90"/>
      <c r="C10333" s="90"/>
      <c r="D10333" s="90"/>
      <c r="E10333" s="90"/>
      <c r="F10333" s="90"/>
      <c r="G10333" s="90"/>
      <c r="H10333" s="90"/>
    </row>
    <row r="10334" spans="1:8">
      <c r="A10334" s="90"/>
      <c r="B10334" s="90"/>
      <c r="C10334" s="90"/>
      <c r="D10334" s="90"/>
      <c r="E10334" s="90"/>
      <c r="F10334" s="90"/>
      <c r="G10334" s="90"/>
      <c r="H10334" s="90"/>
    </row>
    <row r="10335" spans="1:8">
      <c r="A10335" s="90"/>
      <c r="B10335" s="90"/>
      <c r="C10335" s="90"/>
      <c r="D10335" s="90"/>
      <c r="E10335" s="90"/>
      <c r="F10335" s="90"/>
      <c r="G10335" s="90"/>
      <c r="H10335" s="90"/>
    </row>
    <row r="10336" spans="1:8">
      <c r="A10336" s="90"/>
      <c r="B10336" s="90"/>
      <c r="C10336" s="90"/>
      <c r="D10336" s="90"/>
      <c r="E10336" s="90"/>
      <c r="F10336" s="90"/>
      <c r="G10336" s="90"/>
      <c r="H10336" s="90"/>
    </row>
    <row r="10337" spans="1:8">
      <c r="A10337" s="90"/>
      <c r="B10337" s="90"/>
      <c r="C10337" s="90"/>
      <c r="D10337" s="90"/>
      <c r="E10337" s="90"/>
      <c r="F10337" s="90"/>
      <c r="G10337" s="90"/>
      <c r="H10337" s="90"/>
    </row>
    <row r="10338" spans="1:8">
      <c r="A10338" s="90"/>
      <c r="B10338" s="90"/>
      <c r="C10338" s="90"/>
      <c r="D10338" s="90"/>
      <c r="E10338" s="90"/>
      <c r="F10338" s="90"/>
      <c r="G10338" s="90"/>
      <c r="H10338" s="90"/>
    </row>
    <row r="10339" spans="1:8">
      <c r="A10339" s="90"/>
      <c r="B10339" s="90"/>
      <c r="C10339" s="90"/>
      <c r="D10339" s="90"/>
      <c r="E10339" s="90"/>
      <c r="F10339" s="90"/>
      <c r="G10339" s="90"/>
      <c r="H10339" s="90"/>
    </row>
    <row r="10340" spans="1:8">
      <c r="A10340" s="90"/>
      <c r="B10340" s="90"/>
      <c r="C10340" s="90"/>
      <c r="D10340" s="90"/>
      <c r="E10340" s="90"/>
      <c r="F10340" s="90"/>
      <c r="G10340" s="90"/>
      <c r="H10340" s="90"/>
    </row>
    <row r="10341" spans="1:8">
      <c r="A10341" s="90"/>
      <c r="B10341" s="90"/>
      <c r="C10341" s="90"/>
      <c r="D10341" s="90"/>
      <c r="E10341" s="90"/>
      <c r="F10341" s="90"/>
      <c r="G10341" s="90"/>
      <c r="H10341" s="90"/>
    </row>
    <row r="10342" spans="1:8">
      <c r="A10342" s="90"/>
      <c r="B10342" s="90"/>
      <c r="C10342" s="90"/>
      <c r="D10342" s="90"/>
      <c r="E10342" s="90"/>
      <c r="F10342" s="90"/>
      <c r="G10342" s="90"/>
      <c r="H10342" s="90"/>
    </row>
    <row r="10343" spans="1:8">
      <c r="A10343" s="90"/>
      <c r="B10343" s="90"/>
      <c r="C10343" s="90"/>
      <c r="D10343" s="90"/>
      <c r="E10343" s="90"/>
      <c r="F10343" s="90"/>
      <c r="G10343" s="90"/>
      <c r="H10343" s="90"/>
    </row>
    <row r="10344" spans="1:8">
      <c r="A10344" s="90"/>
      <c r="B10344" s="90"/>
      <c r="C10344" s="90"/>
      <c r="D10344" s="90"/>
      <c r="E10344" s="90"/>
      <c r="F10344" s="90"/>
      <c r="G10344" s="90"/>
      <c r="H10344" s="90"/>
    </row>
    <row r="10345" spans="1:8">
      <c r="A10345" s="90"/>
      <c r="B10345" s="90"/>
      <c r="C10345" s="90"/>
      <c r="D10345" s="90"/>
      <c r="E10345" s="90"/>
      <c r="F10345" s="90"/>
      <c r="G10345" s="90"/>
      <c r="H10345" s="90"/>
    </row>
    <row r="10346" spans="1:8">
      <c r="A10346" s="90"/>
      <c r="B10346" s="90"/>
      <c r="C10346" s="90"/>
      <c r="D10346" s="90"/>
      <c r="E10346" s="90"/>
      <c r="F10346" s="90"/>
      <c r="G10346" s="90"/>
      <c r="H10346" s="90"/>
    </row>
    <row r="10347" spans="1:8">
      <c r="A10347" s="90"/>
      <c r="B10347" s="90"/>
      <c r="C10347" s="90"/>
      <c r="D10347" s="90"/>
      <c r="E10347" s="90"/>
      <c r="F10347" s="90"/>
      <c r="G10347" s="90"/>
      <c r="H10347" s="90"/>
    </row>
    <row r="10348" spans="1:8">
      <c r="A10348" s="90"/>
      <c r="B10348" s="90"/>
      <c r="C10348" s="90"/>
      <c r="D10348" s="90"/>
      <c r="E10348" s="90"/>
      <c r="F10348" s="90"/>
      <c r="G10348" s="90"/>
      <c r="H10348" s="90"/>
    </row>
    <row r="10349" spans="1:8">
      <c r="A10349" s="90"/>
      <c r="B10349" s="90"/>
      <c r="C10349" s="90"/>
      <c r="D10349" s="90"/>
      <c r="E10349" s="90"/>
      <c r="F10349" s="90"/>
      <c r="G10349" s="90"/>
      <c r="H10349" s="90"/>
    </row>
    <row r="10350" spans="1:8">
      <c r="A10350" s="90"/>
      <c r="B10350" s="90"/>
      <c r="C10350" s="90"/>
      <c r="D10350" s="90"/>
      <c r="E10350" s="90"/>
      <c r="F10350" s="90"/>
      <c r="G10350" s="90"/>
      <c r="H10350" s="90"/>
    </row>
    <row r="10351" spans="1:8">
      <c r="A10351" s="90"/>
      <c r="B10351" s="90"/>
      <c r="C10351" s="90"/>
      <c r="D10351" s="90"/>
      <c r="E10351" s="90"/>
      <c r="F10351" s="90"/>
      <c r="G10351" s="90"/>
      <c r="H10351" s="90"/>
    </row>
    <row r="10352" spans="1:8">
      <c r="A10352" s="90"/>
      <c r="B10352" s="90"/>
      <c r="C10352" s="90"/>
      <c r="D10352" s="90"/>
      <c r="E10352" s="90"/>
      <c r="F10352" s="90"/>
      <c r="G10352" s="90"/>
      <c r="H10352" s="90"/>
    </row>
    <row r="10353" spans="1:8">
      <c r="A10353" s="90"/>
      <c r="B10353" s="90"/>
      <c r="C10353" s="90"/>
      <c r="D10353" s="90"/>
      <c r="E10353" s="90"/>
      <c r="F10353" s="90"/>
      <c r="G10353" s="90"/>
      <c r="H10353" s="90"/>
    </row>
    <row r="10354" spans="1:8">
      <c r="A10354" s="90"/>
      <c r="B10354" s="90"/>
      <c r="C10354" s="90"/>
      <c r="D10354" s="90"/>
      <c r="E10354" s="90"/>
      <c r="F10354" s="90"/>
      <c r="G10354" s="90"/>
      <c r="H10354" s="90"/>
    </row>
    <row r="10355" spans="1:8">
      <c r="A10355" s="90"/>
      <c r="B10355" s="90"/>
      <c r="C10355" s="90"/>
      <c r="D10355" s="90"/>
      <c r="E10355" s="90"/>
      <c r="F10355" s="90"/>
      <c r="G10355" s="90"/>
      <c r="H10355" s="90"/>
    </row>
    <row r="10356" spans="1:8">
      <c r="A10356" s="90"/>
      <c r="B10356" s="90"/>
      <c r="C10356" s="90"/>
      <c r="D10356" s="90"/>
      <c r="E10356" s="90"/>
      <c r="F10356" s="90"/>
      <c r="G10356" s="90"/>
      <c r="H10356" s="90"/>
    </row>
    <row r="10357" spans="1:8">
      <c r="A10357" s="90"/>
      <c r="B10357" s="90"/>
      <c r="C10357" s="90"/>
      <c r="D10357" s="90"/>
      <c r="E10357" s="90"/>
      <c r="F10357" s="90"/>
      <c r="G10357" s="90"/>
      <c r="H10357" s="90"/>
    </row>
    <row r="10358" spans="1:8">
      <c r="A10358" s="90"/>
      <c r="B10358" s="90"/>
      <c r="C10358" s="90"/>
      <c r="D10358" s="90"/>
      <c r="E10358" s="90"/>
      <c r="F10358" s="90"/>
      <c r="G10358" s="90"/>
      <c r="H10358" s="90"/>
    </row>
    <row r="10359" spans="1:8">
      <c r="A10359" s="90"/>
      <c r="B10359" s="90"/>
      <c r="C10359" s="90"/>
      <c r="D10359" s="90"/>
      <c r="E10359" s="90"/>
      <c r="F10359" s="90"/>
      <c r="G10359" s="90"/>
      <c r="H10359" s="90"/>
    </row>
    <row r="10360" spans="1:8">
      <c r="A10360" s="90"/>
      <c r="B10360" s="90"/>
      <c r="C10360" s="90"/>
      <c r="D10360" s="90"/>
      <c r="E10360" s="90"/>
      <c r="F10360" s="90"/>
      <c r="G10360" s="90"/>
      <c r="H10360" s="90"/>
    </row>
    <row r="10361" spans="1:8">
      <c r="A10361" s="90"/>
      <c r="B10361" s="90"/>
      <c r="C10361" s="90"/>
      <c r="D10361" s="90"/>
      <c r="E10361" s="90"/>
      <c r="F10361" s="90"/>
      <c r="G10361" s="90"/>
      <c r="H10361" s="90"/>
    </row>
    <row r="10362" spans="1:8">
      <c r="A10362" s="90"/>
      <c r="B10362" s="90"/>
      <c r="C10362" s="90"/>
      <c r="D10362" s="90"/>
      <c r="E10362" s="90"/>
      <c r="F10362" s="90"/>
      <c r="G10362" s="90"/>
      <c r="H10362" s="90"/>
    </row>
    <row r="10363" spans="1:8">
      <c r="A10363" s="90"/>
      <c r="B10363" s="90"/>
      <c r="C10363" s="90"/>
      <c r="D10363" s="90"/>
      <c r="E10363" s="90"/>
      <c r="F10363" s="90"/>
      <c r="G10363" s="90"/>
      <c r="H10363" s="90"/>
    </row>
    <row r="10364" spans="1:8">
      <c r="A10364" s="90"/>
      <c r="B10364" s="90"/>
      <c r="C10364" s="90"/>
      <c r="D10364" s="90"/>
      <c r="E10364" s="90"/>
      <c r="F10364" s="90"/>
      <c r="G10364" s="90"/>
      <c r="H10364" s="90"/>
    </row>
    <row r="10365" spans="1:8">
      <c r="A10365" s="90"/>
      <c r="B10365" s="90"/>
      <c r="C10365" s="90"/>
      <c r="D10365" s="90"/>
      <c r="E10365" s="90"/>
      <c r="F10365" s="90"/>
      <c r="G10365" s="90"/>
      <c r="H10365" s="90"/>
    </row>
    <row r="10366" spans="1:8">
      <c r="A10366" s="90"/>
      <c r="B10366" s="90"/>
      <c r="C10366" s="90"/>
      <c r="D10366" s="90"/>
      <c r="E10366" s="90"/>
      <c r="F10366" s="90"/>
      <c r="G10366" s="90"/>
      <c r="H10366" s="90"/>
    </row>
    <row r="10367" spans="1:8">
      <c r="A10367" s="90"/>
      <c r="B10367" s="90"/>
      <c r="C10367" s="90"/>
      <c r="D10367" s="90"/>
      <c r="E10367" s="90"/>
      <c r="F10367" s="90"/>
      <c r="G10367" s="90"/>
      <c r="H10367" s="90"/>
    </row>
    <row r="10368" spans="1:8">
      <c r="A10368" s="90"/>
      <c r="B10368" s="90"/>
      <c r="C10368" s="90"/>
      <c r="D10368" s="90"/>
      <c r="E10368" s="90"/>
      <c r="F10368" s="90"/>
      <c r="G10368" s="90"/>
      <c r="H10368" s="90"/>
    </row>
    <row r="10369" spans="1:8">
      <c r="A10369" s="90"/>
      <c r="B10369" s="90"/>
      <c r="C10369" s="90"/>
      <c r="D10369" s="90"/>
      <c r="E10369" s="90"/>
      <c r="F10369" s="90"/>
      <c r="G10369" s="90"/>
      <c r="H10369" s="90"/>
    </row>
    <row r="10370" spans="1:8">
      <c r="A10370" s="90"/>
      <c r="B10370" s="90"/>
      <c r="C10370" s="90"/>
      <c r="D10370" s="90"/>
      <c r="E10370" s="90"/>
      <c r="F10370" s="90"/>
      <c r="G10370" s="90"/>
      <c r="H10370" s="90"/>
    </row>
    <row r="10371" spans="1:8">
      <c r="A10371" s="90"/>
      <c r="B10371" s="90"/>
      <c r="C10371" s="90"/>
      <c r="D10371" s="90"/>
      <c r="E10371" s="90"/>
      <c r="F10371" s="90"/>
      <c r="G10371" s="90"/>
      <c r="H10371" s="90"/>
    </row>
    <row r="10372" spans="1:8">
      <c r="A10372" s="90"/>
      <c r="B10372" s="90"/>
      <c r="C10372" s="90"/>
      <c r="D10372" s="90"/>
      <c r="E10372" s="90"/>
      <c r="F10372" s="90"/>
      <c r="G10372" s="90"/>
      <c r="H10372" s="90"/>
    </row>
    <row r="10373" spans="1:8">
      <c r="A10373" s="90"/>
      <c r="B10373" s="90"/>
      <c r="C10373" s="90"/>
      <c r="D10373" s="90"/>
      <c r="E10373" s="90"/>
      <c r="F10373" s="90"/>
      <c r="G10373" s="90"/>
      <c r="H10373" s="90"/>
    </row>
    <row r="10374" spans="1:8">
      <c r="A10374" s="90"/>
      <c r="B10374" s="90"/>
      <c r="C10374" s="90"/>
      <c r="D10374" s="90"/>
      <c r="E10374" s="90"/>
      <c r="F10374" s="90"/>
      <c r="G10374" s="90"/>
      <c r="H10374" s="90"/>
    </row>
    <row r="10375" spans="1:8">
      <c r="A10375" s="90"/>
      <c r="B10375" s="90"/>
      <c r="C10375" s="90"/>
      <c r="D10375" s="90"/>
      <c r="E10375" s="90"/>
      <c r="F10375" s="90"/>
      <c r="G10375" s="90"/>
      <c r="H10375" s="90"/>
    </row>
    <row r="10376" spans="1:8">
      <c r="A10376" s="90"/>
      <c r="B10376" s="90"/>
      <c r="C10376" s="90"/>
      <c r="D10376" s="90"/>
      <c r="E10376" s="90"/>
      <c r="F10376" s="90"/>
      <c r="G10376" s="90"/>
      <c r="H10376" s="90"/>
    </row>
    <row r="10377" spans="1:8">
      <c r="A10377" s="90"/>
      <c r="B10377" s="90"/>
      <c r="C10377" s="90"/>
      <c r="D10377" s="90"/>
      <c r="E10377" s="90"/>
      <c r="F10377" s="90"/>
      <c r="G10377" s="90"/>
      <c r="H10377" s="90"/>
    </row>
    <row r="10378" spans="1:8">
      <c r="A10378" s="90"/>
      <c r="B10378" s="90"/>
      <c r="C10378" s="90"/>
      <c r="D10378" s="90"/>
      <c r="E10378" s="90"/>
      <c r="F10378" s="90"/>
      <c r="G10378" s="90"/>
      <c r="H10378" s="90"/>
    </row>
    <row r="10379" spans="1:8">
      <c r="A10379" s="90"/>
      <c r="B10379" s="90"/>
      <c r="C10379" s="90"/>
      <c r="D10379" s="90"/>
      <c r="E10379" s="90"/>
      <c r="F10379" s="90"/>
      <c r="G10379" s="90"/>
      <c r="H10379" s="90"/>
    </row>
    <row r="10380" spans="1:8">
      <c r="A10380" s="90"/>
      <c r="B10380" s="90"/>
      <c r="C10380" s="90"/>
      <c r="D10380" s="90"/>
      <c r="E10380" s="90"/>
      <c r="F10380" s="90"/>
      <c r="G10380" s="90"/>
      <c r="H10380" s="90"/>
    </row>
    <row r="10381" spans="1:8">
      <c r="A10381" s="90"/>
      <c r="B10381" s="90"/>
      <c r="C10381" s="90"/>
      <c r="D10381" s="90"/>
      <c r="E10381" s="90"/>
      <c r="F10381" s="90"/>
      <c r="G10381" s="90"/>
      <c r="H10381" s="90"/>
    </row>
    <row r="10382" spans="1:8">
      <c r="A10382" s="90"/>
      <c r="B10382" s="90"/>
      <c r="C10382" s="90"/>
      <c r="D10382" s="90"/>
      <c r="E10382" s="90"/>
      <c r="F10382" s="90"/>
      <c r="G10382" s="90"/>
      <c r="H10382" s="90"/>
    </row>
    <row r="10383" spans="1:8">
      <c r="A10383" s="90"/>
      <c r="B10383" s="90"/>
      <c r="C10383" s="90"/>
      <c r="D10383" s="90"/>
      <c r="E10383" s="90"/>
      <c r="F10383" s="90"/>
      <c r="G10383" s="90"/>
      <c r="H10383" s="90"/>
    </row>
    <row r="10384" spans="1:8">
      <c r="A10384" s="90"/>
      <c r="B10384" s="90"/>
      <c r="C10384" s="90"/>
      <c r="D10384" s="90"/>
      <c r="E10384" s="90"/>
      <c r="F10384" s="90"/>
      <c r="G10384" s="90"/>
      <c r="H10384" s="90"/>
    </row>
    <row r="10385" spans="1:8">
      <c r="A10385" s="90"/>
      <c r="B10385" s="90"/>
      <c r="C10385" s="90"/>
      <c r="D10385" s="90"/>
      <c r="E10385" s="90"/>
      <c r="F10385" s="90"/>
      <c r="G10385" s="90"/>
      <c r="H10385" s="90"/>
    </row>
    <row r="10386" spans="1:8">
      <c r="A10386" s="90"/>
      <c r="B10386" s="90"/>
      <c r="C10386" s="90"/>
      <c r="D10386" s="90"/>
      <c r="E10386" s="90"/>
      <c r="F10386" s="90"/>
      <c r="G10386" s="90"/>
      <c r="H10386" s="90"/>
    </row>
    <row r="10387" spans="1:8">
      <c r="A10387" s="90"/>
      <c r="B10387" s="90"/>
      <c r="C10387" s="90"/>
      <c r="D10387" s="90"/>
      <c r="E10387" s="90"/>
      <c r="F10387" s="90"/>
      <c r="G10387" s="90"/>
      <c r="H10387" s="90"/>
    </row>
    <row r="10388" spans="1:8">
      <c r="A10388" s="90"/>
      <c r="B10388" s="90"/>
      <c r="C10388" s="90"/>
      <c r="D10388" s="90"/>
      <c r="E10388" s="90"/>
      <c r="F10388" s="90"/>
      <c r="G10388" s="90"/>
      <c r="H10388" s="90"/>
    </row>
    <row r="10389" spans="1:8">
      <c r="A10389" s="90"/>
      <c r="B10389" s="90"/>
      <c r="C10389" s="90"/>
      <c r="D10389" s="90"/>
      <c r="E10389" s="90"/>
      <c r="F10389" s="90"/>
      <c r="G10389" s="90"/>
      <c r="H10389" s="90"/>
    </row>
    <row r="10390" spans="1:8">
      <c r="A10390" s="90"/>
      <c r="B10390" s="90"/>
      <c r="C10390" s="90"/>
      <c r="D10390" s="90"/>
      <c r="E10390" s="90"/>
      <c r="F10390" s="90"/>
      <c r="G10390" s="90"/>
      <c r="H10390" s="90"/>
    </row>
    <row r="10391" spans="1:8">
      <c r="A10391" s="90"/>
      <c r="B10391" s="90"/>
      <c r="C10391" s="90"/>
      <c r="D10391" s="90"/>
      <c r="E10391" s="90"/>
      <c r="F10391" s="90"/>
      <c r="G10391" s="90"/>
      <c r="H10391" s="90"/>
    </row>
    <row r="10392" spans="1:8">
      <c r="A10392" s="90"/>
      <c r="B10392" s="90"/>
      <c r="C10392" s="90"/>
      <c r="D10392" s="90"/>
      <c r="E10392" s="90"/>
      <c r="F10392" s="90"/>
      <c r="G10392" s="90"/>
      <c r="H10392" s="90"/>
    </row>
    <row r="10393" spans="1:8">
      <c r="A10393" s="90"/>
      <c r="B10393" s="90"/>
      <c r="C10393" s="90"/>
      <c r="D10393" s="90"/>
      <c r="E10393" s="90"/>
      <c r="F10393" s="90"/>
      <c r="G10393" s="90"/>
      <c r="H10393" s="90"/>
    </row>
    <row r="10394" spans="1:8">
      <c r="A10394" s="90"/>
      <c r="B10394" s="90"/>
      <c r="C10394" s="90"/>
      <c r="D10394" s="90"/>
      <c r="E10394" s="90"/>
      <c r="F10394" s="90"/>
      <c r="G10394" s="90"/>
      <c r="H10394" s="90"/>
    </row>
    <row r="10395" spans="1:8">
      <c r="A10395" s="90"/>
      <c r="B10395" s="90"/>
      <c r="C10395" s="90"/>
      <c r="D10395" s="90"/>
      <c r="E10395" s="90"/>
      <c r="F10395" s="90"/>
      <c r="G10395" s="90"/>
      <c r="H10395" s="90"/>
    </row>
    <row r="10396" spans="1:8">
      <c r="A10396" s="90"/>
      <c r="B10396" s="90"/>
      <c r="C10396" s="90"/>
      <c r="D10396" s="90"/>
      <c r="E10396" s="90"/>
      <c r="F10396" s="90"/>
      <c r="G10396" s="90"/>
      <c r="H10396" s="90"/>
    </row>
    <row r="10397" spans="1:8">
      <c r="A10397" s="90"/>
      <c r="B10397" s="90"/>
      <c r="C10397" s="90"/>
      <c r="D10397" s="90"/>
      <c r="E10397" s="90"/>
      <c r="F10397" s="90"/>
      <c r="G10397" s="90"/>
      <c r="H10397" s="90"/>
    </row>
    <row r="10398" spans="1:8">
      <c r="A10398" s="90"/>
      <c r="B10398" s="90"/>
      <c r="C10398" s="90"/>
      <c r="D10398" s="90"/>
      <c r="E10398" s="90"/>
      <c r="F10398" s="90"/>
      <c r="G10398" s="90"/>
      <c r="H10398" s="90"/>
    </row>
    <row r="10399" spans="1:8">
      <c r="A10399" s="90"/>
      <c r="B10399" s="90"/>
      <c r="C10399" s="90"/>
      <c r="D10399" s="90"/>
      <c r="E10399" s="90"/>
      <c r="F10399" s="90"/>
      <c r="G10399" s="90"/>
      <c r="H10399" s="90"/>
    </row>
    <row r="10400" spans="1:8">
      <c r="A10400" s="90"/>
      <c r="B10400" s="90"/>
      <c r="C10400" s="90"/>
      <c r="D10400" s="90"/>
      <c r="E10400" s="90"/>
      <c r="F10400" s="90"/>
      <c r="G10400" s="90"/>
      <c r="H10400" s="90"/>
    </row>
    <row r="10401" spans="1:8">
      <c r="A10401" s="90"/>
      <c r="B10401" s="90"/>
      <c r="C10401" s="90"/>
      <c r="D10401" s="90"/>
      <c r="E10401" s="90"/>
      <c r="F10401" s="90"/>
      <c r="G10401" s="90"/>
      <c r="H10401" s="90"/>
    </row>
    <row r="10402" spans="1:8">
      <c r="A10402" s="90"/>
      <c r="B10402" s="90"/>
      <c r="C10402" s="90"/>
      <c r="D10402" s="90"/>
      <c r="E10402" s="90"/>
      <c r="F10402" s="90"/>
      <c r="G10402" s="90"/>
      <c r="H10402" s="90"/>
    </row>
    <row r="10403" spans="1:8">
      <c r="A10403" s="90"/>
      <c r="B10403" s="90"/>
      <c r="C10403" s="90"/>
      <c r="D10403" s="90"/>
      <c r="E10403" s="90"/>
      <c r="F10403" s="90"/>
      <c r="G10403" s="90"/>
      <c r="H10403" s="90"/>
    </row>
    <row r="10404" spans="1:8">
      <c r="A10404" s="90"/>
      <c r="B10404" s="90"/>
      <c r="C10404" s="90"/>
      <c r="D10404" s="90"/>
      <c r="E10404" s="90"/>
      <c r="F10404" s="90"/>
      <c r="G10404" s="90"/>
      <c r="H10404" s="90"/>
    </row>
    <row r="10405" spans="1:8">
      <c r="A10405" s="90"/>
      <c r="B10405" s="90"/>
      <c r="C10405" s="90"/>
      <c r="D10405" s="90"/>
      <c r="E10405" s="90"/>
      <c r="F10405" s="90"/>
      <c r="G10405" s="90"/>
      <c r="H10405" s="90"/>
    </row>
    <row r="10406" spans="1:8">
      <c r="A10406" s="90"/>
      <c r="B10406" s="90"/>
      <c r="C10406" s="90"/>
      <c r="D10406" s="90"/>
      <c r="E10406" s="90"/>
      <c r="F10406" s="90"/>
      <c r="G10406" s="90"/>
      <c r="H10406" s="90"/>
    </row>
    <row r="10407" spans="1:8">
      <c r="A10407" s="90"/>
      <c r="B10407" s="90"/>
      <c r="C10407" s="90"/>
      <c r="D10407" s="90"/>
      <c r="E10407" s="90"/>
      <c r="F10407" s="90"/>
      <c r="G10407" s="90"/>
      <c r="H10407" s="90"/>
    </row>
    <row r="10408" spans="1:8">
      <c r="A10408" s="90"/>
      <c r="B10408" s="90"/>
      <c r="C10408" s="90"/>
      <c r="D10408" s="90"/>
      <c r="E10408" s="90"/>
      <c r="F10408" s="90"/>
      <c r="G10408" s="90"/>
      <c r="H10408" s="90"/>
    </row>
    <row r="10409" spans="1:8">
      <c r="A10409" s="90"/>
      <c r="B10409" s="90"/>
      <c r="C10409" s="90"/>
      <c r="D10409" s="90"/>
      <c r="E10409" s="90"/>
      <c r="F10409" s="90"/>
      <c r="G10409" s="90"/>
      <c r="H10409" s="90"/>
    </row>
    <row r="10410" spans="1:8">
      <c r="A10410" s="90"/>
      <c r="B10410" s="90"/>
      <c r="C10410" s="90"/>
      <c r="D10410" s="90"/>
      <c r="E10410" s="90"/>
      <c r="F10410" s="90"/>
      <c r="G10410" s="90"/>
      <c r="H10410" s="90"/>
    </row>
    <row r="10411" spans="1:8">
      <c r="A10411" s="90"/>
      <c r="B10411" s="90"/>
      <c r="C10411" s="90"/>
      <c r="D10411" s="90"/>
      <c r="E10411" s="90"/>
      <c r="F10411" s="90"/>
      <c r="G10411" s="90"/>
      <c r="H10411" s="90"/>
    </row>
    <row r="10412" spans="1:8">
      <c r="A10412" s="90"/>
      <c r="B10412" s="90"/>
      <c r="C10412" s="90"/>
      <c r="D10412" s="90"/>
      <c r="E10412" s="90"/>
      <c r="F10412" s="90"/>
      <c r="G10412" s="90"/>
      <c r="H10412" s="90"/>
    </row>
    <row r="10413" spans="1:8">
      <c r="A10413" s="90"/>
      <c r="B10413" s="90"/>
      <c r="C10413" s="90"/>
      <c r="D10413" s="90"/>
      <c r="E10413" s="90"/>
      <c r="F10413" s="90"/>
      <c r="G10413" s="90"/>
      <c r="H10413" s="90"/>
    </row>
    <row r="10414" spans="1:8">
      <c r="A10414" s="90"/>
      <c r="B10414" s="90"/>
      <c r="C10414" s="90"/>
      <c r="D10414" s="90"/>
      <c r="E10414" s="90"/>
      <c r="F10414" s="90"/>
      <c r="G10414" s="90"/>
      <c r="H10414" s="90"/>
    </row>
    <row r="10415" spans="1:8">
      <c r="A10415" s="90"/>
      <c r="B10415" s="90"/>
      <c r="C10415" s="90"/>
      <c r="D10415" s="90"/>
      <c r="E10415" s="90"/>
      <c r="F10415" s="90"/>
      <c r="G10415" s="90"/>
      <c r="H10415" s="90"/>
    </row>
    <row r="10416" spans="1:8">
      <c r="A10416" s="90"/>
      <c r="B10416" s="90"/>
      <c r="C10416" s="90"/>
      <c r="D10416" s="90"/>
      <c r="E10416" s="90"/>
      <c r="F10416" s="90"/>
      <c r="G10416" s="90"/>
      <c r="H10416" s="90"/>
    </row>
    <row r="10417" spans="1:8">
      <c r="A10417" s="90"/>
      <c r="B10417" s="90"/>
      <c r="C10417" s="90"/>
      <c r="D10417" s="90"/>
      <c r="E10417" s="90"/>
      <c r="F10417" s="90"/>
      <c r="G10417" s="90"/>
      <c r="H10417" s="90"/>
    </row>
    <row r="10418" spans="1:8">
      <c r="A10418" s="90"/>
      <c r="B10418" s="90"/>
      <c r="C10418" s="90"/>
      <c r="D10418" s="90"/>
      <c r="E10418" s="90"/>
      <c r="F10418" s="90"/>
      <c r="G10418" s="90"/>
      <c r="H10418" s="90"/>
    </row>
    <row r="10419" spans="1:8">
      <c r="A10419" s="90"/>
      <c r="B10419" s="90"/>
      <c r="C10419" s="90"/>
      <c r="D10419" s="90"/>
      <c r="E10419" s="90"/>
      <c r="F10419" s="90"/>
      <c r="G10419" s="90"/>
      <c r="H10419" s="90"/>
    </row>
    <row r="10420" spans="1:8">
      <c r="A10420" s="90"/>
      <c r="B10420" s="90"/>
      <c r="C10420" s="90"/>
      <c r="D10420" s="90"/>
      <c r="E10420" s="90"/>
      <c r="F10420" s="90"/>
      <c r="G10420" s="90"/>
      <c r="H10420" s="90"/>
    </row>
    <row r="10421" spans="1:8">
      <c r="A10421" s="90"/>
      <c r="B10421" s="90"/>
      <c r="C10421" s="90"/>
      <c r="D10421" s="90"/>
      <c r="E10421" s="90"/>
      <c r="F10421" s="90"/>
      <c r="G10421" s="90"/>
      <c r="H10421" s="90"/>
    </row>
    <row r="10422" spans="1:8">
      <c r="A10422" s="90"/>
      <c r="B10422" s="90"/>
      <c r="C10422" s="90"/>
      <c r="D10422" s="90"/>
      <c r="E10422" s="90"/>
      <c r="F10422" s="90"/>
      <c r="G10422" s="90"/>
      <c r="H10422" s="90"/>
    </row>
    <row r="10423" spans="1:8">
      <c r="A10423" s="90"/>
      <c r="B10423" s="90"/>
      <c r="C10423" s="90"/>
      <c r="D10423" s="90"/>
      <c r="E10423" s="90"/>
      <c r="F10423" s="90"/>
      <c r="G10423" s="90"/>
      <c r="H10423" s="90"/>
    </row>
    <row r="10424" spans="1:8">
      <c r="A10424" s="90"/>
      <c r="B10424" s="90"/>
      <c r="C10424" s="90"/>
      <c r="D10424" s="90"/>
      <c r="E10424" s="90"/>
      <c r="F10424" s="90"/>
      <c r="G10424" s="90"/>
      <c r="H10424" s="90"/>
    </row>
    <row r="10425" spans="1:8">
      <c r="A10425" s="90"/>
      <c r="B10425" s="90"/>
      <c r="C10425" s="90"/>
      <c r="D10425" s="90"/>
      <c r="E10425" s="90"/>
      <c r="F10425" s="90"/>
      <c r="G10425" s="90"/>
      <c r="H10425" s="90"/>
    </row>
    <row r="10426" spans="1:8">
      <c r="A10426" s="90"/>
      <c r="B10426" s="90"/>
      <c r="C10426" s="90"/>
      <c r="D10426" s="90"/>
      <c r="E10426" s="90"/>
      <c r="F10426" s="90"/>
      <c r="G10426" s="90"/>
      <c r="H10426" s="90"/>
    </row>
    <row r="10427" spans="1:8">
      <c r="A10427" s="90"/>
      <c r="B10427" s="90"/>
      <c r="C10427" s="90"/>
      <c r="D10427" s="90"/>
      <c r="E10427" s="90"/>
      <c r="F10427" s="90"/>
      <c r="G10427" s="90"/>
      <c r="H10427" s="90"/>
    </row>
    <row r="10428" spans="1:8">
      <c r="A10428" s="90"/>
      <c r="B10428" s="90"/>
      <c r="C10428" s="90"/>
      <c r="D10428" s="90"/>
      <c r="E10428" s="90"/>
      <c r="F10428" s="90"/>
      <c r="G10428" s="90"/>
      <c r="H10428" s="90"/>
    </row>
    <row r="10429" spans="1:8">
      <c r="A10429" s="90"/>
      <c r="B10429" s="90"/>
      <c r="C10429" s="90"/>
      <c r="D10429" s="90"/>
      <c r="E10429" s="90"/>
      <c r="F10429" s="90"/>
      <c r="G10429" s="90"/>
      <c r="H10429" s="90"/>
    </row>
    <row r="10430" spans="1:8">
      <c r="A10430" s="90"/>
      <c r="B10430" s="90"/>
      <c r="C10430" s="90"/>
      <c r="D10430" s="90"/>
      <c r="E10430" s="90"/>
      <c r="F10430" s="90"/>
      <c r="G10430" s="90"/>
      <c r="H10430" s="90"/>
    </row>
    <row r="10431" spans="1:8">
      <c r="A10431" s="90"/>
      <c r="B10431" s="90"/>
      <c r="C10431" s="90"/>
      <c r="D10431" s="90"/>
      <c r="E10431" s="90"/>
      <c r="F10431" s="90"/>
      <c r="G10431" s="90"/>
      <c r="H10431" s="90"/>
    </row>
    <row r="10432" spans="1:8">
      <c r="A10432" s="90"/>
      <c r="B10432" s="90"/>
      <c r="C10432" s="90"/>
      <c r="D10432" s="90"/>
      <c r="E10432" s="90"/>
      <c r="F10432" s="90"/>
      <c r="G10432" s="90"/>
      <c r="H10432" s="90"/>
    </row>
    <row r="10433" spans="1:8">
      <c r="A10433" s="90"/>
      <c r="B10433" s="90"/>
      <c r="C10433" s="90"/>
      <c r="D10433" s="90"/>
      <c r="E10433" s="90"/>
      <c r="F10433" s="90"/>
      <c r="G10433" s="90"/>
      <c r="H10433" s="90"/>
    </row>
    <row r="10434" spans="1:8">
      <c r="A10434" s="90"/>
      <c r="B10434" s="90"/>
      <c r="C10434" s="90"/>
      <c r="D10434" s="90"/>
      <c r="E10434" s="90"/>
      <c r="F10434" s="90"/>
      <c r="G10434" s="90"/>
      <c r="H10434" s="90"/>
    </row>
    <row r="10435" spans="1:8">
      <c r="A10435" s="90"/>
      <c r="B10435" s="90"/>
      <c r="C10435" s="90"/>
      <c r="D10435" s="90"/>
      <c r="E10435" s="90"/>
      <c r="F10435" s="90"/>
      <c r="G10435" s="90"/>
      <c r="H10435" s="90"/>
    </row>
    <row r="10436" spans="1:8">
      <c r="A10436" s="90"/>
      <c r="B10436" s="90"/>
      <c r="C10436" s="90"/>
      <c r="D10436" s="90"/>
      <c r="E10436" s="90"/>
      <c r="F10436" s="90"/>
      <c r="G10436" s="90"/>
      <c r="H10436" s="90"/>
    </row>
    <row r="10437" spans="1:8">
      <c r="A10437" s="90"/>
      <c r="B10437" s="90"/>
      <c r="C10437" s="90"/>
      <c r="D10437" s="90"/>
      <c r="E10437" s="90"/>
      <c r="F10437" s="90"/>
      <c r="G10437" s="90"/>
      <c r="H10437" s="90"/>
    </row>
    <row r="10438" spans="1:8">
      <c r="A10438" s="90"/>
      <c r="B10438" s="90"/>
      <c r="C10438" s="90"/>
      <c r="D10438" s="90"/>
      <c r="E10438" s="90"/>
      <c r="F10438" s="90"/>
      <c r="G10438" s="90"/>
      <c r="H10438" s="90"/>
    </row>
    <row r="10439" spans="1:8">
      <c r="A10439" s="90"/>
      <c r="B10439" s="90"/>
      <c r="C10439" s="90"/>
      <c r="D10439" s="90"/>
      <c r="E10439" s="90"/>
      <c r="F10439" s="90"/>
      <c r="G10439" s="90"/>
      <c r="H10439" s="90"/>
    </row>
    <row r="10440" spans="1:8">
      <c r="A10440" s="90"/>
      <c r="B10440" s="90"/>
      <c r="C10440" s="90"/>
      <c r="D10440" s="90"/>
      <c r="E10440" s="90"/>
      <c r="F10440" s="90"/>
      <c r="G10440" s="90"/>
      <c r="H10440" s="90"/>
    </row>
    <row r="10441" spans="1:8">
      <c r="A10441" s="90"/>
      <c r="B10441" s="90"/>
      <c r="C10441" s="90"/>
      <c r="D10441" s="90"/>
      <c r="E10441" s="90"/>
      <c r="F10441" s="90"/>
      <c r="G10441" s="90"/>
      <c r="H10441" s="90"/>
    </row>
    <row r="10442" spans="1:8">
      <c r="A10442" s="90"/>
      <c r="B10442" s="90"/>
      <c r="C10442" s="90"/>
      <c r="D10442" s="90"/>
      <c r="E10442" s="90"/>
      <c r="F10442" s="90"/>
      <c r="G10442" s="90"/>
      <c r="H10442" s="90"/>
    </row>
    <row r="10443" spans="1:8">
      <c r="A10443" s="90"/>
      <c r="B10443" s="90"/>
      <c r="C10443" s="90"/>
      <c r="D10443" s="90"/>
      <c r="E10443" s="90"/>
      <c r="F10443" s="90"/>
      <c r="G10443" s="90"/>
      <c r="H10443" s="90"/>
    </row>
    <row r="10444" spans="1:8">
      <c r="A10444" s="90"/>
      <c r="B10444" s="90"/>
      <c r="C10444" s="90"/>
      <c r="D10444" s="90"/>
      <c r="E10444" s="90"/>
      <c r="F10444" s="90"/>
      <c r="G10444" s="90"/>
      <c r="H10444" s="90"/>
    </row>
    <row r="10445" spans="1:8">
      <c r="A10445" s="90"/>
      <c r="B10445" s="90"/>
      <c r="C10445" s="90"/>
      <c r="D10445" s="90"/>
      <c r="E10445" s="90"/>
      <c r="F10445" s="90"/>
      <c r="G10445" s="90"/>
      <c r="H10445" s="90"/>
    </row>
    <row r="10446" spans="1:8">
      <c r="A10446" s="90"/>
      <c r="B10446" s="90"/>
      <c r="C10446" s="90"/>
      <c r="D10446" s="90"/>
      <c r="E10446" s="90"/>
      <c r="F10446" s="90"/>
      <c r="G10446" s="90"/>
      <c r="H10446" s="90"/>
    </row>
    <row r="10447" spans="1:8">
      <c r="A10447" s="90"/>
      <c r="B10447" s="90"/>
      <c r="C10447" s="90"/>
      <c r="D10447" s="90"/>
      <c r="E10447" s="90"/>
      <c r="F10447" s="90"/>
      <c r="G10447" s="90"/>
      <c r="H10447" s="90"/>
    </row>
    <row r="10448" spans="1:8">
      <c r="A10448" s="90"/>
      <c r="B10448" s="90"/>
      <c r="C10448" s="90"/>
      <c r="D10448" s="90"/>
      <c r="E10448" s="90"/>
      <c r="F10448" s="90"/>
      <c r="G10448" s="90"/>
      <c r="H10448" s="90"/>
    </row>
    <row r="10449" spans="1:8">
      <c r="A10449" s="90"/>
      <c r="B10449" s="90"/>
      <c r="C10449" s="90"/>
      <c r="D10449" s="90"/>
      <c r="E10449" s="90"/>
      <c r="F10449" s="90"/>
      <c r="G10449" s="90"/>
      <c r="H10449" s="90"/>
    </row>
    <row r="10450" spans="1:8">
      <c r="A10450" s="90"/>
      <c r="B10450" s="90"/>
      <c r="C10450" s="90"/>
      <c r="D10450" s="90"/>
      <c r="E10450" s="90"/>
      <c r="F10450" s="90"/>
      <c r="G10450" s="90"/>
      <c r="H10450" s="90"/>
    </row>
    <row r="10451" spans="1:8">
      <c r="A10451" s="90"/>
      <c r="B10451" s="90"/>
      <c r="C10451" s="90"/>
      <c r="D10451" s="90"/>
      <c r="E10451" s="90"/>
      <c r="F10451" s="90"/>
      <c r="G10451" s="90"/>
      <c r="H10451" s="90"/>
    </row>
    <row r="10452" spans="1:8">
      <c r="A10452" s="90"/>
      <c r="B10452" s="90"/>
      <c r="C10452" s="90"/>
      <c r="D10452" s="90"/>
      <c r="E10452" s="90"/>
      <c r="F10452" s="90"/>
      <c r="G10452" s="90"/>
      <c r="H10452" s="90"/>
    </row>
    <row r="10453" spans="1:8">
      <c r="A10453" s="90"/>
      <c r="B10453" s="90"/>
      <c r="C10453" s="90"/>
      <c r="D10453" s="90"/>
      <c r="E10453" s="90"/>
      <c r="F10453" s="90"/>
      <c r="G10453" s="90"/>
      <c r="H10453" s="90"/>
    </row>
    <row r="10454" spans="1:8">
      <c r="A10454" s="90"/>
      <c r="B10454" s="90"/>
      <c r="C10454" s="90"/>
      <c r="D10454" s="90"/>
      <c r="E10454" s="90"/>
      <c r="F10454" s="90"/>
      <c r="G10454" s="90"/>
      <c r="H10454" s="90"/>
    </row>
    <row r="10455" spans="1:8">
      <c r="A10455" s="90"/>
      <c r="B10455" s="90"/>
      <c r="C10455" s="90"/>
      <c r="D10455" s="90"/>
      <c r="E10455" s="90"/>
      <c r="F10455" s="90"/>
      <c r="G10455" s="90"/>
      <c r="H10455" s="90"/>
    </row>
    <row r="10456" spans="1:8">
      <c r="A10456" s="90"/>
      <c r="B10456" s="90"/>
      <c r="C10456" s="90"/>
      <c r="D10456" s="90"/>
      <c r="E10456" s="90"/>
      <c r="F10456" s="90"/>
      <c r="G10456" s="90"/>
      <c r="H10456" s="90"/>
    </row>
    <row r="10457" spans="1:8">
      <c r="A10457" s="90"/>
      <c r="B10457" s="90"/>
      <c r="C10457" s="90"/>
      <c r="D10457" s="90"/>
      <c r="E10457" s="90"/>
      <c r="F10457" s="90"/>
      <c r="G10457" s="90"/>
      <c r="H10457" s="90"/>
    </row>
    <row r="10458" spans="1:8">
      <c r="A10458" s="90"/>
      <c r="B10458" s="90"/>
      <c r="C10458" s="90"/>
      <c r="D10458" s="90"/>
      <c r="E10458" s="90"/>
      <c r="F10458" s="90"/>
      <c r="G10458" s="90"/>
      <c r="H10458" s="90"/>
    </row>
    <row r="10459" spans="1:8">
      <c r="A10459" s="90"/>
      <c r="B10459" s="90"/>
      <c r="C10459" s="90"/>
      <c r="D10459" s="90"/>
      <c r="E10459" s="90"/>
      <c r="F10459" s="90"/>
      <c r="G10459" s="90"/>
      <c r="H10459" s="90"/>
    </row>
    <row r="10460" spans="1:8">
      <c r="A10460" s="90"/>
      <c r="B10460" s="90"/>
      <c r="C10460" s="90"/>
      <c r="D10460" s="90"/>
      <c r="E10460" s="90"/>
      <c r="F10460" s="90"/>
      <c r="G10460" s="90"/>
      <c r="H10460" s="90"/>
    </row>
    <row r="10461" spans="1:8">
      <c r="A10461" s="90"/>
      <c r="B10461" s="90"/>
      <c r="C10461" s="90"/>
      <c r="D10461" s="90"/>
      <c r="E10461" s="90"/>
      <c r="F10461" s="90"/>
      <c r="G10461" s="90"/>
      <c r="H10461" s="90"/>
    </row>
    <row r="10462" spans="1:8">
      <c r="A10462" s="90"/>
      <c r="B10462" s="90"/>
      <c r="C10462" s="90"/>
      <c r="D10462" s="90"/>
      <c r="E10462" s="90"/>
      <c r="F10462" s="90"/>
      <c r="G10462" s="90"/>
      <c r="H10462" s="90"/>
    </row>
    <row r="10463" spans="1:8">
      <c r="A10463" s="90"/>
      <c r="B10463" s="90"/>
      <c r="C10463" s="90"/>
      <c r="D10463" s="90"/>
      <c r="E10463" s="90"/>
      <c r="F10463" s="90"/>
      <c r="G10463" s="90"/>
      <c r="H10463" s="90"/>
    </row>
    <row r="10464" spans="1:8">
      <c r="A10464" s="90"/>
      <c r="B10464" s="90"/>
      <c r="C10464" s="90"/>
      <c r="D10464" s="90"/>
      <c r="E10464" s="90"/>
      <c r="F10464" s="90"/>
      <c r="G10464" s="90"/>
      <c r="H10464" s="90"/>
    </row>
    <row r="10465" spans="1:8">
      <c r="A10465" s="90"/>
      <c r="B10465" s="90"/>
      <c r="C10465" s="90"/>
      <c r="D10465" s="90"/>
      <c r="E10465" s="90"/>
      <c r="F10465" s="90"/>
      <c r="G10465" s="90"/>
      <c r="H10465" s="90"/>
    </row>
    <row r="10466" spans="1:8">
      <c r="A10466" s="90"/>
      <c r="B10466" s="90"/>
      <c r="C10466" s="90"/>
      <c r="D10466" s="90"/>
      <c r="E10466" s="90"/>
      <c r="F10466" s="90"/>
      <c r="G10466" s="90"/>
      <c r="H10466" s="90"/>
    </row>
    <row r="10467" spans="1:8">
      <c r="A10467" s="90"/>
      <c r="B10467" s="90"/>
      <c r="C10467" s="90"/>
      <c r="D10467" s="90"/>
      <c r="E10467" s="90"/>
      <c r="F10467" s="90"/>
      <c r="G10467" s="90"/>
      <c r="H10467" s="90"/>
    </row>
    <row r="10468" spans="1:8">
      <c r="A10468" s="90"/>
      <c r="B10468" s="90"/>
      <c r="C10468" s="90"/>
      <c r="D10468" s="90"/>
      <c r="E10468" s="90"/>
      <c r="F10468" s="90"/>
      <c r="G10468" s="90"/>
      <c r="H10468" s="90"/>
    </row>
    <row r="10469" spans="1:8">
      <c r="A10469" s="90"/>
      <c r="B10469" s="90"/>
      <c r="C10469" s="90"/>
      <c r="D10469" s="90"/>
      <c r="E10469" s="90"/>
      <c r="F10469" s="90"/>
      <c r="G10469" s="90"/>
      <c r="H10469" s="90"/>
    </row>
    <row r="10470" spans="1:8">
      <c r="A10470" s="90"/>
      <c r="B10470" s="90"/>
      <c r="C10470" s="90"/>
      <c r="D10470" s="90"/>
      <c r="E10470" s="90"/>
      <c r="F10470" s="90"/>
      <c r="G10470" s="90"/>
      <c r="H10470" s="90"/>
    </row>
    <row r="10471" spans="1:8">
      <c r="A10471" s="90"/>
      <c r="B10471" s="90"/>
      <c r="C10471" s="90"/>
      <c r="D10471" s="90"/>
      <c r="E10471" s="90"/>
      <c r="F10471" s="90"/>
      <c r="G10471" s="90"/>
      <c r="H10471" s="90"/>
    </row>
    <row r="10472" spans="1:8">
      <c r="A10472" s="90"/>
      <c r="B10472" s="90"/>
      <c r="C10472" s="90"/>
      <c r="D10472" s="90"/>
      <c r="E10472" s="90"/>
      <c r="F10472" s="90"/>
      <c r="G10472" s="90"/>
      <c r="H10472" s="90"/>
    </row>
    <row r="10473" spans="1:8">
      <c r="A10473" s="90"/>
      <c r="B10473" s="90"/>
      <c r="C10473" s="90"/>
      <c r="D10473" s="90"/>
      <c r="E10473" s="90"/>
      <c r="F10473" s="90"/>
      <c r="G10473" s="90"/>
      <c r="H10473" s="90"/>
    </row>
    <row r="10474" spans="1:8">
      <c r="A10474" s="90"/>
      <c r="B10474" s="90"/>
      <c r="C10474" s="90"/>
      <c r="D10474" s="90"/>
      <c r="E10474" s="90"/>
      <c r="F10474" s="90"/>
      <c r="G10474" s="90"/>
      <c r="H10474" s="90"/>
    </row>
    <row r="10475" spans="1:8">
      <c r="A10475" s="90"/>
      <c r="B10475" s="90"/>
      <c r="C10475" s="90"/>
      <c r="D10475" s="90"/>
      <c r="E10475" s="90"/>
      <c r="F10475" s="90"/>
      <c r="G10475" s="90"/>
      <c r="H10475" s="90"/>
    </row>
    <row r="10476" spans="1:8">
      <c r="A10476" s="90"/>
      <c r="B10476" s="90"/>
      <c r="C10476" s="90"/>
      <c r="D10476" s="90"/>
      <c r="E10476" s="90"/>
      <c r="F10476" s="90"/>
      <c r="G10476" s="90"/>
      <c r="H10476" s="90"/>
    </row>
    <row r="10477" spans="1:8">
      <c r="A10477" s="90"/>
      <c r="B10477" s="90"/>
      <c r="C10477" s="90"/>
      <c r="D10477" s="90"/>
      <c r="E10477" s="90"/>
      <c r="F10477" s="90"/>
      <c r="G10477" s="90"/>
      <c r="H10477" s="90"/>
    </row>
    <row r="10478" spans="1:8">
      <c r="A10478" s="90"/>
      <c r="B10478" s="90"/>
      <c r="C10478" s="90"/>
      <c r="D10478" s="90"/>
      <c r="E10478" s="90"/>
      <c r="F10478" s="90"/>
      <c r="G10478" s="90"/>
      <c r="H10478" s="90"/>
    </row>
    <row r="10479" spans="1:8">
      <c r="A10479" s="90"/>
      <c r="B10479" s="90"/>
      <c r="C10479" s="90"/>
      <c r="D10479" s="90"/>
      <c r="E10479" s="90"/>
      <c r="F10479" s="90"/>
      <c r="G10479" s="90"/>
      <c r="H10479" s="90"/>
    </row>
    <row r="10480" spans="1:8">
      <c r="A10480" s="90"/>
      <c r="B10480" s="90"/>
      <c r="C10480" s="90"/>
      <c r="D10480" s="90"/>
      <c r="E10480" s="90"/>
      <c r="F10480" s="90"/>
      <c r="G10480" s="90"/>
      <c r="H10480" s="90"/>
    </row>
    <row r="10481" spans="1:8">
      <c r="A10481" s="90"/>
      <c r="B10481" s="90"/>
      <c r="C10481" s="90"/>
      <c r="D10481" s="90"/>
      <c r="E10481" s="90"/>
      <c r="F10481" s="90"/>
      <c r="G10481" s="90"/>
      <c r="H10481" s="90"/>
    </row>
    <row r="10482" spans="1:8">
      <c r="A10482" s="90"/>
      <c r="B10482" s="90"/>
      <c r="C10482" s="90"/>
      <c r="D10482" s="90"/>
      <c r="E10482" s="90"/>
      <c r="F10482" s="90"/>
      <c r="G10482" s="90"/>
      <c r="H10482" s="90"/>
    </row>
    <row r="10483" spans="1:8">
      <c r="A10483" s="90"/>
      <c r="B10483" s="90"/>
      <c r="C10483" s="90"/>
      <c r="D10483" s="90"/>
      <c r="E10483" s="90"/>
      <c r="F10483" s="90"/>
      <c r="G10483" s="90"/>
      <c r="H10483" s="90"/>
    </row>
    <row r="10484" spans="1:8">
      <c r="A10484" s="90"/>
      <c r="B10484" s="90"/>
      <c r="C10484" s="90"/>
      <c r="D10484" s="90"/>
      <c r="E10484" s="90"/>
      <c r="F10484" s="90"/>
      <c r="G10484" s="90"/>
      <c r="H10484" s="90"/>
    </row>
    <row r="10485" spans="1:8">
      <c r="A10485" s="90"/>
      <c r="B10485" s="90"/>
      <c r="C10485" s="90"/>
      <c r="D10485" s="90"/>
      <c r="E10485" s="90"/>
      <c r="F10485" s="90"/>
      <c r="G10485" s="90"/>
      <c r="H10485" s="90"/>
    </row>
    <row r="10486" spans="1:8">
      <c r="A10486" s="90"/>
      <c r="B10486" s="90"/>
      <c r="C10486" s="90"/>
      <c r="D10486" s="90"/>
      <c r="E10486" s="90"/>
      <c r="F10486" s="90"/>
      <c r="G10486" s="90"/>
      <c r="H10486" s="90"/>
    </row>
    <row r="10487" spans="1:8">
      <c r="A10487" s="90"/>
      <c r="B10487" s="90"/>
      <c r="C10487" s="90"/>
      <c r="D10487" s="90"/>
      <c r="E10487" s="90"/>
      <c r="F10487" s="90"/>
      <c r="G10487" s="90"/>
      <c r="H10487" s="90"/>
    </row>
    <row r="10488" spans="1:8">
      <c r="A10488" s="90"/>
      <c r="B10488" s="90"/>
      <c r="C10488" s="90"/>
      <c r="D10488" s="90"/>
      <c r="E10488" s="90"/>
      <c r="F10488" s="90"/>
      <c r="G10488" s="90"/>
      <c r="H10488" s="90"/>
    </row>
    <row r="10489" spans="1:8">
      <c r="A10489" s="90"/>
      <c r="B10489" s="90"/>
      <c r="C10489" s="90"/>
      <c r="D10489" s="90"/>
      <c r="E10489" s="90"/>
      <c r="F10489" s="90"/>
      <c r="G10489" s="90"/>
      <c r="H10489" s="90"/>
    </row>
    <row r="10490" spans="1:8">
      <c r="A10490" s="90"/>
      <c r="B10490" s="90"/>
      <c r="C10490" s="90"/>
      <c r="D10490" s="90"/>
      <c r="E10490" s="90"/>
      <c r="F10490" s="90"/>
      <c r="G10490" s="90"/>
      <c r="H10490" s="90"/>
    </row>
    <row r="10491" spans="1:8">
      <c r="A10491" s="90"/>
      <c r="B10491" s="90"/>
      <c r="C10491" s="90"/>
      <c r="D10491" s="90"/>
      <c r="E10491" s="90"/>
      <c r="F10491" s="90"/>
      <c r="G10491" s="90"/>
      <c r="H10491" s="90"/>
    </row>
    <row r="10492" spans="1:8">
      <c r="A10492" s="90"/>
      <c r="B10492" s="90"/>
      <c r="C10492" s="90"/>
      <c r="D10492" s="90"/>
      <c r="E10492" s="90"/>
      <c r="F10492" s="90"/>
      <c r="G10492" s="90"/>
      <c r="H10492" s="90"/>
    </row>
    <row r="10493" spans="1:8">
      <c r="A10493" s="90"/>
      <c r="B10493" s="90"/>
      <c r="C10493" s="90"/>
      <c r="D10493" s="90"/>
      <c r="E10493" s="90"/>
      <c r="F10493" s="90"/>
      <c r="G10493" s="90"/>
      <c r="H10493" s="90"/>
    </row>
    <row r="10494" spans="1:8">
      <c r="A10494" s="90"/>
      <c r="B10494" s="90"/>
      <c r="C10494" s="90"/>
      <c r="D10494" s="90"/>
      <c r="E10494" s="90"/>
      <c r="F10494" s="90"/>
      <c r="G10494" s="90"/>
      <c r="H10494" s="90"/>
    </row>
    <row r="10495" spans="1:8">
      <c r="A10495" s="90"/>
      <c r="B10495" s="90"/>
      <c r="C10495" s="90"/>
      <c r="D10495" s="90"/>
      <c r="E10495" s="90"/>
      <c r="F10495" s="90"/>
      <c r="G10495" s="90"/>
      <c r="H10495" s="90"/>
    </row>
    <row r="10496" spans="1:8">
      <c r="A10496" s="90"/>
      <c r="B10496" s="90"/>
      <c r="C10496" s="90"/>
      <c r="D10496" s="90"/>
      <c r="E10496" s="90"/>
      <c r="F10496" s="90"/>
      <c r="G10496" s="90"/>
      <c r="H10496" s="90"/>
    </row>
    <row r="10497" spans="1:8">
      <c r="A10497" s="90"/>
      <c r="B10497" s="90"/>
      <c r="C10497" s="90"/>
      <c r="D10497" s="90"/>
      <c r="E10497" s="90"/>
      <c r="F10497" s="90"/>
      <c r="G10497" s="90"/>
      <c r="H10497" s="90"/>
    </row>
    <row r="10498" spans="1:8">
      <c r="A10498" s="90"/>
      <c r="B10498" s="90"/>
      <c r="C10498" s="90"/>
      <c r="D10498" s="90"/>
      <c r="E10498" s="90"/>
      <c r="F10498" s="90"/>
      <c r="G10498" s="90"/>
      <c r="H10498" s="90"/>
    </row>
    <row r="10499" spans="1:8">
      <c r="A10499" s="90"/>
      <c r="B10499" s="90"/>
      <c r="C10499" s="90"/>
      <c r="D10499" s="90"/>
      <c r="E10499" s="90"/>
      <c r="F10499" s="90"/>
      <c r="G10499" s="90"/>
      <c r="H10499" s="90"/>
    </row>
    <row r="10500" spans="1:8">
      <c r="A10500" s="90"/>
      <c r="B10500" s="90"/>
      <c r="C10500" s="90"/>
      <c r="D10500" s="90"/>
      <c r="E10500" s="90"/>
      <c r="F10500" s="90"/>
      <c r="G10500" s="90"/>
      <c r="H10500" s="90"/>
    </row>
    <row r="10501" spans="1:8">
      <c r="A10501" s="90"/>
      <c r="B10501" s="90"/>
      <c r="C10501" s="90"/>
      <c r="D10501" s="90"/>
      <c r="E10501" s="90"/>
      <c r="F10501" s="90"/>
      <c r="G10501" s="90"/>
      <c r="H10501" s="90"/>
    </row>
    <row r="10502" spans="1:8">
      <c r="A10502" s="90"/>
      <c r="B10502" s="90"/>
      <c r="C10502" s="90"/>
      <c r="D10502" s="90"/>
      <c r="E10502" s="90"/>
      <c r="F10502" s="90"/>
      <c r="G10502" s="90"/>
      <c r="H10502" s="90"/>
    </row>
    <row r="10503" spans="1:8">
      <c r="A10503" s="90"/>
      <c r="B10503" s="90"/>
      <c r="C10503" s="90"/>
      <c r="D10503" s="90"/>
      <c r="E10503" s="90"/>
      <c r="F10503" s="90"/>
      <c r="G10503" s="90"/>
      <c r="H10503" s="90"/>
    </row>
    <row r="10504" spans="1:8">
      <c r="A10504" s="90"/>
      <c r="B10504" s="90"/>
      <c r="C10504" s="90"/>
      <c r="D10504" s="90"/>
      <c r="E10504" s="90"/>
      <c r="F10504" s="90"/>
      <c r="G10504" s="90"/>
      <c r="H10504" s="90"/>
    </row>
    <row r="10505" spans="1:8">
      <c r="A10505" s="90"/>
      <c r="B10505" s="90"/>
      <c r="C10505" s="90"/>
      <c r="D10505" s="90"/>
      <c r="E10505" s="90"/>
      <c r="F10505" s="90"/>
      <c r="G10505" s="90"/>
      <c r="H10505" s="90"/>
    </row>
    <row r="10506" spans="1:8">
      <c r="A10506" s="90"/>
      <c r="B10506" s="90"/>
      <c r="C10506" s="90"/>
      <c r="D10506" s="90"/>
      <c r="E10506" s="90"/>
      <c r="F10506" s="90"/>
      <c r="G10506" s="90"/>
      <c r="H10506" s="90"/>
    </row>
    <row r="10507" spans="1:8">
      <c r="A10507" s="90"/>
      <c r="B10507" s="90"/>
      <c r="C10507" s="90"/>
      <c r="D10507" s="90"/>
      <c r="E10507" s="90"/>
      <c r="F10507" s="90"/>
      <c r="G10507" s="90"/>
      <c r="H10507" s="90"/>
    </row>
    <row r="10508" spans="1:8">
      <c r="A10508" s="90"/>
      <c r="B10508" s="90"/>
      <c r="C10508" s="90"/>
      <c r="D10508" s="90"/>
      <c r="E10508" s="90"/>
      <c r="F10508" s="90"/>
      <c r="G10508" s="90"/>
      <c r="H10508" s="90"/>
    </row>
    <row r="10509" spans="1:8">
      <c r="A10509" s="90"/>
      <c r="B10509" s="90"/>
      <c r="C10509" s="90"/>
      <c r="D10509" s="90"/>
      <c r="E10509" s="90"/>
      <c r="F10509" s="90"/>
      <c r="G10509" s="90"/>
      <c r="H10509" s="90"/>
    </row>
    <row r="10510" spans="1:8">
      <c r="A10510" s="90"/>
      <c r="B10510" s="90"/>
      <c r="C10510" s="90"/>
      <c r="D10510" s="90"/>
      <c r="E10510" s="90"/>
      <c r="F10510" s="90"/>
      <c r="G10510" s="90"/>
      <c r="H10510" s="90"/>
    </row>
    <row r="10511" spans="1:8">
      <c r="A10511" s="90"/>
      <c r="B10511" s="90"/>
      <c r="C10511" s="90"/>
      <c r="D10511" s="90"/>
      <c r="E10511" s="90"/>
      <c r="F10511" s="90"/>
      <c r="G10511" s="90"/>
      <c r="H10511" s="90"/>
    </row>
    <row r="10512" spans="1:8">
      <c r="A10512" s="90"/>
      <c r="B10512" s="90"/>
      <c r="C10512" s="90"/>
      <c r="D10512" s="90"/>
      <c r="E10512" s="90"/>
      <c r="F10512" s="90"/>
      <c r="G10512" s="90"/>
      <c r="H10512" s="90"/>
    </row>
    <row r="10513" spans="1:8">
      <c r="A10513" s="90"/>
      <c r="B10513" s="90"/>
      <c r="C10513" s="90"/>
      <c r="D10513" s="90"/>
      <c r="E10513" s="90"/>
      <c r="F10513" s="90"/>
      <c r="G10513" s="90"/>
      <c r="H10513" s="90"/>
    </row>
    <row r="10514" spans="1:8">
      <c r="A10514" s="90"/>
      <c r="B10514" s="90"/>
      <c r="C10514" s="90"/>
      <c r="D10514" s="90"/>
      <c r="E10514" s="90"/>
      <c r="F10514" s="90"/>
      <c r="G10514" s="90"/>
      <c r="H10514" s="90"/>
    </row>
    <row r="10515" spans="1:8">
      <c r="A10515" s="90"/>
      <c r="B10515" s="90"/>
      <c r="C10515" s="90"/>
      <c r="D10515" s="90"/>
      <c r="E10515" s="90"/>
      <c r="F10515" s="90"/>
      <c r="G10515" s="90"/>
      <c r="H10515" s="90"/>
    </row>
    <row r="10516" spans="1:8">
      <c r="A10516" s="90"/>
      <c r="B10516" s="90"/>
      <c r="C10516" s="90"/>
      <c r="D10516" s="90"/>
      <c r="E10516" s="90"/>
      <c r="F10516" s="90"/>
      <c r="G10516" s="90"/>
      <c r="H10516" s="90"/>
    </row>
    <row r="10517" spans="1:8">
      <c r="A10517" s="90"/>
      <c r="B10517" s="90"/>
      <c r="C10517" s="90"/>
      <c r="D10517" s="90"/>
      <c r="E10517" s="90"/>
      <c r="F10517" s="90"/>
      <c r="G10517" s="90"/>
      <c r="H10517" s="90"/>
    </row>
    <row r="10518" spans="1:8">
      <c r="A10518" s="90"/>
      <c r="B10518" s="90"/>
      <c r="C10518" s="90"/>
      <c r="D10518" s="90"/>
      <c r="E10518" s="90"/>
      <c r="F10518" s="90"/>
      <c r="G10518" s="90"/>
      <c r="H10518" s="90"/>
    </row>
    <row r="10519" spans="1:8">
      <c r="A10519" s="90"/>
      <c r="B10519" s="90"/>
      <c r="C10519" s="90"/>
      <c r="D10519" s="90"/>
      <c r="E10519" s="90"/>
      <c r="F10519" s="90"/>
      <c r="G10519" s="90"/>
      <c r="H10519" s="90"/>
    </row>
    <row r="10520" spans="1:8">
      <c r="A10520" s="90"/>
      <c r="B10520" s="90"/>
      <c r="C10520" s="90"/>
      <c r="D10520" s="90"/>
      <c r="E10520" s="90"/>
      <c r="F10520" s="90"/>
      <c r="G10520" s="90"/>
      <c r="H10520" s="90"/>
    </row>
    <row r="10521" spans="1:8">
      <c r="A10521" s="90"/>
      <c r="B10521" s="90"/>
      <c r="C10521" s="90"/>
      <c r="D10521" s="90"/>
      <c r="E10521" s="90"/>
      <c r="F10521" s="90"/>
      <c r="G10521" s="90"/>
      <c r="H10521" s="90"/>
    </row>
    <row r="10522" spans="1:8">
      <c r="A10522" s="90"/>
      <c r="B10522" s="90"/>
      <c r="C10522" s="90"/>
      <c r="D10522" s="90"/>
      <c r="E10522" s="90"/>
      <c r="F10522" s="90"/>
      <c r="G10522" s="90"/>
      <c r="H10522" s="90"/>
    </row>
    <row r="10523" spans="1:8">
      <c r="A10523" s="90"/>
      <c r="B10523" s="90"/>
      <c r="C10523" s="90"/>
      <c r="D10523" s="90"/>
      <c r="E10523" s="90"/>
      <c r="F10523" s="90"/>
      <c r="G10523" s="90"/>
      <c r="H10523" s="90"/>
    </row>
    <row r="10524" spans="1:8">
      <c r="A10524" s="90"/>
      <c r="B10524" s="90"/>
      <c r="C10524" s="90"/>
      <c r="D10524" s="90"/>
      <c r="E10524" s="90"/>
      <c r="F10524" s="90"/>
      <c r="G10524" s="90"/>
      <c r="H10524" s="90"/>
    </row>
    <row r="10525" spans="1:8">
      <c r="A10525" s="90"/>
      <c r="B10525" s="90"/>
      <c r="C10525" s="90"/>
      <c r="D10525" s="90"/>
      <c r="E10525" s="90"/>
      <c r="F10525" s="90"/>
      <c r="G10525" s="90"/>
      <c r="H10525" s="90"/>
    </row>
    <row r="10526" spans="1:8">
      <c r="A10526" s="90"/>
      <c r="B10526" s="90"/>
      <c r="C10526" s="90"/>
      <c r="D10526" s="90"/>
      <c r="E10526" s="90"/>
      <c r="F10526" s="90"/>
      <c r="G10526" s="90"/>
      <c r="H10526" s="90"/>
    </row>
    <row r="10527" spans="1:8">
      <c r="A10527" s="90"/>
      <c r="B10527" s="90"/>
      <c r="C10527" s="90"/>
      <c r="D10527" s="90"/>
      <c r="E10527" s="90"/>
      <c r="F10527" s="90"/>
      <c r="G10527" s="90"/>
      <c r="H10527" s="90"/>
    </row>
    <row r="10528" spans="1:8">
      <c r="A10528" s="90"/>
      <c r="B10528" s="90"/>
      <c r="C10528" s="90"/>
      <c r="D10528" s="90"/>
      <c r="E10528" s="90"/>
      <c r="F10528" s="90"/>
      <c r="G10528" s="90"/>
      <c r="H10528" s="90"/>
    </row>
    <row r="10529" spans="1:8">
      <c r="A10529" s="90"/>
      <c r="B10529" s="90"/>
      <c r="C10529" s="90"/>
      <c r="D10529" s="90"/>
      <c r="E10529" s="90"/>
      <c r="F10529" s="90"/>
      <c r="G10529" s="90"/>
      <c r="H10529" s="90"/>
    </row>
    <row r="10530" spans="1:8">
      <c r="A10530" s="90"/>
      <c r="B10530" s="90"/>
      <c r="C10530" s="90"/>
      <c r="D10530" s="90"/>
      <c r="E10530" s="90"/>
      <c r="F10530" s="90"/>
      <c r="G10530" s="90"/>
      <c r="H10530" s="90"/>
    </row>
    <row r="10531" spans="1:8">
      <c r="A10531" s="90"/>
      <c r="B10531" s="90"/>
      <c r="C10531" s="90"/>
      <c r="D10531" s="90"/>
      <c r="E10531" s="90"/>
      <c r="F10531" s="90"/>
      <c r="G10531" s="90"/>
      <c r="H10531" s="90"/>
    </row>
    <row r="10532" spans="1:8">
      <c r="A10532" s="90"/>
      <c r="B10532" s="90"/>
      <c r="C10532" s="90"/>
      <c r="D10532" s="90"/>
      <c r="E10532" s="90"/>
      <c r="F10532" s="90"/>
      <c r="G10532" s="90"/>
      <c r="H10532" s="90"/>
    </row>
    <row r="10533" spans="1:8">
      <c r="A10533" s="90"/>
      <c r="B10533" s="90"/>
      <c r="C10533" s="90"/>
      <c r="D10533" s="90"/>
      <c r="E10533" s="90"/>
      <c r="F10533" s="90"/>
      <c r="G10533" s="90"/>
      <c r="H10533" s="90"/>
    </row>
    <row r="10534" spans="1:8">
      <c r="A10534" s="90"/>
      <c r="B10534" s="90"/>
      <c r="C10534" s="90"/>
      <c r="D10534" s="90"/>
      <c r="E10534" s="90"/>
      <c r="F10534" s="90"/>
      <c r="G10534" s="90"/>
      <c r="H10534" s="90"/>
    </row>
    <row r="10535" spans="1:8">
      <c r="A10535" s="90"/>
      <c r="B10535" s="90"/>
      <c r="C10535" s="90"/>
      <c r="D10535" s="90"/>
      <c r="E10535" s="90"/>
      <c r="F10535" s="90"/>
      <c r="G10535" s="90"/>
      <c r="H10535" s="90"/>
    </row>
    <row r="10536" spans="1:8">
      <c r="A10536" s="90"/>
      <c r="B10536" s="90"/>
      <c r="C10536" s="90"/>
      <c r="D10536" s="90"/>
      <c r="E10536" s="90"/>
      <c r="F10536" s="90"/>
      <c r="G10536" s="90"/>
      <c r="H10536" s="90"/>
    </row>
    <row r="10537" spans="1:8">
      <c r="A10537" s="90"/>
      <c r="B10537" s="90"/>
      <c r="C10537" s="90"/>
      <c r="D10537" s="90"/>
      <c r="E10537" s="90"/>
      <c r="F10537" s="90"/>
      <c r="G10537" s="90"/>
      <c r="H10537" s="90"/>
    </row>
    <row r="10538" spans="1:8">
      <c r="A10538" s="90"/>
      <c r="B10538" s="90"/>
      <c r="C10538" s="90"/>
      <c r="D10538" s="90"/>
      <c r="E10538" s="90"/>
      <c r="F10538" s="90"/>
      <c r="G10538" s="90"/>
      <c r="H10538" s="90"/>
    </row>
    <row r="10539" spans="1:8">
      <c r="A10539" s="90"/>
      <c r="B10539" s="90"/>
      <c r="C10539" s="90"/>
      <c r="D10539" s="90"/>
      <c r="E10539" s="90"/>
      <c r="F10539" s="90"/>
      <c r="G10539" s="90"/>
      <c r="H10539" s="90"/>
    </row>
    <row r="10540" spans="1:8">
      <c r="A10540" s="90"/>
      <c r="B10540" s="90"/>
      <c r="C10540" s="90"/>
      <c r="D10540" s="90"/>
      <c r="E10540" s="90"/>
      <c r="F10540" s="90"/>
      <c r="G10540" s="90"/>
      <c r="H10540" s="90"/>
    </row>
    <row r="10541" spans="1:8">
      <c r="A10541" s="90"/>
      <c r="B10541" s="90"/>
      <c r="C10541" s="90"/>
      <c r="D10541" s="90"/>
      <c r="E10541" s="90"/>
      <c r="F10541" s="90"/>
      <c r="G10541" s="90"/>
      <c r="H10541" s="90"/>
    </row>
    <row r="10542" spans="1:8">
      <c r="A10542" s="90"/>
      <c r="B10542" s="90"/>
      <c r="C10542" s="90"/>
      <c r="D10542" s="90"/>
      <c r="E10542" s="90"/>
      <c r="F10542" s="90"/>
      <c r="G10542" s="90"/>
      <c r="H10542" s="90"/>
    </row>
    <row r="10543" spans="1:8">
      <c r="A10543" s="90"/>
      <c r="B10543" s="90"/>
      <c r="C10543" s="90"/>
      <c r="D10543" s="90"/>
      <c r="E10543" s="90"/>
      <c r="F10543" s="90"/>
      <c r="G10543" s="90"/>
      <c r="H10543" s="90"/>
    </row>
    <row r="10544" spans="1:8">
      <c r="A10544" s="90"/>
      <c r="B10544" s="90"/>
      <c r="C10544" s="90"/>
      <c r="D10544" s="90"/>
      <c r="E10544" s="90"/>
      <c r="F10544" s="90"/>
      <c r="G10544" s="90"/>
      <c r="H10544" s="90"/>
    </row>
    <row r="10545" spans="1:8">
      <c r="A10545" s="90"/>
      <c r="B10545" s="90"/>
      <c r="C10545" s="90"/>
      <c r="D10545" s="90"/>
      <c r="E10545" s="90"/>
      <c r="F10545" s="90"/>
      <c r="G10545" s="90"/>
      <c r="H10545" s="90"/>
    </row>
    <row r="10546" spans="1:8">
      <c r="A10546" s="90"/>
      <c r="B10546" s="90"/>
      <c r="C10546" s="90"/>
      <c r="D10546" s="90"/>
      <c r="E10546" s="90"/>
      <c r="F10546" s="90"/>
      <c r="G10546" s="90"/>
      <c r="H10546" s="90"/>
    </row>
    <row r="10547" spans="1:8">
      <c r="A10547" s="90"/>
      <c r="B10547" s="90"/>
      <c r="C10547" s="90"/>
      <c r="D10547" s="90"/>
      <c r="E10547" s="90"/>
      <c r="F10547" s="90"/>
      <c r="G10547" s="90"/>
      <c r="H10547" s="90"/>
    </row>
    <row r="10548" spans="1:8">
      <c r="A10548" s="90"/>
      <c r="B10548" s="90"/>
      <c r="C10548" s="90"/>
      <c r="D10548" s="90"/>
      <c r="E10548" s="90"/>
      <c r="F10548" s="90"/>
      <c r="G10548" s="90"/>
      <c r="H10548" s="90"/>
    </row>
    <row r="10549" spans="1:8">
      <c r="A10549" s="90"/>
      <c r="B10549" s="90"/>
      <c r="C10549" s="90"/>
      <c r="D10549" s="90"/>
      <c r="E10549" s="90"/>
      <c r="F10549" s="90"/>
      <c r="G10549" s="90"/>
      <c r="H10549" s="90"/>
    </row>
    <row r="10550" spans="1:8">
      <c r="A10550" s="90"/>
      <c r="B10550" s="90"/>
      <c r="C10550" s="90"/>
      <c r="D10550" s="90"/>
      <c r="E10550" s="90"/>
      <c r="F10550" s="90"/>
      <c r="G10550" s="90"/>
      <c r="H10550" s="90"/>
    </row>
    <row r="10551" spans="1:8">
      <c r="A10551" s="90"/>
      <c r="B10551" s="90"/>
      <c r="C10551" s="90"/>
      <c r="D10551" s="90"/>
      <c r="E10551" s="90"/>
      <c r="F10551" s="90"/>
      <c r="G10551" s="90"/>
      <c r="H10551" s="90"/>
    </row>
    <row r="10552" spans="1:8">
      <c r="A10552" s="90"/>
      <c r="B10552" s="90"/>
      <c r="C10552" s="90"/>
      <c r="D10552" s="90"/>
      <c r="E10552" s="90"/>
      <c r="F10552" s="90"/>
      <c r="G10552" s="90"/>
      <c r="H10552" s="90"/>
    </row>
    <row r="10553" spans="1:8">
      <c r="A10553" s="90"/>
      <c r="B10553" s="90"/>
      <c r="C10553" s="90"/>
      <c r="D10553" s="90"/>
      <c r="E10553" s="90"/>
      <c r="F10553" s="90"/>
      <c r="G10553" s="90"/>
      <c r="H10553" s="90"/>
    </row>
    <row r="10554" spans="1:8">
      <c r="A10554" s="90"/>
      <c r="B10554" s="90"/>
      <c r="C10554" s="90"/>
      <c r="D10554" s="90"/>
      <c r="E10554" s="90"/>
      <c r="F10554" s="90"/>
      <c r="G10554" s="90"/>
      <c r="H10554" s="90"/>
    </row>
    <row r="10555" spans="1:8">
      <c r="A10555" s="90"/>
      <c r="B10555" s="90"/>
      <c r="C10555" s="90"/>
      <c r="D10555" s="90"/>
      <c r="E10555" s="90"/>
      <c r="F10555" s="90"/>
      <c r="G10555" s="90"/>
      <c r="H10555" s="90"/>
    </row>
    <row r="10556" spans="1:8">
      <c r="A10556" s="90"/>
      <c r="B10556" s="90"/>
      <c r="C10556" s="90"/>
      <c r="D10556" s="90"/>
      <c r="E10556" s="90"/>
      <c r="F10556" s="90"/>
      <c r="G10556" s="90"/>
      <c r="H10556" s="90"/>
    </row>
    <row r="10557" spans="1:8">
      <c r="A10557" s="90"/>
      <c r="B10557" s="90"/>
      <c r="C10557" s="90"/>
      <c r="D10557" s="90"/>
      <c r="E10557" s="90"/>
      <c r="F10557" s="90"/>
      <c r="G10557" s="90"/>
      <c r="H10557" s="90"/>
    </row>
    <row r="10558" spans="1:8">
      <c r="A10558" s="90"/>
      <c r="B10558" s="90"/>
      <c r="C10558" s="90"/>
      <c r="D10558" s="90"/>
      <c r="E10558" s="90"/>
      <c r="F10558" s="90"/>
      <c r="G10558" s="90"/>
      <c r="H10558" s="90"/>
    </row>
    <row r="10559" spans="1:8">
      <c r="A10559" s="90"/>
      <c r="B10559" s="90"/>
      <c r="C10559" s="90"/>
      <c r="D10559" s="90"/>
      <c r="E10559" s="90"/>
      <c r="F10559" s="90"/>
      <c r="G10559" s="90"/>
      <c r="H10559" s="90"/>
    </row>
    <row r="10560" spans="1:8">
      <c r="A10560" s="90"/>
      <c r="B10560" s="90"/>
      <c r="C10560" s="90"/>
      <c r="D10560" s="90"/>
      <c r="E10560" s="90"/>
      <c r="F10560" s="90"/>
      <c r="G10560" s="90"/>
      <c r="H10560" s="90"/>
    </row>
    <row r="10561" spans="1:8">
      <c r="A10561" s="90"/>
      <c r="B10561" s="90"/>
      <c r="C10561" s="90"/>
      <c r="D10561" s="90"/>
      <c r="E10561" s="90"/>
      <c r="F10561" s="90"/>
      <c r="G10561" s="90"/>
      <c r="H10561" s="90"/>
    </row>
    <row r="10562" spans="1:8">
      <c r="A10562" s="90"/>
      <c r="B10562" s="90"/>
      <c r="C10562" s="90"/>
      <c r="D10562" s="90"/>
      <c r="E10562" s="90"/>
      <c r="F10562" s="90"/>
      <c r="G10562" s="90"/>
      <c r="H10562" s="90"/>
    </row>
    <row r="10563" spans="1:8">
      <c r="A10563" s="90"/>
      <c r="B10563" s="90"/>
      <c r="C10563" s="90"/>
      <c r="D10563" s="90"/>
      <c r="E10563" s="90"/>
      <c r="F10563" s="90"/>
      <c r="G10563" s="90"/>
      <c r="H10563" s="90"/>
    </row>
    <row r="10564" spans="1:8">
      <c r="A10564" s="90"/>
      <c r="B10564" s="90"/>
      <c r="C10564" s="90"/>
      <c r="D10564" s="90"/>
      <c r="E10564" s="90"/>
      <c r="F10564" s="90"/>
      <c r="G10564" s="90"/>
      <c r="H10564" s="90"/>
    </row>
    <row r="10565" spans="1:8">
      <c r="A10565" s="90"/>
      <c r="B10565" s="90"/>
      <c r="C10565" s="90"/>
      <c r="D10565" s="90"/>
      <c r="E10565" s="90"/>
      <c r="F10565" s="90"/>
      <c r="G10565" s="90"/>
      <c r="H10565" s="90"/>
    </row>
    <row r="10566" spans="1:8">
      <c r="A10566" s="90"/>
      <c r="B10566" s="90"/>
      <c r="C10566" s="90"/>
      <c r="D10566" s="90"/>
      <c r="E10566" s="90"/>
      <c r="F10566" s="90"/>
      <c r="G10566" s="90"/>
      <c r="H10566" s="90"/>
    </row>
    <row r="10567" spans="1:8">
      <c r="A10567" s="90"/>
      <c r="B10567" s="90"/>
      <c r="C10567" s="90"/>
      <c r="D10567" s="90"/>
      <c r="E10567" s="90"/>
      <c r="F10567" s="90"/>
      <c r="G10567" s="90"/>
      <c r="H10567" s="90"/>
    </row>
    <row r="10568" spans="1:8">
      <c r="A10568" s="90"/>
      <c r="B10568" s="90"/>
      <c r="C10568" s="90"/>
      <c r="D10568" s="90"/>
      <c r="E10568" s="90"/>
      <c r="F10568" s="90"/>
      <c r="G10568" s="90"/>
      <c r="H10568" s="90"/>
    </row>
    <row r="10569" spans="1:8">
      <c r="A10569" s="90"/>
      <c r="B10569" s="90"/>
      <c r="C10569" s="90"/>
      <c r="D10569" s="90"/>
      <c r="E10569" s="90"/>
      <c r="F10569" s="90"/>
      <c r="G10569" s="90"/>
      <c r="H10569" s="90"/>
    </row>
    <row r="10570" spans="1:8">
      <c r="A10570" s="90"/>
      <c r="B10570" s="90"/>
      <c r="C10570" s="90"/>
      <c r="D10570" s="90"/>
      <c r="E10570" s="90"/>
      <c r="F10570" s="90"/>
      <c r="G10570" s="90"/>
      <c r="H10570" s="90"/>
    </row>
    <row r="10571" spans="1:8">
      <c r="A10571" s="90"/>
      <c r="B10571" s="90"/>
      <c r="C10571" s="90"/>
      <c r="D10571" s="90"/>
      <c r="E10571" s="90"/>
      <c r="F10571" s="90"/>
      <c r="G10571" s="90"/>
      <c r="H10571" s="90"/>
    </row>
    <row r="10572" spans="1:8">
      <c r="A10572" s="90"/>
      <c r="B10572" s="90"/>
      <c r="C10572" s="90"/>
      <c r="D10572" s="90"/>
      <c r="E10572" s="90"/>
      <c r="F10572" s="90"/>
      <c r="G10572" s="90"/>
      <c r="H10572" s="90"/>
    </row>
    <row r="10573" spans="1:8">
      <c r="A10573" s="90"/>
      <c r="B10573" s="90"/>
      <c r="C10573" s="90"/>
      <c r="D10573" s="90"/>
      <c r="E10573" s="90"/>
      <c r="F10573" s="90"/>
      <c r="G10573" s="90"/>
      <c r="H10573" s="90"/>
    </row>
    <row r="10574" spans="1:8">
      <c r="A10574" s="90"/>
      <c r="B10574" s="90"/>
      <c r="C10574" s="90"/>
      <c r="D10574" s="90"/>
      <c r="E10574" s="90"/>
      <c r="F10574" s="90"/>
      <c r="G10574" s="90"/>
      <c r="H10574" s="90"/>
    </row>
    <row r="10575" spans="1:8">
      <c r="A10575" s="90"/>
      <c r="B10575" s="90"/>
      <c r="C10575" s="90"/>
      <c r="D10575" s="90"/>
      <c r="E10575" s="90"/>
      <c r="F10575" s="90"/>
      <c r="G10575" s="90"/>
      <c r="H10575" s="90"/>
    </row>
    <row r="10576" spans="1:8">
      <c r="A10576" s="90"/>
      <c r="B10576" s="90"/>
      <c r="C10576" s="90"/>
      <c r="D10576" s="90"/>
      <c r="E10576" s="90"/>
      <c r="F10576" s="90"/>
      <c r="G10576" s="90"/>
      <c r="H10576" s="90"/>
    </row>
    <row r="10577" spans="1:8">
      <c r="A10577" s="90"/>
      <c r="B10577" s="90"/>
      <c r="C10577" s="90"/>
      <c r="D10577" s="90"/>
      <c r="E10577" s="90"/>
      <c r="F10577" s="90"/>
      <c r="G10577" s="90"/>
      <c r="H10577" s="90"/>
    </row>
    <row r="10578" spans="1:8">
      <c r="A10578" s="90"/>
      <c r="B10578" s="90"/>
      <c r="C10578" s="90"/>
      <c r="D10578" s="90"/>
      <c r="E10578" s="90"/>
      <c r="F10578" s="90"/>
      <c r="G10578" s="90"/>
      <c r="H10578" s="90"/>
    </row>
    <row r="10579" spans="1:8">
      <c r="A10579" s="90"/>
      <c r="B10579" s="90"/>
      <c r="C10579" s="90"/>
      <c r="D10579" s="90"/>
      <c r="E10579" s="90"/>
      <c r="F10579" s="90"/>
      <c r="G10579" s="90"/>
      <c r="H10579" s="90"/>
    </row>
    <row r="10580" spans="1:8">
      <c r="A10580" s="90"/>
      <c r="B10580" s="90"/>
      <c r="C10580" s="90"/>
      <c r="D10580" s="90"/>
      <c r="E10580" s="90"/>
      <c r="F10580" s="90"/>
      <c r="G10580" s="90"/>
      <c r="H10580" s="90"/>
    </row>
    <row r="10581" spans="1:8">
      <c r="A10581" s="90"/>
      <c r="B10581" s="90"/>
      <c r="C10581" s="90"/>
      <c r="D10581" s="90"/>
      <c r="E10581" s="90"/>
      <c r="F10581" s="90"/>
      <c r="G10581" s="90"/>
      <c r="H10581" s="90"/>
    </row>
    <row r="10582" spans="1:8">
      <c r="A10582" s="90"/>
      <c r="B10582" s="90"/>
      <c r="C10582" s="90"/>
      <c r="D10582" s="90"/>
      <c r="E10582" s="90"/>
      <c r="F10582" s="90"/>
      <c r="G10582" s="90"/>
      <c r="H10582" s="90"/>
    </row>
    <row r="10583" spans="1:8">
      <c r="A10583" s="90"/>
      <c r="B10583" s="90"/>
      <c r="C10583" s="90"/>
      <c r="D10583" s="90"/>
      <c r="E10583" s="90"/>
      <c r="F10583" s="90"/>
      <c r="G10583" s="90"/>
      <c r="H10583" s="90"/>
    </row>
    <row r="10584" spans="1:8">
      <c r="A10584" s="90"/>
      <c r="B10584" s="90"/>
      <c r="C10584" s="90"/>
      <c r="D10584" s="90"/>
      <c r="E10584" s="90"/>
      <c r="F10584" s="90"/>
      <c r="G10584" s="90"/>
      <c r="H10584" s="90"/>
    </row>
    <row r="10585" spans="1:8">
      <c r="A10585" s="90"/>
      <c r="B10585" s="90"/>
      <c r="C10585" s="90"/>
      <c r="D10585" s="90"/>
      <c r="E10585" s="90"/>
      <c r="F10585" s="90"/>
      <c r="G10585" s="90"/>
      <c r="H10585" s="90"/>
    </row>
    <row r="10586" spans="1:8">
      <c r="A10586" s="90"/>
      <c r="B10586" s="90"/>
      <c r="C10586" s="90"/>
      <c r="D10586" s="90"/>
      <c r="E10586" s="90"/>
      <c r="F10586" s="90"/>
      <c r="G10586" s="90"/>
      <c r="H10586" s="90"/>
    </row>
    <row r="10587" spans="1:8">
      <c r="A10587" s="90"/>
      <c r="B10587" s="90"/>
      <c r="C10587" s="90"/>
      <c r="D10587" s="90"/>
      <c r="E10587" s="90"/>
      <c r="F10587" s="90"/>
      <c r="G10587" s="90"/>
      <c r="H10587" s="90"/>
    </row>
    <row r="10588" spans="1:8">
      <c r="A10588" s="90"/>
      <c r="B10588" s="90"/>
      <c r="C10588" s="90"/>
      <c r="D10588" s="90"/>
      <c r="E10588" s="90"/>
      <c r="F10588" s="90"/>
      <c r="G10588" s="90"/>
      <c r="H10588" s="90"/>
    </row>
    <row r="10589" spans="1:8">
      <c r="A10589" s="90"/>
      <c r="B10589" s="90"/>
      <c r="C10589" s="90"/>
      <c r="D10589" s="90"/>
      <c r="E10589" s="90"/>
      <c r="F10589" s="90"/>
      <c r="G10589" s="90"/>
      <c r="H10589" s="90"/>
    </row>
    <row r="10590" spans="1:8">
      <c r="A10590" s="90"/>
      <c r="B10590" s="90"/>
      <c r="C10590" s="90"/>
      <c r="D10590" s="90"/>
      <c r="E10590" s="90"/>
      <c r="F10590" s="90"/>
      <c r="G10590" s="90"/>
      <c r="H10590" s="90"/>
    </row>
    <row r="10591" spans="1:8">
      <c r="A10591" s="90"/>
      <c r="B10591" s="90"/>
      <c r="C10591" s="90"/>
      <c r="D10591" s="90"/>
      <c r="E10591" s="90"/>
      <c r="F10591" s="90"/>
      <c r="G10591" s="90"/>
      <c r="H10591" s="90"/>
    </row>
    <row r="10592" spans="1:8">
      <c r="A10592" s="90"/>
      <c r="B10592" s="90"/>
      <c r="C10592" s="90"/>
      <c r="D10592" s="90"/>
      <c r="E10592" s="90"/>
      <c r="F10592" s="90"/>
      <c r="G10592" s="90"/>
      <c r="H10592" s="90"/>
    </row>
    <row r="10593" spans="1:8">
      <c r="A10593" s="90"/>
      <c r="B10593" s="90"/>
      <c r="C10593" s="90"/>
      <c r="D10593" s="90"/>
      <c r="E10593" s="90"/>
      <c r="F10593" s="90"/>
      <c r="G10593" s="90"/>
      <c r="H10593" s="90"/>
    </row>
    <row r="10594" spans="1:8">
      <c r="A10594" s="90"/>
      <c r="B10594" s="90"/>
      <c r="C10594" s="90"/>
      <c r="D10594" s="90"/>
      <c r="E10594" s="90"/>
      <c r="F10594" s="90"/>
      <c r="G10594" s="90"/>
      <c r="H10594" s="90"/>
    </row>
    <row r="10595" spans="1:8">
      <c r="A10595" s="90"/>
      <c r="B10595" s="90"/>
      <c r="C10595" s="90"/>
      <c r="D10595" s="90"/>
      <c r="E10595" s="90"/>
      <c r="F10595" s="90"/>
      <c r="G10595" s="90"/>
      <c r="H10595" s="90"/>
    </row>
    <row r="10596" spans="1:8">
      <c r="A10596" s="90"/>
      <c r="B10596" s="90"/>
      <c r="C10596" s="90"/>
      <c r="D10596" s="90"/>
      <c r="E10596" s="90"/>
      <c r="F10596" s="90"/>
      <c r="G10596" s="90"/>
      <c r="H10596" s="90"/>
    </row>
    <row r="10597" spans="1:8">
      <c r="A10597" s="90"/>
      <c r="B10597" s="90"/>
      <c r="C10597" s="90"/>
      <c r="D10597" s="90"/>
      <c r="E10597" s="90"/>
      <c r="F10597" s="90"/>
      <c r="G10597" s="90"/>
      <c r="H10597" s="90"/>
    </row>
    <row r="10598" spans="1:8">
      <c r="A10598" s="90"/>
      <c r="B10598" s="90"/>
      <c r="C10598" s="90"/>
      <c r="D10598" s="90"/>
      <c r="E10598" s="90"/>
      <c r="F10598" s="90"/>
      <c r="G10598" s="90"/>
      <c r="H10598" s="90"/>
    </row>
    <row r="10599" spans="1:8">
      <c r="A10599" s="90"/>
      <c r="B10599" s="90"/>
      <c r="C10599" s="90"/>
      <c r="D10599" s="90"/>
      <c r="E10599" s="90"/>
      <c r="F10599" s="90"/>
      <c r="G10599" s="90"/>
      <c r="H10599" s="90"/>
    </row>
    <row r="10600" spans="1:8">
      <c r="A10600" s="90"/>
      <c r="B10600" s="90"/>
      <c r="C10600" s="90"/>
      <c r="D10600" s="90"/>
      <c r="E10600" s="90"/>
      <c r="F10600" s="90"/>
      <c r="G10600" s="90"/>
      <c r="H10600" s="90"/>
    </row>
    <row r="10601" spans="1:8">
      <c r="A10601" s="90"/>
      <c r="B10601" s="90"/>
      <c r="C10601" s="90"/>
      <c r="D10601" s="90"/>
      <c r="E10601" s="90"/>
      <c r="F10601" s="90"/>
      <c r="G10601" s="90"/>
      <c r="H10601" s="90"/>
    </row>
    <row r="10602" spans="1:8">
      <c r="A10602" s="90"/>
      <c r="B10602" s="90"/>
      <c r="C10602" s="90"/>
      <c r="D10602" s="90"/>
      <c r="E10602" s="90"/>
      <c r="F10602" s="90"/>
      <c r="G10602" s="90"/>
      <c r="H10602" s="90"/>
    </row>
    <row r="10603" spans="1:8">
      <c r="A10603" s="90"/>
      <c r="B10603" s="90"/>
      <c r="C10603" s="90"/>
      <c r="D10603" s="90"/>
      <c r="E10603" s="90"/>
      <c r="F10603" s="90"/>
      <c r="G10603" s="90"/>
      <c r="H10603" s="90"/>
    </row>
    <row r="10604" spans="1:8">
      <c r="A10604" s="90"/>
      <c r="B10604" s="90"/>
      <c r="C10604" s="90"/>
      <c r="D10604" s="90"/>
      <c r="E10604" s="90"/>
      <c r="F10604" s="90"/>
      <c r="G10604" s="90"/>
      <c r="H10604" s="90"/>
    </row>
    <row r="10605" spans="1:8">
      <c r="A10605" s="90"/>
      <c r="B10605" s="90"/>
      <c r="C10605" s="90"/>
      <c r="D10605" s="90"/>
      <c r="E10605" s="90"/>
      <c r="F10605" s="90"/>
      <c r="G10605" s="90"/>
      <c r="H10605" s="90"/>
    </row>
    <row r="10606" spans="1:8">
      <c r="A10606" s="90"/>
      <c r="B10606" s="90"/>
      <c r="C10606" s="90"/>
      <c r="D10606" s="90"/>
      <c r="E10606" s="90"/>
      <c r="F10606" s="90"/>
      <c r="G10606" s="90"/>
      <c r="H10606" s="90"/>
    </row>
    <row r="10607" spans="1:8">
      <c r="A10607" s="90"/>
      <c r="B10607" s="90"/>
      <c r="C10607" s="90"/>
      <c r="D10607" s="90"/>
      <c r="E10607" s="90"/>
      <c r="F10607" s="90"/>
      <c r="G10607" s="90"/>
      <c r="H10607" s="90"/>
    </row>
    <row r="10608" spans="1:8">
      <c r="A10608" s="90"/>
      <c r="B10608" s="90"/>
      <c r="C10608" s="90"/>
      <c r="D10608" s="90"/>
      <c r="E10608" s="90"/>
      <c r="F10608" s="90"/>
      <c r="G10608" s="90"/>
      <c r="H10608" s="90"/>
    </row>
    <row r="10609" spans="1:8">
      <c r="A10609" s="90"/>
      <c r="B10609" s="90"/>
      <c r="C10609" s="90"/>
      <c r="D10609" s="90"/>
      <c r="E10609" s="90"/>
      <c r="F10609" s="90"/>
      <c r="G10609" s="90"/>
      <c r="H10609" s="90"/>
    </row>
    <row r="10610" spans="1:8">
      <c r="A10610" s="90"/>
      <c r="B10610" s="90"/>
      <c r="C10610" s="90"/>
      <c r="D10610" s="90"/>
      <c r="E10610" s="90"/>
      <c r="F10610" s="90"/>
      <c r="G10610" s="90"/>
      <c r="H10610" s="90"/>
    </row>
    <row r="10611" spans="1:8">
      <c r="A10611" s="90"/>
      <c r="B10611" s="90"/>
      <c r="C10611" s="90"/>
      <c r="D10611" s="90"/>
      <c r="E10611" s="90"/>
      <c r="F10611" s="90"/>
      <c r="G10611" s="90"/>
      <c r="H10611" s="90"/>
    </row>
    <row r="10612" spans="1:8">
      <c r="A10612" s="90"/>
      <c r="B10612" s="90"/>
      <c r="C10612" s="90"/>
      <c r="D10612" s="90"/>
      <c r="E10612" s="90"/>
      <c r="F10612" s="90"/>
      <c r="G10612" s="90"/>
      <c r="H10612" s="90"/>
    </row>
    <row r="10613" spans="1:8">
      <c r="A10613" s="90"/>
      <c r="B10613" s="90"/>
      <c r="C10613" s="90"/>
      <c r="D10613" s="90"/>
      <c r="E10613" s="90"/>
      <c r="F10613" s="90"/>
      <c r="G10613" s="90"/>
      <c r="H10613" s="90"/>
    </row>
    <row r="10614" spans="1:8">
      <c r="A10614" s="90"/>
      <c r="B10614" s="90"/>
      <c r="C10614" s="90"/>
      <c r="D10614" s="90"/>
      <c r="E10614" s="90"/>
      <c r="F10614" s="90"/>
      <c r="G10614" s="90"/>
      <c r="H10614" s="90"/>
    </row>
    <row r="10615" spans="1:8">
      <c r="A10615" s="90"/>
      <c r="B10615" s="90"/>
      <c r="C10615" s="90"/>
      <c r="D10615" s="90"/>
      <c r="E10615" s="90"/>
      <c r="F10615" s="90"/>
      <c r="G10615" s="90"/>
      <c r="H10615" s="90"/>
    </row>
    <row r="10616" spans="1:8">
      <c r="A10616" s="90"/>
      <c r="B10616" s="90"/>
      <c r="C10616" s="90"/>
      <c r="D10616" s="90"/>
      <c r="E10616" s="90"/>
      <c r="F10616" s="90"/>
      <c r="G10616" s="90"/>
      <c r="H10616" s="90"/>
    </row>
    <row r="10617" spans="1:8">
      <c r="A10617" s="90"/>
      <c r="B10617" s="90"/>
      <c r="C10617" s="90"/>
      <c r="D10617" s="90"/>
      <c r="E10617" s="90"/>
      <c r="F10617" s="90"/>
      <c r="G10617" s="90"/>
      <c r="H10617" s="90"/>
    </row>
    <row r="10618" spans="1:8">
      <c r="A10618" s="90"/>
      <c r="B10618" s="90"/>
      <c r="C10618" s="90"/>
      <c r="D10618" s="90"/>
      <c r="E10618" s="90"/>
      <c r="F10618" s="90"/>
      <c r="G10618" s="90"/>
      <c r="H10618" s="90"/>
    </row>
    <row r="10619" spans="1:8">
      <c r="A10619" s="90"/>
      <c r="B10619" s="90"/>
      <c r="C10619" s="90"/>
      <c r="D10619" s="90"/>
      <c r="E10619" s="90"/>
      <c r="F10619" s="90"/>
      <c r="G10619" s="90"/>
      <c r="H10619" s="90"/>
    </row>
    <row r="10620" spans="1:8">
      <c r="A10620" s="90"/>
      <c r="B10620" s="90"/>
      <c r="C10620" s="90"/>
      <c r="D10620" s="90"/>
      <c r="E10620" s="90"/>
      <c r="F10620" s="90"/>
      <c r="G10620" s="90"/>
      <c r="H10620" s="90"/>
    </row>
    <row r="10621" spans="1:8">
      <c r="A10621" s="90"/>
      <c r="B10621" s="90"/>
      <c r="C10621" s="90"/>
      <c r="D10621" s="90"/>
      <c r="E10621" s="90"/>
      <c r="F10621" s="90"/>
      <c r="G10621" s="90"/>
      <c r="H10621" s="90"/>
    </row>
    <row r="10622" spans="1:8">
      <c r="A10622" s="90"/>
      <c r="B10622" s="90"/>
      <c r="C10622" s="90"/>
      <c r="D10622" s="90"/>
      <c r="E10622" s="90"/>
      <c r="F10622" s="90"/>
      <c r="G10622" s="90"/>
      <c r="H10622" s="90"/>
    </row>
    <row r="10623" spans="1:8">
      <c r="A10623" s="90"/>
      <c r="B10623" s="90"/>
      <c r="C10623" s="90"/>
      <c r="D10623" s="90"/>
      <c r="E10623" s="90"/>
      <c r="F10623" s="90"/>
      <c r="G10623" s="90"/>
      <c r="H10623" s="90"/>
    </row>
    <row r="10624" spans="1:8">
      <c r="A10624" s="90"/>
      <c r="B10624" s="90"/>
      <c r="C10624" s="90"/>
      <c r="D10624" s="90"/>
      <c r="E10624" s="90"/>
      <c r="F10624" s="90"/>
      <c r="G10624" s="90"/>
      <c r="H10624" s="90"/>
    </row>
    <row r="10625" spans="1:8">
      <c r="A10625" s="90"/>
      <c r="B10625" s="90"/>
      <c r="C10625" s="90"/>
      <c r="D10625" s="90"/>
      <c r="E10625" s="90"/>
      <c r="F10625" s="90"/>
      <c r="G10625" s="90"/>
      <c r="H10625" s="90"/>
    </row>
    <row r="10626" spans="1:8">
      <c r="A10626" s="90"/>
      <c r="B10626" s="90"/>
      <c r="C10626" s="90"/>
      <c r="D10626" s="90"/>
      <c r="E10626" s="90"/>
      <c r="F10626" s="90"/>
      <c r="G10626" s="90"/>
      <c r="H10626" s="90"/>
    </row>
    <row r="10627" spans="1:8">
      <c r="A10627" s="90"/>
      <c r="B10627" s="90"/>
      <c r="C10627" s="90"/>
      <c r="D10627" s="90"/>
      <c r="E10627" s="90"/>
      <c r="F10627" s="90"/>
      <c r="G10627" s="90"/>
      <c r="H10627" s="90"/>
    </row>
    <row r="10628" spans="1:8">
      <c r="A10628" s="90"/>
      <c r="B10628" s="90"/>
      <c r="C10628" s="90"/>
      <c r="D10628" s="90"/>
      <c r="E10628" s="90"/>
      <c r="F10628" s="90"/>
      <c r="G10628" s="90"/>
      <c r="H10628" s="90"/>
    </row>
    <row r="10629" spans="1:8">
      <c r="A10629" s="90"/>
      <c r="B10629" s="90"/>
      <c r="C10629" s="90"/>
      <c r="D10629" s="90"/>
      <c r="E10629" s="90"/>
      <c r="F10629" s="90"/>
      <c r="G10629" s="90"/>
      <c r="H10629" s="90"/>
    </row>
    <row r="10630" spans="1:8">
      <c r="A10630" s="90"/>
      <c r="B10630" s="90"/>
      <c r="C10630" s="90"/>
      <c r="D10630" s="90"/>
      <c r="E10630" s="90"/>
      <c r="F10630" s="90"/>
      <c r="G10630" s="90"/>
      <c r="H10630" s="90"/>
    </row>
    <row r="10631" spans="1:8">
      <c r="A10631" s="90"/>
      <c r="B10631" s="90"/>
      <c r="C10631" s="90"/>
      <c r="D10631" s="90"/>
      <c r="E10631" s="90"/>
      <c r="F10631" s="90"/>
      <c r="G10631" s="90"/>
      <c r="H10631" s="90"/>
    </row>
    <row r="10632" spans="1:8">
      <c r="A10632" s="90"/>
      <c r="B10632" s="90"/>
      <c r="C10632" s="90"/>
      <c r="D10632" s="90"/>
      <c r="E10632" s="90"/>
      <c r="F10632" s="90"/>
      <c r="G10632" s="90"/>
      <c r="H10632" s="90"/>
    </row>
    <row r="10633" spans="1:8">
      <c r="A10633" s="90"/>
      <c r="B10633" s="90"/>
      <c r="C10633" s="90"/>
      <c r="D10633" s="90"/>
      <c r="E10633" s="90"/>
      <c r="F10633" s="90"/>
      <c r="G10633" s="90"/>
      <c r="H10633" s="90"/>
    </row>
    <row r="10634" spans="1:8">
      <c r="A10634" s="90"/>
      <c r="B10634" s="90"/>
      <c r="C10634" s="90"/>
      <c r="D10634" s="90"/>
      <c r="E10634" s="90"/>
      <c r="F10634" s="90"/>
      <c r="G10634" s="90"/>
      <c r="H10634" s="90"/>
    </row>
    <row r="10635" spans="1:8">
      <c r="A10635" s="90"/>
      <c r="B10635" s="90"/>
      <c r="C10635" s="90"/>
      <c r="D10635" s="90"/>
      <c r="E10635" s="90"/>
      <c r="F10635" s="90"/>
      <c r="G10635" s="90"/>
      <c r="H10635" s="90"/>
    </row>
    <row r="10636" spans="1:8">
      <c r="A10636" s="90"/>
      <c r="B10636" s="90"/>
      <c r="C10636" s="90"/>
      <c r="D10636" s="90"/>
      <c r="E10636" s="90"/>
      <c r="F10636" s="90"/>
      <c r="G10636" s="90"/>
      <c r="H10636" s="90"/>
    </row>
    <row r="10637" spans="1:8">
      <c r="A10637" s="90"/>
      <c r="B10637" s="90"/>
      <c r="C10637" s="90"/>
      <c r="D10637" s="90"/>
      <c r="E10637" s="90"/>
      <c r="F10637" s="90"/>
      <c r="G10637" s="90"/>
      <c r="H10637" s="90"/>
    </row>
    <row r="10638" spans="1:8">
      <c r="A10638" s="90"/>
      <c r="B10638" s="90"/>
      <c r="C10638" s="90"/>
      <c r="D10638" s="90"/>
      <c r="E10638" s="90"/>
      <c r="F10638" s="90"/>
      <c r="G10638" s="90"/>
      <c r="H10638" s="90"/>
    </row>
    <row r="10639" spans="1:8">
      <c r="A10639" s="90"/>
      <c r="B10639" s="90"/>
      <c r="C10639" s="90"/>
      <c r="D10639" s="90"/>
      <c r="E10639" s="90"/>
      <c r="F10639" s="90"/>
      <c r="G10639" s="90"/>
      <c r="H10639" s="90"/>
    </row>
    <row r="10640" spans="1:8">
      <c r="A10640" s="90"/>
      <c r="B10640" s="90"/>
      <c r="C10640" s="90"/>
      <c r="D10640" s="90"/>
      <c r="E10640" s="90"/>
      <c r="F10640" s="90"/>
      <c r="G10640" s="90"/>
      <c r="H10640" s="90"/>
    </row>
    <row r="10641" spans="1:8">
      <c r="A10641" s="90"/>
      <c r="B10641" s="90"/>
      <c r="C10641" s="90"/>
      <c r="D10641" s="90"/>
      <c r="E10641" s="90"/>
      <c r="F10641" s="90"/>
      <c r="G10641" s="90"/>
      <c r="H10641" s="90"/>
    </row>
    <row r="10642" spans="1:8">
      <c r="A10642" s="90"/>
      <c r="B10642" s="90"/>
      <c r="C10642" s="90"/>
      <c r="D10642" s="90"/>
      <c r="E10642" s="90"/>
      <c r="F10642" s="90"/>
      <c r="G10642" s="90"/>
      <c r="H10642" s="90"/>
    </row>
    <row r="10643" spans="1:8">
      <c r="A10643" s="90"/>
      <c r="B10643" s="90"/>
      <c r="C10643" s="90"/>
      <c r="D10643" s="90"/>
      <c r="E10643" s="90"/>
      <c r="F10643" s="90"/>
      <c r="G10643" s="90"/>
      <c r="H10643" s="90"/>
    </row>
    <row r="10644" spans="1:8">
      <c r="A10644" s="90"/>
      <c r="B10644" s="90"/>
      <c r="C10644" s="90"/>
      <c r="D10644" s="90"/>
      <c r="E10644" s="90"/>
      <c r="F10644" s="90"/>
      <c r="G10644" s="90"/>
      <c r="H10644" s="90"/>
    </row>
    <row r="10645" spans="1:8">
      <c r="A10645" s="90"/>
      <c r="B10645" s="90"/>
      <c r="C10645" s="90"/>
      <c r="D10645" s="90"/>
      <c r="E10645" s="90"/>
      <c r="F10645" s="90"/>
      <c r="G10645" s="90"/>
      <c r="H10645" s="90"/>
    </row>
    <row r="10646" spans="1:8">
      <c r="A10646" s="90"/>
      <c r="B10646" s="90"/>
      <c r="C10646" s="90"/>
      <c r="D10646" s="90"/>
      <c r="E10646" s="90"/>
      <c r="F10646" s="90"/>
      <c r="G10646" s="90"/>
      <c r="H10646" s="90"/>
    </row>
    <row r="10647" spans="1:8">
      <c r="A10647" s="90"/>
      <c r="B10647" s="90"/>
      <c r="C10647" s="90"/>
      <c r="D10647" s="90"/>
      <c r="E10647" s="90"/>
      <c r="F10647" s="90"/>
      <c r="G10647" s="90"/>
      <c r="H10647" s="90"/>
    </row>
    <row r="10648" spans="1:8">
      <c r="A10648" s="90"/>
      <c r="B10648" s="90"/>
      <c r="C10648" s="90"/>
      <c r="D10648" s="90"/>
      <c r="E10648" s="90"/>
      <c r="F10648" s="90"/>
      <c r="G10648" s="90"/>
      <c r="H10648" s="90"/>
    </row>
    <row r="10649" spans="1:8">
      <c r="A10649" s="90"/>
      <c r="B10649" s="90"/>
      <c r="C10649" s="90"/>
      <c r="D10649" s="90"/>
      <c r="E10649" s="90"/>
      <c r="F10649" s="90"/>
      <c r="G10649" s="90"/>
      <c r="H10649" s="90"/>
    </row>
    <row r="10650" spans="1:8">
      <c r="A10650" s="90"/>
      <c r="B10650" s="90"/>
      <c r="C10650" s="90"/>
      <c r="D10650" s="90"/>
      <c r="E10650" s="90"/>
      <c r="F10650" s="90"/>
      <c r="G10650" s="90"/>
      <c r="H10650" s="90"/>
    </row>
    <row r="10651" spans="1:8">
      <c r="A10651" s="90"/>
      <c r="B10651" s="90"/>
      <c r="C10651" s="90"/>
      <c r="D10651" s="90"/>
      <c r="E10651" s="90"/>
      <c r="F10651" s="90"/>
      <c r="G10651" s="90"/>
      <c r="H10651" s="90"/>
    </row>
    <row r="10652" spans="1:8">
      <c r="A10652" s="90"/>
      <c r="B10652" s="90"/>
      <c r="C10652" s="90"/>
      <c r="D10652" s="90"/>
      <c r="E10652" s="90"/>
      <c r="F10652" s="90"/>
      <c r="G10652" s="90"/>
      <c r="H10652" s="90"/>
    </row>
    <row r="10653" spans="1:8">
      <c r="A10653" s="90"/>
      <c r="B10653" s="90"/>
      <c r="C10653" s="90"/>
      <c r="D10653" s="90"/>
      <c r="E10653" s="90"/>
      <c r="F10653" s="90"/>
      <c r="G10653" s="90"/>
      <c r="H10653" s="90"/>
    </row>
    <row r="10654" spans="1:8">
      <c r="A10654" s="90"/>
      <c r="B10654" s="90"/>
      <c r="C10654" s="90"/>
      <c r="D10654" s="90"/>
      <c r="E10654" s="90"/>
      <c r="F10654" s="90"/>
      <c r="G10654" s="90"/>
      <c r="H10654" s="90"/>
    </row>
    <row r="10655" spans="1:8">
      <c r="A10655" s="90"/>
      <c r="B10655" s="90"/>
      <c r="C10655" s="90"/>
      <c r="D10655" s="90"/>
      <c r="E10655" s="90"/>
      <c r="F10655" s="90"/>
      <c r="G10655" s="90"/>
      <c r="H10655" s="90"/>
    </row>
    <row r="10656" spans="1:8">
      <c r="A10656" s="90"/>
      <c r="B10656" s="90"/>
      <c r="C10656" s="90"/>
      <c r="D10656" s="90"/>
      <c r="E10656" s="90"/>
      <c r="F10656" s="90"/>
      <c r="G10656" s="90"/>
      <c r="H10656" s="90"/>
    </row>
    <row r="10657" spans="1:8">
      <c r="A10657" s="90"/>
      <c r="B10657" s="90"/>
      <c r="C10657" s="90"/>
      <c r="D10657" s="90"/>
      <c r="E10657" s="90"/>
      <c r="F10657" s="90"/>
      <c r="G10657" s="90"/>
      <c r="H10657" s="90"/>
    </row>
    <row r="10658" spans="1:8">
      <c r="A10658" s="90"/>
      <c r="B10658" s="90"/>
      <c r="C10658" s="90"/>
      <c r="D10658" s="90"/>
      <c r="E10658" s="90"/>
      <c r="F10658" s="90"/>
      <c r="G10658" s="90"/>
      <c r="H10658" s="90"/>
    </row>
    <row r="10659" spans="1:8">
      <c r="A10659" s="90"/>
      <c r="B10659" s="90"/>
      <c r="C10659" s="90"/>
      <c r="D10659" s="90"/>
      <c r="E10659" s="90"/>
      <c r="F10659" s="90"/>
      <c r="G10659" s="90"/>
      <c r="H10659" s="90"/>
    </row>
    <row r="10660" spans="1:8">
      <c r="A10660" s="90"/>
      <c r="B10660" s="90"/>
      <c r="C10660" s="90"/>
      <c r="D10660" s="90"/>
      <c r="E10660" s="90"/>
      <c r="F10660" s="90"/>
      <c r="G10660" s="90"/>
      <c r="H10660" s="90"/>
    </row>
    <row r="10661" spans="1:8">
      <c r="A10661" s="90"/>
      <c r="B10661" s="90"/>
      <c r="C10661" s="90"/>
      <c r="D10661" s="90"/>
      <c r="E10661" s="90"/>
      <c r="F10661" s="90"/>
      <c r="G10661" s="90"/>
      <c r="H10661" s="90"/>
    </row>
    <row r="10662" spans="1:8">
      <c r="A10662" s="90"/>
      <c r="B10662" s="90"/>
      <c r="C10662" s="90"/>
      <c r="D10662" s="90"/>
      <c r="E10662" s="90"/>
      <c r="F10662" s="90"/>
      <c r="G10662" s="90"/>
      <c r="H10662" s="90"/>
    </row>
    <row r="10663" spans="1:8">
      <c r="A10663" s="90"/>
      <c r="B10663" s="90"/>
      <c r="C10663" s="90"/>
      <c r="D10663" s="90"/>
      <c r="E10663" s="90"/>
      <c r="F10663" s="90"/>
      <c r="G10663" s="90"/>
      <c r="H10663" s="90"/>
    </row>
    <row r="10664" spans="1:8">
      <c r="A10664" s="90"/>
      <c r="B10664" s="90"/>
      <c r="C10664" s="90"/>
      <c r="D10664" s="90"/>
      <c r="E10664" s="90"/>
      <c r="F10664" s="90"/>
      <c r="G10664" s="90"/>
      <c r="H10664" s="90"/>
    </row>
    <row r="10665" spans="1:8">
      <c r="A10665" s="90"/>
      <c r="B10665" s="90"/>
      <c r="C10665" s="90"/>
      <c r="D10665" s="90"/>
      <c r="E10665" s="90"/>
      <c r="F10665" s="90"/>
      <c r="G10665" s="90"/>
      <c r="H10665" s="90"/>
    </row>
    <row r="10666" spans="1:8">
      <c r="A10666" s="90"/>
      <c r="B10666" s="90"/>
      <c r="C10666" s="90"/>
      <c r="D10666" s="90"/>
      <c r="E10666" s="90"/>
      <c r="F10666" s="90"/>
      <c r="G10666" s="90"/>
      <c r="H10666" s="90"/>
    </row>
    <row r="10667" spans="1:8">
      <c r="A10667" s="90"/>
      <c r="B10667" s="90"/>
      <c r="C10667" s="90"/>
      <c r="D10667" s="90"/>
      <c r="E10667" s="90"/>
      <c r="F10667" s="90"/>
      <c r="G10667" s="90"/>
      <c r="H10667" s="90"/>
    </row>
    <row r="10668" spans="1:8">
      <c r="A10668" s="90"/>
      <c r="B10668" s="90"/>
      <c r="C10668" s="90"/>
      <c r="D10668" s="90"/>
      <c r="E10668" s="90"/>
      <c r="F10668" s="90"/>
      <c r="G10668" s="90"/>
      <c r="H10668" s="90"/>
    </row>
    <row r="10669" spans="1:8">
      <c r="A10669" s="90"/>
      <c r="B10669" s="90"/>
      <c r="C10669" s="90"/>
      <c r="D10669" s="90"/>
      <c r="E10669" s="90"/>
      <c r="F10669" s="90"/>
      <c r="G10669" s="90"/>
      <c r="H10669" s="90"/>
    </row>
    <row r="10670" spans="1:8">
      <c r="A10670" s="90"/>
      <c r="B10670" s="90"/>
      <c r="C10670" s="90"/>
      <c r="D10670" s="90"/>
      <c r="E10670" s="90"/>
      <c r="F10670" s="90"/>
      <c r="G10670" s="90"/>
      <c r="H10670" s="90"/>
    </row>
    <row r="10671" spans="1:8">
      <c r="A10671" s="90"/>
      <c r="B10671" s="90"/>
      <c r="C10671" s="90"/>
      <c r="D10671" s="90"/>
      <c r="E10671" s="90"/>
      <c r="F10671" s="90"/>
      <c r="G10671" s="90"/>
      <c r="H10671" s="90"/>
    </row>
    <row r="10672" spans="1:8">
      <c r="A10672" s="90"/>
      <c r="B10672" s="90"/>
      <c r="C10672" s="90"/>
      <c r="D10672" s="90"/>
      <c r="E10672" s="90"/>
      <c r="F10672" s="90"/>
      <c r="G10672" s="90"/>
      <c r="H10672" s="90"/>
    </row>
    <row r="10673" spans="1:8">
      <c r="A10673" s="90"/>
      <c r="B10673" s="90"/>
      <c r="C10673" s="90"/>
      <c r="D10673" s="90"/>
      <c r="E10673" s="90"/>
      <c r="F10673" s="90"/>
      <c r="G10673" s="90"/>
      <c r="H10673" s="90"/>
    </row>
    <row r="10674" spans="1:8">
      <c r="A10674" s="90"/>
      <c r="B10674" s="90"/>
      <c r="C10674" s="90"/>
      <c r="D10674" s="90"/>
      <c r="E10674" s="90"/>
      <c r="F10674" s="90"/>
      <c r="G10674" s="90"/>
      <c r="H10674" s="90"/>
    </row>
    <row r="10675" spans="1:8">
      <c r="A10675" s="90"/>
      <c r="B10675" s="90"/>
      <c r="C10675" s="90"/>
      <c r="D10675" s="90"/>
      <c r="E10675" s="90"/>
      <c r="F10675" s="90"/>
      <c r="G10675" s="90"/>
      <c r="H10675" s="90"/>
    </row>
    <row r="10676" spans="1:8">
      <c r="A10676" s="90"/>
      <c r="B10676" s="90"/>
      <c r="C10676" s="90"/>
      <c r="D10676" s="90"/>
      <c r="E10676" s="90"/>
      <c r="F10676" s="90"/>
      <c r="G10676" s="90"/>
      <c r="H10676" s="90"/>
    </row>
    <row r="10677" spans="1:8">
      <c r="A10677" s="90"/>
      <c r="B10677" s="90"/>
      <c r="C10677" s="90"/>
      <c r="D10677" s="90"/>
      <c r="E10677" s="90"/>
      <c r="F10677" s="90"/>
      <c r="G10677" s="90"/>
      <c r="H10677" s="90"/>
    </row>
    <row r="10678" spans="1:8">
      <c r="A10678" s="90"/>
      <c r="B10678" s="90"/>
      <c r="C10678" s="90"/>
      <c r="D10678" s="90"/>
      <c r="E10678" s="90"/>
      <c r="F10678" s="90"/>
      <c r="G10678" s="90"/>
      <c r="H10678" s="90"/>
    </row>
    <row r="10679" spans="1:8">
      <c r="A10679" s="90"/>
      <c r="B10679" s="90"/>
      <c r="C10679" s="90"/>
      <c r="D10679" s="90"/>
      <c r="E10679" s="90"/>
      <c r="F10679" s="90"/>
      <c r="G10679" s="90"/>
      <c r="H10679" s="90"/>
    </row>
    <row r="10680" spans="1:8">
      <c r="A10680" s="90"/>
      <c r="B10680" s="90"/>
      <c r="C10680" s="90"/>
      <c r="D10680" s="90"/>
      <c r="E10680" s="90"/>
      <c r="F10680" s="90"/>
      <c r="G10680" s="90"/>
      <c r="H10680" s="90"/>
    </row>
    <row r="10681" spans="1:8">
      <c r="A10681" s="90"/>
      <c r="B10681" s="90"/>
      <c r="C10681" s="90"/>
      <c r="D10681" s="90"/>
      <c r="E10681" s="90"/>
      <c r="F10681" s="90"/>
      <c r="G10681" s="90"/>
      <c r="H10681" s="90"/>
    </row>
    <row r="10682" spans="1:8">
      <c r="A10682" s="90"/>
      <c r="B10682" s="90"/>
      <c r="C10682" s="90"/>
      <c r="D10682" s="90"/>
      <c r="E10682" s="90"/>
      <c r="F10682" s="90"/>
      <c r="G10682" s="90"/>
      <c r="H10682" s="90"/>
    </row>
    <row r="10683" spans="1:8">
      <c r="A10683" s="90"/>
      <c r="B10683" s="90"/>
      <c r="C10683" s="90"/>
      <c r="D10683" s="90"/>
      <c r="E10683" s="90"/>
      <c r="F10683" s="90"/>
      <c r="G10683" s="90"/>
      <c r="H10683" s="90"/>
    </row>
    <row r="10684" spans="1:8">
      <c r="A10684" s="90"/>
      <c r="B10684" s="90"/>
      <c r="C10684" s="90"/>
      <c r="D10684" s="90"/>
      <c r="E10684" s="90"/>
      <c r="F10684" s="90"/>
      <c r="G10684" s="90"/>
      <c r="H10684" s="90"/>
    </row>
    <row r="10685" spans="1:8">
      <c r="A10685" s="90"/>
      <c r="B10685" s="90"/>
      <c r="C10685" s="90"/>
      <c r="D10685" s="90"/>
      <c r="E10685" s="90"/>
      <c r="F10685" s="90"/>
      <c r="G10685" s="90"/>
      <c r="H10685" s="90"/>
    </row>
    <row r="10686" spans="1:8">
      <c r="A10686" s="90"/>
      <c r="B10686" s="90"/>
      <c r="C10686" s="90"/>
      <c r="D10686" s="90"/>
      <c r="E10686" s="90"/>
      <c r="F10686" s="90"/>
      <c r="G10686" s="90"/>
      <c r="H10686" s="90"/>
    </row>
    <row r="10687" spans="1:8">
      <c r="A10687" s="90"/>
      <c r="B10687" s="90"/>
      <c r="C10687" s="90"/>
      <c r="D10687" s="90"/>
      <c r="E10687" s="90"/>
      <c r="F10687" s="90"/>
      <c r="G10687" s="90"/>
      <c r="H10687" s="90"/>
    </row>
    <row r="10688" spans="1:8">
      <c r="A10688" s="90"/>
      <c r="B10688" s="90"/>
      <c r="C10688" s="90"/>
      <c r="D10688" s="90"/>
      <c r="E10688" s="90"/>
      <c r="F10688" s="90"/>
      <c r="G10688" s="90"/>
      <c r="H10688" s="90"/>
    </row>
    <row r="10689" spans="1:8">
      <c r="A10689" s="90"/>
      <c r="B10689" s="90"/>
      <c r="C10689" s="90"/>
      <c r="D10689" s="90"/>
      <c r="E10689" s="90"/>
      <c r="F10689" s="90"/>
      <c r="G10689" s="90"/>
      <c r="H10689" s="90"/>
    </row>
    <row r="10690" spans="1:8">
      <c r="A10690" s="90"/>
      <c r="B10690" s="90"/>
      <c r="C10690" s="90"/>
      <c r="D10690" s="90"/>
      <c r="E10690" s="90"/>
      <c r="F10690" s="90"/>
      <c r="G10690" s="90"/>
      <c r="H10690" s="90"/>
    </row>
    <row r="10691" spans="1:8">
      <c r="A10691" s="90"/>
      <c r="B10691" s="90"/>
      <c r="C10691" s="90"/>
      <c r="D10691" s="90"/>
      <c r="E10691" s="90"/>
      <c r="F10691" s="90"/>
      <c r="G10691" s="90"/>
      <c r="H10691" s="90"/>
    </row>
    <row r="10692" spans="1:8">
      <c r="A10692" s="90"/>
      <c r="B10692" s="90"/>
      <c r="C10692" s="90"/>
      <c r="D10692" s="90"/>
      <c r="E10692" s="90"/>
      <c r="F10692" s="90"/>
      <c r="G10692" s="90"/>
      <c r="H10692" s="90"/>
    </row>
    <row r="10693" spans="1:8">
      <c r="A10693" s="90"/>
      <c r="B10693" s="90"/>
      <c r="C10693" s="90"/>
      <c r="D10693" s="90"/>
      <c r="E10693" s="90"/>
      <c r="F10693" s="90"/>
      <c r="G10693" s="90"/>
      <c r="H10693" s="90"/>
    </row>
    <row r="10694" spans="1:8">
      <c r="A10694" s="90"/>
      <c r="B10694" s="90"/>
      <c r="C10694" s="90"/>
      <c r="D10694" s="90"/>
      <c r="E10694" s="90"/>
      <c r="F10694" s="90"/>
      <c r="G10694" s="90"/>
      <c r="H10694" s="90"/>
    </row>
    <row r="10695" spans="1:8">
      <c r="A10695" s="90"/>
      <c r="B10695" s="90"/>
      <c r="C10695" s="90"/>
      <c r="D10695" s="90"/>
      <c r="E10695" s="90"/>
      <c r="F10695" s="90"/>
      <c r="G10695" s="90"/>
      <c r="H10695" s="90"/>
    </row>
    <row r="10696" spans="1:8">
      <c r="A10696" s="90"/>
      <c r="B10696" s="90"/>
      <c r="C10696" s="90"/>
      <c r="D10696" s="90"/>
      <c r="E10696" s="90"/>
      <c r="F10696" s="90"/>
      <c r="G10696" s="90"/>
      <c r="H10696" s="90"/>
    </row>
    <row r="10697" spans="1:8">
      <c r="A10697" s="90"/>
      <c r="B10697" s="90"/>
      <c r="C10697" s="90"/>
      <c r="D10697" s="90"/>
      <c r="E10697" s="90"/>
      <c r="F10697" s="90"/>
      <c r="G10697" s="90"/>
      <c r="H10697" s="90"/>
    </row>
    <row r="10698" spans="1:8">
      <c r="A10698" s="90"/>
      <c r="B10698" s="90"/>
      <c r="C10698" s="90"/>
      <c r="D10698" s="90"/>
      <c r="E10698" s="90"/>
      <c r="F10698" s="90"/>
      <c r="G10698" s="90"/>
      <c r="H10698" s="90"/>
    </row>
    <row r="10699" spans="1:8">
      <c r="A10699" s="90"/>
      <c r="B10699" s="90"/>
      <c r="C10699" s="90"/>
      <c r="D10699" s="90"/>
      <c r="E10699" s="90"/>
      <c r="F10699" s="90"/>
      <c r="G10699" s="90"/>
      <c r="H10699" s="90"/>
    </row>
    <row r="10700" spans="1:8">
      <c r="A10700" s="90"/>
      <c r="B10700" s="90"/>
      <c r="C10700" s="90"/>
      <c r="D10700" s="90"/>
      <c r="E10700" s="90"/>
      <c r="F10700" s="90"/>
      <c r="G10700" s="90"/>
      <c r="H10700" s="90"/>
    </row>
    <row r="10701" spans="1:8">
      <c r="A10701" s="90"/>
      <c r="B10701" s="90"/>
      <c r="C10701" s="90"/>
      <c r="D10701" s="90"/>
      <c r="E10701" s="90"/>
      <c r="F10701" s="90"/>
      <c r="G10701" s="90"/>
      <c r="H10701" s="90"/>
    </row>
    <row r="10702" spans="1:8">
      <c r="A10702" s="90"/>
      <c r="B10702" s="90"/>
      <c r="C10702" s="90"/>
      <c r="D10702" s="90"/>
      <c r="E10702" s="90"/>
      <c r="F10702" s="90"/>
      <c r="G10702" s="90"/>
      <c r="H10702" s="90"/>
    </row>
    <row r="10703" spans="1:8">
      <c r="A10703" s="90"/>
      <c r="B10703" s="90"/>
      <c r="C10703" s="90"/>
      <c r="D10703" s="90"/>
      <c r="E10703" s="90"/>
      <c r="F10703" s="90"/>
      <c r="G10703" s="90"/>
      <c r="H10703" s="90"/>
    </row>
    <row r="10704" spans="1:8">
      <c r="A10704" s="90"/>
      <c r="B10704" s="90"/>
      <c r="C10704" s="90"/>
      <c r="D10704" s="90"/>
      <c r="E10704" s="90"/>
      <c r="F10704" s="90"/>
      <c r="G10704" s="90"/>
      <c r="H10704" s="90"/>
    </row>
    <row r="10705" spans="1:8">
      <c r="A10705" s="90"/>
      <c r="B10705" s="90"/>
      <c r="C10705" s="90"/>
      <c r="D10705" s="90"/>
      <c r="E10705" s="90"/>
      <c r="F10705" s="90"/>
      <c r="G10705" s="90"/>
      <c r="H10705" s="90"/>
    </row>
    <row r="10706" spans="1:8">
      <c r="A10706" s="90"/>
      <c r="B10706" s="90"/>
      <c r="C10706" s="90"/>
      <c r="D10706" s="90"/>
      <c r="E10706" s="90"/>
      <c r="F10706" s="90"/>
      <c r="G10706" s="90"/>
      <c r="H10706" s="90"/>
    </row>
    <row r="10707" spans="1:8">
      <c r="A10707" s="90"/>
      <c r="B10707" s="90"/>
      <c r="C10707" s="90"/>
      <c r="D10707" s="90"/>
      <c r="E10707" s="90"/>
      <c r="F10707" s="90"/>
      <c r="G10707" s="90"/>
      <c r="H10707" s="90"/>
    </row>
    <row r="10708" spans="1:8">
      <c r="A10708" s="90"/>
      <c r="B10708" s="90"/>
      <c r="C10708" s="90"/>
      <c r="D10708" s="90"/>
      <c r="E10708" s="90"/>
      <c r="F10708" s="90"/>
      <c r="G10708" s="90"/>
      <c r="H10708" s="90"/>
    </row>
    <row r="10709" spans="1:8">
      <c r="A10709" s="90"/>
      <c r="B10709" s="90"/>
      <c r="C10709" s="90"/>
      <c r="D10709" s="90"/>
      <c r="E10709" s="90"/>
      <c r="F10709" s="90"/>
      <c r="G10709" s="90"/>
      <c r="H10709" s="90"/>
    </row>
    <row r="10710" spans="1:8">
      <c r="A10710" s="90"/>
      <c r="B10710" s="90"/>
      <c r="C10710" s="90"/>
      <c r="D10710" s="90"/>
      <c r="E10710" s="90"/>
      <c r="F10710" s="90"/>
      <c r="G10710" s="90"/>
      <c r="H10710" s="90"/>
    </row>
    <row r="10711" spans="1:8">
      <c r="A10711" s="90"/>
      <c r="B10711" s="90"/>
      <c r="C10711" s="90"/>
      <c r="D10711" s="90"/>
      <c r="E10711" s="90"/>
      <c r="F10711" s="90"/>
      <c r="G10711" s="90"/>
      <c r="H10711" s="90"/>
    </row>
    <row r="10712" spans="1:8">
      <c r="A10712" s="90"/>
      <c r="B10712" s="90"/>
      <c r="C10712" s="90"/>
      <c r="D10712" s="90"/>
      <c r="E10712" s="90"/>
      <c r="F10712" s="90"/>
      <c r="G10712" s="90"/>
      <c r="H10712" s="90"/>
    </row>
    <row r="10713" spans="1:8">
      <c r="A10713" s="90"/>
      <c r="B10713" s="90"/>
      <c r="C10713" s="90"/>
      <c r="D10713" s="90"/>
      <c r="E10713" s="90"/>
      <c r="F10713" s="90"/>
      <c r="G10713" s="90"/>
      <c r="H10713" s="90"/>
    </row>
    <row r="10714" spans="1:8">
      <c r="A10714" s="90"/>
      <c r="B10714" s="90"/>
      <c r="C10714" s="90"/>
      <c r="D10714" s="90"/>
      <c r="E10714" s="90"/>
      <c r="F10714" s="90"/>
      <c r="G10714" s="90"/>
      <c r="H10714" s="90"/>
    </row>
    <row r="10715" spans="1:8">
      <c r="A10715" s="90"/>
      <c r="B10715" s="90"/>
      <c r="C10715" s="90"/>
      <c r="D10715" s="90"/>
      <c r="E10715" s="90"/>
      <c r="F10715" s="90"/>
      <c r="G10715" s="90"/>
      <c r="H10715" s="90"/>
    </row>
    <row r="10716" spans="1:8">
      <c r="A10716" s="90"/>
      <c r="B10716" s="90"/>
      <c r="C10716" s="90"/>
      <c r="D10716" s="90"/>
      <c r="E10716" s="90"/>
      <c r="F10716" s="90"/>
      <c r="G10716" s="90"/>
      <c r="H10716" s="90"/>
    </row>
    <row r="10717" spans="1:8">
      <c r="A10717" s="90"/>
      <c r="B10717" s="90"/>
      <c r="C10717" s="90"/>
      <c r="D10717" s="90"/>
      <c r="E10717" s="90"/>
      <c r="F10717" s="90"/>
      <c r="G10717" s="90"/>
      <c r="H10717" s="90"/>
    </row>
    <row r="10718" spans="1:8">
      <c r="A10718" s="90"/>
      <c r="B10718" s="90"/>
      <c r="C10718" s="90"/>
      <c r="D10718" s="90"/>
      <c r="E10718" s="90"/>
      <c r="F10718" s="90"/>
      <c r="G10718" s="90"/>
      <c r="H10718" s="90"/>
    </row>
    <row r="10719" spans="1:8">
      <c r="A10719" s="90"/>
      <c r="B10719" s="90"/>
      <c r="C10719" s="90"/>
      <c r="D10719" s="90"/>
      <c r="E10719" s="90"/>
      <c r="F10719" s="90"/>
      <c r="G10719" s="90"/>
      <c r="H10719" s="90"/>
    </row>
    <row r="10720" spans="1:8">
      <c r="A10720" s="90"/>
      <c r="B10720" s="90"/>
      <c r="C10720" s="90"/>
      <c r="D10720" s="90"/>
      <c r="E10720" s="90"/>
      <c r="F10720" s="90"/>
      <c r="G10720" s="90"/>
      <c r="H10720" s="90"/>
    </row>
    <row r="10721" spans="1:8">
      <c r="A10721" s="90"/>
      <c r="B10721" s="90"/>
      <c r="C10721" s="90"/>
      <c r="D10721" s="90"/>
      <c r="E10721" s="90"/>
      <c r="F10721" s="90"/>
      <c r="G10721" s="90"/>
      <c r="H10721" s="90"/>
    </row>
    <row r="10722" spans="1:8">
      <c r="A10722" s="90"/>
      <c r="B10722" s="90"/>
      <c r="C10722" s="90"/>
      <c r="D10722" s="90"/>
      <c r="E10722" s="90"/>
      <c r="F10722" s="90"/>
      <c r="G10722" s="90"/>
      <c r="H10722" s="90"/>
    </row>
    <row r="10723" spans="1:8">
      <c r="A10723" s="90"/>
      <c r="B10723" s="90"/>
      <c r="C10723" s="90"/>
      <c r="D10723" s="90"/>
      <c r="E10723" s="90"/>
      <c r="F10723" s="90"/>
      <c r="G10723" s="90"/>
      <c r="H10723" s="90"/>
    </row>
    <row r="10724" spans="1:8">
      <c r="A10724" s="90"/>
      <c r="B10724" s="90"/>
      <c r="C10724" s="90"/>
      <c r="D10724" s="90"/>
      <c r="E10724" s="90"/>
      <c r="F10724" s="90"/>
      <c r="G10724" s="90"/>
      <c r="H10724" s="90"/>
    </row>
    <row r="10725" spans="1:8">
      <c r="A10725" s="90"/>
      <c r="B10725" s="90"/>
      <c r="C10725" s="90"/>
      <c r="D10725" s="90"/>
      <c r="E10725" s="90"/>
      <c r="F10725" s="90"/>
      <c r="G10725" s="90"/>
      <c r="H10725" s="90"/>
    </row>
    <row r="10726" spans="1:8">
      <c r="A10726" s="90"/>
      <c r="B10726" s="90"/>
      <c r="C10726" s="90"/>
      <c r="D10726" s="90"/>
      <c r="E10726" s="90"/>
      <c r="F10726" s="90"/>
      <c r="G10726" s="90"/>
      <c r="H10726" s="90"/>
    </row>
    <row r="10727" spans="1:8">
      <c r="A10727" s="90"/>
      <c r="B10727" s="90"/>
      <c r="C10727" s="90"/>
      <c r="D10727" s="90"/>
      <c r="E10727" s="90"/>
      <c r="F10727" s="90"/>
      <c r="G10727" s="90"/>
      <c r="H10727" s="90"/>
    </row>
    <row r="10728" spans="1:8">
      <c r="A10728" s="90"/>
      <c r="B10728" s="90"/>
      <c r="C10728" s="90"/>
      <c r="D10728" s="90"/>
      <c r="E10728" s="90"/>
      <c r="F10728" s="90"/>
      <c r="G10728" s="90"/>
      <c r="H10728" s="90"/>
    </row>
    <row r="10729" spans="1:8">
      <c r="A10729" s="90"/>
      <c r="B10729" s="90"/>
      <c r="C10729" s="90"/>
      <c r="D10729" s="90"/>
      <c r="E10729" s="90"/>
      <c r="F10729" s="90"/>
      <c r="G10729" s="90"/>
      <c r="H10729" s="90"/>
    </row>
    <row r="10730" spans="1:8">
      <c r="A10730" s="90"/>
      <c r="B10730" s="90"/>
      <c r="C10730" s="90"/>
      <c r="D10730" s="90"/>
      <c r="E10730" s="90"/>
      <c r="F10730" s="90"/>
      <c r="G10730" s="90"/>
      <c r="H10730" s="90"/>
    </row>
    <row r="10731" spans="1:8">
      <c r="A10731" s="90"/>
      <c r="B10731" s="90"/>
      <c r="C10731" s="90"/>
      <c r="D10731" s="90"/>
      <c r="E10731" s="90"/>
      <c r="F10731" s="90"/>
      <c r="G10731" s="90"/>
      <c r="H10731" s="90"/>
    </row>
    <row r="10732" spans="1:8">
      <c r="A10732" s="90"/>
      <c r="B10732" s="90"/>
      <c r="C10732" s="90"/>
      <c r="D10732" s="90"/>
      <c r="E10732" s="90"/>
      <c r="F10732" s="90"/>
      <c r="G10732" s="90"/>
      <c r="H10732" s="90"/>
    </row>
    <row r="10733" spans="1:8">
      <c r="A10733" s="90"/>
      <c r="B10733" s="90"/>
      <c r="C10733" s="90"/>
      <c r="D10733" s="90"/>
      <c r="E10733" s="90"/>
      <c r="F10733" s="90"/>
      <c r="G10733" s="90"/>
      <c r="H10733" s="90"/>
    </row>
    <row r="10734" spans="1:8">
      <c r="A10734" s="90"/>
      <c r="B10734" s="90"/>
      <c r="C10734" s="90"/>
      <c r="D10734" s="90"/>
      <c r="E10734" s="90"/>
      <c r="F10734" s="90"/>
      <c r="G10734" s="90"/>
      <c r="H10734" s="90"/>
    </row>
    <row r="10735" spans="1:8">
      <c r="A10735" s="90"/>
      <c r="B10735" s="90"/>
      <c r="C10735" s="90"/>
      <c r="D10735" s="90"/>
      <c r="E10735" s="90"/>
      <c r="F10735" s="90"/>
      <c r="G10735" s="90"/>
      <c r="H10735" s="90"/>
    </row>
    <row r="10736" spans="1:8">
      <c r="A10736" s="90"/>
      <c r="B10736" s="90"/>
      <c r="C10736" s="90"/>
      <c r="D10736" s="90"/>
      <c r="E10736" s="90"/>
      <c r="F10736" s="90"/>
      <c r="G10736" s="90"/>
      <c r="H10736" s="90"/>
    </row>
    <row r="10737" spans="1:8">
      <c r="A10737" s="90"/>
      <c r="B10737" s="90"/>
      <c r="C10737" s="90"/>
      <c r="D10737" s="90"/>
      <c r="E10737" s="90"/>
      <c r="F10737" s="90"/>
      <c r="G10737" s="90"/>
      <c r="H10737" s="90"/>
    </row>
    <row r="10738" spans="1:8">
      <c r="A10738" s="90"/>
      <c r="B10738" s="90"/>
      <c r="C10738" s="90"/>
      <c r="D10738" s="90"/>
      <c r="E10738" s="90"/>
      <c r="F10738" s="90"/>
      <c r="G10738" s="90"/>
      <c r="H10738" s="90"/>
    </row>
    <row r="10739" spans="1:8">
      <c r="A10739" s="90"/>
      <c r="B10739" s="90"/>
      <c r="C10739" s="90"/>
      <c r="D10739" s="90"/>
      <c r="E10739" s="90"/>
      <c r="F10739" s="90"/>
      <c r="G10739" s="90"/>
      <c r="H10739" s="90"/>
    </row>
    <row r="10740" spans="1:8">
      <c r="A10740" s="90"/>
      <c r="B10740" s="90"/>
      <c r="C10740" s="90"/>
      <c r="D10740" s="90"/>
      <c r="E10740" s="90"/>
      <c r="F10740" s="90"/>
      <c r="G10740" s="90"/>
      <c r="H10740" s="90"/>
    </row>
    <row r="10741" spans="1:8">
      <c r="A10741" s="90"/>
      <c r="B10741" s="90"/>
      <c r="C10741" s="90"/>
      <c r="D10741" s="90"/>
      <c r="E10741" s="90"/>
      <c r="F10741" s="90"/>
      <c r="G10741" s="90"/>
      <c r="H10741" s="90"/>
    </row>
    <row r="10742" spans="1:8">
      <c r="A10742" s="90"/>
      <c r="B10742" s="90"/>
      <c r="C10742" s="90"/>
      <c r="D10742" s="90"/>
      <c r="E10742" s="90"/>
      <c r="F10742" s="90"/>
      <c r="G10742" s="90"/>
      <c r="H10742" s="90"/>
    </row>
    <row r="10743" spans="1:8">
      <c r="A10743" s="90"/>
      <c r="B10743" s="90"/>
      <c r="C10743" s="90"/>
      <c r="D10743" s="90"/>
      <c r="E10743" s="90"/>
      <c r="F10743" s="90"/>
      <c r="G10743" s="90"/>
      <c r="H10743" s="90"/>
    </row>
    <row r="10744" spans="1:8">
      <c r="A10744" s="90"/>
      <c r="B10744" s="90"/>
      <c r="C10744" s="90"/>
      <c r="D10744" s="90"/>
      <c r="E10744" s="90"/>
      <c r="F10744" s="90"/>
      <c r="G10744" s="90"/>
      <c r="H10744" s="90"/>
    </row>
    <row r="10745" spans="1:8">
      <c r="A10745" s="90"/>
      <c r="B10745" s="90"/>
      <c r="C10745" s="90"/>
      <c r="D10745" s="90"/>
      <c r="E10745" s="90"/>
      <c r="F10745" s="90"/>
      <c r="G10745" s="90"/>
      <c r="H10745" s="90"/>
    </row>
    <row r="10746" spans="1:8">
      <c r="A10746" s="90"/>
      <c r="B10746" s="90"/>
      <c r="C10746" s="90"/>
      <c r="D10746" s="90"/>
      <c r="E10746" s="90"/>
      <c r="F10746" s="90"/>
      <c r="G10746" s="90"/>
      <c r="H10746" s="90"/>
    </row>
    <row r="10747" spans="1:8">
      <c r="A10747" s="90"/>
      <c r="B10747" s="90"/>
      <c r="C10747" s="90"/>
      <c r="D10747" s="90"/>
      <c r="E10747" s="90"/>
      <c r="F10747" s="90"/>
      <c r="G10747" s="90"/>
      <c r="H10747" s="90"/>
    </row>
    <row r="10748" spans="1:8">
      <c r="A10748" s="90"/>
      <c r="B10748" s="90"/>
      <c r="C10748" s="90"/>
      <c r="D10748" s="90"/>
      <c r="E10748" s="90"/>
      <c r="F10748" s="90"/>
      <c r="G10748" s="90"/>
      <c r="H10748" s="90"/>
    </row>
    <row r="10749" spans="1:8">
      <c r="A10749" s="90"/>
      <c r="B10749" s="90"/>
      <c r="C10749" s="90"/>
      <c r="D10749" s="90"/>
      <c r="E10749" s="90"/>
      <c r="F10749" s="90"/>
      <c r="G10749" s="90"/>
      <c r="H10749" s="90"/>
    </row>
    <row r="10750" spans="1:8">
      <c r="A10750" s="90"/>
      <c r="B10750" s="90"/>
      <c r="C10750" s="90"/>
      <c r="D10750" s="90"/>
      <c r="E10750" s="90"/>
      <c r="F10750" s="90"/>
      <c r="G10750" s="90"/>
      <c r="H10750" s="90"/>
    </row>
    <row r="10751" spans="1:8">
      <c r="A10751" s="90"/>
      <c r="B10751" s="90"/>
      <c r="C10751" s="90"/>
      <c r="D10751" s="90"/>
      <c r="E10751" s="90"/>
      <c r="F10751" s="90"/>
      <c r="G10751" s="90"/>
      <c r="H10751" s="90"/>
    </row>
    <row r="10752" spans="1:8">
      <c r="A10752" s="90"/>
      <c r="B10752" s="90"/>
      <c r="C10752" s="90"/>
      <c r="D10752" s="90"/>
      <c r="E10752" s="90"/>
      <c r="F10752" s="90"/>
      <c r="G10752" s="90"/>
      <c r="H10752" s="90"/>
    </row>
    <row r="10753" spans="1:8">
      <c r="A10753" s="90"/>
      <c r="B10753" s="90"/>
      <c r="C10753" s="90"/>
      <c r="D10753" s="90"/>
      <c r="E10753" s="90"/>
      <c r="F10753" s="90"/>
      <c r="G10753" s="90"/>
      <c r="H10753" s="90"/>
    </row>
    <row r="10754" spans="1:8">
      <c r="A10754" s="90"/>
      <c r="B10754" s="90"/>
      <c r="C10754" s="90"/>
      <c r="D10754" s="90"/>
      <c r="E10754" s="90"/>
      <c r="F10754" s="90"/>
      <c r="G10754" s="90"/>
      <c r="H10754" s="90"/>
    </row>
    <row r="10755" spans="1:8">
      <c r="A10755" s="90"/>
      <c r="B10755" s="90"/>
      <c r="C10755" s="90"/>
      <c r="D10755" s="90"/>
      <c r="E10755" s="90"/>
      <c r="F10755" s="90"/>
      <c r="G10755" s="90"/>
      <c r="H10755" s="90"/>
    </row>
    <row r="10756" spans="1:8">
      <c r="A10756" s="90"/>
      <c r="B10756" s="90"/>
      <c r="C10756" s="90"/>
      <c r="D10756" s="90"/>
      <c r="E10756" s="90"/>
      <c r="F10756" s="90"/>
      <c r="G10756" s="90"/>
      <c r="H10756" s="90"/>
    </row>
    <row r="10757" spans="1:8">
      <c r="A10757" s="90"/>
      <c r="B10757" s="90"/>
      <c r="C10757" s="90"/>
      <c r="D10757" s="90"/>
      <c r="E10757" s="90"/>
      <c r="F10757" s="90"/>
      <c r="G10757" s="90"/>
      <c r="H10757" s="90"/>
    </row>
    <row r="10758" spans="1:8">
      <c r="A10758" s="90"/>
      <c r="B10758" s="90"/>
      <c r="C10758" s="90"/>
      <c r="D10758" s="90"/>
      <c r="E10758" s="90"/>
      <c r="F10758" s="90"/>
      <c r="G10758" s="90"/>
      <c r="H10758" s="90"/>
    </row>
    <row r="10759" spans="1:8">
      <c r="A10759" s="90"/>
      <c r="B10759" s="90"/>
      <c r="C10759" s="90"/>
      <c r="D10759" s="90"/>
      <c r="E10759" s="90"/>
      <c r="F10759" s="90"/>
      <c r="G10759" s="90"/>
      <c r="H10759" s="90"/>
    </row>
    <row r="10760" spans="1:8">
      <c r="A10760" s="90"/>
      <c r="B10760" s="90"/>
      <c r="C10760" s="90"/>
      <c r="D10760" s="90"/>
      <c r="E10760" s="90"/>
      <c r="F10760" s="90"/>
      <c r="G10760" s="90"/>
      <c r="H10760" s="90"/>
    </row>
    <row r="10761" spans="1:8">
      <c r="A10761" s="90"/>
      <c r="B10761" s="90"/>
      <c r="C10761" s="90"/>
      <c r="D10761" s="90"/>
      <c r="E10761" s="90"/>
      <c r="F10761" s="90"/>
      <c r="G10761" s="90"/>
      <c r="H10761" s="90"/>
    </row>
    <row r="10762" spans="1:8">
      <c r="A10762" s="90"/>
      <c r="B10762" s="90"/>
      <c r="C10762" s="90"/>
      <c r="D10762" s="90"/>
      <c r="E10762" s="90"/>
      <c r="F10762" s="90"/>
      <c r="G10762" s="90"/>
      <c r="H10762" s="90"/>
    </row>
    <row r="10763" spans="1:8">
      <c r="A10763" s="90"/>
      <c r="B10763" s="90"/>
      <c r="C10763" s="90"/>
      <c r="D10763" s="90"/>
      <c r="E10763" s="90"/>
      <c r="F10763" s="90"/>
      <c r="G10763" s="90"/>
      <c r="H10763" s="90"/>
    </row>
    <row r="10764" spans="1:8">
      <c r="A10764" s="90"/>
      <c r="B10764" s="90"/>
      <c r="C10764" s="90"/>
      <c r="D10764" s="90"/>
      <c r="E10764" s="90"/>
      <c r="F10764" s="90"/>
      <c r="G10764" s="90"/>
      <c r="H10764" s="90"/>
    </row>
    <row r="10765" spans="1:8">
      <c r="A10765" s="90"/>
      <c r="B10765" s="90"/>
      <c r="C10765" s="90"/>
      <c r="D10765" s="90"/>
      <c r="E10765" s="90"/>
      <c r="F10765" s="90"/>
      <c r="G10765" s="90"/>
      <c r="H10765" s="90"/>
    </row>
    <row r="10766" spans="1:8">
      <c r="A10766" s="90"/>
      <c r="B10766" s="90"/>
      <c r="C10766" s="90"/>
      <c r="D10766" s="90"/>
      <c r="E10766" s="90"/>
      <c r="F10766" s="90"/>
      <c r="G10766" s="90"/>
      <c r="H10766" s="90"/>
    </row>
    <row r="10767" spans="1:8">
      <c r="A10767" s="90"/>
      <c r="B10767" s="90"/>
      <c r="C10767" s="90"/>
      <c r="D10767" s="90"/>
      <c r="E10767" s="90"/>
      <c r="F10767" s="90"/>
      <c r="G10767" s="90"/>
      <c r="H10767" s="90"/>
    </row>
    <row r="10768" spans="1:8">
      <c r="A10768" s="90"/>
      <c r="B10768" s="90"/>
      <c r="C10768" s="90"/>
      <c r="D10768" s="90"/>
      <c r="E10768" s="90"/>
      <c r="F10768" s="90"/>
      <c r="G10768" s="90"/>
      <c r="H10768" s="90"/>
    </row>
    <row r="10769" spans="1:8">
      <c r="A10769" s="90"/>
      <c r="B10769" s="90"/>
      <c r="C10769" s="90"/>
      <c r="D10769" s="90"/>
      <c r="E10769" s="90"/>
      <c r="F10769" s="90"/>
      <c r="G10769" s="90"/>
      <c r="H10769" s="90"/>
    </row>
    <row r="10770" spans="1:8">
      <c r="A10770" s="90"/>
      <c r="B10770" s="90"/>
      <c r="C10770" s="90"/>
      <c r="D10770" s="90"/>
      <c r="E10770" s="90"/>
      <c r="F10770" s="90"/>
      <c r="G10770" s="90"/>
      <c r="H10770" s="90"/>
    </row>
    <row r="10771" spans="1:8">
      <c r="A10771" s="90"/>
      <c r="B10771" s="90"/>
      <c r="C10771" s="90"/>
      <c r="D10771" s="90"/>
      <c r="E10771" s="90"/>
      <c r="F10771" s="90"/>
      <c r="G10771" s="90"/>
      <c r="H10771" s="90"/>
    </row>
    <row r="10772" spans="1:8">
      <c r="A10772" s="90"/>
      <c r="B10772" s="90"/>
      <c r="C10772" s="90"/>
      <c r="D10772" s="90"/>
      <c r="E10772" s="90"/>
      <c r="F10772" s="90"/>
      <c r="G10772" s="90"/>
      <c r="H10772" s="90"/>
    </row>
    <row r="10773" spans="1:8">
      <c r="A10773" s="90"/>
      <c r="B10773" s="90"/>
      <c r="C10773" s="90"/>
      <c r="D10773" s="90"/>
      <c r="E10773" s="90"/>
      <c r="F10773" s="90"/>
      <c r="G10773" s="90"/>
      <c r="H10773" s="90"/>
    </row>
    <row r="10774" spans="1:8">
      <c r="A10774" s="90"/>
      <c r="B10774" s="90"/>
      <c r="C10774" s="90"/>
      <c r="D10774" s="90"/>
      <c r="E10774" s="90"/>
      <c r="F10774" s="90"/>
      <c r="G10774" s="90"/>
      <c r="H10774" s="90"/>
    </row>
    <row r="10775" spans="1:8">
      <c r="A10775" s="90"/>
      <c r="B10775" s="90"/>
      <c r="C10775" s="90"/>
      <c r="D10775" s="90"/>
      <c r="E10775" s="90"/>
      <c r="F10775" s="90"/>
      <c r="G10775" s="90"/>
      <c r="H10775" s="90"/>
    </row>
    <row r="10776" spans="1:8">
      <c r="A10776" s="90"/>
      <c r="B10776" s="90"/>
      <c r="C10776" s="90"/>
      <c r="D10776" s="90"/>
      <c r="E10776" s="90"/>
      <c r="F10776" s="90"/>
      <c r="G10776" s="90"/>
      <c r="H10776" s="90"/>
    </row>
    <row r="10777" spans="1:8">
      <c r="A10777" s="90"/>
      <c r="B10777" s="90"/>
      <c r="C10777" s="90"/>
      <c r="D10777" s="90"/>
      <c r="E10777" s="90"/>
      <c r="F10777" s="90"/>
      <c r="G10777" s="90"/>
      <c r="H10777" s="90"/>
    </row>
    <row r="10778" spans="1:8">
      <c r="A10778" s="90"/>
      <c r="B10778" s="90"/>
      <c r="C10778" s="90"/>
      <c r="D10778" s="90"/>
      <c r="E10778" s="90"/>
      <c r="F10778" s="90"/>
      <c r="G10778" s="90"/>
      <c r="H10778" s="90"/>
    </row>
    <row r="10779" spans="1:8">
      <c r="A10779" s="90"/>
      <c r="B10779" s="90"/>
      <c r="C10779" s="90"/>
      <c r="D10779" s="90"/>
      <c r="E10779" s="90"/>
      <c r="F10779" s="90"/>
      <c r="G10779" s="90"/>
      <c r="H10779" s="90"/>
    </row>
    <row r="10780" spans="1:8">
      <c r="A10780" s="90"/>
      <c r="B10780" s="90"/>
      <c r="C10780" s="90"/>
      <c r="D10780" s="90"/>
      <c r="E10780" s="90"/>
      <c r="F10780" s="90"/>
      <c r="G10780" s="90"/>
      <c r="H10780" s="90"/>
    </row>
    <row r="10781" spans="1:8">
      <c r="A10781" s="90"/>
      <c r="B10781" s="90"/>
      <c r="C10781" s="90"/>
      <c r="D10781" s="90"/>
      <c r="E10781" s="90"/>
      <c r="F10781" s="90"/>
      <c r="G10781" s="90"/>
      <c r="H10781" s="90"/>
    </row>
    <row r="10782" spans="1:8">
      <c r="A10782" s="90"/>
      <c r="B10782" s="90"/>
      <c r="C10782" s="90"/>
      <c r="D10782" s="90"/>
      <c r="E10782" s="90"/>
      <c r="F10782" s="90"/>
      <c r="G10782" s="90"/>
      <c r="H10782" s="90"/>
    </row>
    <row r="10783" spans="1:8">
      <c r="A10783" s="90"/>
      <c r="B10783" s="90"/>
      <c r="C10783" s="90"/>
      <c r="D10783" s="90"/>
      <c r="E10783" s="90"/>
      <c r="F10783" s="90"/>
      <c r="G10783" s="90"/>
      <c r="H10783" s="90"/>
    </row>
    <row r="10784" spans="1:8">
      <c r="A10784" s="90"/>
      <c r="B10784" s="90"/>
      <c r="C10784" s="90"/>
      <c r="D10784" s="90"/>
      <c r="E10784" s="90"/>
      <c r="F10784" s="90"/>
      <c r="G10784" s="90"/>
      <c r="H10784" s="90"/>
    </row>
    <row r="10785" spans="1:8">
      <c r="A10785" s="90"/>
      <c r="B10785" s="90"/>
      <c r="C10785" s="90"/>
      <c r="D10785" s="90"/>
      <c r="E10785" s="90"/>
      <c r="F10785" s="90"/>
      <c r="G10785" s="90"/>
      <c r="H10785" s="90"/>
    </row>
    <row r="10786" spans="1:8">
      <c r="A10786" s="90"/>
      <c r="B10786" s="90"/>
      <c r="C10786" s="90"/>
      <c r="D10786" s="90"/>
      <c r="E10786" s="90"/>
      <c r="F10786" s="90"/>
      <c r="G10786" s="90"/>
      <c r="H10786" s="90"/>
    </row>
    <row r="10787" spans="1:8">
      <c r="A10787" s="90"/>
      <c r="B10787" s="90"/>
      <c r="C10787" s="90"/>
      <c r="D10787" s="90"/>
      <c r="E10787" s="90"/>
      <c r="F10787" s="90"/>
      <c r="G10787" s="90"/>
      <c r="H10787" s="90"/>
    </row>
    <row r="10788" spans="1:8">
      <c r="A10788" s="90"/>
      <c r="B10788" s="90"/>
      <c r="C10788" s="90"/>
      <c r="D10788" s="90"/>
      <c r="E10788" s="90"/>
      <c r="F10788" s="90"/>
      <c r="G10788" s="90"/>
      <c r="H10788" s="90"/>
    </row>
    <row r="10789" spans="1:8">
      <c r="A10789" s="90"/>
      <c r="B10789" s="90"/>
      <c r="C10789" s="90"/>
      <c r="D10789" s="90"/>
      <c r="E10789" s="90"/>
      <c r="F10789" s="90"/>
      <c r="G10789" s="90"/>
      <c r="H10789" s="90"/>
    </row>
    <row r="10790" spans="1:8">
      <c r="A10790" s="90"/>
      <c r="B10790" s="90"/>
      <c r="C10790" s="90"/>
      <c r="D10790" s="90"/>
      <c r="E10790" s="90"/>
      <c r="F10790" s="90"/>
      <c r="G10790" s="90"/>
      <c r="H10790" s="90"/>
    </row>
    <row r="10791" spans="1:8">
      <c r="A10791" s="90"/>
      <c r="B10791" s="90"/>
      <c r="C10791" s="90"/>
      <c r="D10791" s="90"/>
      <c r="E10791" s="90"/>
      <c r="F10791" s="90"/>
      <c r="G10791" s="90"/>
      <c r="H10791" s="90"/>
    </row>
    <row r="10792" spans="1:8">
      <c r="A10792" s="90"/>
      <c r="B10792" s="90"/>
      <c r="C10792" s="90"/>
      <c r="D10792" s="90"/>
      <c r="E10792" s="90"/>
      <c r="F10792" s="90"/>
      <c r="G10792" s="90"/>
      <c r="H10792" s="90"/>
    </row>
    <row r="10793" spans="1:8">
      <c r="A10793" s="90"/>
      <c r="B10793" s="90"/>
      <c r="C10793" s="90"/>
      <c r="D10793" s="90"/>
      <c r="E10793" s="90"/>
      <c r="F10793" s="90"/>
      <c r="G10793" s="90"/>
      <c r="H10793" s="90"/>
    </row>
    <row r="10794" spans="1:8">
      <c r="A10794" s="90"/>
      <c r="B10794" s="90"/>
      <c r="C10794" s="90"/>
      <c r="D10794" s="90"/>
      <c r="E10794" s="90"/>
      <c r="F10794" s="90"/>
      <c r="G10794" s="90"/>
      <c r="H10794" s="90"/>
    </row>
    <row r="10795" spans="1:8">
      <c r="A10795" s="90"/>
      <c r="B10795" s="90"/>
      <c r="C10795" s="90"/>
      <c r="D10795" s="90"/>
      <c r="E10795" s="90"/>
      <c r="F10795" s="90"/>
      <c r="G10795" s="90"/>
      <c r="H10795" s="90"/>
    </row>
    <row r="10796" spans="1:8">
      <c r="A10796" s="90"/>
      <c r="B10796" s="90"/>
      <c r="C10796" s="90"/>
      <c r="D10796" s="90"/>
      <c r="E10796" s="90"/>
      <c r="F10796" s="90"/>
      <c r="G10796" s="90"/>
      <c r="H10796" s="90"/>
    </row>
    <row r="10797" spans="1:8">
      <c r="A10797" s="90"/>
      <c r="B10797" s="90"/>
      <c r="C10797" s="90"/>
      <c r="D10797" s="90"/>
      <c r="E10797" s="90"/>
      <c r="F10797" s="90"/>
      <c r="G10797" s="90"/>
      <c r="H10797" s="90"/>
    </row>
    <row r="10798" spans="1:8">
      <c r="A10798" s="90"/>
      <c r="B10798" s="90"/>
      <c r="C10798" s="90"/>
      <c r="D10798" s="90"/>
      <c r="E10798" s="90"/>
      <c r="F10798" s="90"/>
      <c r="G10798" s="90"/>
      <c r="H10798" s="90"/>
    </row>
    <row r="10799" spans="1:8">
      <c r="A10799" s="90"/>
      <c r="B10799" s="90"/>
      <c r="C10799" s="90"/>
      <c r="D10799" s="90"/>
      <c r="E10799" s="90"/>
      <c r="F10799" s="90"/>
      <c r="G10799" s="90"/>
      <c r="H10799" s="90"/>
    </row>
    <row r="10800" spans="1:8">
      <c r="A10800" s="90"/>
      <c r="B10800" s="90"/>
      <c r="C10800" s="90"/>
      <c r="D10800" s="90"/>
      <c r="E10800" s="90"/>
      <c r="F10800" s="90"/>
      <c r="G10800" s="90"/>
      <c r="H10800" s="90"/>
    </row>
    <row r="10801" spans="1:8">
      <c r="A10801" s="90"/>
      <c r="B10801" s="90"/>
      <c r="C10801" s="90"/>
      <c r="D10801" s="90"/>
      <c r="E10801" s="90"/>
      <c r="F10801" s="90"/>
      <c r="G10801" s="90"/>
      <c r="H10801" s="90"/>
    </row>
    <row r="10802" spans="1:8">
      <c r="A10802" s="90"/>
      <c r="B10802" s="90"/>
      <c r="C10802" s="90"/>
      <c r="D10802" s="90"/>
      <c r="E10802" s="90"/>
      <c r="F10802" s="90"/>
      <c r="G10802" s="90"/>
      <c r="H10802" s="90"/>
    </row>
    <row r="10803" spans="1:8">
      <c r="A10803" s="90"/>
      <c r="B10803" s="90"/>
      <c r="C10803" s="90"/>
      <c r="D10803" s="90"/>
      <c r="E10803" s="90"/>
      <c r="F10803" s="90"/>
      <c r="G10803" s="90"/>
      <c r="H10803" s="90"/>
    </row>
    <row r="10804" spans="1:8">
      <c r="A10804" s="90"/>
      <c r="B10804" s="90"/>
      <c r="C10804" s="90"/>
      <c r="D10804" s="90"/>
      <c r="E10804" s="90"/>
      <c r="F10804" s="90"/>
      <c r="G10804" s="90"/>
      <c r="H10804" s="90"/>
    </row>
    <row r="10805" spans="1:8">
      <c r="A10805" s="90"/>
      <c r="B10805" s="90"/>
      <c r="C10805" s="90"/>
      <c r="D10805" s="90"/>
      <c r="E10805" s="90"/>
      <c r="F10805" s="90"/>
      <c r="G10805" s="90"/>
      <c r="H10805" s="90"/>
    </row>
    <row r="10806" spans="1:8">
      <c r="A10806" s="90"/>
      <c r="B10806" s="90"/>
      <c r="C10806" s="90"/>
      <c r="D10806" s="90"/>
      <c r="E10806" s="90"/>
      <c r="F10806" s="90"/>
      <c r="G10806" s="90"/>
      <c r="H10806" s="90"/>
    </row>
    <row r="10807" spans="1:8">
      <c r="A10807" s="90"/>
      <c r="B10807" s="90"/>
      <c r="C10807" s="90"/>
      <c r="D10807" s="90"/>
      <c r="E10807" s="90"/>
      <c r="F10807" s="90"/>
      <c r="G10807" s="90"/>
      <c r="H10807" s="90"/>
    </row>
    <row r="10808" spans="1:8">
      <c r="A10808" s="90"/>
      <c r="B10808" s="90"/>
      <c r="C10808" s="90"/>
      <c r="D10808" s="90"/>
      <c r="E10808" s="90"/>
      <c r="F10808" s="90"/>
      <c r="G10808" s="90"/>
      <c r="H10808" s="90"/>
    </row>
    <row r="10809" spans="1:8">
      <c r="A10809" s="90"/>
      <c r="B10809" s="90"/>
      <c r="C10809" s="90"/>
      <c r="D10809" s="90"/>
      <c r="E10809" s="90"/>
      <c r="F10809" s="90"/>
      <c r="G10809" s="90"/>
      <c r="H10809" s="90"/>
    </row>
    <row r="10810" spans="1:8">
      <c r="A10810" s="90"/>
      <c r="B10810" s="90"/>
      <c r="C10810" s="90"/>
      <c r="D10810" s="90"/>
      <c r="E10810" s="90"/>
      <c r="F10810" s="90"/>
      <c r="G10810" s="90"/>
      <c r="H10810" s="90"/>
    </row>
    <row r="10811" spans="1:8">
      <c r="A10811" s="90"/>
      <c r="B10811" s="90"/>
      <c r="C10811" s="90"/>
      <c r="D10811" s="90"/>
      <c r="E10811" s="90"/>
      <c r="F10811" s="90"/>
      <c r="G10811" s="90"/>
      <c r="H10811" s="90"/>
    </row>
    <row r="10812" spans="1:8">
      <c r="A10812" s="90"/>
      <c r="B10812" s="90"/>
      <c r="C10812" s="90"/>
      <c r="D10812" s="90"/>
      <c r="E10812" s="90"/>
      <c r="F10812" s="90"/>
      <c r="G10812" s="90"/>
      <c r="H10812" s="90"/>
    </row>
    <row r="10813" spans="1:8">
      <c r="A10813" s="90"/>
      <c r="B10813" s="90"/>
      <c r="C10813" s="90"/>
      <c r="D10813" s="90"/>
      <c r="E10813" s="90"/>
      <c r="F10813" s="90"/>
      <c r="G10813" s="90"/>
      <c r="H10813" s="90"/>
    </row>
    <row r="10814" spans="1:8">
      <c r="A10814" s="90"/>
      <c r="B10814" s="90"/>
      <c r="C10814" s="90"/>
      <c r="D10814" s="90"/>
      <c r="E10814" s="90"/>
      <c r="F10814" s="90"/>
      <c r="G10814" s="90"/>
      <c r="H10814" s="90"/>
    </row>
    <row r="10815" spans="1:8">
      <c r="A10815" s="90"/>
      <c r="B10815" s="90"/>
      <c r="C10815" s="90"/>
      <c r="D10815" s="90"/>
      <c r="E10815" s="90"/>
      <c r="F10815" s="90"/>
      <c r="G10815" s="90"/>
      <c r="H10815" s="90"/>
    </row>
    <row r="10816" spans="1:8">
      <c r="A10816" s="90"/>
      <c r="B10816" s="90"/>
      <c r="C10816" s="90"/>
      <c r="D10816" s="90"/>
      <c r="E10816" s="90"/>
      <c r="F10816" s="90"/>
      <c r="G10816" s="90"/>
      <c r="H10816" s="90"/>
    </row>
    <row r="10817" spans="1:8">
      <c r="A10817" s="90"/>
      <c r="B10817" s="90"/>
      <c r="C10817" s="90"/>
      <c r="D10817" s="90"/>
      <c r="E10817" s="90"/>
      <c r="F10817" s="90"/>
      <c r="G10817" s="90"/>
      <c r="H10817" s="90"/>
    </row>
    <row r="10818" spans="1:8">
      <c r="A10818" s="90"/>
      <c r="B10818" s="90"/>
      <c r="C10818" s="90"/>
      <c r="D10818" s="90"/>
      <c r="E10818" s="90"/>
      <c r="F10818" s="90"/>
      <c r="G10818" s="90"/>
      <c r="H10818" s="90"/>
    </row>
    <row r="10819" spans="1:8">
      <c r="A10819" s="90"/>
      <c r="B10819" s="90"/>
      <c r="C10819" s="90"/>
      <c r="D10819" s="90"/>
      <c r="E10819" s="90"/>
      <c r="F10819" s="90"/>
      <c r="G10819" s="90"/>
      <c r="H10819" s="90"/>
    </row>
    <row r="10820" spans="1:8">
      <c r="A10820" s="90"/>
      <c r="B10820" s="90"/>
      <c r="C10820" s="90"/>
      <c r="D10820" s="90"/>
      <c r="E10820" s="90"/>
      <c r="F10820" s="90"/>
      <c r="G10820" s="90"/>
      <c r="H10820" s="90"/>
    </row>
    <row r="10821" spans="1:8">
      <c r="A10821" s="90"/>
      <c r="B10821" s="90"/>
      <c r="C10821" s="90"/>
      <c r="D10821" s="90"/>
      <c r="E10821" s="90"/>
      <c r="F10821" s="90"/>
      <c r="G10821" s="90"/>
      <c r="H10821" s="90"/>
    </row>
    <row r="10822" spans="1:8">
      <c r="A10822" s="90"/>
      <c r="B10822" s="90"/>
      <c r="C10822" s="90"/>
      <c r="D10822" s="90"/>
      <c r="E10822" s="90"/>
      <c r="F10822" s="90"/>
      <c r="G10822" s="90"/>
      <c r="H10822" s="90"/>
    </row>
    <row r="10823" spans="1:8">
      <c r="A10823" s="90"/>
      <c r="B10823" s="90"/>
      <c r="C10823" s="90"/>
      <c r="D10823" s="90"/>
      <c r="E10823" s="90"/>
      <c r="F10823" s="90"/>
      <c r="G10823" s="90"/>
      <c r="H10823" s="90"/>
    </row>
    <row r="10824" spans="1:8">
      <c r="A10824" s="90"/>
      <c r="B10824" s="90"/>
      <c r="C10824" s="90"/>
      <c r="D10824" s="90"/>
      <c r="E10824" s="90"/>
      <c r="F10824" s="90"/>
      <c r="G10824" s="90"/>
      <c r="H10824" s="90"/>
    </row>
    <row r="10825" spans="1:8">
      <c r="A10825" s="90"/>
      <c r="B10825" s="90"/>
      <c r="C10825" s="90"/>
      <c r="D10825" s="90"/>
      <c r="E10825" s="90"/>
      <c r="F10825" s="90"/>
      <c r="G10825" s="90"/>
      <c r="H10825" s="90"/>
    </row>
    <row r="10826" spans="1:8">
      <c r="A10826" s="90"/>
      <c r="B10826" s="90"/>
      <c r="C10826" s="90"/>
      <c r="D10826" s="90"/>
      <c r="E10826" s="90"/>
      <c r="F10826" s="90"/>
      <c r="G10826" s="90"/>
      <c r="H10826" s="90"/>
    </row>
    <row r="10827" spans="1:8">
      <c r="A10827" s="90"/>
      <c r="B10827" s="90"/>
      <c r="C10827" s="90"/>
      <c r="D10827" s="90"/>
      <c r="E10827" s="90"/>
      <c r="F10827" s="90"/>
      <c r="G10827" s="90"/>
      <c r="H10827" s="90"/>
    </row>
    <row r="10828" spans="1:8">
      <c r="A10828" s="90"/>
      <c r="B10828" s="90"/>
      <c r="C10828" s="90"/>
      <c r="D10828" s="90"/>
      <c r="E10828" s="90"/>
      <c r="F10828" s="90"/>
      <c r="G10828" s="90"/>
      <c r="H10828" s="90"/>
    </row>
    <row r="10829" spans="1:8">
      <c r="A10829" s="90"/>
      <c r="B10829" s="90"/>
      <c r="C10829" s="90"/>
      <c r="D10829" s="90"/>
      <c r="E10829" s="90"/>
      <c r="F10829" s="90"/>
      <c r="G10829" s="90"/>
      <c r="H10829" s="90"/>
    </row>
    <row r="10830" spans="1:8">
      <c r="A10830" s="90"/>
      <c r="B10830" s="90"/>
      <c r="C10830" s="90"/>
      <c r="D10830" s="90"/>
      <c r="E10830" s="90"/>
      <c r="F10830" s="90"/>
      <c r="G10830" s="90"/>
      <c r="H10830" s="90"/>
    </row>
    <row r="10831" spans="1:8">
      <c r="A10831" s="90"/>
      <c r="B10831" s="90"/>
      <c r="C10831" s="90"/>
      <c r="D10831" s="90"/>
      <c r="E10831" s="90"/>
      <c r="F10831" s="90"/>
      <c r="G10831" s="90"/>
      <c r="H10831" s="90"/>
    </row>
    <row r="10832" spans="1:8">
      <c r="A10832" s="90"/>
      <c r="B10832" s="90"/>
      <c r="C10832" s="90"/>
      <c r="D10832" s="90"/>
      <c r="E10832" s="90"/>
      <c r="F10832" s="90"/>
      <c r="G10832" s="90"/>
      <c r="H10832" s="90"/>
    </row>
    <row r="10833" spans="1:8">
      <c r="A10833" s="90"/>
      <c r="B10833" s="90"/>
      <c r="C10833" s="90"/>
      <c r="D10833" s="90"/>
      <c r="E10833" s="90"/>
      <c r="F10833" s="90"/>
      <c r="G10833" s="90"/>
      <c r="H10833" s="90"/>
    </row>
    <row r="10834" spans="1:8">
      <c r="A10834" s="90"/>
      <c r="B10834" s="90"/>
      <c r="C10834" s="90"/>
      <c r="D10834" s="90"/>
      <c r="E10834" s="90"/>
      <c r="F10834" s="90"/>
      <c r="G10834" s="90"/>
      <c r="H10834" s="90"/>
    </row>
    <row r="10835" spans="1:8">
      <c r="A10835" s="90"/>
      <c r="B10835" s="90"/>
      <c r="C10835" s="90"/>
      <c r="D10835" s="90"/>
      <c r="E10835" s="90"/>
      <c r="F10835" s="90"/>
      <c r="G10835" s="90"/>
      <c r="H10835" s="90"/>
    </row>
    <row r="10836" spans="1:8">
      <c r="A10836" s="90"/>
      <c r="B10836" s="90"/>
      <c r="C10836" s="90"/>
      <c r="D10836" s="90"/>
      <c r="E10836" s="90"/>
      <c r="F10836" s="90"/>
      <c r="G10836" s="90"/>
      <c r="H10836" s="90"/>
    </row>
    <row r="10837" spans="1:8">
      <c r="A10837" s="90"/>
      <c r="B10837" s="90"/>
      <c r="C10837" s="90"/>
      <c r="D10837" s="90"/>
      <c r="E10837" s="90"/>
      <c r="F10837" s="90"/>
      <c r="G10837" s="90"/>
      <c r="H10837" s="90"/>
    </row>
    <row r="10838" spans="1:8">
      <c r="A10838" s="90"/>
      <c r="B10838" s="90"/>
      <c r="C10838" s="90"/>
      <c r="D10838" s="90"/>
      <c r="E10838" s="90"/>
      <c r="F10838" s="90"/>
      <c r="G10838" s="90"/>
      <c r="H10838" s="90"/>
    </row>
    <row r="10839" spans="1:8">
      <c r="A10839" s="90"/>
      <c r="B10839" s="90"/>
      <c r="C10839" s="90"/>
      <c r="D10839" s="90"/>
      <c r="E10839" s="90"/>
      <c r="F10839" s="90"/>
      <c r="G10839" s="90"/>
      <c r="H10839" s="90"/>
    </row>
    <row r="10840" spans="1:8">
      <c r="A10840" s="90"/>
      <c r="B10840" s="90"/>
      <c r="C10840" s="90"/>
      <c r="D10840" s="90"/>
      <c r="E10840" s="90"/>
      <c r="F10840" s="90"/>
      <c r="G10840" s="90"/>
      <c r="H10840" s="90"/>
    </row>
    <row r="10841" spans="1:8">
      <c r="A10841" s="90"/>
      <c r="B10841" s="90"/>
      <c r="C10841" s="90"/>
      <c r="D10841" s="90"/>
      <c r="E10841" s="90"/>
      <c r="F10841" s="90"/>
      <c r="G10841" s="90"/>
      <c r="H10841" s="90"/>
    </row>
    <row r="10842" spans="1:8">
      <c r="A10842" s="90"/>
      <c r="B10842" s="90"/>
      <c r="C10842" s="90"/>
      <c r="D10842" s="90"/>
      <c r="E10842" s="90"/>
      <c r="F10842" s="90"/>
      <c r="G10842" s="90"/>
      <c r="H10842" s="90"/>
    </row>
    <row r="10843" spans="1:8">
      <c r="A10843" s="90"/>
      <c r="B10843" s="90"/>
      <c r="C10843" s="90"/>
      <c r="D10843" s="90"/>
      <c r="E10843" s="90"/>
      <c r="F10843" s="90"/>
      <c r="G10843" s="90"/>
      <c r="H10843" s="90"/>
    </row>
    <row r="10844" spans="1:8">
      <c r="A10844" s="90"/>
      <c r="B10844" s="90"/>
      <c r="C10844" s="90"/>
      <c r="D10844" s="90"/>
      <c r="E10844" s="90"/>
      <c r="F10844" s="90"/>
      <c r="G10844" s="90"/>
      <c r="H10844" s="90"/>
    </row>
    <row r="10845" spans="1:8">
      <c r="A10845" s="90"/>
      <c r="B10845" s="90"/>
      <c r="C10845" s="90"/>
      <c r="D10845" s="90"/>
      <c r="E10845" s="90"/>
      <c r="F10845" s="90"/>
      <c r="G10845" s="90"/>
      <c r="H10845" s="90"/>
    </row>
    <row r="10846" spans="1:8">
      <c r="A10846" s="90"/>
      <c r="B10846" s="90"/>
      <c r="C10846" s="90"/>
      <c r="D10846" s="90"/>
      <c r="E10846" s="90"/>
      <c r="F10846" s="90"/>
      <c r="G10846" s="90"/>
      <c r="H10846" s="90"/>
    </row>
    <row r="10847" spans="1:8">
      <c r="A10847" s="90"/>
      <c r="B10847" s="90"/>
      <c r="C10847" s="90"/>
      <c r="D10847" s="90"/>
      <c r="E10847" s="90"/>
      <c r="F10847" s="90"/>
      <c r="G10847" s="90"/>
      <c r="H10847" s="90"/>
    </row>
    <row r="10848" spans="1:8">
      <c r="A10848" s="90"/>
      <c r="B10848" s="90"/>
      <c r="C10848" s="90"/>
      <c r="D10848" s="90"/>
      <c r="E10848" s="90"/>
      <c r="F10848" s="90"/>
      <c r="G10848" s="90"/>
      <c r="H10848" s="90"/>
    </row>
    <row r="10849" spans="1:8">
      <c r="A10849" s="90"/>
      <c r="B10849" s="90"/>
      <c r="C10849" s="90"/>
      <c r="D10849" s="90"/>
      <c r="E10849" s="90"/>
      <c r="F10849" s="90"/>
      <c r="G10849" s="90"/>
      <c r="H10849" s="90"/>
    </row>
    <row r="10850" spans="1:8">
      <c r="A10850" s="90"/>
      <c r="B10850" s="90"/>
      <c r="C10850" s="90"/>
      <c r="D10850" s="90"/>
      <c r="E10850" s="90"/>
      <c r="F10850" s="90"/>
      <c r="G10850" s="90"/>
      <c r="H10850" s="90"/>
    </row>
    <row r="10851" spans="1:8">
      <c r="A10851" s="90"/>
      <c r="B10851" s="90"/>
      <c r="C10851" s="90"/>
      <c r="D10851" s="90"/>
      <c r="E10851" s="90"/>
      <c r="F10851" s="90"/>
      <c r="G10851" s="90"/>
      <c r="H10851" s="90"/>
    </row>
    <row r="10852" spans="1:8">
      <c r="A10852" s="90"/>
      <c r="B10852" s="90"/>
      <c r="C10852" s="90"/>
      <c r="D10852" s="90"/>
      <c r="E10852" s="90"/>
      <c r="F10852" s="90"/>
      <c r="G10852" s="90"/>
      <c r="H10852" s="90"/>
    </row>
    <row r="10853" spans="1:8">
      <c r="A10853" s="90"/>
      <c r="B10853" s="90"/>
      <c r="C10853" s="90"/>
      <c r="D10853" s="90"/>
      <c r="E10853" s="90"/>
      <c r="F10853" s="90"/>
      <c r="G10853" s="90"/>
      <c r="H10853" s="90"/>
    </row>
    <row r="10854" spans="1:8">
      <c r="A10854" s="90"/>
      <c r="B10854" s="90"/>
      <c r="C10854" s="90"/>
      <c r="D10854" s="90"/>
      <c r="E10854" s="90"/>
      <c r="F10854" s="90"/>
      <c r="G10854" s="90"/>
      <c r="H10854" s="90"/>
    </row>
    <row r="10855" spans="1:8">
      <c r="A10855" s="90"/>
      <c r="B10855" s="90"/>
      <c r="C10855" s="90"/>
      <c r="D10855" s="90"/>
      <c r="E10855" s="90"/>
      <c r="F10855" s="90"/>
      <c r="G10855" s="90"/>
      <c r="H10855" s="90"/>
    </row>
    <row r="10856" spans="1:8">
      <c r="A10856" s="90"/>
      <c r="B10856" s="90"/>
      <c r="C10856" s="90"/>
      <c r="D10856" s="90"/>
      <c r="E10856" s="90"/>
      <c r="F10856" s="90"/>
      <c r="G10856" s="90"/>
      <c r="H10856" s="90"/>
    </row>
    <row r="10857" spans="1:8">
      <c r="A10857" s="90"/>
      <c r="B10857" s="90"/>
      <c r="C10857" s="90"/>
      <c r="D10857" s="90"/>
      <c r="E10857" s="90"/>
      <c r="F10857" s="90"/>
      <c r="G10857" s="90"/>
      <c r="H10857" s="90"/>
    </row>
    <row r="10858" spans="1:8">
      <c r="A10858" s="90"/>
      <c r="B10858" s="90"/>
      <c r="C10858" s="90"/>
      <c r="D10858" s="90"/>
      <c r="E10858" s="90"/>
      <c r="F10858" s="90"/>
      <c r="G10858" s="90"/>
      <c r="H10858" s="90"/>
    </row>
    <row r="10859" spans="1:8">
      <c r="A10859" s="90"/>
      <c r="B10859" s="90"/>
      <c r="C10859" s="90"/>
      <c r="D10859" s="90"/>
      <c r="E10859" s="90"/>
      <c r="F10859" s="90"/>
      <c r="G10859" s="90"/>
      <c r="H10859" s="90"/>
    </row>
    <row r="10860" spans="1:8">
      <c r="A10860" s="90"/>
      <c r="B10860" s="90"/>
      <c r="C10860" s="90"/>
      <c r="D10860" s="90"/>
      <c r="E10860" s="90"/>
      <c r="F10860" s="90"/>
      <c r="G10860" s="90"/>
      <c r="H10860" s="90"/>
    </row>
    <row r="10861" spans="1:8">
      <c r="A10861" s="90"/>
      <c r="B10861" s="90"/>
      <c r="C10861" s="90"/>
      <c r="D10861" s="90"/>
      <c r="E10861" s="90"/>
      <c r="F10861" s="90"/>
      <c r="G10861" s="90"/>
      <c r="H10861" s="90"/>
    </row>
    <row r="10862" spans="1:8">
      <c r="A10862" s="90"/>
      <c r="B10862" s="90"/>
      <c r="C10862" s="90"/>
      <c r="D10862" s="90"/>
      <c r="E10862" s="90"/>
      <c r="F10862" s="90"/>
      <c r="G10862" s="90"/>
      <c r="H10862" s="90"/>
    </row>
    <row r="10863" spans="1:8">
      <c r="A10863" s="90"/>
      <c r="B10863" s="90"/>
      <c r="C10863" s="90"/>
      <c r="D10863" s="90"/>
      <c r="E10863" s="90"/>
      <c r="F10863" s="90"/>
      <c r="G10863" s="90"/>
      <c r="H10863" s="90"/>
    </row>
    <row r="10864" spans="1:8">
      <c r="A10864" s="90"/>
      <c r="B10864" s="90"/>
      <c r="C10864" s="90"/>
      <c r="D10864" s="90"/>
      <c r="E10864" s="90"/>
      <c r="F10864" s="90"/>
      <c r="G10864" s="90"/>
      <c r="H10864" s="90"/>
    </row>
    <row r="10865" spans="1:8">
      <c r="A10865" s="90"/>
      <c r="B10865" s="90"/>
      <c r="C10865" s="90"/>
      <c r="D10865" s="90"/>
      <c r="E10865" s="90"/>
      <c r="F10865" s="90"/>
      <c r="G10865" s="90"/>
      <c r="H10865" s="90"/>
    </row>
    <row r="10866" spans="1:8">
      <c r="A10866" s="90"/>
      <c r="B10866" s="90"/>
      <c r="C10866" s="90"/>
      <c r="D10866" s="90"/>
      <c r="E10866" s="90"/>
      <c r="F10866" s="90"/>
      <c r="G10866" s="90"/>
      <c r="H10866" s="90"/>
    </row>
    <row r="10867" spans="1:8">
      <c r="A10867" s="90"/>
      <c r="B10867" s="90"/>
      <c r="C10867" s="90"/>
      <c r="D10867" s="90"/>
      <c r="E10867" s="90"/>
      <c r="F10867" s="90"/>
      <c r="G10867" s="90"/>
      <c r="H10867" s="90"/>
    </row>
    <row r="10868" spans="1:8">
      <c r="A10868" s="90"/>
      <c r="B10868" s="90"/>
      <c r="C10868" s="90"/>
      <c r="D10868" s="90"/>
      <c r="E10868" s="90"/>
      <c r="F10868" s="90"/>
      <c r="G10868" s="90"/>
      <c r="H10868" s="90"/>
    </row>
    <row r="10869" spans="1:8">
      <c r="A10869" s="90"/>
      <c r="B10869" s="90"/>
      <c r="C10869" s="90"/>
      <c r="D10869" s="90"/>
      <c r="E10869" s="90"/>
      <c r="F10869" s="90"/>
      <c r="G10869" s="90"/>
      <c r="H10869" s="90"/>
    </row>
    <row r="10870" spans="1:8">
      <c r="A10870" s="90"/>
      <c r="B10870" s="90"/>
      <c r="C10870" s="90"/>
      <c r="D10870" s="90"/>
      <c r="E10870" s="90"/>
      <c r="F10870" s="90"/>
      <c r="G10870" s="90"/>
      <c r="H10870" s="90"/>
    </row>
    <row r="10871" spans="1:8">
      <c r="A10871" s="90"/>
      <c r="B10871" s="90"/>
      <c r="C10871" s="90"/>
      <c r="D10871" s="90"/>
      <c r="E10871" s="90"/>
      <c r="F10871" s="90"/>
      <c r="G10871" s="90"/>
      <c r="H10871" s="90"/>
    </row>
    <row r="10872" spans="1:8">
      <c r="A10872" s="90"/>
      <c r="B10872" s="90"/>
      <c r="C10872" s="90"/>
      <c r="D10872" s="90"/>
      <c r="E10872" s="90"/>
      <c r="F10872" s="90"/>
      <c r="G10872" s="90"/>
      <c r="H10872" s="90"/>
    </row>
    <row r="10873" spans="1:8">
      <c r="A10873" s="90"/>
      <c r="B10873" s="90"/>
      <c r="C10873" s="90"/>
      <c r="D10873" s="90"/>
      <c r="E10873" s="90"/>
      <c r="F10873" s="90"/>
      <c r="G10873" s="90"/>
      <c r="H10873" s="90"/>
    </row>
    <row r="10874" spans="1:8">
      <c r="A10874" s="90"/>
      <c r="B10874" s="90"/>
      <c r="C10874" s="90"/>
      <c r="D10874" s="90"/>
      <c r="E10874" s="90"/>
      <c r="F10874" s="90"/>
      <c r="G10874" s="90"/>
      <c r="H10874" s="90"/>
    </row>
    <row r="10875" spans="1:8">
      <c r="A10875" s="90"/>
      <c r="B10875" s="90"/>
      <c r="C10875" s="90"/>
      <c r="D10875" s="90"/>
      <c r="E10875" s="90"/>
      <c r="F10875" s="90"/>
      <c r="G10875" s="90"/>
      <c r="H10875" s="90"/>
    </row>
    <row r="10876" spans="1:8">
      <c r="A10876" s="90"/>
      <c r="B10876" s="90"/>
      <c r="C10876" s="90"/>
      <c r="D10876" s="90"/>
      <c r="E10876" s="90"/>
      <c r="F10876" s="90"/>
      <c r="G10876" s="90"/>
      <c r="H10876" s="90"/>
    </row>
    <row r="10877" spans="1:8">
      <c r="A10877" s="90"/>
      <c r="B10877" s="90"/>
      <c r="C10877" s="90"/>
      <c r="D10877" s="90"/>
      <c r="E10877" s="90"/>
      <c r="F10877" s="90"/>
      <c r="G10877" s="90"/>
      <c r="H10877" s="90"/>
    </row>
    <row r="10878" spans="1:8">
      <c r="A10878" s="90"/>
      <c r="B10878" s="90"/>
      <c r="C10878" s="90"/>
      <c r="D10878" s="90"/>
      <c r="E10878" s="90"/>
      <c r="F10878" s="90"/>
      <c r="G10878" s="90"/>
      <c r="H10878" s="90"/>
    </row>
    <row r="10879" spans="1:8">
      <c r="A10879" s="90"/>
      <c r="B10879" s="90"/>
      <c r="C10879" s="90"/>
      <c r="D10879" s="90"/>
      <c r="E10879" s="90"/>
      <c r="F10879" s="90"/>
      <c r="G10879" s="90"/>
      <c r="H10879" s="90"/>
    </row>
    <row r="10880" spans="1:8">
      <c r="A10880" s="90"/>
      <c r="B10880" s="90"/>
      <c r="C10880" s="90"/>
      <c r="D10880" s="90"/>
      <c r="E10880" s="90"/>
      <c r="F10880" s="90"/>
      <c r="G10880" s="90"/>
      <c r="H10880" s="90"/>
    </row>
    <row r="10881" spans="1:8">
      <c r="A10881" s="90"/>
      <c r="B10881" s="90"/>
      <c r="C10881" s="90"/>
      <c r="D10881" s="90"/>
      <c r="E10881" s="90"/>
      <c r="F10881" s="90"/>
      <c r="G10881" s="90"/>
      <c r="H10881" s="90"/>
    </row>
    <row r="10882" spans="1:8">
      <c r="A10882" s="90"/>
      <c r="B10882" s="90"/>
      <c r="C10882" s="90"/>
      <c r="D10882" s="90"/>
      <c r="E10882" s="90"/>
      <c r="F10882" s="90"/>
      <c r="G10882" s="90"/>
      <c r="H10882" s="90"/>
    </row>
    <row r="10883" spans="1:8">
      <c r="A10883" s="90"/>
      <c r="B10883" s="90"/>
      <c r="C10883" s="90"/>
      <c r="D10883" s="90"/>
      <c r="E10883" s="90"/>
      <c r="F10883" s="90"/>
      <c r="G10883" s="90"/>
      <c r="H10883" s="90"/>
    </row>
    <row r="10884" spans="1:8">
      <c r="A10884" s="90"/>
      <c r="B10884" s="90"/>
      <c r="C10884" s="90"/>
      <c r="D10884" s="90"/>
      <c r="E10884" s="90"/>
      <c r="F10884" s="90"/>
      <c r="G10884" s="90"/>
      <c r="H10884" s="90"/>
    </row>
    <row r="10885" spans="1:8">
      <c r="A10885" s="90"/>
      <c r="B10885" s="90"/>
      <c r="C10885" s="90"/>
      <c r="D10885" s="90"/>
      <c r="E10885" s="90"/>
      <c r="F10885" s="90"/>
      <c r="G10885" s="90"/>
      <c r="H10885" s="90"/>
    </row>
    <row r="10886" spans="1:8">
      <c r="A10886" s="90"/>
      <c r="B10886" s="90"/>
      <c r="C10886" s="90"/>
      <c r="D10886" s="90"/>
      <c r="E10886" s="90"/>
      <c r="F10886" s="90"/>
      <c r="G10886" s="90"/>
      <c r="H10886" s="90"/>
    </row>
    <row r="10887" spans="1:8">
      <c r="A10887" s="90"/>
      <c r="B10887" s="90"/>
      <c r="C10887" s="90"/>
      <c r="D10887" s="90"/>
      <c r="E10887" s="90"/>
      <c r="F10887" s="90"/>
      <c r="G10887" s="90"/>
      <c r="H10887" s="90"/>
    </row>
    <row r="10888" spans="1:8">
      <c r="A10888" s="90"/>
      <c r="B10888" s="90"/>
      <c r="C10888" s="90"/>
      <c r="D10888" s="90"/>
      <c r="E10888" s="90"/>
      <c r="F10888" s="90"/>
      <c r="G10888" s="90"/>
      <c r="H10888" s="90"/>
    </row>
    <row r="10889" spans="1:8">
      <c r="A10889" s="90"/>
      <c r="B10889" s="90"/>
      <c r="C10889" s="90"/>
      <c r="D10889" s="90"/>
      <c r="E10889" s="90"/>
      <c r="F10889" s="90"/>
      <c r="G10889" s="90"/>
      <c r="H10889" s="90"/>
    </row>
    <row r="10890" spans="1:8">
      <c r="A10890" s="90"/>
      <c r="B10890" s="90"/>
      <c r="C10890" s="90"/>
      <c r="D10890" s="90"/>
      <c r="E10890" s="90"/>
      <c r="F10890" s="90"/>
      <c r="G10890" s="90"/>
      <c r="H10890" s="90"/>
    </row>
    <row r="10891" spans="1:8">
      <c r="A10891" s="90"/>
      <c r="B10891" s="90"/>
      <c r="C10891" s="90"/>
      <c r="D10891" s="90"/>
      <c r="E10891" s="90"/>
      <c r="F10891" s="90"/>
      <c r="G10891" s="90"/>
      <c r="H10891" s="90"/>
    </row>
    <row r="10892" spans="1:8">
      <c r="A10892" s="90"/>
      <c r="B10892" s="90"/>
      <c r="C10892" s="90"/>
      <c r="D10892" s="90"/>
      <c r="E10892" s="90"/>
      <c r="F10892" s="90"/>
      <c r="G10892" s="90"/>
      <c r="H10892" s="90"/>
    </row>
    <row r="10893" spans="1:8">
      <c r="A10893" s="90"/>
      <c r="B10893" s="90"/>
      <c r="C10893" s="90"/>
      <c r="D10893" s="90"/>
      <c r="E10893" s="90"/>
      <c r="F10893" s="90"/>
      <c r="G10893" s="90"/>
      <c r="H10893" s="90"/>
    </row>
    <row r="10894" spans="1:8">
      <c r="A10894" s="90"/>
      <c r="B10894" s="90"/>
      <c r="C10894" s="90"/>
      <c r="D10894" s="90"/>
      <c r="E10894" s="90"/>
      <c r="F10894" s="90"/>
      <c r="G10894" s="90"/>
      <c r="H10894" s="90"/>
    </row>
    <row r="10895" spans="1:8">
      <c r="A10895" s="90"/>
      <c r="B10895" s="90"/>
      <c r="C10895" s="90"/>
      <c r="D10895" s="90"/>
      <c r="E10895" s="90"/>
      <c r="F10895" s="90"/>
      <c r="G10895" s="90"/>
      <c r="H10895" s="90"/>
    </row>
    <row r="10896" spans="1:8">
      <c r="A10896" s="90"/>
      <c r="B10896" s="90"/>
      <c r="C10896" s="90"/>
      <c r="D10896" s="90"/>
      <c r="E10896" s="90"/>
      <c r="F10896" s="90"/>
      <c r="G10896" s="90"/>
      <c r="H10896" s="90"/>
    </row>
    <row r="10897" spans="1:8">
      <c r="A10897" s="90"/>
      <c r="B10897" s="90"/>
      <c r="C10897" s="90"/>
      <c r="D10897" s="90"/>
      <c r="E10897" s="90"/>
      <c r="F10897" s="90"/>
      <c r="G10897" s="90"/>
      <c r="H10897" s="90"/>
    </row>
    <row r="10898" spans="1:8">
      <c r="A10898" s="90"/>
      <c r="B10898" s="90"/>
      <c r="C10898" s="90"/>
      <c r="D10898" s="90"/>
      <c r="E10898" s="90"/>
      <c r="F10898" s="90"/>
      <c r="G10898" s="90"/>
      <c r="H10898" s="90"/>
    </row>
    <row r="10899" spans="1:8">
      <c r="A10899" s="90"/>
      <c r="B10899" s="90"/>
      <c r="C10899" s="90"/>
      <c r="D10899" s="90"/>
      <c r="E10899" s="90"/>
      <c r="F10899" s="90"/>
      <c r="G10899" s="90"/>
      <c r="H10899" s="90"/>
    </row>
    <row r="10900" spans="1:8">
      <c r="A10900" s="90"/>
      <c r="B10900" s="90"/>
      <c r="C10900" s="90"/>
      <c r="D10900" s="90"/>
      <c r="E10900" s="90"/>
      <c r="F10900" s="90"/>
      <c r="G10900" s="90"/>
      <c r="H10900" s="90"/>
    </row>
    <row r="10901" spans="1:8">
      <c r="A10901" s="90"/>
      <c r="B10901" s="90"/>
      <c r="C10901" s="90"/>
      <c r="D10901" s="90"/>
      <c r="E10901" s="90"/>
      <c r="F10901" s="90"/>
      <c r="G10901" s="90"/>
      <c r="H10901" s="90"/>
    </row>
    <row r="10902" spans="1:8">
      <c r="A10902" s="90"/>
      <c r="B10902" s="90"/>
      <c r="C10902" s="90"/>
      <c r="D10902" s="90"/>
      <c r="E10902" s="90"/>
      <c r="F10902" s="90"/>
      <c r="G10902" s="90"/>
      <c r="H10902" s="90"/>
    </row>
    <row r="10903" spans="1:8">
      <c r="A10903" s="90"/>
      <c r="B10903" s="90"/>
      <c r="C10903" s="90"/>
      <c r="D10903" s="90"/>
      <c r="E10903" s="90"/>
      <c r="F10903" s="90"/>
      <c r="G10903" s="90"/>
      <c r="H10903" s="90"/>
    </row>
    <row r="10904" spans="1:8">
      <c r="A10904" s="90"/>
      <c r="B10904" s="90"/>
      <c r="C10904" s="90"/>
      <c r="D10904" s="90"/>
      <c r="E10904" s="90"/>
      <c r="F10904" s="90"/>
      <c r="G10904" s="90"/>
      <c r="H10904" s="90"/>
    </row>
    <row r="10905" spans="1:8">
      <c r="A10905" s="90"/>
      <c r="B10905" s="90"/>
      <c r="C10905" s="90"/>
      <c r="D10905" s="90"/>
      <c r="E10905" s="90"/>
      <c r="F10905" s="90"/>
      <c r="G10905" s="90"/>
      <c r="H10905" s="90"/>
    </row>
    <row r="10906" spans="1:8">
      <c r="A10906" s="90"/>
      <c r="B10906" s="90"/>
      <c r="C10906" s="90"/>
      <c r="D10906" s="90"/>
      <c r="E10906" s="90"/>
      <c r="F10906" s="90"/>
      <c r="G10906" s="90"/>
      <c r="H10906" s="90"/>
    </row>
    <row r="10907" spans="1:8">
      <c r="A10907" s="90"/>
      <c r="B10907" s="90"/>
      <c r="C10907" s="90"/>
      <c r="D10907" s="90"/>
      <c r="E10907" s="90"/>
      <c r="F10907" s="90"/>
      <c r="G10907" s="90"/>
      <c r="H10907" s="90"/>
    </row>
    <row r="10908" spans="1:8">
      <c r="A10908" s="90"/>
      <c r="B10908" s="90"/>
      <c r="C10908" s="90"/>
      <c r="D10908" s="90"/>
      <c r="E10908" s="90"/>
      <c r="F10908" s="90"/>
      <c r="G10908" s="90"/>
      <c r="H10908" s="90"/>
    </row>
    <row r="10909" spans="1:8">
      <c r="A10909" s="90"/>
      <c r="B10909" s="90"/>
      <c r="C10909" s="90"/>
      <c r="D10909" s="90"/>
      <c r="E10909" s="90"/>
      <c r="F10909" s="90"/>
      <c r="G10909" s="90"/>
      <c r="H10909" s="90"/>
    </row>
    <row r="10910" spans="1:8">
      <c r="A10910" s="90"/>
      <c r="B10910" s="90"/>
      <c r="C10910" s="90"/>
      <c r="D10910" s="90"/>
      <c r="E10910" s="90"/>
      <c r="F10910" s="90"/>
      <c r="G10910" s="90"/>
      <c r="H10910" s="90"/>
    </row>
    <row r="10911" spans="1:8">
      <c r="A10911" s="90"/>
      <c r="B10911" s="90"/>
      <c r="C10911" s="90"/>
      <c r="D10911" s="90"/>
      <c r="E10911" s="90"/>
      <c r="F10911" s="90"/>
      <c r="G10911" s="90"/>
      <c r="H10911" s="90"/>
    </row>
    <row r="10912" spans="1:8">
      <c r="A10912" s="90"/>
      <c r="B10912" s="90"/>
      <c r="C10912" s="90"/>
      <c r="D10912" s="90"/>
      <c r="E10912" s="90"/>
      <c r="F10912" s="90"/>
      <c r="G10912" s="90"/>
      <c r="H10912" s="90"/>
    </row>
    <row r="10913" spans="1:8">
      <c r="A10913" s="90"/>
      <c r="B10913" s="90"/>
      <c r="C10913" s="90"/>
      <c r="D10913" s="90"/>
      <c r="E10913" s="90"/>
      <c r="F10913" s="90"/>
      <c r="G10913" s="90"/>
      <c r="H10913" s="90"/>
    </row>
    <row r="10914" spans="1:8">
      <c r="A10914" s="90"/>
      <c r="B10914" s="90"/>
      <c r="C10914" s="90"/>
      <c r="D10914" s="90"/>
      <c r="E10914" s="90"/>
      <c r="F10914" s="90"/>
      <c r="G10914" s="90"/>
      <c r="H10914" s="90"/>
    </row>
    <row r="10915" spans="1:8">
      <c r="A10915" s="90"/>
      <c r="B10915" s="90"/>
      <c r="C10915" s="90"/>
      <c r="D10915" s="90"/>
      <c r="E10915" s="90"/>
      <c r="F10915" s="90"/>
      <c r="G10915" s="90"/>
      <c r="H10915" s="90"/>
    </row>
    <row r="10916" spans="1:8">
      <c r="A10916" s="90"/>
      <c r="B10916" s="90"/>
      <c r="C10916" s="90"/>
      <c r="D10916" s="90"/>
      <c r="E10916" s="90"/>
      <c r="F10916" s="90"/>
      <c r="G10916" s="90"/>
      <c r="H10916" s="90"/>
    </row>
    <row r="10917" spans="1:8">
      <c r="A10917" s="90"/>
      <c r="B10917" s="90"/>
      <c r="C10917" s="90"/>
      <c r="D10917" s="90"/>
      <c r="E10917" s="90"/>
      <c r="F10917" s="90"/>
      <c r="G10917" s="90"/>
      <c r="H10917" s="90"/>
    </row>
    <row r="10918" spans="1:8">
      <c r="A10918" s="90"/>
      <c r="B10918" s="90"/>
      <c r="C10918" s="90"/>
      <c r="D10918" s="90"/>
      <c r="E10918" s="90"/>
      <c r="F10918" s="90"/>
      <c r="G10918" s="90"/>
      <c r="H10918" s="90"/>
    </row>
    <row r="10919" spans="1:8">
      <c r="A10919" s="90"/>
      <c r="B10919" s="90"/>
      <c r="C10919" s="90"/>
      <c r="D10919" s="90"/>
      <c r="E10919" s="90"/>
      <c r="F10919" s="90"/>
      <c r="G10919" s="90"/>
      <c r="H10919" s="90"/>
    </row>
    <row r="10920" spans="1:8">
      <c r="A10920" s="90"/>
      <c r="B10920" s="90"/>
      <c r="C10920" s="90"/>
      <c r="D10920" s="90"/>
      <c r="E10920" s="90"/>
      <c r="F10920" s="90"/>
      <c r="G10920" s="90"/>
      <c r="H10920" s="90"/>
    </row>
    <row r="10921" spans="1:8">
      <c r="A10921" s="90"/>
      <c r="B10921" s="90"/>
      <c r="C10921" s="90"/>
      <c r="D10921" s="90"/>
      <c r="E10921" s="90"/>
      <c r="F10921" s="90"/>
      <c r="G10921" s="90"/>
      <c r="H10921" s="90"/>
    </row>
    <row r="10922" spans="1:8">
      <c r="A10922" s="90"/>
      <c r="B10922" s="90"/>
      <c r="C10922" s="90"/>
      <c r="D10922" s="90"/>
      <c r="E10922" s="90"/>
      <c r="F10922" s="90"/>
      <c r="G10922" s="90"/>
      <c r="H10922" s="90"/>
    </row>
    <row r="10923" spans="1:8">
      <c r="A10923" s="90"/>
      <c r="B10923" s="90"/>
      <c r="C10923" s="90"/>
      <c r="D10923" s="90"/>
      <c r="E10923" s="90"/>
      <c r="F10923" s="90"/>
      <c r="G10923" s="90"/>
      <c r="H10923" s="90"/>
    </row>
    <row r="10924" spans="1:8">
      <c r="A10924" s="90"/>
      <c r="B10924" s="90"/>
      <c r="C10924" s="90"/>
      <c r="D10924" s="90"/>
      <c r="E10924" s="90"/>
      <c r="F10924" s="90"/>
      <c r="G10924" s="90"/>
      <c r="H10924" s="90"/>
    </row>
    <row r="10925" spans="1:8">
      <c r="A10925" s="90"/>
      <c r="B10925" s="90"/>
      <c r="C10925" s="90"/>
      <c r="D10925" s="90"/>
      <c r="E10925" s="90"/>
      <c r="F10925" s="90"/>
      <c r="G10925" s="90"/>
      <c r="H10925" s="90"/>
    </row>
    <row r="10926" spans="1:8">
      <c r="A10926" s="90"/>
      <c r="B10926" s="90"/>
      <c r="C10926" s="90"/>
      <c r="D10926" s="90"/>
      <c r="E10926" s="90"/>
      <c r="F10926" s="90"/>
      <c r="G10926" s="90"/>
      <c r="H10926" s="90"/>
    </row>
    <row r="10927" spans="1:8">
      <c r="A10927" s="90"/>
      <c r="B10927" s="90"/>
      <c r="C10927" s="90"/>
      <c r="D10927" s="90"/>
      <c r="E10927" s="90"/>
      <c r="F10927" s="90"/>
      <c r="G10927" s="90"/>
      <c r="H10927" s="90"/>
    </row>
    <row r="10928" spans="1:8">
      <c r="A10928" s="90"/>
      <c r="B10928" s="90"/>
      <c r="C10928" s="90"/>
      <c r="D10928" s="90"/>
      <c r="E10928" s="90"/>
      <c r="F10928" s="90"/>
      <c r="G10928" s="90"/>
      <c r="H10928" s="90"/>
    </row>
    <row r="10929" spans="1:8">
      <c r="A10929" s="90"/>
      <c r="B10929" s="90"/>
      <c r="C10929" s="90"/>
      <c r="D10929" s="90"/>
      <c r="E10929" s="90"/>
      <c r="F10929" s="90"/>
      <c r="G10929" s="90"/>
      <c r="H10929" s="90"/>
    </row>
    <row r="10930" spans="1:8">
      <c r="A10930" s="90"/>
      <c r="B10930" s="90"/>
      <c r="C10930" s="90"/>
      <c r="D10930" s="90"/>
      <c r="E10930" s="90"/>
      <c r="F10930" s="90"/>
      <c r="G10930" s="90"/>
      <c r="H10930" s="90"/>
    </row>
    <row r="10931" spans="1:8">
      <c r="A10931" s="90"/>
      <c r="B10931" s="90"/>
      <c r="C10931" s="90"/>
      <c r="D10931" s="90"/>
      <c r="E10931" s="90"/>
      <c r="F10931" s="90"/>
      <c r="G10931" s="90"/>
      <c r="H10931" s="90"/>
    </row>
    <row r="10932" spans="1:8">
      <c r="A10932" s="90"/>
      <c r="B10932" s="90"/>
      <c r="C10932" s="90"/>
      <c r="D10932" s="90"/>
      <c r="E10932" s="90"/>
      <c r="F10932" s="90"/>
      <c r="G10932" s="90"/>
      <c r="H10932" s="90"/>
    </row>
    <row r="10933" spans="1:8">
      <c r="A10933" s="90"/>
      <c r="B10933" s="90"/>
      <c r="C10933" s="90"/>
      <c r="D10933" s="90"/>
      <c r="E10933" s="90"/>
      <c r="F10933" s="90"/>
      <c r="G10933" s="90"/>
      <c r="H10933" s="90"/>
    </row>
    <row r="10934" spans="1:8">
      <c r="A10934" s="90"/>
      <c r="B10934" s="90"/>
      <c r="C10934" s="90"/>
      <c r="D10934" s="90"/>
      <c r="E10934" s="90"/>
      <c r="F10934" s="90"/>
      <c r="G10934" s="90"/>
      <c r="H10934" s="90"/>
    </row>
    <row r="10935" spans="1:8">
      <c r="A10935" s="90"/>
      <c r="B10935" s="90"/>
      <c r="C10935" s="90"/>
      <c r="D10935" s="90"/>
      <c r="E10935" s="90"/>
      <c r="F10935" s="90"/>
      <c r="G10935" s="90"/>
      <c r="H10935" s="90"/>
    </row>
    <row r="10936" spans="1:8">
      <c r="A10936" s="90"/>
      <c r="B10936" s="90"/>
      <c r="C10936" s="90"/>
      <c r="D10936" s="90"/>
      <c r="E10936" s="90"/>
      <c r="F10936" s="90"/>
      <c r="G10936" s="90"/>
      <c r="H10936" s="90"/>
    </row>
    <row r="10937" spans="1:8">
      <c r="A10937" s="90"/>
      <c r="B10937" s="90"/>
      <c r="C10937" s="90"/>
      <c r="D10937" s="90"/>
      <c r="E10937" s="90"/>
      <c r="F10937" s="90"/>
      <c r="G10937" s="90"/>
      <c r="H10937" s="90"/>
    </row>
    <row r="10938" spans="1:8">
      <c r="A10938" s="90"/>
      <c r="B10938" s="90"/>
      <c r="C10938" s="90"/>
      <c r="D10938" s="90"/>
      <c r="E10938" s="90"/>
      <c r="F10938" s="90"/>
      <c r="G10938" s="90"/>
      <c r="H10938" s="90"/>
    </row>
    <row r="10939" spans="1:8">
      <c r="A10939" s="90"/>
      <c r="B10939" s="90"/>
      <c r="C10939" s="90"/>
      <c r="D10939" s="90"/>
      <c r="E10939" s="90"/>
      <c r="F10939" s="90"/>
      <c r="G10939" s="90"/>
      <c r="H10939" s="90"/>
    </row>
    <row r="10940" spans="1:8">
      <c r="A10940" s="90"/>
      <c r="B10940" s="90"/>
      <c r="C10940" s="90"/>
      <c r="D10940" s="90"/>
      <c r="E10940" s="90"/>
      <c r="F10940" s="90"/>
      <c r="G10940" s="90"/>
      <c r="H10940" s="90"/>
    </row>
    <row r="10941" spans="1:8">
      <c r="A10941" s="90"/>
      <c r="B10941" s="90"/>
      <c r="C10941" s="90"/>
      <c r="D10941" s="90"/>
      <c r="E10941" s="90"/>
      <c r="F10941" s="90"/>
      <c r="G10941" s="90"/>
      <c r="H10941" s="90"/>
    </row>
    <row r="10942" spans="1:8">
      <c r="A10942" s="90"/>
      <c r="B10942" s="90"/>
      <c r="C10942" s="90"/>
      <c r="D10942" s="90"/>
      <c r="E10942" s="90"/>
      <c r="F10942" s="90"/>
      <c r="G10942" s="90"/>
      <c r="H10942" s="90"/>
    </row>
    <row r="10943" spans="1:8">
      <c r="A10943" s="90"/>
      <c r="B10943" s="90"/>
      <c r="C10943" s="90"/>
      <c r="D10943" s="90"/>
      <c r="E10943" s="90"/>
      <c r="F10943" s="90"/>
      <c r="G10943" s="90"/>
      <c r="H10943" s="90"/>
    </row>
    <row r="10944" spans="1:8">
      <c r="A10944" s="90"/>
      <c r="B10944" s="90"/>
      <c r="C10944" s="90"/>
      <c r="D10944" s="90"/>
      <c r="E10944" s="90"/>
      <c r="F10944" s="90"/>
      <c r="G10944" s="90"/>
      <c r="H10944" s="90"/>
    </row>
    <row r="10945" spans="1:8">
      <c r="A10945" s="90"/>
      <c r="B10945" s="90"/>
      <c r="C10945" s="90"/>
      <c r="D10945" s="90"/>
      <c r="E10945" s="90"/>
      <c r="F10945" s="90"/>
      <c r="G10945" s="90"/>
      <c r="H10945" s="90"/>
    </row>
    <row r="10946" spans="1:8">
      <c r="A10946" s="90"/>
      <c r="B10946" s="90"/>
      <c r="C10946" s="90"/>
      <c r="D10946" s="90"/>
      <c r="E10946" s="90"/>
      <c r="F10946" s="90"/>
      <c r="G10946" s="90"/>
      <c r="H10946" s="90"/>
    </row>
    <row r="10947" spans="1:8">
      <c r="A10947" s="90"/>
      <c r="B10947" s="90"/>
      <c r="C10947" s="90"/>
      <c r="D10947" s="90"/>
      <c r="E10947" s="90"/>
      <c r="F10947" s="90"/>
      <c r="G10947" s="90"/>
      <c r="H10947" s="90"/>
    </row>
    <row r="10948" spans="1:8">
      <c r="A10948" s="90"/>
      <c r="B10948" s="90"/>
      <c r="C10948" s="90"/>
      <c r="D10948" s="90"/>
      <c r="E10948" s="90"/>
      <c r="F10948" s="90"/>
      <c r="G10948" s="90"/>
      <c r="H10948" s="90"/>
    </row>
    <row r="10949" spans="1:8">
      <c r="A10949" s="90"/>
      <c r="B10949" s="90"/>
      <c r="C10949" s="90"/>
      <c r="D10949" s="90"/>
      <c r="E10949" s="90"/>
      <c r="F10949" s="90"/>
      <c r="G10949" s="90"/>
      <c r="H10949" s="90"/>
    </row>
    <row r="10950" spans="1:8">
      <c r="A10950" s="90"/>
      <c r="B10950" s="90"/>
      <c r="C10950" s="90"/>
      <c r="D10950" s="90"/>
      <c r="E10950" s="90"/>
      <c r="F10950" s="90"/>
      <c r="G10950" s="90"/>
      <c r="H10950" s="90"/>
    </row>
    <row r="10951" spans="1:8">
      <c r="A10951" s="90"/>
      <c r="B10951" s="90"/>
      <c r="C10951" s="90"/>
      <c r="D10951" s="90"/>
      <c r="E10951" s="90"/>
      <c r="F10951" s="90"/>
      <c r="G10951" s="90"/>
      <c r="H10951" s="90"/>
    </row>
    <row r="10952" spans="1:8">
      <c r="A10952" s="90"/>
      <c r="B10952" s="90"/>
      <c r="C10952" s="90"/>
      <c r="D10952" s="90"/>
      <c r="E10952" s="90"/>
      <c r="F10952" s="90"/>
      <c r="G10952" s="90"/>
      <c r="H10952" s="90"/>
    </row>
    <row r="10953" spans="1:8">
      <c r="A10953" s="90"/>
      <c r="B10953" s="90"/>
      <c r="C10953" s="90"/>
      <c r="D10953" s="90"/>
      <c r="E10953" s="90"/>
      <c r="F10953" s="90"/>
      <c r="G10953" s="90"/>
      <c r="H10953" s="90"/>
    </row>
    <row r="10954" spans="1:8">
      <c r="A10954" s="90"/>
      <c r="B10954" s="90"/>
      <c r="C10954" s="90"/>
      <c r="D10954" s="90"/>
      <c r="E10954" s="90"/>
      <c r="F10954" s="90"/>
      <c r="G10954" s="90"/>
      <c r="H10954" s="90"/>
    </row>
    <row r="10955" spans="1:8">
      <c r="A10955" s="90"/>
      <c r="B10955" s="90"/>
      <c r="C10955" s="90"/>
      <c r="D10955" s="90"/>
      <c r="E10955" s="90"/>
      <c r="F10955" s="90"/>
      <c r="G10955" s="90"/>
      <c r="H10955" s="90"/>
    </row>
    <row r="10956" spans="1:8">
      <c r="A10956" s="90"/>
      <c r="B10956" s="90"/>
      <c r="C10956" s="90"/>
      <c r="D10956" s="90"/>
      <c r="E10956" s="90"/>
      <c r="F10956" s="90"/>
      <c r="G10956" s="90"/>
      <c r="H10956" s="90"/>
    </row>
    <row r="10957" spans="1:8">
      <c r="A10957" s="90"/>
      <c r="B10957" s="90"/>
      <c r="C10957" s="90"/>
      <c r="D10957" s="90"/>
      <c r="E10957" s="90"/>
      <c r="F10957" s="90"/>
      <c r="G10957" s="90"/>
      <c r="H10957" s="90"/>
    </row>
    <row r="10958" spans="1:8">
      <c r="A10958" s="90"/>
      <c r="B10958" s="90"/>
      <c r="C10958" s="90"/>
      <c r="D10958" s="90"/>
      <c r="E10958" s="90"/>
      <c r="F10958" s="90"/>
      <c r="G10958" s="90"/>
      <c r="H10958" s="90"/>
    </row>
    <row r="10959" spans="1:8">
      <c r="A10959" s="90"/>
      <c r="B10959" s="90"/>
      <c r="C10959" s="90"/>
      <c r="D10959" s="90"/>
      <c r="E10959" s="90"/>
      <c r="F10959" s="90"/>
      <c r="G10959" s="90"/>
      <c r="H10959" s="90"/>
    </row>
    <row r="10960" spans="1:8">
      <c r="A10960" s="90"/>
      <c r="B10960" s="90"/>
      <c r="C10960" s="90"/>
      <c r="D10960" s="90"/>
      <c r="E10960" s="90"/>
      <c r="F10960" s="90"/>
      <c r="G10960" s="90"/>
      <c r="H10960" s="90"/>
    </row>
    <row r="10961" spans="1:8">
      <c r="A10961" s="90"/>
      <c r="B10961" s="90"/>
      <c r="C10961" s="90"/>
      <c r="D10961" s="90"/>
      <c r="E10961" s="90"/>
      <c r="F10961" s="90"/>
      <c r="G10961" s="90"/>
      <c r="H10961" s="90"/>
    </row>
    <row r="10962" spans="1:8">
      <c r="A10962" s="90"/>
      <c r="B10962" s="90"/>
      <c r="C10962" s="90"/>
      <c r="D10962" s="90"/>
      <c r="E10962" s="90"/>
      <c r="F10962" s="90"/>
      <c r="G10962" s="90"/>
      <c r="H10962" s="90"/>
    </row>
    <row r="10963" spans="1:8">
      <c r="A10963" s="90"/>
      <c r="B10963" s="90"/>
      <c r="C10963" s="90"/>
      <c r="D10963" s="90"/>
      <c r="E10963" s="90"/>
      <c r="F10963" s="90"/>
      <c r="G10963" s="90"/>
      <c r="H10963" s="90"/>
    </row>
    <row r="10964" spans="1:8">
      <c r="A10964" s="90"/>
      <c r="B10964" s="90"/>
      <c r="C10964" s="90"/>
      <c r="D10964" s="90"/>
      <c r="E10964" s="90"/>
      <c r="F10964" s="90"/>
      <c r="G10964" s="90"/>
      <c r="H10964" s="90"/>
    </row>
    <row r="10965" spans="1:8">
      <c r="A10965" s="90"/>
      <c r="B10965" s="90"/>
      <c r="C10965" s="90"/>
      <c r="D10965" s="90"/>
      <c r="E10965" s="90"/>
      <c r="F10965" s="90"/>
      <c r="G10965" s="90"/>
      <c r="H10965" s="90"/>
    </row>
    <row r="10966" spans="1:8">
      <c r="A10966" s="90"/>
      <c r="B10966" s="90"/>
      <c r="C10966" s="90"/>
      <c r="D10966" s="90"/>
      <c r="E10966" s="90"/>
      <c r="F10966" s="90"/>
      <c r="G10966" s="90"/>
      <c r="H10966" s="90"/>
    </row>
    <row r="10967" spans="1:8">
      <c r="A10967" s="90"/>
      <c r="B10967" s="90"/>
      <c r="C10967" s="90"/>
      <c r="D10967" s="90"/>
      <c r="E10967" s="90"/>
      <c r="F10967" s="90"/>
      <c r="G10967" s="90"/>
      <c r="H10967" s="90"/>
    </row>
    <row r="10968" spans="1:8">
      <c r="A10968" s="90"/>
      <c r="B10968" s="90"/>
      <c r="C10968" s="90"/>
      <c r="D10968" s="90"/>
      <c r="E10968" s="90"/>
      <c r="F10968" s="90"/>
      <c r="G10968" s="90"/>
      <c r="H10968" s="90"/>
    </row>
    <row r="10969" spans="1:8">
      <c r="A10969" s="90"/>
      <c r="B10969" s="90"/>
      <c r="C10969" s="90"/>
      <c r="D10969" s="90"/>
      <c r="E10969" s="90"/>
      <c r="F10969" s="90"/>
      <c r="G10969" s="90"/>
      <c r="H10969" s="90"/>
    </row>
    <row r="10970" spans="1:8">
      <c r="A10970" s="90"/>
      <c r="B10970" s="90"/>
      <c r="C10970" s="90"/>
      <c r="D10970" s="90"/>
      <c r="E10970" s="90"/>
      <c r="F10970" s="90"/>
      <c r="G10970" s="90"/>
      <c r="H10970" s="90"/>
    </row>
    <row r="10971" spans="1:8">
      <c r="A10971" s="90"/>
      <c r="B10971" s="90"/>
      <c r="C10971" s="90"/>
      <c r="D10971" s="90"/>
      <c r="E10971" s="90"/>
      <c r="F10971" s="90"/>
      <c r="G10971" s="90"/>
      <c r="H10971" s="90"/>
    </row>
    <row r="10972" spans="1:8">
      <c r="A10972" s="90"/>
      <c r="B10972" s="90"/>
      <c r="C10972" s="90"/>
      <c r="D10972" s="90"/>
      <c r="E10972" s="90"/>
      <c r="F10972" s="90"/>
      <c r="G10972" s="90"/>
      <c r="H10972" s="90"/>
    </row>
    <row r="10973" spans="1:8">
      <c r="A10973" s="90"/>
      <c r="B10973" s="90"/>
      <c r="C10973" s="90"/>
      <c r="D10973" s="90"/>
      <c r="E10973" s="90"/>
      <c r="F10973" s="90"/>
      <c r="G10973" s="90"/>
      <c r="H10973" s="90"/>
    </row>
    <row r="10974" spans="1:8">
      <c r="A10974" s="90"/>
      <c r="B10974" s="90"/>
      <c r="C10974" s="90"/>
      <c r="D10974" s="90"/>
      <c r="E10974" s="90"/>
      <c r="F10974" s="90"/>
      <c r="G10974" s="90"/>
      <c r="H10974" s="90"/>
    </row>
    <row r="10975" spans="1:8">
      <c r="A10975" s="90"/>
      <c r="B10975" s="90"/>
      <c r="C10975" s="90"/>
      <c r="D10975" s="90"/>
      <c r="E10975" s="90"/>
      <c r="F10975" s="90"/>
      <c r="G10975" s="90"/>
      <c r="H10975" s="90"/>
    </row>
    <row r="10976" spans="1:8">
      <c r="A10976" s="90"/>
      <c r="B10976" s="90"/>
      <c r="C10976" s="90"/>
      <c r="D10976" s="90"/>
      <c r="E10976" s="90"/>
      <c r="F10976" s="90"/>
      <c r="G10976" s="90"/>
      <c r="H10976" s="90"/>
    </row>
    <row r="10977" spans="1:8">
      <c r="A10977" s="90"/>
      <c r="B10977" s="90"/>
      <c r="C10977" s="90"/>
      <c r="D10977" s="90"/>
      <c r="E10977" s="90"/>
      <c r="F10977" s="90"/>
      <c r="G10977" s="90"/>
      <c r="H10977" s="90"/>
    </row>
    <row r="10978" spans="1:8">
      <c r="A10978" s="90"/>
      <c r="B10978" s="90"/>
      <c r="C10978" s="90"/>
      <c r="D10978" s="90"/>
      <c r="E10978" s="90"/>
      <c r="F10978" s="90"/>
      <c r="G10978" s="90"/>
      <c r="H10978" s="90"/>
    </row>
    <row r="10979" spans="1:8">
      <c r="A10979" s="90"/>
      <c r="B10979" s="90"/>
      <c r="C10979" s="90"/>
      <c r="D10979" s="90"/>
      <c r="E10979" s="90"/>
      <c r="F10979" s="90"/>
      <c r="G10979" s="90"/>
      <c r="H10979" s="90"/>
    </row>
    <row r="10980" spans="1:8">
      <c r="A10980" s="90"/>
      <c r="B10980" s="90"/>
      <c r="C10980" s="90"/>
      <c r="D10980" s="90"/>
      <c r="E10980" s="90"/>
      <c r="F10980" s="90"/>
      <c r="G10980" s="90"/>
      <c r="H10980" s="90"/>
    </row>
    <row r="10981" spans="1:8">
      <c r="A10981" s="90"/>
      <c r="B10981" s="90"/>
      <c r="C10981" s="90"/>
      <c r="D10981" s="90"/>
      <c r="E10981" s="90"/>
      <c r="F10981" s="90"/>
      <c r="G10981" s="90"/>
      <c r="H10981" s="90"/>
    </row>
    <row r="10982" spans="1:8">
      <c r="A10982" s="90"/>
      <c r="B10982" s="90"/>
      <c r="C10982" s="90"/>
      <c r="D10982" s="90"/>
      <c r="E10982" s="90"/>
      <c r="F10982" s="90"/>
      <c r="G10982" s="90"/>
      <c r="H10982" s="90"/>
    </row>
    <row r="10983" spans="1:8">
      <c r="A10983" s="90"/>
      <c r="B10983" s="90"/>
      <c r="C10983" s="90"/>
      <c r="D10983" s="90"/>
      <c r="E10983" s="90"/>
      <c r="F10983" s="90"/>
      <c r="G10983" s="90"/>
      <c r="H10983" s="90"/>
    </row>
    <row r="10984" spans="1:8">
      <c r="A10984" s="90"/>
      <c r="B10984" s="90"/>
      <c r="C10984" s="90"/>
      <c r="D10984" s="90"/>
      <c r="E10984" s="90"/>
      <c r="F10984" s="90"/>
      <c r="G10984" s="90"/>
      <c r="H10984" s="90"/>
    </row>
    <row r="10985" spans="1:8">
      <c r="A10985" s="90"/>
      <c r="B10985" s="90"/>
      <c r="C10985" s="90"/>
      <c r="D10985" s="90"/>
      <c r="E10985" s="90"/>
      <c r="F10985" s="90"/>
      <c r="G10985" s="90"/>
      <c r="H10985" s="90"/>
    </row>
    <row r="10986" spans="1:8">
      <c r="A10986" s="90"/>
      <c r="B10986" s="90"/>
      <c r="C10986" s="90"/>
      <c r="D10986" s="90"/>
      <c r="E10986" s="90"/>
      <c r="F10986" s="90"/>
      <c r="G10986" s="90"/>
      <c r="H10986" s="90"/>
    </row>
    <row r="10987" spans="1:8">
      <c r="A10987" s="90"/>
      <c r="B10987" s="90"/>
      <c r="C10987" s="90"/>
      <c r="D10987" s="90"/>
      <c r="E10987" s="90"/>
      <c r="F10987" s="90"/>
      <c r="G10987" s="90"/>
      <c r="H10987" s="90"/>
    </row>
    <row r="10988" spans="1:8">
      <c r="A10988" s="90"/>
      <c r="B10988" s="90"/>
      <c r="C10988" s="90"/>
      <c r="D10988" s="90"/>
      <c r="E10988" s="90"/>
      <c r="F10988" s="90"/>
      <c r="G10988" s="90"/>
      <c r="H10988" s="90"/>
    </row>
    <row r="10989" spans="1:8">
      <c r="A10989" s="90"/>
      <c r="B10989" s="90"/>
      <c r="C10989" s="90"/>
      <c r="D10989" s="90"/>
      <c r="E10989" s="90"/>
      <c r="F10989" s="90"/>
      <c r="G10989" s="90"/>
      <c r="H10989" s="90"/>
    </row>
    <row r="10990" spans="1:8">
      <c r="A10990" s="90"/>
      <c r="B10990" s="90"/>
      <c r="C10990" s="90"/>
      <c r="D10990" s="90"/>
      <c r="E10990" s="90"/>
      <c r="F10990" s="90"/>
      <c r="G10990" s="90"/>
      <c r="H10990" s="90"/>
    </row>
    <row r="10991" spans="1:8">
      <c r="A10991" s="90"/>
      <c r="B10991" s="90"/>
      <c r="C10991" s="90"/>
      <c r="D10991" s="90"/>
      <c r="E10991" s="90"/>
      <c r="F10991" s="90"/>
      <c r="G10991" s="90"/>
      <c r="H10991" s="90"/>
    </row>
    <row r="10992" spans="1:8">
      <c r="A10992" s="90"/>
      <c r="B10992" s="90"/>
      <c r="C10992" s="90"/>
      <c r="D10992" s="90"/>
      <c r="E10992" s="90"/>
      <c r="F10992" s="90"/>
      <c r="G10992" s="90"/>
      <c r="H10992" s="90"/>
    </row>
    <row r="10993" spans="1:8">
      <c r="A10993" s="90"/>
      <c r="B10993" s="90"/>
      <c r="C10993" s="90"/>
      <c r="D10993" s="90"/>
      <c r="E10993" s="90"/>
      <c r="F10993" s="90"/>
      <c r="G10993" s="90"/>
      <c r="H10993" s="90"/>
    </row>
    <row r="10994" spans="1:8">
      <c r="A10994" s="90"/>
      <c r="B10994" s="90"/>
      <c r="C10994" s="90"/>
      <c r="D10994" s="90"/>
      <c r="E10994" s="90"/>
      <c r="F10994" s="90"/>
      <c r="G10994" s="90"/>
      <c r="H10994" s="90"/>
    </row>
    <row r="10995" spans="1:8">
      <c r="A10995" s="90"/>
      <c r="B10995" s="90"/>
      <c r="C10995" s="90"/>
      <c r="D10995" s="90"/>
      <c r="E10995" s="90"/>
      <c r="F10995" s="90"/>
      <c r="G10995" s="90"/>
      <c r="H10995" s="90"/>
    </row>
    <row r="10996" spans="1:8">
      <c r="A10996" s="90"/>
      <c r="B10996" s="90"/>
      <c r="C10996" s="90"/>
      <c r="D10996" s="90"/>
      <c r="E10996" s="90"/>
      <c r="F10996" s="90"/>
      <c r="G10996" s="90"/>
      <c r="H10996" s="90"/>
    </row>
    <row r="10997" spans="1:8">
      <c r="A10997" s="90"/>
      <c r="B10997" s="90"/>
      <c r="C10997" s="90"/>
      <c r="D10997" s="90"/>
      <c r="E10997" s="90"/>
      <c r="F10997" s="90"/>
      <c r="G10997" s="90"/>
      <c r="H10997" s="90"/>
    </row>
    <row r="10998" spans="1:8">
      <c r="A10998" s="90"/>
      <c r="B10998" s="90"/>
      <c r="C10998" s="90"/>
      <c r="D10998" s="90"/>
      <c r="E10998" s="90"/>
      <c r="F10998" s="90"/>
      <c r="G10998" s="90"/>
      <c r="H10998" s="90"/>
    </row>
    <row r="10999" spans="1:8">
      <c r="A10999" s="90"/>
      <c r="B10999" s="90"/>
      <c r="C10999" s="90"/>
      <c r="D10999" s="90"/>
      <c r="E10999" s="90"/>
      <c r="F10999" s="90"/>
      <c r="G10999" s="90"/>
      <c r="H10999" s="90"/>
    </row>
    <row r="11000" spans="1:8">
      <c r="A11000" s="90"/>
      <c r="B11000" s="90"/>
      <c r="C11000" s="90"/>
      <c r="D11000" s="90"/>
      <c r="E11000" s="90"/>
      <c r="F11000" s="90"/>
      <c r="G11000" s="90"/>
      <c r="H11000" s="90"/>
    </row>
    <row r="11001" spans="1:8">
      <c r="A11001" s="90"/>
      <c r="B11001" s="90"/>
      <c r="C11001" s="90"/>
      <c r="D11001" s="90"/>
      <c r="E11001" s="90"/>
      <c r="F11001" s="90"/>
      <c r="G11001" s="90"/>
      <c r="H11001" s="90"/>
    </row>
    <row r="11002" spans="1:8">
      <c r="A11002" s="90"/>
      <c r="B11002" s="90"/>
      <c r="C11002" s="90"/>
      <c r="D11002" s="90"/>
      <c r="E11002" s="90"/>
      <c r="F11002" s="90"/>
      <c r="G11002" s="90"/>
      <c r="H11002" s="90"/>
    </row>
    <row r="11003" spans="1:8">
      <c r="A11003" s="90"/>
      <c r="B11003" s="90"/>
      <c r="C11003" s="90"/>
      <c r="D11003" s="90"/>
      <c r="E11003" s="90"/>
      <c r="F11003" s="90"/>
      <c r="G11003" s="90"/>
      <c r="H11003" s="90"/>
    </row>
    <row r="11004" spans="1:8">
      <c r="A11004" s="90"/>
      <c r="B11004" s="90"/>
      <c r="C11004" s="90"/>
      <c r="D11004" s="90"/>
      <c r="E11004" s="90"/>
      <c r="F11004" s="90"/>
      <c r="G11004" s="90"/>
      <c r="H11004" s="90"/>
    </row>
    <row r="11005" spans="1:8">
      <c r="A11005" s="90"/>
      <c r="B11005" s="90"/>
      <c r="C11005" s="90"/>
      <c r="D11005" s="90"/>
      <c r="E11005" s="90"/>
      <c r="F11005" s="90"/>
      <c r="G11005" s="90"/>
      <c r="H11005" s="90"/>
    </row>
    <row r="11006" spans="1:8">
      <c r="A11006" s="90"/>
      <c r="B11006" s="90"/>
      <c r="C11006" s="90"/>
      <c r="D11006" s="90"/>
      <c r="E11006" s="90"/>
      <c r="F11006" s="90"/>
      <c r="G11006" s="90"/>
      <c r="H11006" s="90"/>
    </row>
    <row r="11007" spans="1:8">
      <c r="A11007" s="90"/>
      <c r="B11007" s="90"/>
      <c r="C11007" s="90"/>
      <c r="D11007" s="90"/>
      <c r="E11007" s="90"/>
      <c r="F11007" s="90"/>
      <c r="G11007" s="90"/>
      <c r="H11007" s="90"/>
    </row>
    <row r="11008" spans="1:8">
      <c r="A11008" s="90"/>
      <c r="B11008" s="90"/>
      <c r="C11008" s="90"/>
      <c r="D11008" s="90"/>
      <c r="E11008" s="90"/>
      <c r="F11008" s="90"/>
      <c r="G11008" s="90"/>
      <c r="H11008" s="90"/>
    </row>
    <row r="11009" spans="1:8">
      <c r="A11009" s="90"/>
      <c r="B11009" s="90"/>
      <c r="C11009" s="90"/>
      <c r="D11009" s="90"/>
      <c r="E11009" s="90"/>
      <c r="F11009" s="90"/>
      <c r="G11009" s="90"/>
      <c r="H11009" s="90"/>
    </row>
    <row r="11010" spans="1:8">
      <c r="A11010" s="90"/>
      <c r="B11010" s="90"/>
      <c r="C11010" s="90"/>
      <c r="D11010" s="90"/>
      <c r="E11010" s="90"/>
      <c r="F11010" s="90"/>
      <c r="G11010" s="90"/>
      <c r="H11010" s="90"/>
    </row>
    <row r="11011" spans="1:8">
      <c r="A11011" s="90"/>
      <c r="B11011" s="90"/>
      <c r="C11011" s="90"/>
      <c r="D11011" s="90"/>
      <c r="E11011" s="90"/>
      <c r="F11011" s="90"/>
      <c r="G11011" s="90"/>
      <c r="H11011" s="90"/>
    </row>
    <row r="11012" spans="1:8">
      <c r="A11012" s="90"/>
      <c r="B11012" s="90"/>
      <c r="C11012" s="90"/>
      <c r="D11012" s="90"/>
      <c r="E11012" s="90"/>
      <c r="F11012" s="90"/>
      <c r="G11012" s="90"/>
      <c r="H11012" s="90"/>
    </row>
    <row r="11013" spans="1:8">
      <c r="A11013" s="90"/>
      <c r="B11013" s="90"/>
      <c r="C11013" s="90"/>
      <c r="D11013" s="90"/>
      <c r="E11013" s="90"/>
      <c r="F11013" s="90"/>
      <c r="G11013" s="90"/>
      <c r="H11013" s="90"/>
    </row>
    <row r="11014" spans="1:8">
      <c r="A11014" s="90"/>
      <c r="B11014" s="90"/>
      <c r="C11014" s="90"/>
      <c r="D11014" s="90"/>
      <c r="E11014" s="90"/>
      <c r="F11014" s="90"/>
      <c r="G11014" s="90"/>
      <c r="H11014" s="90"/>
    </row>
    <row r="11015" spans="1:8">
      <c r="A11015" s="90"/>
      <c r="B11015" s="90"/>
      <c r="C11015" s="90"/>
      <c r="D11015" s="90"/>
      <c r="E11015" s="90"/>
      <c r="F11015" s="90"/>
      <c r="G11015" s="90"/>
      <c r="H11015" s="90"/>
    </row>
    <row r="11016" spans="1:8">
      <c r="A11016" s="90"/>
      <c r="B11016" s="90"/>
      <c r="C11016" s="90"/>
      <c r="D11016" s="90"/>
      <c r="E11016" s="90"/>
      <c r="F11016" s="90"/>
      <c r="G11016" s="90"/>
      <c r="H11016" s="90"/>
    </row>
    <row r="11017" spans="1:8">
      <c r="A11017" s="90"/>
      <c r="B11017" s="90"/>
      <c r="C11017" s="90"/>
      <c r="D11017" s="90"/>
      <c r="E11017" s="90"/>
      <c r="F11017" s="90"/>
      <c r="G11017" s="90"/>
      <c r="H11017" s="90"/>
    </row>
    <row r="11018" spans="1:8">
      <c r="A11018" s="90"/>
      <c r="B11018" s="90"/>
      <c r="C11018" s="90"/>
      <c r="D11018" s="90"/>
      <c r="E11018" s="90"/>
      <c r="F11018" s="90"/>
      <c r="G11018" s="90"/>
      <c r="H11018" s="90"/>
    </row>
    <row r="11019" spans="1:8">
      <c r="A11019" s="90"/>
      <c r="B11019" s="90"/>
      <c r="C11019" s="90"/>
      <c r="D11019" s="90"/>
      <c r="E11019" s="90"/>
      <c r="F11019" s="90"/>
      <c r="G11019" s="90"/>
      <c r="H11019" s="90"/>
    </row>
    <row r="11020" spans="1:8">
      <c r="A11020" s="90"/>
      <c r="B11020" s="90"/>
      <c r="C11020" s="90"/>
      <c r="D11020" s="90"/>
      <c r="E11020" s="90"/>
      <c r="F11020" s="90"/>
      <c r="G11020" s="90"/>
      <c r="H11020" s="90"/>
    </row>
    <row r="11021" spans="1:8">
      <c r="A11021" s="90"/>
      <c r="B11021" s="90"/>
      <c r="C11021" s="90"/>
      <c r="D11021" s="90"/>
      <c r="E11021" s="90"/>
      <c r="F11021" s="90"/>
      <c r="G11021" s="90"/>
      <c r="H11021" s="90"/>
    </row>
    <row r="11022" spans="1:8">
      <c r="A11022" s="90"/>
      <c r="B11022" s="90"/>
      <c r="C11022" s="90"/>
      <c r="D11022" s="90"/>
      <c r="E11022" s="90"/>
      <c r="F11022" s="90"/>
      <c r="G11022" s="90"/>
      <c r="H11022" s="90"/>
    </row>
    <row r="11023" spans="1:8">
      <c r="A11023" s="90"/>
      <c r="B11023" s="90"/>
      <c r="C11023" s="90"/>
      <c r="D11023" s="90"/>
      <c r="E11023" s="90"/>
      <c r="F11023" s="90"/>
      <c r="G11023" s="90"/>
      <c r="H11023" s="90"/>
    </row>
    <row r="11024" spans="1:8">
      <c r="A11024" s="90"/>
      <c r="B11024" s="90"/>
      <c r="C11024" s="90"/>
      <c r="D11024" s="90"/>
      <c r="E11024" s="90"/>
      <c r="F11024" s="90"/>
      <c r="G11024" s="90"/>
      <c r="H11024" s="90"/>
    </row>
    <row r="11025" spans="1:8">
      <c r="A11025" s="90"/>
      <c r="B11025" s="90"/>
      <c r="C11025" s="90"/>
      <c r="D11025" s="90"/>
      <c r="E11025" s="90"/>
      <c r="F11025" s="90"/>
      <c r="G11025" s="90"/>
      <c r="H11025" s="90"/>
    </row>
    <row r="11026" spans="1:8">
      <c r="A11026" s="90"/>
      <c r="B11026" s="90"/>
      <c r="C11026" s="90"/>
      <c r="D11026" s="90"/>
      <c r="E11026" s="90"/>
      <c r="F11026" s="90"/>
      <c r="G11026" s="90"/>
      <c r="H11026" s="90"/>
    </row>
    <row r="11027" spans="1:8">
      <c r="A11027" s="90"/>
      <c r="B11027" s="90"/>
      <c r="C11027" s="90"/>
      <c r="D11027" s="90"/>
      <c r="E11027" s="90"/>
      <c r="F11027" s="90"/>
      <c r="G11027" s="90"/>
      <c r="H11027" s="90"/>
    </row>
    <row r="11028" spans="1:8">
      <c r="A11028" s="90"/>
      <c r="B11028" s="90"/>
      <c r="C11028" s="90"/>
      <c r="D11028" s="90"/>
      <c r="E11028" s="90"/>
      <c r="F11028" s="90"/>
      <c r="G11028" s="90"/>
      <c r="H11028" s="90"/>
    </row>
    <row r="11029" spans="1:8">
      <c r="A11029" s="90"/>
      <c r="B11029" s="90"/>
      <c r="C11029" s="90"/>
      <c r="D11029" s="90"/>
      <c r="E11029" s="90"/>
      <c r="F11029" s="90"/>
      <c r="G11029" s="90"/>
      <c r="H11029" s="90"/>
    </row>
    <row r="11030" spans="1:8">
      <c r="A11030" s="90"/>
      <c r="B11030" s="90"/>
      <c r="C11030" s="90"/>
      <c r="D11030" s="90"/>
      <c r="E11030" s="90"/>
      <c r="F11030" s="90"/>
      <c r="G11030" s="90"/>
      <c r="H11030" s="90"/>
    </row>
    <row r="11031" spans="1:8">
      <c r="A11031" s="90"/>
      <c r="B11031" s="90"/>
      <c r="C11031" s="90"/>
      <c r="D11031" s="90"/>
      <c r="E11031" s="90"/>
      <c r="F11031" s="90"/>
      <c r="G11031" s="90"/>
      <c r="H11031" s="90"/>
    </row>
    <row r="11032" spans="1:8">
      <c r="A11032" s="90"/>
      <c r="B11032" s="90"/>
      <c r="C11032" s="90"/>
      <c r="D11032" s="90"/>
      <c r="E11032" s="90"/>
      <c r="F11032" s="90"/>
      <c r="G11032" s="90"/>
      <c r="H11032" s="90"/>
    </row>
    <row r="11033" spans="1:8">
      <c r="A11033" s="90"/>
      <c r="B11033" s="90"/>
      <c r="C11033" s="90"/>
      <c r="D11033" s="90"/>
      <c r="E11033" s="90"/>
      <c r="F11033" s="90"/>
      <c r="G11033" s="90"/>
      <c r="H11033" s="90"/>
    </row>
    <row r="11034" spans="1:8">
      <c r="A11034" s="90"/>
      <c r="B11034" s="90"/>
      <c r="C11034" s="90"/>
      <c r="D11034" s="90"/>
      <c r="E11034" s="90"/>
      <c r="F11034" s="90"/>
      <c r="G11034" s="90"/>
      <c r="H11034" s="90"/>
    </row>
    <row r="11035" spans="1:8">
      <c r="A11035" s="90"/>
      <c r="B11035" s="90"/>
      <c r="C11035" s="90"/>
      <c r="D11035" s="90"/>
      <c r="E11035" s="90"/>
      <c r="F11035" s="90"/>
      <c r="G11035" s="90"/>
      <c r="H11035" s="90"/>
    </row>
    <row r="11036" spans="1:8">
      <c r="A11036" s="90"/>
      <c r="B11036" s="90"/>
      <c r="C11036" s="90"/>
      <c r="D11036" s="90"/>
      <c r="E11036" s="90"/>
      <c r="F11036" s="90"/>
      <c r="G11036" s="90"/>
      <c r="H11036" s="90"/>
    </row>
    <row r="11037" spans="1:8">
      <c r="A11037" s="90"/>
      <c r="B11037" s="90"/>
      <c r="C11037" s="90"/>
      <c r="D11037" s="90"/>
      <c r="E11037" s="90"/>
      <c r="F11037" s="90"/>
      <c r="G11037" s="90"/>
      <c r="H11037" s="90"/>
    </row>
    <row r="11038" spans="1:8">
      <c r="A11038" s="90"/>
      <c r="B11038" s="90"/>
      <c r="C11038" s="90"/>
      <c r="D11038" s="90"/>
      <c r="E11038" s="90"/>
      <c r="F11038" s="90"/>
      <c r="G11038" s="90"/>
      <c r="H11038" s="90"/>
    </row>
    <row r="11039" spans="1:8">
      <c r="A11039" s="90"/>
      <c r="B11039" s="90"/>
      <c r="C11039" s="90"/>
      <c r="D11039" s="90"/>
      <c r="E11039" s="90"/>
      <c r="F11039" s="90"/>
      <c r="G11039" s="90"/>
      <c r="H11039" s="90"/>
    </row>
    <row r="11040" spans="1:8">
      <c r="A11040" s="90"/>
      <c r="B11040" s="90"/>
      <c r="C11040" s="90"/>
      <c r="D11040" s="90"/>
      <c r="E11040" s="90"/>
      <c r="F11040" s="90"/>
      <c r="G11040" s="90"/>
      <c r="H11040" s="90"/>
    </row>
    <row r="11041" spans="1:8">
      <c r="A11041" s="90"/>
      <c r="B11041" s="90"/>
      <c r="C11041" s="90"/>
      <c r="D11041" s="90"/>
      <c r="E11041" s="90"/>
      <c r="F11041" s="90"/>
      <c r="G11041" s="90"/>
      <c r="H11041" s="90"/>
    </row>
    <row r="11042" spans="1:8">
      <c r="A11042" s="90"/>
      <c r="B11042" s="90"/>
      <c r="C11042" s="90"/>
      <c r="D11042" s="90"/>
      <c r="E11042" s="90"/>
      <c r="F11042" s="90"/>
      <c r="G11042" s="90"/>
      <c r="H11042" s="90"/>
    </row>
    <row r="11043" spans="1:8">
      <c r="A11043" s="90"/>
      <c r="B11043" s="90"/>
      <c r="C11043" s="90"/>
      <c r="D11043" s="90"/>
      <c r="E11043" s="90"/>
      <c r="F11043" s="90"/>
      <c r="G11043" s="90"/>
      <c r="H11043" s="90"/>
    </row>
    <row r="11044" spans="1:8">
      <c r="A11044" s="90"/>
      <c r="B11044" s="90"/>
      <c r="C11044" s="90"/>
      <c r="D11044" s="90"/>
      <c r="E11044" s="90"/>
      <c r="F11044" s="90"/>
      <c r="G11044" s="90"/>
      <c r="H11044" s="90"/>
    </row>
    <row r="11045" spans="1:8">
      <c r="A11045" s="90"/>
      <c r="B11045" s="90"/>
      <c r="C11045" s="90"/>
      <c r="D11045" s="90"/>
      <c r="E11045" s="90"/>
      <c r="F11045" s="90"/>
      <c r="G11045" s="90"/>
      <c r="H11045" s="90"/>
    </row>
    <row r="11046" spans="1:8">
      <c r="A11046" s="90"/>
      <c r="B11046" s="90"/>
      <c r="C11046" s="90"/>
      <c r="D11046" s="90"/>
      <c r="E11046" s="90"/>
      <c r="F11046" s="90"/>
      <c r="G11046" s="90"/>
      <c r="H11046" s="90"/>
    </row>
    <row r="11047" spans="1:8">
      <c r="A11047" s="90"/>
      <c r="B11047" s="90"/>
      <c r="C11047" s="90"/>
      <c r="D11047" s="90"/>
      <c r="E11047" s="90"/>
      <c r="F11047" s="90"/>
      <c r="G11047" s="90"/>
      <c r="H11047" s="90"/>
    </row>
    <row r="11048" spans="1:8">
      <c r="A11048" s="90"/>
      <c r="B11048" s="90"/>
      <c r="C11048" s="90"/>
      <c r="D11048" s="90"/>
      <c r="E11048" s="90"/>
      <c r="F11048" s="90"/>
      <c r="G11048" s="90"/>
      <c r="H11048" s="90"/>
    </row>
    <row r="11049" spans="1:8">
      <c r="A11049" s="90"/>
      <c r="B11049" s="90"/>
      <c r="C11049" s="90"/>
      <c r="D11049" s="90"/>
      <c r="E11049" s="90"/>
      <c r="F11049" s="90"/>
      <c r="G11049" s="90"/>
      <c r="H11049" s="90"/>
    </row>
    <row r="11050" spans="1:8">
      <c r="A11050" s="90"/>
      <c r="B11050" s="90"/>
      <c r="C11050" s="90"/>
      <c r="D11050" s="90"/>
      <c r="E11050" s="90"/>
      <c r="F11050" s="90"/>
      <c r="G11050" s="90"/>
      <c r="H11050" s="90"/>
    </row>
    <row r="11051" spans="1:8">
      <c r="A11051" s="90"/>
      <c r="B11051" s="90"/>
      <c r="C11051" s="90"/>
      <c r="D11051" s="90"/>
      <c r="E11051" s="90"/>
      <c r="F11051" s="90"/>
      <c r="G11051" s="90"/>
      <c r="H11051" s="90"/>
    </row>
    <row r="11052" spans="1:8">
      <c r="A11052" s="90"/>
      <c r="B11052" s="90"/>
      <c r="C11052" s="90"/>
      <c r="D11052" s="90"/>
      <c r="E11052" s="90"/>
      <c r="F11052" s="90"/>
      <c r="G11052" s="90"/>
      <c r="H11052" s="90"/>
    </row>
    <row r="11053" spans="1:8">
      <c r="A11053" s="90"/>
      <c r="B11053" s="90"/>
      <c r="C11053" s="90"/>
      <c r="D11053" s="90"/>
      <c r="E11053" s="90"/>
      <c r="F11053" s="90"/>
      <c r="G11053" s="90"/>
      <c r="H11053" s="90"/>
    </row>
    <row r="11054" spans="1:8">
      <c r="A11054" s="90"/>
      <c r="B11054" s="90"/>
      <c r="C11054" s="90"/>
      <c r="D11054" s="90"/>
      <c r="E11054" s="90"/>
      <c r="F11054" s="90"/>
      <c r="G11054" s="90"/>
      <c r="H11054" s="90"/>
    </row>
    <row r="11055" spans="1:8">
      <c r="A11055" s="90"/>
      <c r="B11055" s="90"/>
      <c r="C11055" s="90"/>
      <c r="D11055" s="90"/>
      <c r="E11055" s="90"/>
      <c r="F11055" s="90"/>
      <c r="G11055" s="90"/>
      <c r="H11055" s="90"/>
    </row>
    <row r="11056" spans="1:8">
      <c r="A11056" s="90"/>
      <c r="B11056" s="90"/>
      <c r="C11056" s="90"/>
      <c r="D11056" s="90"/>
      <c r="E11056" s="90"/>
      <c r="F11056" s="90"/>
      <c r="G11056" s="90"/>
      <c r="H11056" s="90"/>
    </row>
    <row r="11057" spans="1:8">
      <c r="A11057" s="90"/>
      <c r="B11057" s="90"/>
      <c r="C11057" s="90"/>
      <c r="D11057" s="90"/>
      <c r="E11057" s="90"/>
      <c r="F11057" s="90"/>
      <c r="G11057" s="90"/>
      <c r="H11057" s="90"/>
    </row>
    <row r="11058" spans="1:8">
      <c r="A11058" s="90"/>
      <c r="B11058" s="90"/>
      <c r="C11058" s="90"/>
      <c r="D11058" s="90"/>
      <c r="E11058" s="90"/>
      <c r="F11058" s="90"/>
      <c r="G11058" s="90"/>
      <c r="H11058" s="90"/>
    </row>
    <row r="11059" spans="1:8">
      <c r="A11059" s="90"/>
      <c r="B11059" s="90"/>
      <c r="C11059" s="90"/>
      <c r="D11059" s="90"/>
      <c r="E11059" s="90"/>
      <c r="F11059" s="90"/>
      <c r="G11059" s="90"/>
      <c r="H11059" s="90"/>
    </row>
    <row r="11060" spans="1:8">
      <c r="A11060" s="90"/>
      <c r="B11060" s="90"/>
      <c r="C11060" s="90"/>
      <c r="D11060" s="90"/>
      <c r="E11060" s="90"/>
      <c r="F11060" s="90"/>
      <c r="G11060" s="90"/>
      <c r="H11060" s="90"/>
    </row>
    <row r="11061" spans="1:8">
      <c r="A11061" s="90"/>
      <c r="B11061" s="90"/>
      <c r="C11061" s="90"/>
      <c r="D11061" s="90"/>
      <c r="E11061" s="90"/>
      <c r="F11061" s="90"/>
      <c r="G11061" s="90"/>
      <c r="H11061" s="90"/>
    </row>
    <row r="11062" spans="1:8">
      <c r="A11062" s="90"/>
      <c r="B11062" s="90"/>
      <c r="C11062" s="90"/>
      <c r="D11062" s="90"/>
      <c r="E11062" s="90"/>
      <c r="F11062" s="90"/>
      <c r="G11062" s="90"/>
      <c r="H11062" s="90"/>
    </row>
    <row r="11063" spans="1:8">
      <c r="A11063" s="90"/>
      <c r="B11063" s="90"/>
      <c r="C11063" s="90"/>
      <c r="D11063" s="90"/>
      <c r="E11063" s="90"/>
      <c r="F11063" s="90"/>
      <c r="G11063" s="90"/>
      <c r="H11063" s="90"/>
    </row>
    <row r="11064" spans="1:8">
      <c r="A11064" s="90"/>
      <c r="B11064" s="90"/>
      <c r="C11064" s="90"/>
      <c r="D11064" s="90"/>
      <c r="E11064" s="90"/>
      <c r="F11064" s="90"/>
      <c r="G11064" s="90"/>
      <c r="H11064" s="90"/>
    </row>
    <row r="11065" spans="1:8">
      <c r="A11065" s="90"/>
      <c r="B11065" s="90"/>
      <c r="C11065" s="90"/>
      <c r="D11065" s="90"/>
      <c r="E11065" s="90"/>
      <c r="F11065" s="90"/>
      <c r="G11065" s="90"/>
      <c r="H11065" s="90"/>
    </row>
    <row r="11066" spans="1:8">
      <c r="A11066" s="90"/>
      <c r="B11066" s="90"/>
      <c r="C11066" s="90"/>
      <c r="D11066" s="90"/>
      <c r="E11066" s="90"/>
      <c r="F11066" s="90"/>
      <c r="G11066" s="90"/>
      <c r="H11066" s="90"/>
    </row>
    <row r="11067" spans="1:8">
      <c r="A11067" s="90"/>
      <c r="B11067" s="90"/>
      <c r="C11067" s="90"/>
      <c r="D11067" s="90"/>
      <c r="E11067" s="90"/>
      <c r="F11067" s="90"/>
      <c r="G11067" s="90"/>
      <c r="H11067" s="90"/>
    </row>
    <row r="11068" spans="1:8">
      <c r="A11068" s="90"/>
      <c r="B11068" s="90"/>
      <c r="C11068" s="90"/>
      <c r="D11068" s="90"/>
      <c r="E11068" s="90"/>
      <c r="F11068" s="90"/>
      <c r="G11068" s="90"/>
      <c r="H11068" s="90"/>
    </row>
    <row r="11069" spans="1:8">
      <c r="A11069" s="90"/>
      <c r="B11069" s="90"/>
      <c r="C11069" s="90"/>
      <c r="D11069" s="90"/>
      <c r="E11069" s="90"/>
      <c r="F11069" s="90"/>
      <c r="G11069" s="90"/>
      <c r="H11069" s="90"/>
    </row>
    <row r="11070" spans="1:8">
      <c r="A11070" s="90"/>
      <c r="B11070" s="90"/>
      <c r="C11070" s="90"/>
      <c r="D11070" s="90"/>
      <c r="E11070" s="90"/>
      <c r="F11070" s="90"/>
      <c r="G11070" s="90"/>
      <c r="H11070" s="90"/>
    </row>
    <row r="11071" spans="1:8">
      <c r="A11071" s="90"/>
      <c r="B11071" s="90"/>
      <c r="C11071" s="90"/>
      <c r="D11071" s="90"/>
      <c r="E11071" s="90"/>
      <c r="F11071" s="90"/>
      <c r="G11071" s="90"/>
      <c r="H11071" s="90"/>
    </row>
    <row r="11072" spans="1:8">
      <c r="A11072" s="90"/>
      <c r="B11072" s="90"/>
      <c r="C11072" s="90"/>
      <c r="D11072" s="90"/>
      <c r="E11072" s="90"/>
      <c r="F11072" s="90"/>
      <c r="G11072" s="90"/>
      <c r="H11072" s="90"/>
    </row>
    <row r="11073" spans="1:8">
      <c r="A11073" s="90"/>
      <c r="B11073" s="90"/>
      <c r="C11073" s="90"/>
      <c r="D11073" s="90"/>
      <c r="E11073" s="90"/>
      <c r="F11073" s="90"/>
      <c r="G11073" s="90"/>
      <c r="H11073" s="90"/>
    </row>
    <row r="11074" spans="1:8">
      <c r="A11074" s="90"/>
      <c r="B11074" s="90"/>
      <c r="C11074" s="90"/>
      <c r="D11074" s="90"/>
      <c r="E11074" s="90"/>
      <c r="F11074" s="90"/>
      <c r="G11074" s="90"/>
      <c r="H11074" s="90"/>
    </row>
    <row r="11075" spans="1:8">
      <c r="A11075" s="90"/>
      <c r="B11075" s="90"/>
      <c r="C11075" s="90"/>
      <c r="D11075" s="90"/>
      <c r="E11075" s="90"/>
      <c r="F11075" s="90"/>
      <c r="G11075" s="90"/>
      <c r="H11075" s="90"/>
    </row>
    <row r="11076" spans="1:8">
      <c r="A11076" s="90"/>
      <c r="B11076" s="90"/>
      <c r="C11076" s="90"/>
      <c r="D11076" s="90"/>
      <c r="E11076" s="90"/>
      <c r="F11076" s="90"/>
      <c r="G11076" s="90"/>
      <c r="H11076" s="90"/>
    </row>
    <row r="11077" spans="1:8">
      <c r="A11077" s="90"/>
      <c r="B11077" s="90"/>
      <c r="C11077" s="90"/>
      <c r="D11077" s="90"/>
      <c r="E11077" s="90"/>
      <c r="F11077" s="90"/>
      <c r="G11077" s="90"/>
      <c r="H11077" s="90"/>
    </row>
    <row r="11078" spans="1:8">
      <c r="A11078" s="90"/>
      <c r="B11078" s="90"/>
      <c r="C11078" s="90"/>
      <c r="D11078" s="90"/>
      <c r="E11078" s="90"/>
      <c r="F11078" s="90"/>
      <c r="G11078" s="90"/>
      <c r="H11078" s="90"/>
    </row>
    <row r="11079" spans="1:8">
      <c r="A11079" s="90"/>
      <c r="B11079" s="90"/>
      <c r="C11079" s="90"/>
      <c r="D11079" s="90"/>
      <c r="E11079" s="90"/>
      <c r="F11079" s="90"/>
      <c r="G11079" s="90"/>
      <c r="H11079" s="90"/>
    </row>
    <row r="11080" spans="1:8">
      <c r="A11080" s="90"/>
      <c r="B11080" s="90"/>
      <c r="C11080" s="90"/>
      <c r="D11080" s="90"/>
      <c r="E11080" s="90"/>
      <c r="F11080" s="90"/>
      <c r="G11080" s="90"/>
      <c r="H11080" s="90"/>
    </row>
    <row r="11081" spans="1:8">
      <c r="A11081" s="90"/>
      <c r="B11081" s="90"/>
      <c r="C11081" s="90"/>
      <c r="D11081" s="90"/>
      <c r="E11081" s="90"/>
      <c r="F11081" s="90"/>
      <c r="G11081" s="90"/>
      <c r="H11081" s="90"/>
    </row>
    <row r="11082" spans="1:8">
      <c r="A11082" s="90"/>
      <c r="B11082" s="90"/>
      <c r="C11082" s="90"/>
      <c r="D11082" s="90"/>
      <c r="E11082" s="90"/>
      <c r="F11082" s="90"/>
      <c r="G11082" s="90"/>
      <c r="H11082" s="90"/>
    </row>
    <row r="11083" spans="1:8">
      <c r="A11083" s="90"/>
      <c r="B11083" s="90"/>
      <c r="C11083" s="90"/>
      <c r="D11083" s="90"/>
      <c r="E11083" s="90"/>
      <c r="F11083" s="90"/>
      <c r="G11083" s="90"/>
      <c r="H11083" s="90"/>
    </row>
    <row r="11084" spans="1:8">
      <c r="A11084" s="90"/>
      <c r="B11084" s="90"/>
      <c r="C11084" s="90"/>
      <c r="D11084" s="90"/>
      <c r="E11084" s="90"/>
      <c r="F11084" s="90"/>
      <c r="G11084" s="90"/>
      <c r="H11084" s="90"/>
    </row>
    <row r="11085" spans="1:8">
      <c r="A11085" s="90"/>
      <c r="B11085" s="90"/>
      <c r="C11085" s="90"/>
      <c r="D11085" s="90"/>
      <c r="E11085" s="90"/>
      <c r="F11085" s="90"/>
      <c r="G11085" s="90"/>
      <c r="H11085" s="90"/>
    </row>
    <row r="11086" spans="1:8">
      <c r="A11086" s="90"/>
      <c r="B11086" s="90"/>
      <c r="C11086" s="90"/>
      <c r="D11086" s="90"/>
      <c r="E11086" s="90"/>
      <c r="F11086" s="90"/>
      <c r="G11086" s="90"/>
      <c r="H11086" s="90"/>
    </row>
    <row r="11087" spans="1:8">
      <c r="A11087" s="90"/>
      <c r="B11087" s="90"/>
      <c r="C11087" s="90"/>
      <c r="D11087" s="90"/>
      <c r="E11087" s="90"/>
      <c r="F11087" s="90"/>
      <c r="G11087" s="90"/>
      <c r="H11087" s="90"/>
    </row>
    <row r="11088" spans="1:8">
      <c r="A11088" s="90"/>
      <c r="B11088" s="90"/>
      <c r="C11088" s="90"/>
      <c r="D11088" s="90"/>
      <c r="E11088" s="90"/>
      <c r="F11088" s="90"/>
      <c r="G11088" s="90"/>
      <c r="H11088" s="90"/>
    </row>
    <row r="11089" spans="1:8">
      <c r="A11089" s="90"/>
      <c r="B11089" s="90"/>
      <c r="C11089" s="90"/>
      <c r="D11089" s="90"/>
      <c r="E11089" s="90"/>
      <c r="F11089" s="90"/>
      <c r="G11089" s="90"/>
      <c r="H11089" s="90"/>
    </row>
    <row r="11090" spans="1:8">
      <c r="A11090" s="90"/>
      <c r="B11090" s="90"/>
      <c r="C11090" s="90"/>
      <c r="D11090" s="90"/>
      <c r="E11090" s="90"/>
      <c r="F11090" s="90"/>
      <c r="G11090" s="90"/>
      <c r="H11090" s="90"/>
    </row>
    <row r="11091" spans="1:8">
      <c r="A11091" s="90"/>
      <c r="B11091" s="90"/>
      <c r="C11091" s="90"/>
      <c r="D11091" s="90"/>
      <c r="E11091" s="90"/>
      <c r="F11091" s="90"/>
      <c r="G11091" s="90"/>
      <c r="H11091" s="90"/>
    </row>
    <row r="11092" spans="1:8">
      <c r="A11092" s="90"/>
      <c r="B11092" s="90"/>
      <c r="C11092" s="90"/>
      <c r="D11092" s="90"/>
      <c r="E11092" s="90"/>
      <c r="F11092" s="90"/>
      <c r="G11092" s="90"/>
      <c r="H11092" s="90"/>
    </row>
    <row r="11093" spans="1:8">
      <c r="A11093" s="90"/>
      <c r="B11093" s="90"/>
      <c r="C11093" s="90"/>
      <c r="D11093" s="90"/>
      <c r="E11093" s="90"/>
      <c r="F11093" s="90"/>
      <c r="G11093" s="90"/>
      <c r="H11093" s="90"/>
    </row>
    <row r="11094" spans="1:8">
      <c r="A11094" s="90"/>
      <c r="B11094" s="90"/>
      <c r="C11094" s="90"/>
      <c r="D11094" s="90"/>
      <c r="E11094" s="90"/>
      <c r="F11094" s="90"/>
      <c r="G11094" s="90"/>
      <c r="H11094" s="90"/>
    </row>
    <row r="11095" spans="1:8">
      <c r="A11095" s="90"/>
      <c r="B11095" s="90"/>
      <c r="C11095" s="90"/>
      <c r="D11095" s="90"/>
      <c r="E11095" s="90"/>
      <c r="F11095" s="90"/>
      <c r="G11095" s="90"/>
      <c r="H11095" s="90"/>
    </row>
    <row r="11096" spans="1:8">
      <c r="A11096" s="90"/>
      <c r="B11096" s="90"/>
      <c r="C11096" s="90"/>
      <c r="D11096" s="90"/>
      <c r="E11096" s="90"/>
      <c r="F11096" s="90"/>
      <c r="G11096" s="90"/>
      <c r="H11096" s="90"/>
    </row>
    <row r="11097" spans="1:8">
      <c r="A11097" s="90"/>
      <c r="B11097" s="90"/>
      <c r="C11097" s="90"/>
      <c r="D11097" s="90"/>
      <c r="E11097" s="90"/>
      <c r="F11097" s="90"/>
      <c r="G11097" s="90"/>
      <c r="H11097" s="90"/>
    </row>
    <row r="11098" spans="1:8">
      <c r="A11098" s="90"/>
      <c r="B11098" s="90"/>
      <c r="C11098" s="90"/>
      <c r="D11098" s="90"/>
      <c r="E11098" s="90"/>
      <c r="F11098" s="90"/>
      <c r="G11098" s="90"/>
      <c r="H11098" s="90"/>
    </row>
    <row r="11099" spans="1:8">
      <c r="A11099" s="90"/>
      <c r="B11099" s="90"/>
      <c r="C11099" s="90"/>
      <c r="D11099" s="90"/>
      <c r="E11099" s="90"/>
      <c r="F11099" s="90"/>
      <c r="G11099" s="90"/>
      <c r="H11099" s="90"/>
    </row>
    <row r="11100" spans="1:8">
      <c r="A11100" s="90"/>
      <c r="B11100" s="90"/>
      <c r="C11100" s="90"/>
      <c r="D11100" s="90"/>
      <c r="E11100" s="90"/>
      <c r="F11100" s="90"/>
      <c r="G11100" s="90"/>
      <c r="H11100" s="90"/>
    </row>
    <row r="11101" spans="1:8">
      <c r="A11101" s="90"/>
      <c r="B11101" s="90"/>
      <c r="C11101" s="90"/>
      <c r="D11101" s="90"/>
      <c r="E11101" s="90"/>
      <c r="F11101" s="90"/>
      <c r="G11101" s="90"/>
      <c r="H11101" s="90"/>
    </row>
    <row r="11102" spans="1:8">
      <c r="A11102" s="90"/>
      <c r="B11102" s="90"/>
      <c r="C11102" s="90"/>
      <c r="D11102" s="90"/>
      <c r="E11102" s="90"/>
      <c r="F11102" s="90"/>
      <c r="G11102" s="90"/>
      <c r="H11102" s="90"/>
    </row>
    <row r="11103" spans="1:8">
      <c r="A11103" s="90"/>
      <c r="B11103" s="90"/>
      <c r="C11103" s="90"/>
      <c r="D11103" s="90"/>
      <c r="E11103" s="90"/>
      <c r="F11103" s="90"/>
      <c r="G11103" s="90"/>
      <c r="H11103" s="90"/>
    </row>
    <row r="11104" spans="1:8">
      <c r="A11104" s="90"/>
      <c r="B11104" s="90"/>
      <c r="C11104" s="90"/>
      <c r="D11104" s="90"/>
      <c r="E11104" s="90"/>
      <c r="F11104" s="90"/>
      <c r="G11104" s="90"/>
      <c r="H11104" s="90"/>
    </row>
    <row r="11105" spans="1:8">
      <c r="A11105" s="90"/>
      <c r="B11105" s="90"/>
      <c r="C11105" s="90"/>
      <c r="D11105" s="90"/>
      <c r="E11105" s="90"/>
      <c r="F11105" s="90"/>
      <c r="G11105" s="90"/>
      <c r="H11105" s="90"/>
    </row>
    <row r="11106" spans="1:8">
      <c r="A11106" s="90"/>
      <c r="B11106" s="90"/>
      <c r="C11106" s="90"/>
      <c r="D11106" s="90"/>
      <c r="E11106" s="90"/>
      <c r="F11106" s="90"/>
      <c r="G11106" s="90"/>
      <c r="H11106" s="90"/>
    </row>
    <row r="11107" spans="1:8">
      <c r="A11107" s="90"/>
      <c r="B11107" s="90"/>
      <c r="C11107" s="90"/>
      <c r="D11107" s="90"/>
      <c r="E11107" s="90"/>
      <c r="F11107" s="90"/>
      <c r="G11107" s="90"/>
      <c r="H11107" s="90"/>
    </row>
    <row r="11108" spans="1:8">
      <c r="A11108" s="90"/>
      <c r="B11108" s="90"/>
      <c r="C11108" s="90"/>
      <c r="D11108" s="90"/>
      <c r="E11108" s="90"/>
      <c r="F11108" s="90"/>
      <c r="G11108" s="90"/>
      <c r="H11108" s="90"/>
    </row>
    <row r="11109" spans="1:8">
      <c r="A11109" s="90"/>
      <c r="B11109" s="90"/>
      <c r="C11109" s="90"/>
      <c r="D11109" s="90"/>
      <c r="E11109" s="90"/>
      <c r="F11109" s="90"/>
      <c r="G11109" s="90"/>
      <c r="H11109" s="90"/>
    </row>
    <row r="11110" spans="1:8">
      <c r="A11110" s="90"/>
      <c r="B11110" s="90"/>
      <c r="C11110" s="90"/>
      <c r="D11110" s="90"/>
      <c r="E11110" s="90"/>
      <c r="F11110" s="90"/>
      <c r="G11110" s="90"/>
      <c r="H11110" s="90"/>
    </row>
    <row r="11111" spans="1:8">
      <c r="A11111" s="90"/>
      <c r="B11111" s="90"/>
      <c r="C11111" s="90"/>
      <c r="D11111" s="90"/>
      <c r="E11111" s="90"/>
      <c r="F11111" s="90"/>
      <c r="G11111" s="90"/>
      <c r="H11111" s="90"/>
    </row>
    <row r="11112" spans="1:8">
      <c r="A11112" s="90"/>
      <c r="B11112" s="90"/>
      <c r="C11112" s="90"/>
      <c r="D11112" s="90"/>
      <c r="E11112" s="90"/>
      <c r="F11112" s="90"/>
      <c r="G11112" s="90"/>
      <c r="H11112" s="90"/>
    </row>
    <row r="11113" spans="1:8">
      <c r="A11113" s="90"/>
      <c r="B11113" s="90"/>
      <c r="C11113" s="90"/>
      <c r="D11113" s="90"/>
      <c r="E11113" s="90"/>
      <c r="F11113" s="90"/>
      <c r="G11113" s="90"/>
      <c r="H11113" s="90"/>
    </row>
    <row r="11114" spans="1:8">
      <c r="A11114" s="90"/>
      <c r="B11114" s="90"/>
      <c r="C11114" s="90"/>
      <c r="D11114" s="90"/>
      <c r="E11114" s="90"/>
      <c r="F11114" s="90"/>
      <c r="G11114" s="90"/>
      <c r="H11114" s="90"/>
    </row>
    <row r="11115" spans="1:8">
      <c r="A11115" s="90"/>
      <c r="B11115" s="90"/>
      <c r="C11115" s="90"/>
      <c r="D11115" s="90"/>
      <c r="E11115" s="90"/>
      <c r="F11115" s="90"/>
      <c r="G11115" s="90"/>
      <c r="H11115" s="90"/>
    </row>
    <row r="11116" spans="1:8">
      <c r="A11116" s="90"/>
      <c r="B11116" s="90"/>
      <c r="C11116" s="90"/>
      <c r="D11116" s="90"/>
      <c r="E11116" s="90"/>
      <c r="F11116" s="90"/>
      <c r="G11116" s="90"/>
      <c r="H11116" s="90"/>
    </row>
    <row r="11117" spans="1:8">
      <c r="A11117" s="90"/>
      <c r="B11117" s="90"/>
      <c r="C11117" s="90"/>
      <c r="D11117" s="90"/>
      <c r="E11117" s="90"/>
      <c r="F11117" s="90"/>
      <c r="G11117" s="90"/>
      <c r="H11117" s="90"/>
    </row>
    <row r="11118" spans="1:8">
      <c r="A11118" s="90"/>
      <c r="B11118" s="90"/>
      <c r="C11118" s="90"/>
      <c r="D11118" s="90"/>
      <c r="E11118" s="90"/>
      <c r="F11118" s="90"/>
      <c r="G11118" s="90"/>
      <c r="H11118" s="90"/>
    </row>
    <row r="11119" spans="1:8">
      <c r="A11119" s="90"/>
      <c r="B11119" s="90"/>
      <c r="C11119" s="90"/>
      <c r="D11119" s="90"/>
      <c r="E11119" s="90"/>
      <c r="F11119" s="90"/>
      <c r="G11119" s="90"/>
      <c r="H11119" s="90"/>
    </row>
    <row r="11120" spans="1:8">
      <c r="A11120" s="90"/>
      <c r="B11120" s="90"/>
      <c r="C11120" s="90"/>
      <c r="D11120" s="90"/>
      <c r="E11120" s="90"/>
      <c r="F11120" s="90"/>
      <c r="G11120" s="90"/>
      <c r="H11120" s="90"/>
    </row>
    <row r="11121" spans="1:8">
      <c r="A11121" s="90"/>
      <c r="B11121" s="90"/>
      <c r="C11121" s="90"/>
      <c r="D11121" s="90"/>
      <c r="E11121" s="90"/>
      <c r="F11121" s="90"/>
      <c r="G11121" s="90"/>
      <c r="H11121" s="90"/>
    </row>
    <row r="11122" spans="1:8">
      <c r="A11122" s="90"/>
      <c r="B11122" s="90"/>
      <c r="C11122" s="90"/>
      <c r="D11122" s="90"/>
      <c r="E11122" s="90"/>
      <c r="F11122" s="90"/>
      <c r="G11122" s="90"/>
      <c r="H11122" s="90"/>
    </row>
    <row r="11123" spans="1:8">
      <c r="A11123" s="90"/>
      <c r="B11123" s="90"/>
      <c r="C11123" s="90"/>
      <c r="D11123" s="90"/>
      <c r="E11123" s="90"/>
      <c r="F11123" s="90"/>
      <c r="G11123" s="90"/>
      <c r="H11123" s="90"/>
    </row>
    <row r="11124" spans="1:8">
      <c r="A11124" s="90"/>
      <c r="B11124" s="90"/>
      <c r="C11124" s="90"/>
      <c r="D11124" s="90"/>
      <c r="E11124" s="90"/>
      <c r="F11124" s="90"/>
      <c r="G11124" s="90"/>
      <c r="H11124" s="90"/>
    </row>
    <row r="11125" spans="1:8">
      <c r="A11125" s="90"/>
      <c r="B11125" s="90"/>
      <c r="C11125" s="90"/>
      <c r="D11125" s="90"/>
      <c r="E11125" s="90"/>
      <c r="F11125" s="90"/>
      <c r="G11125" s="90"/>
      <c r="H11125" s="90"/>
    </row>
    <row r="11126" spans="1:8">
      <c r="A11126" s="90"/>
      <c r="B11126" s="90"/>
      <c r="C11126" s="90"/>
      <c r="D11126" s="90"/>
      <c r="E11126" s="90"/>
      <c r="F11126" s="90"/>
      <c r="G11126" s="90"/>
      <c r="H11126" s="90"/>
    </row>
    <row r="11127" spans="1:8">
      <c r="A11127" s="90"/>
      <c r="B11127" s="90"/>
      <c r="C11127" s="90"/>
      <c r="D11127" s="90"/>
      <c r="E11127" s="90"/>
      <c r="F11127" s="90"/>
      <c r="G11127" s="90"/>
      <c r="H11127" s="90"/>
    </row>
    <row r="11128" spans="1:8">
      <c r="A11128" s="90"/>
      <c r="B11128" s="90"/>
      <c r="C11128" s="90"/>
      <c r="D11128" s="90"/>
      <c r="E11128" s="90"/>
      <c r="F11128" s="90"/>
      <c r="G11128" s="90"/>
      <c r="H11128" s="90"/>
    </row>
    <row r="11129" spans="1:8">
      <c r="A11129" s="90"/>
      <c r="B11129" s="90"/>
      <c r="C11129" s="90"/>
      <c r="D11129" s="90"/>
      <c r="E11129" s="90"/>
      <c r="F11129" s="90"/>
      <c r="G11129" s="90"/>
      <c r="H11129" s="90"/>
    </row>
    <row r="11130" spans="1:8">
      <c r="A11130" s="90"/>
      <c r="B11130" s="90"/>
      <c r="C11130" s="90"/>
      <c r="D11130" s="90"/>
      <c r="E11130" s="90"/>
      <c r="F11130" s="90"/>
      <c r="G11130" s="90"/>
      <c r="H11130" s="90"/>
    </row>
    <row r="11131" spans="1:8">
      <c r="A11131" s="90"/>
      <c r="B11131" s="90"/>
      <c r="C11131" s="90"/>
      <c r="D11131" s="90"/>
      <c r="E11131" s="90"/>
      <c r="F11131" s="90"/>
      <c r="G11131" s="90"/>
      <c r="H11131" s="90"/>
    </row>
    <row r="11132" spans="1:8">
      <c r="A11132" s="90"/>
      <c r="B11132" s="90"/>
      <c r="C11132" s="90"/>
      <c r="D11132" s="90"/>
      <c r="E11132" s="90"/>
      <c r="F11132" s="90"/>
      <c r="G11132" s="90"/>
      <c r="H11132" s="90"/>
    </row>
    <row r="11133" spans="1:8">
      <c r="A11133" s="90"/>
      <c r="B11133" s="90"/>
      <c r="C11133" s="90"/>
      <c r="D11133" s="90"/>
      <c r="E11133" s="90"/>
      <c r="F11133" s="90"/>
      <c r="G11133" s="90"/>
      <c r="H11133" s="90"/>
    </row>
    <row r="11134" spans="1:8">
      <c r="A11134" s="90"/>
      <c r="B11134" s="90"/>
      <c r="C11134" s="90"/>
      <c r="D11134" s="90"/>
      <c r="E11134" s="90"/>
      <c r="F11134" s="90"/>
      <c r="G11134" s="90"/>
      <c r="H11134" s="90"/>
    </row>
    <row r="11135" spans="1:8">
      <c r="A11135" s="90"/>
      <c r="B11135" s="90"/>
      <c r="C11135" s="90"/>
      <c r="D11135" s="90"/>
      <c r="E11135" s="90"/>
      <c r="F11135" s="90"/>
      <c r="G11135" s="90"/>
      <c r="H11135" s="90"/>
    </row>
    <row r="11136" spans="1:8">
      <c r="A11136" s="90"/>
      <c r="B11136" s="90"/>
      <c r="C11136" s="90"/>
      <c r="D11136" s="90"/>
      <c r="E11136" s="90"/>
      <c r="F11136" s="90"/>
      <c r="G11136" s="90"/>
      <c r="H11136" s="90"/>
    </row>
    <row r="11137" spans="1:8">
      <c r="A11137" s="90"/>
      <c r="B11137" s="90"/>
      <c r="C11137" s="90"/>
      <c r="D11137" s="90"/>
      <c r="E11137" s="90"/>
      <c r="F11137" s="90"/>
      <c r="G11137" s="90"/>
      <c r="H11137" s="90"/>
    </row>
    <row r="11138" spans="1:8">
      <c r="A11138" s="90"/>
      <c r="B11138" s="90"/>
      <c r="C11138" s="90"/>
      <c r="D11138" s="90"/>
      <c r="E11138" s="90"/>
      <c r="F11138" s="90"/>
      <c r="G11138" s="90"/>
      <c r="H11138" s="90"/>
    </row>
    <row r="11139" spans="1:8">
      <c r="A11139" s="90"/>
      <c r="B11139" s="90"/>
      <c r="C11139" s="90"/>
      <c r="D11139" s="90"/>
      <c r="E11139" s="90"/>
      <c r="F11139" s="90"/>
      <c r="G11139" s="90"/>
      <c r="H11139" s="90"/>
    </row>
    <row r="11140" spans="1:8">
      <c r="A11140" s="90"/>
      <c r="B11140" s="90"/>
      <c r="C11140" s="90"/>
      <c r="D11140" s="90"/>
      <c r="E11140" s="90"/>
      <c r="F11140" s="90"/>
      <c r="G11140" s="90"/>
      <c r="H11140" s="90"/>
    </row>
    <row r="11141" spans="1:8">
      <c r="A11141" s="90"/>
      <c r="B11141" s="90"/>
      <c r="C11141" s="90"/>
      <c r="D11141" s="90"/>
      <c r="E11141" s="90"/>
      <c r="F11141" s="90"/>
      <c r="G11141" s="90"/>
      <c r="H11141" s="90"/>
    </row>
    <row r="11142" spans="1:8">
      <c r="A11142" s="90"/>
      <c r="B11142" s="90"/>
      <c r="C11142" s="90"/>
      <c r="D11142" s="90"/>
      <c r="E11142" s="90"/>
      <c r="F11142" s="90"/>
      <c r="G11142" s="90"/>
      <c r="H11142" s="90"/>
    </row>
    <row r="11143" spans="1:8">
      <c r="A11143" s="90"/>
      <c r="B11143" s="90"/>
      <c r="C11143" s="90"/>
      <c r="D11143" s="90"/>
      <c r="E11143" s="90"/>
      <c r="F11143" s="90"/>
      <c r="G11143" s="90"/>
      <c r="H11143" s="90"/>
    </row>
    <row r="11144" spans="1:8">
      <c r="A11144" s="90"/>
      <c r="B11144" s="90"/>
      <c r="C11144" s="90"/>
      <c r="D11144" s="90"/>
      <c r="E11144" s="90"/>
      <c r="F11144" s="90"/>
      <c r="G11144" s="90"/>
      <c r="H11144" s="90"/>
    </row>
    <row r="11145" spans="1:8">
      <c r="A11145" s="90"/>
      <c r="B11145" s="90"/>
      <c r="C11145" s="90"/>
      <c r="D11145" s="90"/>
      <c r="E11145" s="90"/>
      <c r="F11145" s="90"/>
      <c r="G11145" s="90"/>
      <c r="H11145" s="90"/>
    </row>
    <row r="11146" spans="1:8">
      <c r="A11146" s="90"/>
      <c r="B11146" s="90"/>
      <c r="C11146" s="90"/>
      <c r="D11146" s="90"/>
      <c r="E11146" s="90"/>
      <c r="F11146" s="90"/>
      <c r="G11146" s="90"/>
      <c r="H11146" s="90"/>
    </row>
    <row r="11147" spans="1:8">
      <c r="A11147" s="90"/>
      <c r="B11147" s="90"/>
      <c r="C11147" s="90"/>
      <c r="D11147" s="90"/>
      <c r="E11147" s="90"/>
      <c r="F11147" s="90"/>
      <c r="G11147" s="90"/>
      <c r="H11147" s="90"/>
    </row>
    <row r="11148" spans="1:8">
      <c r="A11148" s="90"/>
      <c r="B11148" s="90"/>
      <c r="C11148" s="90"/>
      <c r="D11148" s="90"/>
      <c r="E11148" s="90"/>
      <c r="F11148" s="90"/>
      <c r="G11148" s="90"/>
      <c r="H11148" s="90"/>
    </row>
    <row r="11149" spans="1:8">
      <c r="A11149" s="90"/>
      <c r="B11149" s="90"/>
      <c r="C11149" s="90"/>
      <c r="D11149" s="90"/>
      <c r="E11149" s="90"/>
      <c r="F11149" s="90"/>
      <c r="G11149" s="90"/>
      <c r="H11149" s="90"/>
    </row>
    <row r="11150" spans="1:8">
      <c r="A11150" s="90"/>
      <c r="B11150" s="90"/>
      <c r="C11150" s="90"/>
      <c r="D11150" s="90"/>
      <c r="E11150" s="90"/>
      <c r="F11150" s="90"/>
      <c r="G11150" s="90"/>
      <c r="H11150" s="90"/>
    </row>
    <row r="11151" spans="1:8">
      <c r="A11151" s="90"/>
      <c r="B11151" s="90"/>
      <c r="C11151" s="90"/>
      <c r="D11151" s="90"/>
      <c r="E11151" s="90"/>
      <c r="F11151" s="90"/>
      <c r="G11151" s="90"/>
      <c r="H11151" s="90"/>
    </row>
    <row r="11152" spans="1:8">
      <c r="A11152" s="90"/>
      <c r="B11152" s="90"/>
      <c r="C11152" s="90"/>
      <c r="D11152" s="90"/>
      <c r="E11152" s="90"/>
      <c r="F11152" s="90"/>
      <c r="G11152" s="90"/>
      <c r="H11152" s="90"/>
    </row>
    <row r="11153" spans="1:8">
      <c r="A11153" s="90"/>
      <c r="B11153" s="90"/>
      <c r="C11153" s="90"/>
      <c r="D11153" s="90"/>
      <c r="E11153" s="90"/>
      <c r="F11153" s="90"/>
      <c r="G11153" s="90"/>
      <c r="H11153" s="90"/>
    </row>
    <row r="11154" spans="1:8">
      <c r="A11154" s="90"/>
      <c r="B11154" s="90"/>
      <c r="C11154" s="90"/>
      <c r="D11154" s="90"/>
      <c r="E11154" s="90"/>
      <c r="F11154" s="90"/>
      <c r="G11154" s="90"/>
      <c r="H11154" s="90"/>
    </row>
    <row r="11155" spans="1:8">
      <c r="A11155" s="90"/>
      <c r="B11155" s="90"/>
      <c r="C11155" s="90"/>
      <c r="D11155" s="90"/>
      <c r="E11155" s="90"/>
      <c r="F11155" s="90"/>
      <c r="G11155" s="90"/>
      <c r="H11155" s="90"/>
    </row>
    <row r="11156" spans="1:8">
      <c r="A11156" s="90"/>
      <c r="B11156" s="90"/>
      <c r="C11156" s="90"/>
      <c r="D11156" s="90"/>
      <c r="E11156" s="90"/>
      <c r="F11156" s="90"/>
      <c r="G11156" s="90"/>
      <c r="H11156" s="90"/>
    </row>
    <row r="11157" spans="1:8">
      <c r="A11157" s="90"/>
      <c r="B11157" s="90"/>
      <c r="C11157" s="90"/>
      <c r="D11157" s="90"/>
      <c r="E11157" s="90"/>
      <c r="F11157" s="90"/>
      <c r="G11157" s="90"/>
      <c r="H11157" s="90"/>
    </row>
    <row r="11158" spans="1:8">
      <c r="A11158" s="90"/>
      <c r="B11158" s="90"/>
      <c r="C11158" s="90"/>
      <c r="D11158" s="90"/>
      <c r="E11158" s="90"/>
      <c r="F11158" s="90"/>
      <c r="G11158" s="90"/>
      <c r="H11158" s="90"/>
    </row>
    <row r="11159" spans="1:8">
      <c r="A11159" s="90"/>
      <c r="B11159" s="90"/>
      <c r="C11159" s="90"/>
      <c r="D11159" s="90"/>
      <c r="E11159" s="90"/>
      <c r="F11159" s="90"/>
      <c r="G11159" s="90"/>
      <c r="H11159" s="90"/>
    </row>
    <row r="11160" spans="1:8">
      <c r="A11160" s="90"/>
      <c r="B11160" s="90"/>
      <c r="C11160" s="90"/>
      <c r="D11160" s="90"/>
      <c r="E11160" s="90"/>
      <c r="F11160" s="90"/>
      <c r="G11160" s="90"/>
      <c r="H11160" s="90"/>
    </row>
    <row r="11161" spans="1:8">
      <c r="A11161" s="90"/>
      <c r="B11161" s="90"/>
      <c r="C11161" s="90"/>
      <c r="D11161" s="90"/>
      <c r="E11161" s="90"/>
      <c r="F11161" s="90"/>
      <c r="G11161" s="90"/>
      <c r="H11161" s="90"/>
    </row>
    <row r="11162" spans="1:8">
      <c r="A11162" s="90"/>
      <c r="B11162" s="90"/>
      <c r="C11162" s="90"/>
      <c r="D11162" s="90"/>
      <c r="E11162" s="90"/>
      <c r="F11162" s="90"/>
      <c r="G11162" s="90"/>
      <c r="H11162" s="90"/>
    </row>
    <row r="11163" spans="1:8">
      <c r="A11163" s="90"/>
      <c r="B11163" s="90"/>
      <c r="C11163" s="90"/>
      <c r="D11163" s="90"/>
      <c r="E11163" s="90"/>
      <c r="F11163" s="90"/>
      <c r="G11163" s="90"/>
      <c r="H11163" s="90"/>
    </row>
    <row r="11164" spans="1:8">
      <c r="A11164" s="90"/>
      <c r="B11164" s="90"/>
      <c r="C11164" s="90"/>
      <c r="D11164" s="90"/>
      <c r="E11164" s="90"/>
      <c r="F11164" s="90"/>
      <c r="G11164" s="90"/>
      <c r="H11164" s="90"/>
    </row>
    <row r="11165" spans="1:8">
      <c r="A11165" s="90"/>
      <c r="B11165" s="90"/>
      <c r="C11165" s="90"/>
      <c r="D11165" s="90"/>
      <c r="E11165" s="90"/>
      <c r="F11165" s="90"/>
      <c r="G11165" s="90"/>
      <c r="H11165" s="90"/>
    </row>
    <row r="11166" spans="1:8">
      <c r="A11166" s="90"/>
      <c r="B11166" s="90"/>
      <c r="C11166" s="90"/>
      <c r="D11166" s="90"/>
      <c r="E11166" s="90"/>
      <c r="F11166" s="90"/>
      <c r="G11166" s="90"/>
      <c r="H11166" s="90"/>
    </row>
    <row r="11167" spans="1:8">
      <c r="A11167" s="90"/>
      <c r="B11167" s="90"/>
      <c r="C11167" s="90"/>
      <c r="D11167" s="90"/>
      <c r="E11167" s="90"/>
      <c r="F11167" s="90"/>
      <c r="G11167" s="90"/>
      <c r="H11167" s="90"/>
    </row>
    <row r="11168" spans="1:8">
      <c r="A11168" s="90"/>
      <c r="B11168" s="90"/>
      <c r="C11168" s="90"/>
      <c r="D11168" s="90"/>
      <c r="E11168" s="90"/>
      <c r="F11168" s="90"/>
      <c r="G11168" s="90"/>
      <c r="H11168" s="90"/>
    </row>
    <row r="11169" spans="1:8">
      <c r="A11169" s="90"/>
      <c r="B11169" s="90"/>
      <c r="C11169" s="90"/>
      <c r="D11169" s="90"/>
      <c r="E11169" s="90"/>
      <c r="F11169" s="90"/>
      <c r="G11169" s="90"/>
      <c r="H11169" s="90"/>
    </row>
    <row r="11170" spans="1:8">
      <c r="A11170" s="90"/>
      <c r="B11170" s="90"/>
      <c r="C11170" s="90"/>
      <c r="D11170" s="90"/>
      <c r="E11170" s="90"/>
      <c r="F11170" s="90"/>
      <c r="G11170" s="90"/>
      <c r="H11170" s="90"/>
    </row>
    <row r="11171" spans="1:8">
      <c r="A11171" s="90"/>
      <c r="B11171" s="90"/>
      <c r="C11171" s="90"/>
      <c r="D11171" s="90"/>
      <c r="E11171" s="90"/>
      <c r="F11171" s="90"/>
      <c r="G11171" s="90"/>
      <c r="H11171" s="90"/>
    </row>
    <row r="11172" spans="1:8">
      <c r="A11172" s="90"/>
      <c r="B11172" s="90"/>
      <c r="C11172" s="90"/>
      <c r="D11172" s="90"/>
      <c r="E11172" s="90"/>
      <c r="F11172" s="90"/>
      <c r="G11172" s="90"/>
      <c r="H11172" s="90"/>
    </row>
    <row r="11173" spans="1:8">
      <c r="A11173" s="90"/>
      <c r="B11173" s="90"/>
      <c r="C11173" s="90"/>
      <c r="D11173" s="90"/>
      <c r="E11173" s="90"/>
      <c r="F11173" s="90"/>
      <c r="G11173" s="90"/>
      <c r="H11173" s="90"/>
    </row>
    <row r="11174" spans="1:8">
      <c r="A11174" s="90"/>
      <c r="B11174" s="90"/>
      <c r="C11174" s="90"/>
      <c r="D11174" s="90"/>
      <c r="E11174" s="90"/>
      <c r="F11174" s="90"/>
      <c r="G11174" s="90"/>
      <c r="H11174" s="90"/>
    </row>
    <row r="11175" spans="1:8">
      <c r="A11175" s="90"/>
      <c r="B11175" s="90"/>
      <c r="C11175" s="90"/>
      <c r="D11175" s="90"/>
      <c r="E11175" s="90"/>
      <c r="F11175" s="90"/>
      <c r="G11175" s="90"/>
      <c r="H11175" s="90"/>
    </row>
    <row r="11176" spans="1:8">
      <c r="A11176" s="90"/>
      <c r="B11176" s="90"/>
      <c r="C11176" s="90"/>
      <c r="D11176" s="90"/>
      <c r="E11176" s="90"/>
      <c r="F11176" s="90"/>
      <c r="G11176" s="90"/>
      <c r="H11176" s="90"/>
    </row>
    <row r="11177" spans="1:8">
      <c r="A11177" s="90"/>
      <c r="B11177" s="90"/>
      <c r="C11177" s="90"/>
      <c r="D11177" s="90"/>
      <c r="E11177" s="90"/>
      <c r="F11177" s="90"/>
      <c r="G11177" s="90"/>
      <c r="H11177" s="90"/>
    </row>
    <row r="11178" spans="1:8">
      <c r="A11178" s="90"/>
      <c r="B11178" s="90"/>
      <c r="C11178" s="90"/>
      <c r="D11178" s="90"/>
      <c r="E11178" s="90"/>
      <c r="F11178" s="90"/>
      <c r="G11178" s="90"/>
      <c r="H11178" s="90"/>
    </row>
    <row r="11179" spans="1:8">
      <c r="A11179" s="90"/>
      <c r="B11179" s="90"/>
      <c r="C11179" s="90"/>
      <c r="D11179" s="90"/>
      <c r="E11179" s="90"/>
      <c r="F11179" s="90"/>
      <c r="G11179" s="90"/>
      <c r="H11179" s="90"/>
    </row>
    <row r="11180" spans="1:8">
      <c r="A11180" s="90"/>
      <c r="B11180" s="90"/>
      <c r="C11180" s="90"/>
      <c r="D11180" s="90"/>
      <c r="E11180" s="90"/>
      <c r="F11180" s="90"/>
      <c r="G11180" s="90"/>
      <c r="H11180" s="90"/>
    </row>
    <row r="11181" spans="1:8">
      <c r="A11181" s="90"/>
      <c r="B11181" s="90"/>
      <c r="C11181" s="90"/>
      <c r="D11181" s="90"/>
      <c r="E11181" s="90"/>
      <c r="F11181" s="90"/>
      <c r="G11181" s="90"/>
      <c r="H11181" s="90"/>
    </row>
    <row r="11182" spans="1:8">
      <c r="A11182" s="90"/>
      <c r="B11182" s="90"/>
      <c r="C11182" s="90"/>
      <c r="D11182" s="90"/>
      <c r="E11182" s="90"/>
      <c r="F11182" s="90"/>
      <c r="G11182" s="90"/>
      <c r="H11182" s="90"/>
    </row>
    <row r="11183" spans="1:8">
      <c r="A11183" s="90"/>
      <c r="B11183" s="90"/>
      <c r="C11183" s="90"/>
      <c r="D11183" s="90"/>
      <c r="E11183" s="90"/>
      <c r="F11183" s="90"/>
      <c r="G11183" s="90"/>
      <c r="H11183" s="90"/>
    </row>
    <row r="11184" spans="1:8">
      <c r="A11184" s="90"/>
      <c r="B11184" s="90"/>
      <c r="C11184" s="90"/>
      <c r="D11184" s="90"/>
      <c r="E11184" s="90"/>
      <c r="F11184" s="90"/>
      <c r="G11184" s="90"/>
      <c r="H11184" s="90"/>
    </row>
    <row r="11185" spans="1:8">
      <c r="A11185" s="90"/>
      <c r="B11185" s="90"/>
      <c r="C11185" s="90"/>
      <c r="D11185" s="90"/>
      <c r="E11185" s="90"/>
      <c r="F11185" s="90"/>
      <c r="G11185" s="90"/>
      <c r="H11185" s="90"/>
    </row>
    <row r="11186" spans="1:8">
      <c r="A11186" s="90"/>
      <c r="B11186" s="90"/>
      <c r="C11186" s="90"/>
      <c r="D11186" s="90"/>
      <c r="E11186" s="90"/>
      <c r="F11186" s="90"/>
      <c r="G11186" s="90"/>
      <c r="H11186" s="90"/>
    </row>
    <row r="11187" spans="1:8">
      <c r="A11187" s="90"/>
      <c r="B11187" s="90"/>
      <c r="C11187" s="90"/>
      <c r="D11187" s="90"/>
      <c r="E11187" s="90"/>
      <c r="F11187" s="90"/>
      <c r="G11187" s="90"/>
      <c r="H11187" s="90"/>
    </row>
    <row r="11188" spans="1:8">
      <c r="A11188" s="90"/>
      <c r="B11188" s="90"/>
      <c r="C11188" s="90"/>
      <c r="D11188" s="90"/>
      <c r="E11188" s="90"/>
      <c r="F11188" s="90"/>
      <c r="G11188" s="90"/>
      <c r="H11188" s="90"/>
    </row>
    <row r="11189" spans="1:8">
      <c r="A11189" s="90"/>
      <c r="B11189" s="90"/>
      <c r="C11189" s="90"/>
      <c r="D11189" s="90"/>
      <c r="E11189" s="90"/>
      <c r="F11189" s="90"/>
      <c r="G11189" s="90"/>
      <c r="H11189" s="90"/>
    </row>
    <row r="11190" spans="1:8">
      <c r="A11190" s="90"/>
      <c r="B11190" s="90"/>
      <c r="C11190" s="90"/>
      <c r="D11190" s="90"/>
      <c r="E11190" s="90"/>
      <c r="F11190" s="90"/>
      <c r="G11190" s="90"/>
      <c r="H11190" s="90"/>
    </row>
    <row r="11191" spans="1:8">
      <c r="A11191" s="90"/>
      <c r="B11191" s="90"/>
      <c r="C11191" s="90"/>
      <c r="D11191" s="90"/>
      <c r="E11191" s="90"/>
      <c r="F11191" s="90"/>
      <c r="G11191" s="90"/>
      <c r="H11191" s="90"/>
    </row>
    <row r="11192" spans="1:8">
      <c r="A11192" s="90"/>
      <c r="B11192" s="90"/>
      <c r="C11192" s="90"/>
      <c r="D11192" s="90"/>
      <c r="E11192" s="90"/>
      <c r="F11192" s="90"/>
      <c r="G11192" s="90"/>
      <c r="H11192" s="90"/>
    </row>
    <row r="11193" spans="1:8">
      <c r="A11193" s="90"/>
      <c r="B11193" s="90"/>
      <c r="C11193" s="90"/>
      <c r="D11193" s="90"/>
      <c r="E11193" s="90"/>
      <c r="F11193" s="90"/>
      <c r="G11193" s="90"/>
      <c r="H11193" s="90"/>
    </row>
    <row r="11194" spans="1:8">
      <c r="A11194" s="90"/>
      <c r="B11194" s="90"/>
      <c r="C11194" s="90"/>
      <c r="D11194" s="90"/>
      <c r="E11194" s="90"/>
      <c r="F11194" s="90"/>
      <c r="G11194" s="90"/>
      <c r="H11194" s="90"/>
    </row>
    <row r="11195" spans="1:8">
      <c r="A11195" s="90"/>
      <c r="B11195" s="90"/>
      <c r="C11195" s="90"/>
      <c r="D11195" s="90"/>
      <c r="E11195" s="90"/>
      <c r="F11195" s="90"/>
      <c r="G11195" s="90"/>
      <c r="H11195" s="90"/>
    </row>
    <row r="11196" spans="1:8">
      <c r="A11196" s="90"/>
      <c r="B11196" s="90"/>
      <c r="C11196" s="90"/>
      <c r="D11196" s="90"/>
      <c r="E11196" s="90"/>
      <c r="F11196" s="90"/>
      <c r="G11196" s="90"/>
      <c r="H11196" s="90"/>
    </row>
    <row r="11197" spans="1:8">
      <c r="A11197" s="90"/>
      <c r="B11197" s="90"/>
      <c r="C11197" s="90"/>
      <c r="D11197" s="90"/>
      <c r="E11197" s="90"/>
      <c r="F11197" s="90"/>
      <c r="G11197" s="90"/>
      <c r="H11197" s="90"/>
    </row>
    <row r="11198" spans="1:8">
      <c r="A11198" s="90"/>
      <c r="B11198" s="90"/>
      <c r="C11198" s="90"/>
      <c r="D11198" s="90"/>
      <c r="E11198" s="90"/>
      <c r="F11198" s="90"/>
      <c r="G11198" s="90"/>
      <c r="H11198" s="90"/>
    </row>
    <row r="11199" spans="1:8">
      <c r="A11199" s="90"/>
      <c r="B11199" s="90"/>
      <c r="C11199" s="90"/>
      <c r="D11199" s="90"/>
      <c r="E11199" s="90"/>
      <c r="F11199" s="90"/>
      <c r="G11199" s="90"/>
      <c r="H11199" s="90"/>
    </row>
    <row r="11200" spans="1:8">
      <c r="A11200" s="90"/>
      <c r="B11200" s="90"/>
      <c r="C11200" s="90"/>
      <c r="D11200" s="90"/>
      <c r="E11200" s="90"/>
      <c r="F11200" s="90"/>
      <c r="G11200" s="90"/>
      <c r="H11200" s="90"/>
    </row>
    <row r="11201" spans="1:8">
      <c r="A11201" s="90"/>
      <c r="B11201" s="90"/>
      <c r="C11201" s="90"/>
      <c r="D11201" s="90"/>
      <c r="E11201" s="90"/>
      <c r="F11201" s="90"/>
      <c r="G11201" s="90"/>
      <c r="H11201" s="90"/>
    </row>
    <row r="11202" spans="1:8">
      <c r="A11202" s="90"/>
      <c r="B11202" s="90"/>
      <c r="C11202" s="90"/>
      <c r="D11202" s="90"/>
      <c r="E11202" s="90"/>
      <c r="F11202" s="90"/>
      <c r="G11202" s="90"/>
      <c r="H11202" s="90"/>
    </row>
    <row r="11203" spans="1:8">
      <c r="A11203" s="90"/>
      <c r="B11203" s="90"/>
      <c r="C11203" s="90"/>
      <c r="D11203" s="90"/>
      <c r="E11203" s="90"/>
      <c r="F11203" s="90"/>
      <c r="G11203" s="90"/>
      <c r="H11203" s="90"/>
    </row>
    <row r="11204" spans="1:8">
      <c r="A11204" s="90"/>
      <c r="B11204" s="90"/>
      <c r="C11204" s="90"/>
      <c r="D11204" s="90"/>
      <c r="E11204" s="90"/>
      <c r="F11204" s="90"/>
      <c r="G11204" s="90"/>
      <c r="H11204" s="90"/>
    </row>
    <row r="11205" spans="1:8">
      <c r="A11205" s="90"/>
      <c r="B11205" s="90"/>
      <c r="C11205" s="90"/>
      <c r="D11205" s="90"/>
      <c r="E11205" s="90"/>
      <c r="F11205" s="90"/>
      <c r="G11205" s="90"/>
      <c r="H11205" s="90"/>
    </row>
    <row r="11206" spans="1:8">
      <c r="A11206" s="90"/>
      <c r="B11206" s="90"/>
      <c r="C11206" s="90"/>
      <c r="D11206" s="90"/>
      <c r="E11206" s="90"/>
      <c r="F11206" s="90"/>
      <c r="G11206" s="90"/>
      <c r="H11206" s="90"/>
    </row>
    <row r="11207" spans="1:8">
      <c r="A11207" s="90"/>
      <c r="B11207" s="90"/>
      <c r="C11207" s="90"/>
      <c r="D11207" s="90"/>
      <c r="E11207" s="90"/>
      <c r="F11207" s="90"/>
      <c r="G11207" s="90"/>
      <c r="H11207" s="90"/>
    </row>
    <row r="11208" spans="1:8">
      <c r="A11208" s="90"/>
      <c r="B11208" s="90"/>
      <c r="C11208" s="90"/>
      <c r="D11208" s="90"/>
      <c r="E11208" s="90"/>
      <c r="F11208" s="90"/>
      <c r="G11208" s="90"/>
      <c r="H11208" s="90"/>
    </row>
    <row r="11209" spans="1:8">
      <c r="A11209" s="90"/>
      <c r="B11209" s="90"/>
      <c r="C11209" s="90"/>
      <c r="D11209" s="90"/>
      <c r="E11209" s="90"/>
      <c r="F11209" s="90"/>
      <c r="G11209" s="90"/>
      <c r="H11209" s="90"/>
    </row>
    <row r="11210" spans="1:8">
      <c r="A11210" s="90"/>
      <c r="B11210" s="90"/>
      <c r="C11210" s="90"/>
      <c r="D11210" s="90"/>
      <c r="E11210" s="90"/>
      <c r="F11210" s="90"/>
      <c r="G11210" s="90"/>
      <c r="H11210" s="90"/>
    </row>
    <row r="11211" spans="1:8">
      <c r="A11211" s="90"/>
      <c r="B11211" s="90"/>
      <c r="C11211" s="90"/>
      <c r="D11211" s="90"/>
      <c r="E11211" s="90"/>
      <c r="F11211" s="90"/>
      <c r="G11211" s="90"/>
      <c r="H11211" s="90"/>
    </row>
    <row r="11212" spans="1:8">
      <c r="A11212" s="90"/>
      <c r="B11212" s="90"/>
      <c r="C11212" s="90"/>
      <c r="D11212" s="90"/>
      <c r="E11212" s="90"/>
      <c r="F11212" s="90"/>
      <c r="G11212" s="90"/>
      <c r="H11212" s="90"/>
    </row>
    <row r="11213" spans="1:8">
      <c r="A11213" s="90"/>
      <c r="B11213" s="90"/>
      <c r="C11213" s="90"/>
      <c r="D11213" s="90"/>
      <c r="E11213" s="90"/>
      <c r="F11213" s="90"/>
      <c r="G11213" s="90"/>
      <c r="H11213" s="90"/>
    </row>
    <row r="11214" spans="1:8">
      <c r="A11214" s="90"/>
      <c r="B11214" s="90"/>
      <c r="C11214" s="90"/>
      <c r="D11214" s="90"/>
      <c r="E11214" s="90"/>
      <c r="F11214" s="90"/>
      <c r="G11214" s="90"/>
      <c r="H11214" s="90"/>
    </row>
    <row r="11215" spans="1:8">
      <c r="A11215" s="90"/>
      <c r="B11215" s="90"/>
      <c r="C11215" s="90"/>
      <c r="D11215" s="90"/>
      <c r="E11215" s="90"/>
      <c r="F11215" s="90"/>
      <c r="G11215" s="90"/>
      <c r="H11215" s="90"/>
    </row>
    <row r="11216" spans="1:8">
      <c r="A11216" s="90"/>
      <c r="B11216" s="90"/>
      <c r="C11216" s="90"/>
      <c r="D11216" s="90"/>
      <c r="E11216" s="90"/>
      <c r="F11216" s="90"/>
      <c r="G11216" s="90"/>
      <c r="H11216" s="90"/>
    </row>
    <row r="11217" spans="1:8">
      <c r="A11217" s="90"/>
      <c r="B11217" s="90"/>
      <c r="C11217" s="90"/>
      <c r="D11217" s="90"/>
      <c r="E11217" s="90"/>
      <c r="F11217" s="90"/>
      <c r="G11217" s="90"/>
      <c r="H11217" s="90"/>
    </row>
    <row r="11218" spans="1:8">
      <c r="A11218" s="90"/>
      <c r="B11218" s="90"/>
      <c r="C11218" s="90"/>
      <c r="D11218" s="90"/>
      <c r="E11218" s="90"/>
      <c r="F11218" s="90"/>
      <c r="G11218" s="90"/>
      <c r="H11218" s="90"/>
    </row>
    <row r="11219" spans="1:8">
      <c r="A11219" s="90"/>
      <c r="B11219" s="90"/>
      <c r="C11219" s="90"/>
      <c r="D11219" s="90"/>
      <c r="E11219" s="90"/>
      <c r="F11219" s="90"/>
      <c r="G11219" s="90"/>
      <c r="H11219" s="90"/>
    </row>
    <row r="11220" spans="1:8">
      <c r="A11220" s="90"/>
      <c r="B11220" s="90"/>
      <c r="C11220" s="90"/>
      <c r="D11220" s="90"/>
      <c r="E11220" s="90"/>
      <c r="F11220" s="90"/>
      <c r="G11220" s="90"/>
      <c r="H11220" s="90"/>
    </row>
    <row r="11221" spans="1:8">
      <c r="A11221" s="90"/>
      <c r="B11221" s="90"/>
      <c r="C11221" s="90"/>
      <c r="D11221" s="90"/>
      <c r="E11221" s="90"/>
      <c r="F11221" s="90"/>
      <c r="G11221" s="90"/>
      <c r="H11221" s="90"/>
    </row>
    <row r="11222" spans="1:8">
      <c r="A11222" s="90"/>
      <c r="B11222" s="90"/>
      <c r="C11222" s="90"/>
      <c r="D11222" s="90"/>
      <c r="E11222" s="90"/>
      <c r="F11222" s="90"/>
      <c r="G11222" s="90"/>
      <c r="H11222" s="90"/>
    </row>
    <row r="11223" spans="1:8">
      <c r="A11223" s="90"/>
      <c r="B11223" s="90"/>
      <c r="C11223" s="90"/>
      <c r="D11223" s="90"/>
      <c r="E11223" s="90"/>
      <c r="F11223" s="90"/>
      <c r="G11223" s="90"/>
      <c r="H11223" s="90"/>
    </row>
    <row r="11224" spans="1:8">
      <c r="A11224" s="90"/>
      <c r="B11224" s="90"/>
      <c r="C11224" s="90"/>
      <c r="D11224" s="90"/>
      <c r="E11224" s="90"/>
      <c r="F11224" s="90"/>
      <c r="G11224" s="90"/>
      <c r="H11224" s="90"/>
    </row>
    <row r="11225" spans="1:8">
      <c r="A11225" s="90"/>
      <c r="B11225" s="90"/>
      <c r="C11225" s="90"/>
      <c r="D11225" s="90"/>
      <c r="E11225" s="90"/>
      <c r="F11225" s="90"/>
      <c r="G11225" s="90"/>
      <c r="H11225" s="90"/>
    </row>
    <row r="11226" spans="1:8">
      <c r="A11226" s="90"/>
      <c r="B11226" s="90"/>
      <c r="C11226" s="90"/>
      <c r="D11226" s="90"/>
      <c r="E11226" s="90"/>
      <c r="F11226" s="90"/>
      <c r="G11226" s="90"/>
      <c r="H11226" s="90"/>
    </row>
    <row r="11227" spans="1:8">
      <c r="A11227" s="90"/>
      <c r="B11227" s="90"/>
      <c r="C11227" s="90"/>
      <c r="D11227" s="90"/>
      <c r="E11227" s="90"/>
      <c r="F11227" s="90"/>
      <c r="G11227" s="90"/>
      <c r="H11227" s="90"/>
    </row>
    <row r="11228" spans="1:8">
      <c r="A11228" s="90"/>
      <c r="B11228" s="90"/>
      <c r="C11228" s="90"/>
      <c r="D11228" s="90"/>
      <c r="E11228" s="90"/>
      <c r="F11228" s="90"/>
      <c r="G11228" s="90"/>
      <c r="H11228" s="90"/>
    </row>
    <row r="11229" spans="1:8">
      <c r="A11229" s="90"/>
      <c r="B11229" s="90"/>
      <c r="C11229" s="90"/>
      <c r="D11229" s="90"/>
      <c r="E11229" s="90"/>
      <c r="F11229" s="90"/>
      <c r="G11229" s="90"/>
      <c r="H11229" s="90"/>
    </row>
    <row r="11230" spans="1:8">
      <c r="A11230" s="90"/>
      <c r="B11230" s="90"/>
      <c r="C11230" s="90"/>
      <c r="D11230" s="90"/>
      <c r="E11230" s="90"/>
      <c r="F11230" s="90"/>
      <c r="G11230" s="90"/>
      <c r="H11230" s="90"/>
    </row>
    <row r="11231" spans="1:8">
      <c r="A11231" s="90"/>
      <c r="B11231" s="90"/>
      <c r="C11231" s="90"/>
      <c r="D11231" s="90"/>
      <c r="E11231" s="90"/>
      <c r="F11231" s="90"/>
      <c r="G11231" s="90"/>
      <c r="H11231" s="90"/>
    </row>
    <row r="11232" spans="1:8">
      <c r="A11232" s="90"/>
      <c r="B11232" s="90"/>
      <c r="C11232" s="90"/>
      <c r="D11232" s="90"/>
      <c r="E11232" s="90"/>
      <c r="F11232" s="90"/>
      <c r="G11232" s="90"/>
      <c r="H11232" s="90"/>
    </row>
    <row r="11233" spans="1:8">
      <c r="A11233" s="90"/>
      <c r="B11233" s="90"/>
      <c r="C11233" s="90"/>
      <c r="D11233" s="90"/>
      <c r="E11233" s="90"/>
      <c r="F11233" s="90"/>
      <c r="G11233" s="90"/>
      <c r="H11233" s="90"/>
    </row>
    <row r="11234" spans="1:8">
      <c r="A11234" s="90"/>
      <c r="B11234" s="90"/>
      <c r="C11234" s="90"/>
      <c r="D11234" s="90"/>
      <c r="E11234" s="90"/>
      <c r="F11234" s="90"/>
      <c r="G11234" s="90"/>
      <c r="H11234" s="90"/>
    </row>
    <row r="11235" spans="1:8">
      <c r="A11235" s="90"/>
      <c r="B11235" s="90"/>
      <c r="C11235" s="90"/>
      <c r="D11235" s="90"/>
      <c r="E11235" s="90"/>
      <c r="F11235" s="90"/>
      <c r="G11235" s="90"/>
      <c r="H11235" s="90"/>
    </row>
    <row r="11236" spans="1:8">
      <c r="A11236" s="90"/>
      <c r="B11236" s="90"/>
      <c r="C11236" s="90"/>
      <c r="D11236" s="90"/>
      <c r="E11236" s="90"/>
      <c r="F11236" s="90"/>
      <c r="G11236" s="90"/>
      <c r="H11236" s="90"/>
    </row>
    <row r="11237" spans="1:8">
      <c r="A11237" s="90"/>
      <c r="B11237" s="90"/>
      <c r="C11237" s="90"/>
      <c r="D11237" s="90"/>
      <c r="E11237" s="90"/>
      <c r="F11237" s="90"/>
      <c r="G11237" s="90"/>
      <c r="H11237" s="90"/>
    </row>
    <row r="11238" spans="1:8">
      <c r="A11238" s="90"/>
      <c r="B11238" s="90"/>
      <c r="C11238" s="90"/>
      <c r="D11238" s="90"/>
      <c r="E11238" s="90"/>
      <c r="F11238" s="90"/>
      <c r="G11238" s="90"/>
      <c r="H11238" s="90"/>
    </row>
    <row r="11239" spans="1:8">
      <c r="A11239" s="90"/>
      <c r="B11239" s="90"/>
      <c r="C11239" s="90"/>
      <c r="D11239" s="90"/>
      <c r="E11239" s="90"/>
      <c r="F11239" s="90"/>
      <c r="G11239" s="90"/>
      <c r="H11239" s="90"/>
    </row>
    <row r="11240" spans="1:8">
      <c r="A11240" s="90"/>
      <c r="B11240" s="90"/>
      <c r="C11240" s="90"/>
      <c r="D11240" s="90"/>
      <c r="E11240" s="90"/>
      <c r="F11240" s="90"/>
      <c r="G11240" s="90"/>
      <c r="H11240" s="90"/>
    </row>
    <row r="11241" spans="1:8">
      <c r="A11241" s="90"/>
      <c r="B11241" s="90"/>
      <c r="C11241" s="90"/>
      <c r="D11241" s="90"/>
      <c r="E11241" s="90"/>
      <c r="F11241" s="90"/>
      <c r="G11241" s="90"/>
      <c r="H11241" s="90"/>
    </row>
    <row r="11242" spans="1:8">
      <c r="A11242" s="90"/>
      <c r="B11242" s="90"/>
      <c r="C11242" s="90"/>
      <c r="D11242" s="90"/>
      <c r="E11242" s="90"/>
      <c r="F11242" s="90"/>
      <c r="G11242" s="90"/>
      <c r="H11242" s="90"/>
    </row>
    <row r="11243" spans="1:8">
      <c r="A11243" s="90"/>
      <c r="B11243" s="90"/>
      <c r="C11243" s="90"/>
      <c r="D11243" s="90"/>
      <c r="E11243" s="90"/>
      <c r="F11243" s="90"/>
      <c r="G11243" s="90"/>
      <c r="H11243" s="90"/>
    </row>
    <row r="11244" spans="1:8">
      <c r="A11244" s="90"/>
      <c r="B11244" s="90"/>
      <c r="C11244" s="90"/>
      <c r="D11244" s="90"/>
      <c r="E11244" s="90"/>
      <c r="F11244" s="90"/>
      <c r="G11244" s="90"/>
      <c r="H11244" s="90"/>
    </row>
    <row r="11245" spans="1:8">
      <c r="A11245" s="90"/>
      <c r="B11245" s="90"/>
      <c r="C11245" s="90"/>
      <c r="D11245" s="90"/>
      <c r="E11245" s="90"/>
      <c r="F11245" s="90"/>
      <c r="G11245" s="90"/>
      <c r="H11245" s="90"/>
    </row>
    <row r="11246" spans="1:8">
      <c r="A11246" s="90"/>
      <c r="B11246" s="90"/>
      <c r="C11246" s="90"/>
      <c r="D11246" s="90"/>
      <c r="E11246" s="90"/>
      <c r="F11246" s="90"/>
      <c r="G11246" s="90"/>
      <c r="H11246" s="90"/>
    </row>
    <row r="11247" spans="1:8">
      <c r="A11247" s="90"/>
      <c r="B11247" s="90"/>
      <c r="C11247" s="90"/>
      <c r="D11247" s="90"/>
      <c r="E11247" s="90"/>
      <c r="F11247" s="90"/>
      <c r="G11247" s="90"/>
      <c r="H11247" s="90"/>
    </row>
    <row r="11248" spans="1:8">
      <c r="A11248" s="90"/>
      <c r="B11248" s="90"/>
      <c r="C11248" s="90"/>
      <c r="D11248" s="90"/>
      <c r="E11248" s="90"/>
      <c r="F11248" s="90"/>
      <c r="G11248" s="90"/>
      <c r="H11248" s="90"/>
    </row>
    <row r="11249" spans="1:8">
      <c r="A11249" s="90"/>
      <c r="B11249" s="90"/>
      <c r="C11249" s="90"/>
      <c r="D11249" s="90"/>
      <c r="E11249" s="90"/>
      <c r="F11249" s="90"/>
      <c r="G11249" s="90"/>
      <c r="H11249" s="90"/>
    </row>
    <row r="11250" spans="1:8">
      <c r="A11250" s="90"/>
      <c r="B11250" s="90"/>
      <c r="C11250" s="90"/>
      <c r="D11250" s="90"/>
      <c r="E11250" s="90"/>
      <c r="F11250" s="90"/>
      <c r="G11250" s="90"/>
      <c r="H11250" s="90"/>
    </row>
    <row r="11251" spans="1:8">
      <c r="A11251" s="90"/>
      <c r="B11251" s="90"/>
      <c r="C11251" s="90"/>
      <c r="D11251" s="90"/>
      <c r="E11251" s="90"/>
      <c r="F11251" s="90"/>
      <c r="G11251" s="90"/>
      <c r="H11251" s="90"/>
    </row>
    <row r="11252" spans="1:8">
      <c r="A11252" s="90"/>
      <c r="B11252" s="90"/>
      <c r="C11252" s="90"/>
      <c r="D11252" s="90"/>
      <c r="E11252" s="90"/>
      <c r="F11252" s="90"/>
      <c r="G11252" s="90"/>
      <c r="H11252" s="90"/>
    </row>
    <row r="11253" spans="1:8">
      <c r="A11253" s="90"/>
      <c r="B11253" s="90"/>
      <c r="C11253" s="90"/>
      <c r="D11253" s="90"/>
      <c r="E11253" s="90"/>
      <c r="F11253" s="90"/>
      <c r="G11253" s="90"/>
      <c r="H11253" s="90"/>
    </row>
    <row r="11254" spans="1:8">
      <c r="A11254" s="90"/>
      <c r="B11254" s="90"/>
      <c r="C11254" s="90"/>
      <c r="D11254" s="90"/>
      <c r="E11254" s="90"/>
      <c r="F11254" s="90"/>
      <c r="G11254" s="90"/>
      <c r="H11254" s="90"/>
    </row>
    <row r="11255" spans="1:8">
      <c r="A11255" s="90"/>
      <c r="B11255" s="90"/>
      <c r="C11255" s="90"/>
      <c r="D11255" s="90"/>
      <c r="E11255" s="90"/>
      <c r="F11255" s="90"/>
      <c r="G11255" s="90"/>
      <c r="H11255" s="90"/>
    </row>
    <row r="11256" spans="1:8">
      <c r="A11256" s="90"/>
      <c r="B11256" s="90"/>
      <c r="C11256" s="90"/>
      <c r="D11256" s="90"/>
      <c r="E11256" s="90"/>
      <c r="F11256" s="90"/>
      <c r="G11256" s="90"/>
      <c r="H11256" s="90"/>
    </row>
    <row r="11257" spans="1:8">
      <c r="A11257" s="90"/>
      <c r="B11257" s="90"/>
      <c r="C11257" s="90"/>
      <c r="D11257" s="90"/>
      <c r="E11257" s="90"/>
      <c r="F11257" s="90"/>
      <c r="G11257" s="90"/>
      <c r="H11257" s="90"/>
    </row>
    <row r="11258" spans="1:8">
      <c r="A11258" s="90"/>
      <c r="B11258" s="90"/>
      <c r="C11258" s="90"/>
      <c r="D11258" s="90"/>
      <c r="E11258" s="90"/>
      <c r="F11258" s="90"/>
      <c r="G11258" s="90"/>
      <c r="H11258" s="90"/>
    </row>
    <row r="11259" spans="1:8">
      <c r="A11259" s="90"/>
      <c r="B11259" s="90"/>
      <c r="C11259" s="90"/>
      <c r="D11259" s="90"/>
      <c r="E11259" s="90"/>
      <c r="F11259" s="90"/>
      <c r="G11259" s="90"/>
      <c r="H11259" s="90"/>
    </row>
    <row r="11260" spans="1:8">
      <c r="A11260" s="90"/>
      <c r="B11260" s="90"/>
      <c r="C11260" s="90"/>
      <c r="D11260" s="90"/>
      <c r="E11260" s="90"/>
      <c r="F11260" s="90"/>
      <c r="G11260" s="90"/>
      <c r="H11260" s="90"/>
    </row>
    <row r="11261" spans="1:8">
      <c r="A11261" s="90"/>
      <c r="B11261" s="90"/>
      <c r="C11261" s="90"/>
      <c r="D11261" s="90"/>
      <c r="E11261" s="90"/>
      <c r="F11261" s="90"/>
      <c r="G11261" s="90"/>
      <c r="H11261" s="90"/>
    </row>
    <row r="11262" spans="1:8">
      <c r="A11262" s="90"/>
      <c r="B11262" s="90"/>
      <c r="C11262" s="90"/>
      <c r="D11262" s="90"/>
      <c r="E11262" s="90"/>
      <c r="F11262" s="90"/>
      <c r="G11262" s="90"/>
      <c r="H11262" s="90"/>
    </row>
    <row r="11263" spans="1:8">
      <c r="A11263" s="90"/>
      <c r="B11263" s="90"/>
      <c r="C11263" s="90"/>
      <c r="D11263" s="90"/>
      <c r="E11263" s="90"/>
      <c r="F11263" s="90"/>
      <c r="G11263" s="90"/>
      <c r="H11263" s="90"/>
    </row>
    <row r="11264" spans="1:8">
      <c r="A11264" s="90"/>
      <c r="B11264" s="90"/>
      <c r="C11264" s="90"/>
      <c r="D11264" s="90"/>
      <c r="E11264" s="90"/>
      <c r="F11264" s="90"/>
      <c r="G11264" s="90"/>
      <c r="H11264" s="90"/>
    </row>
    <row r="11265" spans="1:8">
      <c r="A11265" s="90"/>
      <c r="B11265" s="90"/>
      <c r="C11265" s="90"/>
      <c r="D11265" s="90"/>
      <c r="E11265" s="90"/>
      <c r="F11265" s="90"/>
      <c r="G11265" s="90"/>
      <c r="H11265" s="90"/>
    </row>
    <row r="11266" spans="1:8">
      <c r="A11266" s="90"/>
      <c r="B11266" s="90"/>
      <c r="C11266" s="90"/>
      <c r="D11266" s="90"/>
      <c r="E11266" s="90"/>
      <c r="F11266" s="90"/>
      <c r="G11266" s="90"/>
      <c r="H11266" s="90"/>
    </row>
    <row r="11267" spans="1:8">
      <c r="A11267" s="90"/>
      <c r="B11267" s="90"/>
      <c r="C11267" s="90"/>
      <c r="D11267" s="90"/>
      <c r="E11267" s="90"/>
      <c r="F11267" s="90"/>
      <c r="G11267" s="90"/>
      <c r="H11267" s="90"/>
    </row>
    <row r="11268" spans="1:8">
      <c r="A11268" s="90"/>
      <c r="B11268" s="90"/>
      <c r="C11268" s="90"/>
      <c r="D11268" s="90"/>
      <c r="E11268" s="90"/>
      <c r="F11268" s="90"/>
      <c r="G11268" s="90"/>
      <c r="H11268" s="90"/>
    </row>
    <row r="11269" spans="1:8">
      <c r="A11269" s="90"/>
      <c r="B11269" s="90"/>
      <c r="C11269" s="90"/>
      <c r="D11269" s="90"/>
      <c r="E11269" s="90"/>
      <c r="F11269" s="90"/>
      <c r="G11269" s="90"/>
      <c r="H11269" s="90"/>
    </row>
    <row r="11270" spans="1:8">
      <c r="A11270" s="90"/>
      <c r="B11270" s="90"/>
      <c r="C11270" s="90"/>
      <c r="D11270" s="90"/>
      <c r="E11270" s="90"/>
      <c r="F11270" s="90"/>
      <c r="G11270" s="90"/>
      <c r="H11270" s="90"/>
    </row>
    <row r="11271" spans="1:8">
      <c r="A11271" s="90"/>
      <c r="B11271" s="90"/>
      <c r="C11271" s="90"/>
      <c r="D11271" s="90"/>
      <c r="E11271" s="90"/>
      <c r="F11271" s="90"/>
      <c r="G11271" s="90"/>
      <c r="H11271" s="90"/>
    </row>
    <row r="11272" spans="1:8">
      <c r="A11272" s="90"/>
      <c r="B11272" s="90"/>
      <c r="C11272" s="90"/>
      <c r="D11272" s="90"/>
      <c r="E11272" s="90"/>
      <c r="F11272" s="90"/>
      <c r="G11272" s="90"/>
      <c r="H11272" s="90"/>
    </row>
    <row r="11273" spans="1:8">
      <c r="A11273" s="90"/>
      <c r="B11273" s="90"/>
      <c r="C11273" s="90"/>
      <c r="D11273" s="90"/>
      <c r="E11273" s="90"/>
      <c r="F11273" s="90"/>
      <c r="G11273" s="90"/>
      <c r="H11273" s="90"/>
    </row>
    <row r="11274" spans="1:8">
      <c r="A11274" s="90"/>
      <c r="B11274" s="90"/>
      <c r="C11274" s="90"/>
      <c r="D11274" s="90"/>
      <c r="E11274" s="90"/>
      <c r="F11274" s="90"/>
      <c r="G11274" s="90"/>
      <c r="H11274" s="90"/>
    </row>
    <row r="11275" spans="1:8">
      <c r="A11275" s="90"/>
      <c r="B11275" s="90"/>
      <c r="C11275" s="90"/>
      <c r="D11275" s="90"/>
      <c r="E11275" s="90"/>
      <c r="F11275" s="90"/>
      <c r="G11275" s="90"/>
      <c r="H11275" s="90"/>
    </row>
    <row r="11276" spans="1:8">
      <c r="A11276" s="90"/>
      <c r="B11276" s="90"/>
      <c r="C11276" s="90"/>
      <c r="D11276" s="90"/>
      <c r="E11276" s="90"/>
      <c r="F11276" s="90"/>
      <c r="G11276" s="90"/>
      <c r="H11276" s="90"/>
    </row>
    <row r="11277" spans="1:8">
      <c r="A11277" s="90"/>
      <c r="B11277" s="90"/>
      <c r="C11277" s="90"/>
      <c r="D11277" s="90"/>
      <c r="E11277" s="90"/>
      <c r="F11277" s="90"/>
      <c r="G11277" s="90"/>
      <c r="H11277" s="90"/>
    </row>
    <row r="11278" spans="1:8">
      <c r="A11278" s="90"/>
      <c r="B11278" s="90"/>
      <c r="C11278" s="90"/>
      <c r="D11278" s="90"/>
      <c r="E11278" s="90"/>
      <c r="F11278" s="90"/>
      <c r="G11278" s="90"/>
      <c r="H11278" s="90"/>
    </row>
    <row r="11279" spans="1:8">
      <c r="A11279" s="90"/>
      <c r="B11279" s="90"/>
      <c r="C11279" s="90"/>
      <c r="D11279" s="90"/>
      <c r="E11279" s="90"/>
      <c r="F11279" s="90"/>
      <c r="G11279" s="90"/>
      <c r="H11279" s="90"/>
    </row>
    <row r="11280" spans="1:8">
      <c r="A11280" s="90"/>
      <c r="B11280" s="90"/>
      <c r="C11280" s="90"/>
      <c r="D11280" s="90"/>
      <c r="E11280" s="90"/>
      <c r="F11280" s="90"/>
      <c r="G11280" s="90"/>
      <c r="H11280" s="90"/>
    </row>
    <row r="11281" spans="1:8">
      <c r="A11281" s="90"/>
      <c r="B11281" s="90"/>
      <c r="C11281" s="90"/>
      <c r="D11281" s="90"/>
      <c r="E11281" s="90"/>
      <c r="F11281" s="90"/>
      <c r="G11281" s="90"/>
      <c r="H11281" s="90"/>
    </row>
    <row r="11282" spans="1:8">
      <c r="A11282" s="90"/>
      <c r="B11282" s="90"/>
      <c r="C11282" s="90"/>
      <c r="D11282" s="90"/>
      <c r="E11282" s="90"/>
      <c r="F11282" s="90"/>
      <c r="G11282" s="90"/>
      <c r="H11282" s="90"/>
    </row>
    <row r="11283" spans="1:8">
      <c r="A11283" s="90"/>
      <c r="B11283" s="90"/>
      <c r="C11283" s="90"/>
      <c r="D11283" s="90"/>
      <c r="E11283" s="90"/>
      <c r="F11283" s="90"/>
      <c r="G11283" s="90"/>
      <c r="H11283" s="90"/>
    </row>
    <row r="11284" spans="1:8">
      <c r="A11284" s="90"/>
      <c r="B11284" s="90"/>
      <c r="C11284" s="90"/>
      <c r="D11284" s="90"/>
      <c r="E11284" s="90"/>
      <c r="F11284" s="90"/>
      <c r="G11284" s="90"/>
      <c r="H11284" s="90"/>
    </row>
    <row r="11285" spans="1:8">
      <c r="A11285" s="90"/>
      <c r="B11285" s="90"/>
      <c r="C11285" s="90"/>
      <c r="D11285" s="90"/>
      <c r="E11285" s="90"/>
      <c r="F11285" s="90"/>
      <c r="G11285" s="90"/>
      <c r="H11285" s="90"/>
    </row>
    <row r="11286" spans="1:8">
      <c r="A11286" s="90"/>
      <c r="B11286" s="90"/>
      <c r="C11286" s="90"/>
      <c r="D11286" s="90"/>
      <c r="E11286" s="90"/>
      <c r="F11286" s="90"/>
      <c r="G11286" s="90"/>
      <c r="H11286" s="90"/>
    </row>
    <row r="11287" spans="1:8">
      <c r="A11287" s="90"/>
      <c r="B11287" s="90"/>
      <c r="C11287" s="90"/>
      <c r="D11287" s="90"/>
      <c r="E11287" s="90"/>
      <c r="F11287" s="90"/>
      <c r="G11287" s="90"/>
      <c r="H11287" s="90"/>
    </row>
    <row r="11288" spans="1:8">
      <c r="A11288" s="90"/>
      <c r="B11288" s="90"/>
      <c r="C11288" s="90"/>
      <c r="D11288" s="90"/>
      <c r="E11288" s="90"/>
      <c r="F11288" s="90"/>
      <c r="G11288" s="90"/>
      <c r="H11288" s="90"/>
    </row>
    <row r="11289" spans="1:8">
      <c r="A11289" s="90"/>
      <c r="B11289" s="90"/>
      <c r="C11289" s="90"/>
      <c r="D11289" s="90"/>
      <c r="E11289" s="90"/>
      <c r="F11289" s="90"/>
      <c r="G11289" s="90"/>
      <c r="H11289" s="90"/>
    </row>
    <row r="11290" spans="1:8">
      <c r="A11290" s="90"/>
      <c r="B11290" s="90"/>
      <c r="C11290" s="90"/>
      <c r="D11290" s="90"/>
      <c r="E11290" s="90"/>
      <c r="F11290" s="90"/>
      <c r="G11290" s="90"/>
      <c r="H11290" s="90"/>
    </row>
    <row r="11291" spans="1:8">
      <c r="A11291" s="90"/>
      <c r="B11291" s="90"/>
      <c r="C11291" s="90"/>
      <c r="D11291" s="90"/>
      <c r="E11291" s="90"/>
      <c r="F11291" s="90"/>
      <c r="G11291" s="90"/>
      <c r="H11291" s="90"/>
    </row>
    <row r="11292" spans="1:8">
      <c r="A11292" s="90"/>
      <c r="B11292" s="90"/>
      <c r="C11292" s="90"/>
      <c r="D11292" s="90"/>
      <c r="E11292" s="90"/>
      <c r="F11292" s="90"/>
      <c r="G11292" s="90"/>
      <c r="H11292" s="90"/>
    </row>
    <row r="11293" spans="1:8">
      <c r="A11293" s="90"/>
      <c r="B11293" s="90"/>
      <c r="C11293" s="90"/>
      <c r="D11293" s="90"/>
      <c r="E11293" s="90"/>
      <c r="F11293" s="90"/>
      <c r="G11293" s="90"/>
      <c r="H11293" s="90"/>
    </row>
    <row r="11294" spans="1:8">
      <c r="A11294" s="90"/>
      <c r="B11294" s="90"/>
      <c r="C11294" s="90"/>
      <c r="D11294" s="90"/>
      <c r="E11294" s="90"/>
      <c r="F11294" s="90"/>
      <c r="G11294" s="90"/>
      <c r="H11294" s="90"/>
    </row>
    <row r="11295" spans="1:8">
      <c r="A11295" s="90"/>
      <c r="B11295" s="90"/>
      <c r="C11295" s="90"/>
      <c r="D11295" s="90"/>
      <c r="E11295" s="90"/>
      <c r="F11295" s="90"/>
      <c r="G11295" s="90"/>
      <c r="H11295" s="90"/>
    </row>
    <row r="11296" spans="1:8">
      <c r="A11296" s="90"/>
      <c r="B11296" s="90"/>
      <c r="C11296" s="90"/>
      <c r="D11296" s="90"/>
      <c r="E11296" s="90"/>
      <c r="F11296" s="90"/>
      <c r="G11296" s="90"/>
      <c r="H11296" s="90"/>
    </row>
    <row r="11297" spans="1:8">
      <c r="A11297" s="90"/>
      <c r="B11297" s="90"/>
      <c r="C11297" s="90"/>
      <c r="D11297" s="90"/>
      <c r="E11297" s="90"/>
      <c r="F11297" s="90"/>
      <c r="G11297" s="90"/>
      <c r="H11297" s="90"/>
    </row>
    <row r="11298" spans="1:8">
      <c r="A11298" s="90"/>
      <c r="B11298" s="90"/>
      <c r="C11298" s="90"/>
      <c r="D11298" s="90"/>
      <c r="E11298" s="90"/>
      <c r="F11298" s="90"/>
      <c r="G11298" s="90"/>
      <c r="H11298" s="90"/>
    </row>
    <row r="11299" spans="1:8">
      <c r="A11299" s="90"/>
      <c r="B11299" s="90"/>
      <c r="C11299" s="90"/>
      <c r="D11299" s="90"/>
      <c r="E11299" s="90"/>
      <c r="F11299" s="90"/>
      <c r="G11299" s="90"/>
      <c r="H11299" s="90"/>
    </row>
    <row r="11300" spans="1:8">
      <c r="A11300" s="90"/>
      <c r="B11300" s="90"/>
      <c r="C11300" s="90"/>
      <c r="D11300" s="90"/>
      <c r="E11300" s="90"/>
      <c r="F11300" s="90"/>
      <c r="G11300" s="90"/>
      <c r="H11300" s="90"/>
    </row>
    <row r="11301" spans="1:8">
      <c r="A11301" s="90"/>
      <c r="B11301" s="90"/>
      <c r="C11301" s="90"/>
      <c r="D11301" s="90"/>
      <c r="E11301" s="90"/>
      <c r="F11301" s="90"/>
      <c r="G11301" s="90"/>
      <c r="H11301" s="90"/>
    </row>
    <row r="11302" spans="1:8">
      <c r="A11302" s="90"/>
      <c r="B11302" s="90"/>
      <c r="C11302" s="90"/>
      <c r="D11302" s="90"/>
      <c r="E11302" s="90"/>
      <c r="F11302" s="90"/>
      <c r="G11302" s="90"/>
      <c r="H11302" s="90"/>
    </row>
    <row r="11303" spans="1:8">
      <c r="A11303" s="90"/>
      <c r="B11303" s="90"/>
      <c r="C11303" s="90"/>
      <c r="D11303" s="90"/>
      <c r="E11303" s="90"/>
      <c r="F11303" s="90"/>
      <c r="G11303" s="90"/>
      <c r="H11303" s="90"/>
    </row>
    <row r="11304" spans="1:8">
      <c r="A11304" s="90"/>
      <c r="B11304" s="90"/>
      <c r="C11304" s="90"/>
      <c r="D11304" s="90"/>
      <c r="E11304" s="90"/>
      <c r="F11304" s="90"/>
      <c r="G11304" s="90"/>
      <c r="H11304" s="90"/>
    </row>
    <row r="11305" spans="1:8">
      <c r="A11305" s="90"/>
      <c r="B11305" s="90"/>
      <c r="C11305" s="90"/>
      <c r="D11305" s="90"/>
      <c r="E11305" s="90"/>
      <c r="F11305" s="90"/>
      <c r="G11305" s="90"/>
      <c r="H11305" s="90"/>
    </row>
    <row r="11306" spans="1:8">
      <c r="A11306" s="90"/>
      <c r="B11306" s="90"/>
      <c r="C11306" s="90"/>
      <c r="D11306" s="90"/>
      <c r="E11306" s="90"/>
      <c r="F11306" s="90"/>
      <c r="G11306" s="90"/>
      <c r="H11306" s="90"/>
    </row>
    <row r="11307" spans="1:8">
      <c r="A11307" s="90"/>
      <c r="B11307" s="90"/>
      <c r="C11307" s="90"/>
      <c r="D11307" s="90"/>
      <c r="E11307" s="90"/>
      <c r="F11307" s="90"/>
      <c r="G11307" s="90"/>
      <c r="H11307" s="90"/>
    </row>
    <row r="11308" spans="1:8">
      <c r="A11308" s="90"/>
      <c r="B11308" s="90"/>
      <c r="C11308" s="90"/>
      <c r="D11308" s="90"/>
      <c r="E11308" s="90"/>
      <c r="F11308" s="90"/>
      <c r="G11308" s="90"/>
      <c r="H11308" s="90"/>
    </row>
    <row r="11309" spans="1:8">
      <c r="A11309" s="90"/>
      <c r="B11309" s="90"/>
      <c r="C11309" s="90"/>
      <c r="D11309" s="90"/>
      <c r="E11309" s="90"/>
      <c r="F11309" s="90"/>
      <c r="G11309" s="90"/>
      <c r="H11309" s="90"/>
    </row>
    <row r="11310" spans="1:8">
      <c r="A11310" s="90"/>
      <c r="B11310" s="90"/>
      <c r="C11310" s="90"/>
      <c r="D11310" s="90"/>
      <c r="E11310" s="90"/>
      <c r="F11310" s="90"/>
      <c r="G11310" s="90"/>
      <c r="H11310" s="90"/>
    </row>
    <row r="11311" spans="1:8">
      <c r="A11311" s="90"/>
      <c r="B11311" s="90"/>
      <c r="C11311" s="90"/>
      <c r="D11311" s="90"/>
      <c r="E11311" s="90"/>
      <c r="F11311" s="90"/>
      <c r="G11311" s="90"/>
      <c r="H11311" s="90"/>
    </row>
    <row r="11312" spans="1:8">
      <c r="A11312" s="90"/>
      <c r="B11312" s="90"/>
      <c r="C11312" s="90"/>
      <c r="D11312" s="90"/>
      <c r="E11312" s="90"/>
      <c r="F11312" s="90"/>
      <c r="G11312" s="90"/>
      <c r="H11312" s="90"/>
    </row>
    <row r="11313" spans="1:8">
      <c r="A11313" s="90"/>
      <c r="B11313" s="90"/>
      <c r="C11313" s="90"/>
      <c r="D11313" s="90"/>
      <c r="E11313" s="90"/>
      <c r="F11313" s="90"/>
      <c r="G11313" s="90"/>
      <c r="H11313" s="90"/>
    </row>
    <row r="11314" spans="1:8">
      <c r="A11314" s="90"/>
      <c r="B11314" s="90"/>
      <c r="C11314" s="90"/>
      <c r="D11314" s="90"/>
      <c r="E11314" s="90"/>
      <c r="F11314" s="90"/>
      <c r="G11314" s="90"/>
      <c r="H11314" s="90"/>
    </row>
    <row r="11315" spans="1:8">
      <c r="A11315" s="90"/>
      <c r="B11315" s="90"/>
      <c r="C11315" s="90"/>
      <c r="D11315" s="90"/>
      <c r="E11315" s="90"/>
      <c r="F11315" s="90"/>
      <c r="G11315" s="90"/>
      <c r="H11315" s="90"/>
    </row>
    <row r="11316" spans="1:8">
      <c r="A11316" s="90"/>
      <c r="B11316" s="90"/>
      <c r="C11316" s="90"/>
      <c r="D11316" s="90"/>
      <c r="E11316" s="90"/>
      <c r="F11316" s="90"/>
      <c r="G11316" s="90"/>
      <c r="H11316" s="90"/>
    </row>
    <row r="11317" spans="1:8">
      <c r="A11317" s="90"/>
      <c r="B11317" s="90"/>
      <c r="C11317" s="90"/>
      <c r="D11317" s="90"/>
      <c r="E11317" s="90"/>
      <c r="F11317" s="90"/>
      <c r="G11317" s="90"/>
      <c r="H11317" s="90"/>
    </row>
    <row r="11318" spans="1:8">
      <c r="A11318" s="90"/>
      <c r="B11318" s="90"/>
      <c r="C11318" s="90"/>
      <c r="D11318" s="90"/>
      <c r="E11318" s="90"/>
      <c r="F11318" s="90"/>
      <c r="G11318" s="90"/>
      <c r="H11318" s="90"/>
    </row>
    <row r="11319" spans="1:8">
      <c r="A11319" s="90"/>
      <c r="B11319" s="90"/>
      <c r="C11319" s="90"/>
      <c r="D11319" s="90"/>
      <c r="E11319" s="90"/>
      <c r="F11319" s="90"/>
      <c r="G11319" s="90"/>
      <c r="H11319" s="90"/>
    </row>
    <row r="11320" spans="1:8">
      <c r="A11320" s="90"/>
      <c r="B11320" s="90"/>
      <c r="C11320" s="90"/>
      <c r="D11320" s="90"/>
      <c r="E11320" s="90"/>
      <c r="F11320" s="90"/>
      <c r="G11320" s="90"/>
      <c r="H11320" s="90"/>
    </row>
    <row r="11321" spans="1:8">
      <c r="A11321" s="90"/>
      <c r="B11321" s="90"/>
      <c r="C11321" s="90"/>
      <c r="D11321" s="90"/>
      <c r="E11321" s="90"/>
      <c r="F11321" s="90"/>
      <c r="G11321" s="90"/>
      <c r="H11321" s="90"/>
    </row>
    <row r="11322" spans="1:8">
      <c r="A11322" s="90"/>
      <c r="B11322" s="90"/>
      <c r="C11322" s="90"/>
      <c r="D11322" s="90"/>
      <c r="E11322" s="90"/>
      <c r="F11322" s="90"/>
      <c r="G11322" s="90"/>
      <c r="H11322" s="90"/>
    </row>
    <row r="11323" spans="1:8">
      <c r="A11323" s="90"/>
      <c r="B11323" s="90"/>
      <c r="C11323" s="90"/>
      <c r="D11323" s="90"/>
      <c r="E11323" s="90"/>
      <c r="F11323" s="90"/>
      <c r="G11323" s="90"/>
      <c r="H11323" s="90"/>
    </row>
    <row r="11324" spans="1:8">
      <c r="A11324" s="90"/>
      <c r="B11324" s="90"/>
      <c r="C11324" s="90"/>
      <c r="D11324" s="90"/>
      <c r="E11324" s="90"/>
      <c r="F11324" s="90"/>
      <c r="G11324" s="90"/>
      <c r="H11324" s="90"/>
    </row>
    <row r="11325" spans="1:8">
      <c r="A11325" s="90"/>
      <c r="B11325" s="90"/>
      <c r="C11325" s="90"/>
      <c r="D11325" s="90"/>
      <c r="E11325" s="90"/>
      <c r="F11325" s="90"/>
      <c r="G11325" s="90"/>
      <c r="H11325" s="90"/>
    </row>
    <row r="11326" spans="1:8">
      <c r="A11326" s="90"/>
      <c r="B11326" s="90"/>
      <c r="C11326" s="90"/>
      <c r="D11326" s="90"/>
      <c r="E11326" s="90"/>
      <c r="F11326" s="90"/>
      <c r="G11326" s="90"/>
      <c r="H11326" s="90"/>
    </row>
    <row r="11327" spans="1:8">
      <c r="A11327" s="90"/>
      <c r="B11327" s="90"/>
      <c r="C11327" s="90"/>
      <c r="D11327" s="90"/>
      <c r="E11327" s="90"/>
      <c r="F11327" s="90"/>
      <c r="G11327" s="90"/>
      <c r="H11327" s="90"/>
    </row>
    <row r="11328" spans="1:8">
      <c r="A11328" s="90"/>
      <c r="B11328" s="90"/>
      <c r="C11328" s="90"/>
      <c r="D11328" s="90"/>
      <c r="E11328" s="90"/>
      <c r="F11328" s="90"/>
      <c r="G11328" s="90"/>
      <c r="H11328" s="90"/>
    </row>
    <row r="11329" spans="1:8">
      <c r="A11329" s="90"/>
      <c r="B11329" s="90"/>
      <c r="C11329" s="90"/>
      <c r="D11329" s="90"/>
      <c r="E11329" s="90"/>
      <c r="F11329" s="90"/>
      <c r="G11329" s="90"/>
      <c r="H11329" s="90"/>
    </row>
    <row r="11330" spans="1:8">
      <c r="A11330" s="90"/>
      <c r="B11330" s="90"/>
      <c r="C11330" s="90"/>
      <c r="D11330" s="90"/>
      <c r="E11330" s="90"/>
      <c r="F11330" s="90"/>
      <c r="G11330" s="90"/>
      <c r="H11330" s="90"/>
    </row>
    <row r="11331" spans="1:8">
      <c r="A11331" s="90"/>
      <c r="B11331" s="90"/>
      <c r="C11331" s="90"/>
      <c r="D11331" s="90"/>
      <c r="E11331" s="90"/>
      <c r="F11331" s="90"/>
      <c r="G11331" s="90"/>
      <c r="H11331" s="90"/>
    </row>
    <row r="11332" spans="1:8">
      <c r="A11332" s="90"/>
      <c r="B11332" s="90"/>
      <c r="C11332" s="90"/>
      <c r="D11332" s="90"/>
      <c r="E11332" s="90"/>
      <c r="F11332" s="90"/>
      <c r="G11332" s="90"/>
      <c r="H11332" s="90"/>
    </row>
    <row r="11333" spans="1:8">
      <c r="A11333" s="90"/>
      <c r="B11333" s="90"/>
      <c r="C11333" s="90"/>
      <c r="D11333" s="90"/>
      <c r="E11333" s="90"/>
      <c r="F11333" s="90"/>
      <c r="G11333" s="90"/>
      <c r="H11333" s="90"/>
    </row>
    <row r="11334" spans="1:8">
      <c r="A11334" s="90"/>
      <c r="B11334" s="90"/>
      <c r="C11334" s="90"/>
      <c r="D11334" s="90"/>
      <c r="E11334" s="90"/>
      <c r="F11334" s="90"/>
      <c r="G11334" s="90"/>
      <c r="H11334" s="90"/>
    </row>
    <row r="11335" spans="1:8">
      <c r="A11335" s="90"/>
      <c r="B11335" s="90"/>
      <c r="C11335" s="90"/>
      <c r="D11335" s="90"/>
      <c r="E11335" s="90"/>
      <c r="F11335" s="90"/>
      <c r="G11335" s="90"/>
      <c r="H11335" s="90"/>
    </row>
    <row r="11336" spans="1:8">
      <c r="A11336" s="90"/>
      <c r="B11336" s="90"/>
      <c r="C11336" s="90"/>
      <c r="D11336" s="90"/>
      <c r="E11336" s="90"/>
      <c r="F11336" s="90"/>
      <c r="G11336" s="90"/>
      <c r="H11336" s="90"/>
    </row>
    <row r="11337" spans="1:8">
      <c r="A11337" s="90"/>
      <c r="B11337" s="90"/>
      <c r="C11337" s="90"/>
      <c r="D11337" s="90"/>
      <c r="E11337" s="90"/>
      <c r="F11337" s="90"/>
      <c r="G11337" s="90"/>
      <c r="H11337" s="90"/>
    </row>
    <row r="11338" spans="1:8">
      <c r="A11338" s="90"/>
      <c r="B11338" s="90"/>
      <c r="C11338" s="90"/>
      <c r="D11338" s="90"/>
      <c r="E11338" s="90"/>
      <c r="F11338" s="90"/>
      <c r="G11338" s="90"/>
      <c r="H11338" s="90"/>
    </row>
    <row r="11339" spans="1:8">
      <c r="A11339" s="90"/>
      <c r="B11339" s="90"/>
      <c r="C11339" s="90"/>
      <c r="D11339" s="90"/>
      <c r="E11339" s="90"/>
      <c r="F11339" s="90"/>
      <c r="G11339" s="90"/>
      <c r="H11339" s="90"/>
    </row>
    <row r="11340" spans="1:8">
      <c r="A11340" s="90"/>
      <c r="B11340" s="90"/>
      <c r="C11340" s="90"/>
      <c r="D11340" s="90"/>
      <c r="E11340" s="90"/>
      <c r="F11340" s="90"/>
      <c r="G11340" s="90"/>
      <c r="H11340" s="90"/>
    </row>
    <row r="11341" spans="1:8">
      <c r="A11341" s="90"/>
      <c r="B11341" s="90"/>
      <c r="C11341" s="90"/>
      <c r="D11341" s="90"/>
      <c r="E11341" s="90"/>
      <c r="F11341" s="90"/>
      <c r="G11341" s="90"/>
      <c r="H11341" s="90"/>
    </row>
    <row r="11342" spans="1:8">
      <c r="A11342" s="90"/>
      <c r="B11342" s="90"/>
      <c r="C11342" s="90"/>
      <c r="D11342" s="90"/>
      <c r="E11342" s="90"/>
      <c r="F11342" s="90"/>
      <c r="G11342" s="90"/>
      <c r="H11342" s="90"/>
    </row>
    <row r="11343" spans="1:8">
      <c r="A11343" s="90"/>
      <c r="B11343" s="90"/>
      <c r="C11343" s="90"/>
      <c r="D11343" s="90"/>
      <c r="E11343" s="90"/>
      <c r="F11343" s="90"/>
      <c r="G11343" s="90"/>
      <c r="H11343" s="90"/>
    </row>
    <row r="11344" spans="1:8">
      <c r="A11344" s="90"/>
      <c r="B11344" s="90"/>
      <c r="C11344" s="90"/>
      <c r="D11344" s="90"/>
      <c r="E11344" s="90"/>
      <c r="F11344" s="90"/>
      <c r="G11344" s="90"/>
      <c r="H11344" s="90"/>
    </row>
    <row r="11345" spans="1:8">
      <c r="A11345" s="90"/>
      <c r="B11345" s="90"/>
      <c r="C11345" s="90"/>
      <c r="D11345" s="90"/>
      <c r="E11345" s="90"/>
      <c r="F11345" s="90"/>
      <c r="G11345" s="90"/>
      <c r="H11345" s="90"/>
    </row>
    <row r="11346" spans="1:8">
      <c r="A11346" s="90"/>
      <c r="B11346" s="90"/>
      <c r="C11346" s="90"/>
      <c r="D11346" s="90"/>
      <c r="E11346" s="90"/>
      <c r="F11346" s="90"/>
      <c r="G11346" s="90"/>
      <c r="H11346" s="90"/>
    </row>
    <row r="11347" spans="1:8">
      <c r="A11347" s="90"/>
      <c r="B11347" s="90"/>
      <c r="C11347" s="90"/>
      <c r="D11347" s="90"/>
      <c r="E11347" s="90"/>
      <c r="F11347" s="90"/>
      <c r="G11347" s="90"/>
      <c r="H11347" s="90"/>
    </row>
    <row r="11348" spans="1:8">
      <c r="A11348" s="90"/>
      <c r="B11348" s="90"/>
      <c r="C11348" s="90"/>
      <c r="D11348" s="90"/>
      <c r="E11348" s="90"/>
      <c r="F11348" s="90"/>
      <c r="G11348" s="90"/>
      <c r="H11348" s="90"/>
    </row>
    <row r="11349" spans="1:8">
      <c r="A11349" s="90"/>
      <c r="B11349" s="90"/>
      <c r="C11349" s="90"/>
      <c r="D11349" s="90"/>
      <c r="E11349" s="90"/>
      <c r="F11349" s="90"/>
      <c r="G11349" s="90"/>
      <c r="H11349" s="90"/>
    </row>
    <row r="11350" spans="1:8">
      <c r="A11350" s="90"/>
      <c r="B11350" s="90"/>
      <c r="C11350" s="90"/>
      <c r="D11350" s="90"/>
      <c r="E11350" s="90"/>
      <c r="F11350" s="90"/>
      <c r="G11350" s="90"/>
      <c r="H11350" s="90"/>
    </row>
    <row r="11351" spans="1:8">
      <c r="A11351" s="90"/>
      <c r="B11351" s="90"/>
      <c r="C11351" s="90"/>
      <c r="D11351" s="90"/>
      <c r="E11351" s="90"/>
      <c r="F11351" s="90"/>
      <c r="G11351" s="90"/>
      <c r="H11351" s="90"/>
    </row>
    <row r="11352" spans="1:8">
      <c r="A11352" s="90"/>
      <c r="B11352" s="90"/>
      <c r="C11352" s="90"/>
      <c r="D11352" s="90"/>
      <c r="E11352" s="90"/>
      <c r="F11352" s="90"/>
      <c r="G11352" s="90"/>
      <c r="H11352" s="90"/>
    </row>
    <row r="11353" spans="1:8">
      <c r="A11353" s="90"/>
      <c r="B11353" s="90"/>
      <c r="C11353" s="90"/>
      <c r="D11353" s="90"/>
      <c r="E11353" s="90"/>
      <c r="F11353" s="90"/>
      <c r="G11353" s="90"/>
      <c r="H11353" s="90"/>
    </row>
    <row r="11354" spans="1:8">
      <c r="A11354" s="90"/>
      <c r="B11354" s="90"/>
      <c r="C11354" s="90"/>
      <c r="D11354" s="90"/>
      <c r="E11354" s="90"/>
      <c r="F11354" s="90"/>
      <c r="G11354" s="90"/>
      <c r="H11354" s="90"/>
    </row>
    <row r="11355" spans="1:8">
      <c r="A11355" s="90"/>
      <c r="B11355" s="90"/>
      <c r="C11355" s="90"/>
      <c r="D11355" s="90"/>
      <c r="E11355" s="90"/>
      <c r="F11355" s="90"/>
      <c r="G11355" s="90"/>
      <c r="H11355" s="90"/>
    </row>
    <row r="11356" spans="1:8">
      <c r="A11356" s="90"/>
      <c r="B11356" s="90"/>
      <c r="C11356" s="90"/>
      <c r="D11356" s="90"/>
      <c r="E11356" s="90"/>
      <c r="F11356" s="90"/>
      <c r="G11356" s="90"/>
      <c r="H11356" s="90"/>
    </row>
    <row r="11357" spans="1:8">
      <c r="A11357" s="90"/>
      <c r="B11357" s="90"/>
      <c r="C11357" s="90"/>
      <c r="D11357" s="90"/>
      <c r="E11357" s="90"/>
      <c r="F11357" s="90"/>
      <c r="G11357" s="90"/>
      <c r="H11357" s="90"/>
    </row>
    <row r="11358" spans="1:8">
      <c r="A11358" s="90"/>
      <c r="B11358" s="90"/>
      <c r="C11358" s="90"/>
      <c r="D11358" s="90"/>
      <c r="E11358" s="90"/>
      <c r="F11358" s="90"/>
      <c r="G11358" s="90"/>
      <c r="H11358" s="90"/>
    </row>
    <row r="11359" spans="1:8">
      <c r="A11359" s="90"/>
      <c r="B11359" s="90"/>
      <c r="C11359" s="90"/>
      <c r="D11359" s="90"/>
      <c r="E11359" s="90"/>
      <c r="F11359" s="90"/>
      <c r="G11359" s="90"/>
      <c r="H11359" s="90"/>
    </row>
    <row r="11360" spans="1:8">
      <c r="A11360" s="90"/>
      <c r="B11360" s="90"/>
      <c r="C11360" s="90"/>
      <c r="D11360" s="90"/>
      <c r="E11360" s="90"/>
      <c r="F11360" s="90"/>
      <c r="G11360" s="90"/>
      <c r="H11360" s="90"/>
    </row>
    <row r="11361" spans="1:8">
      <c r="A11361" s="90"/>
      <c r="B11361" s="90"/>
      <c r="C11361" s="90"/>
      <c r="D11361" s="90"/>
      <c r="E11361" s="90"/>
      <c r="F11361" s="90"/>
      <c r="G11361" s="90"/>
      <c r="H11361" s="90"/>
    </row>
    <row r="11362" spans="1:8">
      <c r="A11362" s="90"/>
      <c r="B11362" s="90"/>
      <c r="C11362" s="90"/>
      <c r="D11362" s="90"/>
      <c r="E11362" s="90"/>
      <c r="F11362" s="90"/>
      <c r="G11362" s="90"/>
      <c r="H11362" s="90"/>
    </row>
    <row r="11363" spans="1:8">
      <c r="A11363" s="90"/>
      <c r="B11363" s="90"/>
      <c r="C11363" s="90"/>
      <c r="D11363" s="90"/>
      <c r="E11363" s="90"/>
      <c r="F11363" s="90"/>
      <c r="G11363" s="90"/>
      <c r="H11363" s="90"/>
    </row>
    <row r="11364" spans="1:8">
      <c r="A11364" s="90"/>
      <c r="B11364" s="90"/>
      <c r="C11364" s="90"/>
      <c r="D11364" s="90"/>
      <c r="E11364" s="90"/>
      <c r="F11364" s="90"/>
      <c r="G11364" s="90"/>
      <c r="H11364" s="90"/>
    </row>
    <row r="11365" spans="1:8">
      <c r="A11365" s="90"/>
      <c r="B11365" s="90"/>
      <c r="C11365" s="90"/>
      <c r="D11365" s="90"/>
      <c r="E11365" s="90"/>
      <c r="F11365" s="90"/>
      <c r="G11365" s="90"/>
      <c r="H11365" s="90"/>
    </row>
    <row r="11366" spans="1:8">
      <c r="A11366" s="90"/>
      <c r="B11366" s="90"/>
      <c r="C11366" s="90"/>
      <c r="D11366" s="90"/>
      <c r="E11366" s="90"/>
      <c r="F11366" s="90"/>
      <c r="G11366" s="90"/>
      <c r="H11366" s="90"/>
    </row>
    <row r="11367" spans="1:8">
      <c r="A11367" s="90"/>
      <c r="B11367" s="90"/>
      <c r="C11367" s="90"/>
      <c r="D11367" s="90"/>
      <c r="E11367" s="90"/>
      <c r="F11367" s="90"/>
      <c r="G11367" s="90"/>
      <c r="H11367" s="90"/>
    </row>
    <row r="11368" spans="1:8">
      <c r="A11368" s="90"/>
      <c r="B11368" s="90"/>
      <c r="C11368" s="90"/>
      <c r="D11368" s="90"/>
      <c r="E11368" s="90"/>
      <c r="F11368" s="90"/>
      <c r="G11368" s="90"/>
      <c r="H11368" s="90"/>
    </row>
    <row r="11369" spans="1:8">
      <c r="A11369" s="90"/>
      <c r="B11369" s="90"/>
      <c r="C11369" s="90"/>
      <c r="D11369" s="90"/>
      <c r="E11369" s="90"/>
      <c r="F11369" s="90"/>
      <c r="G11369" s="90"/>
      <c r="H11369" s="90"/>
    </row>
    <row r="11370" spans="1:8">
      <c r="A11370" s="90"/>
      <c r="B11370" s="90"/>
      <c r="C11370" s="90"/>
      <c r="D11370" s="90"/>
      <c r="E11370" s="90"/>
      <c r="F11370" s="90"/>
      <c r="G11370" s="90"/>
      <c r="H11370" s="90"/>
    </row>
    <row r="11371" spans="1:8">
      <c r="A11371" s="90"/>
      <c r="B11371" s="90"/>
      <c r="C11371" s="90"/>
      <c r="D11371" s="90"/>
      <c r="E11371" s="90"/>
      <c r="F11371" s="90"/>
      <c r="G11371" s="90"/>
      <c r="H11371" s="90"/>
    </row>
    <row r="11372" spans="1:8">
      <c r="A11372" s="90"/>
      <c r="B11372" s="90"/>
      <c r="C11372" s="90"/>
      <c r="D11372" s="90"/>
      <c r="E11372" s="90"/>
      <c r="F11372" s="90"/>
      <c r="G11372" s="90"/>
      <c r="H11372" s="90"/>
    </row>
    <row r="11373" spans="1:8">
      <c r="A11373" s="90"/>
      <c r="B11373" s="90"/>
      <c r="C11373" s="90"/>
      <c r="D11373" s="90"/>
      <c r="E11373" s="90"/>
      <c r="F11373" s="90"/>
      <c r="G11373" s="90"/>
      <c r="H11373" s="90"/>
    </row>
    <row r="11374" spans="1:8">
      <c r="A11374" s="90"/>
      <c r="B11374" s="90"/>
      <c r="C11374" s="90"/>
      <c r="D11374" s="90"/>
      <c r="E11374" s="90"/>
      <c r="F11374" s="90"/>
      <c r="G11374" s="90"/>
      <c r="H11374" s="90"/>
    </row>
    <row r="11375" spans="1:8">
      <c r="A11375" s="90"/>
      <c r="B11375" s="90"/>
      <c r="C11375" s="90"/>
      <c r="D11375" s="90"/>
      <c r="E11375" s="90"/>
      <c r="F11375" s="90"/>
      <c r="G11375" s="90"/>
      <c r="H11375" s="90"/>
    </row>
    <row r="11376" spans="1:8">
      <c r="A11376" s="90"/>
      <c r="B11376" s="90"/>
      <c r="C11376" s="90"/>
      <c r="D11376" s="90"/>
      <c r="E11376" s="90"/>
      <c r="F11376" s="90"/>
      <c r="G11376" s="90"/>
      <c r="H11376" s="90"/>
    </row>
    <row r="11377" spans="1:8">
      <c r="A11377" s="90"/>
      <c r="B11377" s="90"/>
      <c r="C11377" s="90"/>
      <c r="D11377" s="90"/>
      <c r="E11377" s="90"/>
      <c r="F11377" s="90"/>
      <c r="G11377" s="90"/>
      <c r="H11377" s="90"/>
    </row>
    <row r="11378" spans="1:8">
      <c r="A11378" s="90"/>
      <c r="B11378" s="90"/>
      <c r="C11378" s="90"/>
      <c r="D11378" s="90"/>
      <c r="E11378" s="90"/>
      <c r="F11378" s="90"/>
      <c r="G11378" s="90"/>
      <c r="H11378" s="90"/>
    </row>
    <row r="11379" spans="1:8">
      <c r="A11379" s="90"/>
      <c r="B11379" s="90"/>
      <c r="C11379" s="90"/>
      <c r="D11379" s="90"/>
      <c r="E11379" s="90"/>
      <c r="F11379" s="90"/>
      <c r="G11379" s="90"/>
      <c r="H11379" s="90"/>
    </row>
    <row r="11380" spans="1:8">
      <c r="A11380" s="90"/>
      <c r="B11380" s="90"/>
      <c r="C11380" s="90"/>
      <c r="D11380" s="90"/>
      <c r="E11380" s="90"/>
      <c r="F11380" s="90"/>
      <c r="G11380" s="90"/>
      <c r="H11380" s="90"/>
    </row>
    <row r="11381" spans="1:8">
      <c r="A11381" s="90"/>
      <c r="B11381" s="90"/>
      <c r="C11381" s="90"/>
      <c r="D11381" s="90"/>
      <c r="E11381" s="90"/>
      <c r="F11381" s="90"/>
      <c r="G11381" s="90"/>
      <c r="H11381" s="90"/>
    </row>
    <row r="11382" spans="1:8">
      <c r="A11382" s="90"/>
      <c r="B11382" s="90"/>
      <c r="C11382" s="90"/>
      <c r="D11382" s="90"/>
      <c r="E11382" s="90"/>
      <c r="F11382" s="90"/>
      <c r="G11382" s="90"/>
      <c r="H11382" s="90"/>
    </row>
    <row r="11383" spans="1:8">
      <c r="A11383" s="90"/>
      <c r="B11383" s="90"/>
      <c r="C11383" s="90"/>
      <c r="D11383" s="90"/>
      <c r="E11383" s="90"/>
      <c r="F11383" s="90"/>
      <c r="G11383" s="90"/>
      <c r="H11383" s="90"/>
    </row>
    <row r="11384" spans="1:8">
      <c r="A11384" s="90"/>
      <c r="B11384" s="90"/>
      <c r="C11384" s="90"/>
      <c r="D11384" s="90"/>
      <c r="E11384" s="90"/>
      <c r="F11384" s="90"/>
      <c r="G11384" s="90"/>
      <c r="H11384" s="90"/>
    </row>
    <row r="11385" spans="1:8">
      <c r="A11385" s="90"/>
      <c r="B11385" s="90"/>
      <c r="C11385" s="90"/>
      <c r="D11385" s="90"/>
      <c r="E11385" s="90"/>
      <c r="F11385" s="90"/>
      <c r="G11385" s="90"/>
      <c r="H11385" s="90"/>
    </row>
    <row r="11386" spans="1:8">
      <c r="A11386" s="90"/>
      <c r="B11386" s="90"/>
      <c r="C11386" s="90"/>
      <c r="D11386" s="90"/>
      <c r="E11386" s="90"/>
      <c r="F11386" s="90"/>
      <c r="G11386" s="90"/>
      <c r="H11386" s="90"/>
    </row>
    <row r="11387" spans="1:8">
      <c r="A11387" s="90"/>
      <c r="B11387" s="90"/>
      <c r="C11387" s="90"/>
      <c r="D11387" s="90"/>
      <c r="E11387" s="90"/>
      <c r="F11387" s="90"/>
      <c r="G11387" s="90"/>
      <c r="H11387" s="90"/>
    </row>
    <row r="11388" spans="1:8">
      <c r="A11388" s="90"/>
      <c r="B11388" s="90"/>
      <c r="C11388" s="90"/>
      <c r="D11388" s="90"/>
      <c r="E11388" s="90"/>
      <c r="F11388" s="90"/>
      <c r="G11388" s="90"/>
      <c r="H11388" s="90"/>
    </row>
    <row r="11389" spans="1:8">
      <c r="A11389" s="90"/>
      <c r="B11389" s="90"/>
      <c r="C11389" s="90"/>
      <c r="D11389" s="90"/>
      <c r="E11389" s="90"/>
      <c r="F11389" s="90"/>
      <c r="G11389" s="90"/>
      <c r="H11389" s="90"/>
    </row>
    <row r="11390" spans="1:8">
      <c r="A11390" s="90"/>
      <c r="B11390" s="90"/>
      <c r="C11390" s="90"/>
      <c r="D11390" s="90"/>
      <c r="E11390" s="90"/>
      <c r="F11390" s="90"/>
      <c r="G11390" s="90"/>
      <c r="H11390" s="90"/>
    </row>
    <row r="11391" spans="1:8">
      <c r="A11391" s="90"/>
      <c r="B11391" s="90"/>
      <c r="C11391" s="90"/>
      <c r="D11391" s="90"/>
      <c r="E11391" s="90"/>
      <c r="F11391" s="90"/>
      <c r="G11391" s="90"/>
      <c r="H11391" s="90"/>
    </row>
    <row r="11392" spans="1:8">
      <c r="A11392" s="90"/>
      <c r="B11392" s="90"/>
      <c r="C11392" s="90"/>
      <c r="D11392" s="90"/>
      <c r="E11392" s="90"/>
      <c r="F11392" s="90"/>
      <c r="G11392" s="90"/>
      <c r="H11392" s="90"/>
    </row>
    <row r="11393" spans="1:8">
      <c r="A11393" s="90"/>
      <c r="B11393" s="90"/>
      <c r="C11393" s="90"/>
      <c r="D11393" s="90"/>
      <c r="E11393" s="90"/>
      <c r="F11393" s="90"/>
      <c r="G11393" s="90"/>
      <c r="H11393" s="90"/>
    </row>
    <row r="11394" spans="1:8">
      <c r="A11394" s="90"/>
      <c r="B11394" s="90"/>
      <c r="C11394" s="90"/>
      <c r="D11394" s="90"/>
      <c r="E11394" s="90"/>
      <c r="F11394" s="90"/>
      <c r="G11394" s="90"/>
      <c r="H11394" s="90"/>
    </row>
    <row r="11395" spans="1:8">
      <c r="A11395" s="90"/>
      <c r="B11395" s="90"/>
      <c r="C11395" s="90"/>
      <c r="D11395" s="90"/>
      <c r="E11395" s="90"/>
      <c r="F11395" s="90"/>
      <c r="G11395" s="90"/>
      <c r="H11395" s="90"/>
    </row>
    <row r="11396" spans="1:8">
      <c r="A11396" s="90"/>
      <c r="B11396" s="90"/>
      <c r="C11396" s="90"/>
      <c r="D11396" s="90"/>
      <c r="E11396" s="90"/>
      <c r="F11396" s="90"/>
      <c r="G11396" s="90"/>
      <c r="H11396" s="90"/>
    </row>
    <row r="11397" spans="1:8">
      <c r="A11397" s="90"/>
      <c r="B11397" s="90"/>
      <c r="C11397" s="90"/>
      <c r="D11397" s="90"/>
      <c r="E11397" s="90"/>
      <c r="F11397" s="90"/>
      <c r="G11397" s="90"/>
      <c r="H11397" s="90"/>
    </row>
    <row r="11398" spans="1:8">
      <c r="A11398" s="90"/>
      <c r="B11398" s="90"/>
      <c r="C11398" s="90"/>
      <c r="D11398" s="90"/>
      <c r="E11398" s="90"/>
      <c r="F11398" s="90"/>
      <c r="G11398" s="90"/>
      <c r="H11398" s="90"/>
    </row>
    <row r="11399" spans="1:8">
      <c r="A11399" s="90"/>
      <c r="B11399" s="90"/>
      <c r="C11399" s="90"/>
      <c r="D11399" s="90"/>
      <c r="E11399" s="90"/>
      <c r="F11399" s="90"/>
      <c r="G11399" s="90"/>
      <c r="H11399" s="90"/>
    </row>
    <row r="11400" spans="1:8">
      <c r="A11400" s="90"/>
      <c r="B11400" s="90"/>
      <c r="C11400" s="90"/>
      <c r="D11400" s="90"/>
      <c r="E11400" s="90"/>
      <c r="F11400" s="90"/>
      <c r="G11400" s="90"/>
      <c r="H11400" s="90"/>
    </row>
    <row r="11401" spans="1:8">
      <c r="A11401" s="90"/>
      <c r="B11401" s="90"/>
      <c r="C11401" s="90"/>
      <c r="D11401" s="90"/>
      <c r="E11401" s="90"/>
      <c r="F11401" s="90"/>
      <c r="G11401" s="90"/>
      <c r="H11401" s="90"/>
    </row>
    <row r="11402" spans="1:8">
      <c r="A11402" s="90"/>
      <c r="B11402" s="90"/>
      <c r="C11402" s="90"/>
      <c r="D11402" s="90"/>
      <c r="E11402" s="90"/>
      <c r="F11402" s="90"/>
      <c r="G11402" s="90"/>
      <c r="H11402" s="90"/>
    </row>
    <row r="11403" spans="1:8">
      <c r="A11403" s="90"/>
      <c r="B11403" s="90"/>
      <c r="C11403" s="90"/>
      <c r="D11403" s="90"/>
      <c r="E11403" s="90"/>
      <c r="F11403" s="90"/>
      <c r="G11403" s="90"/>
      <c r="H11403" s="90"/>
    </row>
    <row r="11404" spans="1:8">
      <c r="A11404" s="90"/>
      <c r="B11404" s="90"/>
      <c r="C11404" s="90"/>
      <c r="D11404" s="90"/>
      <c r="E11404" s="90"/>
      <c r="F11404" s="90"/>
      <c r="G11404" s="90"/>
      <c r="H11404" s="90"/>
    </row>
    <row r="11405" spans="1:8">
      <c r="A11405" s="90"/>
      <c r="B11405" s="90"/>
      <c r="C11405" s="90"/>
      <c r="D11405" s="90"/>
      <c r="E11405" s="90"/>
      <c r="F11405" s="90"/>
      <c r="G11405" s="90"/>
      <c r="H11405" s="90"/>
    </row>
    <row r="11406" spans="1:8">
      <c r="A11406" s="90"/>
      <c r="B11406" s="90"/>
      <c r="C11406" s="90"/>
      <c r="D11406" s="90"/>
      <c r="E11406" s="90"/>
      <c r="F11406" s="90"/>
      <c r="G11406" s="90"/>
      <c r="H11406" s="90"/>
    </row>
    <row r="11407" spans="1:8">
      <c r="A11407" s="90"/>
      <c r="B11407" s="90"/>
      <c r="C11407" s="90"/>
      <c r="D11407" s="90"/>
      <c r="E11407" s="90"/>
      <c r="F11407" s="90"/>
      <c r="G11407" s="90"/>
      <c r="H11407" s="90"/>
    </row>
    <row r="11408" spans="1:8">
      <c r="A11408" s="90"/>
      <c r="B11408" s="90"/>
      <c r="C11408" s="90"/>
      <c r="D11408" s="90"/>
      <c r="E11408" s="90"/>
      <c r="F11408" s="90"/>
      <c r="G11408" s="90"/>
      <c r="H11408" s="90"/>
    </row>
    <row r="11409" spans="1:8">
      <c r="A11409" s="90"/>
      <c r="B11409" s="90"/>
      <c r="C11409" s="90"/>
      <c r="D11409" s="90"/>
      <c r="E11409" s="90"/>
      <c r="F11409" s="90"/>
      <c r="G11409" s="90"/>
      <c r="H11409" s="90"/>
    </row>
    <row r="11410" spans="1:8">
      <c r="A11410" s="90"/>
      <c r="B11410" s="90"/>
      <c r="C11410" s="90"/>
      <c r="D11410" s="90"/>
      <c r="E11410" s="90"/>
      <c r="F11410" s="90"/>
      <c r="G11410" s="90"/>
      <c r="H11410" s="90"/>
    </row>
    <row r="11411" spans="1:8">
      <c r="A11411" s="90"/>
      <c r="B11411" s="90"/>
      <c r="C11411" s="90"/>
      <c r="D11411" s="90"/>
      <c r="E11411" s="90"/>
      <c r="F11411" s="90"/>
      <c r="G11411" s="90"/>
      <c r="H11411" s="90"/>
    </row>
    <row r="11412" spans="1:8">
      <c r="A11412" s="90"/>
      <c r="B11412" s="90"/>
      <c r="C11412" s="90"/>
      <c r="D11412" s="90"/>
      <c r="E11412" s="90"/>
      <c r="F11412" s="90"/>
      <c r="G11412" s="90"/>
      <c r="H11412" s="90"/>
    </row>
    <row r="11413" spans="1:8">
      <c r="A11413" s="90"/>
      <c r="B11413" s="90"/>
      <c r="C11413" s="90"/>
      <c r="D11413" s="90"/>
      <c r="E11413" s="90"/>
      <c r="F11413" s="90"/>
      <c r="G11413" s="90"/>
      <c r="H11413" s="90"/>
    </row>
    <row r="11414" spans="1:8">
      <c r="A11414" s="90"/>
      <c r="B11414" s="90"/>
      <c r="C11414" s="90"/>
      <c r="D11414" s="90"/>
      <c r="E11414" s="90"/>
      <c r="F11414" s="90"/>
      <c r="G11414" s="90"/>
      <c r="H11414" s="90"/>
    </row>
    <row r="11415" spans="1:8">
      <c r="A11415" s="90"/>
      <c r="B11415" s="90"/>
      <c r="C11415" s="90"/>
      <c r="D11415" s="90"/>
      <c r="E11415" s="90"/>
      <c r="F11415" s="90"/>
      <c r="G11415" s="90"/>
      <c r="H11415" s="90"/>
    </row>
    <row r="11416" spans="1:8">
      <c r="A11416" s="90"/>
      <c r="B11416" s="90"/>
      <c r="C11416" s="90"/>
      <c r="D11416" s="90"/>
      <c r="E11416" s="90"/>
      <c r="F11416" s="90"/>
      <c r="G11416" s="90"/>
      <c r="H11416" s="90"/>
    </row>
    <row r="11417" spans="1:8">
      <c r="A11417" s="90"/>
      <c r="B11417" s="90"/>
      <c r="C11417" s="90"/>
      <c r="D11417" s="90"/>
      <c r="E11417" s="90"/>
      <c r="F11417" s="90"/>
      <c r="G11417" s="90"/>
      <c r="H11417" s="90"/>
    </row>
    <row r="11418" spans="1:8">
      <c r="A11418" s="90"/>
      <c r="B11418" s="90"/>
      <c r="C11418" s="90"/>
      <c r="D11418" s="90"/>
      <c r="E11418" s="90"/>
      <c r="F11418" s="90"/>
      <c r="G11418" s="90"/>
      <c r="H11418" s="90"/>
    </row>
    <row r="11419" spans="1:8">
      <c r="A11419" s="90"/>
      <c r="B11419" s="90"/>
      <c r="C11419" s="90"/>
      <c r="D11419" s="90"/>
      <c r="E11419" s="90"/>
      <c r="F11419" s="90"/>
      <c r="G11419" s="90"/>
      <c r="H11419" s="90"/>
    </row>
    <row r="11420" spans="1:8">
      <c r="A11420" s="90"/>
      <c r="B11420" s="90"/>
      <c r="C11420" s="90"/>
      <c r="D11420" s="90"/>
      <c r="E11420" s="90"/>
      <c r="F11420" s="90"/>
      <c r="G11420" s="90"/>
      <c r="H11420" s="90"/>
    </row>
    <row r="11421" spans="1:8">
      <c r="A11421" s="90"/>
      <c r="B11421" s="90"/>
      <c r="C11421" s="90"/>
      <c r="D11421" s="90"/>
      <c r="E11421" s="90"/>
      <c r="F11421" s="90"/>
      <c r="G11421" s="90"/>
      <c r="H11421" s="90"/>
    </row>
    <row r="11422" spans="1:8">
      <c r="A11422" s="90"/>
      <c r="B11422" s="90"/>
      <c r="C11422" s="90"/>
      <c r="D11422" s="90"/>
      <c r="E11422" s="90"/>
      <c r="F11422" s="90"/>
      <c r="G11422" s="90"/>
      <c r="H11422" s="90"/>
    </row>
    <row r="11423" spans="1:8">
      <c r="A11423" s="90"/>
      <c r="B11423" s="90"/>
      <c r="C11423" s="90"/>
      <c r="D11423" s="90"/>
      <c r="E11423" s="90"/>
      <c r="F11423" s="90"/>
      <c r="G11423" s="90"/>
      <c r="H11423" s="90"/>
    </row>
    <row r="11424" spans="1:8">
      <c r="A11424" s="90"/>
      <c r="B11424" s="90"/>
      <c r="C11424" s="90"/>
      <c r="D11424" s="90"/>
      <c r="E11424" s="90"/>
      <c r="F11424" s="90"/>
      <c r="G11424" s="90"/>
      <c r="H11424" s="90"/>
    </row>
    <row r="11425" spans="1:8">
      <c r="A11425" s="90"/>
      <c r="B11425" s="90"/>
      <c r="C11425" s="90"/>
      <c r="D11425" s="90"/>
      <c r="E11425" s="90"/>
      <c r="F11425" s="90"/>
      <c r="G11425" s="90"/>
      <c r="H11425" s="90"/>
    </row>
    <row r="11426" spans="1:8">
      <c r="A11426" s="90"/>
      <c r="B11426" s="90"/>
      <c r="C11426" s="90"/>
      <c r="D11426" s="90"/>
      <c r="E11426" s="90"/>
      <c r="F11426" s="90"/>
      <c r="G11426" s="90"/>
      <c r="H11426" s="90"/>
    </row>
    <row r="11427" spans="1:8">
      <c r="A11427" s="90"/>
      <c r="B11427" s="90"/>
      <c r="C11427" s="90"/>
      <c r="D11427" s="90"/>
      <c r="E11427" s="90"/>
      <c r="F11427" s="90"/>
      <c r="G11427" s="90"/>
      <c r="H11427" s="90"/>
    </row>
    <row r="11428" spans="1:8">
      <c r="A11428" s="90"/>
      <c r="B11428" s="90"/>
      <c r="C11428" s="90"/>
      <c r="D11428" s="90"/>
      <c r="E11428" s="90"/>
      <c r="F11428" s="90"/>
      <c r="G11428" s="90"/>
      <c r="H11428" s="90"/>
    </row>
    <row r="11429" spans="1:8">
      <c r="A11429" s="90"/>
      <c r="B11429" s="90"/>
      <c r="C11429" s="90"/>
      <c r="D11429" s="90"/>
      <c r="E11429" s="90"/>
      <c r="F11429" s="90"/>
      <c r="G11429" s="90"/>
      <c r="H11429" s="90"/>
    </row>
    <row r="11430" spans="1:8">
      <c r="A11430" s="90"/>
      <c r="B11430" s="90"/>
      <c r="C11430" s="90"/>
      <c r="D11430" s="90"/>
      <c r="E11430" s="90"/>
      <c r="F11430" s="90"/>
      <c r="G11430" s="90"/>
      <c r="H11430" s="90"/>
    </row>
    <row r="11431" spans="1:8">
      <c r="A11431" s="90"/>
      <c r="B11431" s="90"/>
      <c r="C11431" s="90"/>
      <c r="D11431" s="90"/>
      <c r="E11431" s="90"/>
      <c r="F11431" s="90"/>
      <c r="G11431" s="90"/>
      <c r="H11431" s="90"/>
    </row>
    <row r="11432" spans="1:8">
      <c r="A11432" s="90"/>
      <c r="B11432" s="90"/>
      <c r="C11432" s="90"/>
      <c r="D11432" s="90"/>
      <c r="E11432" s="90"/>
      <c r="F11432" s="90"/>
      <c r="G11432" s="90"/>
      <c r="H11432" s="90"/>
    </row>
    <row r="11433" spans="1:8">
      <c r="A11433" s="90"/>
      <c r="B11433" s="90"/>
      <c r="C11433" s="90"/>
      <c r="D11433" s="90"/>
      <c r="E11433" s="90"/>
      <c r="F11433" s="90"/>
      <c r="G11433" s="90"/>
      <c r="H11433" s="90"/>
    </row>
    <row r="11434" spans="1:8">
      <c r="A11434" s="90"/>
      <c r="B11434" s="90"/>
      <c r="C11434" s="90"/>
      <c r="D11434" s="90"/>
      <c r="E11434" s="90"/>
      <c r="F11434" s="90"/>
      <c r="G11434" s="90"/>
      <c r="H11434" s="90"/>
    </row>
    <row r="11435" spans="1:8">
      <c r="A11435" s="90"/>
      <c r="B11435" s="90"/>
      <c r="C11435" s="90"/>
      <c r="D11435" s="90"/>
      <c r="E11435" s="90"/>
      <c r="F11435" s="90"/>
      <c r="G11435" s="90"/>
      <c r="H11435" s="90"/>
    </row>
    <row r="11436" spans="1:8">
      <c r="A11436" s="90"/>
      <c r="B11436" s="90"/>
      <c r="C11436" s="90"/>
      <c r="D11436" s="90"/>
      <c r="E11436" s="90"/>
      <c r="F11436" s="90"/>
      <c r="G11436" s="90"/>
      <c r="H11436" s="90"/>
    </row>
    <row r="11437" spans="1:8">
      <c r="A11437" s="90"/>
      <c r="B11437" s="90"/>
      <c r="C11437" s="90"/>
      <c r="D11437" s="90"/>
      <c r="E11437" s="90"/>
      <c r="F11437" s="90"/>
      <c r="G11437" s="90"/>
      <c r="H11437" s="90"/>
    </row>
    <row r="11438" spans="1:8">
      <c r="A11438" s="90"/>
      <c r="B11438" s="90"/>
      <c r="C11438" s="90"/>
      <c r="D11438" s="90"/>
      <c r="E11438" s="90"/>
      <c r="F11438" s="90"/>
      <c r="G11438" s="90"/>
      <c r="H11438" s="90"/>
    </row>
    <row r="11439" spans="1:8">
      <c r="A11439" s="90"/>
      <c r="B11439" s="90"/>
      <c r="C11439" s="90"/>
      <c r="D11439" s="90"/>
      <c r="E11439" s="90"/>
      <c r="F11439" s="90"/>
      <c r="G11439" s="90"/>
      <c r="H11439" s="90"/>
    </row>
    <row r="11440" spans="1:8">
      <c r="A11440" s="90"/>
      <c r="B11440" s="90"/>
      <c r="C11440" s="90"/>
      <c r="D11440" s="90"/>
      <c r="E11440" s="90"/>
      <c r="F11440" s="90"/>
      <c r="G11440" s="90"/>
      <c r="H11440" s="90"/>
    </row>
    <row r="11441" spans="1:8">
      <c r="A11441" s="90"/>
      <c r="B11441" s="90"/>
      <c r="C11441" s="90"/>
      <c r="D11441" s="90"/>
      <c r="E11441" s="90"/>
      <c r="F11441" s="90"/>
      <c r="G11441" s="90"/>
      <c r="H11441" s="90"/>
    </row>
    <row r="11442" spans="1:8">
      <c r="A11442" s="90"/>
      <c r="B11442" s="90"/>
      <c r="C11442" s="90"/>
      <c r="D11442" s="90"/>
      <c r="E11442" s="90"/>
      <c r="F11442" s="90"/>
      <c r="G11442" s="90"/>
      <c r="H11442" s="90"/>
    </row>
    <row r="11443" spans="1:8">
      <c r="A11443" s="90"/>
      <c r="B11443" s="90"/>
      <c r="C11443" s="90"/>
      <c r="D11443" s="90"/>
      <c r="E11443" s="90"/>
      <c r="F11443" s="90"/>
      <c r="G11443" s="90"/>
      <c r="H11443" s="90"/>
    </row>
    <row r="11444" spans="1:8">
      <c r="A11444" s="90"/>
      <c r="B11444" s="90"/>
      <c r="C11444" s="90"/>
      <c r="D11444" s="90"/>
      <c r="E11444" s="90"/>
      <c r="F11444" s="90"/>
      <c r="G11444" s="90"/>
      <c r="H11444" s="90"/>
    </row>
    <row r="11445" spans="1:8">
      <c r="A11445" s="90"/>
      <c r="B11445" s="90"/>
      <c r="C11445" s="90"/>
      <c r="D11445" s="90"/>
      <c r="E11445" s="90"/>
      <c r="F11445" s="90"/>
      <c r="G11445" s="90"/>
      <c r="H11445" s="90"/>
    </row>
    <row r="11446" spans="1:8">
      <c r="A11446" s="90"/>
      <c r="B11446" s="90"/>
      <c r="C11446" s="90"/>
      <c r="D11446" s="90"/>
      <c r="E11446" s="90"/>
      <c r="F11446" s="90"/>
      <c r="G11446" s="90"/>
      <c r="H11446" s="90"/>
    </row>
    <row r="11447" spans="1:8">
      <c r="A11447" s="90"/>
      <c r="B11447" s="90"/>
      <c r="C11447" s="90"/>
      <c r="D11447" s="90"/>
      <c r="E11447" s="90"/>
      <c r="F11447" s="90"/>
      <c r="G11447" s="90"/>
      <c r="H11447" s="90"/>
    </row>
    <row r="11448" spans="1:8">
      <c r="A11448" s="90"/>
      <c r="B11448" s="90"/>
      <c r="C11448" s="90"/>
      <c r="D11448" s="90"/>
      <c r="E11448" s="90"/>
      <c r="F11448" s="90"/>
      <c r="G11448" s="90"/>
      <c r="H11448" s="90"/>
    </row>
    <row r="11449" spans="1:8">
      <c r="A11449" s="90"/>
      <c r="B11449" s="90"/>
      <c r="C11449" s="90"/>
      <c r="D11449" s="90"/>
      <c r="E11449" s="90"/>
      <c r="F11449" s="90"/>
      <c r="G11449" s="90"/>
      <c r="H11449" s="90"/>
    </row>
    <row r="11450" spans="1:8">
      <c r="A11450" s="90"/>
      <c r="B11450" s="90"/>
      <c r="C11450" s="90"/>
      <c r="D11450" s="90"/>
      <c r="E11450" s="90"/>
      <c r="F11450" s="90"/>
      <c r="G11450" s="90"/>
      <c r="H11450" s="90"/>
    </row>
    <row r="11451" spans="1:8">
      <c r="A11451" s="90"/>
      <c r="B11451" s="90"/>
      <c r="C11451" s="90"/>
      <c r="D11451" s="90"/>
      <c r="E11451" s="90"/>
      <c r="F11451" s="90"/>
      <c r="G11451" s="90"/>
      <c r="H11451" s="90"/>
    </row>
    <row r="11452" spans="1:8">
      <c r="A11452" s="90"/>
      <c r="B11452" s="90"/>
      <c r="C11452" s="90"/>
      <c r="D11452" s="90"/>
      <c r="E11452" s="90"/>
      <c r="F11452" s="90"/>
      <c r="G11452" s="90"/>
      <c r="H11452" s="90"/>
    </row>
    <row r="11453" spans="1:8">
      <c r="A11453" s="90"/>
      <c r="B11453" s="90"/>
      <c r="C11453" s="90"/>
      <c r="D11453" s="90"/>
      <c r="E11453" s="90"/>
      <c r="F11453" s="90"/>
      <c r="G11453" s="90"/>
      <c r="H11453" s="90"/>
    </row>
    <row r="11454" spans="1:8">
      <c r="A11454" s="90"/>
      <c r="B11454" s="90"/>
      <c r="C11454" s="90"/>
      <c r="D11454" s="90"/>
      <c r="E11454" s="90"/>
      <c r="F11454" s="90"/>
      <c r="G11454" s="90"/>
      <c r="H11454" s="90"/>
    </row>
    <row r="11455" spans="1:8">
      <c r="A11455" s="90"/>
      <c r="B11455" s="90"/>
      <c r="C11455" s="90"/>
      <c r="D11455" s="90"/>
      <c r="E11455" s="90"/>
      <c r="F11455" s="90"/>
      <c r="G11455" s="90"/>
      <c r="H11455" s="90"/>
    </row>
    <row r="11456" spans="1:8">
      <c r="A11456" s="90"/>
      <c r="B11456" s="90"/>
      <c r="C11456" s="90"/>
      <c r="D11456" s="90"/>
      <c r="E11456" s="90"/>
      <c r="F11456" s="90"/>
      <c r="G11456" s="90"/>
      <c r="H11456" s="90"/>
    </row>
    <row r="11457" spans="1:8">
      <c r="A11457" s="90"/>
      <c r="B11457" s="90"/>
      <c r="C11457" s="90"/>
      <c r="D11457" s="90"/>
      <c r="E11457" s="90"/>
      <c r="F11457" s="90"/>
      <c r="G11457" s="90"/>
      <c r="H11457" s="90"/>
    </row>
    <row r="11458" spans="1:8">
      <c r="A11458" s="90"/>
      <c r="B11458" s="90"/>
      <c r="C11458" s="90"/>
      <c r="D11458" s="90"/>
      <c r="E11458" s="90"/>
      <c r="F11458" s="90"/>
      <c r="G11458" s="90"/>
      <c r="H11458" s="90"/>
    </row>
    <row r="11459" spans="1:8">
      <c r="A11459" s="90"/>
      <c r="B11459" s="90"/>
      <c r="C11459" s="90"/>
      <c r="D11459" s="90"/>
      <c r="E11459" s="90"/>
      <c r="F11459" s="90"/>
      <c r="G11459" s="90"/>
      <c r="H11459" s="90"/>
    </row>
    <row r="11460" spans="1:8">
      <c r="A11460" s="90"/>
      <c r="B11460" s="90"/>
      <c r="C11460" s="90"/>
      <c r="D11460" s="90"/>
      <c r="E11460" s="90"/>
      <c r="F11460" s="90"/>
      <c r="G11460" s="90"/>
      <c r="H11460" s="90"/>
    </row>
    <row r="11461" spans="1:8">
      <c r="A11461" s="90"/>
      <c r="B11461" s="90"/>
      <c r="C11461" s="90"/>
      <c r="D11461" s="90"/>
      <c r="E11461" s="90"/>
      <c r="F11461" s="90"/>
      <c r="G11461" s="90"/>
      <c r="H11461" s="90"/>
    </row>
    <row r="11462" spans="1:8">
      <c r="A11462" s="90"/>
      <c r="B11462" s="90"/>
      <c r="C11462" s="90"/>
      <c r="D11462" s="90"/>
      <c r="E11462" s="90"/>
      <c r="F11462" s="90"/>
      <c r="G11462" s="90"/>
      <c r="H11462" s="90"/>
    </row>
    <row r="11463" spans="1:8">
      <c r="A11463" s="90"/>
      <c r="B11463" s="90"/>
      <c r="C11463" s="90"/>
      <c r="D11463" s="90"/>
      <c r="E11463" s="90"/>
      <c r="F11463" s="90"/>
      <c r="G11463" s="90"/>
      <c r="H11463" s="90"/>
    </row>
    <row r="11464" spans="1:8">
      <c r="A11464" s="90"/>
      <c r="B11464" s="90"/>
      <c r="C11464" s="90"/>
      <c r="D11464" s="90"/>
      <c r="E11464" s="90"/>
      <c r="F11464" s="90"/>
      <c r="G11464" s="90"/>
      <c r="H11464" s="90"/>
    </row>
    <row r="11465" spans="1:8">
      <c r="A11465" s="90"/>
      <c r="B11465" s="90"/>
      <c r="C11465" s="90"/>
      <c r="D11465" s="90"/>
      <c r="E11465" s="90"/>
      <c r="F11465" s="90"/>
      <c r="G11465" s="90"/>
      <c r="H11465" s="90"/>
    </row>
    <row r="11466" spans="1:8">
      <c r="A11466" s="90"/>
      <c r="B11466" s="90"/>
      <c r="C11466" s="90"/>
      <c r="D11466" s="90"/>
      <c r="E11466" s="90"/>
      <c r="F11466" s="90"/>
      <c r="G11466" s="90"/>
      <c r="H11466" s="90"/>
    </row>
    <row r="11467" spans="1:8">
      <c r="A11467" s="90"/>
      <c r="B11467" s="90"/>
      <c r="C11467" s="90"/>
      <c r="D11467" s="90"/>
      <c r="E11467" s="90"/>
      <c r="F11467" s="90"/>
      <c r="G11467" s="90"/>
      <c r="H11467" s="90"/>
    </row>
    <row r="11468" spans="1:8">
      <c r="A11468" s="90"/>
      <c r="B11468" s="90"/>
      <c r="C11468" s="90"/>
      <c r="D11468" s="90"/>
      <c r="E11468" s="90"/>
      <c r="F11468" s="90"/>
      <c r="G11468" s="90"/>
      <c r="H11468" s="90"/>
    </row>
    <row r="11469" spans="1:8">
      <c r="A11469" s="90"/>
      <c r="B11469" s="90"/>
      <c r="C11469" s="90"/>
      <c r="D11469" s="90"/>
      <c r="E11469" s="90"/>
      <c r="F11469" s="90"/>
      <c r="G11469" s="90"/>
      <c r="H11469" s="90"/>
    </row>
    <row r="11470" spans="1:8">
      <c r="A11470" s="90"/>
      <c r="B11470" s="90"/>
      <c r="C11470" s="90"/>
      <c r="D11470" s="90"/>
      <c r="E11470" s="90"/>
      <c r="F11470" s="90"/>
      <c r="G11470" s="90"/>
      <c r="H11470" s="90"/>
    </row>
    <row r="11471" spans="1:8">
      <c r="A11471" s="90"/>
      <c r="B11471" s="90"/>
      <c r="C11471" s="90"/>
      <c r="D11471" s="90"/>
      <c r="E11471" s="90"/>
      <c r="F11471" s="90"/>
      <c r="G11471" s="90"/>
      <c r="H11471" s="90"/>
    </row>
    <row r="11472" spans="1:8">
      <c r="A11472" s="90"/>
      <c r="B11472" s="90"/>
      <c r="C11472" s="90"/>
      <c r="D11472" s="90"/>
      <c r="E11472" s="90"/>
      <c r="F11472" s="90"/>
      <c r="G11472" s="90"/>
      <c r="H11472" s="90"/>
    </row>
    <row r="11473" spans="1:8">
      <c r="A11473" s="90"/>
      <c r="B11473" s="90"/>
      <c r="C11473" s="90"/>
      <c r="D11473" s="90"/>
      <c r="E11473" s="90"/>
      <c r="F11473" s="90"/>
      <c r="G11473" s="90"/>
      <c r="H11473" s="90"/>
    </row>
    <row r="11474" spans="1:8">
      <c r="A11474" s="90"/>
      <c r="B11474" s="90"/>
      <c r="C11474" s="90"/>
      <c r="D11474" s="90"/>
      <c r="E11474" s="90"/>
      <c r="F11474" s="90"/>
      <c r="G11474" s="90"/>
      <c r="H11474" s="90"/>
    </row>
    <row r="11475" spans="1:8">
      <c r="A11475" s="90"/>
      <c r="B11475" s="90"/>
      <c r="C11475" s="90"/>
      <c r="D11475" s="90"/>
      <c r="E11475" s="90"/>
      <c r="F11475" s="90"/>
      <c r="G11475" s="90"/>
      <c r="H11475" s="90"/>
    </row>
    <row r="11476" spans="1:8">
      <c r="A11476" s="90"/>
      <c r="B11476" s="90"/>
      <c r="C11476" s="90"/>
      <c r="D11476" s="90"/>
      <c r="E11476" s="90"/>
      <c r="F11476" s="90"/>
      <c r="G11476" s="90"/>
      <c r="H11476" s="90"/>
    </row>
    <row r="11477" spans="1:8">
      <c r="A11477" s="90"/>
      <c r="B11477" s="90"/>
      <c r="C11477" s="90"/>
      <c r="D11477" s="90"/>
      <c r="E11477" s="90"/>
      <c r="F11477" s="90"/>
      <c r="G11477" s="90"/>
      <c r="H11477" s="90"/>
    </row>
    <row r="11478" spans="1:8">
      <c r="A11478" s="90"/>
      <c r="B11478" s="90"/>
      <c r="C11478" s="90"/>
      <c r="D11478" s="90"/>
      <c r="E11478" s="90"/>
      <c r="F11478" s="90"/>
      <c r="G11478" s="90"/>
      <c r="H11478" s="90"/>
    </row>
    <row r="11479" spans="1:8">
      <c r="A11479" s="90"/>
      <c r="B11479" s="90"/>
      <c r="C11479" s="90"/>
      <c r="D11479" s="90"/>
      <c r="E11479" s="90"/>
      <c r="F11479" s="90"/>
      <c r="G11479" s="90"/>
      <c r="H11479" s="90"/>
    </row>
    <row r="11480" spans="1:8">
      <c r="A11480" s="90"/>
      <c r="B11480" s="90"/>
      <c r="C11480" s="90"/>
      <c r="D11480" s="90"/>
      <c r="E11480" s="90"/>
      <c r="F11480" s="90"/>
      <c r="G11480" s="90"/>
      <c r="H11480" s="90"/>
    </row>
    <row r="11481" spans="1:8">
      <c r="A11481" s="90"/>
      <c r="B11481" s="90"/>
      <c r="C11481" s="90"/>
      <c r="D11481" s="90"/>
      <c r="E11481" s="90"/>
      <c r="F11481" s="90"/>
      <c r="G11481" s="90"/>
      <c r="H11481" s="90"/>
    </row>
    <row r="11482" spans="1:8">
      <c r="A11482" s="90"/>
      <c r="B11482" s="90"/>
      <c r="C11482" s="90"/>
      <c r="D11482" s="90"/>
      <c r="E11482" s="90"/>
      <c r="F11482" s="90"/>
      <c r="G11482" s="90"/>
      <c r="H11482" s="90"/>
    </row>
    <row r="11483" spans="1:8">
      <c r="A11483" s="90"/>
      <c r="B11483" s="90"/>
      <c r="C11483" s="90"/>
      <c r="D11483" s="90"/>
      <c r="E11483" s="90"/>
      <c r="F11483" s="90"/>
      <c r="G11483" s="90"/>
      <c r="H11483" s="90"/>
    </row>
    <row r="11484" spans="1:8">
      <c r="A11484" s="90"/>
      <c r="B11484" s="90"/>
      <c r="C11484" s="90"/>
      <c r="D11484" s="90"/>
      <c r="E11484" s="90"/>
      <c r="F11484" s="90"/>
      <c r="G11484" s="90"/>
      <c r="H11484" s="90"/>
    </row>
    <row r="11485" spans="1:8">
      <c r="A11485" s="90"/>
      <c r="B11485" s="90"/>
      <c r="C11485" s="90"/>
      <c r="D11485" s="90"/>
      <c r="E11485" s="90"/>
      <c r="F11485" s="90"/>
      <c r="G11485" s="90"/>
      <c r="H11485" s="90"/>
    </row>
    <row r="11486" spans="1:8">
      <c r="A11486" s="90"/>
      <c r="B11486" s="90"/>
      <c r="C11486" s="90"/>
      <c r="D11486" s="90"/>
      <c r="E11486" s="90"/>
      <c r="F11486" s="90"/>
      <c r="G11486" s="90"/>
      <c r="H11486" s="90"/>
    </row>
    <row r="11487" spans="1:8">
      <c r="A11487" s="90"/>
      <c r="B11487" s="90"/>
      <c r="C11487" s="90"/>
      <c r="D11487" s="90"/>
      <c r="E11487" s="90"/>
      <c r="F11487" s="90"/>
      <c r="G11487" s="90"/>
      <c r="H11487" s="90"/>
    </row>
    <row r="11488" spans="1:8">
      <c r="A11488" s="90"/>
      <c r="B11488" s="90"/>
      <c r="C11488" s="90"/>
      <c r="D11488" s="90"/>
      <c r="E11488" s="90"/>
      <c r="F11488" s="90"/>
      <c r="G11488" s="90"/>
      <c r="H11488" s="90"/>
    </row>
    <row r="11489" spans="1:8">
      <c r="A11489" s="90"/>
      <c r="B11489" s="90"/>
      <c r="C11489" s="90"/>
      <c r="D11489" s="90"/>
      <c r="E11489" s="90"/>
      <c r="F11489" s="90"/>
      <c r="G11489" s="90"/>
      <c r="H11489" s="90"/>
    </row>
    <row r="11490" spans="1:8">
      <c r="A11490" s="90"/>
      <c r="B11490" s="90"/>
      <c r="C11490" s="90"/>
      <c r="D11490" s="90"/>
      <c r="E11490" s="90"/>
      <c r="F11490" s="90"/>
      <c r="G11490" s="90"/>
      <c r="H11490" s="90"/>
    </row>
    <row r="11491" spans="1:8">
      <c r="A11491" s="90"/>
      <c r="B11491" s="90"/>
      <c r="C11491" s="90"/>
      <c r="D11491" s="90"/>
      <c r="E11491" s="90"/>
      <c r="F11491" s="90"/>
      <c r="G11491" s="90"/>
      <c r="H11491" s="90"/>
    </row>
    <row r="11492" spans="1:8">
      <c r="A11492" s="90"/>
      <c r="B11492" s="90"/>
      <c r="C11492" s="90"/>
      <c r="D11492" s="90"/>
      <c r="E11492" s="90"/>
      <c r="F11492" s="90"/>
      <c r="G11492" s="90"/>
      <c r="H11492" s="90"/>
    </row>
    <row r="11493" spans="1:8">
      <c r="A11493" s="90"/>
      <c r="B11493" s="90"/>
      <c r="C11493" s="90"/>
      <c r="D11493" s="90"/>
      <c r="E11493" s="90"/>
      <c r="F11493" s="90"/>
      <c r="G11493" s="90"/>
      <c r="H11493" s="90"/>
    </row>
    <row r="11494" spans="1:8">
      <c r="A11494" s="90"/>
      <c r="B11494" s="90"/>
      <c r="C11494" s="90"/>
      <c r="D11494" s="90"/>
      <c r="E11494" s="90"/>
      <c r="F11494" s="90"/>
      <c r="G11494" s="90"/>
      <c r="H11494" s="90"/>
    </row>
    <row r="11495" spans="1:8">
      <c r="A11495" s="90"/>
      <c r="B11495" s="90"/>
      <c r="C11495" s="90"/>
      <c r="D11495" s="90"/>
      <c r="E11495" s="90"/>
      <c r="F11495" s="90"/>
      <c r="G11495" s="90"/>
      <c r="H11495" s="90"/>
    </row>
    <row r="11496" spans="1:8">
      <c r="A11496" s="90"/>
      <c r="B11496" s="90"/>
      <c r="C11496" s="90"/>
      <c r="D11496" s="90"/>
      <c r="E11496" s="90"/>
      <c r="F11496" s="90"/>
      <c r="G11496" s="90"/>
      <c r="H11496" s="90"/>
    </row>
    <row r="11497" spans="1:8">
      <c r="A11497" s="90"/>
      <c r="B11497" s="90"/>
      <c r="C11497" s="90"/>
      <c r="D11497" s="90"/>
      <c r="E11497" s="90"/>
      <c r="F11497" s="90"/>
      <c r="G11497" s="90"/>
      <c r="H11497" s="90"/>
    </row>
    <row r="11498" spans="1:8">
      <c r="A11498" s="90"/>
      <c r="B11498" s="90"/>
      <c r="C11498" s="90"/>
      <c r="D11498" s="90"/>
      <c r="E11498" s="90"/>
      <c r="F11498" s="90"/>
      <c r="G11498" s="90"/>
      <c r="H11498" s="90"/>
    </row>
    <row r="11499" spans="1:8">
      <c r="A11499" s="90"/>
      <c r="B11499" s="90"/>
      <c r="C11499" s="90"/>
      <c r="D11499" s="90"/>
      <c r="E11499" s="90"/>
      <c r="F11499" s="90"/>
      <c r="G11499" s="90"/>
      <c r="H11499" s="90"/>
    </row>
    <row r="11500" spans="1:8">
      <c r="A11500" s="90"/>
      <c r="B11500" s="90"/>
      <c r="C11500" s="90"/>
      <c r="D11500" s="90"/>
      <c r="E11500" s="90"/>
      <c r="F11500" s="90"/>
      <c r="G11500" s="90"/>
      <c r="H11500" s="90"/>
    </row>
    <row r="11501" spans="1:8">
      <c r="A11501" s="90"/>
      <c r="B11501" s="90"/>
      <c r="C11501" s="90"/>
      <c r="D11501" s="90"/>
      <c r="E11501" s="90"/>
      <c r="F11501" s="90"/>
      <c r="G11501" s="90"/>
      <c r="H11501" s="90"/>
    </row>
    <row r="11502" spans="1:8">
      <c r="A11502" s="90"/>
      <c r="B11502" s="90"/>
      <c r="C11502" s="90"/>
      <c r="D11502" s="90"/>
      <c r="E11502" s="90"/>
      <c r="F11502" s="90"/>
      <c r="G11502" s="90"/>
      <c r="H11502" s="90"/>
    </row>
    <row r="11503" spans="1:8">
      <c r="A11503" s="90"/>
      <c r="B11503" s="90"/>
      <c r="C11503" s="90"/>
      <c r="D11503" s="90"/>
      <c r="E11503" s="90"/>
      <c r="F11503" s="90"/>
      <c r="G11503" s="90"/>
      <c r="H11503" s="90"/>
    </row>
    <row r="11504" spans="1:8">
      <c r="A11504" s="90"/>
      <c r="B11504" s="90"/>
      <c r="C11504" s="90"/>
      <c r="D11504" s="90"/>
      <c r="E11504" s="90"/>
      <c r="F11504" s="90"/>
      <c r="G11504" s="90"/>
      <c r="H11504" s="90"/>
    </row>
    <row r="11505" spans="1:8">
      <c r="A11505" s="90"/>
      <c r="B11505" s="90"/>
      <c r="C11505" s="90"/>
      <c r="D11505" s="90"/>
      <c r="E11505" s="90"/>
      <c r="F11505" s="90"/>
      <c r="G11505" s="90"/>
      <c r="H11505" s="90"/>
    </row>
    <row r="11506" spans="1:8">
      <c r="A11506" s="90"/>
      <c r="B11506" s="90"/>
      <c r="C11506" s="90"/>
      <c r="D11506" s="90"/>
      <c r="E11506" s="90"/>
      <c r="F11506" s="90"/>
      <c r="G11506" s="90"/>
      <c r="H11506" s="90"/>
    </row>
    <row r="11507" spans="1:8">
      <c r="A11507" s="90"/>
      <c r="B11507" s="90"/>
      <c r="C11507" s="90"/>
      <c r="D11507" s="90"/>
      <c r="E11507" s="90"/>
      <c r="F11507" s="90"/>
      <c r="G11507" s="90"/>
      <c r="H11507" s="90"/>
    </row>
    <row r="11508" spans="1:8">
      <c r="A11508" s="90"/>
      <c r="B11508" s="90"/>
      <c r="C11508" s="90"/>
      <c r="D11508" s="90"/>
      <c r="E11508" s="90"/>
      <c r="F11508" s="90"/>
      <c r="G11508" s="90"/>
      <c r="H11508" s="90"/>
    </row>
    <row r="11509" spans="1:8">
      <c r="A11509" s="90"/>
      <c r="B11509" s="90"/>
      <c r="C11509" s="90"/>
      <c r="D11509" s="90"/>
      <c r="E11509" s="90"/>
      <c r="F11509" s="90"/>
      <c r="G11509" s="90"/>
      <c r="H11509" s="90"/>
    </row>
    <row r="11510" spans="1:8">
      <c r="A11510" s="90"/>
      <c r="B11510" s="90"/>
      <c r="C11510" s="90"/>
      <c r="D11510" s="90"/>
      <c r="E11510" s="90"/>
      <c r="F11510" s="90"/>
      <c r="G11510" s="90"/>
      <c r="H11510" s="90"/>
    </row>
    <row r="11511" spans="1:8">
      <c r="A11511" s="90"/>
      <c r="B11511" s="90"/>
      <c r="C11511" s="90"/>
      <c r="D11511" s="90"/>
      <c r="E11511" s="90"/>
      <c r="F11511" s="90"/>
      <c r="G11511" s="90"/>
      <c r="H11511" s="90"/>
    </row>
    <row r="11512" spans="1:8">
      <c r="A11512" s="90"/>
      <c r="B11512" s="90"/>
      <c r="C11512" s="90"/>
      <c r="D11512" s="90"/>
      <c r="E11512" s="90"/>
      <c r="F11512" s="90"/>
      <c r="G11512" s="90"/>
      <c r="H11512" s="90"/>
    </row>
    <row r="11513" spans="1:8">
      <c r="A11513" s="90"/>
      <c r="B11513" s="90"/>
      <c r="C11513" s="90"/>
      <c r="D11513" s="90"/>
      <c r="E11513" s="90"/>
      <c r="F11513" s="90"/>
      <c r="G11513" s="90"/>
      <c r="H11513" s="90"/>
    </row>
    <row r="11514" spans="1:8">
      <c r="A11514" s="90"/>
      <c r="B11514" s="90"/>
      <c r="C11514" s="90"/>
      <c r="D11514" s="90"/>
      <c r="E11514" s="90"/>
      <c r="F11514" s="90"/>
      <c r="G11514" s="90"/>
      <c r="H11514" s="90"/>
    </row>
    <row r="11515" spans="1:8">
      <c r="A11515" s="90"/>
      <c r="B11515" s="90"/>
      <c r="C11515" s="90"/>
      <c r="D11515" s="90"/>
      <c r="E11515" s="90"/>
      <c r="F11515" s="90"/>
      <c r="G11515" s="90"/>
      <c r="H11515" s="90"/>
    </row>
    <row r="11516" spans="1:8">
      <c r="A11516" s="90"/>
      <c r="B11516" s="90"/>
      <c r="C11516" s="90"/>
      <c r="D11516" s="90"/>
      <c r="E11516" s="90"/>
      <c r="F11516" s="90"/>
      <c r="G11516" s="90"/>
      <c r="H11516" s="90"/>
    </row>
    <row r="11517" spans="1:8">
      <c r="A11517" s="90"/>
      <c r="B11517" s="90"/>
      <c r="C11517" s="90"/>
      <c r="D11517" s="90"/>
      <c r="E11517" s="90"/>
      <c r="F11517" s="90"/>
      <c r="G11517" s="90"/>
      <c r="H11517" s="90"/>
    </row>
    <row r="11518" spans="1:8">
      <c r="A11518" s="90"/>
      <c r="B11518" s="90"/>
      <c r="C11518" s="90"/>
      <c r="D11518" s="90"/>
      <c r="E11518" s="90"/>
      <c r="F11518" s="90"/>
      <c r="G11518" s="90"/>
      <c r="H11518" s="90"/>
    </row>
    <row r="11519" spans="1:8">
      <c r="A11519" s="90"/>
      <c r="B11519" s="90"/>
      <c r="C11519" s="90"/>
      <c r="D11519" s="90"/>
      <c r="E11519" s="90"/>
      <c r="F11519" s="90"/>
      <c r="G11519" s="90"/>
      <c r="H11519" s="90"/>
    </row>
    <row r="11520" spans="1:8">
      <c r="A11520" s="90"/>
      <c r="B11520" s="90"/>
      <c r="C11520" s="90"/>
      <c r="D11520" s="90"/>
      <c r="E11520" s="90"/>
      <c r="F11520" s="90"/>
      <c r="G11520" s="90"/>
      <c r="H11520" s="90"/>
    </row>
    <row r="11521" spans="1:8">
      <c r="A11521" s="90"/>
      <c r="B11521" s="90"/>
      <c r="C11521" s="90"/>
      <c r="D11521" s="90"/>
      <c r="E11521" s="90"/>
      <c r="F11521" s="90"/>
      <c r="G11521" s="90"/>
      <c r="H11521" s="90"/>
    </row>
    <row r="11522" spans="1:8">
      <c r="A11522" s="90"/>
      <c r="B11522" s="90"/>
      <c r="C11522" s="90"/>
      <c r="D11522" s="90"/>
      <c r="E11522" s="90"/>
      <c r="F11522" s="90"/>
      <c r="G11522" s="90"/>
      <c r="H11522" s="90"/>
    </row>
    <row r="11523" spans="1:8">
      <c r="A11523" s="90"/>
      <c r="B11523" s="90"/>
      <c r="C11523" s="90"/>
      <c r="D11523" s="90"/>
      <c r="E11523" s="90"/>
      <c r="F11523" s="90"/>
      <c r="G11523" s="90"/>
      <c r="H11523" s="90"/>
    </row>
    <row r="11524" spans="1:8">
      <c r="A11524" s="90"/>
      <c r="B11524" s="90"/>
      <c r="C11524" s="90"/>
      <c r="D11524" s="90"/>
      <c r="E11524" s="90"/>
      <c r="F11524" s="90"/>
      <c r="G11524" s="90"/>
      <c r="H11524" s="90"/>
    </row>
    <row r="11525" spans="1:8">
      <c r="A11525" s="90"/>
      <c r="B11525" s="90"/>
      <c r="C11525" s="90"/>
      <c r="D11525" s="90"/>
      <c r="E11525" s="90"/>
      <c r="F11525" s="90"/>
      <c r="G11525" s="90"/>
      <c r="H11525" s="90"/>
    </row>
    <row r="11526" spans="1:8">
      <c r="A11526" s="90"/>
      <c r="B11526" s="90"/>
      <c r="C11526" s="90"/>
      <c r="D11526" s="90"/>
      <c r="E11526" s="90"/>
      <c r="F11526" s="90"/>
      <c r="G11526" s="90"/>
      <c r="H11526" s="90"/>
    </row>
    <row r="11527" spans="1:8">
      <c r="A11527" s="90"/>
      <c r="B11527" s="90"/>
      <c r="C11527" s="90"/>
      <c r="D11527" s="90"/>
      <c r="E11527" s="90"/>
      <c r="F11527" s="90"/>
      <c r="G11527" s="90"/>
      <c r="H11527" s="90"/>
    </row>
    <row r="11528" spans="1:8">
      <c r="A11528" s="90"/>
      <c r="B11528" s="90"/>
      <c r="C11528" s="90"/>
      <c r="D11528" s="90"/>
      <c r="E11528" s="90"/>
      <c r="F11528" s="90"/>
      <c r="G11528" s="90"/>
      <c r="H11528" s="90"/>
    </row>
    <row r="11529" spans="1:8">
      <c r="A11529" s="90"/>
      <c r="B11529" s="90"/>
      <c r="C11529" s="90"/>
      <c r="D11529" s="90"/>
      <c r="E11529" s="90"/>
      <c r="F11529" s="90"/>
      <c r="G11529" s="90"/>
      <c r="H11529" s="90"/>
    </row>
    <row r="11530" spans="1:8">
      <c r="A11530" s="90"/>
      <c r="B11530" s="90"/>
      <c r="C11530" s="90"/>
      <c r="D11530" s="90"/>
      <c r="E11530" s="90"/>
      <c r="F11530" s="90"/>
      <c r="G11530" s="90"/>
      <c r="H11530" s="90"/>
    </row>
    <row r="11531" spans="1:8">
      <c r="A11531" s="90"/>
      <c r="B11531" s="90"/>
      <c r="C11531" s="90"/>
      <c r="D11531" s="90"/>
      <c r="E11531" s="90"/>
      <c r="F11531" s="90"/>
      <c r="G11531" s="90"/>
      <c r="H11531" s="90"/>
    </row>
    <row r="11532" spans="1:8">
      <c r="A11532" s="90"/>
      <c r="B11532" s="90"/>
      <c r="C11532" s="90"/>
      <c r="D11532" s="90"/>
      <c r="E11532" s="90"/>
      <c r="F11532" s="90"/>
      <c r="G11532" s="90"/>
      <c r="H11532" s="90"/>
    </row>
    <row r="11533" spans="1:8">
      <c r="A11533" s="90"/>
      <c r="B11533" s="90"/>
      <c r="C11533" s="90"/>
      <c r="D11533" s="90"/>
      <c r="E11533" s="90"/>
      <c r="F11533" s="90"/>
      <c r="G11533" s="90"/>
      <c r="H11533" s="90"/>
    </row>
    <row r="11534" spans="1:8">
      <c r="A11534" s="90"/>
      <c r="B11534" s="90"/>
      <c r="C11534" s="90"/>
      <c r="D11534" s="90"/>
      <c r="E11534" s="90"/>
      <c r="F11534" s="90"/>
      <c r="G11534" s="90"/>
      <c r="H11534" s="90"/>
    </row>
    <row r="11535" spans="1:8">
      <c r="A11535" s="90"/>
      <c r="B11535" s="90"/>
      <c r="C11535" s="90"/>
      <c r="D11535" s="90"/>
      <c r="E11535" s="90"/>
      <c r="F11535" s="90"/>
      <c r="G11535" s="90"/>
      <c r="H11535" s="90"/>
    </row>
    <row r="11536" spans="1:8">
      <c r="A11536" s="90"/>
      <c r="B11536" s="90"/>
      <c r="C11536" s="90"/>
      <c r="D11536" s="90"/>
      <c r="E11536" s="90"/>
      <c r="F11536" s="90"/>
      <c r="G11536" s="90"/>
      <c r="H11536" s="90"/>
    </row>
    <row r="11537" spans="1:8">
      <c r="A11537" s="90"/>
      <c r="B11537" s="90"/>
      <c r="C11537" s="90"/>
      <c r="D11537" s="90"/>
      <c r="E11537" s="90"/>
      <c r="F11537" s="90"/>
      <c r="G11537" s="90"/>
      <c r="H11537" s="90"/>
    </row>
    <row r="11538" spans="1:8">
      <c r="A11538" s="90"/>
      <c r="B11538" s="90"/>
      <c r="C11538" s="90"/>
      <c r="D11538" s="90"/>
      <c r="E11538" s="90"/>
      <c r="F11538" s="90"/>
      <c r="G11538" s="90"/>
      <c r="H11538" s="90"/>
    </row>
    <row r="11539" spans="1:8">
      <c r="A11539" s="90"/>
      <c r="B11539" s="90"/>
      <c r="C11539" s="90"/>
      <c r="D11539" s="90"/>
      <c r="E11539" s="90"/>
      <c r="F11539" s="90"/>
      <c r="G11539" s="90"/>
      <c r="H11539" s="90"/>
    </row>
    <row r="11540" spans="1:8">
      <c r="A11540" s="90"/>
      <c r="B11540" s="90"/>
      <c r="C11540" s="90"/>
      <c r="D11540" s="90"/>
      <c r="E11540" s="90"/>
      <c r="F11540" s="90"/>
      <c r="G11540" s="90"/>
      <c r="H11540" s="90"/>
    </row>
    <row r="11541" spans="1:8">
      <c r="A11541" s="90"/>
      <c r="B11541" s="90"/>
      <c r="C11541" s="90"/>
      <c r="D11541" s="90"/>
      <c r="E11541" s="90"/>
      <c r="F11541" s="90"/>
      <c r="G11541" s="90"/>
      <c r="H11541" s="90"/>
    </row>
    <row r="11542" spans="1:8">
      <c r="A11542" s="90"/>
      <c r="B11542" s="90"/>
      <c r="C11542" s="90"/>
      <c r="D11542" s="90"/>
      <c r="E11542" s="90"/>
      <c r="F11542" s="90"/>
      <c r="G11542" s="90"/>
      <c r="H11542" s="90"/>
    </row>
    <row r="11543" spans="1:8">
      <c r="A11543" s="90"/>
      <c r="B11543" s="90"/>
      <c r="C11543" s="90"/>
      <c r="D11543" s="90"/>
      <c r="E11543" s="90"/>
      <c r="F11543" s="90"/>
      <c r="G11543" s="90"/>
      <c r="H11543" s="90"/>
    </row>
    <row r="11544" spans="1:8">
      <c r="A11544" s="90"/>
      <c r="B11544" s="90"/>
      <c r="C11544" s="90"/>
      <c r="D11544" s="90"/>
      <c r="E11544" s="90"/>
      <c r="F11544" s="90"/>
      <c r="G11544" s="90"/>
      <c r="H11544" s="90"/>
    </row>
    <row r="11545" spans="1:8">
      <c r="A11545" s="90"/>
      <c r="B11545" s="90"/>
      <c r="C11545" s="90"/>
      <c r="D11545" s="90"/>
      <c r="E11545" s="90"/>
      <c r="F11545" s="90"/>
      <c r="G11545" s="90"/>
      <c r="H11545" s="90"/>
    </row>
    <row r="11546" spans="1:8">
      <c r="A11546" s="90"/>
      <c r="B11546" s="90"/>
      <c r="C11546" s="90"/>
      <c r="D11546" s="90"/>
      <c r="E11546" s="90"/>
      <c r="F11546" s="90"/>
      <c r="G11546" s="90"/>
      <c r="H11546" s="90"/>
    </row>
    <row r="11547" spans="1:8">
      <c r="A11547" s="90"/>
      <c r="B11547" s="90"/>
      <c r="C11547" s="90"/>
      <c r="D11547" s="90"/>
      <c r="E11547" s="90"/>
      <c r="F11547" s="90"/>
      <c r="G11547" s="90"/>
      <c r="H11547" s="90"/>
    </row>
    <row r="11548" spans="1:8">
      <c r="A11548" s="90"/>
      <c r="B11548" s="90"/>
      <c r="C11548" s="90"/>
      <c r="D11548" s="90"/>
      <c r="E11548" s="90"/>
      <c r="F11548" s="90"/>
      <c r="G11548" s="90"/>
      <c r="H11548" s="90"/>
    </row>
    <row r="11549" spans="1:8">
      <c r="A11549" s="90"/>
      <c r="B11549" s="90"/>
      <c r="C11549" s="90"/>
      <c r="D11549" s="90"/>
      <c r="E11549" s="90"/>
      <c r="F11549" s="90"/>
      <c r="G11549" s="90"/>
      <c r="H11549" s="90"/>
    </row>
    <row r="11550" spans="1:8">
      <c r="A11550" s="90"/>
      <c r="B11550" s="90"/>
      <c r="C11550" s="90"/>
      <c r="D11550" s="90"/>
      <c r="E11550" s="90"/>
      <c r="F11550" s="90"/>
      <c r="G11550" s="90"/>
      <c r="H11550" s="90"/>
    </row>
    <row r="11551" spans="1:8">
      <c r="A11551" s="90"/>
      <c r="B11551" s="90"/>
      <c r="C11551" s="90"/>
      <c r="D11551" s="90"/>
      <c r="E11551" s="90"/>
      <c r="F11551" s="90"/>
      <c r="G11551" s="90"/>
      <c r="H11551" s="90"/>
    </row>
    <row r="11552" spans="1:8">
      <c r="A11552" s="90"/>
      <c r="B11552" s="90"/>
      <c r="C11552" s="90"/>
      <c r="D11552" s="90"/>
      <c r="E11552" s="90"/>
      <c r="F11552" s="90"/>
      <c r="G11552" s="90"/>
      <c r="H11552" s="90"/>
    </row>
    <row r="11553" spans="1:8">
      <c r="A11553" s="90"/>
      <c r="B11553" s="90"/>
      <c r="C11553" s="90"/>
      <c r="D11553" s="90"/>
      <c r="E11553" s="90"/>
      <c r="F11553" s="90"/>
      <c r="G11553" s="90"/>
      <c r="H11553" s="90"/>
    </row>
    <row r="11554" spans="1:8">
      <c r="A11554" s="90"/>
      <c r="B11554" s="90"/>
      <c r="C11554" s="90"/>
      <c r="D11554" s="90"/>
      <c r="E11554" s="90"/>
      <c r="F11554" s="90"/>
      <c r="G11554" s="90"/>
      <c r="H11554" s="90"/>
    </row>
    <row r="11555" spans="1:8">
      <c r="A11555" s="90"/>
      <c r="B11555" s="90"/>
      <c r="C11555" s="90"/>
      <c r="D11555" s="90"/>
      <c r="E11555" s="90"/>
      <c r="F11555" s="90"/>
      <c r="G11555" s="90"/>
      <c r="H11555" s="90"/>
    </row>
    <row r="11556" spans="1:8">
      <c r="A11556" s="90"/>
      <c r="B11556" s="90"/>
      <c r="C11556" s="90"/>
      <c r="D11556" s="90"/>
      <c r="E11556" s="90"/>
      <c r="F11556" s="90"/>
      <c r="G11556" s="90"/>
      <c r="H11556" s="90"/>
    </row>
    <row r="11557" spans="1:8">
      <c r="A11557" s="90"/>
      <c r="B11557" s="90"/>
      <c r="C11557" s="90"/>
      <c r="D11557" s="90"/>
      <c r="E11557" s="90"/>
      <c r="F11557" s="90"/>
      <c r="G11557" s="90"/>
      <c r="H11557" s="90"/>
    </row>
    <row r="11558" spans="1:8">
      <c r="A11558" s="90"/>
      <c r="B11558" s="90"/>
      <c r="C11558" s="90"/>
      <c r="D11558" s="90"/>
      <c r="E11558" s="90"/>
      <c r="F11558" s="90"/>
      <c r="G11558" s="90"/>
      <c r="H11558" s="90"/>
    </row>
    <row r="11559" spans="1:8">
      <c r="A11559" s="90"/>
      <c r="B11559" s="90"/>
      <c r="C11559" s="90"/>
      <c r="D11559" s="90"/>
      <c r="E11559" s="90"/>
      <c r="F11559" s="90"/>
      <c r="G11559" s="90"/>
      <c r="H11559" s="90"/>
    </row>
    <row r="11560" spans="1:8">
      <c r="A11560" s="90"/>
      <c r="B11560" s="90"/>
      <c r="C11560" s="90"/>
      <c r="D11560" s="90"/>
      <c r="E11560" s="90"/>
      <c r="F11560" s="90"/>
      <c r="G11560" s="90"/>
      <c r="H11560" s="90"/>
    </row>
    <row r="11561" spans="1:8">
      <c r="A11561" s="90"/>
      <c r="B11561" s="90"/>
      <c r="C11561" s="90"/>
      <c r="D11561" s="90"/>
      <c r="E11561" s="90"/>
      <c r="F11561" s="90"/>
      <c r="G11561" s="90"/>
      <c r="H11561" s="90"/>
    </row>
    <row r="11562" spans="1:8">
      <c r="A11562" s="90"/>
      <c r="B11562" s="90"/>
      <c r="C11562" s="90"/>
      <c r="D11562" s="90"/>
      <c r="E11562" s="90"/>
      <c r="F11562" s="90"/>
      <c r="G11562" s="90"/>
      <c r="H11562" s="90"/>
    </row>
    <row r="11563" spans="1:8">
      <c r="A11563" s="90"/>
      <c r="B11563" s="90"/>
      <c r="C11563" s="90"/>
      <c r="D11563" s="90"/>
      <c r="E11563" s="90"/>
      <c r="F11563" s="90"/>
      <c r="G11563" s="90"/>
      <c r="H11563" s="90"/>
    </row>
    <row r="11564" spans="1:8">
      <c r="A11564" s="90"/>
      <c r="B11564" s="90"/>
      <c r="C11564" s="90"/>
      <c r="D11564" s="90"/>
      <c r="E11564" s="90"/>
      <c r="F11564" s="90"/>
      <c r="G11564" s="90"/>
      <c r="H11564" s="90"/>
    </row>
    <row r="11565" spans="1:8">
      <c r="A11565" s="90"/>
      <c r="B11565" s="90"/>
      <c r="C11565" s="90"/>
      <c r="D11565" s="90"/>
      <c r="E11565" s="90"/>
      <c r="F11565" s="90"/>
      <c r="G11565" s="90"/>
      <c r="H11565" s="90"/>
    </row>
    <row r="11566" spans="1:8">
      <c r="A11566" s="90"/>
      <c r="B11566" s="90"/>
      <c r="C11566" s="90"/>
      <c r="D11566" s="90"/>
      <c r="E11566" s="90"/>
      <c r="F11566" s="90"/>
      <c r="G11566" s="90"/>
      <c r="H11566" s="90"/>
    </row>
    <row r="11567" spans="1:8">
      <c r="A11567" s="90"/>
      <c r="B11567" s="90"/>
      <c r="C11567" s="90"/>
      <c r="D11567" s="90"/>
      <c r="E11567" s="90"/>
      <c r="F11567" s="90"/>
      <c r="G11567" s="90"/>
      <c r="H11567" s="90"/>
    </row>
    <row r="11568" spans="1:8">
      <c r="A11568" s="90"/>
      <c r="B11568" s="90"/>
      <c r="C11568" s="90"/>
      <c r="D11568" s="90"/>
      <c r="E11568" s="90"/>
      <c r="F11568" s="90"/>
      <c r="G11568" s="90"/>
      <c r="H11568" s="90"/>
    </row>
    <row r="11569" spans="1:8">
      <c r="A11569" s="90"/>
      <c r="B11569" s="90"/>
      <c r="C11569" s="90"/>
      <c r="D11569" s="90"/>
      <c r="E11569" s="90"/>
      <c r="F11569" s="90"/>
      <c r="G11569" s="90"/>
      <c r="H11569" s="90"/>
    </row>
    <row r="11570" spans="1:8">
      <c r="A11570" s="90"/>
      <c r="B11570" s="90"/>
      <c r="C11570" s="90"/>
      <c r="D11570" s="90"/>
      <c r="E11570" s="90"/>
      <c r="F11570" s="90"/>
      <c r="G11570" s="90"/>
      <c r="H11570" s="90"/>
    </row>
    <row r="11571" spans="1:8">
      <c r="A11571" s="90"/>
      <c r="B11571" s="90"/>
      <c r="C11571" s="90"/>
      <c r="D11571" s="90"/>
      <c r="E11571" s="90"/>
      <c r="F11571" s="90"/>
      <c r="G11571" s="90"/>
      <c r="H11571" s="90"/>
    </row>
    <row r="11572" spans="1:8">
      <c r="A11572" s="90"/>
      <c r="B11572" s="90"/>
      <c r="C11572" s="90"/>
      <c r="D11572" s="90"/>
      <c r="E11572" s="90"/>
      <c r="F11572" s="90"/>
      <c r="G11572" s="90"/>
      <c r="H11572" s="90"/>
    </row>
    <row r="11573" spans="1:8">
      <c r="A11573" s="90"/>
      <c r="B11573" s="90"/>
      <c r="C11573" s="90"/>
      <c r="D11573" s="90"/>
      <c r="E11573" s="90"/>
      <c r="F11573" s="90"/>
      <c r="G11573" s="90"/>
      <c r="H11573" s="90"/>
    </row>
    <row r="11574" spans="1:8">
      <c r="A11574" s="90"/>
      <c r="B11574" s="90"/>
      <c r="C11574" s="90"/>
      <c r="D11574" s="90"/>
      <c r="E11574" s="90"/>
      <c r="F11574" s="90"/>
      <c r="G11574" s="90"/>
      <c r="H11574" s="90"/>
    </row>
    <row r="11575" spans="1:8">
      <c r="A11575" s="90"/>
      <c r="B11575" s="90"/>
      <c r="C11575" s="90"/>
      <c r="D11575" s="90"/>
      <c r="E11575" s="90"/>
      <c r="F11575" s="90"/>
      <c r="G11575" s="90"/>
      <c r="H11575" s="90"/>
    </row>
    <row r="11576" spans="1:8">
      <c r="A11576" s="90"/>
      <c r="B11576" s="90"/>
      <c r="C11576" s="90"/>
      <c r="D11576" s="90"/>
      <c r="E11576" s="90"/>
      <c r="F11576" s="90"/>
      <c r="G11576" s="90"/>
      <c r="H11576" s="90"/>
    </row>
    <row r="11577" spans="1:8">
      <c r="A11577" s="90"/>
      <c r="B11577" s="90"/>
      <c r="C11577" s="90"/>
      <c r="D11577" s="90"/>
      <c r="E11577" s="90"/>
      <c r="F11577" s="90"/>
      <c r="G11577" s="90"/>
      <c r="H11577" s="90"/>
    </row>
    <row r="11578" spans="1:8">
      <c r="A11578" s="90"/>
      <c r="B11578" s="90"/>
      <c r="C11578" s="90"/>
      <c r="D11578" s="90"/>
      <c r="E11578" s="90"/>
      <c r="F11578" s="90"/>
      <c r="G11578" s="90"/>
      <c r="H11578" s="90"/>
    </row>
    <row r="11579" spans="1:8">
      <c r="A11579" s="90"/>
      <c r="B11579" s="90"/>
      <c r="C11579" s="90"/>
      <c r="D11579" s="90"/>
      <c r="E11579" s="90"/>
      <c r="F11579" s="90"/>
      <c r="G11579" s="90"/>
      <c r="H11579" s="90"/>
    </row>
    <row r="11580" spans="1:8">
      <c r="A11580" s="90"/>
      <c r="B11580" s="90"/>
      <c r="C11580" s="90"/>
      <c r="D11580" s="90"/>
      <c r="E11580" s="90"/>
      <c r="F11580" s="90"/>
      <c r="G11580" s="90"/>
      <c r="H11580" s="90"/>
    </row>
    <row r="11581" spans="1:8">
      <c r="A11581" s="90"/>
      <c r="B11581" s="90"/>
      <c r="C11581" s="90"/>
      <c r="D11581" s="90"/>
      <c r="E11581" s="90"/>
      <c r="F11581" s="90"/>
      <c r="G11581" s="90"/>
      <c r="H11581" s="90"/>
    </row>
    <row r="11582" spans="1:8">
      <c r="A11582" s="90"/>
      <c r="B11582" s="90"/>
      <c r="C11582" s="90"/>
      <c r="D11582" s="90"/>
      <c r="E11582" s="90"/>
      <c r="F11582" s="90"/>
      <c r="G11582" s="90"/>
      <c r="H11582" s="90"/>
    </row>
    <row r="11583" spans="1:8">
      <c r="A11583" s="90"/>
      <c r="B11583" s="90"/>
      <c r="C11583" s="90"/>
      <c r="D11583" s="90"/>
      <c r="E11583" s="90"/>
      <c r="F11583" s="90"/>
      <c r="G11583" s="90"/>
      <c r="H11583" s="90"/>
    </row>
    <row r="11584" spans="1:8">
      <c r="A11584" s="90"/>
      <c r="B11584" s="90"/>
      <c r="C11584" s="90"/>
      <c r="D11584" s="90"/>
      <c r="E11584" s="90"/>
      <c r="F11584" s="90"/>
      <c r="G11584" s="90"/>
      <c r="H11584" s="90"/>
    </row>
    <row r="11585" spans="1:8">
      <c r="A11585" s="90"/>
      <c r="B11585" s="90"/>
      <c r="C11585" s="90"/>
      <c r="D11585" s="90"/>
      <c r="E11585" s="90"/>
      <c r="F11585" s="90"/>
      <c r="G11585" s="90"/>
      <c r="H11585" s="90"/>
    </row>
    <row r="11586" spans="1:8">
      <c r="A11586" s="90"/>
      <c r="B11586" s="90"/>
      <c r="C11586" s="90"/>
      <c r="D11586" s="90"/>
      <c r="E11586" s="90"/>
      <c r="F11586" s="90"/>
      <c r="G11586" s="90"/>
      <c r="H11586" s="90"/>
    </row>
    <row r="11587" spans="1:8">
      <c r="A11587" s="90"/>
      <c r="B11587" s="90"/>
      <c r="C11587" s="90"/>
      <c r="D11587" s="90"/>
      <c r="E11587" s="90"/>
      <c r="F11587" s="90"/>
      <c r="G11587" s="90"/>
      <c r="H11587" s="90"/>
    </row>
    <row r="11588" spans="1:8">
      <c r="A11588" s="90"/>
      <c r="B11588" s="90"/>
      <c r="C11588" s="90"/>
      <c r="D11588" s="90"/>
      <c r="E11588" s="90"/>
      <c r="F11588" s="90"/>
      <c r="G11588" s="90"/>
      <c r="H11588" s="90"/>
    </row>
    <row r="11589" spans="1:8">
      <c r="A11589" s="90"/>
      <c r="B11589" s="90"/>
      <c r="C11589" s="90"/>
      <c r="D11589" s="90"/>
      <c r="E11589" s="90"/>
      <c r="F11589" s="90"/>
      <c r="G11589" s="90"/>
      <c r="H11589" s="90"/>
    </row>
    <row r="11590" spans="1:8">
      <c r="A11590" s="90"/>
      <c r="B11590" s="90"/>
      <c r="C11590" s="90"/>
      <c r="D11590" s="90"/>
      <c r="E11590" s="90"/>
      <c r="F11590" s="90"/>
      <c r="G11590" s="90"/>
      <c r="H11590" s="90"/>
    </row>
    <row r="11591" spans="1:8">
      <c r="A11591" s="90"/>
      <c r="B11591" s="90"/>
      <c r="C11591" s="90"/>
      <c r="D11591" s="90"/>
      <c r="E11591" s="90"/>
      <c r="F11591" s="90"/>
      <c r="G11591" s="90"/>
      <c r="H11591" s="90"/>
    </row>
    <row r="11592" spans="1:8">
      <c r="A11592" s="90"/>
      <c r="B11592" s="90"/>
      <c r="C11592" s="90"/>
      <c r="D11592" s="90"/>
      <c r="E11592" s="90"/>
      <c r="F11592" s="90"/>
      <c r="G11592" s="90"/>
      <c r="H11592" s="90"/>
    </row>
    <row r="11593" spans="1:8">
      <c r="A11593" s="90"/>
      <c r="B11593" s="90"/>
      <c r="C11593" s="90"/>
      <c r="D11593" s="90"/>
      <c r="E11593" s="90"/>
      <c r="F11593" s="90"/>
      <c r="G11593" s="90"/>
      <c r="H11593" s="90"/>
    </row>
    <row r="11594" spans="1:8">
      <c r="A11594" s="90"/>
      <c r="B11594" s="90"/>
      <c r="C11594" s="90"/>
      <c r="D11594" s="90"/>
      <c r="E11594" s="90"/>
      <c r="F11594" s="90"/>
      <c r="G11594" s="90"/>
      <c r="H11594" s="90"/>
    </row>
    <row r="11595" spans="1:8">
      <c r="A11595" s="90"/>
      <c r="B11595" s="90"/>
      <c r="C11595" s="90"/>
      <c r="D11595" s="90"/>
      <c r="E11595" s="90"/>
      <c r="F11595" s="90"/>
      <c r="G11595" s="90"/>
      <c r="H11595" s="90"/>
    </row>
    <row r="11596" spans="1:8">
      <c r="A11596" s="90"/>
      <c r="B11596" s="90"/>
      <c r="C11596" s="90"/>
      <c r="D11596" s="90"/>
      <c r="E11596" s="90"/>
      <c r="F11596" s="90"/>
      <c r="G11596" s="90"/>
      <c r="H11596" s="90"/>
    </row>
    <row r="11597" spans="1:8">
      <c r="A11597" s="90"/>
      <c r="B11597" s="90"/>
      <c r="C11597" s="90"/>
      <c r="D11597" s="90"/>
      <c r="E11597" s="90"/>
      <c r="F11597" s="90"/>
      <c r="G11597" s="90"/>
      <c r="H11597" s="90"/>
    </row>
    <row r="11598" spans="1:8">
      <c r="A11598" s="90"/>
      <c r="B11598" s="90"/>
      <c r="C11598" s="90"/>
      <c r="D11598" s="90"/>
      <c r="E11598" s="90"/>
      <c r="F11598" s="90"/>
      <c r="G11598" s="90"/>
      <c r="H11598" s="90"/>
    </row>
    <row r="11599" spans="1:8">
      <c r="A11599" s="90"/>
      <c r="B11599" s="90"/>
      <c r="C11599" s="90"/>
      <c r="D11599" s="90"/>
      <c r="E11599" s="90"/>
      <c r="F11599" s="90"/>
      <c r="G11599" s="90"/>
      <c r="H11599" s="90"/>
    </row>
    <row r="11600" spans="1:8">
      <c r="A11600" s="90"/>
      <c r="B11600" s="90"/>
      <c r="C11600" s="90"/>
      <c r="D11600" s="90"/>
      <c r="E11600" s="90"/>
      <c r="F11600" s="90"/>
      <c r="G11600" s="90"/>
      <c r="H11600" s="90"/>
    </row>
    <row r="11601" spans="1:8">
      <c r="A11601" s="90"/>
      <c r="B11601" s="90"/>
      <c r="C11601" s="90"/>
      <c r="D11601" s="90"/>
      <c r="E11601" s="90"/>
      <c r="F11601" s="90"/>
      <c r="G11601" s="90"/>
      <c r="H11601" s="90"/>
    </row>
    <row r="11602" spans="1:8">
      <c r="A11602" s="90"/>
      <c r="B11602" s="90"/>
      <c r="C11602" s="90"/>
      <c r="D11602" s="90"/>
      <c r="E11602" s="90"/>
      <c r="F11602" s="90"/>
      <c r="G11602" s="90"/>
      <c r="H11602" s="90"/>
    </row>
    <row r="11603" spans="1:8">
      <c r="A11603" s="90"/>
      <c r="B11603" s="90"/>
      <c r="C11603" s="90"/>
      <c r="D11603" s="90"/>
      <c r="E11603" s="90"/>
      <c r="F11603" s="90"/>
      <c r="G11603" s="90"/>
      <c r="H11603" s="90"/>
    </row>
    <row r="11604" spans="1:8">
      <c r="A11604" s="90"/>
      <c r="B11604" s="90"/>
      <c r="C11604" s="90"/>
      <c r="D11604" s="90"/>
      <c r="E11604" s="90"/>
      <c r="F11604" s="90"/>
      <c r="G11604" s="90"/>
      <c r="H11604" s="90"/>
    </row>
    <row r="11605" spans="1:8">
      <c r="A11605" s="90"/>
      <c r="B11605" s="90"/>
      <c r="C11605" s="90"/>
      <c r="D11605" s="90"/>
      <c r="E11605" s="90"/>
      <c r="F11605" s="90"/>
      <c r="G11605" s="90"/>
      <c r="H11605" s="90"/>
    </row>
    <row r="11606" spans="1:8">
      <c r="A11606" s="90"/>
      <c r="B11606" s="90"/>
      <c r="C11606" s="90"/>
      <c r="D11606" s="90"/>
      <c r="E11606" s="90"/>
      <c r="F11606" s="90"/>
      <c r="G11606" s="90"/>
      <c r="H11606" s="90"/>
    </row>
    <row r="11607" spans="1:8">
      <c r="A11607" s="90"/>
      <c r="B11607" s="90"/>
      <c r="C11607" s="90"/>
      <c r="D11607" s="90"/>
      <c r="E11607" s="90"/>
      <c r="F11607" s="90"/>
      <c r="G11607" s="90"/>
      <c r="H11607" s="90"/>
    </row>
    <row r="11608" spans="1:8">
      <c r="A11608" s="90"/>
      <c r="B11608" s="90"/>
      <c r="C11608" s="90"/>
      <c r="D11608" s="90"/>
      <c r="E11608" s="90"/>
      <c r="F11608" s="90"/>
      <c r="G11608" s="90"/>
      <c r="H11608" s="90"/>
    </row>
    <row r="11609" spans="1:8">
      <c r="A11609" s="90"/>
      <c r="B11609" s="90"/>
      <c r="C11609" s="90"/>
      <c r="D11609" s="90"/>
      <c r="E11609" s="90"/>
      <c r="F11609" s="90"/>
      <c r="G11609" s="90"/>
      <c r="H11609" s="90"/>
    </row>
    <row r="11610" spans="1:8">
      <c r="A11610" s="90"/>
      <c r="B11610" s="90"/>
      <c r="C11610" s="90"/>
      <c r="D11610" s="90"/>
      <c r="E11610" s="90"/>
      <c r="F11610" s="90"/>
      <c r="G11610" s="90"/>
      <c r="H11610" s="90"/>
    </row>
    <row r="11611" spans="1:8">
      <c r="A11611" s="90"/>
      <c r="B11611" s="90"/>
      <c r="C11611" s="90"/>
      <c r="D11611" s="90"/>
      <c r="E11611" s="90"/>
      <c r="F11611" s="90"/>
      <c r="G11611" s="90"/>
      <c r="H11611" s="90"/>
    </row>
    <row r="11612" spans="1:8">
      <c r="A11612" s="90"/>
      <c r="B11612" s="90"/>
      <c r="C11612" s="90"/>
      <c r="D11612" s="90"/>
      <c r="E11612" s="90"/>
      <c r="F11612" s="90"/>
      <c r="G11612" s="90"/>
      <c r="H11612" s="90"/>
    </row>
    <row r="11613" spans="1:8">
      <c r="A11613" s="90"/>
      <c r="B11613" s="90"/>
      <c r="C11613" s="90"/>
      <c r="D11613" s="90"/>
      <c r="E11613" s="90"/>
      <c r="F11613" s="90"/>
      <c r="G11613" s="90"/>
      <c r="H11613" s="90"/>
    </row>
    <row r="11614" spans="1:8">
      <c r="A11614" s="90"/>
      <c r="B11614" s="90"/>
      <c r="C11614" s="90"/>
      <c r="D11614" s="90"/>
      <c r="E11614" s="90"/>
      <c r="F11614" s="90"/>
      <c r="G11614" s="90"/>
      <c r="H11614" s="90"/>
    </row>
    <row r="11615" spans="1:8">
      <c r="A11615" s="90"/>
      <c r="B11615" s="90"/>
      <c r="C11615" s="90"/>
      <c r="D11615" s="90"/>
      <c r="E11615" s="90"/>
      <c r="F11615" s="90"/>
      <c r="G11615" s="90"/>
      <c r="H11615" s="90"/>
    </row>
    <row r="11616" spans="1:8">
      <c r="A11616" s="90"/>
      <c r="B11616" s="90"/>
      <c r="C11616" s="90"/>
      <c r="D11616" s="90"/>
      <c r="E11616" s="90"/>
      <c r="F11616" s="90"/>
      <c r="G11616" s="90"/>
      <c r="H11616" s="90"/>
    </row>
    <row r="11617" spans="1:8">
      <c r="A11617" s="90"/>
      <c r="B11617" s="90"/>
      <c r="C11617" s="90"/>
      <c r="D11617" s="90"/>
      <c r="E11617" s="90"/>
      <c r="F11617" s="90"/>
      <c r="G11617" s="90"/>
      <c r="H11617" s="90"/>
    </row>
    <row r="11618" spans="1:8">
      <c r="A11618" s="90"/>
      <c r="B11618" s="90"/>
      <c r="C11618" s="90"/>
      <c r="D11618" s="90"/>
      <c r="E11618" s="90"/>
      <c r="F11618" s="90"/>
      <c r="G11618" s="90"/>
      <c r="H11618" s="90"/>
    </row>
    <row r="11619" spans="1:8">
      <c r="A11619" s="90"/>
      <c r="B11619" s="90"/>
      <c r="C11619" s="90"/>
      <c r="D11619" s="90"/>
      <c r="E11619" s="90"/>
      <c r="F11619" s="90"/>
      <c r="G11619" s="90"/>
      <c r="H11619" s="90"/>
    </row>
    <row r="11620" spans="1:8">
      <c r="A11620" s="90"/>
      <c r="B11620" s="90"/>
      <c r="C11620" s="90"/>
      <c r="D11620" s="90"/>
      <c r="E11620" s="90"/>
      <c r="F11620" s="90"/>
      <c r="G11620" s="90"/>
      <c r="H11620" s="90"/>
    </row>
    <row r="11621" spans="1:8">
      <c r="A11621" s="90"/>
      <c r="B11621" s="90"/>
      <c r="C11621" s="90"/>
      <c r="D11621" s="90"/>
      <c r="E11621" s="90"/>
      <c r="F11621" s="90"/>
      <c r="G11621" s="90"/>
      <c r="H11621" s="90"/>
    </row>
    <row r="11622" spans="1:8">
      <c r="A11622" s="90"/>
      <c r="B11622" s="90"/>
      <c r="C11622" s="90"/>
      <c r="D11622" s="90"/>
      <c r="E11622" s="90"/>
      <c r="F11622" s="90"/>
      <c r="G11622" s="90"/>
      <c r="H11622" s="90"/>
    </row>
    <row r="11623" spans="1:8">
      <c r="A11623" s="90"/>
      <c r="B11623" s="90"/>
      <c r="C11623" s="90"/>
      <c r="D11623" s="90"/>
      <c r="E11623" s="90"/>
      <c r="F11623" s="90"/>
      <c r="G11623" s="90"/>
      <c r="H11623" s="90"/>
    </row>
    <row r="11624" spans="1:8">
      <c r="A11624" s="90"/>
      <c r="B11624" s="90"/>
      <c r="C11624" s="90"/>
      <c r="D11624" s="90"/>
      <c r="E11624" s="90"/>
      <c r="F11624" s="90"/>
      <c r="G11624" s="90"/>
      <c r="H11624" s="90"/>
    </row>
    <row r="11625" spans="1:8">
      <c r="A11625" s="90"/>
      <c r="B11625" s="90"/>
      <c r="C11625" s="90"/>
      <c r="D11625" s="90"/>
      <c r="E11625" s="90"/>
      <c r="F11625" s="90"/>
      <c r="G11625" s="90"/>
      <c r="H11625" s="90"/>
    </row>
    <row r="11626" spans="1:8">
      <c r="A11626" s="90"/>
      <c r="B11626" s="90"/>
      <c r="C11626" s="90"/>
      <c r="D11626" s="90"/>
      <c r="E11626" s="90"/>
      <c r="F11626" s="90"/>
      <c r="G11626" s="90"/>
      <c r="H11626" s="90"/>
    </row>
    <row r="11627" spans="1:8">
      <c r="A11627" s="90"/>
      <c r="B11627" s="90"/>
      <c r="C11627" s="90"/>
      <c r="D11627" s="90"/>
      <c r="E11627" s="90"/>
      <c r="F11627" s="90"/>
      <c r="G11627" s="90"/>
      <c r="H11627" s="90"/>
    </row>
    <row r="11628" spans="1:8">
      <c r="A11628" s="90"/>
      <c r="B11628" s="90"/>
      <c r="C11628" s="90"/>
      <c r="D11628" s="90"/>
      <c r="E11628" s="90"/>
      <c r="F11628" s="90"/>
      <c r="G11628" s="90"/>
      <c r="H11628" s="90"/>
    </row>
    <row r="11629" spans="1:8">
      <c r="A11629" s="90"/>
      <c r="B11629" s="90"/>
      <c r="C11629" s="90"/>
      <c r="D11629" s="90"/>
      <c r="E11629" s="90"/>
      <c r="F11629" s="90"/>
      <c r="G11629" s="90"/>
      <c r="H11629" s="90"/>
    </row>
    <row r="11630" spans="1:8">
      <c r="A11630" s="90"/>
      <c r="B11630" s="90"/>
      <c r="C11630" s="90"/>
      <c r="D11630" s="90"/>
      <c r="E11630" s="90"/>
      <c r="F11630" s="90"/>
      <c r="G11630" s="90"/>
      <c r="H11630" s="90"/>
    </row>
    <row r="11631" spans="1:8">
      <c r="A11631" s="90"/>
      <c r="B11631" s="90"/>
      <c r="C11631" s="90"/>
      <c r="D11631" s="90"/>
      <c r="E11631" s="90"/>
      <c r="F11631" s="90"/>
      <c r="G11631" s="90"/>
      <c r="H11631" s="90"/>
    </row>
    <row r="11632" spans="1:8">
      <c r="A11632" s="90"/>
      <c r="B11632" s="90"/>
      <c r="C11632" s="90"/>
      <c r="D11632" s="90"/>
      <c r="E11632" s="90"/>
      <c r="F11632" s="90"/>
      <c r="G11632" s="90"/>
      <c r="H11632" s="90"/>
    </row>
    <row r="11633" spans="1:8">
      <c r="A11633" s="90"/>
      <c r="B11633" s="90"/>
      <c r="C11633" s="90"/>
      <c r="D11633" s="90"/>
      <c r="E11633" s="90"/>
      <c r="F11633" s="90"/>
      <c r="G11633" s="90"/>
      <c r="H11633" s="90"/>
    </row>
    <row r="11634" spans="1:8">
      <c r="A11634" s="90"/>
      <c r="B11634" s="90"/>
      <c r="C11634" s="90"/>
      <c r="D11634" s="90"/>
      <c r="E11634" s="90"/>
      <c r="F11634" s="90"/>
      <c r="G11634" s="90"/>
      <c r="H11634" s="90"/>
    </row>
    <row r="11635" spans="1:8">
      <c r="A11635" s="90"/>
      <c r="B11635" s="90"/>
      <c r="C11635" s="90"/>
      <c r="D11635" s="90"/>
      <c r="E11635" s="90"/>
      <c r="F11635" s="90"/>
      <c r="G11635" s="90"/>
      <c r="H11635" s="90"/>
    </row>
    <row r="11636" spans="1:8">
      <c r="A11636" s="90"/>
      <c r="B11636" s="90"/>
      <c r="C11636" s="90"/>
      <c r="D11636" s="90"/>
      <c r="E11636" s="90"/>
      <c r="F11636" s="90"/>
      <c r="G11636" s="90"/>
      <c r="H11636" s="90"/>
    </row>
    <row r="11637" spans="1:8">
      <c r="A11637" s="90"/>
      <c r="B11637" s="90"/>
      <c r="C11637" s="90"/>
      <c r="D11637" s="90"/>
      <c r="E11637" s="90"/>
      <c r="F11637" s="90"/>
      <c r="G11637" s="90"/>
      <c r="H11637" s="90"/>
    </row>
    <row r="11638" spans="1:8">
      <c r="A11638" s="90"/>
      <c r="B11638" s="90"/>
      <c r="C11638" s="90"/>
      <c r="D11638" s="90"/>
      <c r="E11638" s="90"/>
      <c r="F11638" s="90"/>
      <c r="G11638" s="90"/>
      <c r="H11638" s="90"/>
    </row>
    <row r="11639" spans="1:8">
      <c r="A11639" s="90"/>
      <c r="B11639" s="90"/>
      <c r="C11639" s="90"/>
      <c r="D11639" s="90"/>
      <c r="E11639" s="90"/>
      <c r="F11639" s="90"/>
      <c r="G11639" s="90"/>
      <c r="H11639" s="90"/>
    </row>
    <row r="11640" spans="1:8">
      <c r="A11640" s="90"/>
      <c r="B11640" s="90"/>
      <c r="C11640" s="90"/>
      <c r="D11640" s="90"/>
      <c r="E11640" s="90"/>
      <c r="F11640" s="90"/>
      <c r="G11640" s="90"/>
      <c r="H11640" s="90"/>
    </row>
    <row r="11641" spans="1:8">
      <c r="A11641" s="90"/>
      <c r="B11641" s="90"/>
      <c r="C11641" s="90"/>
      <c r="D11641" s="90"/>
      <c r="E11641" s="90"/>
      <c r="F11641" s="90"/>
      <c r="G11641" s="90"/>
      <c r="H11641" s="90"/>
    </row>
    <row r="11642" spans="1:8">
      <c r="A11642" s="90"/>
      <c r="B11642" s="90"/>
      <c r="C11642" s="90"/>
      <c r="D11642" s="90"/>
      <c r="E11642" s="90"/>
      <c r="F11642" s="90"/>
      <c r="G11642" s="90"/>
      <c r="H11642" s="90"/>
    </row>
    <row r="11643" spans="1:8">
      <c r="A11643" s="90"/>
      <c r="B11643" s="90"/>
      <c r="C11643" s="90"/>
      <c r="D11643" s="90"/>
      <c r="E11643" s="90"/>
      <c r="F11643" s="90"/>
      <c r="G11643" s="90"/>
      <c r="H11643" s="90"/>
    </row>
    <row r="11644" spans="1:8">
      <c r="A11644" s="90"/>
      <c r="B11644" s="90"/>
      <c r="C11644" s="90"/>
      <c r="D11644" s="90"/>
      <c r="E11644" s="90"/>
      <c r="F11644" s="90"/>
      <c r="G11644" s="90"/>
      <c r="H11644" s="90"/>
    </row>
    <row r="11645" spans="1:8">
      <c r="A11645" s="90"/>
      <c r="B11645" s="90"/>
      <c r="C11645" s="90"/>
      <c r="D11645" s="90"/>
      <c r="E11645" s="90"/>
      <c r="F11645" s="90"/>
      <c r="G11645" s="90"/>
      <c r="H11645" s="90"/>
    </row>
    <row r="11646" spans="1:8">
      <c r="A11646" s="90"/>
      <c r="B11646" s="90"/>
      <c r="C11646" s="90"/>
      <c r="D11646" s="90"/>
      <c r="E11646" s="90"/>
      <c r="F11646" s="90"/>
      <c r="G11646" s="90"/>
      <c r="H11646" s="90"/>
    </row>
    <row r="11647" spans="1:8">
      <c r="A11647" s="90"/>
      <c r="B11647" s="90"/>
      <c r="C11647" s="90"/>
      <c r="D11647" s="90"/>
      <c r="E11647" s="90"/>
      <c r="F11647" s="90"/>
      <c r="G11647" s="90"/>
      <c r="H11647" s="90"/>
    </row>
    <row r="11648" spans="1:8">
      <c r="A11648" s="90"/>
      <c r="B11648" s="90"/>
      <c r="C11648" s="90"/>
      <c r="D11648" s="90"/>
      <c r="E11648" s="90"/>
      <c r="F11648" s="90"/>
      <c r="G11648" s="90"/>
      <c r="H11648" s="90"/>
    </row>
    <row r="11649" spans="1:8">
      <c r="A11649" s="90"/>
      <c r="B11649" s="90"/>
      <c r="C11649" s="90"/>
      <c r="D11649" s="90"/>
      <c r="E11649" s="90"/>
      <c r="F11649" s="90"/>
      <c r="G11649" s="90"/>
      <c r="H11649" s="90"/>
    </row>
    <row r="11650" spans="1:8">
      <c r="A11650" s="90"/>
      <c r="B11650" s="90"/>
      <c r="C11650" s="90"/>
      <c r="D11650" s="90"/>
      <c r="E11650" s="90"/>
      <c r="F11650" s="90"/>
      <c r="G11650" s="90"/>
      <c r="H11650" s="90"/>
    </row>
    <row r="11651" spans="1:8">
      <c r="A11651" s="90"/>
      <c r="B11651" s="90"/>
      <c r="C11651" s="90"/>
      <c r="D11651" s="90"/>
      <c r="E11651" s="90"/>
      <c r="F11651" s="90"/>
      <c r="G11651" s="90"/>
      <c r="H11651" s="90"/>
    </row>
    <row r="11652" spans="1:8">
      <c r="A11652" s="90"/>
      <c r="B11652" s="90"/>
      <c r="C11652" s="90"/>
      <c r="D11652" s="90"/>
      <c r="E11652" s="90"/>
      <c r="F11652" s="90"/>
      <c r="G11652" s="90"/>
      <c r="H11652" s="90"/>
    </row>
    <row r="11653" spans="1:8">
      <c r="A11653" s="90"/>
      <c r="B11653" s="90"/>
      <c r="C11653" s="90"/>
      <c r="D11653" s="90"/>
      <c r="E11653" s="90"/>
      <c r="F11653" s="90"/>
      <c r="G11653" s="90"/>
      <c r="H11653" s="90"/>
    </row>
    <row r="11654" spans="1:8">
      <c r="A11654" s="90"/>
      <c r="B11654" s="90"/>
      <c r="C11654" s="90"/>
      <c r="D11654" s="90"/>
      <c r="E11654" s="90"/>
      <c r="F11654" s="90"/>
      <c r="G11654" s="90"/>
      <c r="H11654" s="90"/>
    </row>
    <row r="11655" spans="1:8">
      <c r="A11655" s="90"/>
      <c r="B11655" s="90"/>
      <c r="C11655" s="90"/>
      <c r="D11655" s="90"/>
      <c r="E11655" s="90"/>
      <c r="F11655" s="90"/>
      <c r="G11655" s="90"/>
      <c r="H11655" s="90"/>
    </row>
    <row r="11656" spans="1:8">
      <c r="A11656" s="90"/>
      <c r="B11656" s="90"/>
      <c r="C11656" s="90"/>
      <c r="D11656" s="90"/>
      <c r="E11656" s="90"/>
      <c r="F11656" s="90"/>
      <c r="G11656" s="90"/>
      <c r="H11656" s="90"/>
    </row>
    <row r="11657" spans="1:8">
      <c r="A11657" s="90"/>
      <c r="B11657" s="90"/>
      <c r="C11657" s="90"/>
      <c r="D11657" s="90"/>
      <c r="E11657" s="90"/>
      <c r="F11657" s="90"/>
      <c r="G11657" s="90"/>
      <c r="H11657" s="90"/>
    </row>
    <row r="11658" spans="1:8">
      <c r="A11658" s="90"/>
      <c r="B11658" s="90"/>
      <c r="C11658" s="90"/>
      <c r="D11658" s="90"/>
      <c r="E11658" s="90"/>
      <c r="F11658" s="90"/>
      <c r="G11658" s="90"/>
      <c r="H11658" s="90"/>
    </row>
    <row r="11659" spans="1:8">
      <c r="A11659" s="90"/>
      <c r="B11659" s="90"/>
      <c r="C11659" s="90"/>
      <c r="D11659" s="90"/>
      <c r="E11659" s="90"/>
      <c r="F11659" s="90"/>
      <c r="G11659" s="90"/>
      <c r="H11659" s="90"/>
    </row>
    <row r="11660" spans="1:8">
      <c r="A11660" s="90"/>
      <c r="B11660" s="90"/>
      <c r="C11660" s="90"/>
      <c r="D11660" s="90"/>
      <c r="E11660" s="90"/>
      <c r="F11660" s="90"/>
      <c r="G11660" s="90"/>
      <c r="H11660" s="90"/>
    </row>
    <row r="11661" spans="1:8">
      <c r="A11661" s="90"/>
      <c r="B11661" s="90"/>
      <c r="C11661" s="90"/>
      <c r="D11661" s="90"/>
      <c r="E11661" s="90"/>
      <c r="F11661" s="90"/>
      <c r="G11661" s="90"/>
      <c r="H11661" s="90"/>
    </row>
    <row r="11662" spans="1:8">
      <c r="A11662" s="90"/>
      <c r="B11662" s="90"/>
      <c r="C11662" s="90"/>
      <c r="D11662" s="90"/>
      <c r="E11662" s="90"/>
      <c r="F11662" s="90"/>
      <c r="G11662" s="90"/>
      <c r="H11662" s="90"/>
    </row>
    <row r="11663" spans="1:8">
      <c r="A11663" s="90"/>
      <c r="B11663" s="90"/>
      <c r="C11663" s="90"/>
      <c r="D11663" s="90"/>
      <c r="E11663" s="90"/>
      <c r="F11663" s="90"/>
      <c r="G11663" s="90"/>
      <c r="H11663" s="90"/>
    </row>
    <row r="11664" spans="1:8">
      <c r="A11664" s="90"/>
      <c r="B11664" s="90"/>
      <c r="C11664" s="90"/>
      <c r="D11664" s="90"/>
      <c r="E11664" s="90"/>
      <c r="F11664" s="90"/>
      <c r="G11664" s="90"/>
      <c r="H11664" s="90"/>
    </row>
    <row r="11665" spans="1:8">
      <c r="A11665" s="90"/>
      <c r="B11665" s="90"/>
      <c r="C11665" s="90"/>
      <c r="D11665" s="90"/>
      <c r="E11665" s="90"/>
      <c r="F11665" s="90"/>
      <c r="G11665" s="90"/>
      <c r="H11665" s="90"/>
    </row>
    <row r="11666" spans="1:8">
      <c r="A11666" s="90"/>
      <c r="B11666" s="90"/>
      <c r="C11666" s="90"/>
      <c r="D11666" s="90"/>
      <c r="E11666" s="90"/>
      <c r="F11666" s="90"/>
      <c r="G11666" s="90"/>
      <c r="H11666" s="90"/>
    </row>
    <row r="11667" spans="1:8">
      <c r="A11667" s="90"/>
      <c r="B11667" s="90"/>
      <c r="C11667" s="90"/>
      <c r="D11667" s="90"/>
      <c r="E11667" s="90"/>
      <c r="F11667" s="90"/>
      <c r="G11667" s="90"/>
      <c r="H11667" s="90"/>
    </row>
    <row r="11668" spans="1:8">
      <c r="A11668" s="90"/>
      <c r="B11668" s="90"/>
      <c r="C11668" s="90"/>
      <c r="D11668" s="90"/>
      <c r="E11668" s="90"/>
      <c r="F11668" s="90"/>
      <c r="G11668" s="90"/>
      <c r="H11668" s="90"/>
    </row>
    <row r="11669" spans="1:8">
      <c r="A11669" s="90"/>
      <c r="B11669" s="90"/>
      <c r="C11669" s="90"/>
      <c r="D11669" s="90"/>
      <c r="E11669" s="90"/>
      <c r="F11669" s="90"/>
      <c r="G11669" s="90"/>
      <c r="H11669" s="90"/>
    </row>
    <row r="11670" spans="1:8">
      <c r="A11670" s="90"/>
      <c r="B11670" s="90"/>
      <c r="C11670" s="90"/>
      <c r="D11670" s="90"/>
      <c r="E11670" s="90"/>
      <c r="F11670" s="90"/>
      <c r="G11670" s="90"/>
      <c r="H11670" s="90"/>
    </row>
    <row r="11671" spans="1:8">
      <c r="A11671" s="90"/>
      <c r="B11671" s="90"/>
      <c r="C11671" s="90"/>
      <c r="D11671" s="90"/>
      <c r="E11671" s="90"/>
      <c r="F11671" s="90"/>
      <c r="G11671" s="90"/>
      <c r="H11671" s="90"/>
    </row>
    <row r="11672" spans="1:8">
      <c r="A11672" s="90"/>
      <c r="B11672" s="90"/>
      <c r="C11672" s="90"/>
      <c r="D11672" s="90"/>
      <c r="E11672" s="90"/>
      <c r="F11672" s="90"/>
      <c r="G11672" s="90"/>
      <c r="H11672" s="90"/>
    </row>
    <row r="11673" spans="1:8">
      <c r="A11673" s="90"/>
      <c r="B11673" s="90"/>
      <c r="C11673" s="90"/>
      <c r="D11673" s="90"/>
      <c r="E11673" s="90"/>
      <c r="F11673" s="90"/>
      <c r="G11673" s="90"/>
      <c r="H11673" s="90"/>
    </row>
    <row r="11674" spans="1:8">
      <c r="A11674" s="90"/>
      <c r="B11674" s="90"/>
      <c r="C11674" s="90"/>
      <c r="D11674" s="90"/>
      <c r="E11674" s="90"/>
      <c r="F11674" s="90"/>
      <c r="G11674" s="90"/>
      <c r="H11674" s="90"/>
    </row>
    <row r="11675" spans="1:8">
      <c r="A11675" s="90"/>
      <c r="B11675" s="90"/>
      <c r="C11675" s="90"/>
      <c r="D11675" s="90"/>
      <c r="E11675" s="90"/>
      <c r="F11675" s="90"/>
      <c r="G11675" s="90"/>
      <c r="H11675" s="90"/>
    </row>
    <row r="11676" spans="1:8">
      <c r="A11676" s="90"/>
      <c r="B11676" s="90"/>
      <c r="C11676" s="90"/>
      <c r="D11676" s="90"/>
      <c r="E11676" s="90"/>
      <c r="F11676" s="90"/>
      <c r="G11676" s="90"/>
      <c r="H11676" s="90"/>
    </row>
    <row r="11677" spans="1:8">
      <c r="A11677" s="90"/>
      <c r="B11677" s="90"/>
      <c r="C11677" s="90"/>
      <c r="D11677" s="90"/>
      <c r="E11677" s="90"/>
      <c r="F11677" s="90"/>
      <c r="G11677" s="90"/>
      <c r="H11677" s="90"/>
    </row>
    <row r="11678" spans="1:8">
      <c r="A11678" s="90"/>
      <c r="B11678" s="90"/>
      <c r="C11678" s="90"/>
      <c r="D11678" s="90"/>
      <c r="E11678" s="90"/>
      <c r="F11678" s="90"/>
      <c r="G11678" s="90"/>
      <c r="H11678" s="90"/>
    </row>
    <row r="11679" spans="1:8">
      <c r="A11679" s="90"/>
      <c r="B11679" s="90"/>
      <c r="C11679" s="90"/>
      <c r="D11679" s="90"/>
      <c r="E11679" s="90"/>
      <c r="F11679" s="90"/>
      <c r="G11679" s="90"/>
      <c r="H11679" s="90"/>
    </row>
    <row r="11680" spans="1:8">
      <c r="A11680" s="90"/>
      <c r="B11680" s="90"/>
      <c r="C11680" s="90"/>
      <c r="D11680" s="90"/>
      <c r="E11680" s="90"/>
      <c r="F11680" s="90"/>
      <c r="G11680" s="90"/>
      <c r="H11680" s="90"/>
    </row>
    <row r="11681" spans="1:8">
      <c r="A11681" s="90"/>
      <c r="B11681" s="90"/>
      <c r="C11681" s="90"/>
      <c r="D11681" s="90"/>
      <c r="E11681" s="90"/>
      <c r="F11681" s="90"/>
      <c r="G11681" s="90"/>
      <c r="H11681" s="90"/>
    </row>
    <row r="11682" spans="1:8">
      <c r="A11682" s="90"/>
      <c r="B11682" s="90"/>
      <c r="C11682" s="90"/>
      <c r="D11682" s="90"/>
      <c r="E11682" s="90"/>
      <c r="F11682" s="90"/>
      <c r="G11682" s="90"/>
      <c r="H11682" s="90"/>
    </row>
    <row r="11683" spans="1:8">
      <c r="A11683" s="90"/>
      <c r="B11683" s="90"/>
      <c r="C11683" s="90"/>
      <c r="D11683" s="90"/>
      <c r="E11683" s="90"/>
      <c r="F11683" s="90"/>
      <c r="G11683" s="90"/>
      <c r="H11683" s="90"/>
    </row>
    <row r="11684" spans="1:8">
      <c r="A11684" s="90"/>
      <c r="B11684" s="90"/>
      <c r="C11684" s="90"/>
      <c r="D11684" s="90"/>
      <c r="E11684" s="90"/>
      <c r="F11684" s="90"/>
      <c r="G11684" s="90"/>
      <c r="H11684" s="90"/>
    </row>
    <row r="11685" spans="1:8">
      <c r="A11685" s="90"/>
      <c r="B11685" s="90"/>
      <c r="C11685" s="90"/>
      <c r="D11685" s="90"/>
      <c r="E11685" s="90"/>
      <c r="F11685" s="90"/>
      <c r="G11685" s="90"/>
      <c r="H11685" s="90"/>
    </row>
    <row r="11686" spans="1:8">
      <c r="A11686" s="90"/>
      <c r="B11686" s="90"/>
      <c r="C11686" s="90"/>
      <c r="D11686" s="90"/>
      <c r="E11686" s="90"/>
      <c r="F11686" s="90"/>
      <c r="G11686" s="90"/>
      <c r="H11686" s="90"/>
    </row>
    <row r="11687" spans="1:8">
      <c r="A11687" s="90"/>
      <c r="B11687" s="90"/>
      <c r="C11687" s="90"/>
      <c r="D11687" s="90"/>
      <c r="E11687" s="90"/>
      <c r="F11687" s="90"/>
      <c r="G11687" s="90"/>
      <c r="H11687" s="90"/>
    </row>
    <row r="11688" spans="1:8">
      <c r="A11688" s="90"/>
      <c r="B11688" s="90"/>
      <c r="C11688" s="90"/>
      <c r="D11688" s="90"/>
      <c r="E11688" s="90"/>
      <c r="F11688" s="90"/>
      <c r="G11688" s="90"/>
      <c r="H11688" s="90"/>
    </row>
    <row r="11689" spans="1:8">
      <c r="A11689" s="90"/>
      <c r="B11689" s="90"/>
      <c r="C11689" s="90"/>
      <c r="D11689" s="90"/>
      <c r="E11689" s="90"/>
      <c r="F11689" s="90"/>
      <c r="G11689" s="90"/>
      <c r="H11689" s="90"/>
    </row>
    <row r="11690" spans="1:8">
      <c r="A11690" s="90"/>
      <c r="B11690" s="90"/>
      <c r="C11690" s="90"/>
      <c r="D11690" s="90"/>
      <c r="E11690" s="90"/>
      <c r="F11690" s="90"/>
      <c r="G11690" s="90"/>
      <c r="H11690" s="90"/>
    </row>
    <row r="11691" spans="1:8">
      <c r="A11691" s="90"/>
      <c r="B11691" s="90"/>
      <c r="C11691" s="90"/>
      <c r="D11691" s="90"/>
      <c r="E11691" s="90"/>
      <c r="F11691" s="90"/>
      <c r="G11691" s="90"/>
      <c r="H11691" s="90"/>
    </row>
    <row r="11692" spans="1:8">
      <c r="A11692" s="90"/>
      <c r="B11692" s="90"/>
      <c r="C11692" s="90"/>
      <c r="D11692" s="90"/>
      <c r="E11692" s="90"/>
      <c r="F11692" s="90"/>
      <c r="G11692" s="90"/>
      <c r="H11692" s="90"/>
    </row>
    <row r="11693" spans="1:8">
      <c r="A11693" s="90"/>
      <c r="B11693" s="90"/>
      <c r="C11693" s="90"/>
      <c r="D11693" s="90"/>
      <c r="E11693" s="90"/>
      <c r="F11693" s="90"/>
      <c r="G11693" s="90"/>
      <c r="H11693" s="90"/>
    </row>
    <row r="11694" spans="1:8">
      <c r="A11694" s="90"/>
      <c r="B11694" s="90"/>
      <c r="C11694" s="90"/>
      <c r="D11694" s="90"/>
      <c r="E11694" s="90"/>
      <c r="F11694" s="90"/>
      <c r="G11694" s="90"/>
      <c r="H11694" s="90"/>
    </row>
    <row r="11695" spans="1:8">
      <c r="A11695" s="90"/>
      <c r="B11695" s="90"/>
      <c r="C11695" s="90"/>
      <c r="D11695" s="90"/>
      <c r="E11695" s="90"/>
      <c r="F11695" s="90"/>
      <c r="G11695" s="90"/>
      <c r="H11695" s="90"/>
    </row>
    <row r="11696" spans="1:8">
      <c r="A11696" s="90"/>
      <c r="B11696" s="90"/>
      <c r="C11696" s="90"/>
      <c r="D11696" s="90"/>
      <c r="E11696" s="90"/>
      <c r="F11696" s="90"/>
      <c r="G11696" s="90"/>
      <c r="H11696" s="90"/>
    </row>
    <row r="11697" spans="1:8">
      <c r="A11697" s="90"/>
      <c r="B11697" s="90"/>
      <c r="C11697" s="90"/>
      <c r="D11697" s="90"/>
      <c r="E11697" s="90"/>
      <c r="F11697" s="90"/>
      <c r="G11697" s="90"/>
      <c r="H11697" s="90"/>
    </row>
    <row r="11698" spans="1:8">
      <c r="A11698" s="90"/>
      <c r="B11698" s="90"/>
      <c r="C11698" s="90"/>
      <c r="D11698" s="90"/>
      <c r="E11698" s="90"/>
      <c r="F11698" s="90"/>
      <c r="G11698" s="90"/>
      <c r="H11698" s="90"/>
    </row>
    <row r="11699" spans="1:8">
      <c r="A11699" s="90"/>
      <c r="B11699" s="90"/>
      <c r="C11699" s="90"/>
      <c r="D11699" s="90"/>
      <c r="E11699" s="90"/>
      <c r="F11699" s="90"/>
      <c r="G11699" s="90"/>
      <c r="H11699" s="90"/>
    </row>
    <row r="11700" spans="1:8">
      <c r="A11700" s="90"/>
      <c r="B11700" s="90"/>
      <c r="C11700" s="90"/>
      <c r="D11700" s="90"/>
      <c r="E11700" s="90"/>
      <c r="F11700" s="90"/>
      <c r="G11700" s="90"/>
      <c r="H11700" s="90"/>
    </row>
    <row r="11701" spans="1:8">
      <c r="A11701" s="90"/>
      <c r="B11701" s="90"/>
      <c r="C11701" s="90"/>
      <c r="D11701" s="90"/>
      <c r="E11701" s="90"/>
      <c r="F11701" s="90"/>
      <c r="G11701" s="90"/>
      <c r="H11701" s="90"/>
    </row>
    <row r="11702" spans="1:8">
      <c r="A11702" s="90"/>
      <c r="B11702" s="90"/>
      <c r="C11702" s="90"/>
      <c r="D11702" s="90"/>
      <c r="E11702" s="90"/>
      <c r="F11702" s="90"/>
      <c r="G11702" s="90"/>
      <c r="H11702" s="90"/>
    </row>
    <row r="11703" spans="1:8">
      <c r="A11703" s="90"/>
      <c r="B11703" s="90"/>
      <c r="C11703" s="90"/>
      <c r="D11703" s="90"/>
      <c r="E11703" s="90"/>
      <c r="F11703" s="90"/>
      <c r="G11703" s="90"/>
      <c r="H11703" s="90"/>
    </row>
    <row r="11704" spans="1:8">
      <c r="A11704" s="90"/>
      <c r="B11704" s="90"/>
      <c r="C11704" s="90"/>
      <c r="D11704" s="90"/>
      <c r="E11704" s="90"/>
      <c r="F11704" s="90"/>
      <c r="G11704" s="90"/>
      <c r="H11704" s="90"/>
    </row>
    <row r="11705" spans="1:8">
      <c r="A11705" s="90"/>
      <c r="B11705" s="90"/>
      <c r="C11705" s="90"/>
      <c r="D11705" s="90"/>
      <c r="E11705" s="90"/>
      <c r="F11705" s="90"/>
      <c r="G11705" s="90"/>
      <c r="H11705" s="90"/>
    </row>
    <row r="11706" spans="1:8">
      <c r="A11706" s="90"/>
      <c r="B11706" s="90"/>
      <c r="C11706" s="90"/>
      <c r="D11706" s="90"/>
      <c r="E11706" s="90"/>
      <c r="F11706" s="90"/>
      <c r="G11706" s="90"/>
      <c r="H11706" s="90"/>
    </row>
    <row r="11707" spans="1:8">
      <c r="A11707" s="90"/>
      <c r="B11707" s="90"/>
      <c r="C11707" s="90"/>
      <c r="D11707" s="90"/>
      <c r="E11707" s="90"/>
      <c r="F11707" s="90"/>
      <c r="G11707" s="90"/>
      <c r="H11707" s="90"/>
    </row>
    <row r="11708" spans="1:8">
      <c r="A11708" s="90"/>
      <c r="B11708" s="90"/>
      <c r="C11708" s="90"/>
      <c r="D11708" s="90"/>
      <c r="E11708" s="90"/>
      <c r="F11708" s="90"/>
      <c r="G11708" s="90"/>
      <c r="H11708" s="90"/>
    </row>
    <row r="11709" spans="1:8">
      <c r="A11709" s="90"/>
      <c r="B11709" s="90"/>
      <c r="C11709" s="90"/>
      <c r="D11709" s="90"/>
      <c r="E11709" s="90"/>
      <c r="F11709" s="90"/>
      <c r="G11709" s="90"/>
      <c r="H11709" s="90"/>
    </row>
    <row r="11710" spans="1:8">
      <c r="A11710" s="90"/>
      <c r="B11710" s="90"/>
      <c r="C11710" s="90"/>
      <c r="D11710" s="90"/>
      <c r="E11710" s="90"/>
      <c r="F11710" s="90"/>
      <c r="G11710" s="90"/>
      <c r="H11710" s="90"/>
    </row>
    <row r="11711" spans="1:8">
      <c r="A11711" s="90"/>
      <c r="B11711" s="90"/>
      <c r="C11711" s="90"/>
      <c r="D11711" s="90"/>
      <c r="E11711" s="90"/>
      <c r="F11711" s="90"/>
      <c r="G11711" s="90"/>
      <c r="H11711" s="90"/>
    </row>
    <row r="11712" spans="1:8">
      <c r="A11712" s="90"/>
      <c r="B11712" s="90"/>
      <c r="C11712" s="90"/>
      <c r="D11712" s="90"/>
      <c r="E11712" s="90"/>
      <c r="F11712" s="90"/>
      <c r="G11712" s="90"/>
      <c r="H11712" s="90"/>
    </row>
    <row r="11713" spans="1:8">
      <c r="A11713" s="90"/>
      <c r="B11713" s="90"/>
      <c r="C11713" s="90"/>
      <c r="D11713" s="90"/>
      <c r="E11713" s="90"/>
      <c r="F11713" s="90"/>
      <c r="G11713" s="90"/>
      <c r="H11713" s="90"/>
    </row>
    <row r="11714" spans="1:8">
      <c r="A11714" s="90"/>
      <c r="B11714" s="90"/>
      <c r="C11714" s="90"/>
      <c r="D11714" s="90"/>
      <c r="E11714" s="90"/>
      <c r="F11714" s="90"/>
      <c r="G11714" s="90"/>
      <c r="H11714" s="90"/>
    </row>
    <row r="11715" spans="1:8">
      <c r="A11715" s="90"/>
      <c r="B11715" s="90"/>
      <c r="C11715" s="90"/>
      <c r="D11715" s="90"/>
      <c r="E11715" s="90"/>
      <c r="F11715" s="90"/>
      <c r="G11715" s="90"/>
      <c r="H11715" s="90"/>
    </row>
    <row r="11716" spans="1:8">
      <c r="A11716" s="90"/>
      <c r="B11716" s="90"/>
      <c r="C11716" s="90"/>
      <c r="D11716" s="90"/>
      <c r="E11716" s="90"/>
      <c r="F11716" s="90"/>
      <c r="G11716" s="90"/>
      <c r="H11716" s="90"/>
    </row>
    <row r="11717" spans="1:8">
      <c r="A11717" s="90"/>
      <c r="B11717" s="90"/>
      <c r="C11717" s="90"/>
      <c r="D11717" s="90"/>
      <c r="E11717" s="90"/>
      <c r="F11717" s="90"/>
      <c r="G11717" s="90"/>
      <c r="H11717" s="90"/>
    </row>
    <row r="11718" spans="1:8">
      <c r="A11718" s="90"/>
      <c r="B11718" s="90"/>
      <c r="C11718" s="90"/>
      <c r="D11718" s="90"/>
      <c r="E11718" s="90"/>
      <c r="F11718" s="90"/>
      <c r="G11718" s="90"/>
      <c r="H11718" s="90"/>
    </row>
    <row r="11719" spans="1:8">
      <c r="A11719" s="90"/>
      <c r="B11719" s="90"/>
      <c r="C11719" s="90"/>
      <c r="D11719" s="90"/>
      <c r="E11719" s="90"/>
      <c r="F11719" s="90"/>
      <c r="G11719" s="90"/>
      <c r="H11719" s="90"/>
    </row>
    <row r="11720" spans="1:8">
      <c r="A11720" s="90"/>
      <c r="B11720" s="90"/>
      <c r="C11720" s="90"/>
      <c r="D11720" s="90"/>
      <c r="E11720" s="90"/>
      <c r="F11720" s="90"/>
      <c r="G11720" s="90"/>
      <c r="H11720" s="90"/>
    </row>
    <row r="11721" spans="1:8">
      <c r="A11721" s="90"/>
      <c r="B11721" s="90"/>
      <c r="C11721" s="90"/>
      <c r="D11721" s="90"/>
      <c r="E11721" s="90"/>
      <c r="F11721" s="90"/>
      <c r="G11721" s="90"/>
      <c r="H11721" s="90"/>
    </row>
    <row r="11722" spans="1:8">
      <c r="A11722" s="90"/>
      <c r="B11722" s="90"/>
      <c r="C11722" s="90"/>
      <c r="D11722" s="90"/>
      <c r="E11722" s="90"/>
      <c r="F11722" s="90"/>
      <c r="G11722" s="90"/>
      <c r="H11722" s="90"/>
    </row>
    <row r="11723" spans="1:8">
      <c r="A11723" s="90"/>
      <c r="B11723" s="90"/>
      <c r="C11723" s="90"/>
      <c r="D11723" s="90"/>
      <c r="E11723" s="90"/>
      <c r="F11723" s="90"/>
      <c r="G11723" s="90"/>
      <c r="H11723" s="90"/>
    </row>
    <row r="11724" spans="1:8">
      <c r="A11724" s="90"/>
      <c r="B11724" s="90"/>
      <c r="C11724" s="90"/>
      <c r="D11724" s="90"/>
      <c r="E11724" s="90"/>
      <c r="F11724" s="90"/>
      <c r="G11724" s="90"/>
      <c r="H11724" s="90"/>
    </row>
    <row r="11725" spans="1:8">
      <c r="A11725" s="90"/>
      <c r="B11725" s="90"/>
      <c r="C11725" s="90"/>
      <c r="D11725" s="90"/>
      <c r="E11725" s="90"/>
      <c r="F11725" s="90"/>
      <c r="G11725" s="90"/>
      <c r="H11725" s="90"/>
    </row>
    <row r="11726" spans="1:8">
      <c r="A11726" s="90"/>
      <c r="B11726" s="90"/>
      <c r="C11726" s="90"/>
      <c r="D11726" s="90"/>
      <c r="E11726" s="90"/>
      <c r="F11726" s="90"/>
      <c r="G11726" s="90"/>
      <c r="H11726" s="90"/>
    </row>
    <row r="11727" spans="1:8">
      <c r="A11727" s="90"/>
      <c r="B11727" s="90"/>
      <c r="C11727" s="90"/>
      <c r="D11727" s="90"/>
      <c r="E11727" s="90"/>
      <c r="F11727" s="90"/>
      <c r="G11727" s="90"/>
      <c r="H11727" s="90"/>
    </row>
    <row r="11728" spans="1:8">
      <c r="A11728" s="90"/>
      <c r="B11728" s="90"/>
      <c r="C11728" s="90"/>
      <c r="D11728" s="90"/>
      <c r="E11728" s="90"/>
      <c r="F11728" s="90"/>
      <c r="G11728" s="90"/>
      <c r="H11728" s="90"/>
    </row>
    <row r="11729" spans="1:8">
      <c r="A11729" s="90"/>
      <c r="B11729" s="90"/>
      <c r="C11729" s="90"/>
      <c r="D11729" s="90"/>
      <c r="E11729" s="90"/>
      <c r="F11729" s="90"/>
      <c r="G11729" s="90"/>
      <c r="H11729" s="90"/>
    </row>
    <row r="11730" spans="1:8">
      <c r="A11730" s="90"/>
      <c r="B11730" s="90"/>
      <c r="C11730" s="90"/>
      <c r="D11730" s="90"/>
      <c r="E11730" s="90"/>
      <c r="F11730" s="90"/>
      <c r="G11730" s="90"/>
      <c r="H11730" s="90"/>
    </row>
    <row r="11731" spans="1:8">
      <c r="A11731" s="90"/>
      <c r="B11731" s="90"/>
      <c r="C11731" s="90"/>
      <c r="D11731" s="90"/>
      <c r="E11731" s="90"/>
      <c r="F11731" s="90"/>
      <c r="G11731" s="90"/>
      <c r="H11731" s="90"/>
    </row>
    <row r="11732" spans="1:8">
      <c r="A11732" s="90"/>
      <c r="B11732" s="90"/>
      <c r="C11732" s="90"/>
      <c r="D11732" s="90"/>
      <c r="E11732" s="90"/>
      <c r="F11732" s="90"/>
      <c r="G11732" s="90"/>
      <c r="H11732" s="90"/>
    </row>
    <row r="11733" spans="1:8">
      <c r="A11733" s="90"/>
      <c r="B11733" s="90"/>
      <c r="C11733" s="90"/>
      <c r="D11733" s="90"/>
      <c r="E11733" s="90"/>
      <c r="F11733" s="90"/>
      <c r="G11733" s="90"/>
      <c r="H11733" s="90"/>
    </row>
    <row r="11734" spans="1:8">
      <c r="A11734" s="90"/>
      <c r="B11734" s="90"/>
      <c r="C11734" s="90"/>
      <c r="D11734" s="90"/>
      <c r="E11734" s="90"/>
      <c r="F11734" s="90"/>
      <c r="G11734" s="90"/>
      <c r="H11734" s="90"/>
    </row>
    <row r="11735" spans="1:8">
      <c r="A11735" s="90"/>
      <c r="B11735" s="90"/>
      <c r="C11735" s="90"/>
      <c r="D11735" s="90"/>
      <c r="E11735" s="90"/>
      <c r="F11735" s="90"/>
      <c r="G11735" s="90"/>
      <c r="H11735" s="90"/>
    </row>
    <row r="11736" spans="1:8">
      <c r="A11736" s="90"/>
      <c r="B11736" s="90"/>
      <c r="C11736" s="90"/>
      <c r="D11736" s="90"/>
      <c r="E11736" s="90"/>
      <c r="F11736" s="90"/>
      <c r="G11736" s="90"/>
      <c r="H11736" s="90"/>
    </row>
    <row r="11737" spans="1:8">
      <c r="A11737" s="90"/>
      <c r="B11737" s="90"/>
      <c r="C11737" s="90"/>
      <c r="D11737" s="90"/>
      <c r="E11737" s="90"/>
      <c r="F11737" s="90"/>
      <c r="G11737" s="90"/>
      <c r="H11737" s="90"/>
    </row>
    <row r="11738" spans="1:8">
      <c r="A11738" s="90"/>
      <c r="B11738" s="90"/>
      <c r="C11738" s="90"/>
      <c r="D11738" s="90"/>
      <c r="E11738" s="90"/>
      <c r="F11738" s="90"/>
      <c r="G11738" s="90"/>
      <c r="H11738" s="90"/>
    </row>
    <row r="11739" spans="1:8">
      <c r="A11739" s="90"/>
      <c r="B11739" s="90"/>
      <c r="C11739" s="90"/>
      <c r="D11739" s="90"/>
      <c r="E11739" s="90"/>
      <c r="F11739" s="90"/>
      <c r="G11739" s="90"/>
      <c r="H11739" s="90"/>
    </row>
    <row r="11740" spans="1:8">
      <c r="A11740" s="90"/>
      <c r="B11740" s="90"/>
      <c r="C11740" s="90"/>
      <c r="D11740" s="90"/>
      <c r="E11740" s="90"/>
      <c r="F11740" s="90"/>
      <c r="G11740" s="90"/>
      <c r="H11740" s="90"/>
    </row>
    <row r="11741" spans="1:8">
      <c r="A11741" s="90"/>
      <c r="B11741" s="90"/>
      <c r="C11741" s="90"/>
      <c r="D11741" s="90"/>
      <c r="E11741" s="90"/>
      <c r="F11741" s="90"/>
      <c r="G11741" s="90"/>
      <c r="H11741" s="90"/>
    </row>
    <row r="11742" spans="1:8">
      <c r="A11742" s="90"/>
      <c r="B11742" s="90"/>
      <c r="C11742" s="90"/>
      <c r="D11742" s="90"/>
      <c r="E11742" s="90"/>
      <c r="F11742" s="90"/>
      <c r="G11742" s="90"/>
      <c r="H11742" s="90"/>
    </row>
    <row r="11743" spans="1:8">
      <c r="A11743" s="90"/>
      <c r="B11743" s="90"/>
      <c r="C11743" s="90"/>
      <c r="D11743" s="90"/>
      <c r="E11743" s="90"/>
      <c r="F11743" s="90"/>
      <c r="G11743" s="90"/>
      <c r="H11743" s="90"/>
    </row>
    <row r="11744" spans="1:8">
      <c r="A11744" s="90"/>
      <c r="B11744" s="90"/>
      <c r="C11744" s="90"/>
      <c r="D11744" s="90"/>
      <c r="E11744" s="90"/>
      <c r="F11744" s="90"/>
      <c r="G11744" s="90"/>
      <c r="H11744" s="90"/>
    </row>
    <row r="11745" spans="1:8">
      <c r="A11745" s="90"/>
      <c r="B11745" s="90"/>
      <c r="C11745" s="90"/>
      <c r="D11745" s="90"/>
      <c r="E11745" s="90"/>
      <c r="F11745" s="90"/>
      <c r="G11745" s="90"/>
      <c r="H11745" s="90"/>
    </row>
    <row r="11746" spans="1:8">
      <c r="A11746" s="90"/>
      <c r="B11746" s="90"/>
      <c r="C11746" s="90"/>
      <c r="D11746" s="90"/>
      <c r="E11746" s="90"/>
      <c r="F11746" s="90"/>
      <c r="G11746" s="90"/>
      <c r="H11746" s="90"/>
    </row>
    <row r="11747" spans="1:8">
      <c r="A11747" s="90"/>
      <c r="B11747" s="90"/>
      <c r="C11747" s="90"/>
      <c r="D11747" s="90"/>
      <c r="E11747" s="90"/>
      <c r="F11747" s="90"/>
      <c r="G11747" s="90"/>
      <c r="H11747" s="90"/>
    </row>
    <row r="11748" spans="1:8">
      <c r="A11748" s="90"/>
      <c r="B11748" s="90"/>
      <c r="C11748" s="90"/>
      <c r="D11748" s="90"/>
      <c r="E11748" s="90"/>
      <c r="F11748" s="90"/>
      <c r="G11748" s="90"/>
      <c r="H11748" s="90"/>
    </row>
    <row r="11749" spans="1:8">
      <c r="A11749" s="90"/>
      <c r="B11749" s="90"/>
      <c r="C11749" s="90"/>
      <c r="D11749" s="90"/>
      <c r="E11749" s="90"/>
      <c r="F11749" s="90"/>
      <c r="G11749" s="90"/>
      <c r="H11749" s="90"/>
    </row>
    <row r="11750" spans="1:8">
      <c r="A11750" s="90"/>
      <c r="B11750" s="90"/>
      <c r="C11750" s="90"/>
      <c r="D11750" s="90"/>
      <c r="E11750" s="90"/>
      <c r="F11750" s="90"/>
      <c r="G11750" s="90"/>
      <c r="H11750" s="90"/>
    </row>
    <row r="11751" spans="1:8">
      <c r="A11751" s="90"/>
      <c r="B11751" s="90"/>
      <c r="C11751" s="90"/>
      <c r="D11751" s="90"/>
      <c r="E11751" s="90"/>
      <c r="F11751" s="90"/>
      <c r="G11751" s="90"/>
      <c r="H11751" s="90"/>
    </row>
    <row r="11752" spans="1:8">
      <c r="A11752" s="90"/>
      <c r="B11752" s="90"/>
      <c r="C11752" s="90"/>
      <c r="D11752" s="90"/>
      <c r="E11752" s="90"/>
      <c r="F11752" s="90"/>
      <c r="G11752" s="90"/>
      <c r="H11752" s="90"/>
    </row>
    <row r="11753" spans="1:8">
      <c r="A11753" s="90"/>
      <c r="B11753" s="90"/>
      <c r="C11753" s="90"/>
      <c r="D11753" s="90"/>
      <c r="E11753" s="90"/>
      <c r="F11753" s="90"/>
      <c r="G11753" s="90"/>
      <c r="H11753" s="90"/>
    </row>
    <row r="11754" spans="1:8">
      <c r="A11754" s="90"/>
      <c r="B11754" s="90"/>
      <c r="C11754" s="90"/>
      <c r="D11754" s="90"/>
      <c r="E11754" s="90"/>
      <c r="F11754" s="90"/>
      <c r="G11754" s="90"/>
      <c r="H11754" s="90"/>
    </row>
    <row r="11755" spans="1:8">
      <c r="A11755" s="90"/>
      <c r="B11755" s="90"/>
      <c r="C11755" s="90"/>
      <c r="D11755" s="90"/>
      <c r="E11755" s="90"/>
      <c r="F11755" s="90"/>
      <c r="G11755" s="90"/>
      <c r="H11755" s="90"/>
    </row>
    <row r="11756" spans="1:8">
      <c r="A11756" s="90"/>
      <c r="B11756" s="90"/>
      <c r="C11756" s="90"/>
      <c r="D11756" s="90"/>
      <c r="E11756" s="90"/>
      <c r="F11756" s="90"/>
      <c r="G11756" s="90"/>
      <c r="H11756" s="90"/>
    </row>
    <row r="11757" spans="1:8">
      <c r="A11757" s="90"/>
      <c r="B11757" s="90"/>
      <c r="C11757" s="90"/>
      <c r="D11757" s="90"/>
      <c r="E11757" s="90"/>
      <c r="F11757" s="90"/>
      <c r="G11757" s="90"/>
      <c r="H11757" s="90"/>
    </row>
    <row r="11758" spans="1:8">
      <c r="A11758" s="90"/>
      <c r="B11758" s="90"/>
      <c r="C11758" s="90"/>
      <c r="D11758" s="90"/>
      <c r="E11758" s="90"/>
      <c r="F11758" s="90"/>
      <c r="G11758" s="90"/>
      <c r="H11758" s="90"/>
    </row>
    <row r="11759" spans="1:8">
      <c r="A11759" s="90"/>
      <c r="B11759" s="90"/>
      <c r="C11759" s="90"/>
      <c r="D11759" s="90"/>
      <c r="E11759" s="90"/>
      <c r="F11759" s="90"/>
      <c r="G11759" s="90"/>
      <c r="H11759" s="90"/>
    </row>
    <row r="11760" spans="1:8">
      <c r="A11760" s="90"/>
      <c r="B11760" s="90"/>
      <c r="C11760" s="90"/>
      <c r="D11760" s="90"/>
      <c r="E11760" s="90"/>
      <c r="F11760" s="90"/>
      <c r="G11760" s="90"/>
      <c r="H11760" s="90"/>
    </row>
    <row r="11761" spans="1:8">
      <c r="A11761" s="90"/>
      <c r="B11761" s="90"/>
      <c r="C11761" s="90"/>
      <c r="D11761" s="90"/>
      <c r="E11761" s="90"/>
      <c r="F11761" s="90"/>
      <c r="G11761" s="90"/>
      <c r="H11761" s="90"/>
    </row>
    <row r="11762" spans="1:8">
      <c r="A11762" s="90"/>
      <c r="B11762" s="90"/>
      <c r="C11762" s="90"/>
      <c r="D11762" s="90"/>
      <c r="E11762" s="90"/>
      <c r="F11762" s="90"/>
      <c r="G11762" s="90"/>
      <c r="H11762" s="90"/>
    </row>
    <row r="11763" spans="1:8">
      <c r="A11763" s="90"/>
      <c r="B11763" s="90"/>
      <c r="C11763" s="90"/>
      <c r="D11763" s="90"/>
      <c r="E11763" s="90"/>
      <c r="F11763" s="90"/>
      <c r="G11763" s="90"/>
      <c r="H11763" s="90"/>
    </row>
    <row r="11764" spans="1:8">
      <c r="A11764" s="90"/>
      <c r="B11764" s="90"/>
      <c r="C11764" s="90"/>
      <c r="D11764" s="90"/>
      <c r="E11764" s="90"/>
      <c r="F11764" s="90"/>
      <c r="G11764" s="90"/>
      <c r="H11764" s="90"/>
    </row>
    <row r="11765" spans="1:8">
      <c r="A11765" s="90"/>
      <c r="B11765" s="90"/>
      <c r="C11765" s="90"/>
      <c r="D11765" s="90"/>
      <c r="E11765" s="90"/>
      <c r="F11765" s="90"/>
      <c r="G11765" s="90"/>
      <c r="H11765" s="90"/>
    </row>
    <row r="11766" spans="1:8">
      <c r="A11766" s="90"/>
      <c r="B11766" s="90"/>
      <c r="C11766" s="90"/>
      <c r="D11766" s="90"/>
      <c r="E11766" s="90"/>
      <c r="F11766" s="90"/>
      <c r="G11766" s="90"/>
      <c r="H11766" s="90"/>
    </row>
    <row r="11767" spans="1:8">
      <c r="A11767" s="90"/>
      <c r="B11767" s="90"/>
      <c r="C11767" s="90"/>
      <c r="D11767" s="90"/>
      <c r="E11767" s="90"/>
      <c r="F11767" s="90"/>
      <c r="G11767" s="90"/>
      <c r="H11767" s="90"/>
    </row>
    <row r="11768" spans="1:8">
      <c r="A11768" s="90"/>
      <c r="B11768" s="90"/>
      <c r="C11768" s="90"/>
      <c r="D11768" s="90"/>
      <c r="E11768" s="90"/>
      <c r="F11768" s="90"/>
      <c r="G11768" s="90"/>
      <c r="H11768" s="90"/>
    </row>
    <row r="11769" spans="1:8">
      <c r="A11769" s="90"/>
      <c r="B11769" s="90"/>
      <c r="C11769" s="90"/>
      <c r="D11769" s="90"/>
      <c r="E11769" s="90"/>
      <c r="F11769" s="90"/>
      <c r="G11769" s="90"/>
      <c r="H11769" s="90"/>
    </row>
    <row r="11770" spans="1:8">
      <c r="A11770" s="90"/>
      <c r="B11770" s="90"/>
      <c r="C11770" s="90"/>
      <c r="D11770" s="90"/>
      <c r="E11770" s="90"/>
      <c r="F11770" s="90"/>
      <c r="G11770" s="90"/>
      <c r="H11770" s="90"/>
    </row>
    <row r="11771" spans="1:8">
      <c r="A11771" s="90"/>
      <c r="B11771" s="90"/>
      <c r="C11771" s="90"/>
      <c r="D11771" s="90"/>
      <c r="E11771" s="90"/>
      <c r="F11771" s="90"/>
      <c r="G11771" s="90"/>
      <c r="H11771" s="90"/>
    </row>
    <row r="11772" spans="1:8">
      <c r="A11772" s="90"/>
      <c r="B11772" s="90"/>
      <c r="C11772" s="90"/>
      <c r="D11772" s="90"/>
      <c r="E11772" s="90"/>
      <c r="F11772" s="90"/>
      <c r="G11772" s="90"/>
      <c r="H11772" s="90"/>
    </row>
    <row r="11773" spans="1:8">
      <c r="A11773" s="90"/>
      <c r="B11773" s="90"/>
      <c r="C11773" s="90"/>
      <c r="D11773" s="90"/>
      <c r="E11773" s="90"/>
      <c r="F11773" s="90"/>
      <c r="G11773" s="90"/>
      <c r="H11773" s="90"/>
    </row>
    <row r="11774" spans="1:8">
      <c r="A11774" s="90"/>
      <c r="B11774" s="90"/>
      <c r="C11774" s="90"/>
      <c r="D11774" s="90"/>
      <c r="E11774" s="90"/>
      <c r="F11774" s="90"/>
      <c r="G11774" s="90"/>
      <c r="H11774" s="90"/>
    </row>
    <row r="11775" spans="1:8">
      <c r="A11775" s="90"/>
      <c r="B11775" s="90"/>
      <c r="C11775" s="90"/>
      <c r="D11775" s="90"/>
      <c r="E11775" s="90"/>
      <c r="F11775" s="90"/>
      <c r="G11775" s="90"/>
      <c r="H11775" s="90"/>
    </row>
    <row r="11776" spans="1:8">
      <c r="A11776" s="90"/>
      <c r="B11776" s="90"/>
      <c r="C11776" s="90"/>
      <c r="D11776" s="90"/>
      <c r="E11776" s="90"/>
      <c r="F11776" s="90"/>
      <c r="G11776" s="90"/>
      <c r="H11776" s="90"/>
    </row>
    <row r="11777" spans="1:8">
      <c r="A11777" s="90"/>
      <c r="B11777" s="90"/>
      <c r="C11777" s="90"/>
      <c r="D11777" s="90"/>
      <c r="E11777" s="90"/>
      <c r="F11777" s="90"/>
      <c r="G11777" s="90"/>
      <c r="H11777" s="90"/>
    </row>
    <row r="11778" spans="1:8">
      <c r="A11778" s="90"/>
      <c r="B11778" s="90"/>
      <c r="C11778" s="90"/>
      <c r="D11778" s="90"/>
      <c r="E11778" s="90"/>
      <c r="F11778" s="90"/>
      <c r="G11778" s="90"/>
      <c r="H11778" s="90"/>
    </row>
    <row r="11779" spans="1:8">
      <c r="A11779" s="90"/>
      <c r="B11779" s="90"/>
      <c r="C11779" s="90"/>
      <c r="D11779" s="90"/>
      <c r="E11779" s="90"/>
      <c r="F11779" s="90"/>
      <c r="G11779" s="90"/>
      <c r="H11779" s="90"/>
    </row>
    <row r="11780" spans="1:8">
      <c r="A11780" s="90"/>
      <c r="B11780" s="90"/>
      <c r="C11780" s="90"/>
      <c r="D11780" s="90"/>
      <c r="E11780" s="90"/>
      <c r="F11780" s="90"/>
      <c r="G11780" s="90"/>
      <c r="H11780" s="90"/>
    </row>
    <row r="11781" spans="1:8">
      <c r="A11781" s="90"/>
      <c r="B11781" s="90"/>
      <c r="C11781" s="90"/>
      <c r="D11781" s="90"/>
      <c r="E11781" s="90"/>
      <c r="F11781" s="90"/>
      <c r="G11781" s="90"/>
      <c r="H11781" s="90"/>
    </row>
    <row r="11782" spans="1:8">
      <c r="A11782" s="90"/>
      <c r="B11782" s="90"/>
      <c r="C11782" s="90"/>
      <c r="D11782" s="90"/>
      <c r="E11782" s="90"/>
      <c r="F11782" s="90"/>
      <c r="G11782" s="90"/>
      <c r="H11782" s="90"/>
    </row>
    <row r="11783" spans="1:8">
      <c r="A11783" s="90"/>
      <c r="B11783" s="90"/>
      <c r="C11783" s="90"/>
      <c r="D11783" s="90"/>
      <c r="E11783" s="90"/>
      <c r="F11783" s="90"/>
      <c r="G11783" s="90"/>
      <c r="H11783" s="90"/>
    </row>
    <row r="11784" spans="1:8">
      <c r="A11784" s="90"/>
      <c r="B11784" s="90"/>
      <c r="C11784" s="90"/>
      <c r="D11784" s="90"/>
      <c r="E11784" s="90"/>
      <c r="F11784" s="90"/>
      <c r="G11784" s="90"/>
      <c r="H11784" s="90"/>
    </row>
    <row r="11785" spans="1:8">
      <c r="A11785" s="90"/>
      <c r="B11785" s="90"/>
      <c r="C11785" s="90"/>
      <c r="D11785" s="90"/>
      <c r="E11785" s="90"/>
      <c r="F11785" s="90"/>
      <c r="G11785" s="90"/>
      <c r="H11785" s="90"/>
    </row>
    <row r="11786" spans="1:8">
      <c r="A11786" s="90"/>
      <c r="B11786" s="90"/>
      <c r="C11786" s="90"/>
      <c r="D11786" s="90"/>
      <c r="E11786" s="90"/>
      <c r="F11786" s="90"/>
      <c r="G11786" s="90"/>
      <c r="H11786" s="90"/>
    </row>
    <row r="11787" spans="1:8">
      <c r="A11787" s="90"/>
      <c r="B11787" s="90"/>
      <c r="C11787" s="90"/>
      <c r="D11787" s="90"/>
      <c r="E11787" s="90"/>
      <c r="F11787" s="90"/>
      <c r="G11787" s="90"/>
      <c r="H11787" s="90"/>
    </row>
    <row r="11788" spans="1:8">
      <c r="A11788" s="90"/>
      <c r="B11788" s="90"/>
      <c r="C11788" s="90"/>
      <c r="D11788" s="90"/>
      <c r="E11788" s="90"/>
      <c r="F11788" s="90"/>
      <c r="G11788" s="90"/>
      <c r="H11788" s="90"/>
    </row>
    <row r="11789" spans="1:8">
      <c r="A11789" s="90"/>
      <c r="B11789" s="90"/>
      <c r="C11789" s="90"/>
      <c r="D11789" s="90"/>
      <c r="E11789" s="90"/>
      <c r="F11789" s="90"/>
      <c r="G11789" s="90"/>
      <c r="H11789" s="90"/>
    </row>
    <row r="11790" spans="1:8">
      <c r="A11790" s="90"/>
      <c r="B11790" s="90"/>
      <c r="C11790" s="90"/>
      <c r="D11790" s="90"/>
      <c r="E11790" s="90"/>
      <c r="F11790" s="90"/>
      <c r="G11790" s="90"/>
      <c r="H11790" s="90"/>
    </row>
    <row r="11791" spans="1:8">
      <c r="A11791" s="90"/>
      <c r="B11791" s="90"/>
      <c r="C11791" s="90"/>
      <c r="D11791" s="90"/>
      <c r="E11791" s="90"/>
      <c r="F11791" s="90"/>
      <c r="G11791" s="90"/>
      <c r="H11791" s="90"/>
    </row>
    <row r="11792" spans="1:8">
      <c r="A11792" s="90"/>
      <c r="B11792" s="90"/>
      <c r="C11792" s="90"/>
      <c r="D11792" s="90"/>
      <c r="E11792" s="90"/>
      <c r="F11792" s="90"/>
      <c r="G11792" s="90"/>
      <c r="H11792" s="90"/>
    </row>
    <row r="11793" spans="1:8">
      <c r="A11793" s="90"/>
      <c r="B11793" s="90"/>
      <c r="C11793" s="90"/>
      <c r="D11793" s="90"/>
      <c r="E11793" s="90"/>
      <c r="F11793" s="90"/>
      <c r="G11793" s="90"/>
      <c r="H11793" s="90"/>
    </row>
    <row r="11794" spans="1:8">
      <c r="A11794" s="90"/>
      <c r="B11794" s="90"/>
      <c r="C11794" s="90"/>
      <c r="D11794" s="90"/>
      <c r="E11794" s="90"/>
      <c r="F11794" s="90"/>
      <c r="G11794" s="90"/>
      <c r="H11794" s="90"/>
    </row>
    <row r="11795" spans="1:8">
      <c r="A11795" s="90"/>
      <c r="B11795" s="90"/>
      <c r="C11795" s="90"/>
      <c r="D11795" s="90"/>
      <c r="E11795" s="90"/>
      <c r="F11795" s="90"/>
      <c r="G11795" s="90"/>
      <c r="H11795" s="90"/>
    </row>
    <row r="11796" spans="1:8">
      <c r="A11796" s="90"/>
      <c r="B11796" s="90"/>
      <c r="C11796" s="90"/>
      <c r="D11796" s="90"/>
      <c r="E11796" s="90"/>
      <c r="F11796" s="90"/>
      <c r="G11796" s="90"/>
      <c r="H11796" s="90"/>
    </row>
    <row r="11797" spans="1:8">
      <c r="A11797" s="90"/>
      <c r="B11797" s="90"/>
      <c r="C11797" s="90"/>
      <c r="D11797" s="90"/>
      <c r="E11797" s="90"/>
      <c r="F11797" s="90"/>
      <c r="G11797" s="90"/>
      <c r="H11797" s="90"/>
    </row>
    <row r="11798" spans="1:8">
      <c r="A11798" s="90"/>
      <c r="B11798" s="90"/>
      <c r="C11798" s="90"/>
      <c r="D11798" s="90"/>
      <c r="E11798" s="90"/>
      <c r="F11798" s="90"/>
      <c r="G11798" s="90"/>
      <c r="H11798" s="90"/>
    </row>
    <row r="11799" spans="1:8">
      <c r="A11799" s="90"/>
      <c r="B11799" s="90"/>
      <c r="C11799" s="90"/>
      <c r="D11799" s="90"/>
      <c r="E11799" s="90"/>
      <c r="F11799" s="90"/>
      <c r="G11799" s="90"/>
      <c r="H11799" s="90"/>
    </row>
    <row r="11800" spans="1:8">
      <c r="A11800" s="90"/>
      <c r="B11800" s="90"/>
      <c r="C11800" s="90"/>
      <c r="D11800" s="90"/>
      <c r="E11800" s="90"/>
      <c r="F11800" s="90"/>
      <c r="G11800" s="90"/>
      <c r="H11800" s="90"/>
    </row>
    <row r="11801" spans="1:8">
      <c r="A11801" s="90"/>
      <c r="B11801" s="90"/>
      <c r="C11801" s="90"/>
      <c r="D11801" s="90"/>
      <c r="E11801" s="90"/>
      <c r="F11801" s="90"/>
      <c r="G11801" s="90"/>
      <c r="H11801" s="90"/>
    </row>
    <row r="11802" spans="1:8">
      <c r="A11802" s="90"/>
      <c r="B11802" s="90"/>
      <c r="C11802" s="90"/>
      <c r="D11802" s="90"/>
      <c r="E11802" s="90"/>
      <c r="F11802" s="90"/>
      <c r="G11802" s="90"/>
      <c r="H11802" s="90"/>
    </row>
    <row r="11803" spans="1:8">
      <c r="A11803" s="90"/>
      <c r="B11803" s="90"/>
      <c r="C11803" s="90"/>
      <c r="D11803" s="90"/>
      <c r="E11803" s="90"/>
      <c r="F11803" s="90"/>
      <c r="G11803" s="90"/>
      <c r="H11803" s="90"/>
    </row>
    <row r="11804" spans="1:8">
      <c r="A11804" s="90"/>
      <c r="B11804" s="90"/>
      <c r="C11804" s="90"/>
      <c r="D11804" s="90"/>
      <c r="E11804" s="90"/>
      <c r="F11804" s="90"/>
      <c r="G11804" s="90"/>
      <c r="H11804" s="90"/>
    </row>
    <row r="11805" spans="1:8">
      <c r="A11805" s="90"/>
      <c r="B11805" s="90"/>
      <c r="C11805" s="90"/>
      <c r="D11805" s="90"/>
      <c r="E11805" s="90"/>
      <c r="F11805" s="90"/>
      <c r="G11805" s="90"/>
      <c r="H11805" s="90"/>
    </row>
    <row r="11806" spans="1:8">
      <c r="A11806" s="90"/>
      <c r="B11806" s="90"/>
      <c r="C11806" s="90"/>
      <c r="D11806" s="90"/>
      <c r="E11806" s="90"/>
      <c r="F11806" s="90"/>
      <c r="G11806" s="90"/>
      <c r="H11806" s="90"/>
    </row>
    <row r="11807" spans="1:8">
      <c r="A11807" s="90"/>
      <c r="B11807" s="90"/>
      <c r="C11807" s="90"/>
      <c r="D11807" s="90"/>
      <c r="E11807" s="90"/>
      <c r="F11807" s="90"/>
      <c r="G11807" s="90"/>
      <c r="H11807" s="90"/>
    </row>
    <row r="11808" spans="1:8">
      <c r="A11808" s="90"/>
      <c r="B11808" s="90"/>
      <c r="C11808" s="90"/>
      <c r="D11808" s="90"/>
      <c r="E11808" s="90"/>
      <c r="F11808" s="90"/>
      <c r="G11808" s="90"/>
      <c r="H11808" s="90"/>
    </row>
    <row r="11809" spans="1:8">
      <c r="A11809" s="90"/>
      <c r="B11809" s="90"/>
      <c r="C11809" s="90"/>
      <c r="D11809" s="90"/>
      <c r="E11809" s="90"/>
      <c r="F11809" s="90"/>
      <c r="G11809" s="90"/>
      <c r="H11809" s="90"/>
    </row>
    <row r="11810" spans="1:8">
      <c r="A11810" s="90"/>
      <c r="B11810" s="90"/>
      <c r="C11810" s="90"/>
      <c r="D11810" s="90"/>
      <c r="E11810" s="90"/>
      <c r="F11810" s="90"/>
      <c r="G11810" s="90"/>
      <c r="H11810" s="90"/>
    </row>
    <row r="11811" spans="1:8">
      <c r="A11811" s="90"/>
      <c r="B11811" s="90"/>
      <c r="C11811" s="90"/>
      <c r="D11811" s="90"/>
      <c r="E11811" s="90"/>
      <c r="F11811" s="90"/>
      <c r="G11811" s="90"/>
      <c r="H11811" s="90"/>
    </row>
    <row r="11812" spans="1:8">
      <c r="A11812" s="90"/>
      <c r="B11812" s="90"/>
      <c r="C11812" s="90"/>
      <c r="D11812" s="90"/>
      <c r="E11812" s="90"/>
      <c r="F11812" s="90"/>
      <c r="G11812" s="90"/>
      <c r="H11812" s="90"/>
    </row>
    <row r="11813" spans="1:8">
      <c r="A11813" s="90"/>
      <c r="B11813" s="90"/>
      <c r="C11813" s="90"/>
      <c r="D11813" s="90"/>
      <c r="E11813" s="90"/>
      <c r="F11813" s="90"/>
      <c r="G11813" s="90"/>
      <c r="H11813" s="90"/>
    </row>
    <row r="11814" spans="1:8">
      <c r="A11814" s="90"/>
      <c r="B11814" s="90"/>
      <c r="C11814" s="90"/>
      <c r="D11814" s="90"/>
      <c r="E11814" s="90"/>
      <c r="F11814" s="90"/>
      <c r="G11814" s="90"/>
      <c r="H11814" s="90"/>
    </row>
    <row r="11815" spans="1:8">
      <c r="A11815" s="90"/>
      <c r="B11815" s="90"/>
      <c r="C11815" s="90"/>
      <c r="D11815" s="90"/>
      <c r="E11815" s="90"/>
      <c r="F11815" s="90"/>
      <c r="G11815" s="90"/>
      <c r="H11815" s="90"/>
    </row>
    <row r="11816" spans="1:8">
      <c r="A11816" s="90"/>
      <c r="B11816" s="90"/>
      <c r="C11816" s="90"/>
      <c r="D11816" s="90"/>
      <c r="E11816" s="90"/>
      <c r="F11816" s="90"/>
      <c r="G11816" s="90"/>
      <c r="H11816" s="90"/>
    </row>
    <row r="11817" spans="1:8">
      <c r="A11817" s="90"/>
      <c r="B11817" s="90"/>
      <c r="C11817" s="90"/>
      <c r="D11817" s="90"/>
      <c r="E11817" s="90"/>
      <c r="F11817" s="90"/>
      <c r="G11817" s="90"/>
      <c r="H11817" s="90"/>
    </row>
    <row r="11818" spans="1:8">
      <c r="A11818" s="90"/>
      <c r="B11818" s="90"/>
      <c r="C11818" s="90"/>
      <c r="D11818" s="90"/>
      <c r="E11818" s="90"/>
      <c r="F11818" s="90"/>
      <c r="G11818" s="90"/>
      <c r="H11818" s="90"/>
    </row>
    <row r="11819" spans="1:8">
      <c r="A11819" s="90"/>
      <c r="B11819" s="90"/>
      <c r="C11819" s="90"/>
      <c r="D11819" s="90"/>
      <c r="E11819" s="90"/>
      <c r="F11819" s="90"/>
      <c r="G11819" s="90"/>
      <c r="H11819" s="90"/>
    </row>
    <row r="11820" spans="1:8">
      <c r="A11820" s="90"/>
      <c r="B11820" s="90"/>
      <c r="C11820" s="90"/>
      <c r="D11820" s="90"/>
      <c r="E11820" s="90"/>
      <c r="F11820" s="90"/>
      <c r="G11820" s="90"/>
      <c r="H11820" s="90"/>
    </row>
    <row r="11821" spans="1:8">
      <c r="A11821" s="90"/>
      <c r="B11821" s="90"/>
      <c r="C11821" s="90"/>
      <c r="D11821" s="90"/>
      <c r="E11821" s="90"/>
      <c r="F11821" s="90"/>
      <c r="G11821" s="90"/>
      <c r="H11821" s="90"/>
    </row>
    <row r="11822" spans="1:8">
      <c r="A11822" s="90"/>
      <c r="B11822" s="90"/>
      <c r="C11822" s="90"/>
      <c r="D11822" s="90"/>
      <c r="E11822" s="90"/>
      <c r="F11822" s="90"/>
      <c r="G11822" s="90"/>
      <c r="H11822" s="90"/>
    </row>
    <row r="11823" spans="1:8">
      <c r="A11823" s="90"/>
      <c r="B11823" s="90"/>
      <c r="C11823" s="90"/>
      <c r="D11823" s="90"/>
      <c r="E11823" s="90"/>
      <c r="F11823" s="90"/>
      <c r="G11823" s="90"/>
      <c r="H11823" s="90"/>
    </row>
    <row r="11824" spans="1:8">
      <c r="A11824" s="90"/>
      <c r="B11824" s="90"/>
      <c r="C11824" s="90"/>
      <c r="D11824" s="90"/>
      <c r="E11824" s="90"/>
      <c r="F11824" s="90"/>
      <c r="G11824" s="90"/>
      <c r="H11824" s="90"/>
    </row>
    <row r="11825" spans="1:8">
      <c r="A11825" s="90"/>
      <c r="B11825" s="90"/>
      <c r="C11825" s="90"/>
      <c r="D11825" s="90"/>
      <c r="E11825" s="90"/>
      <c r="F11825" s="90"/>
      <c r="G11825" s="90"/>
      <c r="H11825" s="90"/>
    </row>
    <row r="11826" spans="1:8">
      <c r="A11826" s="90"/>
      <c r="B11826" s="90"/>
      <c r="C11826" s="90"/>
      <c r="D11826" s="90"/>
      <c r="E11826" s="90"/>
      <c r="F11826" s="90"/>
      <c r="G11826" s="90"/>
      <c r="H11826" s="90"/>
    </row>
    <row r="11827" spans="1:8">
      <c r="A11827" s="90"/>
      <c r="B11827" s="90"/>
      <c r="C11827" s="90"/>
      <c r="D11827" s="90"/>
      <c r="E11827" s="90"/>
      <c r="F11827" s="90"/>
      <c r="G11827" s="90"/>
      <c r="H11827" s="90"/>
    </row>
    <row r="11828" spans="1:8">
      <c r="A11828" s="90"/>
      <c r="B11828" s="90"/>
      <c r="C11828" s="90"/>
      <c r="D11828" s="90"/>
      <c r="E11828" s="90"/>
      <c r="F11828" s="90"/>
      <c r="G11828" s="90"/>
      <c r="H11828" s="90"/>
    </row>
    <row r="11829" spans="1:8">
      <c r="A11829" s="90"/>
      <c r="B11829" s="90"/>
      <c r="C11829" s="90"/>
      <c r="D11829" s="90"/>
      <c r="E11829" s="90"/>
      <c r="F11829" s="90"/>
      <c r="G11829" s="90"/>
      <c r="H11829" s="90"/>
    </row>
    <row r="11830" spans="1:8">
      <c r="A11830" s="90"/>
      <c r="B11830" s="90"/>
      <c r="C11830" s="90"/>
      <c r="D11830" s="90"/>
      <c r="E11830" s="90"/>
      <c r="F11830" s="90"/>
      <c r="G11830" s="90"/>
      <c r="H11830" s="90"/>
    </row>
    <row r="11831" spans="1:8">
      <c r="A11831" s="90"/>
      <c r="B11831" s="90"/>
      <c r="C11831" s="90"/>
      <c r="D11831" s="90"/>
      <c r="E11831" s="90"/>
      <c r="F11831" s="90"/>
      <c r="G11831" s="90"/>
      <c r="H11831" s="90"/>
    </row>
    <row r="11832" spans="1:8">
      <c r="A11832" s="90"/>
      <c r="B11832" s="90"/>
      <c r="C11832" s="90"/>
      <c r="D11832" s="90"/>
      <c r="E11832" s="90"/>
      <c r="F11832" s="90"/>
      <c r="G11832" s="90"/>
      <c r="H11832" s="90"/>
    </row>
    <row r="11833" spans="1:8">
      <c r="A11833" s="90"/>
      <c r="B11833" s="90"/>
      <c r="C11833" s="90"/>
      <c r="D11833" s="90"/>
      <c r="E11833" s="90"/>
      <c r="F11833" s="90"/>
      <c r="G11833" s="90"/>
      <c r="H11833" s="90"/>
    </row>
    <row r="11834" spans="1:8">
      <c r="A11834" s="90"/>
      <c r="B11834" s="90"/>
      <c r="C11834" s="90"/>
      <c r="D11834" s="90"/>
      <c r="E11834" s="90"/>
      <c r="F11834" s="90"/>
      <c r="G11834" s="90"/>
      <c r="H11834" s="90"/>
    </row>
    <row r="11835" spans="1:8">
      <c r="A11835" s="90"/>
      <c r="B11835" s="90"/>
      <c r="C11835" s="90"/>
      <c r="D11835" s="90"/>
      <c r="E11835" s="90"/>
      <c r="F11835" s="90"/>
      <c r="G11835" s="90"/>
      <c r="H11835" s="90"/>
    </row>
    <row r="11836" spans="1:8">
      <c r="A11836" s="90"/>
      <c r="B11836" s="90"/>
      <c r="C11836" s="90"/>
      <c r="D11836" s="90"/>
      <c r="E11836" s="90"/>
      <c r="F11836" s="90"/>
      <c r="G11836" s="90"/>
      <c r="H11836" s="90"/>
    </row>
    <row r="11837" spans="1:8">
      <c r="A11837" s="90"/>
      <c r="B11837" s="90"/>
      <c r="C11837" s="90"/>
      <c r="D11837" s="90"/>
      <c r="E11837" s="90"/>
      <c r="F11837" s="90"/>
      <c r="G11837" s="90"/>
      <c r="H11837" s="90"/>
    </row>
    <row r="11838" spans="1:8">
      <c r="A11838" s="90"/>
      <c r="B11838" s="90"/>
      <c r="C11838" s="90"/>
      <c r="D11838" s="90"/>
      <c r="E11838" s="90"/>
      <c r="F11838" s="90"/>
      <c r="G11838" s="90"/>
      <c r="H11838" s="90"/>
    </row>
    <row r="11839" spans="1:8">
      <c r="A11839" s="90"/>
      <c r="B11839" s="90"/>
      <c r="C11839" s="90"/>
      <c r="D11839" s="90"/>
      <c r="E11839" s="90"/>
      <c r="F11839" s="90"/>
      <c r="G11839" s="90"/>
      <c r="H11839" s="90"/>
    </row>
    <row r="11840" spans="1:8">
      <c r="A11840" s="90"/>
      <c r="B11840" s="90"/>
      <c r="C11840" s="90"/>
      <c r="D11840" s="90"/>
      <c r="E11840" s="90"/>
      <c r="F11840" s="90"/>
      <c r="G11840" s="90"/>
      <c r="H11840" s="90"/>
    </row>
    <row r="11841" spans="1:8">
      <c r="A11841" s="90"/>
      <c r="B11841" s="90"/>
      <c r="C11841" s="90"/>
      <c r="D11841" s="90"/>
      <c r="E11841" s="90"/>
      <c r="F11841" s="90"/>
      <c r="G11841" s="90"/>
      <c r="H11841" s="90"/>
    </row>
    <row r="11842" spans="1:8">
      <c r="A11842" s="90"/>
      <c r="B11842" s="90"/>
      <c r="C11842" s="90"/>
      <c r="D11842" s="90"/>
      <c r="E11842" s="90"/>
      <c r="F11842" s="90"/>
      <c r="G11842" s="90"/>
      <c r="H11842" s="90"/>
    </row>
    <row r="11843" spans="1:8">
      <c r="A11843" s="90"/>
      <c r="B11843" s="90"/>
      <c r="C11843" s="90"/>
      <c r="D11843" s="90"/>
      <c r="E11843" s="90"/>
      <c r="F11843" s="90"/>
      <c r="G11843" s="90"/>
      <c r="H11843" s="90"/>
    </row>
    <row r="11844" spans="1:8">
      <c r="A11844" s="90"/>
      <c r="B11844" s="90"/>
      <c r="C11844" s="90"/>
      <c r="D11844" s="90"/>
      <c r="E11844" s="90"/>
      <c r="F11844" s="90"/>
      <c r="G11844" s="90"/>
      <c r="H11844" s="90"/>
    </row>
    <row r="11845" spans="1:8">
      <c r="A11845" s="90"/>
      <c r="B11845" s="90"/>
      <c r="C11845" s="90"/>
      <c r="D11845" s="90"/>
      <c r="E11845" s="90"/>
      <c r="F11845" s="90"/>
      <c r="G11845" s="90"/>
      <c r="H11845" s="90"/>
    </row>
    <row r="11846" spans="1:8">
      <c r="A11846" s="90"/>
      <c r="B11846" s="90"/>
      <c r="C11846" s="90"/>
      <c r="D11846" s="90"/>
      <c r="E11846" s="90"/>
      <c r="F11846" s="90"/>
      <c r="G11846" s="90"/>
      <c r="H11846" s="90"/>
    </row>
    <row r="11847" spans="1:8">
      <c r="A11847" s="90"/>
      <c r="B11847" s="90"/>
      <c r="C11847" s="90"/>
      <c r="D11847" s="90"/>
      <c r="E11847" s="90"/>
      <c r="F11847" s="90"/>
      <c r="G11847" s="90"/>
      <c r="H11847" s="90"/>
    </row>
    <row r="11848" spans="1:8">
      <c r="A11848" s="90"/>
      <c r="B11848" s="90"/>
      <c r="C11848" s="90"/>
      <c r="D11848" s="90"/>
      <c r="E11848" s="90"/>
      <c r="F11848" s="90"/>
      <c r="G11848" s="90"/>
      <c r="H11848" s="90"/>
    </row>
    <row r="11849" spans="1:8">
      <c r="A11849" s="90"/>
      <c r="B11849" s="90"/>
      <c r="C11849" s="90"/>
      <c r="D11849" s="90"/>
      <c r="E11849" s="90"/>
      <c r="F11849" s="90"/>
      <c r="G11849" s="90"/>
      <c r="H11849" s="90"/>
    </row>
    <row r="11850" spans="1:8">
      <c r="A11850" s="90"/>
      <c r="B11850" s="90"/>
      <c r="C11850" s="90"/>
      <c r="D11850" s="90"/>
      <c r="E11850" s="90"/>
      <c r="F11850" s="90"/>
      <c r="G11850" s="90"/>
      <c r="H11850" s="90"/>
    </row>
    <row r="11851" spans="1:8">
      <c r="A11851" s="90"/>
      <c r="B11851" s="90"/>
      <c r="C11851" s="90"/>
      <c r="D11851" s="90"/>
      <c r="E11851" s="90"/>
      <c r="F11851" s="90"/>
      <c r="G11851" s="90"/>
      <c r="H11851" s="90"/>
    </row>
    <row r="11852" spans="1:8">
      <c r="A11852" s="90"/>
      <c r="B11852" s="90"/>
      <c r="C11852" s="90"/>
      <c r="D11852" s="90"/>
      <c r="E11852" s="90"/>
      <c r="F11852" s="90"/>
      <c r="G11852" s="90"/>
      <c r="H11852" s="90"/>
    </row>
    <row r="11853" spans="1:8">
      <c r="A11853" s="90"/>
      <c r="B11853" s="90"/>
      <c r="C11853" s="90"/>
      <c r="D11853" s="90"/>
      <c r="E11853" s="90"/>
      <c r="F11853" s="90"/>
      <c r="G11853" s="90"/>
      <c r="H11853" s="90"/>
    </row>
    <row r="11854" spans="1:8">
      <c r="A11854" s="90"/>
      <c r="B11854" s="90"/>
      <c r="C11854" s="90"/>
      <c r="D11854" s="90"/>
      <c r="E11854" s="90"/>
      <c r="F11854" s="90"/>
      <c r="G11854" s="90"/>
      <c r="H11854" s="90"/>
    </row>
    <row r="11855" spans="1:8">
      <c r="A11855" s="90"/>
      <c r="B11855" s="90"/>
      <c r="C11855" s="90"/>
      <c r="D11855" s="90"/>
      <c r="E11855" s="90"/>
      <c r="F11855" s="90"/>
      <c r="G11855" s="90"/>
      <c r="H11855" s="90"/>
    </row>
    <row r="11856" spans="1:8">
      <c r="A11856" s="90"/>
      <c r="B11856" s="90"/>
      <c r="C11856" s="90"/>
      <c r="D11856" s="90"/>
      <c r="E11856" s="90"/>
      <c r="F11856" s="90"/>
      <c r="G11856" s="90"/>
      <c r="H11856" s="90"/>
    </row>
    <row r="11857" spans="1:8">
      <c r="A11857" s="90"/>
      <c r="B11857" s="90"/>
      <c r="C11857" s="90"/>
      <c r="D11857" s="90"/>
      <c r="E11857" s="90"/>
      <c r="F11857" s="90"/>
      <c r="G11857" s="90"/>
      <c r="H11857" s="90"/>
    </row>
    <row r="11858" spans="1:8">
      <c r="A11858" s="90"/>
      <c r="B11858" s="90"/>
      <c r="C11858" s="90"/>
      <c r="D11858" s="90"/>
      <c r="E11858" s="90"/>
      <c r="F11858" s="90"/>
      <c r="G11858" s="90"/>
      <c r="H11858" s="90"/>
    </row>
    <row r="11859" spans="1:8">
      <c r="A11859" s="90"/>
      <c r="B11859" s="90"/>
      <c r="C11859" s="90"/>
      <c r="D11859" s="90"/>
      <c r="E11859" s="90"/>
      <c r="F11859" s="90"/>
      <c r="G11859" s="90"/>
      <c r="H11859" s="90"/>
    </row>
    <row r="11860" spans="1:8">
      <c r="A11860" s="90"/>
      <c r="B11860" s="90"/>
      <c r="C11860" s="90"/>
      <c r="D11860" s="90"/>
      <c r="E11860" s="90"/>
      <c r="F11860" s="90"/>
      <c r="G11860" s="90"/>
      <c r="H11860" s="90"/>
    </row>
    <row r="11861" spans="1:8">
      <c r="A11861" s="90"/>
      <c r="B11861" s="90"/>
      <c r="C11861" s="90"/>
      <c r="D11861" s="90"/>
      <c r="E11861" s="90"/>
      <c r="F11861" s="90"/>
      <c r="G11861" s="90"/>
      <c r="H11861" s="90"/>
    </row>
    <row r="11862" spans="1:8">
      <c r="A11862" s="90"/>
      <c r="B11862" s="90"/>
      <c r="C11862" s="90"/>
      <c r="D11862" s="90"/>
      <c r="E11862" s="90"/>
      <c r="F11862" s="90"/>
      <c r="G11862" s="90"/>
      <c r="H11862" s="90"/>
    </row>
    <row r="11863" spans="1:8">
      <c r="A11863" s="90"/>
      <c r="B11863" s="90"/>
      <c r="C11863" s="90"/>
      <c r="D11863" s="90"/>
      <c r="E11863" s="90"/>
      <c r="F11863" s="90"/>
      <c r="G11863" s="90"/>
      <c r="H11863" s="90"/>
    </row>
    <row r="11864" spans="1:8">
      <c r="A11864" s="90"/>
      <c r="B11864" s="90"/>
      <c r="C11864" s="90"/>
      <c r="D11864" s="90"/>
      <c r="E11864" s="90"/>
      <c r="F11864" s="90"/>
      <c r="G11864" s="90"/>
      <c r="H11864" s="90"/>
    </row>
    <row r="11865" spans="1:8">
      <c r="A11865" s="90"/>
      <c r="B11865" s="90"/>
      <c r="C11865" s="90"/>
      <c r="D11865" s="90"/>
      <c r="E11865" s="90"/>
      <c r="F11865" s="90"/>
      <c r="G11865" s="90"/>
      <c r="H11865" s="90"/>
    </row>
    <row r="11866" spans="1:8">
      <c r="A11866" s="90"/>
      <c r="B11866" s="90"/>
      <c r="C11866" s="90"/>
      <c r="D11866" s="90"/>
      <c r="E11866" s="90"/>
      <c r="F11866" s="90"/>
      <c r="G11866" s="90"/>
      <c r="H11866" s="90"/>
    </row>
    <row r="11867" spans="1:8">
      <c r="A11867" s="90"/>
      <c r="B11867" s="90"/>
      <c r="C11867" s="90"/>
      <c r="D11867" s="90"/>
      <c r="E11867" s="90"/>
      <c r="F11867" s="90"/>
      <c r="G11867" s="90"/>
      <c r="H11867" s="90"/>
    </row>
    <row r="11868" spans="1:8">
      <c r="A11868" s="90"/>
      <c r="B11868" s="90"/>
      <c r="C11868" s="90"/>
      <c r="D11868" s="90"/>
      <c r="E11868" s="90"/>
      <c r="F11868" s="90"/>
      <c r="G11868" s="90"/>
      <c r="H11868" s="90"/>
    </row>
    <row r="11869" spans="1:8">
      <c r="A11869" s="90"/>
      <c r="B11869" s="90"/>
      <c r="C11869" s="90"/>
      <c r="D11869" s="90"/>
      <c r="E11869" s="90"/>
      <c r="F11869" s="90"/>
      <c r="G11869" s="90"/>
      <c r="H11869" s="90"/>
    </row>
    <row r="11870" spans="1:8">
      <c r="A11870" s="90"/>
      <c r="B11870" s="90"/>
      <c r="C11870" s="90"/>
      <c r="D11870" s="90"/>
      <c r="E11870" s="90"/>
      <c r="F11870" s="90"/>
      <c r="G11870" s="90"/>
      <c r="H11870" s="90"/>
    </row>
    <row r="11871" spans="1:8">
      <c r="A11871" s="90"/>
      <c r="B11871" s="90"/>
      <c r="C11871" s="90"/>
      <c r="D11871" s="90"/>
      <c r="E11871" s="90"/>
      <c r="F11871" s="90"/>
      <c r="G11871" s="90"/>
      <c r="H11871" s="90"/>
    </row>
    <row r="11872" spans="1:8">
      <c r="A11872" s="90"/>
      <c r="B11872" s="90"/>
      <c r="C11872" s="90"/>
      <c r="D11872" s="90"/>
      <c r="E11872" s="90"/>
      <c r="F11872" s="90"/>
      <c r="G11872" s="90"/>
      <c r="H11872" s="90"/>
    </row>
    <row r="11873" spans="1:8">
      <c r="A11873" s="90"/>
      <c r="B11873" s="90"/>
      <c r="C11873" s="90"/>
      <c r="D11873" s="90"/>
      <c r="E11873" s="90"/>
      <c r="F11873" s="90"/>
      <c r="G11873" s="90"/>
      <c r="H11873" s="90"/>
    </row>
    <row r="11874" spans="1:8">
      <c r="A11874" s="90"/>
      <c r="B11874" s="90"/>
      <c r="C11874" s="90"/>
      <c r="D11874" s="90"/>
      <c r="E11874" s="90"/>
      <c r="F11874" s="90"/>
      <c r="G11874" s="90"/>
      <c r="H11874" s="90"/>
    </row>
    <row r="11875" spans="1:8">
      <c r="A11875" s="90"/>
      <c r="B11875" s="90"/>
      <c r="C11875" s="90"/>
      <c r="D11875" s="90"/>
      <c r="E11875" s="90"/>
      <c r="F11875" s="90"/>
      <c r="G11875" s="90"/>
      <c r="H11875" s="90"/>
    </row>
    <row r="11876" spans="1:8">
      <c r="A11876" s="90"/>
      <c r="B11876" s="90"/>
      <c r="C11876" s="90"/>
      <c r="D11876" s="90"/>
      <c r="E11876" s="90"/>
      <c r="F11876" s="90"/>
      <c r="G11876" s="90"/>
      <c r="H11876" s="90"/>
    </row>
    <row r="11877" spans="1:8">
      <c r="A11877" s="90"/>
      <c r="B11877" s="90"/>
      <c r="C11877" s="90"/>
      <c r="D11877" s="90"/>
      <c r="E11877" s="90"/>
      <c r="F11877" s="90"/>
      <c r="G11877" s="90"/>
      <c r="H11877" s="90"/>
    </row>
    <row r="11878" spans="1:8">
      <c r="A11878" s="90"/>
      <c r="B11878" s="90"/>
      <c r="C11878" s="90"/>
      <c r="D11878" s="90"/>
      <c r="E11878" s="90"/>
      <c r="F11878" s="90"/>
      <c r="G11878" s="90"/>
      <c r="H11878" s="90"/>
    </row>
    <row r="11879" spans="1:8">
      <c r="A11879" s="90"/>
      <c r="B11879" s="90"/>
      <c r="C11879" s="90"/>
      <c r="D11879" s="90"/>
      <c r="E11879" s="90"/>
      <c r="F11879" s="90"/>
      <c r="G11879" s="90"/>
      <c r="H11879" s="90"/>
    </row>
    <row r="11880" spans="1:8">
      <c r="A11880" s="90"/>
      <c r="B11880" s="90"/>
      <c r="C11880" s="90"/>
      <c r="D11880" s="90"/>
      <c r="E11880" s="90"/>
      <c r="F11880" s="90"/>
      <c r="G11880" s="90"/>
      <c r="H11880" s="90"/>
    </row>
    <row r="11881" spans="1:8">
      <c r="A11881" s="90"/>
      <c r="B11881" s="90"/>
      <c r="C11881" s="90"/>
      <c r="D11881" s="90"/>
      <c r="E11881" s="90"/>
      <c r="F11881" s="90"/>
      <c r="G11881" s="90"/>
      <c r="H11881" s="90"/>
    </row>
    <row r="11882" spans="1:8">
      <c r="A11882" s="90"/>
      <c r="B11882" s="90"/>
      <c r="C11882" s="90"/>
      <c r="D11882" s="90"/>
      <c r="E11882" s="90"/>
      <c r="F11882" s="90"/>
      <c r="G11882" s="90"/>
      <c r="H11882" s="90"/>
    </row>
    <row r="11883" spans="1:8">
      <c r="A11883" s="90"/>
      <c r="B11883" s="90"/>
      <c r="C11883" s="90"/>
      <c r="D11883" s="90"/>
      <c r="E11883" s="90"/>
      <c r="F11883" s="90"/>
      <c r="G11883" s="90"/>
      <c r="H11883" s="90"/>
    </row>
    <row r="11884" spans="1:8">
      <c r="A11884" s="90"/>
      <c r="B11884" s="90"/>
      <c r="C11884" s="90"/>
      <c r="D11884" s="90"/>
      <c r="E11884" s="90"/>
      <c r="F11884" s="90"/>
      <c r="G11884" s="90"/>
      <c r="H11884" s="90"/>
    </row>
    <row r="11885" spans="1:8">
      <c r="A11885" s="90"/>
      <c r="B11885" s="90"/>
      <c r="C11885" s="90"/>
      <c r="D11885" s="90"/>
      <c r="E11885" s="90"/>
      <c r="F11885" s="90"/>
      <c r="G11885" s="90"/>
      <c r="H11885" s="90"/>
    </row>
    <row r="11886" spans="1:8">
      <c r="A11886" s="90"/>
      <c r="B11886" s="90"/>
      <c r="C11886" s="90"/>
      <c r="D11886" s="90"/>
      <c r="E11886" s="90"/>
      <c r="F11886" s="90"/>
      <c r="G11886" s="90"/>
      <c r="H11886" s="90"/>
    </row>
    <row r="11887" spans="1:8">
      <c r="A11887" s="90"/>
      <c r="B11887" s="90"/>
      <c r="C11887" s="90"/>
      <c r="D11887" s="90"/>
      <c r="E11887" s="90"/>
      <c r="F11887" s="90"/>
      <c r="G11887" s="90"/>
      <c r="H11887" s="90"/>
    </row>
    <row r="11888" spans="1:8">
      <c r="A11888" s="90"/>
      <c r="B11888" s="90"/>
      <c r="C11888" s="90"/>
      <c r="D11888" s="90"/>
      <c r="E11888" s="90"/>
      <c r="F11888" s="90"/>
      <c r="G11888" s="90"/>
      <c r="H11888" s="90"/>
    </row>
    <row r="11889" spans="1:8">
      <c r="A11889" s="90"/>
      <c r="B11889" s="90"/>
      <c r="C11889" s="90"/>
      <c r="D11889" s="90"/>
      <c r="E11889" s="90"/>
      <c r="F11889" s="90"/>
      <c r="G11889" s="90"/>
      <c r="H11889" s="90"/>
    </row>
    <row r="11890" spans="1:8">
      <c r="A11890" s="90"/>
      <c r="B11890" s="90"/>
      <c r="C11890" s="90"/>
      <c r="D11890" s="90"/>
      <c r="E11890" s="90"/>
      <c r="F11890" s="90"/>
      <c r="G11890" s="90"/>
      <c r="H11890" s="90"/>
    </row>
    <row r="11891" spans="1:8">
      <c r="A11891" s="90"/>
      <c r="B11891" s="90"/>
      <c r="C11891" s="90"/>
      <c r="D11891" s="90"/>
      <c r="E11891" s="90"/>
      <c r="F11891" s="90"/>
      <c r="G11891" s="90"/>
      <c r="H11891" s="90"/>
    </row>
    <row r="11892" spans="1:8">
      <c r="A11892" s="90"/>
      <c r="B11892" s="90"/>
      <c r="C11892" s="90"/>
      <c r="D11892" s="90"/>
      <c r="E11892" s="90"/>
      <c r="F11892" s="90"/>
      <c r="G11892" s="90"/>
      <c r="H11892" s="90"/>
    </row>
    <row r="11893" spans="1:8">
      <c r="A11893" s="90"/>
      <c r="B11893" s="90"/>
      <c r="C11893" s="90"/>
      <c r="D11893" s="90"/>
      <c r="E11893" s="90"/>
      <c r="F11893" s="90"/>
      <c r="G11893" s="90"/>
      <c r="H11893" s="90"/>
    </row>
    <row r="11894" spans="1:8">
      <c r="A11894" s="90"/>
      <c r="B11894" s="90"/>
      <c r="C11894" s="90"/>
      <c r="D11894" s="90"/>
      <c r="E11894" s="90"/>
      <c r="F11894" s="90"/>
      <c r="G11894" s="90"/>
      <c r="H11894" s="90"/>
    </row>
    <row r="11895" spans="1:8">
      <c r="A11895" s="90"/>
      <c r="B11895" s="90"/>
      <c r="C11895" s="90"/>
      <c r="D11895" s="90"/>
      <c r="E11895" s="90"/>
      <c r="F11895" s="90"/>
      <c r="G11895" s="90"/>
      <c r="H11895" s="90"/>
    </row>
    <row r="11896" spans="1:8">
      <c r="A11896" s="90"/>
      <c r="B11896" s="90"/>
      <c r="C11896" s="90"/>
      <c r="D11896" s="90"/>
      <c r="E11896" s="90"/>
      <c r="F11896" s="90"/>
      <c r="G11896" s="90"/>
      <c r="H11896" s="90"/>
    </row>
    <row r="11897" spans="1:8">
      <c r="A11897" s="90"/>
      <c r="B11897" s="90"/>
      <c r="C11897" s="90"/>
      <c r="D11897" s="90"/>
      <c r="E11897" s="90"/>
      <c r="F11897" s="90"/>
      <c r="G11897" s="90"/>
      <c r="H11897" s="90"/>
    </row>
    <row r="11898" spans="1:8">
      <c r="A11898" s="90"/>
      <c r="B11898" s="90"/>
      <c r="C11898" s="90"/>
      <c r="D11898" s="90"/>
      <c r="E11898" s="90"/>
      <c r="F11898" s="90"/>
      <c r="G11898" s="90"/>
      <c r="H11898" s="90"/>
    </row>
    <row r="11899" spans="1:8">
      <c r="A11899" s="90"/>
      <c r="B11899" s="90"/>
      <c r="C11899" s="90"/>
      <c r="D11899" s="90"/>
      <c r="E11899" s="90"/>
      <c r="F11899" s="90"/>
      <c r="G11899" s="90"/>
      <c r="H11899" s="90"/>
    </row>
    <row r="11900" spans="1:8">
      <c r="A11900" s="90"/>
      <c r="B11900" s="90"/>
      <c r="C11900" s="90"/>
      <c r="D11900" s="90"/>
      <c r="E11900" s="90"/>
      <c r="F11900" s="90"/>
      <c r="G11900" s="90"/>
      <c r="H11900" s="90"/>
    </row>
    <row r="11901" spans="1:8">
      <c r="A11901" s="90"/>
      <c r="B11901" s="90"/>
      <c r="C11901" s="90"/>
      <c r="D11901" s="90"/>
      <c r="E11901" s="90"/>
      <c r="F11901" s="90"/>
      <c r="G11901" s="90"/>
      <c r="H11901" s="90"/>
    </row>
    <row r="11902" spans="1:8">
      <c r="A11902" s="90"/>
      <c r="B11902" s="90"/>
      <c r="C11902" s="90"/>
      <c r="D11902" s="90"/>
      <c r="E11902" s="90"/>
      <c r="F11902" s="90"/>
      <c r="G11902" s="90"/>
      <c r="H11902" s="90"/>
    </row>
    <row r="11903" spans="1:8">
      <c r="A11903" s="90"/>
      <c r="B11903" s="90"/>
      <c r="C11903" s="90"/>
      <c r="D11903" s="90"/>
      <c r="E11903" s="90"/>
      <c r="F11903" s="90"/>
      <c r="G11903" s="90"/>
      <c r="H11903" s="90"/>
    </row>
    <row r="11904" spans="1:8">
      <c r="A11904" s="90"/>
      <c r="B11904" s="90"/>
      <c r="C11904" s="90"/>
      <c r="D11904" s="90"/>
      <c r="E11904" s="90"/>
      <c r="F11904" s="90"/>
      <c r="G11904" s="90"/>
      <c r="H11904" s="90"/>
    </row>
    <row r="11905" spans="1:8">
      <c r="A11905" s="90"/>
      <c r="B11905" s="90"/>
      <c r="C11905" s="90"/>
      <c r="D11905" s="90"/>
      <c r="E11905" s="90"/>
      <c r="F11905" s="90"/>
      <c r="G11905" s="90"/>
      <c r="H11905" s="90"/>
    </row>
    <row r="11906" spans="1:8">
      <c r="A11906" s="90"/>
      <c r="B11906" s="90"/>
      <c r="C11906" s="90"/>
      <c r="D11906" s="90"/>
      <c r="E11906" s="90"/>
      <c r="F11906" s="90"/>
      <c r="G11906" s="90"/>
      <c r="H11906" s="90"/>
    </row>
    <row r="11907" spans="1:8">
      <c r="A11907" s="90"/>
      <c r="B11907" s="90"/>
      <c r="C11907" s="90"/>
      <c r="D11907" s="90"/>
      <c r="E11907" s="90"/>
      <c r="F11907" s="90"/>
      <c r="G11907" s="90"/>
      <c r="H11907" s="90"/>
    </row>
    <row r="11908" spans="1:8">
      <c r="A11908" s="90"/>
      <c r="B11908" s="90"/>
      <c r="C11908" s="90"/>
      <c r="D11908" s="90"/>
      <c r="E11908" s="90"/>
      <c r="F11908" s="90"/>
      <c r="G11908" s="90"/>
      <c r="H11908" s="90"/>
    </row>
    <row r="11909" spans="1:8">
      <c r="A11909" s="90"/>
      <c r="B11909" s="90"/>
      <c r="C11909" s="90"/>
      <c r="D11909" s="90"/>
      <c r="E11909" s="90"/>
      <c r="F11909" s="90"/>
      <c r="G11909" s="90"/>
      <c r="H11909" s="90"/>
    </row>
    <row r="11910" spans="1:8">
      <c r="A11910" s="90"/>
      <c r="B11910" s="90"/>
      <c r="C11910" s="90"/>
      <c r="D11910" s="90"/>
      <c r="E11910" s="90"/>
      <c r="F11910" s="90"/>
      <c r="G11910" s="90"/>
      <c r="H11910" s="90"/>
    </row>
    <row r="11911" spans="1:8">
      <c r="A11911" s="90"/>
      <c r="B11911" s="90"/>
      <c r="C11911" s="90"/>
      <c r="D11911" s="90"/>
      <c r="E11911" s="90"/>
      <c r="F11911" s="90"/>
      <c r="G11911" s="90"/>
      <c r="H11911" s="90"/>
    </row>
    <row r="11912" spans="1:8">
      <c r="A11912" s="90"/>
      <c r="B11912" s="90"/>
      <c r="C11912" s="90"/>
      <c r="D11912" s="90"/>
      <c r="E11912" s="90"/>
      <c r="F11912" s="90"/>
      <c r="G11912" s="90"/>
      <c r="H11912" s="90"/>
    </row>
    <row r="11913" spans="1:8">
      <c r="A11913" s="90"/>
      <c r="B11913" s="90"/>
      <c r="C11913" s="90"/>
      <c r="D11913" s="90"/>
      <c r="E11913" s="90"/>
      <c r="F11913" s="90"/>
      <c r="G11913" s="90"/>
      <c r="H11913" s="90"/>
    </row>
    <row r="11914" spans="1:8">
      <c r="A11914" s="90"/>
      <c r="B11914" s="90"/>
      <c r="C11914" s="90"/>
      <c r="D11914" s="90"/>
      <c r="E11914" s="90"/>
      <c r="F11914" s="90"/>
      <c r="G11914" s="90"/>
      <c r="H11914" s="90"/>
    </row>
    <row r="11915" spans="1:8">
      <c r="A11915" s="90"/>
      <c r="B11915" s="90"/>
      <c r="C11915" s="90"/>
      <c r="D11915" s="90"/>
      <c r="E11915" s="90"/>
      <c r="F11915" s="90"/>
      <c r="G11915" s="90"/>
      <c r="H11915" s="90"/>
    </row>
    <row r="11916" spans="1:8">
      <c r="A11916" s="90"/>
      <c r="B11916" s="90"/>
      <c r="C11916" s="90"/>
      <c r="D11916" s="90"/>
      <c r="E11916" s="90"/>
      <c r="F11916" s="90"/>
      <c r="G11916" s="90"/>
      <c r="H11916" s="90"/>
    </row>
    <row r="11917" spans="1:8">
      <c r="A11917" s="90"/>
      <c r="B11917" s="90"/>
      <c r="C11917" s="90"/>
      <c r="D11917" s="90"/>
      <c r="E11917" s="90"/>
      <c r="F11917" s="90"/>
      <c r="G11917" s="90"/>
      <c r="H11917" s="90"/>
    </row>
    <row r="11918" spans="1:8">
      <c r="A11918" s="90"/>
      <c r="B11918" s="90"/>
      <c r="C11918" s="90"/>
      <c r="D11918" s="90"/>
      <c r="E11918" s="90"/>
      <c r="F11918" s="90"/>
      <c r="G11918" s="90"/>
      <c r="H11918" s="90"/>
    </row>
    <row r="11919" spans="1:8">
      <c r="A11919" s="90"/>
      <c r="B11919" s="90"/>
      <c r="C11919" s="90"/>
      <c r="D11919" s="90"/>
      <c r="E11919" s="90"/>
      <c r="F11919" s="90"/>
      <c r="G11919" s="90"/>
      <c r="H11919" s="90"/>
    </row>
    <row r="11920" spans="1:8">
      <c r="A11920" s="90"/>
      <c r="B11920" s="90"/>
      <c r="C11920" s="90"/>
      <c r="D11920" s="90"/>
      <c r="E11920" s="90"/>
      <c r="F11920" s="90"/>
      <c r="G11920" s="90"/>
      <c r="H11920" s="90"/>
    </row>
    <row r="11921" spans="1:8">
      <c r="A11921" s="90"/>
      <c r="B11921" s="90"/>
      <c r="C11921" s="90"/>
      <c r="D11921" s="90"/>
      <c r="E11921" s="90"/>
      <c r="F11921" s="90"/>
      <c r="G11921" s="90"/>
      <c r="H11921" s="90"/>
    </row>
    <row r="11922" spans="1:8">
      <c r="A11922" s="90"/>
      <c r="B11922" s="90"/>
      <c r="C11922" s="90"/>
      <c r="D11922" s="90"/>
      <c r="E11922" s="90"/>
      <c r="F11922" s="90"/>
      <c r="G11922" s="90"/>
      <c r="H11922" s="90"/>
    </row>
    <row r="11923" spans="1:8">
      <c r="A11923" s="90"/>
      <c r="B11923" s="90"/>
      <c r="C11923" s="90"/>
      <c r="D11923" s="90"/>
      <c r="E11923" s="90"/>
      <c r="F11923" s="90"/>
      <c r="G11923" s="90"/>
      <c r="H11923" s="90"/>
    </row>
    <row r="11924" spans="1:8">
      <c r="A11924" s="90"/>
      <c r="B11924" s="90"/>
      <c r="C11924" s="90"/>
      <c r="D11924" s="90"/>
      <c r="E11924" s="90"/>
      <c r="F11924" s="90"/>
      <c r="G11924" s="90"/>
      <c r="H11924" s="90"/>
    </row>
    <row r="11925" spans="1:8">
      <c r="A11925" s="90"/>
      <c r="B11925" s="90"/>
      <c r="C11925" s="90"/>
      <c r="D11925" s="90"/>
      <c r="E11925" s="90"/>
      <c r="F11925" s="90"/>
      <c r="G11925" s="90"/>
      <c r="H11925" s="90"/>
    </row>
    <row r="11926" spans="1:8">
      <c r="A11926" s="90"/>
      <c r="B11926" s="90"/>
      <c r="C11926" s="90"/>
      <c r="D11926" s="90"/>
      <c r="E11926" s="90"/>
      <c r="F11926" s="90"/>
      <c r="G11926" s="90"/>
      <c r="H11926" s="90"/>
    </row>
    <row r="11927" spans="1:8">
      <c r="A11927" s="90"/>
      <c r="B11927" s="90"/>
      <c r="C11927" s="90"/>
      <c r="D11927" s="90"/>
      <c r="E11927" s="90"/>
      <c r="F11927" s="90"/>
      <c r="G11927" s="90"/>
      <c r="H11927" s="90"/>
    </row>
    <row r="11928" spans="1:8">
      <c r="A11928" s="90"/>
      <c r="B11928" s="90"/>
      <c r="C11928" s="90"/>
      <c r="D11928" s="90"/>
      <c r="E11928" s="90"/>
      <c r="F11928" s="90"/>
      <c r="G11928" s="90"/>
      <c r="H11928" s="90"/>
    </row>
    <row r="11929" spans="1:8">
      <c r="A11929" s="90"/>
      <c r="B11929" s="90"/>
      <c r="C11929" s="90"/>
      <c r="D11929" s="90"/>
      <c r="E11929" s="90"/>
      <c r="F11929" s="90"/>
      <c r="G11929" s="90"/>
      <c r="H11929" s="90"/>
    </row>
    <row r="11930" spans="1:8">
      <c r="A11930" s="90"/>
      <c r="B11930" s="90"/>
      <c r="C11930" s="90"/>
      <c r="D11930" s="90"/>
      <c r="E11930" s="90"/>
      <c r="F11930" s="90"/>
      <c r="G11930" s="90"/>
      <c r="H11930" s="90"/>
    </row>
    <row r="11931" spans="1:8">
      <c r="A11931" s="90"/>
      <c r="B11931" s="90"/>
      <c r="C11931" s="90"/>
      <c r="D11931" s="90"/>
      <c r="E11931" s="90"/>
      <c r="F11931" s="90"/>
      <c r="G11931" s="90"/>
      <c r="H11931" s="90"/>
    </row>
    <row r="11932" spans="1:8">
      <c r="A11932" s="90"/>
      <c r="B11932" s="90"/>
      <c r="C11932" s="90"/>
      <c r="D11932" s="90"/>
      <c r="E11932" s="90"/>
      <c r="F11932" s="90"/>
      <c r="G11932" s="90"/>
      <c r="H11932" s="90"/>
    </row>
    <row r="11933" spans="1:8">
      <c r="A11933" s="90"/>
      <c r="B11933" s="90"/>
      <c r="C11933" s="90"/>
      <c r="D11933" s="90"/>
      <c r="E11933" s="90"/>
      <c r="F11933" s="90"/>
      <c r="G11933" s="90"/>
      <c r="H11933" s="90"/>
    </row>
    <row r="11934" spans="1:8">
      <c r="A11934" s="90"/>
      <c r="B11934" s="90"/>
      <c r="C11934" s="90"/>
      <c r="D11934" s="90"/>
      <c r="E11934" s="90"/>
      <c r="F11934" s="90"/>
      <c r="G11934" s="90"/>
      <c r="H11934" s="90"/>
    </row>
    <row r="11935" spans="1:8">
      <c r="A11935" s="90"/>
      <c r="B11935" s="90"/>
      <c r="C11935" s="90"/>
      <c r="D11935" s="90"/>
      <c r="E11935" s="90"/>
      <c r="F11935" s="90"/>
      <c r="G11935" s="90"/>
      <c r="H11935" s="90"/>
    </row>
    <row r="11936" spans="1:8">
      <c r="A11936" s="90"/>
      <c r="B11936" s="90"/>
      <c r="C11936" s="90"/>
      <c r="D11936" s="90"/>
      <c r="E11936" s="90"/>
      <c r="F11936" s="90"/>
      <c r="G11936" s="90"/>
      <c r="H11936" s="90"/>
    </row>
    <row r="11937" spans="1:8">
      <c r="A11937" s="90"/>
      <c r="B11937" s="90"/>
      <c r="C11937" s="90"/>
      <c r="D11937" s="90"/>
      <c r="E11937" s="90"/>
      <c r="F11937" s="90"/>
      <c r="G11937" s="90"/>
      <c r="H11937" s="90"/>
    </row>
    <row r="11938" spans="1:8">
      <c r="A11938" s="90"/>
      <c r="B11938" s="90"/>
      <c r="C11938" s="90"/>
      <c r="D11938" s="90"/>
      <c r="E11938" s="90"/>
      <c r="F11938" s="90"/>
      <c r="G11938" s="90"/>
      <c r="H11938" s="90"/>
    </row>
    <row r="11939" spans="1:8">
      <c r="A11939" s="90"/>
      <c r="B11939" s="90"/>
      <c r="C11939" s="90"/>
      <c r="D11939" s="90"/>
      <c r="E11939" s="90"/>
      <c r="F11939" s="90"/>
      <c r="G11939" s="90"/>
      <c r="H11939" s="90"/>
    </row>
    <row r="11940" spans="1:8">
      <c r="A11940" s="90"/>
      <c r="B11940" s="90"/>
      <c r="C11940" s="90"/>
      <c r="D11940" s="90"/>
      <c r="E11940" s="90"/>
      <c r="F11940" s="90"/>
      <c r="G11940" s="90"/>
      <c r="H11940" s="90"/>
    </row>
    <row r="11941" spans="1:8">
      <c r="A11941" s="90"/>
      <c r="B11941" s="90"/>
      <c r="C11941" s="90"/>
      <c r="D11941" s="90"/>
      <c r="E11941" s="90"/>
      <c r="F11941" s="90"/>
      <c r="G11941" s="90"/>
      <c r="H11941" s="90"/>
    </row>
    <row r="11942" spans="1:8">
      <c r="A11942" s="90"/>
      <c r="B11942" s="90"/>
      <c r="C11942" s="90"/>
      <c r="D11942" s="90"/>
      <c r="E11942" s="90"/>
      <c r="F11942" s="90"/>
      <c r="G11942" s="90"/>
      <c r="H11942" s="90"/>
    </row>
    <row r="11943" spans="1:8">
      <c r="A11943" s="90"/>
      <c r="B11943" s="90"/>
      <c r="C11943" s="90"/>
      <c r="D11943" s="90"/>
      <c r="E11943" s="90"/>
      <c r="F11943" s="90"/>
      <c r="G11943" s="90"/>
      <c r="H11943" s="90"/>
    </row>
    <row r="11944" spans="1:8">
      <c r="A11944" s="90"/>
      <c r="B11944" s="90"/>
      <c r="C11944" s="90"/>
      <c r="D11944" s="90"/>
      <c r="E11944" s="90"/>
      <c r="F11944" s="90"/>
      <c r="G11944" s="90"/>
      <c r="H11944" s="90"/>
    </row>
    <row r="11945" spans="1:8">
      <c r="A11945" s="90"/>
      <c r="B11945" s="90"/>
      <c r="C11945" s="90"/>
      <c r="D11945" s="90"/>
      <c r="E11945" s="90"/>
      <c r="F11945" s="90"/>
      <c r="G11945" s="90"/>
      <c r="H11945" s="90"/>
    </row>
    <row r="11946" spans="1:8">
      <c r="A11946" s="90"/>
      <c r="B11946" s="90"/>
      <c r="C11946" s="90"/>
      <c r="D11946" s="90"/>
      <c r="E11946" s="90"/>
      <c r="F11946" s="90"/>
      <c r="G11946" s="90"/>
      <c r="H11946" s="90"/>
    </row>
    <row r="11947" spans="1:8">
      <c r="A11947" s="90"/>
      <c r="B11947" s="90"/>
      <c r="C11947" s="90"/>
      <c r="D11947" s="90"/>
      <c r="E11947" s="90"/>
      <c r="F11947" s="90"/>
      <c r="G11947" s="90"/>
      <c r="H11947" s="90"/>
    </row>
    <row r="11948" spans="1:8">
      <c r="A11948" s="90"/>
      <c r="B11948" s="90"/>
      <c r="C11948" s="90"/>
      <c r="D11948" s="90"/>
      <c r="E11948" s="90"/>
      <c r="F11948" s="90"/>
      <c r="G11948" s="90"/>
      <c r="H11948" s="90"/>
    </row>
    <row r="11949" spans="1:8">
      <c r="A11949" s="90"/>
      <c r="B11949" s="90"/>
      <c r="C11949" s="90"/>
      <c r="D11949" s="90"/>
      <c r="E11949" s="90"/>
      <c r="F11949" s="90"/>
      <c r="G11949" s="90"/>
      <c r="H11949" s="90"/>
    </row>
    <row r="11950" spans="1:8">
      <c r="A11950" s="90"/>
      <c r="B11950" s="90"/>
      <c r="C11950" s="90"/>
      <c r="D11950" s="90"/>
      <c r="E11950" s="90"/>
      <c r="F11950" s="90"/>
      <c r="G11950" s="90"/>
      <c r="H11950" s="90"/>
    </row>
    <row r="11951" spans="1:8">
      <c r="A11951" s="90"/>
      <c r="B11951" s="90"/>
      <c r="C11951" s="90"/>
      <c r="D11951" s="90"/>
      <c r="E11951" s="90"/>
      <c r="F11951" s="90"/>
      <c r="G11951" s="90"/>
      <c r="H11951" s="90"/>
    </row>
    <row r="11952" spans="1:8">
      <c r="A11952" s="90"/>
      <c r="B11952" s="90"/>
      <c r="C11952" s="90"/>
      <c r="D11952" s="90"/>
      <c r="E11952" s="90"/>
      <c r="F11952" s="90"/>
      <c r="G11952" s="90"/>
      <c r="H11952" s="90"/>
    </row>
    <row r="11953" spans="1:8">
      <c r="A11953" s="90"/>
      <c r="B11953" s="90"/>
      <c r="C11953" s="90"/>
      <c r="D11953" s="90"/>
      <c r="E11953" s="90"/>
      <c r="F11953" s="90"/>
      <c r="G11953" s="90"/>
      <c r="H11953" s="90"/>
    </row>
    <row r="11954" spans="1:8">
      <c r="A11954" s="90"/>
      <c r="B11954" s="90"/>
      <c r="C11954" s="90"/>
      <c r="D11954" s="90"/>
      <c r="E11954" s="90"/>
      <c r="F11954" s="90"/>
      <c r="G11954" s="90"/>
      <c r="H11954" s="90"/>
    </row>
    <row r="11955" spans="1:8">
      <c r="A11955" s="90"/>
      <c r="B11955" s="90"/>
      <c r="C11955" s="90"/>
      <c r="D11955" s="90"/>
      <c r="E11955" s="90"/>
      <c r="F11955" s="90"/>
      <c r="G11955" s="90"/>
      <c r="H11955" s="90"/>
    </row>
    <row r="11956" spans="1:8">
      <c r="A11956" s="90"/>
      <c r="B11956" s="90"/>
      <c r="C11956" s="90"/>
      <c r="D11956" s="90"/>
      <c r="E11956" s="90"/>
      <c r="F11956" s="90"/>
      <c r="G11956" s="90"/>
      <c r="H11956" s="90"/>
    </row>
    <row r="11957" spans="1:8">
      <c r="A11957" s="90"/>
      <c r="B11957" s="90"/>
      <c r="C11957" s="90"/>
      <c r="D11957" s="90"/>
      <c r="E11957" s="90"/>
      <c r="F11957" s="90"/>
      <c r="G11957" s="90"/>
      <c r="H11957" s="90"/>
    </row>
    <row r="11958" spans="1:8">
      <c r="A11958" s="90"/>
      <c r="B11958" s="90"/>
      <c r="C11958" s="90"/>
      <c r="D11958" s="90"/>
      <c r="E11958" s="90"/>
      <c r="F11958" s="90"/>
      <c r="G11958" s="90"/>
      <c r="H11958" s="90"/>
    </row>
    <row r="11959" spans="1:8">
      <c r="A11959" s="90"/>
      <c r="B11959" s="90"/>
      <c r="C11959" s="90"/>
      <c r="D11959" s="90"/>
      <c r="E11959" s="90"/>
      <c r="F11959" s="90"/>
      <c r="G11959" s="90"/>
      <c r="H11959" s="90"/>
    </row>
    <row r="11960" spans="1:8">
      <c r="A11960" s="90"/>
      <c r="B11960" s="90"/>
      <c r="C11960" s="90"/>
      <c r="D11960" s="90"/>
      <c r="E11960" s="90"/>
      <c r="F11960" s="90"/>
      <c r="G11960" s="90"/>
      <c r="H11960" s="90"/>
    </row>
    <row r="11961" spans="1:8">
      <c r="A11961" s="90"/>
      <c r="B11961" s="90"/>
      <c r="C11961" s="90"/>
      <c r="D11961" s="90"/>
      <c r="E11961" s="90"/>
      <c r="F11961" s="90"/>
      <c r="G11961" s="90"/>
      <c r="H11961" s="90"/>
    </row>
    <row r="11962" spans="1:8">
      <c r="A11962" s="90"/>
      <c r="B11962" s="90"/>
      <c r="C11962" s="90"/>
      <c r="D11962" s="90"/>
      <c r="E11962" s="90"/>
      <c r="F11962" s="90"/>
      <c r="G11962" s="90"/>
      <c r="H11962" s="90"/>
    </row>
    <row r="11963" spans="1:8">
      <c r="A11963" s="90"/>
      <c r="B11963" s="90"/>
      <c r="C11963" s="90"/>
      <c r="D11963" s="90"/>
      <c r="E11963" s="90"/>
      <c r="F11963" s="90"/>
      <c r="G11963" s="90"/>
      <c r="H11963" s="90"/>
    </row>
    <row r="11964" spans="1:8">
      <c r="A11964" s="90"/>
      <c r="B11964" s="90"/>
      <c r="C11964" s="90"/>
      <c r="D11964" s="90"/>
      <c r="E11964" s="90"/>
      <c r="F11964" s="90"/>
      <c r="G11964" s="90"/>
      <c r="H11964" s="90"/>
    </row>
    <row r="11965" spans="1:8">
      <c r="A11965" s="90"/>
      <c r="B11965" s="90"/>
      <c r="C11965" s="90"/>
      <c r="D11965" s="90"/>
      <c r="E11965" s="90"/>
      <c r="F11965" s="90"/>
      <c r="G11965" s="90"/>
      <c r="H11965" s="90"/>
    </row>
    <row r="11966" spans="1:8">
      <c r="A11966" s="90"/>
      <c r="B11966" s="90"/>
      <c r="C11966" s="90"/>
      <c r="D11966" s="90"/>
      <c r="E11966" s="90"/>
      <c r="F11966" s="90"/>
      <c r="G11966" s="90"/>
      <c r="H11966" s="90"/>
    </row>
    <row r="11967" spans="1:8">
      <c r="A11967" s="90"/>
      <c r="B11967" s="90"/>
      <c r="C11967" s="90"/>
      <c r="D11967" s="90"/>
      <c r="E11967" s="90"/>
      <c r="F11967" s="90"/>
      <c r="G11967" s="90"/>
      <c r="H11967" s="90"/>
    </row>
    <row r="11968" spans="1:8">
      <c r="A11968" s="90"/>
      <c r="B11968" s="90"/>
      <c r="C11968" s="90"/>
      <c r="D11968" s="90"/>
      <c r="E11968" s="90"/>
      <c r="F11968" s="90"/>
      <c r="G11968" s="90"/>
      <c r="H11968" s="90"/>
    </row>
    <row r="11969" spans="1:8">
      <c r="A11969" s="90"/>
      <c r="B11969" s="90"/>
      <c r="C11969" s="90"/>
      <c r="D11969" s="90"/>
      <c r="E11969" s="90"/>
      <c r="F11969" s="90"/>
      <c r="G11969" s="90"/>
      <c r="H11969" s="90"/>
    </row>
    <row r="11970" spans="1:8">
      <c r="A11970" s="90"/>
      <c r="B11970" s="90"/>
      <c r="C11970" s="90"/>
      <c r="D11970" s="90"/>
      <c r="E11970" s="90"/>
      <c r="F11970" s="90"/>
      <c r="G11970" s="90"/>
      <c r="H11970" s="90"/>
    </row>
    <row r="11971" spans="1:8">
      <c r="A11971" s="90"/>
      <c r="B11971" s="90"/>
      <c r="C11971" s="90"/>
      <c r="D11971" s="90"/>
      <c r="E11971" s="90"/>
      <c r="F11971" s="90"/>
      <c r="G11971" s="90"/>
      <c r="H11971" s="90"/>
    </row>
    <row r="11972" spans="1:8">
      <c r="A11972" s="90"/>
      <c r="B11972" s="90"/>
      <c r="C11972" s="90"/>
      <c r="D11972" s="90"/>
      <c r="E11972" s="90"/>
      <c r="F11972" s="90"/>
      <c r="G11972" s="90"/>
      <c r="H11972" s="90"/>
    </row>
    <row r="11973" spans="1:8">
      <c r="A11973" s="90"/>
      <c r="B11973" s="90"/>
      <c r="C11973" s="90"/>
      <c r="D11973" s="90"/>
      <c r="E11973" s="90"/>
      <c r="F11973" s="90"/>
      <c r="G11973" s="90"/>
      <c r="H11973" s="90"/>
    </row>
    <row r="11974" spans="1:8">
      <c r="A11974" s="90"/>
      <c r="B11974" s="90"/>
      <c r="C11974" s="90"/>
      <c r="D11974" s="90"/>
      <c r="E11974" s="90"/>
      <c r="F11974" s="90"/>
      <c r="G11974" s="90"/>
      <c r="H11974" s="90"/>
    </row>
    <row r="11975" spans="1:8">
      <c r="A11975" s="90"/>
      <c r="B11975" s="90"/>
      <c r="C11975" s="90"/>
      <c r="D11975" s="90"/>
      <c r="E11975" s="90"/>
      <c r="F11975" s="90"/>
      <c r="G11975" s="90"/>
      <c r="H11975" s="90"/>
    </row>
    <row r="11976" spans="1:8">
      <c r="A11976" s="90"/>
      <c r="B11976" s="90"/>
      <c r="C11976" s="90"/>
      <c r="D11976" s="90"/>
      <c r="E11976" s="90"/>
      <c r="F11976" s="90"/>
      <c r="G11976" s="90"/>
      <c r="H11976" s="90"/>
    </row>
    <row r="11977" spans="1:8">
      <c r="A11977" s="90"/>
      <c r="B11977" s="90"/>
      <c r="C11977" s="90"/>
      <c r="D11977" s="90"/>
      <c r="E11977" s="90"/>
      <c r="F11977" s="90"/>
      <c r="G11977" s="90"/>
      <c r="H11977" s="90"/>
    </row>
    <row r="11978" spans="1:8">
      <c r="A11978" s="90"/>
      <c r="B11978" s="90"/>
      <c r="C11978" s="90"/>
      <c r="D11978" s="90"/>
      <c r="E11978" s="90"/>
      <c r="F11978" s="90"/>
      <c r="G11978" s="90"/>
      <c r="H11978" s="90"/>
    </row>
    <row r="11979" spans="1:8">
      <c r="A11979" s="90"/>
      <c r="B11979" s="90"/>
      <c r="C11979" s="90"/>
      <c r="D11979" s="90"/>
      <c r="E11979" s="90"/>
      <c r="F11979" s="90"/>
      <c r="G11979" s="90"/>
      <c r="H11979" s="90"/>
    </row>
    <row r="11980" spans="1:8">
      <c r="A11980" s="90"/>
      <c r="B11980" s="90"/>
      <c r="C11980" s="90"/>
      <c r="D11980" s="90"/>
      <c r="E11980" s="90"/>
      <c r="F11980" s="90"/>
      <c r="G11980" s="90"/>
      <c r="H11980" s="90"/>
    </row>
    <row r="11981" spans="1:8">
      <c r="A11981" s="90"/>
      <c r="B11981" s="90"/>
      <c r="C11981" s="90"/>
      <c r="D11981" s="90"/>
      <c r="E11981" s="90"/>
      <c r="F11981" s="90"/>
      <c r="G11981" s="90"/>
      <c r="H11981" s="90"/>
    </row>
    <row r="11982" spans="1:8">
      <c r="A11982" s="90"/>
      <c r="B11982" s="90"/>
      <c r="C11982" s="90"/>
      <c r="D11982" s="90"/>
      <c r="E11982" s="90"/>
      <c r="F11982" s="90"/>
      <c r="G11982" s="90"/>
      <c r="H11982" s="90"/>
    </row>
    <row r="11983" spans="1:8">
      <c r="A11983" s="90"/>
      <c r="B11983" s="90"/>
      <c r="C11983" s="90"/>
      <c r="D11983" s="90"/>
      <c r="E11983" s="90"/>
      <c r="F11983" s="90"/>
      <c r="G11983" s="90"/>
      <c r="H11983" s="90"/>
    </row>
    <row r="11984" spans="1:8">
      <c r="A11984" s="90"/>
      <c r="B11984" s="90"/>
      <c r="C11984" s="90"/>
      <c r="D11984" s="90"/>
      <c r="E11984" s="90"/>
      <c r="F11984" s="90"/>
      <c r="G11984" s="90"/>
      <c r="H11984" s="90"/>
    </row>
    <row r="11985" spans="1:8">
      <c r="A11985" s="90"/>
      <c r="B11985" s="90"/>
      <c r="C11985" s="90"/>
      <c r="D11985" s="90"/>
      <c r="E11985" s="90"/>
      <c r="F11985" s="90"/>
      <c r="G11985" s="90"/>
      <c r="H11985" s="90"/>
    </row>
    <row r="11986" spans="1:8">
      <c r="A11986" s="90"/>
      <c r="B11986" s="90"/>
      <c r="C11986" s="90"/>
      <c r="D11986" s="90"/>
      <c r="E11986" s="90"/>
      <c r="F11986" s="90"/>
      <c r="G11986" s="90"/>
      <c r="H11986" s="90"/>
    </row>
    <row r="11987" spans="1:8">
      <c r="A11987" s="90"/>
      <c r="B11987" s="90"/>
      <c r="C11987" s="90"/>
      <c r="D11987" s="90"/>
      <c r="E11987" s="90"/>
      <c r="F11987" s="90"/>
      <c r="G11987" s="90"/>
      <c r="H11987" s="90"/>
    </row>
    <row r="11988" spans="1:8">
      <c r="A11988" s="90"/>
      <c r="B11988" s="90"/>
      <c r="C11988" s="90"/>
      <c r="D11988" s="90"/>
      <c r="E11988" s="90"/>
      <c r="F11988" s="90"/>
      <c r="G11988" s="90"/>
      <c r="H11988" s="90"/>
    </row>
    <row r="11989" spans="1:8">
      <c r="A11989" s="90"/>
      <c r="B11989" s="90"/>
      <c r="C11989" s="90"/>
      <c r="D11989" s="90"/>
      <c r="E11989" s="90"/>
      <c r="F11989" s="90"/>
      <c r="G11989" s="90"/>
      <c r="H11989" s="90"/>
    </row>
    <row r="11990" spans="1:8">
      <c r="A11990" s="90"/>
      <c r="B11990" s="90"/>
      <c r="C11990" s="90"/>
      <c r="D11990" s="90"/>
      <c r="E11990" s="90"/>
      <c r="F11990" s="90"/>
      <c r="G11990" s="90"/>
      <c r="H11990" s="90"/>
    </row>
    <row r="11991" spans="1:8">
      <c r="A11991" s="90"/>
      <c r="B11991" s="90"/>
      <c r="C11991" s="90"/>
      <c r="D11991" s="90"/>
      <c r="E11991" s="90"/>
      <c r="F11991" s="90"/>
      <c r="G11991" s="90"/>
      <c r="H11991" s="90"/>
    </row>
    <row r="11992" spans="1:8">
      <c r="A11992" s="90"/>
      <c r="B11992" s="90"/>
      <c r="C11992" s="90"/>
      <c r="D11992" s="90"/>
      <c r="E11992" s="90"/>
      <c r="F11992" s="90"/>
      <c r="G11992" s="90"/>
      <c r="H11992" s="90"/>
    </row>
    <row r="11993" spans="1:8">
      <c r="A11993" s="90"/>
      <c r="B11993" s="90"/>
      <c r="C11993" s="90"/>
      <c r="D11993" s="90"/>
      <c r="E11993" s="90"/>
      <c r="F11993" s="90"/>
      <c r="G11993" s="90"/>
      <c r="H11993" s="90"/>
    </row>
    <row r="11994" spans="1:8">
      <c r="A11994" s="90"/>
      <c r="B11994" s="90"/>
      <c r="C11994" s="90"/>
      <c r="D11994" s="90"/>
      <c r="E11994" s="90"/>
      <c r="F11994" s="90"/>
      <c r="G11994" s="90"/>
      <c r="H11994" s="90"/>
    </row>
    <row r="11995" spans="1:8">
      <c r="A11995" s="90"/>
      <c r="B11995" s="90"/>
      <c r="C11995" s="90"/>
      <c r="D11995" s="90"/>
      <c r="E11995" s="90"/>
      <c r="F11995" s="90"/>
      <c r="G11995" s="90"/>
      <c r="H11995" s="90"/>
    </row>
    <row r="11996" spans="1:8">
      <c r="A11996" s="90"/>
      <c r="B11996" s="90"/>
      <c r="C11996" s="90"/>
      <c r="D11996" s="90"/>
      <c r="E11996" s="90"/>
      <c r="F11996" s="90"/>
      <c r="G11996" s="90"/>
      <c r="H11996" s="90"/>
    </row>
    <row r="11997" spans="1:8">
      <c r="A11997" s="90"/>
      <c r="B11997" s="90"/>
      <c r="C11997" s="90"/>
      <c r="D11997" s="90"/>
      <c r="E11997" s="90"/>
      <c r="F11997" s="90"/>
      <c r="G11997" s="90"/>
      <c r="H11997" s="90"/>
    </row>
    <row r="11998" spans="1:8">
      <c r="A11998" s="90"/>
      <c r="B11998" s="90"/>
      <c r="C11998" s="90"/>
      <c r="D11998" s="90"/>
      <c r="E11998" s="90"/>
      <c r="F11998" s="90"/>
      <c r="G11998" s="90"/>
      <c r="H11998" s="90"/>
    </row>
    <row r="11999" spans="1:8">
      <c r="A11999" s="90"/>
      <c r="B11999" s="90"/>
      <c r="C11999" s="90"/>
      <c r="D11999" s="90"/>
      <c r="E11999" s="90"/>
      <c r="F11999" s="90"/>
      <c r="G11999" s="90"/>
      <c r="H11999" s="90"/>
    </row>
    <row r="12000" spans="1:8">
      <c r="A12000" s="90"/>
      <c r="B12000" s="90"/>
      <c r="C12000" s="90"/>
      <c r="D12000" s="90"/>
      <c r="E12000" s="90"/>
      <c r="F12000" s="90"/>
      <c r="G12000" s="90"/>
      <c r="H12000" s="90"/>
    </row>
    <row r="12001" spans="1:8">
      <c r="A12001" s="90"/>
      <c r="B12001" s="90"/>
      <c r="C12001" s="90"/>
      <c r="D12001" s="90"/>
      <c r="E12001" s="90"/>
      <c r="F12001" s="90"/>
      <c r="G12001" s="90"/>
      <c r="H12001" s="90"/>
    </row>
    <row r="12002" spans="1:8">
      <c r="A12002" s="90"/>
      <c r="B12002" s="90"/>
      <c r="C12002" s="90"/>
      <c r="D12002" s="90"/>
      <c r="E12002" s="90"/>
      <c r="F12002" s="90"/>
      <c r="G12002" s="90"/>
      <c r="H12002" s="90"/>
    </row>
    <row r="12003" spans="1:8">
      <c r="A12003" s="90"/>
      <c r="B12003" s="90"/>
      <c r="C12003" s="90"/>
      <c r="D12003" s="90"/>
      <c r="E12003" s="90"/>
      <c r="F12003" s="90"/>
      <c r="G12003" s="90"/>
      <c r="H12003" s="90"/>
    </row>
    <row r="12004" spans="1:8">
      <c r="A12004" s="90"/>
      <c r="B12004" s="90"/>
      <c r="C12004" s="90"/>
      <c r="D12004" s="90"/>
      <c r="E12004" s="90"/>
      <c r="F12004" s="90"/>
      <c r="G12004" s="90"/>
      <c r="H12004" s="90"/>
    </row>
    <row r="12005" spans="1:8">
      <c r="A12005" s="90"/>
      <c r="B12005" s="90"/>
      <c r="C12005" s="90"/>
      <c r="D12005" s="90"/>
      <c r="E12005" s="90"/>
      <c r="F12005" s="90"/>
      <c r="G12005" s="90"/>
      <c r="H12005" s="90"/>
    </row>
    <row r="12006" spans="1:8">
      <c r="A12006" s="90"/>
      <c r="B12006" s="90"/>
      <c r="C12006" s="90"/>
      <c r="D12006" s="90"/>
      <c r="E12006" s="90"/>
      <c r="F12006" s="90"/>
      <c r="G12006" s="90"/>
      <c r="H12006" s="90"/>
    </row>
    <row r="12007" spans="1:8">
      <c r="A12007" s="90"/>
      <c r="B12007" s="90"/>
      <c r="C12007" s="90"/>
      <c r="D12007" s="90"/>
      <c r="E12007" s="90"/>
      <c r="F12007" s="90"/>
      <c r="G12007" s="90"/>
      <c r="H12007" s="90"/>
    </row>
    <row r="12008" spans="1:8">
      <c r="A12008" s="90"/>
      <c r="B12008" s="90"/>
      <c r="C12008" s="90"/>
      <c r="D12008" s="90"/>
      <c r="E12008" s="90"/>
      <c r="F12008" s="90"/>
      <c r="G12008" s="90"/>
      <c r="H12008" s="90"/>
    </row>
    <row r="12009" spans="1:8">
      <c r="A12009" s="90"/>
      <c r="B12009" s="90"/>
      <c r="C12009" s="90"/>
      <c r="D12009" s="90"/>
      <c r="E12009" s="90"/>
      <c r="F12009" s="90"/>
      <c r="G12009" s="90"/>
      <c r="H12009" s="90"/>
    </row>
    <row r="12010" spans="1:8">
      <c r="A12010" s="90"/>
      <c r="B12010" s="90"/>
      <c r="C12010" s="90"/>
      <c r="D12010" s="90"/>
      <c r="E12010" s="90"/>
      <c r="F12010" s="90"/>
      <c r="G12010" s="90"/>
      <c r="H12010" s="90"/>
    </row>
    <row r="12011" spans="1:8">
      <c r="A12011" s="90"/>
      <c r="B12011" s="90"/>
      <c r="C12011" s="90"/>
      <c r="D12011" s="90"/>
      <c r="E12011" s="90"/>
      <c r="F12011" s="90"/>
      <c r="G12011" s="90"/>
      <c r="H12011" s="90"/>
    </row>
    <row r="12012" spans="1:8">
      <c r="A12012" s="90"/>
      <c r="B12012" s="90"/>
      <c r="C12012" s="90"/>
      <c r="D12012" s="90"/>
      <c r="E12012" s="90"/>
      <c r="F12012" s="90"/>
      <c r="G12012" s="90"/>
      <c r="H12012" s="90"/>
    </row>
    <row r="12013" spans="1:8">
      <c r="A12013" s="90"/>
      <c r="B12013" s="90"/>
      <c r="C12013" s="90"/>
      <c r="D12013" s="90"/>
      <c r="E12013" s="90"/>
      <c r="F12013" s="90"/>
      <c r="G12013" s="90"/>
      <c r="H12013" s="90"/>
    </row>
    <row r="12014" spans="1:8">
      <c r="A12014" s="90"/>
      <c r="B12014" s="90"/>
      <c r="C12014" s="90"/>
      <c r="D12014" s="90"/>
      <c r="E12014" s="90"/>
      <c r="F12014" s="90"/>
      <c r="G12014" s="90"/>
      <c r="H12014" s="90"/>
    </row>
    <row r="12015" spans="1:8">
      <c r="A12015" s="90"/>
      <c r="B12015" s="90"/>
      <c r="C12015" s="90"/>
      <c r="D12015" s="90"/>
      <c r="E12015" s="90"/>
      <c r="F12015" s="90"/>
      <c r="G12015" s="90"/>
      <c r="H12015" s="90"/>
    </row>
    <row r="12016" spans="1:8">
      <c r="A12016" s="90"/>
      <c r="B12016" s="90"/>
      <c r="C12016" s="90"/>
      <c r="D12016" s="90"/>
      <c r="E12016" s="90"/>
      <c r="F12016" s="90"/>
      <c r="G12016" s="90"/>
      <c r="H12016" s="90"/>
    </row>
    <row r="12017" spans="1:8">
      <c r="A12017" s="90"/>
      <c r="B12017" s="90"/>
      <c r="C12017" s="90"/>
      <c r="D12017" s="90"/>
      <c r="E12017" s="90"/>
      <c r="F12017" s="90"/>
      <c r="G12017" s="90"/>
      <c r="H12017" s="90"/>
    </row>
    <row r="12018" spans="1:8">
      <c r="A12018" s="90"/>
      <c r="B12018" s="90"/>
      <c r="C12018" s="90"/>
      <c r="D12018" s="90"/>
      <c r="E12018" s="90"/>
      <c r="F12018" s="90"/>
      <c r="G12018" s="90"/>
      <c r="H12018" s="90"/>
    </row>
    <row r="12019" spans="1:8">
      <c r="A12019" s="90"/>
      <c r="B12019" s="90"/>
      <c r="C12019" s="90"/>
      <c r="D12019" s="90"/>
      <c r="E12019" s="90"/>
      <c r="F12019" s="90"/>
      <c r="G12019" s="90"/>
      <c r="H12019" s="90"/>
    </row>
    <row r="12020" spans="1:8">
      <c r="A12020" s="90"/>
      <c r="B12020" s="90"/>
      <c r="C12020" s="90"/>
      <c r="D12020" s="90"/>
      <c r="E12020" s="90"/>
      <c r="F12020" s="90"/>
      <c r="G12020" s="90"/>
      <c r="H12020" s="90"/>
    </row>
    <row r="12021" spans="1:8">
      <c r="A12021" s="90"/>
      <c r="B12021" s="90"/>
      <c r="C12021" s="90"/>
      <c r="D12021" s="90"/>
      <c r="E12021" s="90"/>
      <c r="F12021" s="90"/>
      <c r="G12021" s="90"/>
      <c r="H12021" s="90"/>
    </row>
    <row r="12022" spans="1:8">
      <c r="A12022" s="90"/>
      <c r="B12022" s="90"/>
      <c r="C12022" s="90"/>
      <c r="D12022" s="90"/>
      <c r="E12022" s="90"/>
      <c r="F12022" s="90"/>
      <c r="G12022" s="90"/>
      <c r="H12022" s="90"/>
    </row>
    <row r="12023" spans="1:8">
      <c r="A12023" s="90"/>
      <c r="B12023" s="90"/>
      <c r="C12023" s="90"/>
      <c r="D12023" s="90"/>
      <c r="E12023" s="90"/>
      <c r="F12023" s="90"/>
      <c r="G12023" s="90"/>
      <c r="H12023" s="90"/>
    </row>
    <row r="12024" spans="1:8">
      <c r="A12024" s="90"/>
      <c r="B12024" s="90"/>
      <c r="C12024" s="90"/>
      <c r="D12024" s="90"/>
      <c r="E12024" s="90"/>
      <c r="F12024" s="90"/>
      <c r="G12024" s="90"/>
      <c r="H12024" s="90"/>
    </row>
    <row r="12025" spans="1:8">
      <c r="A12025" s="90"/>
      <c r="B12025" s="90"/>
      <c r="C12025" s="90"/>
      <c r="D12025" s="90"/>
      <c r="E12025" s="90"/>
      <c r="F12025" s="90"/>
      <c r="G12025" s="90"/>
      <c r="H12025" s="90"/>
    </row>
    <row r="12026" spans="1:8">
      <c r="A12026" s="90"/>
      <c r="B12026" s="90"/>
      <c r="C12026" s="90"/>
      <c r="D12026" s="90"/>
      <c r="E12026" s="90"/>
      <c r="F12026" s="90"/>
      <c r="G12026" s="90"/>
      <c r="H12026" s="90"/>
    </row>
    <row r="12027" spans="1:8">
      <c r="A12027" s="90"/>
      <c r="B12027" s="90"/>
      <c r="C12027" s="90"/>
      <c r="D12027" s="90"/>
      <c r="E12027" s="90"/>
      <c r="F12027" s="90"/>
      <c r="G12027" s="90"/>
      <c r="H12027" s="90"/>
    </row>
    <row r="12028" spans="1:8">
      <c r="A12028" s="90"/>
      <c r="B12028" s="90"/>
      <c r="C12028" s="90"/>
      <c r="D12028" s="90"/>
      <c r="E12028" s="90"/>
      <c r="F12028" s="90"/>
      <c r="G12028" s="90"/>
      <c r="H12028" s="90"/>
    </row>
    <row r="12029" spans="1:8">
      <c r="A12029" s="90"/>
      <c r="B12029" s="90"/>
      <c r="C12029" s="90"/>
      <c r="D12029" s="90"/>
      <c r="E12029" s="90"/>
      <c r="F12029" s="90"/>
      <c r="G12029" s="90"/>
      <c r="H12029" s="90"/>
    </row>
    <row r="12030" spans="1:8">
      <c r="A12030" s="90"/>
      <c r="B12030" s="90"/>
      <c r="C12030" s="90"/>
      <c r="D12030" s="90"/>
      <c r="E12030" s="90"/>
      <c r="F12030" s="90"/>
      <c r="G12030" s="90"/>
      <c r="H12030" s="90"/>
    </row>
    <row r="12031" spans="1:8">
      <c r="A12031" s="90"/>
      <c r="B12031" s="90"/>
      <c r="C12031" s="90"/>
      <c r="D12031" s="90"/>
      <c r="E12031" s="90"/>
      <c r="F12031" s="90"/>
      <c r="G12031" s="90"/>
      <c r="H12031" s="90"/>
    </row>
    <row r="12032" spans="1:8">
      <c r="A12032" s="90"/>
      <c r="B12032" s="90"/>
      <c r="C12032" s="90"/>
      <c r="D12032" s="90"/>
      <c r="E12032" s="90"/>
      <c r="F12032" s="90"/>
      <c r="G12032" s="90"/>
      <c r="H12032" s="90"/>
    </row>
    <row r="12033" spans="1:8">
      <c r="A12033" s="90"/>
      <c r="B12033" s="90"/>
      <c r="C12033" s="90"/>
      <c r="D12033" s="90"/>
      <c r="E12033" s="90"/>
      <c r="F12033" s="90"/>
      <c r="G12033" s="90"/>
      <c r="H12033" s="90"/>
    </row>
    <row r="12034" spans="1:8">
      <c r="A12034" s="90"/>
      <c r="B12034" s="90"/>
      <c r="C12034" s="90"/>
      <c r="D12034" s="90"/>
      <c r="E12034" s="90"/>
      <c r="F12034" s="90"/>
      <c r="G12034" s="90"/>
      <c r="H12034" s="90"/>
    </row>
    <row r="12035" spans="1:8">
      <c r="A12035" s="90"/>
      <c r="B12035" s="90"/>
      <c r="C12035" s="90"/>
      <c r="D12035" s="90"/>
      <c r="E12035" s="90"/>
      <c r="F12035" s="90"/>
      <c r="G12035" s="90"/>
      <c r="H12035" s="90"/>
    </row>
    <row r="12036" spans="1:8">
      <c r="A12036" s="90"/>
      <c r="B12036" s="90"/>
      <c r="C12036" s="90"/>
      <c r="D12036" s="90"/>
      <c r="E12036" s="90"/>
      <c r="F12036" s="90"/>
      <c r="G12036" s="90"/>
      <c r="H12036" s="90"/>
    </row>
    <row r="12037" spans="1:8">
      <c r="A12037" s="90"/>
      <c r="B12037" s="90"/>
      <c r="C12037" s="90"/>
      <c r="D12037" s="90"/>
      <c r="E12037" s="90"/>
      <c r="F12037" s="90"/>
      <c r="G12037" s="90"/>
      <c r="H12037" s="90"/>
    </row>
    <row r="12038" spans="1:8">
      <c r="A12038" s="90"/>
      <c r="B12038" s="90"/>
      <c r="C12038" s="90"/>
      <c r="D12038" s="90"/>
      <c r="E12038" s="90"/>
      <c r="F12038" s="90"/>
      <c r="G12038" s="90"/>
      <c r="H12038" s="90"/>
    </row>
    <row r="12039" spans="1:8">
      <c r="A12039" s="90"/>
      <c r="B12039" s="90"/>
      <c r="C12039" s="90"/>
      <c r="D12039" s="90"/>
      <c r="E12039" s="90"/>
      <c r="F12039" s="90"/>
      <c r="G12039" s="90"/>
      <c r="H12039" s="90"/>
    </row>
    <row r="12040" spans="1:8">
      <c r="A12040" s="90"/>
      <c r="B12040" s="90"/>
      <c r="C12040" s="90"/>
      <c r="D12040" s="90"/>
      <c r="E12040" s="90"/>
      <c r="F12040" s="90"/>
      <c r="G12040" s="90"/>
      <c r="H12040" s="90"/>
    </row>
    <row r="12041" spans="1:8">
      <c r="A12041" s="90"/>
      <c r="B12041" s="90"/>
      <c r="C12041" s="90"/>
      <c r="D12041" s="90"/>
      <c r="E12041" s="90"/>
      <c r="F12041" s="90"/>
      <c r="G12041" s="90"/>
      <c r="H12041" s="90"/>
    </row>
    <row r="12042" spans="1:8">
      <c r="A12042" s="90"/>
      <c r="B12042" s="90"/>
      <c r="C12042" s="90"/>
      <c r="D12042" s="90"/>
      <c r="E12042" s="90"/>
      <c r="F12042" s="90"/>
      <c r="G12042" s="90"/>
      <c r="H12042" s="90"/>
    </row>
    <row r="12043" spans="1:8">
      <c r="A12043" s="90"/>
      <c r="B12043" s="90"/>
      <c r="C12043" s="90"/>
      <c r="D12043" s="90"/>
      <c r="E12043" s="90"/>
      <c r="F12043" s="90"/>
      <c r="G12043" s="90"/>
      <c r="H12043" s="90"/>
    </row>
    <row r="12044" spans="1:8">
      <c r="A12044" s="90"/>
      <c r="B12044" s="90"/>
      <c r="C12044" s="90"/>
      <c r="D12044" s="90"/>
      <c r="E12044" s="90"/>
      <c r="F12044" s="90"/>
      <c r="G12044" s="90"/>
      <c r="H12044" s="90"/>
    </row>
    <row r="12045" spans="1:8">
      <c r="A12045" s="90"/>
      <c r="B12045" s="90"/>
      <c r="C12045" s="90"/>
      <c r="D12045" s="90"/>
      <c r="E12045" s="90"/>
      <c r="F12045" s="90"/>
      <c r="G12045" s="90"/>
      <c r="H12045" s="90"/>
    </row>
    <row r="12046" spans="1:8">
      <c r="A12046" s="90"/>
      <c r="B12046" s="90"/>
      <c r="C12046" s="90"/>
      <c r="D12046" s="90"/>
      <c r="E12046" s="90"/>
      <c r="F12046" s="90"/>
      <c r="G12046" s="90"/>
      <c r="H12046" s="90"/>
    </row>
    <row r="12047" spans="1:8">
      <c r="A12047" s="90"/>
      <c r="B12047" s="90"/>
      <c r="C12047" s="90"/>
      <c r="D12047" s="90"/>
      <c r="E12047" s="90"/>
      <c r="F12047" s="90"/>
      <c r="G12047" s="90"/>
      <c r="H12047" s="90"/>
    </row>
    <row r="12048" spans="1:8">
      <c r="A12048" s="90"/>
      <c r="B12048" s="90"/>
      <c r="C12048" s="90"/>
      <c r="D12048" s="90"/>
      <c r="E12048" s="90"/>
      <c r="F12048" s="90"/>
      <c r="G12048" s="90"/>
      <c r="H12048" s="90"/>
    </row>
    <row r="12049" spans="1:8">
      <c r="A12049" s="90"/>
      <c r="B12049" s="90"/>
      <c r="C12049" s="90"/>
      <c r="D12049" s="90"/>
      <c r="E12049" s="90"/>
      <c r="F12049" s="90"/>
      <c r="G12049" s="90"/>
      <c r="H12049" s="90"/>
    </row>
    <row r="12050" spans="1:8">
      <c r="A12050" s="90"/>
      <c r="B12050" s="90"/>
      <c r="C12050" s="90"/>
      <c r="D12050" s="90"/>
      <c r="E12050" s="90"/>
      <c r="F12050" s="90"/>
      <c r="G12050" s="90"/>
      <c r="H12050" s="90"/>
    </row>
    <row r="12051" spans="1:8">
      <c r="A12051" s="90"/>
      <c r="B12051" s="90"/>
      <c r="C12051" s="90"/>
      <c r="D12051" s="90"/>
      <c r="E12051" s="90"/>
      <c r="F12051" s="90"/>
      <c r="G12051" s="90"/>
      <c r="H12051" s="90"/>
    </row>
    <row r="12052" spans="1:8">
      <c r="A12052" s="90"/>
      <c r="B12052" s="90"/>
      <c r="C12052" s="90"/>
      <c r="D12052" s="90"/>
      <c r="E12052" s="90"/>
      <c r="F12052" s="90"/>
      <c r="G12052" s="90"/>
      <c r="H12052" s="90"/>
    </row>
    <row r="12053" spans="1:8">
      <c r="A12053" s="90"/>
      <c r="B12053" s="90"/>
      <c r="C12053" s="90"/>
      <c r="D12053" s="90"/>
      <c r="E12053" s="90"/>
      <c r="F12053" s="90"/>
      <c r="G12053" s="90"/>
      <c r="H12053" s="90"/>
    </row>
    <row r="12054" spans="1:8">
      <c r="A12054" s="90"/>
      <c r="B12054" s="90"/>
      <c r="C12054" s="90"/>
      <c r="D12054" s="90"/>
      <c r="E12054" s="90"/>
      <c r="F12054" s="90"/>
      <c r="G12054" s="90"/>
      <c r="H12054" s="90"/>
    </row>
    <row r="12055" spans="1:8">
      <c r="A12055" s="90"/>
      <c r="B12055" s="90"/>
      <c r="C12055" s="90"/>
      <c r="D12055" s="90"/>
      <c r="E12055" s="90"/>
      <c r="F12055" s="90"/>
      <c r="G12055" s="90"/>
      <c r="H12055" s="90"/>
    </row>
    <row r="12056" spans="1:8">
      <c r="A12056" s="90"/>
      <c r="B12056" s="90"/>
      <c r="C12056" s="90"/>
      <c r="D12056" s="90"/>
      <c r="E12056" s="90"/>
      <c r="F12056" s="90"/>
      <c r="G12056" s="90"/>
      <c r="H12056" s="90"/>
    </row>
    <row r="12057" spans="1:8">
      <c r="A12057" s="90"/>
      <c r="B12057" s="90"/>
      <c r="C12057" s="90"/>
      <c r="D12057" s="90"/>
      <c r="E12057" s="90"/>
      <c r="F12057" s="90"/>
      <c r="G12057" s="90"/>
      <c r="H12057" s="90"/>
    </row>
    <row r="12058" spans="1:8">
      <c r="A12058" s="90"/>
      <c r="B12058" s="90"/>
      <c r="C12058" s="90"/>
      <c r="D12058" s="90"/>
      <c r="E12058" s="90"/>
      <c r="F12058" s="90"/>
      <c r="G12058" s="90"/>
      <c r="H12058" s="90"/>
    </row>
    <row r="12059" spans="1:8">
      <c r="A12059" s="90"/>
      <c r="B12059" s="90"/>
      <c r="C12059" s="90"/>
      <c r="D12059" s="90"/>
      <c r="E12059" s="90"/>
      <c r="F12059" s="90"/>
      <c r="G12059" s="90"/>
      <c r="H12059" s="90"/>
    </row>
    <row r="12060" spans="1:8">
      <c r="A12060" s="90"/>
      <c r="B12060" s="90"/>
      <c r="C12060" s="90"/>
      <c r="D12060" s="90"/>
      <c r="E12060" s="90"/>
      <c r="F12060" s="90"/>
      <c r="G12060" s="90"/>
      <c r="H12060" s="90"/>
    </row>
    <row r="12061" spans="1:8">
      <c r="A12061" s="90"/>
      <c r="B12061" s="90"/>
      <c r="C12061" s="90"/>
      <c r="D12061" s="90"/>
      <c r="E12061" s="90"/>
      <c r="F12061" s="90"/>
      <c r="G12061" s="90"/>
      <c r="H12061" s="90"/>
    </row>
    <row r="12062" spans="1:8">
      <c r="A12062" s="90"/>
      <c r="B12062" s="90"/>
      <c r="C12062" s="90"/>
      <c r="D12062" s="90"/>
      <c r="E12062" s="90"/>
      <c r="F12062" s="90"/>
      <c r="G12062" s="90"/>
      <c r="H12062" s="90"/>
    </row>
    <row r="12063" spans="1:8">
      <c r="A12063" s="90"/>
      <c r="B12063" s="90"/>
      <c r="C12063" s="90"/>
      <c r="D12063" s="90"/>
      <c r="E12063" s="90"/>
      <c r="F12063" s="90"/>
      <c r="G12063" s="90"/>
      <c r="H12063" s="90"/>
    </row>
    <row r="12064" spans="1:8">
      <c r="A12064" s="90"/>
      <c r="B12064" s="90"/>
      <c r="C12064" s="90"/>
      <c r="D12064" s="90"/>
      <c r="E12064" s="90"/>
      <c r="F12064" s="90"/>
      <c r="G12064" s="90"/>
      <c r="H12064" s="90"/>
    </row>
    <row r="12065" spans="1:8">
      <c r="A12065" s="90"/>
      <c r="B12065" s="90"/>
      <c r="C12065" s="90"/>
      <c r="D12065" s="90"/>
      <c r="E12065" s="90"/>
      <c r="F12065" s="90"/>
      <c r="G12065" s="90"/>
      <c r="H12065" s="90"/>
    </row>
    <row r="12066" spans="1:8">
      <c r="A12066" s="90"/>
      <c r="B12066" s="90"/>
      <c r="C12066" s="90"/>
      <c r="D12066" s="90"/>
      <c r="E12066" s="90"/>
      <c r="F12066" s="90"/>
      <c r="G12066" s="90"/>
      <c r="H12066" s="90"/>
    </row>
    <row r="12067" spans="1:8">
      <c r="A12067" s="90"/>
      <c r="B12067" s="90"/>
      <c r="C12067" s="90"/>
      <c r="D12067" s="90"/>
      <c r="E12067" s="90"/>
      <c r="F12067" s="90"/>
      <c r="G12067" s="90"/>
      <c r="H12067" s="90"/>
    </row>
    <row r="12068" spans="1:8">
      <c r="A12068" s="90"/>
      <c r="B12068" s="90"/>
      <c r="C12068" s="90"/>
      <c r="D12068" s="90"/>
      <c r="E12068" s="90"/>
      <c r="F12068" s="90"/>
      <c r="G12068" s="90"/>
      <c r="H12068" s="90"/>
    </row>
    <row r="12069" spans="1:8">
      <c r="A12069" s="90"/>
      <c r="B12069" s="90"/>
      <c r="C12069" s="90"/>
      <c r="D12069" s="90"/>
      <c r="E12069" s="90"/>
      <c r="F12069" s="90"/>
      <c r="G12069" s="90"/>
      <c r="H12069" s="90"/>
    </row>
    <row r="12070" spans="1:8">
      <c r="A12070" s="90"/>
      <c r="B12070" s="90"/>
      <c r="C12070" s="90"/>
      <c r="D12070" s="90"/>
      <c r="E12070" s="90"/>
      <c r="F12070" s="90"/>
      <c r="G12070" s="90"/>
      <c r="H12070" s="90"/>
    </row>
    <row r="12071" spans="1:8">
      <c r="A12071" s="90"/>
      <c r="B12071" s="90"/>
      <c r="C12071" s="90"/>
      <c r="D12071" s="90"/>
      <c r="E12071" s="90"/>
      <c r="F12071" s="90"/>
      <c r="G12071" s="90"/>
      <c r="H12071" s="90"/>
    </row>
    <row r="12072" spans="1:8">
      <c r="A12072" s="90"/>
      <c r="B12072" s="90"/>
      <c r="C12072" s="90"/>
      <c r="D12072" s="90"/>
      <c r="E12072" s="90"/>
      <c r="F12072" s="90"/>
      <c r="G12072" s="90"/>
      <c r="H12072" s="90"/>
    </row>
    <row r="12073" spans="1:8">
      <c r="A12073" s="90"/>
      <c r="B12073" s="90"/>
      <c r="C12073" s="90"/>
      <c r="D12073" s="90"/>
      <c r="E12073" s="90"/>
      <c r="F12073" s="90"/>
      <c r="G12073" s="90"/>
      <c r="H12073" s="90"/>
    </row>
    <row r="12074" spans="1:8">
      <c r="A12074" s="90"/>
      <c r="B12074" s="90"/>
      <c r="C12074" s="90"/>
      <c r="D12074" s="90"/>
      <c r="E12074" s="90"/>
      <c r="F12074" s="90"/>
      <c r="G12074" s="90"/>
      <c r="H12074" s="90"/>
    </row>
    <row r="12075" spans="1:8">
      <c r="A12075" s="90"/>
      <c r="B12075" s="90"/>
      <c r="C12075" s="90"/>
      <c r="D12075" s="90"/>
      <c r="E12075" s="90"/>
      <c r="F12075" s="90"/>
      <c r="G12075" s="90"/>
      <c r="H12075" s="90"/>
    </row>
    <row r="12076" spans="1:8">
      <c r="A12076" s="90"/>
      <c r="B12076" s="90"/>
      <c r="C12076" s="90"/>
      <c r="D12076" s="90"/>
      <c r="E12076" s="90"/>
      <c r="F12076" s="90"/>
      <c r="G12076" s="90"/>
      <c r="H12076" s="90"/>
    </row>
    <row r="12077" spans="1:8">
      <c r="A12077" s="90"/>
      <c r="B12077" s="90"/>
      <c r="C12077" s="90"/>
      <c r="D12077" s="90"/>
      <c r="E12077" s="90"/>
      <c r="F12077" s="90"/>
      <c r="G12077" s="90"/>
      <c r="H12077" s="90"/>
    </row>
    <row r="12078" spans="1:8">
      <c r="A12078" s="90"/>
      <c r="B12078" s="90"/>
      <c r="C12078" s="90"/>
      <c r="D12078" s="90"/>
      <c r="E12078" s="90"/>
      <c r="F12078" s="90"/>
      <c r="G12078" s="90"/>
      <c r="H12078" s="90"/>
    </row>
    <row r="12079" spans="1:8">
      <c r="A12079" s="90"/>
      <c r="B12079" s="90"/>
      <c r="C12079" s="90"/>
      <c r="D12079" s="90"/>
      <c r="E12079" s="90"/>
      <c r="F12079" s="90"/>
      <c r="G12079" s="90"/>
      <c r="H12079" s="90"/>
    </row>
    <row r="12080" spans="1:8">
      <c r="A12080" s="90"/>
      <c r="B12080" s="90"/>
      <c r="C12080" s="90"/>
      <c r="D12080" s="90"/>
      <c r="E12080" s="90"/>
      <c r="F12080" s="90"/>
      <c r="G12080" s="90"/>
      <c r="H12080" s="90"/>
    </row>
    <row r="12081" spans="1:8">
      <c r="A12081" s="90"/>
      <c r="B12081" s="90"/>
      <c r="C12081" s="90"/>
      <c r="D12081" s="90"/>
      <c r="E12081" s="90"/>
      <c r="F12081" s="90"/>
      <c r="G12081" s="90"/>
      <c r="H12081" s="90"/>
    </row>
    <row r="12082" spans="1:8">
      <c r="A12082" s="90"/>
      <c r="B12082" s="90"/>
      <c r="C12082" s="90"/>
      <c r="D12082" s="90"/>
      <c r="E12082" s="90"/>
      <c r="F12082" s="90"/>
      <c r="G12082" s="90"/>
      <c r="H12082" s="90"/>
    </row>
    <row r="12083" spans="1:8">
      <c r="A12083" s="90"/>
      <c r="B12083" s="90"/>
      <c r="C12083" s="90"/>
      <c r="D12083" s="90"/>
      <c r="E12083" s="90"/>
      <c r="F12083" s="90"/>
      <c r="G12083" s="90"/>
      <c r="H12083" s="90"/>
    </row>
    <row r="12084" spans="1:8">
      <c r="A12084" s="90"/>
      <c r="B12084" s="90"/>
      <c r="C12084" s="90"/>
      <c r="D12084" s="90"/>
      <c r="E12084" s="90"/>
      <c r="F12084" s="90"/>
      <c r="G12084" s="90"/>
      <c r="H12084" s="90"/>
    </row>
    <row r="12085" spans="1:8">
      <c r="A12085" s="90"/>
      <c r="B12085" s="90"/>
      <c r="C12085" s="90"/>
      <c r="D12085" s="90"/>
      <c r="E12085" s="90"/>
      <c r="F12085" s="90"/>
      <c r="G12085" s="90"/>
      <c r="H12085" s="90"/>
    </row>
    <row r="12086" spans="1:8">
      <c r="A12086" s="90"/>
      <c r="B12086" s="90"/>
      <c r="C12086" s="90"/>
      <c r="D12086" s="90"/>
      <c r="E12086" s="90"/>
      <c r="F12086" s="90"/>
      <c r="G12086" s="90"/>
      <c r="H12086" s="90"/>
    </row>
    <row r="12087" spans="1:8">
      <c r="A12087" s="90"/>
      <c r="B12087" s="90"/>
      <c r="C12087" s="90"/>
      <c r="D12087" s="90"/>
      <c r="E12087" s="90"/>
      <c r="F12087" s="90"/>
      <c r="G12087" s="90"/>
      <c r="H12087" s="90"/>
    </row>
    <row r="12088" spans="1:8">
      <c r="A12088" s="90"/>
      <c r="B12088" s="90"/>
      <c r="C12088" s="90"/>
      <c r="D12088" s="90"/>
      <c r="E12088" s="90"/>
      <c r="F12088" s="90"/>
      <c r="G12088" s="90"/>
      <c r="H12088" s="90"/>
    </row>
    <row r="12089" spans="1:8">
      <c r="A12089" s="90"/>
      <c r="B12089" s="90"/>
      <c r="C12089" s="90"/>
      <c r="D12089" s="90"/>
      <c r="E12089" s="90"/>
      <c r="F12089" s="90"/>
      <c r="G12089" s="90"/>
      <c r="H12089" s="90"/>
    </row>
    <row r="12090" spans="1:8">
      <c r="A12090" s="90"/>
      <c r="B12090" s="90"/>
      <c r="C12090" s="90"/>
      <c r="D12090" s="90"/>
      <c r="E12090" s="90"/>
      <c r="F12090" s="90"/>
      <c r="G12090" s="90"/>
      <c r="H12090" s="90"/>
    </row>
    <row r="12091" spans="1:8">
      <c r="A12091" s="90"/>
      <c r="B12091" s="90"/>
      <c r="C12091" s="90"/>
      <c r="D12091" s="90"/>
      <c r="E12091" s="90"/>
      <c r="F12091" s="90"/>
      <c r="G12091" s="90"/>
      <c r="H12091" s="90"/>
    </row>
    <row r="12092" spans="1:8">
      <c r="A12092" s="90"/>
      <c r="B12092" s="90"/>
      <c r="C12092" s="90"/>
      <c r="D12092" s="90"/>
      <c r="E12092" s="90"/>
      <c r="F12092" s="90"/>
      <c r="G12092" s="90"/>
      <c r="H12092" s="90"/>
    </row>
    <row r="12093" spans="1:8">
      <c r="A12093" s="90"/>
      <c r="B12093" s="90"/>
      <c r="C12093" s="90"/>
      <c r="D12093" s="90"/>
      <c r="E12093" s="90"/>
      <c r="F12093" s="90"/>
      <c r="G12093" s="90"/>
      <c r="H12093" s="90"/>
    </row>
    <row r="12094" spans="1:8">
      <c r="A12094" s="90"/>
      <c r="B12094" s="90"/>
      <c r="C12094" s="90"/>
      <c r="D12094" s="90"/>
      <c r="E12094" s="90"/>
      <c r="F12094" s="90"/>
      <c r="G12094" s="90"/>
      <c r="H12094" s="90"/>
    </row>
    <row r="12095" spans="1:8">
      <c r="A12095" s="90"/>
      <c r="B12095" s="90"/>
      <c r="C12095" s="90"/>
      <c r="D12095" s="90"/>
      <c r="E12095" s="90"/>
      <c r="F12095" s="90"/>
      <c r="G12095" s="90"/>
      <c r="H12095" s="90"/>
    </row>
    <row r="12096" spans="1:8">
      <c r="A12096" s="90"/>
      <c r="B12096" s="90"/>
      <c r="C12096" s="90"/>
      <c r="D12096" s="90"/>
      <c r="E12096" s="90"/>
      <c r="F12096" s="90"/>
      <c r="G12096" s="90"/>
      <c r="H12096" s="90"/>
    </row>
    <row r="12097" spans="1:8">
      <c r="A12097" s="90"/>
      <c r="B12097" s="90"/>
      <c r="C12097" s="90"/>
      <c r="D12097" s="90"/>
      <c r="E12097" s="90"/>
      <c r="F12097" s="90"/>
      <c r="G12097" s="90"/>
      <c r="H12097" s="90"/>
    </row>
    <row r="12098" spans="1:8">
      <c r="A12098" s="90"/>
      <c r="B12098" s="90"/>
      <c r="C12098" s="90"/>
      <c r="D12098" s="90"/>
      <c r="E12098" s="90"/>
      <c r="F12098" s="90"/>
      <c r="G12098" s="90"/>
      <c r="H12098" s="90"/>
    </row>
    <row r="12099" spans="1:8">
      <c r="A12099" s="90"/>
      <c r="B12099" s="90"/>
      <c r="C12099" s="90"/>
      <c r="D12099" s="90"/>
      <c r="E12099" s="90"/>
      <c r="F12099" s="90"/>
      <c r="G12099" s="90"/>
      <c r="H12099" s="90"/>
    </row>
    <row r="12100" spans="1:8">
      <c r="A12100" s="90"/>
      <c r="B12100" s="90"/>
      <c r="C12100" s="90"/>
      <c r="D12100" s="90"/>
      <c r="E12100" s="90"/>
      <c r="F12100" s="90"/>
      <c r="G12100" s="90"/>
      <c r="H12100" s="90"/>
    </row>
    <row r="12101" spans="1:8">
      <c r="A12101" s="90"/>
      <c r="B12101" s="90"/>
      <c r="C12101" s="90"/>
      <c r="D12101" s="90"/>
      <c r="E12101" s="90"/>
      <c r="F12101" s="90"/>
      <c r="G12101" s="90"/>
      <c r="H12101" s="90"/>
    </row>
    <row r="12102" spans="1:8">
      <c r="A12102" s="90"/>
      <c r="B12102" s="90"/>
      <c r="C12102" s="90"/>
      <c r="D12102" s="90"/>
      <c r="E12102" s="90"/>
      <c r="F12102" s="90"/>
      <c r="G12102" s="90"/>
      <c r="H12102" s="90"/>
    </row>
    <row r="12103" spans="1:8">
      <c r="A12103" s="90"/>
      <c r="B12103" s="90"/>
      <c r="C12103" s="90"/>
      <c r="D12103" s="90"/>
      <c r="E12103" s="90"/>
      <c r="F12103" s="90"/>
      <c r="G12103" s="90"/>
      <c r="H12103" s="90"/>
    </row>
    <row r="12104" spans="1:8">
      <c r="A12104" s="90"/>
      <c r="B12104" s="90"/>
      <c r="C12104" s="90"/>
      <c r="D12104" s="90"/>
      <c r="E12104" s="90"/>
      <c r="F12104" s="90"/>
      <c r="G12104" s="90"/>
      <c r="H12104" s="90"/>
    </row>
    <row r="12105" spans="1:8">
      <c r="A12105" s="90"/>
      <c r="B12105" s="90"/>
      <c r="C12105" s="90"/>
      <c r="D12105" s="90"/>
      <c r="E12105" s="90"/>
      <c r="F12105" s="90"/>
      <c r="G12105" s="90"/>
      <c r="H12105" s="90"/>
    </row>
    <row r="12106" spans="1:8">
      <c r="A12106" s="90"/>
      <c r="B12106" s="90"/>
      <c r="C12106" s="90"/>
      <c r="D12106" s="90"/>
      <c r="E12106" s="90"/>
      <c r="F12106" s="90"/>
      <c r="G12106" s="90"/>
      <c r="H12106" s="90"/>
    </row>
    <row r="12107" spans="1:8">
      <c r="A12107" s="90"/>
      <c r="B12107" s="90"/>
      <c r="C12107" s="90"/>
      <c r="D12107" s="90"/>
      <c r="E12107" s="90"/>
      <c r="F12107" s="90"/>
      <c r="G12107" s="90"/>
      <c r="H12107" s="90"/>
    </row>
    <row r="12108" spans="1:8">
      <c r="A12108" s="90"/>
      <c r="B12108" s="90"/>
      <c r="C12108" s="90"/>
      <c r="D12108" s="90"/>
      <c r="E12108" s="90"/>
      <c r="F12108" s="90"/>
      <c r="G12108" s="90"/>
      <c r="H12108" s="90"/>
    </row>
    <row r="12109" spans="1:8">
      <c r="A12109" s="90"/>
      <c r="B12109" s="90"/>
      <c r="C12109" s="90"/>
      <c r="D12109" s="90"/>
      <c r="E12109" s="90"/>
      <c r="F12109" s="90"/>
      <c r="G12109" s="90"/>
      <c r="H12109" s="90"/>
    </row>
    <row r="12110" spans="1:8">
      <c r="A12110" s="90"/>
      <c r="B12110" s="90"/>
      <c r="C12110" s="90"/>
      <c r="D12110" s="90"/>
      <c r="E12110" s="90"/>
      <c r="F12110" s="90"/>
      <c r="G12110" s="90"/>
      <c r="H12110" s="90"/>
    </row>
    <row r="12111" spans="1:8">
      <c r="A12111" s="90"/>
      <c r="B12111" s="90"/>
      <c r="C12111" s="90"/>
      <c r="D12111" s="90"/>
      <c r="E12111" s="90"/>
      <c r="F12111" s="90"/>
      <c r="G12111" s="90"/>
      <c r="H12111" s="90"/>
    </row>
    <row r="12112" spans="1:8">
      <c r="A12112" s="90"/>
      <c r="B12112" s="90"/>
      <c r="C12112" s="90"/>
      <c r="D12112" s="90"/>
      <c r="E12112" s="90"/>
      <c r="F12112" s="90"/>
      <c r="G12112" s="90"/>
      <c r="H12112" s="90"/>
    </row>
    <row r="12113" spans="1:8">
      <c r="A12113" s="90"/>
      <c r="B12113" s="90"/>
      <c r="C12113" s="90"/>
      <c r="D12113" s="90"/>
      <c r="E12113" s="90"/>
      <c r="F12113" s="90"/>
      <c r="G12113" s="90"/>
      <c r="H12113" s="90"/>
    </row>
    <row r="12114" spans="1:8">
      <c r="A12114" s="90"/>
      <c r="B12114" s="90"/>
      <c r="C12114" s="90"/>
      <c r="D12114" s="90"/>
      <c r="E12114" s="90"/>
      <c r="F12114" s="90"/>
      <c r="G12114" s="90"/>
      <c r="H12114" s="90"/>
    </row>
    <row r="12115" spans="1:8">
      <c r="A12115" s="90"/>
      <c r="B12115" s="90"/>
      <c r="C12115" s="90"/>
      <c r="D12115" s="90"/>
      <c r="E12115" s="90"/>
      <c r="F12115" s="90"/>
      <c r="G12115" s="90"/>
      <c r="H12115" s="90"/>
    </row>
    <row r="12116" spans="1:8">
      <c r="A12116" s="90"/>
      <c r="B12116" s="90"/>
      <c r="C12116" s="90"/>
      <c r="D12116" s="90"/>
      <c r="E12116" s="90"/>
      <c r="F12116" s="90"/>
      <c r="G12116" s="90"/>
      <c r="H12116" s="90"/>
    </row>
    <row r="12117" spans="1:8">
      <c r="A12117" s="90"/>
      <c r="B12117" s="90"/>
      <c r="C12117" s="90"/>
      <c r="D12117" s="90"/>
      <c r="E12117" s="90"/>
      <c r="F12117" s="90"/>
      <c r="G12117" s="90"/>
      <c r="H12117" s="90"/>
    </row>
    <row r="12118" spans="1:8">
      <c r="A12118" s="90"/>
      <c r="B12118" s="90"/>
      <c r="C12118" s="90"/>
      <c r="D12118" s="90"/>
      <c r="E12118" s="90"/>
      <c r="F12118" s="90"/>
      <c r="G12118" s="90"/>
      <c r="H12118" s="90"/>
    </row>
    <row r="12119" spans="1:8">
      <c r="A12119" s="90"/>
      <c r="B12119" s="90"/>
      <c r="C12119" s="90"/>
      <c r="D12119" s="90"/>
      <c r="E12119" s="90"/>
      <c r="F12119" s="90"/>
      <c r="G12119" s="90"/>
      <c r="H12119" s="90"/>
    </row>
    <row r="12120" spans="1:8">
      <c r="A12120" s="90"/>
      <c r="B12120" s="90"/>
      <c r="C12120" s="90"/>
      <c r="D12120" s="90"/>
      <c r="E12120" s="90"/>
      <c r="F12120" s="90"/>
      <c r="G12120" s="90"/>
      <c r="H12120" s="90"/>
    </row>
    <row r="12121" spans="1:8">
      <c r="A12121" s="90"/>
      <c r="B12121" s="90"/>
      <c r="C12121" s="90"/>
      <c r="D12121" s="90"/>
      <c r="E12121" s="90"/>
      <c r="F12121" s="90"/>
      <c r="G12121" s="90"/>
      <c r="H12121" s="90"/>
    </row>
    <row r="12122" spans="1:8">
      <c r="A12122" s="90"/>
      <c r="B12122" s="90"/>
      <c r="C12122" s="90"/>
      <c r="D12122" s="90"/>
      <c r="E12122" s="90"/>
      <c r="F12122" s="90"/>
      <c r="G12122" s="90"/>
      <c r="H12122" s="90"/>
    </row>
    <row r="12123" spans="1:8">
      <c r="A12123" s="90"/>
      <c r="B12123" s="90"/>
      <c r="C12123" s="90"/>
      <c r="D12123" s="90"/>
      <c r="E12123" s="90"/>
      <c r="F12123" s="90"/>
      <c r="G12123" s="90"/>
      <c r="H12123" s="90"/>
    </row>
    <row r="12124" spans="1:8">
      <c r="A12124" s="90"/>
      <c r="B12124" s="90"/>
      <c r="C12124" s="90"/>
      <c r="D12124" s="90"/>
      <c r="E12124" s="90"/>
      <c r="F12124" s="90"/>
      <c r="G12124" s="90"/>
      <c r="H12124" s="90"/>
    </row>
    <row r="12125" spans="1:8">
      <c r="A12125" s="90"/>
      <c r="B12125" s="90"/>
      <c r="C12125" s="90"/>
      <c r="D12125" s="90"/>
      <c r="E12125" s="90"/>
      <c r="F12125" s="90"/>
      <c r="G12125" s="90"/>
      <c r="H12125" s="90"/>
    </row>
    <row r="12126" spans="1:8">
      <c r="A12126" s="90"/>
      <c r="B12126" s="90"/>
      <c r="C12126" s="90"/>
      <c r="D12126" s="90"/>
      <c r="E12126" s="90"/>
      <c r="F12126" s="90"/>
      <c r="G12126" s="90"/>
      <c r="H12126" s="90"/>
    </row>
    <row r="12127" spans="1:8">
      <c r="A12127" s="90"/>
      <c r="B12127" s="90"/>
      <c r="C12127" s="90"/>
      <c r="D12127" s="90"/>
      <c r="E12127" s="90"/>
      <c r="F12127" s="90"/>
      <c r="G12127" s="90"/>
      <c r="H12127" s="90"/>
    </row>
    <row r="12128" spans="1:8">
      <c r="A12128" s="90"/>
      <c r="B12128" s="90"/>
      <c r="C12128" s="90"/>
      <c r="D12128" s="90"/>
      <c r="E12128" s="90"/>
      <c r="F12128" s="90"/>
      <c r="G12128" s="90"/>
      <c r="H12128" s="90"/>
    </row>
    <row r="12129" spans="1:8">
      <c r="A12129" s="90"/>
      <c r="B12129" s="90"/>
      <c r="C12129" s="90"/>
      <c r="D12129" s="90"/>
      <c r="E12129" s="90"/>
      <c r="F12129" s="90"/>
      <c r="G12129" s="90"/>
      <c r="H12129" s="90"/>
    </row>
    <row r="12130" spans="1:8">
      <c r="A12130" s="90"/>
      <c r="B12130" s="90"/>
      <c r="C12130" s="90"/>
      <c r="D12130" s="90"/>
      <c r="E12130" s="90"/>
      <c r="F12130" s="90"/>
      <c r="G12130" s="90"/>
      <c r="H12130" s="90"/>
    </row>
    <row r="12131" spans="1:8">
      <c r="A12131" s="90"/>
      <c r="B12131" s="90"/>
      <c r="C12131" s="90"/>
      <c r="D12131" s="90"/>
      <c r="E12131" s="90"/>
      <c r="F12131" s="90"/>
      <c r="G12131" s="90"/>
      <c r="H12131" s="90"/>
    </row>
    <row r="12132" spans="1:8">
      <c r="A12132" s="90"/>
      <c r="B12132" s="90"/>
      <c r="C12132" s="90"/>
      <c r="D12132" s="90"/>
      <c r="E12132" s="90"/>
      <c r="F12132" s="90"/>
      <c r="G12132" s="90"/>
      <c r="H12132" s="90"/>
    </row>
    <row r="12133" spans="1:8">
      <c r="A12133" s="90"/>
      <c r="B12133" s="90"/>
      <c r="C12133" s="90"/>
      <c r="D12133" s="90"/>
      <c r="E12133" s="90"/>
      <c r="F12133" s="90"/>
      <c r="G12133" s="90"/>
      <c r="H12133" s="90"/>
    </row>
    <row r="12134" spans="1:8">
      <c r="A12134" s="90"/>
      <c r="B12134" s="90"/>
      <c r="C12134" s="90"/>
      <c r="D12134" s="90"/>
      <c r="E12134" s="90"/>
      <c r="F12134" s="90"/>
      <c r="G12134" s="90"/>
      <c r="H12134" s="90"/>
    </row>
    <row r="12135" spans="1:8">
      <c r="A12135" s="90"/>
      <c r="B12135" s="90"/>
      <c r="C12135" s="90"/>
      <c r="D12135" s="90"/>
      <c r="E12135" s="90"/>
      <c r="F12135" s="90"/>
      <c r="G12135" s="90"/>
      <c r="H12135" s="90"/>
    </row>
    <row r="12136" spans="1:8">
      <c r="A12136" s="90"/>
      <c r="B12136" s="90"/>
      <c r="C12136" s="90"/>
      <c r="D12136" s="90"/>
      <c r="E12136" s="90"/>
      <c r="F12136" s="90"/>
      <c r="G12136" s="90"/>
      <c r="H12136" s="90"/>
    </row>
    <row r="12137" spans="1:8">
      <c r="A12137" s="90"/>
      <c r="B12137" s="90"/>
      <c r="C12137" s="90"/>
      <c r="D12137" s="90"/>
      <c r="E12137" s="90"/>
      <c r="F12137" s="90"/>
      <c r="G12137" s="90"/>
      <c r="H12137" s="90"/>
    </row>
    <row r="12138" spans="1:8">
      <c r="A12138" s="90"/>
      <c r="B12138" s="90"/>
      <c r="C12138" s="90"/>
      <c r="D12138" s="90"/>
      <c r="E12138" s="90"/>
      <c r="F12138" s="90"/>
      <c r="G12138" s="90"/>
      <c r="H12138" s="90"/>
    </row>
    <row r="12139" spans="1:8">
      <c r="A12139" s="90"/>
      <c r="B12139" s="90"/>
      <c r="C12139" s="90"/>
      <c r="D12139" s="90"/>
      <c r="E12139" s="90"/>
      <c r="F12139" s="90"/>
      <c r="G12139" s="90"/>
      <c r="H12139" s="90"/>
    </row>
    <row r="12140" spans="1:8">
      <c r="A12140" s="90"/>
      <c r="B12140" s="90"/>
      <c r="C12140" s="90"/>
      <c r="D12140" s="90"/>
      <c r="E12140" s="90"/>
      <c r="F12140" s="90"/>
      <c r="G12140" s="90"/>
      <c r="H12140" s="90"/>
    </row>
    <row r="12141" spans="1:8">
      <c r="A12141" s="90"/>
      <c r="B12141" s="90"/>
      <c r="C12141" s="90"/>
      <c r="D12141" s="90"/>
      <c r="E12141" s="90"/>
      <c r="F12141" s="90"/>
      <c r="G12141" s="90"/>
      <c r="H12141" s="90"/>
    </row>
    <row r="12142" spans="1:8">
      <c r="A12142" s="90"/>
      <c r="B12142" s="90"/>
      <c r="C12142" s="90"/>
      <c r="D12142" s="90"/>
      <c r="E12142" s="90"/>
      <c r="F12142" s="90"/>
      <c r="G12142" s="90"/>
      <c r="H12142" s="90"/>
    </row>
    <row r="12143" spans="1:8">
      <c r="A12143" s="90"/>
      <c r="B12143" s="90"/>
      <c r="C12143" s="90"/>
      <c r="D12143" s="90"/>
      <c r="E12143" s="90"/>
      <c r="F12143" s="90"/>
      <c r="G12143" s="90"/>
      <c r="H12143" s="90"/>
    </row>
    <row r="12144" spans="1:8">
      <c r="A12144" s="90"/>
      <c r="B12144" s="90"/>
      <c r="C12144" s="90"/>
      <c r="D12144" s="90"/>
      <c r="E12144" s="90"/>
      <c r="F12144" s="90"/>
      <c r="G12144" s="90"/>
      <c r="H12144" s="90"/>
    </row>
    <row r="12145" spans="1:8">
      <c r="A12145" s="90"/>
      <c r="B12145" s="90"/>
      <c r="C12145" s="90"/>
      <c r="D12145" s="90"/>
      <c r="E12145" s="90"/>
      <c r="F12145" s="90"/>
      <c r="G12145" s="90"/>
      <c r="H12145" s="90"/>
    </row>
    <row r="12146" spans="1:8">
      <c r="A12146" s="90"/>
      <c r="B12146" s="90"/>
      <c r="C12146" s="90"/>
      <c r="D12146" s="90"/>
      <c r="E12146" s="90"/>
      <c r="F12146" s="90"/>
      <c r="G12146" s="90"/>
      <c r="H12146" s="90"/>
    </row>
    <row r="12147" spans="1:8">
      <c r="A12147" s="90"/>
      <c r="B12147" s="90"/>
      <c r="C12147" s="90"/>
      <c r="D12147" s="90"/>
      <c r="E12147" s="90"/>
      <c r="F12147" s="90"/>
      <c r="G12147" s="90"/>
      <c r="H12147" s="90"/>
    </row>
    <row r="12148" spans="1:8">
      <c r="A12148" s="90"/>
      <c r="B12148" s="90"/>
      <c r="C12148" s="90"/>
      <c r="D12148" s="90"/>
      <c r="E12148" s="90"/>
      <c r="F12148" s="90"/>
      <c r="G12148" s="90"/>
      <c r="H12148" s="90"/>
    </row>
    <row r="12149" spans="1:8">
      <c r="A12149" s="90"/>
      <c r="B12149" s="90"/>
      <c r="C12149" s="90"/>
      <c r="D12149" s="90"/>
      <c r="E12149" s="90"/>
      <c r="F12149" s="90"/>
      <c r="G12149" s="90"/>
      <c r="H12149" s="90"/>
    </row>
    <row r="12150" spans="1:8">
      <c r="A12150" s="90"/>
      <c r="B12150" s="90"/>
      <c r="C12150" s="90"/>
      <c r="D12150" s="90"/>
      <c r="E12150" s="90"/>
      <c r="F12150" s="90"/>
      <c r="G12150" s="90"/>
      <c r="H12150" s="90"/>
    </row>
    <row r="12151" spans="1:8">
      <c r="A12151" s="90"/>
      <c r="B12151" s="90"/>
      <c r="C12151" s="90"/>
      <c r="D12151" s="90"/>
      <c r="E12151" s="90"/>
      <c r="F12151" s="90"/>
      <c r="G12151" s="90"/>
      <c r="H12151" s="90"/>
    </row>
    <row r="12152" spans="1:8">
      <c r="A12152" s="90"/>
      <c r="B12152" s="90"/>
      <c r="C12152" s="90"/>
      <c r="D12152" s="90"/>
      <c r="E12152" s="90"/>
      <c r="F12152" s="90"/>
      <c r="G12152" s="90"/>
      <c r="H12152" s="90"/>
    </row>
    <row r="12153" spans="1:8">
      <c r="A12153" s="90"/>
      <c r="B12153" s="90"/>
      <c r="C12153" s="90"/>
      <c r="D12153" s="90"/>
      <c r="E12153" s="90"/>
      <c r="F12153" s="90"/>
      <c r="G12153" s="90"/>
      <c r="H12153" s="90"/>
    </row>
    <row r="12154" spans="1:8">
      <c r="A12154" s="90"/>
      <c r="B12154" s="90"/>
      <c r="C12154" s="90"/>
      <c r="D12154" s="90"/>
      <c r="E12154" s="90"/>
      <c r="F12154" s="90"/>
      <c r="G12154" s="90"/>
      <c r="H12154" s="90"/>
    </row>
    <row r="12155" spans="1:8">
      <c r="A12155" s="90"/>
      <c r="B12155" s="90"/>
      <c r="C12155" s="90"/>
      <c r="D12155" s="90"/>
      <c r="E12155" s="90"/>
      <c r="F12155" s="90"/>
      <c r="G12155" s="90"/>
      <c r="H12155" s="90"/>
    </row>
    <row r="12156" spans="1:8">
      <c r="A12156" s="90"/>
      <c r="B12156" s="90"/>
      <c r="C12156" s="90"/>
      <c r="D12156" s="90"/>
      <c r="E12156" s="90"/>
      <c r="F12156" s="90"/>
      <c r="G12156" s="90"/>
      <c r="H12156" s="90"/>
    </row>
    <row r="12157" spans="1:8">
      <c r="A12157" s="90"/>
      <c r="B12157" s="90"/>
      <c r="C12157" s="90"/>
      <c r="D12157" s="90"/>
      <c r="E12157" s="90"/>
      <c r="F12157" s="90"/>
      <c r="G12157" s="90"/>
      <c r="H12157" s="90"/>
    </row>
    <row r="12158" spans="1:8">
      <c r="A12158" s="90"/>
      <c r="B12158" s="90"/>
      <c r="C12158" s="90"/>
      <c r="D12158" s="90"/>
      <c r="E12158" s="90"/>
      <c r="F12158" s="90"/>
      <c r="G12158" s="90"/>
      <c r="H12158" s="90"/>
    </row>
    <row r="12159" spans="1:8">
      <c r="A12159" s="90"/>
      <c r="B12159" s="90"/>
      <c r="C12159" s="90"/>
      <c r="D12159" s="90"/>
      <c r="E12159" s="90"/>
      <c r="F12159" s="90"/>
      <c r="G12159" s="90"/>
      <c r="H12159" s="90"/>
    </row>
    <row r="12160" spans="1:8">
      <c r="A12160" s="90"/>
      <c r="B12160" s="90"/>
      <c r="C12160" s="90"/>
      <c r="D12160" s="90"/>
      <c r="E12160" s="90"/>
      <c r="F12160" s="90"/>
      <c r="G12160" s="90"/>
      <c r="H12160" s="90"/>
    </row>
    <row r="12161" spans="1:8">
      <c r="A12161" s="90"/>
      <c r="B12161" s="90"/>
      <c r="C12161" s="90"/>
      <c r="D12161" s="90"/>
      <c r="E12161" s="90"/>
      <c r="F12161" s="90"/>
      <c r="G12161" s="90"/>
      <c r="H12161" s="90"/>
    </row>
    <row r="12162" spans="1:8">
      <c r="A12162" s="90"/>
      <c r="B12162" s="90"/>
      <c r="C12162" s="90"/>
      <c r="D12162" s="90"/>
      <c r="E12162" s="90"/>
      <c r="F12162" s="90"/>
      <c r="G12162" s="90"/>
      <c r="H12162" s="90"/>
    </row>
    <row r="12163" spans="1:8">
      <c r="A12163" s="90"/>
      <c r="B12163" s="90"/>
      <c r="C12163" s="90"/>
      <c r="D12163" s="90"/>
      <c r="E12163" s="90"/>
      <c r="F12163" s="90"/>
      <c r="G12163" s="90"/>
      <c r="H12163" s="90"/>
    </row>
    <row r="12164" spans="1:8">
      <c r="A12164" s="90"/>
      <c r="B12164" s="90"/>
      <c r="C12164" s="90"/>
      <c r="D12164" s="90"/>
      <c r="E12164" s="90"/>
      <c r="F12164" s="90"/>
      <c r="G12164" s="90"/>
      <c r="H12164" s="90"/>
    </row>
    <row r="12165" spans="1:8">
      <c r="A12165" s="90"/>
      <c r="B12165" s="90"/>
      <c r="C12165" s="90"/>
      <c r="D12165" s="90"/>
      <c r="E12165" s="90"/>
      <c r="F12165" s="90"/>
      <c r="G12165" s="90"/>
      <c r="H12165" s="90"/>
    </row>
    <row r="12166" spans="1:8">
      <c r="A12166" s="90"/>
      <c r="B12166" s="90"/>
      <c r="C12166" s="90"/>
      <c r="D12166" s="90"/>
      <c r="E12166" s="90"/>
      <c r="F12166" s="90"/>
      <c r="G12166" s="90"/>
      <c r="H12166" s="90"/>
    </row>
    <row r="12167" spans="1:8">
      <c r="A12167" s="90"/>
      <c r="B12167" s="90"/>
      <c r="C12167" s="90"/>
      <c r="D12167" s="90"/>
      <c r="E12167" s="90"/>
      <c r="F12167" s="90"/>
      <c r="G12167" s="90"/>
      <c r="H12167" s="90"/>
    </row>
    <row r="12168" spans="1:8">
      <c r="A12168" s="90"/>
      <c r="B12168" s="90"/>
      <c r="C12168" s="90"/>
      <c r="D12168" s="90"/>
      <c r="E12168" s="90"/>
      <c r="F12168" s="90"/>
      <c r="G12168" s="90"/>
      <c r="H12168" s="90"/>
    </row>
    <row r="12169" spans="1:8">
      <c r="A12169" s="90"/>
      <c r="B12169" s="90"/>
      <c r="C12169" s="90"/>
      <c r="D12169" s="90"/>
      <c r="E12169" s="90"/>
      <c r="F12169" s="90"/>
      <c r="G12169" s="90"/>
      <c r="H12169" s="90"/>
    </row>
    <row r="12170" spans="1:8">
      <c r="A12170" s="90"/>
      <c r="B12170" s="90"/>
      <c r="C12170" s="90"/>
      <c r="D12170" s="90"/>
      <c r="E12170" s="90"/>
      <c r="F12170" s="90"/>
      <c r="G12170" s="90"/>
      <c r="H12170" s="90"/>
    </row>
    <row r="12171" spans="1:8">
      <c r="A12171" s="90"/>
      <c r="B12171" s="90"/>
      <c r="C12171" s="90"/>
      <c r="D12171" s="90"/>
      <c r="E12171" s="90"/>
      <c r="F12171" s="90"/>
      <c r="G12171" s="90"/>
      <c r="H12171" s="90"/>
    </row>
    <row r="12172" spans="1:8">
      <c r="A12172" s="90"/>
      <c r="B12172" s="90"/>
      <c r="C12172" s="90"/>
      <c r="D12172" s="90"/>
      <c r="E12172" s="90"/>
      <c r="F12172" s="90"/>
      <c r="G12172" s="90"/>
      <c r="H12172" s="90"/>
    </row>
    <row r="12173" spans="1:8">
      <c r="A12173" s="90"/>
      <c r="B12173" s="90"/>
      <c r="C12173" s="90"/>
      <c r="D12173" s="90"/>
      <c r="E12173" s="90"/>
      <c r="F12173" s="90"/>
      <c r="G12173" s="90"/>
      <c r="H12173" s="90"/>
    </row>
    <row r="12174" spans="1:8">
      <c r="A12174" s="90"/>
      <c r="B12174" s="90"/>
      <c r="C12174" s="90"/>
      <c r="D12174" s="90"/>
      <c r="E12174" s="90"/>
      <c r="F12174" s="90"/>
      <c r="G12174" s="90"/>
      <c r="H12174" s="90"/>
    </row>
    <row r="12175" spans="1:8">
      <c r="A12175" s="90"/>
      <c r="B12175" s="90"/>
      <c r="C12175" s="90"/>
      <c r="D12175" s="90"/>
      <c r="E12175" s="90"/>
      <c r="F12175" s="90"/>
      <c r="G12175" s="90"/>
      <c r="H12175" s="90"/>
    </row>
    <row r="12176" spans="1:8">
      <c r="A12176" s="90"/>
      <c r="B12176" s="90"/>
      <c r="C12176" s="90"/>
      <c r="D12176" s="90"/>
      <c r="E12176" s="90"/>
      <c r="F12176" s="90"/>
      <c r="G12176" s="90"/>
      <c r="H12176" s="90"/>
    </row>
    <row r="12177" spans="1:8">
      <c r="A12177" s="90"/>
      <c r="B12177" s="90"/>
      <c r="C12177" s="90"/>
      <c r="D12177" s="90"/>
      <c r="E12177" s="90"/>
      <c r="F12177" s="90"/>
      <c r="G12177" s="90"/>
      <c r="H12177" s="90"/>
    </row>
    <row r="12178" spans="1:8">
      <c r="A12178" s="90"/>
      <c r="B12178" s="90"/>
      <c r="C12178" s="90"/>
      <c r="D12178" s="90"/>
      <c r="E12178" s="90"/>
      <c r="F12178" s="90"/>
      <c r="G12178" s="90"/>
      <c r="H12178" s="90"/>
    </row>
    <row r="12179" spans="1:8">
      <c r="A12179" s="90"/>
      <c r="B12179" s="90"/>
      <c r="C12179" s="90"/>
      <c r="D12179" s="90"/>
      <c r="E12179" s="90"/>
      <c r="F12179" s="90"/>
      <c r="G12179" s="90"/>
      <c r="H12179" s="90"/>
    </row>
    <row r="12180" spans="1:8">
      <c r="A12180" s="90"/>
      <c r="B12180" s="90"/>
      <c r="C12180" s="90"/>
      <c r="D12180" s="90"/>
      <c r="E12180" s="90"/>
      <c r="F12180" s="90"/>
      <c r="G12180" s="90"/>
      <c r="H12180" s="90"/>
    </row>
    <row r="12181" spans="1:8">
      <c r="A12181" s="90"/>
      <c r="B12181" s="90"/>
      <c r="C12181" s="90"/>
      <c r="D12181" s="90"/>
      <c r="E12181" s="90"/>
      <c r="F12181" s="90"/>
      <c r="G12181" s="90"/>
      <c r="H12181" s="90"/>
    </row>
    <row r="12182" spans="1:8">
      <c r="A12182" s="90"/>
      <c r="B12182" s="90"/>
      <c r="C12182" s="90"/>
      <c r="D12182" s="90"/>
      <c r="E12182" s="90"/>
      <c r="F12182" s="90"/>
      <c r="G12182" s="90"/>
      <c r="H12182" s="90"/>
    </row>
    <row r="12183" spans="1:8">
      <c r="A12183" s="90"/>
      <c r="B12183" s="90"/>
      <c r="C12183" s="90"/>
      <c r="D12183" s="90"/>
      <c r="E12183" s="90"/>
      <c r="F12183" s="90"/>
      <c r="G12183" s="90"/>
      <c r="H12183" s="90"/>
    </row>
    <row r="12184" spans="1:8">
      <c r="A12184" s="90"/>
      <c r="B12184" s="90"/>
      <c r="C12184" s="90"/>
      <c r="D12184" s="90"/>
      <c r="E12184" s="90"/>
      <c r="F12184" s="90"/>
      <c r="G12184" s="90"/>
      <c r="H12184" s="90"/>
    </row>
    <row r="12185" spans="1:8">
      <c r="A12185" s="90"/>
      <c r="B12185" s="90"/>
      <c r="C12185" s="90"/>
      <c r="D12185" s="90"/>
      <c r="E12185" s="90"/>
      <c r="F12185" s="90"/>
      <c r="G12185" s="90"/>
      <c r="H12185" s="90"/>
    </row>
    <row r="12186" spans="1:8">
      <c r="A12186" s="90"/>
      <c r="B12186" s="90"/>
      <c r="C12186" s="90"/>
      <c r="D12186" s="90"/>
      <c r="E12186" s="90"/>
      <c r="F12186" s="90"/>
      <c r="G12186" s="90"/>
      <c r="H12186" s="90"/>
    </row>
    <row r="12187" spans="1:8">
      <c r="A12187" s="90"/>
      <c r="B12187" s="90"/>
      <c r="C12187" s="90"/>
      <c r="D12187" s="90"/>
      <c r="E12187" s="90"/>
      <c r="F12187" s="90"/>
      <c r="G12187" s="90"/>
      <c r="H12187" s="90"/>
    </row>
    <row r="12188" spans="1:8">
      <c r="A12188" s="90"/>
      <c r="B12188" s="90"/>
      <c r="C12188" s="90"/>
      <c r="D12188" s="90"/>
      <c r="E12188" s="90"/>
      <c r="F12188" s="90"/>
      <c r="G12188" s="90"/>
      <c r="H12188" s="90"/>
    </row>
    <row r="12189" spans="1:8">
      <c r="A12189" s="90"/>
      <c r="B12189" s="90"/>
      <c r="C12189" s="90"/>
      <c r="D12189" s="90"/>
      <c r="E12189" s="90"/>
      <c r="F12189" s="90"/>
      <c r="G12189" s="90"/>
      <c r="H12189" s="90"/>
    </row>
    <row r="12190" spans="1:8">
      <c r="A12190" s="90"/>
      <c r="B12190" s="90"/>
      <c r="C12190" s="90"/>
      <c r="D12190" s="90"/>
      <c r="E12190" s="90"/>
      <c r="F12190" s="90"/>
      <c r="G12190" s="90"/>
      <c r="H12190" s="90"/>
    </row>
    <row r="12191" spans="1:8">
      <c r="A12191" s="90"/>
      <c r="B12191" s="90"/>
      <c r="C12191" s="90"/>
      <c r="D12191" s="90"/>
      <c r="E12191" s="90"/>
      <c r="F12191" s="90"/>
      <c r="G12191" s="90"/>
      <c r="H12191" s="90"/>
    </row>
    <row r="12192" spans="1:8">
      <c r="A12192" s="90"/>
      <c r="B12192" s="90"/>
      <c r="C12192" s="90"/>
      <c r="D12192" s="90"/>
      <c r="E12192" s="90"/>
      <c r="F12192" s="90"/>
      <c r="G12192" s="90"/>
      <c r="H12192" s="90"/>
    </row>
    <row r="12193" spans="1:8">
      <c r="A12193" s="90"/>
      <c r="B12193" s="90"/>
      <c r="C12193" s="90"/>
      <c r="D12193" s="90"/>
      <c r="E12193" s="90"/>
      <c r="F12193" s="90"/>
      <c r="G12193" s="90"/>
      <c r="H12193" s="90"/>
    </row>
    <row r="12194" spans="1:8">
      <c r="A12194" s="90"/>
      <c r="B12194" s="90"/>
      <c r="C12194" s="90"/>
      <c r="D12194" s="90"/>
      <c r="E12194" s="90"/>
      <c r="F12194" s="90"/>
      <c r="G12194" s="90"/>
      <c r="H12194" s="90"/>
    </row>
    <row r="12195" spans="1:8">
      <c r="A12195" s="90"/>
      <c r="B12195" s="90"/>
      <c r="C12195" s="90"/>
      <c r="D12195" s="90"/>
      <c r="E12195" s="90"/>
      <c r="F12195" s="90"/>
      <c r="G12195" s="90"/>
      <c r="H12195" s="90"/>
    </row>
    <row r="12196" spans="1:8">
      <c r="A12196" s="90"/>
      <c r="B12196" s="90"/>
      <c r="C12196" s="90"/>
      <c r="D12196" s="90"/>
      <c r="E12196" s="90"/>
      <c r="F12196" s="90"/>
      <c r="G12196" s="90"/>
      <c r="H12196" s="90"/>
    </row>
    <row r="12197" spans="1:8">
      <c r="A12197" s="90"/>
      <c r="B12197" s="90"/>
      <c r="C12197" s="90"/>
      <c r="D12197" s="90"/>
      <c r="E12197" s="90"/>
      <c r="F12197" s="90"/>
      <c r="G12197" s="90"/>
      <c r="H12197" s="90"/>
    </row>
    <row r="12198" spans="1:8">
      <c r="A12198" s="90"/>
      <c r="B12198" s="90"/>
      <c r="C12198" s="90"/>
      <c r="D12198" s="90"/>
      <c r="E12198" s="90"/>
      <c r="F12198" s="90"/>
      <c r="G12198" s="90"/>
      <c r="H12198" s="90"/>
    </row>
    <row r="12199" spans="1:8">
      <c r="A12199" s="90"/>
      <c r="B12199" s="90"/>
      <c r="C12199" s="90"/>
      <c r="D12199" s="90"/>
      <c r="E12199" s="90"/>
      <c r="F12199" s="90"/>
      <c r="G12199" s="90"/>
      <c r="H12199" s="90"/>
    </row>
    <row r="12200" spans="1:8">
      <c r="A12200" s="90"/>
      <c r="B12200" s="90"/>
      <c r="C12200" s="90"/>
      <c r="D12200" s="90"/>
      <c r="E12200" s="90"/>
      <c r="F12200" s="90"/>
      <c r="G12200" s="90"/>
      <c r="H12200" s="90"/>
    </row>
    <row r="12201" spans="1:8">
      <c r="A12201" s="90"/>
      <c r="B12201" s="90"/>
      <c r="C12201" s="90"/>
      <c r="D12201" s="90"/>
      <c r="E12201" s="90"/>
      <c r="F12201" s="90"/>
      <c r="G12201" s="90"/>
      <c r="H12201" s="90"/>
    </row>
    <row r="12202" spans="1:8">
      <c r="A12202" s="90"/>
      <c r="B12202" s="90"/>
      <c r="C12202" s="90"/>
      <c r="D12202" s="90"/>
      <c r="E12202" s="90"/>
      <c r="F12202" s="90"/>
      <c r="G12202" s="90"/>
      <c r="H12202" s="90"/>
    </row>
    <row r="12203" spans="1:8">
      <c r="A12203" s="90"/>
      <c r="B12203" s="90"/>
      <c r="C12203" s="90"/>
      <c r="D12203" s="90"/>
      <c r="E12203" s="90"/>
      <c r="F12203" s="90"/>
      <c r="G12203" s="90"/>
      <c r="H12203" s="90"/>
    </row>
    <row r="12204" spans="1:8">
      <c r="A12204" s="90"/>
      <c r="B12204" s="90"/>
      <c r="C12204" s="90"/>
      <c r="D12204" s="90"/>
      <c r="E12204" s="90"/>
      <c r="F12204" s="90"/>
      <c r="G12204" s="90"/>
      <c r="H12204" s="90"/>
    </row>
    <row r="12205" spans="1:8">
      <c r="A12205" s="90"/>
      <c r="B12205" s="90"/>
      <c r="C12205" s="90"/>
      <c r="D12205" s="90"/>
      <c r="E12205" s="90"/>
      <c r="F12205" s="90"/>
      <c r="G12205" s="90"/>
      <c r="H12205" s="90"/>
    </row>
    <row r="12206" spans="1:8">
      <c r="A12206" s="90"/>
      <c r="B12206" s="90"/>
      <c r="C12206" s="90"/>
      <c r="D12206" s="90"/>
      <c r="E12206" s="90"/>
      <c r="F12206" s="90"/>
      <c r="G12206" s="90"/>
      <c r="H12206" s="90"/>
    </row>
    <row r="12207" spans="1:8">
      <c r="A12207" s="90"/>
      <c r="B12207" s="90"/>
      <c r="C12207" s="90"/>
      <c r="D12207" s="90"/>
      <c r="E12207" s="90"/>
      <c r="F12207" s="90"/>
      <c r="G12207" s="90"/>
      <c r="H12207" s="90"/>
    </row>
    <row r="12208" spans="1:8">
      <c r="A12208" s="90"/>
      <c r="B12208" s="90"/>
      <c r="C12208" s="90"/>
      <c r="D12208" s="90"/>
      <c r="E12208" s="90"/>
      <c r="F12208" s="90"/>
      <c r="G12208" s="90"/>
      <c r="H12208" s="90"/>
    </row>
    <row r="12209" spans="1:8">
      <c r="A12209" s="90"/>
      <c r="B12209" s="90"/>
      <c r="C12209" s="90"/>
      <c r="D12209" s="90"/>
      <c r="E12209" s="90"/>
      <c r="F12209" s="90"/>
      <c r="G12209" s="90"/>
      <c r="H12209" s="90"/>
    </row>
    <row r="12210" spans="1:8">
      <c r="A12210" s="90"/>
      <c r="B12210" s="90"/>
      <c r="C12210" s="90"/>
      <c r="D12210" s="90"/>
      <c r="E12210" s="90"/>
      <c r="F12210" s="90"/>
      <c r="G12210" s="90"/>
      <c r="H12210" s="90"/>
    </row>
    <row r="12211" spans="1:8">
      <c r="A12211" s="90"/>
      <c r="B12211" s="90"/>
      <c r="C12211" s="90"/>
      <c r="D12211" s="90"/>
      <c r="E12211" s="90"/>
      <c r="F12211" s="90"/>
      <c r="G12211" s="90"/>
      <c r="H12211" s="90"/>
    </row>
    <row r="12212" spans="1:8">
      <c r="A12212" s="90"/>
      <c r="B12212" s="90"/>
      <c r="C12212" s="90"/>
      <c r="D12212" s="90"/>
      <c r="E12212" s="90"/>
      <c r="F12212" s="90"/>
      <c r="G12212" s="90"/>
      <c r="H12212" s="90"/>
    </row>
    <row r="12213" spans="1:8">
      <c r="A12213" s="90"/>
      <c r="B12213" s="90"/>
      <c r="C12213" s="90"/>
      <c r="D12213" s="90"/>
      <c r="E12213" s="90"/>
      <c r="F12213" s="90"/>
      <c r="G12213" s="90"/>
      <c r="H12213" s="90"/>
    </row>
    <row r="12214" spans="1:8">
      <c r="A12214" s="90"/>
      <c r="B12214" s="90"/>
      <c r="C12214" s="90"/>
      <c r="D12214" s="90"/>
      <c r="E12214" s="90"/>
      <c r="F12214" s="90"/>
      <c r="G12214" s="90"/>
      <c r="H12214" s="90"/>
    </row>
    <row r="12215" spans="1:8">
      <c r="A12215" s="90"/>
      <c r="B12215" s="90"/>
      <c r="C12215" s="90"/>
      <c r="D12215" s="90"/>
      <c r="E12215" s="90"/>
      <c r="F12215" s="90"/>
      <c r="G12215" s="90"/>
      <c r="H12215" s="90"/>
    </row>
    <row r="12216" spans="1:8">
      <c r="A12216" s="90"/>
      <c r="B12216" s="90"/>
      <c r="C12216" s="90"/>
      <c r="D12216" s="90"/>
      <c r="E12216" s="90"/>
      <c r="F12216" s="90"/>
      <c r="G12216" s="90"/>
      <c r="H12216" s="90"/>
    </row>
    <row r="12217" spans="1:8">
      <c r="A12217" s="90"/>
      <c r="B12217" s="90"/>
      <c r="C12217" s="90"/>
      <c r="D12217" s="90"/>
      <c r="E12217" s="90"/>
      <c r="F12217" s="90"/>
      <c r="G12217" s="90"/>
      <c r="H12217" s="90"/>
    </row>
    <row r="12218" spans="1:8">
      <c r="A12218" s="90"/>
      <c r="B12218" s="90"/>
      <c r="C12218" s="90"/>
      <c r="D12218" s="90"/>
      <c r="E12218" s="90"/>
      <c r="F12218" s="90"/>
      <c r="G12218" s="90"/>
      <c r="H12218" s="90"/>
    </row>
    <row r="12219" spans="1:8">
      <c r="A12219" s="90"/>
      <c r="B12219" s="90"/>
      <c r="C12219" s="90"/>
      <c r="D12219" s="90"/>
      <c r="E12219" s="90"/>
      <c r="F12219" s="90"/>
      <c r="G12219" s="90"/>
      <c r="H12219" s="90"/>
    </row>
    <row r="12220" spans="1:8">
      <c r="A12220" s="90"/>
      <c r="B12220" s="90"/>
      <c r="C12220" s="90"/>
      <c r="D12220" s="90"/>
      <c r="E12220" s="90"/>
      <c r="F12220" s="90"/>
      <c r="G12220" s="90"/>
      <c r="H12220" s="90"/>
    </row>
    <row r="12221" spans="1:8">
      <c r="A12221" s="90"/>
      <c r="B12221" s="90"/>
      <c r="C12221" s="90"/>
      <c r="D12221" s="90"/>
      <c r="E12221" s="90"/>
      <c r="F12221" s="90"/>
      <c r="G12221" s="90"/>
      <c r="H12221" s="90"/>
    </row>
    <row r="12222" spans="1:8">
      <c r="A12222" s="90"/>
      <c r="B12222" s="90"/>
      <c r="C12222" s="90"/>
      <c r="D12222" s="90"/>
      <c r="E12222" s="90"/>
      <c r="F12222" s="90"/>
      <c r="G12222" s="90"/>
      <c r="H12222" s="90"/>
    </row>
    <row r="12223" spans="1:8">
      <c r="A12223" s="90"/>
      <c r="B12223" s="90"/>
      <c r="C12223" s="90"/>
      <c r="D12223" s="90"/>
      <c r="E12223" s="90"/>
      <c r="F12223" s="90"/>
      <c r="G12223" s="90"/>
      <c r="H12223" s="90"/>
    </row>
    <row r="12224" spans="1:8">
      <c r="A12224" s="90"/>
      <c r="B12224" s="90"/>
      <c r="C12224" s="90"/>
      <c r="D12224" s="90"/>
      <c r="E12224" s="90"/>
      <c r="F12224" s="90"/>
      <c r="G12224" s="90"/>
      <c r="H12224" s="90"/>
    </row>
    <row r="12225" spans="1:8">
      <c r="A12225" s="90"/>
      <c r="B12225" s="90"/>
      <c r="C12225" s="90"/>
      <c r="D12225" s="90"/>
      <c r="E12225" s="90"/>
      <c r="F12225" s="90"/>
      <c r="G12225" s="90"/>
      <c r="H12225" s="90"/>
    </row>
    <row r="12226" spans="1:8">
      <c r="A12226" s="90"/>
      <c r="B12226" s="90"/>
      <c r="C12226" s="90"/>
      <c r="D12226" s="90"/>
      <c r="E12226" s="90"/>
      <c r="F12226" s="90"/>
      <c r="G12226" s="90"/>
      <c r="H12226" s="90"/>
    </row>
    <row r="12227" spans="1:8">
      <c r="A12227" s="90"/>
      <c r="B12227" s="90"/>
      <c r="C12227" s="90"/>
      <c r="D12227" s="90"/>
      <c r="E12227" s="90"/>
      <c r="F12227" s="90"/>
      <c r="G12227" s="90"/>
      <c r="H12227" s="90"/>
    </row>
    <row r="12228" spans="1:8">
      <c r="A12228" s="90"/>
      <c r="B12228" s="90"/>
      <c r="C12228" s="90"/>
      <c r="D12228" s="90"/>
      <c r="E12228" s="90"/>
      <c r="F12228" s="90"/>
      <c r="G12228" s="90"/>
      <c r="H12228" s="90"/>
    </row>
    <row r="12229" spans="1:8">
      <c r="A12229" s="90"/>
      <c r="B12229" s="90"/>
      <c r="C12229" s="90"/>
      <c r="D12229" s="90"/>
      <c r="E12229" s="90"/>
      <c r="F12229" s="90"/>
      <c r="G12229" s="90"/>
      <c r="H12229" s="90"/>
    </row>
    <row r="12230" spans="1:8">
      <c r="A12230" s="90"/>
      <c r="B12230" s="90"/>
      <c r="C12230" s="90"/>
      <c r="D12230" s="90"/>
      <c r="E12230" s="90"/>
      <c r="F12230" s="90"/>
      <c r="G12230" s="90"/>
      <c r="H12230" s="90"/>
    </row>
    <row r="12231" spans="1:8">
      <c r="A12231" s="90"/>
      <c r="B12231" s="90"/>
      <c r="C12231" s="90"/>
      <c r="D12231" s="90"/>
      <c r="E12231" s="90"/>
      <c r="F12231" s="90"/>
      <c r="G12231" s="90"/>
      <c r="H12231" s="90"/>
    </row>
    <row r="12232" spans="1:8">
      <c r="A12232" s="90"/>
      <c r="B12232" s="90"/>
      <c r="C12232" s="90"/>
      <c r="D12232" s="90"/>
      <c r="E12232" s="90"/>
      <c r="F12232" s="90"/>
      <c r="G12232" s="90"/>
      <c r="H12232" s="90"/>
    </row>
    <row r="12233" spans="1:8">
      <c r="A12233" s="90"/>
      <c r="B12233" s="90"/>
      <c r="C12233" s="90"/>
      <c r="D12233" s="90"/>
      <c r="E12233" s="90"/>
      <c r="F12233" s="90"/>
      <c r="G12233" s="90"/>
      <c r="H12233" s="90"/>
    </row>
    <row r="12234" spans="1:8">
      <c r="A12234" s="90"/>
      <c r="B12234" s="90"/>
      <c r="C12234" s="90"/>
      <c r="D12234" s="90"/>
      <c r="E12234" s="90"/>
      <c r="F12234" s="90"/>
      <c r="G12234" s="90"/>
      <c r="H12234" s="90"/>
    </row>
    <row r="12235" spans="1:8">
      <c r="A12235" s="90"/>
      <c r="B12235" s="90"/>
      <c r="C12235" s="90"/>
      <c r="D12235" s="90"/>
      <c r="E12235" s="90"/>
      <c r="F12235" s="90"/>
      <c r="G12235" s="90"/>
      <c r="H12235" s="90"/>
    </row>
    <row r="12236" spans="1:8">
      <c r="A12236" s="90"/>
      <c r="B12236" s="90"/>
      <c r="C12236" s="90"/>
      <c r="D12236" s="90"/>
      <c r="E12236" s="90"/>
      <c r="F12236" s="90"/>
      <c r="G12236" s="90"/>
      <c r="H12236" s="90"/>
    </row>
    <row r="12237" spans="1:8">
      <c r="A12237" s="90"/>
      <c r="B12237" s="90"/>
      <c r="C12237" s="90"/>
      <c r="D12237" s="90"/>
      <c r="E12237" s="90"/>
      <c r="F12237" s="90"/>
      <c r="G12237" s="90"/>
      <c r="H12237" s="90"/>
    </row>
    <row r="12238" spans="1:8">
      <c r="A12238" s="90"/>
      <c r="B12238" s="90"/>
      <c r="C12238" s="90"/>
      <c r="D12238" s="90"/>
      <c r="E12238" s="90"/>
      <c r="F12238" s="90"/>
      <c r="G12238" s="90"/>
      <c r="H12238" s="90"/>
    </row>
    <row r="12239" spans="1:8">
      <c r="A12239" s="90"/>
      <c r="B12239" s="90"/>
      <c r="C12239" s="90"/>
      <c r="D12239" s="90"/>
      <c r="E12239" s="90"/>
      <c r="F12239" s="90"/>
      <c r="G12239" s="90"/>
      <c r="H12239" s="90"/>
    </row>
    <row r="12240" spans="1:8">
      <c r="A12240" s="90"/>
      <c r="B12240" s="90"/>
      <c r="C12240" s="90"/>
      <c r="D12240" s="90"/>
      <c r="E12240" s="90"/>
      <c r="F12240" s="90"/>
      <c r="G12240" s="90"/>
      <c r="H12240" s="90"/>
    </row>
    <row r="12241" spans="1:8">
      <c r="A12241" s="90"/>
      <c r="B12241" s="90"/>
      <c r="C12241" s="90"/>
      <c r="D12241" s="90"/>
      <c r="E12241" s="90"/>
      <c r="F12241" s="90"/>
      <c r="G12241" s="90"/>
      <c r="H12241" s="90"/>
    </row>
    <row r="12242" spans="1:8">
      <c r="A12242" s="90"/>
      <c r="B12242" s="90"/>
      <c r="C12242" s="90"/>
      <c r="D12242" s="90"/>
      <c r="E12242" s="90"/>
      <c r="F12242" s="90"/>
      <c r="G12242" s="90"/>
      <c r="H12242" s="90"/>
    </row>
    <row r="12243" spans="1:8">
      <c r="A12243" s="90"/>
      <c r="B12243" s="90"/>
      <c r="C12243" s="90"/>
      <c r="D12243" s="90"/>
      <c r="E12243" s="90"/>
      <c r="F12243" s="90"/>
      <c r="G12243" s="90"/>
      <c r="H12243" s="90"/>
    </row>
    <row r="12244" spans="1:8">
      <c r="A12244" s="90"/>
      <c r="B12244" s="90"/>
      <c r="C12244" s="90"/>
      <c r="D12244" s="90"/>
      <c r="E12244" s="90"/>
      <c r="F12244" s="90"/>
      <c r="G12244" s="90"/>
      <c r="H12244" s="90"/>
    </row>
    <row r="12245" spans="1:8">
      <c r="A12245" s="90"/>
      <c r="B12245" s="90"/>
      <c r="C12245" s="90"/>
      <c r="D12245" s="90"/>
      <c r="E12245" s="90"/>
      <c r="F12245" s="90"/>
      <c r="G12245" s="90"/>
      <c r="H12245" s="90"/>
    </row>
    <row r="12246" spans="1:8">
      <c r="A12246" s="90"/>
      <c r="B12246" s="90"/>
      <c r="C12246" s="90"/>
      <c r="D12246" s="90"/>
      <c r="E12246" s="90"/>
      <c r="F12246" s="90"/>
      <c r="G12246" s="90"/>
      <c r="H12246" s="90"/>
    </row>
    <row r="12247" spans="1:8">
      <c r="A12247" s="90"/>
      <c r="B12247" s="90"/>
      <c r="C12247" s="90"/>
      <c r="D12247" s="90"/>
      <c r="E12247" s="90"/>
      <c r="F12247" s="90"/>
      <c r="G12247" s="90"/>
      <c r="H12247" s="90"/>
    </row>
    <row r="12248" spans="1:8">
      <c r="A12248" s="90"/>
      <c r="B12248" s="90"/>
      <c r="C12248" s="90"/>
      <c r="D12248" s="90"/>
      <c r="E12248" s="90"/>
      <c r="F12248" s="90"/>
      <c r="G12248" s="90"/>
      <c r="H12248" s="90"/>
    </row>
    <row r="12249" spans="1:8">
      <c r="A12249" s="90"/>
      <c r="B12249" s="90"/>
      <c r="C12249" s="90"/>
      <c r="D12249" s="90"/>
      <c r="E12249" s="90"/>
      <c r="F12249" s="90"/>
      <c r="G12249" s="90"/>
      <c r="H12249" s="90"/>
    </row>
    <row r="12250" spans="1:8">
      <c r="A12250" s="90"/>
      <c r="B12250" s="90"/>
      <c r="C12250" s="90"/>
      <c r="D12250" s="90"/>
      <c r="E12250" s="90"/>
      <c r="F12250" s="90"/>
      <c r="G12250" s="90"/>
      <c r="H12250" s="90"/>
    </row>
    <row r="12251" spans="1:8">
      <c r="A12251" s="90"/>
      <c r="B12251" s="90"/>
      <c r="C12251" s="90"/>
      <c r="D12251" s="90"/>
      <c r="E12251" s="90"/>
      <c r="F12251" s="90"/>
      <c r="G12251" s="90"/>
      <c r="H12251" s="90"/>
    </row>
    <row r="12252" spans="1:8">
      <c r="A12252" s="90"/>
      <c r="B12252" s="90"/>
      <c r="C12252" s="90"/>
      <c r="D12252" s="90"/>
      <c r="E12252" s="90"/>
      <c r="F12252" s="90"/>
      <c r="G12252" s="90"/>
      <c r="H12252" s="90"/>
    </row>
    <row r="12253" spans="1:8">
      <c r="A12253" s="90"/>
      <c r="B12253" s="90"/>
      <c r="C12253" s="90"/>
      <c r="D12253" s="90"/>
      <c r="E12253" s="90"/>
      <c r="F12253" s="90"/>
      <c r="G12253" s="90"/>
      <c r="H12253" s="90"/>
    </row>
    <row r="12254" spans="1:8">
      <c r="A12254" s="90"/>
      <c r="B12254" s="90"/>
      <c r="C12254" s="90"/>
      <c r="D12254" s="90"/>
      <c r="E12254" s="90"/>
      <c r="F12254" s="90"/>
      <c r="G12254" s="90"/>
      <c r="H12254" s="90"/>
    </row>
    <row r="12255" spans="1:8">
      <c r="A12255" s="90"/>
      <c r="B12255" s="90"/>
      <c r="C12255" s="90"/>
      <c r="D12255" s="90"/>
      <c r="E12255" s="90"/>
      <c r="F12255" s="90"/>
      <c r="G12255" s="90"/>
      <c r="H12255" s="90"/>
    </row>
    <row r="12256" spans="1:8">
      <c r="A12256" s="90"/>
      <c r="B12256" s="90"/>
      <c r="C12256" s="90"/>
      <c r="D12256" s="90"/>
      <c r="E12256" s="90"/>
      <c r="F12256" s="90"/>
      <c r="G12256" s="90"/>
      <c r="H12256" s="90"/>
    </row>
    <row r="12257" spans="1:8">
      <c r="A12257" s="90"/>
      <c r="B12257" s="90"/>
      <c r="C12257" s="90"/>
      <c r="D12257" s="90"/>
      <c r="E12257" s="90"/>
      <c r="F12257" s="90"/>
      <c r="G12257" s="90"/>
      <c r="H12257" s="90"/>
    </row>
    <row r="12258" spans="1:8">
      <c r="A12258" s="90"/>
      <c r="B12258" s="90"/>
      <c r="C12258" s="90"/>
      <c r="D12258" s="90"/>
      <c r="E12258" s="90"/>
      <c r="F12258" s="90"/>
      <c r="G12258" s="90"/>
      <c r="H12258" s="90"/>
    </row>
    <row r="12259" spans="1:8">
      <c r="A12259" s="90"/>
      <c r="B12259" s="90"/>
      <c r="C12259" s="90"/>
      <c r="D12259" s="90"/>
      <c r="E12259" s="90"/>
      <c r="F12259" s="90"/>
      <c r="G12259" s="90"/>
      <c r="H12259" s="90"/>
    </row>
    <row r="12260" spans="1:8">
      <c r="A12260" s="90"/>
      <c r="B12260" s="90"/>
      <c r="C12260" s="90"/>
      <c r="D12260" s="90"/>
      <c r="E12260" s="90"/>
      <c r="F12260" s="90"/>
      <c r="G12260" s="90"/>
      <c r="H12260" s="90"/>
    </row>
    <row r="12261" spans="1:8">
      <c r="A12261" s="90"/>
      <c r="B12261" s="90"/>
      <c r="C12261" s="90"/>
      <c r="D12261" s="90"/>
      <c r="E12261" s="90"/>
      <c r="F12261" s="90"/>
      <c r="G12261" s="90"/>
      <c r="H12261" s="90"/>
    </row>
    <row r="12262" spans="1:8">
      <c r="A12262" s="90"/>
      <c r="B12262" s="90"/>
      <c r="C12262" s="90"/>
      <c r="D12262" s="90"/>
      <c r="E12262" s="90"/>
      <c r="F12262" s="90"/>
      <c r="G12262" s="90"/>
      <c r="H12262" s="90"/>
    </row>
    <row r="12263" spans="1:8">
      <c r="A12263" s="90"/>
      <c r="B12263" s="90"/>
      <c r="C12263" s="90"/>
      <c r="D12263" s="90"/>
      <c r="E12263" s="90"/>
      <c r="F12263" s="90"/>
      <c r="G12263" s="90"/>
      <c r="H12263" s="90"/>
    </row>
    <row r="12264" spans="1:8">
      <c r="A12264" s="90"/>
      <c r="B12264" s="90"/>
      <c r="C12264" s="90"/>
      <c r="D12264" s="90"/>
      <c r="E12264" s="90"/>
      <c r="F12264" s="90"/>
      <c r="G12264" s="90"/>
      <c r="H12264" s="90"/>
    </row>
    <row r="12265" spans="1:8">
      <c r="A12265" s="90"/>
      <c r="B12265" s="90"/>
      <c r="C12265" s="90"/>
      <c r="D12265" s="90"/>
      <c r="E12265" s="90"/>
      <c r="F12265" s="90"/>
      <c r="G12265" s="90"/>
      <c r="H12265" s="90"/>
    </row>
    <row r="12266" spans="1:8">
      <c r="A12266" s="90"/>
      <c r="B12266" s="90"/>
      <c r="C12266" s="90"/>
      <c r="D12266" s="90"/>
      <c r="E12266" s="90"/>
      <c r="F12266" s="90"/>
      <c r="G12266" s="90"/>
      <c r="H12266" s="90"/>
    </row>
    <row r="12267" spans="1:8">
      <c r="A12267" s="90"/>
      <c r="B12267" s="90"/>
      <c r="C12267" s="90"/>
      <c r="D12267" s="90"/>
      <c r="E12267" s="90"/>
      <c r="F12267" s="90"/>
      <c r="G12267" s="90"/>
      <c r="H12267" s="90"/>
    </row>
    <row r="12268" spans="1:8">
      <c r="A12268" s="90"/>
      <c r="B12268" s="90"/>
      <c r="C12268" s="90"/>
      <c r="D12268" s="90"/>
      <c r="E12268" s="90"/>
      <c r="F12268" s="90"/>
      <c r="G12268" s="90"/>
      <c r="H12268" s="90"/>
    </row>
    <row r="12269" spans="1:8">
      <c r="A12269" s="90"/>
      <c r="B12269" s="90"/>
      <c r="C12269" s="90"/>
      <c r="D12269" s="90"/>
      <c r="E12269" s="90"/>
      <c r="F12269" s="90"/>
      <c r="G12269" s="90"/>
      <c r="H12269" s="90"/>
    </row>
    <row r="12270" spans="1:8">
      <c r="A12270" s="90"/>
      <c r="B12270" s="90"/>
      <c r="C12270" s="90"/>
      <c r="D12270" s="90"/>
      <c r="E12270" s="90"/>
      <c r="F12270" s="90"/>
      <c r="G12270" s="90"/>
      <c r="H12270" s="90"/>
    </row>
    <row r="12271" spans="1:8">
      <c r="A12271" s="90"/>
      <c r="B12271" s="90"/>
      <c r="C12271" s="90"/>
      <c r="D12271" s="90"/>
      <c r="E12271" s="90"/>
      <c r="F12271" s="90"/>
      <c r="G12271" s="90"/>
      <c r="H12271" s="90"/>
    </row>
    <row r="12272" spans="1:8">
      <c r="A12272" s="90"/>
      <c r="B12272" s="90"/>
      <c r="C12272" s="90"/>
      <c r="D12272" s="90"/>
      <c r="E12272" s="90"/>
      <c r="F12272" s="90"/>
      <c r="G12272" s="90"/>
      <c r="H12272" s="90"/>
    </row>
    <row r="12273" spans="1:8">
      <c r="A12273" s="90"/>
      <c r="B12273" s="90"/>
      <c r="C12273" s="90"/>
      <c r="D12273" s="90"/>
      <c r="E12273" s="90"/>
      <c r="F12273" s="90"/>
      <c r="G12273" s="90"/>
      <c r="H12273" s="90"/>
    </row>
    <row r="12274" spans="1:8">
      <c r="A12274" s="90"/>
      <c r="B12274" s="90"/>
      <c r="C12274" s="90"/>
      <c r="D12274" s="90"/>
      <c r="E12274" s="90"/>
      <c r="F12274" s="90"/>
      <c r="G12274" s="90"/>
      <c r="H12274" s="90"/>
    </row>
    <row r="12275" spans="1:8">
      <c r="A12275" s="90"/>
      <c r="B12275" s="90"/>
      <c r="C12275" s="90"/>
      <c r="D12275" s="90"/>
      <c r="E12275" s="90"/>
      <c r="F12275" s="90"/>
      <c r="G12275" s="90"/>
      <c r="H12275" s="90"/>
    </row>
    <row r="12276" spans="1:8">
      <c r="A12276" s="90"/>
      <c r="B12276" s="90"/>
      <c r="C12276" s="90"/>
      <c r="D12276" s="90"/>
      <c r="E12276" s="90"/>
      <c r="F12276" s="90"/>
      <c r="G12276" s="90"/>
      <c r="H12276" s="90"/>
    </row>
    <row r="12277" spans="1:8">
      <c r="A12277" s="90"/>
      <c r="B12277" s="90"/>
      <c r="C12277" s="90"/>
      <c r="D12277" s="90"/>
      <c r="E12277" s="90"/>
      <c r="F12277" s="90"/>
      <c r="G12277" s="90"/>
      <c r="H12277" s="90"/>
    </row>
    <row r="12278" spans="1:8">
      <c r="A12278" s="90"/>
      <c r="B12278" s="90"/>
      <c r="C12278" s="90"/>
      <c r="D12278" s="90"/>
      <c r="E12278" s="90"/>
      <c r="F12278" s="90"/>
      <c r="G12278" s="90"/>
      <c r="H12278" s="90"/>
    </row>
    <row r="12279" spans="1:8">
      <c r="A12279" s="90"/>
      <c r="B12279" s="90"/>
      <c r="C12279" s="90"/>
      <c r="D12279" s="90"/>
      <c r="E12279" s="90"/>
      <c r="F12279" s="90"/>
      <c r="G12279" s="90"/>
      <c r="H12279" s="90"/>
    </row>
    <row r="12280" spans="1:8">
      <c r="A12280" s="90"/>
      <c r="B12280" s="90"/>
      <c r="C12280" s="90"/>
      <c r="D12280" s="90"/>
      <c r="E12280" s="90"/>
      <c r="F12280" s="90"/>
      <c r="G12280" s="90"/>
      <c r="H12280" s="90"/>
    </row>
    <row r="12281" spans="1:8">
      <c r="A12281" s="90"/>
      <c r="B12281" s="90"/>
      <c r="C12281" s="90"/>
      <c r="D12281" s="90"/>
      <c r="E12281" s="90"/>
      <c r="F12281" s="90"/>
      <c r="G12281" s="90"/>
      <c r="H12281" s="90"/>
    </row>
    <row r="12282" spans="1:8">
      <c r="A12282" s="90"/>
      <c r="B12282" s="90"/>
      <c r="C12282" s="90"/>
      <c r="D12282" s="90"/>
      <c r="E12282" s="90"/>
      <c r="F12282" s="90"/>
      <c r="G12282" s="90"/>
      <c r="H12282" s="90"/>
    </row>
    <row r="12283" spans="1:8">
      <c r="A12283" s="90"/>
      <c r="B12283" s="90"/>
      <c r="C12283" s="90"/>
      <c r="D12283" s="90"/>
      <c r="E12283" s="90"/>
      <c r="F12283" s="90"/>
      <c r="G12283" s="90"/>
      <c r="H12283" s="90"/>
    </row>
    <row r="12284" spans="1:8">
      <c r="A12284" s="90"/>
      <c r="B12284" s="90"/>
      <c r="C12284" s="90"/>
      <c r="D12284" s="90"/>
      <c r="E12284" s="90"/>
      <c r="F12284" s="90"/>
      <c r="G12284" s="90"/>
      <c r="H12284" s="90"/>
    </row>
    <row r="12285" spans="1:8">
      <c r="A12285" s="90"/>
      <c r="B12285" s="90"/>
      <c r="C12285" s="90"/>
      <c r="D12285" s="90"/>
      <c r="E12285" s="90"/>
      <c r="F12285" s="90"/>
      <c r="G12285" s="90"/>
      <c r="H12285" s="90"/>
    </row>
    <row r="12286" spans="1:8">
      <c r="A12286" s="90"/>
      <c r="B12286" s="90"/>
      <c r="C12286" s="90"/>
      <c r="D12286" s="90"/>
      <c r="E12286" s="90"/>
      <c r="F12286" s="90"/>
      <c r="G12286" s="90"/>
      <c r="H12286" s="90"/>
    </row>
    <row r="12287" spans="1:8">
      <c r="A12287" s="90"/>
      <c r="B12287" s="90"/>
      <c r="C12287" s="90"/>
      <c r="D12287" s="90"/>
      <c r="E12287" s="90"/>
      <c r="F12287" s="90"/>
      <c r="G12287" s="90"/>
      <c r="H12287" s="90"/>
    </row>
    <row r="12288" spans="1:8">
      <c r="A12288" s="90"/>
      <c r="B12288" s="90"/>
      <c r="C12288" s="90"/>
      <c r="D12288" s="90"/>
      <c r="E12288" s="90"/>
      <c r="F12288" s="90"/>
      <c r="G12288" s="90"/>
      <c r="H12288" s="90"/>
    </row>
    <row r="12289" spans="1:8">
      <c r="A12289" s="90"/>
      <c r="B12289" s="90"/>
      <c r="C12289" s="90"/>
      <c r="D12289" s="90"/>
      <c r="E12289" s="90"/>
      <c r="F12289" s="90"/>
      <c r="G12289" s="90"/>
      <c r="H12289" s="90"/>
    </row>
    <row r="12290" spans="1:8">
      <c r="A12290" s="90"/>
      <c r="B12290" s="90"/>
      <c r="C12290" s="90"/>
      <c r="D12290" s="90"/>
      <c r="E12290" s="90"/>
      <c r="F12290" s="90"/>
      <c r="G12290" s="90"/>
      <c r="H12290" s="90"/>
    </row>
    <row r="12291" spans="1:8">
      <c r="A12291" s="90"/>
      <c r="B12291" s="90"/>
      <c r="C12291" s="90"/>
      <c r="D12291" s="90"/>
      <c r="E12291" s="90"/>
      <c r="F12291" s="90"/>
      <c r="G12291" s="90"/>
      <c r="H12291" s="90"/>
    </row>
    <row r="12292" spans="1:8">
      <c r="A12292" s="90"/>
      <c r="B12292" s="90"/>
      <c r="C12292" s="90"/>
      <c r="D12292" s="90"/>
      <c r="E12292" s="90"/>
      <c r="F12292" s="90"/>
      <c r="G12292" s="90"/>
      <c r="H12292" s="90"/>
    </row>
    <row r="12293" spans="1:8">
      <c r="A12293" s="90"/>
      <c r="B12293" s="90"/>
      <c r="C12293" s="90"/>
      <c r="D12293" s="90"/>
      <c r="E12293" s="90"/>
      <c r="F12293" s="90"/>
      <c r="G12293" s="90"/>
      <c r="H12293" s="90"/>
    </row>
    <row r="12294" spans="1:8">
      <c r="A12294" s="90"/>
      <c r="B12294" s="90"/>
      <c r="C12294" s="90"/>
      <c r="D12294" s="90"/>
      <c r="E12294" s="90"/>
      <c r="F12294" s="90"/>
      <c r="G12294" s="90"/>
      <c r="H12294" s="90"/>
    </row>
    <row r="12295" spans="1:8">
      <c r="A12295" s="90"/>
      <c r="B12295" s="90"/>
      <c r="C12295" s="90"/>
      <c r="D12295" s="90"/>
      <c r="E12295" s="90"/>
      <c r="F12295" s="90"/>
      <c r="G12295" s="90"/>
      <c r="H12295" s="90"/>
    </row>
    <row r="12296" spans="1:8">
      <c r="A12296" s="90"/>
      <c r="B12296" s="90"/>
      <c r="C12296" s="90"/>
      <c r="D12296" s="90"/>
      <c r="E12296" s="90"/>
      <c r="F12296" s="90"/>
      <c r="G12296" s="90"/>
      <c r="H12296" s="90"/>
    </row>
    <row r="12297" spans="1:8">
      <c r="A12297" s="90"/>
      <c r="B12297" s="90"/>
      <c r="C12297" s="90"/>
      <c r="D12297" s="90"/>
      <c r="E12297" s="90"/>
      <c r="F12297" s="90"/>
      <c r="G12297" s="90"/>
      <c r="H12297" s="90"/>
    </row>
    <row r="12298" spans="1:8">
      <c r="A12298" s="90"/>
      <c r="B12298" s="90"/>
      <c r="C12298" s="90"/>
      <c r="D12298" s="90"/>
      <c r="E12298" s="90"/>
      <c r="F12298" s="90"/>
      <c r="G12298" s="90"/>
      <c r="H12298" s="90"/>
    </row>
    <row r="12299" spans="1:8">
      <c r="A12299" s="90"/>
      <c r="B12299" s="90"/>
      <c r="C12299" s="90"/>
      <c r="D12299" s="90"/>
      <c r="E12299" s="90"/>
      <c r="F12299" s="90"/>
      <c r="G12299" s="90"/>
      <c r="H12299" s="90"/>
    </row>
    <row r="12300" spans="1:8">
      <c r="A12300" s="90"/>
      <c r="B12300" s="90"/>
      <c r="C12300" s="90"/>
      <c r="D12300" s="90"/>
      <c r="E12300" s="90"/>
      <c r="F12300" s="90"/>
      <c r="G12300" s="90"/>
      <c r="H12300" s="90"/>
    </row>
    <row r="12301" spans="1:8">
      <c r="A12301" s="90"/>
      <c r="B12301" s="90"/>
      <c r="C12301" s="90"/>
      <c r="D12301" s="90"/>
      <c r="E12301" s="90"/>
      <c r="F12301" s="90"/>
      <c r="G12301" s="90"/>
      <c r="H12301" s="90"/>
    </row>
    <row r="12302" spans="1:8">
      <c r="A12302" s="90"/>
      <c r="B12302" s="90"/>
      <c r="C12302" s="90"/>
      <c r="D12302" s="90"/>
      <c r="E12302" s="90"/>
      <c r="F12302" s="90"/>
      <c r="G12302" s="90"/>
      <c r="H12302" s="90"/>
    </row>
    <row r="12303" spans="1:8">
      <c r="A12303" s="90"/>
      <c r="B12303" s="90"/>
      <c r="C12303" s="90"/>
      <c r="D12303" s="90"/>
      <c r="E12303" s="90"/>
      <c r="F12303" s="90"/>
      <c r="G12303" s="90"/>
      <c r="H12303" s="90"/>
    </row>
    <row r="12304" spans="1:8">
      <c r="A12304" s="90"/>
      <c r="B12304" s="90"/>
      <c r="C12304" s="90"/>
      <c r="D12304" s="90"/>
      <c r="E12304" s="90"/>
      <c r="F12304" s="90"/>
      <c r="G12304" s="90"/>
      <c r="H12304" s="90"/>
    </row>
    <row r="12305" spans="1:8">
      <c r="A12305" s="90"/>
      <c r="B12305" s="90"/>
      <c r="C12305" s="90"/>
      <c r="D12305" s="90"/>
      <c r="E12305" s="90"/>
      <c r="F12305" s="90"/>
      <c r="G12305" s="90"/>
      <c r="H12305" s="90"/>
    </row>
    <row r="12306" spans="1:8">
      <c r="A12306" s="90"/>
      <c r="B12306" s="90"/>
      <c r="C12306" s="90"/>
      <c r="D12306" s="90"/>
      <c r="E12306" s="90"/>
      <c r="F12306" s="90"/>
      <c r="G12306" s="90"/>
      <c r="H12306" s="90"/>
    </row>
    <row r="12307" spans="1:8">
      <c r="A12307" s="90"/>
      <c r="B12307" s="90"/>
      <c r="C12307" s="90"/>
      <c r="D12307" s="90"/>
      <c r="E12307" s="90"/>
      <c r="F12307" s="90"/>
      <c r="G12307" s="90"/>
      <c r="H12307" s="90"/>
    </row>
    <row r="12308" spans="1:8">
      <c r="A12308" s="90"/>
      <c r="B12308" s="90"/>
      <c r="C12308" s="90"/>
      <c r="D12308" s="90"/>
      <c r="E12308" s="90"/>
      <c r="F12308" s="90"/>
      <c r="G12308" s="90"/>
      <c r="H12308" s="90"/>
    </row>
    <row r="12309" spans="1:8">
      <c r="A12309" s="90"/>
      <c r="B12309" s="90"/>
      <c r="C12309" s="90"/>
      <c r="D12309" s="90"/>
      <c r="E12309" s="90"/>
      <c r="F12309" s="90"/>
      <c r="G12309" s="90"/>
      <c r="H12309" s="90"/>
    </row>
    <row r="12310" spans="1:8">
      <c r="A12310" s="90"/>
      <c r="B12310" s="90"/>
      <c r="C12310" s="90"/>
      <c r="D12310" s="90"/>
      <c r="E12310" s="90"/>
      <c r="F12310" s="90"/>
      <c r="G12310" s="90"/>
      <c r="H12310" s="90"/>
    </row>
    <row r="12311" spans="1:8">
      <c r="A12311" s="90"/>
      <c r="B12311" s="90"/>
      <c r="C12311" s="90"/>
      <c r="D12311" s="90"/>
      <c r="E12311" s="90"/>
      <c r="F12311" s="90"/>
      <c r="G12311" s="90"/>
      <c r="H12311" s="90"/>
    </row>
    <row r="12312" spans="1:8">
      <c r="A12312" s="90"/>
      <c r="B12312" s="90"/>
      <c r="C12312" s="90"/>
      <c r="D12312" s="90"/>
      <c r="E12312" s="90"/>
      <c r="F12312" s="90"/>
      <c r="G12312" s="90"/>
      <c r="H12312" s="90"/>
    </row>
    <row r="12313" spans="1:8">
      <c r="A12313" s="90"/>
      <c r="B12313" s="90"/>
      <c r="C12313" s="90"/>
      <c r="D12313" s="90"/>
      <c r="E12313" s="90"/>
      <c r="F12313" s="90"/>
      <c r="G12313" s="90"/>
      <c r="H12313" s="90"/>
    </row>
    <row r="12314" spans="1:8">
      <c r="A12314" s="90"/>
      <c r="B12314" s="90"/>
      <c r="C12314" s="90"/>
      <c r="D12314" s="90"/>
      <c r="E12314" s="90"/>
      <c r="F12314" s="90"/>
      <c r="G12314" s="90"/>
      <c r="H12314" s="90"/>
    </row>
    <row r="12315" spans="1:8">
      <c r="A12315" s="90"/>
      <c r="B12315" s="90"/>
      <c r="C12315" s="90"/>
      <c r="D12315" s="90"/>
      <c r="E12315" s="90"/>
      <c r="F12315" s="90"/>
      <c r="G12315" s="90"/>
      <c r="H12315" s="90"/>
    </row>
    <row r="12316" spans="1:8">
      <c r="A12316" s="90"/>
      <c r="B12316" s="90"/>
      <c r="C12316" s="90"/>
      <c r="D12316" s="90"/>
      <c r="E12316" s="90"/>
      <c r="F12316" s="90"/>
      <c r="G12316" s="90"/>
      <c r="H12316" s="90"/>
    </row>
    <row r="12317" spans="1:8">
      <c r="A12317" s="90"/>
      <c r="B12317" s="90"/>
      <c r="C12317" s="90"/>
      <c r="D12317" s="90"/>
      <c r="E12317" s="90"/>
      <c r="F12317" s="90"/>
      <c r="G12317" s="90"/>
      <c r="H12317" s="90"/>
    </row>
    <row r="12318" spans="1:8">
      <c r="A12318" s="90"/>
      <c r="B12318" s="90"/>
      <c r="C12318" s="90"/>
      <c r="D12318" s="90"/>
      <c r="E12318" s="90"/>
      <c r="F12318" s="90"/>
      <c r="G12318" s="90"/>
      <c r="H12318" s="90"/>
    </row>
    <row r="12319" spans="1:8">
      <c r="A12319" s="90"/>
      <c r="B12319" s="90"/>
      <c r="C12319" s="90"/>
      <c r="D12319" s="90"/>
      <c r="E12319" s="90"/>
      <c r="F12319" s="90"/>
      <c r="G12319" s="90"/>
      <c r="H12319" s="90"/>
    </row>
    <row r="12320" spans="1:8">
      <c r="A12320" s="90"/>
      <c r="B12320" s="90"/>
      <c r="C12320" s="90"/>
      <c r="D12320" s="90"/>
      <c r="E12320" s="90"/>
      <c r="F12320" s="90"/>
      <c r="G12320" s="90"/>
      <c r="H12320" s="90"/>
    </row>
    <row r="12321" spans="1:8">
      <c r="A12321" s="90"/>
      <c r="B12321" s="90"/>
      <c r="C12321" s="90"/>
      <c r="D12321" s="90"/>
      <c r="E12321" s="90"/>
      <c r="F12321" s="90"/>
      <c r="G12321" s="90"/>
      <c r="H12321" s="90"/>
    </row>
    <row r="12322" spans="1:8">
      <c r="A12322" s="90"/>
      <c r="B12322" s="90"/>
      <c r="C12322" s="90"/>
      <c r="D12322" s="90"/>
      <c r="E12322" s="90"/>
      <c r="F12322" s="90"/>
      <c r="G12322" s="90"/>
      <c r="H12322" s="90"/>
    </row>
    <row r="12323" spans="1:8">
      <c r="A12323" s="90"/>
      <c r="B12323" s="90"/>
      <c r="C12323" s="90"/>
      <c r="D12323" s="90"/>
      <c r="E12323" s="90"/>
      <c r="F12323" s="90"/>
      <c r="G12323" s="90"/>
      <c r="H12323" s="90"/>
    </row>
    <row r="12324" spans="1:8">
      <c r="A12324" s="90"/>
      <c r="B12324" s="90"/>
      <c r="C12324" s="90"/>
      <c r="D12324" s="90"/>
      <c r="E12324" s="90"/>
      <c r="F12324" s="90"/>
      <c r="G12324" s="90"/>
      <c r="H12324" s="90"/>
    </row>
    <row r="12325" spans="1:8">
      <c r="A12325" s="90"/>
      <c r="B12325" s="90"/>
      <c r="C12325" s="90"/>
      <c r="D12325" s="90"/>
      <c r="E12325" s="90"/>
      <c r="F12325" s="90"/>
      <c r="G12325" s="90"/>
      <c r="H12325" s="90"/>
    </row>
    <row r="12326" spans="1:8">
      <c r="A12326" s="90"/>
      <c r="B12326" s="90"/>
      <c r="C12326" s="90"/>
      <c r="D12326" s="90"/>
      <c r="E12326" s="90"/>
      <c r="F12326" s="90"/>
      <c r="G12326" s="90"/>
      <c r="H12326" s="90"/>
    </row>
    <row r="12327" spans="1:8">
      <c r="A12327" s="90"/>
      <c r="B12327" s="90"/>
      <c r="C12327" s="90"/>
      <c r="D12327" s="90"/>
      <c r="E12327" s="90"/>
      <c r="F12327" s="90"/>
      <c r="G12327" s="90"/>
      <c r="H12327" s="90"/>
    </row>
    <row r="12328" spans="1:8">
      <c r="A12328" s="90"/>
      <c r="B12328" s="90"/>
      <c r="C12328" s="90"/>
      <c r="D12328" s="90"/>
      <c r="E12328" s="90"/>
      <c r="F12328" s="90"/>
      <c r="G12328" s="90"/>
      <c r="H12328" s="90"/>
    </row>
    <row r="12329" spans="1:8">
      <c r="A12329" s="90"/>
      <c r="B12329" s="90"/>
      <c r="C12329" s="90"/>
      <c r="D12329" s="90"/>
      <c r="E12329" s="90"/>
      <c r="F12329" s="90"/>
      <c r="G12329" s="90"/>
      <c r="H12329" s="90"/>
    </row>
    <row r="12330" spans="1:8">
      <c r="A12330" s="90"/>
      <c r="B12330" s="90"/>
      <c r="C12330" s="90"/>
      <c r="D12330" s="90"/>
      <c r="E12330" s="90"/>
      <c r="F12330" s="90"/>
      <c r="G12330" s="90"/>
      <c r="H12330" s="90"/>
    </row>
    <row r="12331" spans="1:8">
      <c r="A12331" s="90"/>
      <c r="B12331" s="90"/>
      <c r="C12331" s="90"/>
      <c r="D12331" s="90"/>
      <c r="E12331" s="90"/>
      <c r="F12331" s="90"/>
      <c r="G12331" s="90"/>
      <c r="H12331" s="90"/>
    </row>
    <row r="12332" spans="1:8">
      <c r="A12332" s="90"/>
      <c r="B12332" s="90"/>
      <c r="C12332" s="90"/>
      <c r="D12332" s="90"/>
      <c r="E12332" s="90"/>
      <c r="F12332" s="90"/>
      <c r="G12332" s="90"/>
      <c r="H12332" s="90"/>
    </row>
    <row r="12333" spans="1:8">
      <c r="A12333" s="90"/>
      <c r="B12333" s="90"/>
      <c r="C12333" s="90"/>
      <c r="D12333" s="90"/>
      <c r="E12333" s="90"/>
      <c r="F12333" s="90"/>
      <c r="G12333" s="90"/>
      <c r="H12333" s="90"/>
    </row>
    <row r="12334" spans="1:8">
      <c r="A12334" s="90"/>
      <c r="B12334" s="90"/>
      <c r="C12334" s="90"/>
      <c r="D12334" s="90"/>
      <c r="E12334" s="90"/>
      <c r="F12334" s="90"/>
      <c r="G12334" s="90"/>
      <c r="H12334" s="90"/>
    </row>
    <row r="12335" spans="1:8">
      <c r="A12335" s="90"/>
      <c r="B12335" s="90"/>
      <c r="C12335" s="90"/>
      <c r="D12335" s="90"/>
      <c r="E12335" s="90"/>
      <c r="F12335" s="90"/>
      <c r="G12335" s="90"/>
      <c r="H12335" s="90"/>
    </row>
    <row r="12336" spans="1:8">
      <c r="A12336" s="90"/>
      <c r="B12336" s="90"/>
      <c r="C12336" s="90"/>
      <c r="D12336" s="90"/>
      <c r="E12336" s="90"/>
      <c r="F12336" s="90"/>
      <c r="G12336" s="90"/>
      <c r="H12336" s="90"/>
    </row>
    <row r="12337" spans="1:8">
      <c r="A12337" s="90"/>
      <c r="B12337" s="90"/>
      <c r="C12337" s="90"/>
      <c r="D12337" s="90"/>
      <c r="E12337" s="90"/>
      <c r="F12337" s="90"/>
      <c r="G12337" s="90"/>
      <c r="H12337" s="90"/>
    </row>
    <row r="12338" spans="1:8">
      <c r="A12338" s="90"/>
      <c r="B12338" s="90"/>
      <c r="C12338" s="90"/>
      <c r="D12338" s="90"/>
      <c r="E12338" s="90"/>
      <c r="F12338" s="90"/>
      <c r="G12338" s="90"/>
      <c r="H12338" s="90"/>
    </row>
    <row r="12339" spans="1:8">
      <c r="A12339" s="90"/>
      <c r="B12339" s="90"/>
      <c r="C12339" s="90"/>
      <c r="D12339" s="90"/>
      <c r="E12339" s="90"/>
      <c r="F12339" s="90"/>
      <c r="G12339" s="90"/>
      <c r="H12339" s="90"/>
    </row>
    <row r="12340" spans="1:8">
      <c r="A12340" s="90"/>
      <c r="B12340" s="90"/>
      <c r="C12340" s="90"/>
      <c r="D12340" s="90"/>
      <c r="E12340" s="90"/>
      <c r="F12340" s="90"/>
      <c r="G12340" s="90"/>
      <c r="H12340" s="90"/>
    </row>
    <row r="12341" spans="1:8">
      <c r="A12341" s="90"/>
      <c r="B12341" s="90"/>
      <c r="C12341" s="90"/>
      <c r="D12341" s="90"/>
      <c r="E12341" s="90"/>
      <c r="F12341" s="90"/>
      <c r="G12341" s="90"/>
      <c r="H12341" s="90"/>
    </row>
    <row r="12342" spans="1:8">
      <c r="A12342" s="90"/>
      <c r="B12342" s="90"/>
      <c r="C12342" s="90"/>
      <c r="D12342" s="90"/>
      <c r="E12342" s="90"/>
      <c r="F12342" s="90"/>
      <c r="G12342" s="90"/>
      <c r="H12342" s="90"/>
    </row>
    <row r="12343" spans="1:8">
      <c r="A12343" s="90"/>
      <c r="B12343" s="90"/>
      <c r="C12343" s="90"/>
      <c r="D12343" s="90"/>
      <c r="E12343" s="90"/>
      <c r="F12343" s="90"/>
      <c r="G12343" s="90"/>
      <c r="H12343" s="90"/>
    </row>
    <row r="12344" spans="1:8">
      <c r="A12344" s="90"/>
      <c r="B12344" s="90"/>
      <c r="C12344" s="90"/>
      <c r="D12344" s="90"/>
      <c r="E12344" s="90"/>
      <c r="F12344" s="90"/>
      <c r="G12344" s="90"/>
      <c r="H12344" s="90"/>
    </row>
    <row r="12345" spans="1:8">
      <c r="A12345" s="90"/>
      <c r="B12345" s="90"/>
      <c r="C12345" s="90"/>
      <c r="D12345" s="90"/>
      <c r="E12345" s="90"/>
      <c r="F12345" s="90"/>
      <c r="G12345" s="90"/>
      <c r="H12345" s="90"/>
    </row>
    <row r="12346" spans="1:8">
      <c r="A12346" s="90"/>
      <c r="B12346" s="90"/>
      <c r="C12346" s="90"/>
      <c r="D12346" s="90"/>
      <c r="E12346" s="90"/>
      <c r="F12346" s="90"/>
      <c r="G12346" s="90"/>
      <c r="H12346" s="90"/>
    </row>
    <row r="12347" spans="1:8">
      <c r="A12347" s="90"/>
      <c r="B12347" s="90"/>
      <c r="C12347" s="90"/>
      <c r="D12347" s="90"/>
      <c r="E12347" s="90"/>
      <c r="F12347" s="90"/>
      <c r="G12347" s="90"/>
      <c r="H12347" s="90"/>
    </row>
    <row r="12348" spans="1:8">
      <c r="A12348" s="90"/>
      <c r="B12348" s="90"/>
      <c r="C12348" s="90"/>
      <c r="D12348" s="90"/>
      <c r="E12348" s="90"/>
      <c r="F12348" s="90"/>
      <c r="G12348" s="90"/>
      <c r="H12348" s="90"/>
    </row>
    <row r="12349" spans="1:8">
      <c r="A12349" s="90"/>
      <c r="B12349" s="90"/>
      <c r="C12349" s="90"/>
      <c r="D12349" s="90"/>
      <c r="E12349" s="90"/>
      <c r="F12349" s="90"/>
      <c r="G12349" s="90"/>
      <c r="H12349" s="90"/>
    </row>
    <row r="12350" spans="1:8">
      <c r="A12350" s="90"/>
      <c r="B12350" s="90"/>
      <c r="C12350" s="90"/>
      <c r="D12350" s="90"/>
      <c r="E12350" s="90"/>
      <c r="F12350" s="90"/>
      <c r="G12350" s="90"/>
      <c r="H12350" s="90"/>
    </row>
    <row r="12351" spans="1:8">
      <c r="A12351" s="90"/>
      <c r="B12351" s="90"/>
      <c r="C12351" s="90"/>
      <c r="D12351" s="90"/>
      <c r="E12351" s="90"/>
      <c r="F12351" s="90"/>
      <c r="G12351" s="90"/>
      <c r="H12351" s="90"/>
    </row>
    <row r="12352" spans="1:8">
      <c r="A12352" s="90"/>
      <c r="B12352" s="90"/>
      <c r="C12352" s="90"/>
      <c r="D12352" s="90"/>
      <c r="E12352" s="90"/>
      <c r="F12352" s="90"/>
      <c r="G12352" s="90"/>
      <c r="H12352" s="90"/>
    </row>
    <row r="12353" spans="1:8">
      <c r="A12353" s="90"/>
      <c r="B12353" s="90"/>
      <c r="C12353" s="90"/>
      <c r="D12353" s="90"/>
      <c r="E12353" s="90"/>
      <c r="F12353" s="90"/>
      <c r="G12353" s="90"/>
      <c r="H12353" s="90"/>
    </row>
    <row r="12354" spans="1:8">
      <c r="A12354" s="90"/>
      <c r="B12354" s="90"/>
      <c r="C12354" s="90"/>
      <c r="D12354" s="90"/>
      <c r="E12354" s="90"/>
      <c r="F12354" s="90"/>
      <c r="G12354" s="90"/>
      <c r="H12354" s="90"/>
    </row>
    <row r="12355" spans="1:8">
      <c r="A12355" s="90"/>
      <c r="B12355" s="90"/>
      <c r="C12355" s="90"/>
      <c r="D12355" s="90"/>
      <c r="E12355" s="90"/>
      <c r="F12355" s="90"/>
      <c r="G12355" s="90"/>
      <c r="H12355" s="90"/>
    </row>
    <row r="12356" spans="1:8">
      <c r="A12356" s="90"/>
      <c r="B12356" s="90"/>
      <c r="C12356" s="90"/>
      <c r="D12356" s="90"/>
      <c r="E12356" s="90"/>
      <c r="F12356" s="90"/>
      <c r="G12356" s="90"/>
      <c r="H12356" s="90"/>
    </row>
    <row r="12357" spans="1:8">
      <c r="A12357" s="90"/>
      <c r="B12357" s="90"/>
      <c r="C12357" s="90"/>
      <c r="D12357" s="90"/>
      <c r="E12357" s="90"/>
      <c r="F12357" s="90"/>
      <c r="G12357" s="90"/>
      <c r="H12357" s="90"/>
    </row>
    <row r="12358" spans="1:8">
      <c r="A12358" s="90"/>
      <c r="B12358" s="90"/>
      <c r="C12358" s="90"/>
      <c r="D12358" s="90"/>
      <c r="E12358" s="90"/>
      <c r="F12358" s="90"/>
      <c r="G12358" s="90"/>
      <c r="H12358" s="90"/>
    </row>
    <row r="12359" spans="1:8">
      <c r="A12359" s="90"/>
      <c r="B12359" s="90"/>
      <c r="C12359" s="90"/>
      <c r="D12359" s="90"/>
      <c r="E12359" s="90"/>
      <c r="F12359" s="90"/>
      <c r="G12359" s="90"/>
      <c r="H12359" s="90"/>
    </row>
    <row r="12360" spans="1:8">
      <c r="A12360" s="90"/>
      <c r="B12360" s="90"/>
      <c r="C12360" s="90"/>
      <c r="D12360" s="90"/>
      <c r="E12360" s="90"/>
      <c r="F12360" s="90"/>
      <c r="G12360" s="90"/>
      <c r="H12360" s="90"/>
    </row>
    <row r="12361" spans="1:8">
      <c r="A12361" s="90"/>
      <c r="B12361" s="90"/>
      <c r="C12361" s="90"/>
      <c r="D12361" s="90"/>
      <c r="E12361" s="90"/>
      <c r="F12361" s="90"/>
      <c r="G12361" s="90"/>
      <c r="H12361" s="90"/>
    </row>
    <row r="12362" spans="1:8">
      <c r="A12362" s="90"/>
      <c r="B12362" s="90"/>
      <c r="C12362" s="90"/>
      <c r="D12362" s="90"/>
      <c r="E12362" s="90"/>
      <c r="F12362" s="90"/>
      <c r="G12362" s="90"/>
      <c r="H12362" s="90"/>
    </row>
    <row r="12363" spans="1:8">
      <c r="A12363" s="90"/>
      <c r="B12363" s="90"/>
      <c r="C12363" s="90"/>
      <c r="D12363" s="90"/>
      <c r="E12363" s="90"/>
      <c r="F12363" s="90"/>
      <c r="G12363" s="90"/>
      <c r="H12363" s="90"/>
    </row>
    <row r="12364" spans="1:8">
      <c r="A12364" s="90"/>
      <c r="B12364" s="90"/>
      <c r="C12364" s="90"/>
      <c r="D12364" s="90"/>
      <c r="E12364" s="90"/>
      <c r="F12364" s="90"/>
      <c r="G12364" s="90"/>
      <c r="H12364" s="90"/>
    </row>
    <row r="12365" spans="1:8">
      <c r="A12365" s="90"/>
      <c r="B12365" s="90"/>
      <c r="C12365" s="90"/>
      <c r="D12365" s="90"/>
      <c r="E12365" s="90"/>
      <c r="F12365" s="90"/>
      <c r="G12365" s="90"/>
      <c r="H12365" s="90"/>
    </row>
    <row r="12366" spans="1:8">
      <c r="A12366" s="90"/>
      <c r="B12366" s="90"/>
      <c r="C12366" s="90"/>
      <c r="D12366" s="90"/>
      <c r="E12366" s="90"/>
      <c r="F12366" s="90"/>
      <c r="G12366" s="90"/>
      <c r="H12366" s="90"/>
    </row>
    <row r="12367" spans="1:8">
      <c r="A12367" s="90"/>
      <c r="B12367" s="90"/>
      <c r="C12367" s="90"/>
      <c r="D12367" s="90"/>
      <c r="E12367" s="90"/>
      <c r="F12367" s="90"/>
      <c r="G12367" s="90"/>
      <c r="H12367" s="90"/>
    </row>
    <row r="12368" spans="1:8">
      <c r="A12368" s="90"/>
      <c r="B12368" s="90"/>
      <c r="C12368" s="90"/>
      <c r="D12368" s="90"/>
      <c r="E12368" s="90"/>
      <c r="F12368" s="90"/>
      <c r="G12368" s="90"/>
      <c r="H12368" s="90"/>
    </row>
    <row r="12369" spans="1:8">
      <c r="A12369" s="90"/>
      <c r="B12369" s="90"/>
      <c r="C12369" s="90"/>
      <c r="D12369" s="90"/>
      <c r="E12369" s="90"/>
      <c r="F12369" s="90"/>
      <c r="G12369" s="90"/>
      <c r="H12369" s="90"/>
    </row>
    <row r="12370" spans="1:8">
      <c r="A12370" s="90"/>
      <c r="B12370" s="90"/>
      <c r="C12370" s="90"/>
      <c r="D12370" s="90"/>
      <c r="E12370" s="90"/>
      <c r="F12370" s="90"/>
      <c r="G12370" s="90"/>
      <c r="H12370" s="90"/>
    </row>
    <row r="12371" spans="1:8">
      <c r="A12371" s="90"/>
      <c r="B12371" s="90"/>
      <c r="C12371" s="90"/>
      <c r="D12371" s="90"/>
      <c r="E12371" s="90"/>
      <c r="F12371" s="90"/>
      <c r="G12371" s="90"/>
      <c r="H12371" s="90"/>
    </row>
    <row r="12372" spans="1:8">
      <c r="A12372" s="90"/>
      <c r="B12372" s="90"/>
      <c r="C12372" s="90"/>
      <c r="D12372" s="90"/>
      <c r="E12372" s="90"/>
      <c r="F12372" s="90"/>
      <c r="G12372" s="90"/>
      <c r="H12372" s="90"/>
    </row>
    <row r="12373" spans="1:8">
      <c r="A12373" s="90"/>
      <c r="B12373" s="90"/>
      <c r="C12373" s="90"/>
      <c r="D12373" s="90"/>
      <c r="E12373" s="90"/>
      <c r="F12373" s="90"/>
      <c r="G12373" s="90"/>
      <c r="H12373" s="90"/>
    </row>
    <row r="12374" spans="1:8">
      <c r="A12374" s="90"/>
      <c r="B12374" s="90"/>
      <c r="C12374" s="90"/>
      <c r="D12374" s="90"/>
      <c r="E12374" s="90"/>
      <c r="F12374" s="90"/>
      <c r="G12374" s="90"/>
      <c r="H12374" s="90"/>
    </row>
    <row r="12375" spans="1:8">
      <c r="A12375" s="90"/>
      <c r="B12375" s="90"/>
      <c r="C12375" s="90"/>
      <c r="D12375" s="90"/>
      <c r="E12375" s="90"/>
      <c r="F12375" s="90"/>
      <c r="G12375" s="90"/>
      <c r="H12375" s="90"/>
    </row>
    <row r="12376" spans="1:8">
      <c r="A12376" s="90"/>
      <c r="B12376" s="90"/>
      <c r="C12376" s="90"/>
      <c r="D12376" s="90"/>
      <c r="E12376" s="90"/>
      <c r="F12376" s="90"/>
      <c r="G12376" s="90"/>
      <c r="H12376" s="90"/>
    </row>
    <row r="12377" spans="1:8">
      <c r="A12377" s="90"/>
      <c r="B12377" s="90"/>
      <c r="C12377" s="90"/>
      <c r="D12377" s="90"/>
      <c r="E12377" s="90"/>
      <c r="F12377" s="90"/>
      <c r="G12377" s="90"/>
      <c r="H12377" s="90"/>
    </row>
    <row r="12378" spans="1:8">
      <c r="A12378" s="90"/>
      <c r="B12378" s="90"/>
      <c r="C12378" s="90"/>
      <c r="D12378" s="90"/>
      <c r="E12378" s="90"/>
      <c r="F12378" s="90"/>
      <c r="G12378" s="90"/>
      <c r="H12378" s="90"/>
    </row>
    <row r="12379" spans="1:8">
      <c r="A12379" s="90"/>
      <c r="B12379" s="90"/>
      <c r="C12379" s="90"/>
      <c r="D12379" s="90"/>
      <c r="E12379" s="90"/>
      <c r="F12379" s="90"/>
      <c r="G12379" s="90"/>
      <c r="H12379" s="90"/>
    </row>
    <row r="12380" spans="1:8">
      <c r="A12380" s="90"/>
      <c r="B12380" s="90"/>
      <c r="C12380" s="90"/>
      <c r="D12380" s="90"/>
      <c r="E12380" s="90"/>
      <c r="F12380" s="90"/>
      <c r="G12380" s="90"/>
      <c r="H12380" s="90"/>
    </row>
    <row r="12381" spans="1:8">
      <c r="A12381" s="90"/>
      <c r="B12381" s="90"/>
      <c r="C12381" s="90"/>
      <c r="D12381" s="90"/>
      <c r="E12381" s="90"/>
      <c r="F12381" s="90"/>
      <c r="G12381" s="90"/>
      <c r="H12381" s="90"/>
    </row>
    <row r="12382" spans="1:8">
      <c r="A12382" s="90"/>
      <c r="B12382" s="90"/>
      <c r="C12382" s="90"/>
      <c r="D12382" s="90"/>
      <c r="E12382" s="90"/>
      <c r="F12382" s="90"/>
      <c r="G12382" s="90"/>
      <c r="H12382" s="90"/>
    </row>
    <row r="12383" spans="1:8">
      <c r="A12383" s="90"/>
      <c r="B12383" s="90"/>
      <c r="C12383" s="90"/>
      <c r="D12383" s="90"/>
      <c r="E12383" s="90"/>
      <c r="F12383" s="90"/>
      <c r="G12383" s="90"/>
      <c r="H12383" s="90"/>
    </row>
    <row r="12384" spans="1:8">
      <c r="A12384" s="90"/>
      <c r="B12384" s="90"/>
      <c r="C12384" s="90"/>
      <c r="D12384" s="90"/>
      <c r="E12384" s="90"/>
      <c r="F12384" s="90"/>
      <c r="G12384" s="90"/>
      <c r="H12384" s="90"/>
    </row>
    <row r="12385" spans="1:8">
      <c r="A12385" s="90"/>
      <c r="B12385" s="90"/>
      <c r="C12385" s="90"/>
      <c r="D12385" s="90"/>
      <c r="E12385" s="90"/>
      <c r="F12385" s="90"/>
      <c r="G12385" s="90"/>
      <c r="H12385" s="90"/>
    </row>
    <row r="12386" spans="1:8">
      <c r="A12386" s="90"/>
      <c r="B12386" s="90"/>
      <c r="C12386" s="90"/>
      <c r="D12386" s="90"/>
      <c r="E12386" s="90"/>
      <c r="F12386" s="90"/>
      <c r="G12386" s="90"/>
      <c r="H12386" s="90"/>
    </row>
    <row r="12387" spans="1:8">
      <c r="A12387" s="90"/>
      <c r="B12387" s="90"/>
      <c r="C12387" s="90"/>
      <c r="D12387" s="90"/>
      <c r="E12387" s="90"/>
      <c r="F12387" s="90"/>
      <c r="G12387" s="90"/>
      <c r="H12387" s="90"/>
    </row>
    <row r="12388" spans="1:8">
      <c r="A12388" s="90"/>
      <c r="B12388" s="90"/>
      <c r="C12388" s="90"/>
      <c r="D12388" s="90"/>
      <c r="E12388" s="90"/>
      <c r="F12388" s="90"/>
      <c r="G12388" s="90"/>
      <c r="H12388" s="90"/>
    </row>
    <row r="12389" spans="1:8">
      <c r="A12389" s="90"/>
      <c r="B12389" s="90"/>
      <c r="C12389" s="90"/>
      <c r="D12389" s="90"/>
      <c r="E12389" s="90"/>
      <c r="F12389" s="90"/>
      <c r="G12389" s="90"/>
      <c r="H12389" s="90"/>
    </row>
    <row r="12390" spans="1:8">
      <c r="A12390" s="90"/>
      <c r="B12390" s="90"/>
      <c r="C12390" s="90"/>
      <c r="D12390" s="90"/>
      <c r="E12390" s="90"/>
      <c r="F12390" s="90"/>
      <c r="G12390" s="90"/>
      <c r="H12390" s="90"/>
    </row>
    <row r="12391" spans="1:8">
      <c r="A12391" s="90"/>
      <c r="B12391" s="90"/>
      <c r="C12391" s="90"/>
      <c r="D12391" s="90"/>
      <c r="E12391" s="90"/>
      <c r="F12391" s="90"/>
      <c r="G12391" s="90"/>
      <c r="H12391" s="90"/>
    </row>
    <row r="12392" spans="1:8">
      <c r="A12392" s="90"/>
      <c r="B12392" s="90"/>
      <c r="C12392" s="90"/>
      <c r="D12392" s="90"/>
      <c r="E12392" s="90"/>
      <c r="F12392" s="90"/>
      <c r="G12392" s="90"/>
      <c r="H12392" s="90"/>
    </row>
    <row r="12393" spans="1:8">
      <c r="A12393" s="90"/>
      <c r="B12393" s="90"/>
      <c r="C12393" s="90"/>
      <c r="D12393" s="90"/>
      <c r="E12393" s="90"/>
      <c r="F12393" s="90"/>
      <c r="G12393" s="90"/>
      <c r="H12393" s="90"/>
    </row>
    <row r="12394" spans="1:8">
      <c r="A12394" s="90"/>
      <c r="B12394" s="90"/>
      <c r="C12394" s="90"/>
      <c r="D12394" s="90"/>
      <c r="E12394" s="90"/>
      <c r="F12394" s="90"/>
      <c r="G12394" s="90"/>
      <c r="H12394" s="90"/>
    </row>
    <row r="12395" spans="1:8">
      <c r="A12395" s="90"/>
      <c r="B12395" s="90"/>
      <c r="C12395" s="90"/>
      <c r="D12395" s="90"/>
      <c r="E12395" s="90"/>
      <c r="F12395" s="90"/>
      <c r="G12395" s="90"/>
      <c r="H12395" s="90"/>
    </row>
    <row r="12396" spans="1:8">
      <c r="A12396" s="90"/>
      <c r="B12396" s="90"/>
      <c r="C12396" s="90"/>
      <c r="D12396" s="90"/>
      <c r="E12396" s="90"/>
      <c r="F12396" s="90"/>
      <c r="G12396" s="90"/>
      <c r="H12396" s="90"/>
    </row>
    <row r="12397" spans="1:8">
      <c r="A12397" s="90"/>
      <c r="B12397" s="90"/>
      <c r="C12397" s="90"/>
      <c r="D12397" s="90"/>
      <c r="E12397" s="90"/>
      <c r="F12397" s="90"/>
      <c r="G12397" s="90"/>
      <c r="H12397" s="90"/>
    </row>
    <row r="12398" spans="1:8">
      <c r="A12398" s="90"/>
      <c r="B12398" s="90"/>
      <c r="C12398" s="90"/>
      <c r="D12398" s="90"/>
      <c r="E12398" s="90"/>
      <c r="F12398" s="90"/>
      <c r="G12398" s="90"/>
      <c r="H12398" s="90"/>
    </row>
    <row r="12399" spans="1:8">
      <c r="A12399" s="90"/>
      <c r="B12399" s="90"/>
      <c r="C12399" s="90"/>
      <c r="D12399" s="90"/>
      <c r="E12399" s="90"/>
      <c r="F12399" s="90"/>
      <c r="G12399" s="90"/>
      <c r="H12399" s="90"/>
    </row>
    <row r="12400" spans="1:8">
      <c r="A12400" s="90"/>
      <c r="B12400" s="90"/>
      <c r="C12400" s="90"/>
      <c r="D12400" s="90"/>
      <c r="E12400" s="90"/>
      <c r="F12400" s="90"/>
      <c r="G12400" s="90"/>
      <c r="H12400" s="90"/>
    </row>
    <row r="12401" spans="1:8">
      <c r="A12401" s="90"/>
      <c r="B12401" s="90"/>
      <c r="C12401" s="90"/>
      <c r="D12401" s="90"/>
      <c r="E12401" s="90"/>
      <c r="F12401" s="90"/>
      <c r="G12401" s="90"/>
      <c r="H12401" s="90"/>
    </row>
    <row r="12402" spans="1:8">
      <c r="A12402" s="90"/>
      <c r="B12402" s="90"/>
      <c r="C12402" s="90"/>
      <c r="D12402" s="90"/>
      <c r="E12402" s="90"/>
      <c r="F12402" s="90"/>
      <c r="G12402" s="90"/>
      <c r="H12402" s="90"/>
    </row>
    <row r="12403" spans="1:8">
      <c r="A12403" s="90"/>
      <c r="B12403" s="90"/>
      <c r="C12403" s="90"/>
      <c r="D12403" s="90"/>
      <c r="E12403" s="90"/>
      <c r="F12403" s="90"/>
      <c r="G12403" s="90"/>
      <c r="H12403" s="90"/>
    </row>
    <row r="12404" spans="1:8">
      <c r="A12404" s="90"/>
      <c r="B12404" s="90"/>
      <c r="C12404" s="90"/>
      <c r="D12404" s="90"/>
      <c r="E12404" s="90"/>
      <c r="F12404" s="90"/>
      <c r="G12404" s="90"/>
      <c r="H12404" s="90"/>
    </row>
    <row r="12405" spans="1:8">
      <c r="A12405" s="90"/>
      <c r="B12405" s="90"/>
      <c r="C12405" s="90"/>
      <c r="D12405" s="90"/>
      <c r="E12405" s="90"/>
      <c r="F12405" s="90"/>
      <c r="G12405" s="90"/>
      <c r="H12405" s="90"/>
    </row>
    <row r="12406" spans="1:8">
      <c r="A12406" s="90"/>
      <c r="B12406" s="90"/>
      <c r="C12406" s="90"/>
      <c r="D12406" s="90"/>
      <c r="E12406" s="90"/>
      <c r="F12406" s="90"/>
      <c r="G12406" s="90"/>
      <c r="H12406" s="90"/>
    </row>
    <row r="12407" spans="1:8">
      <c r="A12407" s="90"/>
      <c r="B12407" s="90"/>
      <c r="C12407" s="90"/>
      <c r="D12407" s="90"/>
      <c r="E12407" s="90"/>
      <c r="F12407" s="90"/>
      <c r="G12407" s="90"/>
      <c r="H12407" s="90"/>
    </row>
    <row r="12408" spans="1:8">
      <c r="A12408" s="90"/>
      <c r="B12408" s="90"/>
      <c r="C12408" s="90"/>
      <c r="D12408" s="90"/>
      <c r="E12408" s="90"/>
      <c r="F12408" s="90"/>
      <c r="G12408" s="90"/>
      <c r="H12408" s="90"/>
    </row>
    <row r="12409" spans="1:8">
      <c r="A12409" s="90"/>
      <c r="B12409" s="90"/>
      <c r="C12409" s="90"/>
      <c r="D12409" s="90"/>
      <c r="E12409" s="90"/>
      <c r="F12409" s="90"/>
      <c r="G12409" s="90"/>
      <c r="H12409" s="90"/>
    </row>
    <row r="12410" spans="1:8">
      <c r="A12410" s="90"/>
      <c r="B12410" s="90"/>
      <c r="C12410" s="90"/>
      <c r="D12410" s="90"/>
      <c r="E12410" s="90"/>
      <c r="F12410" s="90"/>
      <c r="G12410" s="90"/>
      <c r="H12410" s="90"/>
    </row>
    <row r="12411" spans="1:8">
      <c r="A12411" s="90"/>
      <c r="B12411" s="90"/>
      <c r="C12411" s="90"/>
      <c r="D12411" s="90"/>
      <c r="E12411" s="90"/>
      <c r="F12411" s="90"/>
      <c r="G12411" s="90"/>
      <c r="H12411" s="90"/>
    </row>
    <row r="12412" spans="1:8">
      <c r="A12412" s="90"/>
      <c r="B12412" s="90"/>
      <c r="C12412" s="90"/>
      <c r="D12412" s="90"/>
      <c r="E12412" s="90"/>
      <c r="F12412" s="90"/>
      <c r="G12412" s="90"/>
      <c r="H12412" s="90"/>
    </row>
    <row r="12413" spans="1:8">
      <c r="A12413" s="90"/>
      <c r="B12413" s="90"/>
      <c r="C12413" s="90"/>
      <c r="D12413" s="90"/>
      <c r="E12413" s="90"/>
      <c r="F12413" s="90"/>
      <c r="G12413" s="90"/>
      <c r="H12413" s="90"/>
    </row>
    <row r="12414" spans="1:8">
      <c r="A12414" s="90"/>
      <c r="B12414" s="90"/>
      <c r="C12414" s="90"/>
      <c r="D12414" s="90"/>
      <c r="E12414" s="90"/>
      <c r="F12414" s="90"/>
      <c r="G12414" s="90"/>
      <c r="H12414" s="90"/>
    </row>
    <row r="12415" spans="1:8">
      <c r="A12415" s="90"/>
      <c r="B12415" s="90"/>
      <c r="C12415" s="90"/>
      <c r="D12415" s="90"/>
      <c r="E12415" s="90"/>
      <c r="F12415" s="90"/>
      <c r="G12415" s="90"/>
      <c r="H12415" s="90"/>
    </row>
    <row r="12416" spans="1:8">
      <c r="A12416" s="90"/>
      <c r="B12416" s="90"/>
      <c r="C12416" s="90"/>
      <c r="D12416" s="90"/>
      <c r="E12416" s="90"/>
      <c r="F12416" s="90"/>
      <c r="G12416" s="90"/>
      <c r="H12416" s="90"/>
    </row>
    <row r="12417" spans="1:8">
      <c r="A12417" s="90"/>
      <c r="B12417" s="90"/>
      <c r="C12417" s="90"/>
      <c r="D12417" s="90"/>
      <c r="E12417" s="90"/>
      <c r="F12417" s="90"/>
      <c r="G12417" s="90"/>
      <c r="H12417" s="90"/>
    </row>
    <row r="12418" spans="1:8">
      <c r="A12418" s="90"/>
      <c r="B12418" s="90"/>
      <c r="C12418" s="90"/>
      <c r="D12418" s="90"/>
      <c r="E12418" s="90"/>
      <c r="F12418" s="90"/>
      <c r="G12418" s="90"/>
      <c r="H12418" s="90"/>
    </row>
    <row r="12419" spans="1:8">
      <c r="A12419" s="90"/>
      <c r="B12419" s="90"/>
      <c r="C12419" s="90"/>
      <c r="D12419" s="90"/>
      <c r="E12419" s="90"/>
      <c r="F12419" s="90"/>
      <c r="G12419" s="90"/>
      <c r="H12419" s="90"/>
    </row>
    <row r="12420" spans="1:8">
      <c r="A12420" s="90"/>
      <c r="B12420" s="90"/>
      <c r="C12420" s="90"/>
      <c r="D12420" s="90"/>
      <c r="E12420" s="90"/>
      <c r="F12420" s="90"/>
      <c r="G12420" s="90"/>
      <c r="H12420" s="90"/>
    </row>
    <row r="12421" spans="1:8">
      <c r="A12421" s="90"/>
      <c r="B12421" s="90"/>
      <c r="C12421" s="90"/>
      <c r="D12421" s="90"/>
      <c r="E12421" s="90"/>
      <c r="F12421" s="90"/>
      <c r="G12421" s="90"/>
      <c r="H12421" s="90"/>
    </row>
    <row r="12422" spans="1:8">
      <c r="A12422" s="90"/>
      <c r="B12422" s="90"/>
      <c r="C12422" s="90"/>
      <c r="D12422" s="90"/>
      <c r="E12422" s="90"/>
      <c r="F12422" s="90"/>
      <c r="G12422" s="90"/>
      <c r="H12422" s="90"/>
    </row>
    <row r="12423" spans="1:8">
      <c r="A12423" s="90"/>
      <c r="B12423" s="90"/>
      <c r="C12423" s="90"/>
      <c r="D12423" s="90"/>
      <c r="E12423" s="90"/>
      <c r="F12423" s="90"/>
      <c r="G12423" s="90"/>
      <c r="H12423" s="90"/>
    </row>
    <row r="12424" spans="1:8">
      <c r="A12424" s="90"/>
      <c r="B12424" s="90"/>
      <c r="C12424" s="90"/>
      <c r="D12424" s="90"/>
      <c r="E12424" s="90"/>
      <c r="F12424" s="90"/>
      <c r="G12424" s="90"/>
      <c r="H12424" s="90"/>
    </row>
    <row r="12425" spans="1:8">
      <c r="A12425" s="90"/>
      <c r="B12425" s="90"/>
      <c r="C12425" s="90"/>
      <c r="D12425" s="90"/>
      <c r="E12425" s="90"/>
      <c r="F12425" s="90"/>
      <c r="G12425" s="90"/>
      <c r="H12425" s="90"/>
    </row>
    <row r="12426" spans="1:8">
      <c r="A12426" s="90"/>
      <c r="B12426" s="90"/>
      <c r="C12426" s="90"/>
      <c r="D12426" s="90"/>
      <c r="E12426" s="90"/>
      <c r="F12426" s="90"/>
      <c r="G12426" s="90"/>
      <c r="H12426" s="90"/>
    </row>
    <row r="12427" spans="1:8">
      <c r="A12427" s="90"/>
      <c r="B12427" s="90"/>
      <c r="C12427" s="90"/>
      <c r="D12427" s="90"/>
      <c r="E12427" s="90"/>
      <c r="F12427" s="90"/>
      <c r="G12427" s="90"/>
      <c r="H12427" s="90"/>
    </row>
    <row r="12428" spans="1:8">
      <c r="A12428" s="90"/>
      <c r="B12428" s="90"/>
      <c r="C12428" s="90"/>
      <c r="D12428" s="90"/>
      <c r="E12428" s="90"/>
      <c r="F12428" s="90"/>
      <c r="G12428" s="90"/>
      <c r="H12428" s="90"/>
    </row>
    <row r="12429" spans="1:8">
      <c r="A12429" s="90"/>
      <c r="B12429" s="90"/>
      <c r="C12429" s="90"/>
      <c r="D12429" s="90"/>
      <c r="E12429" s="90"/>
      <c r="F12429" s="90"/>
      <c r="G12429" s="90"/>
      <c r="H12429" s="90"/>
    </row>
    <row r="12430" spans="1:8">
      <c r="A12430" s="90"/>
      <c r="B12430" s="90"/>
      <c r="C12430" s="90"/>
      <c r="D12430" s="90"/>
      <c r="E12430" s="90"/>
      <c r="F12430" s="90"/>
      <c r="G12430" s="90"/>
      <c r="H12430" s="90"/>
    </row>
    <row r="12431" spans="1:8">
      <c r="A12431" s="90"/>
      <c r="B12431" s="90"/>
      <c r="C12431" s="90"/>
      <c r="D12431" s="90"/>
      <c r="E12431" s="90"/>
      <c r="F12431" s="90"/>
      <c r="G12431" s="90"/>
      <c r="H12431" s="90"/>
    </row>
    <row r="12432" spans="1:8">
      <c r="A12432" s="90"/>
      <c r="B12432" s="90"/>
      <c r="C12432" s="90"/>
      <c r="D12432" s="90"/>
      <c r="E12432" s="90"/>
      <c r="F12432" s="90"/>
      <c r="G12432" s="90"/>
      <c r="H12432" s="90"/>
    </row>
    <row r="12433" spans="1:8">
      <c r="A12433" s="90"/>
      <c r="B12433" s="90"/>
      <c r="C12433" s="90"/>
      <c r="D12433" s="90"/>
      <c r="E12433" s="90"/>
      <c r="F12433" s="90"/>
      <c r="G12433" s="90"/>
      <c r="H12433" s="90"/>
    </row>
    <row r="12434" spans="1:8">
      <c r="A12434" s="90"/>
      <c r="B12434" s="90"/>
      <c r="C12434" s="90"/>
      <c r="D12434" s="90"/>
      <c r="E12434" s="90"/>
      <c r="F12434" s="90"/>
      <c r="G12434" s="90"/>
      <c r="H12434" s="90"/>
    </row>
    <row r="12435" spans="1:8">
      <c r="A12435" s="90"/>
      <c r="B12435" s="90"/>
      <c r="C12435" s="90"/>
      <c r="D12435" s="90"/>
      <c r="E12435" s="90"/>
      <c r="F12435" s="90"/>
      <c r="G12435" s="90"/>
      <c r="H12435" s="90"/>
    </row>
    <row r="12436" spans="1:8">
      <c r="A12436" s="90"/>
      <c r="B12436" s="90"/>
      <c r="C12436" s="90"/>
      <c r="D12436" s="90"/>
      <c r="E12436" s="90"/>
      <c r="F12436" s="90"/>
      <c r="G12436" s="90"/>
      <c r="H12436" s="90"/>
    </row>
    <row r="12437" spans="1:8">
      <c r="A12437" s="90"/>
      <c r="B12437" s="90"/>
      <c r="C12437" s="90"/>
      <c r="D12437" s="90"/>
      <c r="E12437" s="90"/>
      <c r="F12437" s="90"/>
      <c r="G12437" s="90"/>
      <c r="H12437" s="90"/>
    </row>
    <row r="12438" spans="1:8">
      <c r="A12438" s="90"/>
      <c r="B12438" s="90"/>
      <c r="C12438" s="90"/>
      <c r="D12438" s="90"/>
      <c r="E12438" s="90"/>
      <c r="F12438" s="90"/>
      <c r="G12438" s="90"/>
      <c r="H12438" s="90"/>
    </row>
    <row r="12439" spans="1:8">
      <c r="A12439" s="90"/>
      <c r="B12439" s="90"/>
      <c r="C12439" s="90"/>
      <c r="D12439" s="90"/>
      <c r="E12439" s="90"/>
      <c r="F12439" s="90"/>
      <c r="G12439" s="90"/>
      <c r="H12439" s="90"/>
    </row>
    <row r="12440" spans="1:8">
      <c r="A12440" s="90"/>
      <c r="B12440" s="90"/>
      <c r="C12440" s="90"/>
      <c r="D12440" s="90"/>
      <c r="E12440" s="90"/>
      <c r="F12440" s="90"/>
      <c r="G12440" s="90"/>
      <c r="H12440" s="90"/>
    </row>
    <row r="12441" spans="1:8">
      <c r="A12441" s="90"/>
      <c r="B12441" s="90"/>
      <c r="C12441" s="90"/>
      <c r="D12441" s="90"/>
      <c r="E12441" s="90"/>
      <c r="F12441" s="90"/>
      <c r="G12441" s="90"/>
      <c r="H12441" s="90"/>
    </row>
    <row r="12442" spans="1:8">
      <c r="A12442" s="90"/>
      <c r="B12442" s="90"/>
      <c r="C12442" s="90"/>
      <c r="D12442" s="90"/>
      <c r="E12442" s="90"/>
      <c r="F12442" s="90"/>
      <c r="G12442" s="90"/>
      <c r="H12442" s="90"/>
    </row>
    <row r="12443" spans="1:8">
      <c r="A12443" s="90"/>
      <c r="B12443" s="90"/>
      <c r="C12443" s="90"/>
      <c r="D12443" s="90"/>
      <c r="E12443" s="90"/>
      <c r="F12443" s="90"/>
      <c r="G12443" s="90"/>
      <c r="H12443" s="90"/>
    </row>
    <row r="12444" spans="1:8">
      <c r="A12444" s="90"/>
      <c r="B12444" s="90"/>
      <c r="C12444" s="90"/>
      <c r="D12444" s="90"/>
      <c r="E12444" s="90"/>
      <c r="F12444" s="90"/>
      <c r="G12444" s="90"/>
      <c r="H12444" s="90"/>
    </row>
    <row r="12445" spans="1:8">
      <c r="A12445" s="90"/>
      <c r="B12445" s="90"/>
      <c r="C12445" s="90"/>
      <c r="D12445" s="90"/>
      <c r="E12445" s="90"/>
      <c r="F12445" s="90"/>
      <c r="G12445" s="90"/>
      <c r="H12445" s="90"/>
    </row>
    <row r="12446" spans="1:8">
      <c r="A12446" s="90"/>
      <c r="B12446" s="90"/>
      <c r="C12446" s="90"/>
      <c r="D12446" s="90"/>
      <c r="E12446" s="90"/>
      <c r="F12446" s="90"/>
      <c r="G12446" s="90"/>
      <c r="H12446" s="90"/>
    </row>
    <row r="12447" spans="1:8">
      <c r="A12447" s="90"/>
      <c r="B12447" s="90"/>
      <c r="C12447" s="90"/>
      <c r="D12447" s="90"/>
      <c r="E12447" s="90"/>
      <c r="F12447" s="90"/>
      <c r="G12447" s="90"/>
      <c r="H12447" s="90"/>
    </row>
    <row r="12448" spans="1:8">
      <c r="A12448" s="90"/>
      <c r="B12448" s="90"/>
      <c r="C12448" s="90"/>
      <c r="D12448" s="90"/>
      <c r="E12448" s="90"/>
      <c r="F12448" s="90"/>
      <c r="G12448" s="90"/>
      <c r="H12448" s="90"/>
    </row>
    <row r="12449" spans="1:8">
      <c r="A12449" s="90"/>
      <c r="B12449" s="90"/>
      <c r="C12449" s="90"/>
      <c r="D12449" s="90"/>
      <c r="E12449" s="90"/>
      <c r="F12449" s="90"/>
      <c r="G12449" s="90"/>
      <c r="H12449" s="90"/>
    </row>
    <row r="12450" spans="1:8">
      <c r="A12450" s="90"/>
      <c r="B12450" s="90"/>
      <c r="C12450" s="90"/>
      <c r="D12450" s="90"/>
      <c r="E12450" s="90"/>
      <c r="F12450" s="90"/>
      <c r="G12450" s="90"/>
      <c r="H12450" s="90"/>
    </row>
    <row r="12451" spans="1:8">
      <c r="A12451" s="90"/>
      <c r="B12451" s="90"/>
      <c r="C12451" s="90"/>
      <c r="D12451" s="90"/>
      <c r="E12451" s="90"/>
      <c r="F12451" s="90"/>
      <c r="G12451" s="90"/>
      <c r="H12451" s="90"/>
    </row>
    <row r="12452" spans="1:8">
      <c r="A12452" s="90"/>
      <c r="B12452" s="90"/>
      <c r="C12452" s="90"/>
      <c r="D12452" s="90"/>
      <c r="E12452" s="90"/>
      <c r="F12452" s="90"/>
      <c r="G12452" s="90"/>
      <c r="H12452" s="90"/>
    </row>
    <row r="12453" spans="1:8">
      <c r="A12453" s="90"/>
      <c r="B12453" s="90"/>
      <c r="C12453" s="90"/>
      <c r="D12453" s="90"/>
      <c r="E12453" s="90"/>
      <c r="F12453" s="90"/>
      <c r="G12453" s="90"/>
      <c r="H12453" s="90"/>
    </row>
    <row r="12454" spans="1:8">
      <c r="A12454" s="90"/>
      <c r="B12454" s="90"/>
      <c r="C12454" s="90"/>
      <c r="D12454" s="90"/>
      <c r="E12454" s="90"/>
      <c r="F12454" s="90"/>
      <c r="G12454" s="90"/>
      <c r="H12454" s="90"/>
    </row>
    <row r="12455" spans="1:8">
      <c r="A12455" s="90"/>
      <c r="B12455" s="90"/>
      <c r="C12455" s="90"/>
      <c r="D12455" s="90"/>
      <c r="E12455" s="90"/>
      <c r="F12455" s="90"/>
      <c r="G12455" s="90"/>
      <c r="H12455" s="90"/>
    </row>
    <row r="12456" spans="1:8">
      <c r="A12456" s="90"/>
      <c r="B12456" s="90"/>
      <c r="C12456" s="90"/>
      <c r="D12456" s="90"/>
      <c r="E12456" s="90"/>
      <c r="F12456" s="90"/>
      <c r="G12456" s="90"/>
      <c r="H12456" s="90"/>
    </row>
    <row r="12457" spans="1:8">
      <c r="A12457" s="90"/>
      <c r="B12457" s="90"/>
      <c r="C12457" s="90"/>
      <c r="D12457" s="90"/>
      <c r="E12457" s="90"/>
      <c r="F12457" s="90"/>
      <c r="G12457" s="90"/>
      <c r="H12457" s="90"/>
    </row>
    <row r="12458" spans="1:8">
      <c r="A12458" s="90"/>
      <c r="B12458" s="90"/>
      <c r="C12458" s="90"/>
      <c r="D12458" s="90"/>
      <c r="E12458" s="90"/>
      <c r="F12458" s="90"/>
      <c r="G12458" s="90"/>
      <c r="H12458" s="90"/>
    </row>
    <row r="12459" spans="1:8">
      <c r="A12459" s="90"/>
      <c r="B12459" s="90"/>
      <c r="C12459" s="90"/>
      <c r="D12459" s="90"/>
      <c r="E12459" s="90"/>
      <c r="F12459" s="90"/>
      <c r="G12459" s="90"/>
      <c r="H12459" s="90"/>
    </row>
    <row r="12460" spans="1:8">
      <c r="A12460" s="90"/>
      <c r="B12460" s="90"/>
      <c r="C12460" s="90"/>
      <c r="D12460" s="90"/>
      <c r="E12460" s="90"/>
      <c r="F12460" s="90"/>
      <c r="G12460" s="90"/>
      <c r="H12460" s="90"/>
    </row>
    <row r="12461" spans="1:8">
      <c r="A12461" s="90"/>
      <c r="B12461" s="90"/>
      <c r="C12461" s="90"/>
      <c r="D12461" s="90"/>
      <c r="E12461" s="90"/>
      <c r="F12461" s="90"/>
      <c r="G12461" s="90"/>
      <c r="H12461" s="90"/>
    </row>
    <row r="12462" spans="1:8">
      <c r="A12462" s="90"/>
      <c r="B12462" s="90"/>
      <c r="C12462" s="90"/>
      <c r="D12462" s="90"/>
      <c r="E12462" s="90"/>
      <c r="F12462" s="90"/>
      <c r="G12462" s="90"/>
      <c r="H12462" s="90"/>
    </row>
    <row r="12463" spans="1:8">
      <c r="A12463" s="90"/>
      <c r="B12463" s="90"/>
      <c r="C12463" s="90"/>
      <c r="D12463" s="90"/>
      <c r="E12463" s="90"/>
      <c r="F12463" s="90"/>
      <c r="G12463" s="90"/>
      <c r="H12463" s="90"/>
    </row>
    <row r="12464" spans="1:8">
      <c r="A12464" s="90"/>
      <c r="B12464" s="90"/>
      <c r="C12464" s="90"/>
      <c r="D12464" s="90"/>
      <c r="E12464" s="90"/>
      <c r="F12464" s="90"/>
      <c r="G12464" s="90"/>
      <c r="H12464" s="90"/>
    </row>
    <row r="12465" spans="1:8">
      <c r="A12465" s="90"/>
      <c r="B12465" s="90"/>
      <c r="C12465" s="90"/>
      <c r="D12465" s="90"/>
      <c r="E12465" s="90"/>
      <c r="F12465" s="90"/>
      <c r="G12465" s="90"/>
      <c r="H12465" s="90"/>
    </row>
    <row r="12466" spans="1:8">
      <c r="A12466" s="90"/>
      <c r="B12466" s="90"/>
      <c r="C12466" s="90"/>
      <c r="D12466" s="90"/>
      <c r="E12466" s="90"/>
      <c r="F12466" s="90"/>
      <c r="G12466" s="90"/>
      <c r="H12466" s="90"/>
    </row>
    <row r="12467" spans="1:8">
      <c r="A12467" s="90"/>
      <c r="B12467" s="90"/>
      <c r="C12467" s="90"/>
      <c r="D12467" s="90"/>
      <c r="E12467" s="90"/>
      <c r="F12467" s="90"/>
      <c r="G12467" s="90"/>
      <c r="H12467" s="90"/>
    </row>
    <row r="12468" spans="1:8">
      <c r="A12468" s="90"/>
      <c r="B12468" s="90"/>
      <c r="C12468" s="90"/>
      <c r="D12468" s="90"/>
      <c r="E12468" s="90"/>
      <c r="F12468" s="90"/>
      <c r="G12468" s="90"/>
      <c r="H12468" s="90"/>
    </row>
    <row r="12469" spans="1:8">
      <c r="A12469" s="90"/>
      <c r="B12469" s="90"/>
      <c r="C12469" s="90"/>
      <c r="D12469" s="90"/>
      <c r="E12469" s="90"/>
      <c r="F12469" s="90"/>
      <c r="G12469" s="90"/>
      <c r="H12469" s="90"/>
    </row>
    <row r="12470" spans="1:8">
      <c r="A12470" s="90"/>
      <c r="B12470" s="90"/>
      <c r="C12470" s="90"/>
      <c r="D12470" s="90"/>
      <c r="E12470" s="90"/>
      <c r="F12470" s="90"/>
      <c r="G12470" s="90"/>
      <c r="H12470" s="90"/>
    </row>
    <row r="12471" spans="1:8">
      <c r="A12471" s="90"/>
      <c r="B12471" s="90"/>
      <c r="C12471" s="90"/>
      <c r="D12471" s="90"/>
      <c r="E12471" s="90"/>
      <c r="F12471" s="90"/>
      <c r="G12471" s="90"/>
      <c r="H12471" s="90"/>
    </row>
    <row r="12472" spans="1:8">
      <c r="A12472" s="90"/>
      <c r="B12472" s="90"/>
      <c r="C12472" s="90"/>
      <c r="D12472" s="90"/>
      <c r="E12472" s="90"/>
      <c r="F12472" s="90"/>
      <c r="G12472" s="90"/>
      <c r="H12472" s="90"/>
    </row>
    <row r="12473" spans="1:8">
      <c r="A12473" s="90"/>
      <c r="B12473" s="90"/>
      <c r="C12473" s="90"/>
      <c r="D12473" s="90"/>
      <c r="E12473" s="90"/>
      <c r="F12473" s="90"/>
      <c r="G12473" s="90"/>
      <c r="H12473" s="90"/>
    </row>
    <row r="12474" spans="1:8">
      <c r="A12474" s="90"/>
      <c r="B12474" s="90"/>
      <c r="C12474" s="90"/>
      <c r="D12474" s="90"/>
      <c r="E12474" s="90"/>
      <c r="F12474" s="90"/>
      <c r="G12474" s="90"/>
      <c r="H12474" s="90"/>
    </row>
    <row r="12475" spans="1:8">
      <c r="A12475" s="90"/>
      <c r="B12475" s="90"/>
      <c r="C12475" s="90"/>
      <c r="D12475" s="90"/>
      <c r="E12475" s="90"/>
      <c r="F12475" s="90"/>
      <c r="G12475" s="90"/>
      <c r="H12475" s="90"/>
    </row>
    <row r="12476" spans="1:8">
      <c r="A12476" s="90"/>
      <c r="B12476" s="90"/>
      <c r="C12476" s="90"/>
      <c r="D12476" s="90"/>
      <c r="E12476" s="90"/>
      <c r="F12476" s="90"/>
      <c r="G12476" s="90"/>
      <c r="H12476" s="90"/>
    </row>
    <row r="12477" spans="1:8">
      <c r="A12477" s="90"/>
      <c r="B12477" s="90"/>
      <c r="C12477" s="90"/>
      <c r="D12477" s="90"/>
      <c r="E12477" s="90"/>
      <c r="F12477" s="90"/>
      <c r="G12477" s="90"/>
      <c r="H12477" s="90"/>
    </row>
    <row r="12478" spans="1:8">
      <c r="A12478" s="90"/>
      <c r="B12478" s="90"/>
      <c r="C12478" s="90"/>
      <c r="D12478" s="90"/>
      <c r="E12478" s="90"/>
      <c r="F12478" s="90"/>
      <c r="G12478" s="90"/>
      <c r="H12478" s="90"/>
    </row>
    <row r="12479" spans="1:8">
      <c r="A12479" s="90"/>
      <c r="B12479" s="90"/>
      <c r="C12479" s="90"/>
      <c r="D12479" s="90"/>
      <c r="E12479" s="90"/>
      <c r="F12479" s="90"/>
      <c r="G12479" s="90"/>
      <c r="H12479" s="90"/>
    </row>
    <row r="12480" spans="1:8">
      <c r="A12480" s="90"/>
      <c r="B12480" s="90"/>
      <c r="C12480" s="90"/>
      <c r="D12480" s="90"/>
      <c r="E12480" s="90"/>
      <c r="F12480" s="90"/>
      <c r="G12480" s="90"/>
      <c r="H12480" s="90"/>
    </row>
    <row r="12481" spans="1:8">
      <c r="A12481" s="90"/>
      <c r="B12481" s="90"/>
      <c r="C12481" s="90"/>
      <c r="D12481" s="90"/>
      <c r="E12481" s="90"/>
      <c r="F12481" s="90"/>
      <c r="G12481" s="90"/>
      <c r="H12481" s="90"/>
    </row>
    <row r="12482" spans="1:8">
      <c r="A12482" s="90"/>
      <c r="B12482" s="90"/>
      <c r="C12482" s="90"/>
      <c r="D12482" s="90"/>
      <c r="E12482" s="90"/>
      <c r="F12482" s="90"/>
      <c r="G12482" s="90"/>
      <c r="H12482" s="90"/>
    </row>
    <row r="12483" spans="1:8">
      <c r="A12483" s="90"/>
      <c r="B12483" s="90"/>
      <c r="C12483" s="90"/>
      <c r="D12483" s="90"/>
      <c r="E12483" s="90"/>
      <c r="F12483" s="90"/>
      <c r="G12483" s="90"/>
      <c r="H12483" s="90"/>
    </row>
    <row r="12484" spans="1:8">
      <c r="A12484" s="90"/>
      <c r="B12484" s="90"/>
      <c r="C12484" s="90"/>
      <c r="D12484" s="90"/>
      <c r="E12484" s="90"/>
      <c r="F12484" s="90"/>
      <c r="G12484" s="90"/>
      <c r="H12484" s="90"/>
    </row>
    <row r="12485" spans="1:8">
      <c r="A12485" s="90"/>
      <c r="B12485" s="90"/>
      <c r="C12485" s="90"/>
      <c r="D12485" s="90"/>
      <c r="E12485" s="90"/>
      <c r="F12485" s="90"/>
      <c r="G12485" s="90"/>
      <c r="H12485" s="90"/>
    </row>
    <row r="12486" spans="1:8">
      <c r="A12486" s="90"/>
      <c r="B12486" s="90"/>
      <c r="C12486" s="90"/>
      <c r="D12486" s="90"/>
      <c r="E12486" s="90"/>
      <c r="F12486" s="90"/>
      <c r="G12486" s="90"/>
      <c r="H12486" s="90"/>
    </row>
    <row r="12487" spans="1:8">
      <c r="A12487" s="90"/>
      <c r="B12487" s="90"/>
      <c r="C12487" s="90"/>
      <c r="D12487" s="90"/>
      <c r="E12487" s="90"/>
      <c r="F12487" s="90"/>
      <c r="G12487" s="90"/>
      <c r="H12487" s="90"/>
    </row>
    <row r="12488" spans="1:8">
      <c r="A12488" s="90"/>
      <c r="B12488" s="90"/>
      <c r="C12488" s="90"/>
      <c r="D12488" s="90"/>
      <c r="E12488" s="90"/>
      <c r="F12488" s="90"/>
      <c r="G12488" s="90"/>
      <c r="H12488" s="90"/>
    </row>
    <row r="12489" spans="1:8">
      <c r="A12489" s="90"/>
      <c r="B12489" s="90"/>
      <c r="C12489" s="90"/>
      <c r="D12489" s="90"/>
      <c r="E12489" s="90"/>
      <c r="F12489" s="90"/>
      <c r="G12489" s="90"/>
      <c r="H12489" s="90"/>
    </row>
    <row r="12490" spans="1:8">
      <c r="A12490" s="90"/>
      <c r="B12490" s="90"/>
      <c r="C12490" s="90"/>
      <c r="D12490" s="90"/>
      <c r="E12490" s="90"/>
      <c r="F12490" s="90"/>
      <c r="G12490" s="90"/>
      <c r="H12490" s="90"/>
    </row>
    <row r="12491" spans="1:8">
      <c r="A12491" s="90"/>
      <c r="B12491" s="90"/>
      <c r="C12491" s="90"/>
      <c r="D12491" s="90"/>
      <c r="E12491" s="90"/>
      <c r="F12491" s="90"/>
      <c r="G12491" s="90"/>
      <c r="H12491" s="90"/>
    </row>
    <row r="12492" spans="1:8">
      <c r="A12492" s="90"/>
      <c r="B12492" s="90"/>
      <c r="C12492" s="90"/>
      <c r="D12492" s="90"/>
      <c r="E12492" s="90"/>
      <c r="F12492" s="90"/>
      <c r="G12492" s="90"/>
      <c r="H12492" s="90"/>
    </row>
    <row r="12493" spans="1:8">
      <c r="A12493" s="90"/>
      <c r="B12493" s="90"/>
      <c r="C12493" s="90"/>
      <c r="D12493" s="90"/>
      <c r="E12493" s="90"/>
      <c r="F12493" s="90"/>
      <c r="G12493" s="90"/>
      <c r="H12493" s="90"/>
    </row>
    <row r="12494" spans="1:8">
      <c r="A12494" s="90"/>
      <c r="B12494" s="90"/>
      <c r="C12494" s="90"/>
      <c r="D12494" s="90"/>
      <c r="E12494" s="90"/>
      <c r="F12494" s="90"/>
      <c r="G12494" s="90"/>
      <c r="H12494" s="90"/>
    </row>
    <row r="12495" spans="1:8">
      <c r="A12495" s="90"/>
      <c r="B12495" s="90"/>
      <c r="C12495" s="90"/>
      <c r="D12495" s="90"/>
      <c r="E12495" s="90"/>
      <c r="F12495" s="90"/>
      <c r="G12495" s="90"/>
      <c r="H12495" s="90"/>
    </row>
    <row r="12496" spans="1:8">
      <c r="A12496" s="90"/>
      <c r="B12496" s="90"/>
      <c r="C12496" s="90"/>
      <c r="D12496" s="90"/>
      <c r="E12496" s="90"/>
      <c r="F12496" s="90"/>
      <c r="G12496" s="90"/>
      <c r="H12496" s="90"/>
    </row>
    <row r="12497" spans="1:8">
      <c r="A12497" s="90"/>
      <c r="B12497" s="90"/>
      <c r="C12497" s="90"/>
      <c r="D12497" s="90"/>
      <c r="E12497" s="90"/>
      <c r="F12497" s="90"/>
      <c r="G12497" s="90"/>
      <c r="H12497" s="90"/>
    </row>
    <row r="12498" spans="1:8">
      <c r="A12498" s="90"/>
      <c r="B12498" s="90"/>
      <c r="C12498" s="90"/>
      <c r="D12498" s="90"/>
      <c r="E12498" s="90"/>
      <c r="F12498" s="90"/>
      <c r="G12498" s="90"/>
      <c r="H12498" s="90"/>
    </row>
    <row r="12499" spans="1:8">
      <c r="A12499" s="90"/>
      <c r="B12499" s="90"/>
      <c r="C12499" s="90"/>
      <c r="D12499" s="90"/>
      <c r="E12499" s="90"/>
      <c r="F12499" s="90"/>
      <c r="G12499" s="90"/>
      <c r="H12499" s="90"/>
    </row>
    <row r="12500" spans="1:8">
      <c r="A12500" s="90"/>
      <c r="B12500" s="90"/>
      <c r="C12500" s="90"/>
      <c r="D12500" s="90"/>
      <c r="E12500" s="90"/>
      <c r="F12500" s="90"/>
      <c r="G12500" s="90"/>
      <c r="H12500" s="90"/>
    </row>
    <row r="12501" spans="1:8">
      <c r="A12501" s="90"/>
      <c r="B12501" s="90"/>
      <c r="C12501" s="90"/>
      <c r="D12501" s="90"/>
      <c r="E12501" s="90"/>
      <c r="F12501" s="90"/>
      <c r="G12501" s="90"/>
      <c r="H12501" s="90"/>
    </row>
    <row r="12502" spans="1:8">
      <c r="A12502" s="90"/>
      <c r="B12502" s="90"/>
      <c r="C12502" s="90"/>
      <c r="D12502" s="90"/>
      <c r="E12502" s="90"/>
      <c r="F12502" s="90"/>
      <c r="G12502" s="90"/>
      <c r="H12502" s="90"/>
    </row>
    <row r="12503" spans="1:8">
      <c r="A12503" s="90"/>
      <c r="B12503" s="90"/>
      <c r="C12503" s="90"/>
      <c r="D12503" s="90"/>
      <c r="E12503" s="90"/>
      <c r="F12503" s="90"/>
      <c r="G12503" s="90"/>
      <c r="H12503" s="90"/>
    </row>
    <row r="12504" spans="1:8">
      <c r="A12504" s="90"/>
      <c r="B12504" s="90"/>
      <c r="C12504" s="90"/>
      <c r="D12504" s="90"/>
      <c r="E12504" s="90"/>
      <c r="F12504" s="90"/>
      <c r="G12504" s="90"/>
      <c r="H12504" s="90"/>
    </row>
    <row r="12505" spans="1:8">
      <c r="A12505" s="90"/>
      <c r="B12505" s="90"/>
      <c r="C12505" s="90"/>
      <c r="D12505" s="90"/>
      <c r="E12505" s="90"/>
      <c r="F12505" s="90"/>
      <c r="G12505" s="90"/>
      <c r="H12505" s="90"/>
    </row>
    <row r="12506" spans="1:8">
      <c r="A12506" s="90"/>
      <c r="B12506" s="90"/>
      <c r="C12506" s="90"/>
      <c r="D12506" s="90"/>
      <c r="E12506" s="90"/>
      <c r="F12506" s="90"/>
      <c r="G12506" s="90"/>
      <c r="H12506" s="90"/>
    </row>
    <row r="12507" spans="1:8">
      <c r="A12507" s="90"/>
      <c r="B12507" s="90"/>
      <c r="C12507" s="90"/>
      <c r="D12507" s="90"/>
      <c r="E12507" s="90"/>
      <c r="F12507" s="90"/>
      <c r="G12507" s="90"/>
      <c r="H12507" s="90"/>
    </row>
    <row r="12508" spans="1:8">
      <c r="A12508" s="90"/>
      <c r="B12508" s="90"/>
      <c r="C12508" s="90"/>
      <c r="D12508" s="90"/>
      <c r="E12508" s="90"/>
      <c r="F12508" s="90"/>
      <c r="G12508" s="90"/>
      <c r="H12508" s="90"/>
    </row>
    <row r="12509" spans="1:8">
      <c r="A12509" s="90"/>
      <c r="B12509" s="90"/>
      <c r="C12509" s="90"/>
      <c r="D12509" s="90"/>
      <c r="E12509" s="90"/>
      <c r="F12509" s="90"/>
      <c r="G12509" s="90"/>
      <c r="H12509" s="90"/>
    </row>
    <row r="12510" spans="1:8">
      <c r="A12510" s="90"/>
      <c r="B12510" s="90"/>
      <c r="C12510" s="90"/>
      <c r="D12510" s="90"/>
      <c r="E12510" s="90"/>
      <c r="F12510" s="90"/>
      <c r="G12510" s="90"/>
      <c r="H12510" s="90"/>
    </row>
    <row r="12511" spans="1:8">
      <c r="A12511" s="90"/>
      <c r="B12511" s="90"/>
      <c r="C12511" s="90"/>
      <c r="D12511" s="90"/>
      <c r="E12511" s="90"/>
      <c r="F12511" s="90"/>
      <c r="G12511" s="90"/>
      <c r="H12511" s="90"/>
    </row>
    <row r="12512" spans="1:8">
      <c r="A12512" s="90"/>
      <c r="B12512" s="90"/>
      <c r="C12512" s="90"/>
      <c r="D12512" s="90"/>
      <c r="E12512" s="90"/>
      <c r="F12512" s="90"/>
      <c r="G12512" s="90"/>
      <c r="H12512" s="90"/>
    </row>
    <row r="12513" spans="1:8">
      <c r="A12513" s="90"/>
      <c r="B12513" s="90"/>
      <c r="C12513" s="90"/>
      <c r="D12513" s="90"/>
      <c r="E12513" s="90"/>
      <c r="F12513" s="90"/>
      <c r="G12513" s="90"/>
      <c r="H12513" s="90"/>
    </row>
    <row r="12514" spans="1:8">
      <c r="A12514" s="90"/>
      <c r="B12514" s="90"/>
      <c r="C12514" s="90"/>
      <c r="D12514" s="90"/>
      <c r="E12514" s="90"/>
      <c r="F12514" s="90"/>
      <c r="G12514" s="90"/>
      <c r="H12514" s="90"/>
    </row>
    <row r="12515" spans="1:8">
      <c r="A12515" s="90"/>
      <c r="B12515" s="90"/>
      <c r="C12515" s="90"/>
      <c r="D12515" s="90"/>
      <c r="E12515" s="90"/>
      <c r="F12515" s="90"/>
      <c r="G12515" s="90"/>
      <c r="H12515" s="90"/>
    </row>
    <row r="12516" spans="1:8">
      <c r="A12516" s="90"/>
      <c r="B12516" s="90"/>
      <c r="C12516" s="90"/>
      <c r="D12516" s="90"/>
      <c r="E12516" s="90"/>
      <c r="F12516" s="90"/>
      <c r="G12516" s="90"/>
      <c r="H12516" s="90"/>
    </row>
    <row r="12517" spans="1:8">
      <c r="A12517" s="90"/>
      <c r="B12517" s="90"/>
      <c r="C12517" s="90"/>
      <c r="D12517" s="90"/>
      <c r="E12517" s="90"/>
      <c r="F12517" s="90"/>
      <c r="G12517" s="90"/>
      <c r="H12517" s="90"/>
    </row>
    <row r="12518" spans="1:8">
      <c r="A12518" s="90"/>
      <c r="B12518" s="90"/>
      <c r="C12518" s="90"/>
      <c r="D12518" s="90"/>
      <c r="E12518" s="90"/>
      <c r="F12518" s="90"/>
      <c r="G12518" s="90"/>
      <c r="H12518" s="90"/>
    </row>
    <row r="12519" spans="1:8">
      <c r="A12519" s="90"/>
      <c r="B12519" s="90"/>
      <c r="C12519" s="90"/>
      <c r="D12519" s="90"/>
      <c r="E12519" s="90"/>
      <c r="F12519" s="90"/>
      <c r="G12519" s="90"/>
      <c r="H12519" s="90"/>
    </row>
    <row r="12520" spans="1:8">
      <c r="A12520" s="90"/>
      <c r="B12520" s="90"/>
      <c r="C12520" s="90"/>
      <c r="D12520" s="90"/>
      <c r="E12520" s="90"/>
      <c r="F12520" s="90"/>
      <c r="G12520" s="90"/>
      <c r="H12520" s="90"/>
    </row>
    <row r="12521" spans="1:8">
      <c r="A12521" s="90"/>
      <c r="B12521" s="90"/>
      <c r="C12521" s="90"/>
      <c r="D12521" s="90"/>
      <c r="E12521" s="90"/>
      <c r="F12521" s="90"/>
      <c r="G12521" s="90"/>
      <c r="H12521" s="90"/>
    </row>
    <row r="12522" spans="1:8">
      <c r="A12522" s="90"/>
      <c r="B12522" s="90"/>
      <c r="C12522" s="90"/>
      <c r="D12522" s="90"/>
      <c r="E12522" s="90"/>
      <c r="F12522" s="90"/>
      <c r="G12522" s="90"/>
      <c r="H12522" s="90"/>
    </row>
    <row r="12523" spans="1:8">
      <c r="A12523" s="90"/>
      <c r="B12523" s="90"/>
      <c r="C12523" s="90"/>
      <c r="D12523" s="90"/>
      <c r="E12523" s="90"/>
      <c r="F12523" s="90"/>
      <c r="G12523" s="90"/>
      <c r="H12523" s="90"/>
    </row>
    <row r="12524" spans="1:8">
      <c r="A12524" s="90"/>
      <c r="B12524" s="90"/>
      <c r="C12524" s="90"/>
      <c r="D12524" s="90"/>
      <c r="E12524" s="90"/>
      <c r="F12524" s="90"/>
      <c r="G12524" s="90"/>
      <c r="H12524" s="90"/>
    </row>
    <row r="12525" spans="1:8">
      <c r="A12525" s="90"/>
      <c r="B12525" s="90"/>
      <c r="C12525" s="90"/>
      <c r="D12525" s="90"/>
      <c r="E12525" s="90"/>
      <c r="F12525" s="90"/>
      <c r="G12525" s="90"/>
      <c r="H12525" s="90"/>
    </row>
    <row r="12526" spans="1:8">
      <c r="A12526" s="90"/>
      <c r="B12526" s="90"/>
      <c r="C12526" s="90"/>
      <c r="D12526" s="90"/>
      <c r="E12526" s="90"/>
      <c r="F12526" s="90"/>
      <c r="G12526" s="90"/>
      <c r="H12526" s="90"/>
    </row>
    <row r="12527" spans="1:8">
      <c r="A12527" s="90"/>
      <c r="B12527" s="90"/>
      <c r="C12527" s="90"/>
      <c r="D12527" s="90"/>
      <c r="E12527" s="90"/>
      <c r="F12527" s="90"/>
      <c r="G12527" s="90"/>
      <c r="H12527" s="90"/>
    </row>
    <row r="12528" spans="1:8">
      <c r="A12528" s="90"/>
      <c r="B12528" s="90"/>
      <c r="C12528" s="90"/>
      <c r="D12528" s="90"/>
      <c r="E12528" s="90"/>
      <c r="F12528" s="90"/>
      <c r="G12528" s="90"/>
      <c r="H12528" s="90"/>
    </row>
    <row r="12529" spans="1:8">
      <c r="A12529" s="90"/>
      <c r="B12529" s="90"/>
      <c r="C12529" s="90"/>
      <c r="D12529" s="90"/>
      <c r="E12529" s="90"/>
      <c r="F12529" s="90"/>
      <c r="G12529" s="90"/>
      <c r="H12529" s="90"/>
    </row>
    <row r="12530" spans="1:8">
      <c r="A12530" s="90"/>
      <c r="B12530" s="90"/>
      <c r="C12530" s="90"/>
      <c r="D12530" s="90"/>
      <c r="E12530" s="90"/>
      <c r="F12530" s="90"/>
      <c r="G12530" s="90"/>
      <c r="H12530" s="90"/>
    </row>
    <row r="12531" spans="1:8">
      <c r="A12531" s="90"/>
      <c r="B12531" s="90"/>
      <c r="C12531" s="90"/>
      <c r="D12531" s="90"/>
      <c r="E12531" s="90"/>
      <c r="F12531" s="90"/>
      <c r="G12531" s="90"/>
      <c r="H12531" s="90"/>
    </row>
    <row r="12532" spans="1:8">
      <c r="A12532" s="90"/>
      <c r="B12532" s="90"/>
      <c r="C12532" s="90"/>
      <c r="D12532" s="90"/>
      <c r="E12532" s="90"/>
      <c r="F12532" s="90"/>
      <c r="G12532" s="90"/>
      <c r="H12532" s="90"/>
    </row>
    <row r="12533" spans="1:8">
      <c r="A12533" s="90"/>
      <c r="B12533" s="90"/>
      <c r="C12533" s="90"/>
      <c r="D12533" s="90"/>
      <c r="E12533" s="90"/>
      <c r="F12533" s="90"/>
      <c r="G12533" s="90"/>
      <c r="H12533" s="90"/>
    </row>
    <row r="12534" spans="1:8">
      <c r="A12534" s="90"/>
      <c r="B12534" s="90"/>
      <c r="C12534" s="90"/>
      <c r="D12534" s="90"/>
      <c r="E12534" s="90"/>
      <c r="F12534" s="90"/>
      <c r="G12534" s="90"/>
      <c r="H12534" s="90"/>
    </row>
    <row r="12535" spans="1:8">
      <c r="A12535" s="90"/>
      <c r="B12535" s="90"/>
      <c r="C12535" s="90"/>
      <c r="D12535" s="90"/>
      <c r="E12535" s="90"/>
      <c r="F12535" s="90"/>
      <c r="G12535" s="90"/>
      <c r="H12535" s="90"/>
    </row>
    <row r="12536" spans="1:8">
      <c r="A12536" s="90"/>
      <c r="B12536" s="90"/>
      <c r="C12536" s="90"/>
      <c r="D12536" s="90"/>
      <c r="E12536" s="90"/>
      <c r="F12536" s="90"/>
      <c r="G12536" s="90"/>
      <c r="H12536" s="90"/>
    </row>
    <row r="12537" spans="1:8">
      <c r="A12537" s="90"/>
      <c r="B12537" s="90"/>
      <c r="C12537" s="90"/>
      <c r="D12537" s="90"/>
      <c r="E12537" s="90"/>
      <c r="F12537" s="90"/>
      <c r="G12537" s="90"/>
      <c r="H12537" s="90"/>
    </row>
    <row r="12538" spans="1:8">
      <c r="A12538" s="90"/>
      <c r="B12538" s="90"/>
      <c r="C12538" s="90"/>
      <c r="D12538" s="90"/>
      <c r="E12538" s="90"/>
      <c r="F12538" s="90"/>
      <c r="G12538" s="90"/>
      <c r="H12538" s="90"/>
    </row>
    <row r="12539" spans="1:8">
      <c r="A12539" s="90"/>
      <c r="B12539" s="90"/>
      <c r="C12539" s="90"/>
      <c r="D12539" s="90"/>
      <c r="E12539" s="90"/>
      <c r="F12539" s="90"/>
      <c r="G12539" s="90"/>
      <c r="H12539" s="90"/>
    </row>
    <row r="12540" spans="1:8">
      <c r="A12540" s="90"/>
      <c r="B12540" s="90"/>
      <c r="C12540" s="90"/>
      <c r="D12540" s="90"/>
      <c r="E12540" s="90"/>
      <c r="F12540" s="90"/>
      <c r="G12540" s="90"/>
      <c r="H12540" s="90"/>
    </row>
    <row r="12541" spans="1:8">
      <c r="A12541" s="90"/>
      <c r="B12541" s="90"/>
      <c r="C12541" s="90"/>
      <c r="D12541" s="90"/>
      <c r="E12541" s="90"/>
      <c r="F12541" s="90"/>
      <c r="G12541" s="90"/>
      <c r="H12541" s="90"/>
    </row>
    <row r="12542" spans="1:8">
      <c r="A12542" s="90"/>
      <c r="B12542" s="90"/>
      <c r="C12542" s="90"/>
      <c r="D12542" s="90"/>
      <c r="E12542" s="90"/>
      <c r="F12542" s="90"/>
      <c r="G12542" s="90"/>
      <c r="H12542" s="90"/>
    </row>
    <row r="12543" spans="1:8">
      <c r="A12543" s="90"/>
      <c r="B12543" s="90"/>
      <c r="C12543" s="90"/>
      <c r="D12543" s="90"/>
      <c r="E12543" s="90"/>
      <c r="F12543" s="90"/>
      <c r="G12543" s="90"/>
      <c r="H12543" s="90"/>
    </row>
    <row r="12544" spans="1:8">
      <c r="A12544" s="90"/>
      <c r="B12544" s="90"/>
      <c r="C12544" s="90"/>
      <c r="D12544" s="90"/>
      <c r="E12544" s="90"/>
      <c r="F12544" s="90"/>
      <c r="G12544" s="90"/>
      <c r="H12544" s="90"/>
    </row>
    <row r="12545" spans="1:8">
      <c r="A12545" s="90"/>
      <c r="B12545" s="90"/>
      <c r="C12545" s="90"/>
      <c r="D12545" s="90"/>
      <c r="E12545" s="90"/>
      <c r="F12545" s="90"/>
      <c r="G12545" s="90"/>
      <c r="H12545" s="90"/>
    </row>
    <row r="12546" spans="1:8">
      <c r="A12546" s="90"/>
      <c r="B12546" s="90"/>
      <c r="C12546" s="90"/>
      <c r="D12546" s="90"/>
      <c r="E12546" s="90"/>
      <c r="F12546" s="90"/>
      <c r="G12546" s="90"/>
      <c r="H12546" s="90"/>
    </row>
    <row r="12547" spans="1:8">
      <c r="A12547" s="90"/>
      <c r="B12547" s="90"/>
      <c r="C12547" s="90"/>
      <c r="D12547" s="90"/>
      <c r="E12547" s="90"/>
      <c r="F12547" s="90"/>
      <c r="G12547" s="90"/>
      <c r="H12547" s="90"/>
    </row>
    <row r="12548" spans="1:8">
      <c r="A12548" s="90"/>
      <c r="B12548" s="90"/>
      <c r="C12548" s="90"/>
      <c r="D12548" s="90"/>
      <c r="E12548" s="90"/>
      <c r="F12548" s="90"/>
      <c r="G12548" s="90"/>
      <c r="H12548" s="90"/>
    </row>
    <row r="12549" spans="1:8">
      <c r="A12549" s="90"/>
      <c r="B12549" s="90"/>
      <c r="C12549" s="90"/>
      <c r="D12549" s="90"/>
      <c r="E12549" s="90"/>
      <c r="F12549" s="90"/>
      <c r="G12549" s="90"/>
      <c r="H12549" s="90"/>
    </row>
    <row r="12550" spans="1:8">
      <c r="A12550" s="90"/>
      <c r="B12550" s="90"/>
      <c r="C12550" s="90"/>
      <c r="D12550" s="90"/>
      <c r="E12550" s="90"/>
      <c r="F12550" s="90"/>
      <c r="G12550" s="90"/>
      <c r="H12550" s="90"/>
    </row>
    <row r="12551" spans="1:8">
      <c r="A12551" s="90"/>
      <c r="B12551" s="90"/>
      <c r="C12551" s="90"/>
      <c r="D12551" s="90"/>
      <c r="E12551" s="90"/>
      <c r="F12551" s="90"/>
      <c r="G12551" s="90"/>
      <c r="H12551" s="90"/>
    </row>
    <row r="12552" spans="1:8">
      <c r="A12552" s="90"/>
      <c r="B12552" s="90"/>
      <c r="C12552" s="90"/>
      <c r="D12552" s="90"/>
      <c r="E12552" s="90"/>
      <c r="F12552" s="90"/>
      <c r="G12552" s="90"/>
      <c r="H12552" s="90"/>
    </row>
    <row r="12553" spans="1:8">
      <c r="A12553" s="90"/>
      <c r="B12553" s="90"/>
      <c r="C12553" s="90"/>
      <c r="D12553" s="90"/>
      <c r="E12553" s="90"/>
      <c r="F12553" s="90"/>
      <c r="G12553" s="90"/>
      <c r="H12553" s="90"/>
    </row>
    <row r="12554" spans="1:8">
      <c r="A12554" s="90"/>
      <c r="B12554" s="90"/>
      <c r="C12554" s="90"/>
      <c r="D12554" s="90"/>
      <c r="E12554" s="90"/>
      <c r="F12554" s="90"/>
      <c r="G12554" s="90"/>
      <c r="H12554" s="90"/>
    </row>
    <row r="12555" spans="1:8">
      <c r="A12555" s="90"/>
      <c r="B12555" s="90"/>
      <c r="C12555" s="90"/>
      <c r="D12555" s="90"/>
      <c r="E12555" s="90"/>
      <c r="F12555" s="90"/>
      <c r="G12555" s="90"/>
      <c r="H12555" s="90"/>
    </row>
    <row r="12556" spans="1:8">
      <c r="A12556" s="90"/>
      <c r="B12556" s="90"/>
      <c r="C12556" s="90"/>
      <c r="D12556" s="90"/>
      <c r="E12556" s="90"/>
      <c r="F12556" s="90"/>
      <c r="G12556" s="90"/>
      <c r="H12556" s="90"/>
    </row>
    <row r="12557" spans="1:8">
      <c r="A12557" s="90"/>
      <c r="B12557" s="90"/>
      <c r="C12557" s="90"/>
      <c r="D12557" s="90"/>
      <c r="E12557" s="90"/>
      <c r="F12557" s="90"/>
      <c r="G12557" s="90"/>
      <c r="H12557" s="90"/>
    </row>
    <row r="12558" spans="1:8">
      <c r="A12558" s="90"/>
      <c r="B12558" s="90"/>
      <c r="C12558" s="90"/>
      <c r="D12558" s="90"/>
      <c r="E12558" s="90"/>
      <c r="F12558" s="90"/>
      <c r="G12558" s="90"/>
      <c r="H12558" s="90"/>
    </row>
    <row r="12559" spans="1:8">
      <c r="A12559" s="90"/>
      <c r="B12559" s="90"/>
      <c r="C12559" s="90"/>
      <c r="D12559" s="90"/>
      <c r="E12559" s="90"/>
      <c r="F12559" s="90"/>
      <c r="G12559" s="90"/>
      <c r="H12559" s="90"/>
    </row>
    <row r="12560" spans="1:8">
      <c r="A12560" s="90"/>
      <c r="B12560" s="90"/>
      <c r="C12560" s="90"/>
      <c r="D12560" s="90"/>
      <c r="E12560" s="90"/>
      <c r="F12560" s="90"/>
      <c r="G12560" s="90"/>
      <c r="H12560" s="90"/>
    </row>
    <row r="12561" spans="1:8">
      <c r="A12561" s="90"/>
      <c r="B12561" s="90"/>
      <c r="C12561" s="90"/>
      <c r="D12561" s="90"/>
      <c r="E12561" s="90"/>
      <c r="F12561" s="90"/>
      <c r="G12561" s="90"/>
      <c r="H12561" s="90"/>
    </row>
    <row r="12562" spans="1:8">
      <c r="A12562" s="90"/>
      <c r="B12562" s="90"/>
      <c r="C12562" s="90"/>
      <c r="D12562" s="90"/>
      <c r="E12562" s="90"/>
      <c r="F12562" s="90"/>
      <c r="G12562" s="90"/>
      <c r="H12562" s="90"/>
    </row>
    <row r="12563" spans="1:8">
      <c r="A12563" s="90"/>
      <c r="B12563" s="90"/>
      <c r="C12563" s="90"/>
      <c r="D12563" s="90"/>
      <c r="E12563" s="90"/>
      <c r="F12563" s="90"/>
      <c r="G12563" s="90"/>
      <c r="H12563" s="90"/>
    </row>
    <row r="12564" spans="1:8">
      <c r="A12564" s="90"/>
      <c r="B12564" s="90"/>
      <c r="C12564" s="90"/>
      <c r="D12564" s="90"/>
      <c r="E12564" s="90"/>
      <c r="F12564" s="90"/>
      <c r="G12564" s="90"/>
      <c r="H12564" s="90"/>
    </row>
    <row r="12565" spans="1:8">
      <c r="A12565" s="90"/>
      <c r="B12565" s="90"/>
      <c r="C12565" s="90"/>
      <c r="D12565" s="90"/>
      <c r="E12565" s="90"/>
      <c r="F12565" s="90"/>
      <c r="G12565" s="90"/>
      <c r="H12565" s="90"/>
    </row>
    <row r="12566" spans="1:8">
      <c r="A12566" s="90"/>
      <c r="B12566" s="90"/>
      <c r="C12566" s="90"/>
      <c r="D12566" s="90"/>
      <c r="E12566" s="90"/>
      <c r="F12566" s="90"/>
      <c r="G12566" s="90"/>
      <c r="H12566" s="90"/>
    </row>
    <row r="12567" spans="1:8">
      <c r="A12567" s="90"/>
      <c r="B12567" s="90"/>
      <c r="C12567" s="90"/>
      <c r="D12567" s="90"/>
      <c r="E12567" s="90"/>
      <c r="F12567" s="90"/>
      <c r="G12567" s="90"/>
      <c r="H12567" s="90"/>
    </row>
    <row r="12568" spans="1:8">
      <c r="A12568" s="90"/>
      <c r="B12568" s="90"/>
      <c r="C12568" s="90"/>
      <c r="D12568" s="90"/>
      <c r="E12568" s="90"/>
      <c r="F12568" s="90"/>
      <c r="G12568" s="90"/>
      <c r="H12568" s="90"/>
    </row>
    <row r="12569" spans="1:8">
      <c r="A12569" s="90"/>
      <c r="B12569" s="90"/>
      <c r="C12569" s="90"/>
      <c r="D12569" s="90"/>
      <c r="E12569" s="90"/>
      <c r="F12569" s="90"/>
      <c r="G12569" s="90"/>
      <c r="H12569" s="90"/>
    </row>
    <row r="12570" spans="1:8">
      <c r="A12570" s="90"/>
      <c r="B12570" s="90"/>
      <c r="C12570" s="90"/>
      <c r="D12570" s="90"/>
      <c r="E12570" s="90"/>
      <c r="F12570" s="90"/>
      <c r="G12570" s="90"/>
      <c r="H12570" s="90"/>
    </row>
    <row r="12571" spans="1:8">
      <c r="A12571" s="90"/>
      <c r="B12571" s="90"/>
      <c r="C12571" s="90"/>
      <c r="D12571" s="90"/>
      <c r="E12571" s="90"/>
      <c r="F12571" s="90"/>
      <c r="G12571" s="90"/>
      <c r="H12571" s="90"/>
    </row>
    <row r="12572" spans="1:8">
      <c r="A12572" s="90"/>
      <c r="B12572" s="90"/>
      <c r="C12572" s="90"/>
      <c r="D12572" s="90"/>
      <c r="E12572" s="90"/>
      <c r="F12572" s="90"/>
      <c r="G12572" s="90"/>
      <c r="H12572" s="90"/>
    </row>
    <row r="12573" spans="1:8">
      <c r="A12573" s="90"/>
      <c r="B12573" s="90"/>
      <c r="C12573" s="90"/>
      <c r="D12573" s="90"/>
      <c r="E12573" s="90"/>
      <c r="F12573" s="90"/>
      <c r="G12573" s="90"/>
      <c r="H12573" s="90"/>
    </row>
    <row r="12574" spans="1:8">
      <c r="A12574" s="90"/>
      <c r="B12574" s="90"/>
      <c r="C12574" s="90"/>
      <c r="D12574" s="90"/>
      <c r="E12574" s="90"/>
      <c r="F12574" s="90"/>
      <c r="G12574" s="90"/>
      <c r="H12574" s="90"/>
    </row>
    <row r="12575" spans="1:8">
      <c r="A12575" s="90"/>
      <c r="B12575" s="90"/>
      <c r="C12575" s="90"/>
      <c r="D12575" s="90"/>
      <c r="E12575" s="90"/>
      <c r="F12575" s="90"/>
      <c r="G12575" s="90"/>
      <c r="H12575" s="90"/>
    </row>
    <row r="12576" spans="1:8">
      <c r="A12576" s="90"/>
      <c r="B12576" s="90"/>
      <c r="C12576" s="90"/>
      <c r="D12576" s="90"/>
      <c r="E12576" s="90"/>
      <c r="F12576" s="90"/>
      <c r="G12576" s="90"/>
      <c r="H12576" s="90"/>
    </row>
    <row r="12577" spans="1:8">
      <c r="A12577" s="90"/>
      <c r="B12577" s="90"/>
      <c r="C12577" s="90"/>
      <c r="D12577" s="90"/>
      <c r="E12577" s="90"/>
      <c r="F12577" s="90"/>
      <c r="G12577" s="90"/>
      <c r="H12577" s="90"/>
    </row>
    <row r="12578" spans="1:8">
      <c r="A12578" s="90"/>
      <c r="B12578" s="90"/>
      <c r="C12578" s="90"/>
      <c r="D12578" s="90"/>
      <c r="E12578" s="90"/>
      <c r="F12578" s="90"/>
      <c r="G12578" s="90"/>
      <c r="H12578" s="90"/>
    </row>
    <row r="12579" spans="1:8">
      <c r="A12579" s="90"/>
      <c r="B12579" s="90"/>
      <c r="C12579" s="90"/>
      <c r="D12579" s="90"/>
      <c r="E12579" s="90"/>
      <c r="F12579" s="90"/>
      <c r="G12579" s="90"/>
      <c r="H12579" s="90"/>
    </row>
    <row r="12580" spans="1:8">
      <c r="A12580" s="90"/>
      <c r="B12580" s="90"/>
      <c r="C12580" s="90"/>
      <c r="D12580" s="90"/>
      <c r="E12580" s="90"/>
      <c r="F12580" s="90"/>
      <c r="G12580" s="90"/>
      <c r="H12580" s="90"/>
    </row>
    <row r="12581" spans="1:8">
      <c r="A12581" s="90"/>
      <c r="B12581" s="90"/>
      <c r="C12581" s="90"/>
      <c r="D12581" s="90"/>
      <c r="E12581" s="90"/>
      <c r="F12581" s="90"/>
      <c r="G12581" s="90"/>
      <c r="H12581" s="90"/>
    </row>
    <row r="12582" spans="1:8">
      <c r="A12582" s="90"/>
      <c r="B12582" s="90"/>
      <c r="C12582" s="90"/>
      <c r="D12582" s="90"/>
      <c r="E12582" s="90"/>
      <c r="F12582" s="90"/>
      <c r="G12582" s="90"/>
      <c r="H12582" s="90"/>
    </row>
    <row r="12583" spans="1:8">
      <c r="A12583" s="90"/>
      <c r="B12583" s="90"/>
      <c r="C12583" s="90"/>
      <c r="D12583" s="90"/>
      <c r="E12583" s="90"/>
      <c r="F12583" s="90"/>
      <c r="G12583" s="90"/>
      <c r="H12583" s="90"/>
    </row>
    <row r="12584" spans="1:8">
      <c r="A12584" s="90"/>
      <c r="B12584" s="90"/>
      <c r="C12584" s="90"/>
      <c r="D12584" s="90"/>
      <c r="E12584" s="90"/>
      <c r="F12584" s="90"/>
      <c r="G12584" s="90"/>
      <c r="H12584" s="90"/>
    </row>
    <row r="12585" spans="1:8">
      <c r="A12585" s="90"/>
      <c r="B12585" s="90"/>
      <c r="C12585" s="90"/>
      <c r="D12585" s="90"/>
      <c r="E12585" s="90"/>
      <c r="F12585" s="90"/>
      <c r="G12585" s="90"/>
      <c r="H12585" s="90"/>
    </row>
    <row r="12586" spans="1:8">
      <c r="A12586" s="90"/>
      <c r="B12586" s="90"/>
      <c r="C12586" s="90"/>
      <c r="D12586" s="90"/>
      <c r="E12586" s="90"/>
      <c r="F12586" s="90"/>
      <c r="G12586" s="90"/>
      <c r="H12586" s="90"/>
    </row>
    <row r="12587" spans="1:8">
      <c r="A12587" s="90"/>
      <c r="B12587" s="90"/>
      <c r="C12587" s="90"/>
      <c r="D12587" s="90"/>
      <c r="E12587" s="90"/>
      <c r="F12587" s="90"/>
      <c r="G12587" s="90"/>
      <c r="H12587" s="90"/>
    </row>
    <row r="12588" spans="1:8">
      <c r="A12588" s="90"/>
      <c r="B12588" s="90"/>
      <c r="C12588" s="90"/>
      <c r="D12588" s="90"/>
      <c r="E12588" s="90"/>
      <c r="F12588" s="90"/>
      <c r="G12588" s="90"/>
      <c r="H12588" s="90"/>
    </row>
    <row r="12589" spans="1:8">
      <c r="A12589" s="90"/>
      <c r="B12589" s="90"/>
      <c r="C12589" s="90"/>
      <c r="D12589" s="90"/>
      <c r="E12589" s="90"/>
      <c r="F12589" s="90"/>
      <c r="G12589" s="90"/>
      <c r="H12589" s="90"/>
    </row>
    <row r="12590" spans="1:8">
      <c r="A12590" s="90"/>
      <c r="B12590" s="90"/>
      <c r="C12590" s="90"/>
      <c r="D12590" s="90"/>
      <c r="E12590" s="90"/>
      <c r="F12590" s="90"/>
      <c r="G12590" s="90"/>
      <c r="H12590" s="90"/>
    </row>
    <row r="12591" spans="1:8">
      <c r="A12591" s="90"/>
      <c r="B12591" s="90"/>
      <c r="C12591" s="90"/>
      <c r="D12591" s="90"/>
      <c r="E12591" s="90"/>
      <c r="F12591" s="90"/>
      <c r="G12591" s="90"/>
      <c r="H12591" s="90"/>
    </row>
    <row r="12592" spans="1:8">
      <c r="A12592" s="90"/>
      <c r="B12592" s="90"/>
      <c r="C12592" s="90"/>
      <c r="D12592" s="90"/>
      <c r="E12592" s="90"/>
      <c r="F12592" s="90"/>
      <c r="G12592" s="90"/>
      <c r="H12592" s="90"/>
    </row>
    <row r="12593" spans="1:8">
      <c r="A12593" s="90"/>
      <c r="B12593" s="90"/>
      <c r="C12593" s="90"/>
      <c r="D12593" s="90"/>
      <c r="E12593" s="90"/>
      <c r="F12593" s="90"/>
      <c r="G12593" s="90"/>
      <c r="H12593" s="90"/>
    </row>
    <row r="12594" spans="1:8">
      <c r="A12594" s="90"/>
      <c r="B12594" s="90"/>
      <c r="C12594" s="90"/>
      <c r="D12594" s="90"/>
      <c r="E12594" s="90"/>
      <c r="F12594" s="90"/>
      <c r="G12594" s="90"/>
      <c r="H12594" s="90"/>
    </row>
    <row r="12595" spans="1:8">
      <c r="A12595" s="90"/>
      <c r="B12595" s="90"/>
      <c r="C12595" s="90"/>
      <c r="D12595" s="90"/>
      <c r="E12595" s="90"/>
      <c r="F12595" s="90"/>
      <c r="G12595" s="90"/>
      <c r="H12595" s="90"/>
    </row>
    <row r="12596" spans="1:8">
      <c r="A12596" s="90"/>
      <c r="B12596" s="90"/>
      <c r="C12596" s="90"/>
      <c r="D12596" s="90"/>
      <c r="E12596" s="90"/>
      <c r="F12596" s="90"/>
      <c r="G12596" s="90"/>
      <c r="H12596" s="90"/>
    </row>
    <row r="12597" spans="1:8">
      <c r="A12597" s="90"/>
      <c r="B12597" s="90"/>
      <c r="C12597" s="90"/>
      <c r="D12597" s="90"/>
      <c r="E12597" s="90"/>
      <c r="F12597" s="90"/>
      <c r="G12597" s="90"/>
      <c r="H12597" s="90"/>
    </row>
    <row r="12598" spans="1:8">
      <c r="A12598" s="90"/>
      <c r="B12598" s="90"/>
      <c r="C12598" s="90"/>
      <c r="D12598" s="90"/>
      <c r="E12598" s="90"/>
      <c r="F12598" s="90"/>
      <c r="G12598" s="90"/>
      <c r="H12598" s="90"/>
    </row>
    <row r="12599" spans="1:8">
      <c r="A12599" s="90"/>
      <c r="B12599" s="90"/>
      <c r="C12599" s="90"/>
      <c r="D12599" s="90"/>
      <c r="E12599" s="90"/>
      <c r="F12599" s="90"/>
      <c r="G12599" s="90"/>
      <c r="H12599" s="90"/>
    </row>
    <row r="12600" spans="1:8">
      <c r="A12600" s="90"/>
      <c r="B12600" s="90"/>
      <c r="C12600" s="90"/>
      <c r="D12600" s="90"/>
      <c r="E12600" s="90"/>
      <c r="F12600" s="90"/>
      <c r="G12600" s="90"/>
      <c r="H12600" s="90"/>
    </row>
    <row r="12601" spans="1:8">
      <c r="A12601" s="90"/>
      <c r="B12601" s="90"/>
      <c r="C12601" s="90"/>
      <c r="D12601" s="90"/>
      <c r="E12601" s="90"/>
      <c r="F12601" s="90"/>
      <c r="G12601" s="90"/>
      <c r="H12601" s="90"/>
    </row>
    <row r="12602" spans="1:8">
      <c r="A12602" s="90"/>
      <c r="B12602" s="90"/>
      <c r="C12602" s="90"/>
      <c r="D12602" s="90"/>
      <c r="E12602" s="90"/>
      <c r="F12602" s="90"/>
      <c r="G12602" s="90"/>
      <c r="H12602" s="90"/>
    </row>
    <row r="12603" spans="1:8">
      <c r="A12603" s="90"/>
      <c r="B12603" s="90"/>
      <c r="C12603" s="90"/>
      <c r="D12603" s="90"/>
      <c r="E12603" s="90"/>
      <c r="F12603" s="90"/>
      <c r="G12603" s="90"/>
      <c r="H12603" s="90"/>
    </row>
    <row r="12604" spans="1:8">
      <c r="A12604" s="90"/>
      <c r="B12604" s="90"/>
      <c r="C12604" s="90"/>
      <c r="D12604" s="90"/>
      <c r="E12604" s="90"/>
      <c r="F12604" s="90"/>
      <c r="G12604" s="90"/>
      <c r="H12604" s="90"/>
    </row>
    <row r="12605" spans="1:8">
      <c r="A12605" s="90"/>
      <c r="B12605" s="90"/>
      <c r="C12605" s="90"/>
      <c r="D12605" s="90"/>
      <c r="E12605" s="90"/>
      <c r="F12605" s="90"/>
      <c r="G12605" s="90"/>
      <c r="H12605" s="90"/>
    </row>
    <row r="12606" spans="1:8">
      <c r="A12606" s="90"/>
      <c r="B12606" s="90"/>
      <c r="C12606" s="90"/>
      <c r="D12606" s="90"/>
      <c r="E12606" s="90"/>
      <c r="F12606" s="90"/>
      <c r="G12606" s="90"/>
      <c r="H12606" s="90"/>
    </row>
    <row r="12607" spans="1:8">
      <c r="A12607" s="90"/>
      <c r="B12607" s="90"/>
      <c r="C12607" s="90"/>
      <c r="D12607" s="90"/>
      <c r="E12607" s="90"/>
      <c r="F12607" s="90"/>
      <c r="G12607" s="90"/>
      <c r="H12607" s="90"/>
    </row>
    <row r="12608" spans="1:8">
      <c r="A12608" s="90"/>
      <c r="B12608" s="90"/>
      <c r="C12608" s="90"/>
      <c r="D12608" s="90"/>
      <c r="E12608" s="90"/>
      <c r="F12608" s="90"/>
      <c r="G12608" s="90"/>
      <c r="H12608" s="90"/>
    </row>
    <row r="12609" spans="1:8">
      <c r="A12609" s="90"/>
      <c r="B12609" s="90"/>
      <c r="C12609" s="90"/>
      <c r="D12609" s="90"/>
      <c r="E12609" s="90"/>
      <c r="F12609" s="90"/>
      <c r="G12609" s="90"/>
      <c r="H12609" s="90"/>
    </row>
    <row r="12610" spans="1:8">
      <c r="A12610" s="90"/>
      <c r="B12610" s="90"/>
      <c r="C12610" s="90"/>
      <c r="D12610" s="90"/>
      <c r="E12610" s="90"/>
      <c r="F12610" s="90"/>
      <c r="G12610" s="90"/>
      <c r="H12610" s="90"/>
    </row>
    <row r="12611" spans="1:8">
      <c r="A12611" s="90"/>
      <c r="B12611" s="90"/>
      <c r="C12611" s="90"/>
      <c r="D12611" s="90"/>
      <c r="E12611" s="90"/>
      <c r="F12611" s="90"/>
      <c r="G12611" s="90"/>
      <c r="H12611" s="90"/>
    </row>
    <row r="12612" spans="1:8">
      <c r="A12612" s="90"/>
      <c r="B12612" s="90"/>
      <c r="C12612" s="90"/>
      <c r="D12612" s="90"/>
      <c r="E12612" s="90"/>
      <c r="F12612" s="90"/>
      <c r="G12612" s="90"/>
      <c r="H12612" s="90"/>
    </row>
    <row r="12613" spans="1:8">
      <c r="A12613" s="90"/>
      <c r="B12613" s="90"/>
      <c r="C12613" s="90"/>
      <c r="D12613" s="90"/>
      <c r="E12613" s="90"/>
      <c r="F12613" s="90"/>
      <c r="G12613" s="90"/>
      <c r="H12613" s="90"/>
    </row>
    <row r="12614" spans="1:8">
      <c r="A12614" s="90"/>
      <c r="B12614" s="90"/>
      <c r="C12614" s="90"/>
      <c r="D12614" s="90"/>
      <c r="E12614" s="90"/>
      <c r="F12614" s="90"/>
      <c r="G12614" s="90"/>
      <c r="H12614" s="90"/>
    </row>
    <row r="12615" spans="1:8">
      <c r="A12615" s="90"/>
      <c r="B12615" s="90"/>
      <c r="C12615" s="90"/>
      <c r="D12615" s="90"/>
      <c r="E12615" s="90"/>
      <c r="F12615" s="90"/>
      <c r="G12615" s="90"/>
      <c r="H12615" s="90"/>
    </row>
    <row r="12616" spans="1:8">
      <c r="A12616" s="90"/>
      <c r="B12616" s="90"/>
      <c r="C12616" s="90"/>
      <c r="D12616" s="90"/>
      <c r="E12616" s="90"/>
      <c r="F12616" s="90"/>
      <c r="G12616" s="90"/>
      <c r="H12616" s="90"/>
    </row>
    <row r="12617" spans="1:8">
      <c r="A12617" s="90"/>
      <c r="B12617" s="90"/>
      <c r="C12617" s="90"/>
      <c r="D12617" s="90"/>
      <c r="E12617" s="90"/>
      <c r="F12617" s="90"/>
      <c r="G12617" s="90"/>
      <c r="H12617" s="90"/>
    </row>
    <row r="12618" spans="1:8">
      <c r="A12618" s="90"/>
      <c r="B12618" s="90"/>
      <c r="C12618" s="90"/>
      <c r="D12618" s="90"/>
      <c r="E12618" s="90"/>
      <c r="F12618" s="90"/>
      <c r="G12618" s="90"/>
      <c r="H12618" s="90"/>
    </row>
    <row r="12619" spans="1:8">
      <c r="A12619" s="90"/>
      <c r="B12619" s="90"/>
      <c r="C12619" s="90"/>
      <c r="D12619" s="90"/>
      <c r="E12619" s="90"/>
      <c r="F12619" s="90"/>
      <c r="G12619" s="90"/>
      <c r="H12619" s="90"/>
    </row>
    <row r="12620" spans="1:8">
      <c r="A12620" s="90"/>
      <c r="B12620" s="90"/>
      <c r="C12620" s="90"/>
      <c r="D12620" s="90"/>
      <c r="E12620" s="90"/>
      <c r="F12620" s="90"/>
      <c r="G12620" s="90"/>
      <c r="H12620" s="90"/>
    </row>
    <row r="12621" spans="1:8">
      <c r="A12621" s="90"/>
      <c r="B12621" s="90"/>
      <c r="C12621" s="90"/>
      <c r="D12621" s="90"/>
      <c r="E12621" s="90"/>
      <c r="F12621" s="90"/>
      <c r="G12621" s="90"/>
      <c r="H12621" s="90"/>
    </row>
    <row r="12622" spans="1:8">
      <c r="A12622" s="90"/>
      <c r="B12622" s="90"/>
      <c r="C12622" s="90"/>
      <c r="D12622" s="90"/>
      <c r="E12622" s="90"/>
      <c r="F12622" s="90"/>
      <c r="G12622" s="90"/>
      <c r="H12622" s="90"/>
    </row>
    <row r="12623" spans="1:8">
      <c r="A12623" s="90"/>
      <c r="B12623" s="90"/>
      <c r="C12623" s="90"/>
      <c r="D12623" s="90"/>
      <c r="E12623" s="90"/>
      <c r="F12623" s="90"/>
      <c r="G12623" s="90"/>
      <c r="H12623" s="90"/>
    </row>
    <row r="12624" spans="1:8">
      <c r="A12624" s="90"/>
      <c r="B12624" s="90"/>
      <c r="C12624" s="90"/>
      <c r="D12624" s="90"/>
      <c r="E12624" s="90"/>
      <c r="F12624" s="90"/>
      <c r="G12624" s="90"/>
      <c r="H12624" s="90"/>
    </row>
    <row r="12625" spans="1:8">
      <c r="A12625" s="90"/>
      <c r="B12625" s="90"/>
      <c r="C12625" s="90"/>
      <c r="D12625" s="90"/>
      <c r="E12625" s="90"/>
      <c r="F12625" s="90"/>
      <c r="G12625" s="90"/>
      <c r="H12625" s="90"/>
    </row>
    <row r="12626" spans="1:8">
      <c r="A12626" s="90"/>
      <c r="B12626" s="90"/>
      <c r="C12626" s="90"/>
      <c r="D12626" s="90"/>
      <c r="E12626" s="90"/>
      <c r="F12626" s="90"/>
      <c r="G12626" s="90"/>
      <c r="H12626" s="90"/>
    </row>
    <row r="12627" spans="1:8">
      <c r="A12627" s="90"/>
      <c r="B12627" s="90"/>
      <c r="C12627" s="90"/>
      <c r="D12627" s="90"/>
      <c r="E12627" s="90"/>
      <c r="F12627" s="90"/>
      <c r="G12627" s="90"/>
      <c r="H12627" s="90"/>
    </row>
    <row r="12628" spans="1:8">
      <c r="A12628" s="90"/>
      <c r="B12628" s="90"/>
      <c r="C12628" s="90"/>
      <c r="D12628" s="90"/>
      <c r="E12628" s="90"/>
      <c r="F12628" s="90"/>
      <c r="G12628" s="90"/>
      <c r="H12628" s="90"/>
    </row>
    <row r="12629" spans="1:8">
      <c r="A12629" s="90"/>
      <c r="B12629" s="90"/>
      <c r="C12629" s="90"/>
      <c r="D12629" s="90"/>
      <c r="E12629" s="90"/>
      <c r="F12629" s="90"/>
      <c r="G12629" s="90"/>
      <c r="H12629" s="90"/>
    </row>
    <row r="12630" spans="1:8">
      <c r="A12630" s="90"/>
      <c r="B12630" s="90"/>
      <c r="C12630" s="90"/>
      <c r="D12630" s="90"/>
      <c r="E12630" s="90"/>
      <c r="F12630" s="90"/>
      <c r="G12630" s="90"/>
      <c r="H12630" s="90"/>
    </row>
    <row r="12631" spans="1:8">
      <c r="A12631" s="90"/>
      <c r="B12631" s="90"/>
      <c r="C12631" s="90"/>
      <c r="D12631" s="90"/>
      <c r="E12631" s="90"/>
      <c r="F12631" s="90"/>
      <c r="G12631" s="90"/>
      <c r="H12631" s="90"/>
    </row>
    <row r="12632" spans="1:8">
      <c r="A12632" s="90"/>
      <c r="B12632" s="90"/>
      <c r="C12632" s="90"/>
      <c r="D12632" s="90"/>
      <c r="E12632" s="90"/>
      <c r="F12632" s="90"/>
      <c r="G12632" s="90"/>
      <c r="H12632" s="90"/>
    </row>
    <row r="12633" spans="1:8">
      <c r="A12633" s="90"/>
      <c r="B12633" s="90"/>
      <c r="C12633" s="90"/>
      <c r="D12633" s="90"/>
      <c r="E12633" s="90"/>
      <c r="F12633" s="90"/>
      <c r="G12633" s="90"/>
      <c r="H12633" s="90"/>
    </row>
    <row r="12634" spans="1:8">
      <c r="A12634" s="90"/>
      <c r="B12634" s="90"/>
      <c r="C12634" s="90"/>
      <c r="D12634" s="90"/>
      <c r="E12634" s="90"/>
      <c r="F12634" s="90"/>
      <c r="G12634" s="90"/>
      <c r="H12634" s="90"/>
    </row>
    <row r="12635" spans="1:8">
      <c r="A12635" s="90"/>
      <c r="B12635" s="90"/>
      <c r="C12635" s="90"/>
      <c r="D12635" s="90"/>
      <c r="E12635" s="90"/>
      <c r="F12635" s="90"/>
      <c r="G12635" s="90"/>
      <c r="H12635" s="90"/>
    </row>
    <row r="12636" spans="1:8">
      <c r="A12636" s="90"/>
      <c r="B12636" s="90"/>
      <c r="C12636" s="90"/>
      <c r="D12636" s="90"/>
      <c r="E12636" s="90"/>
      <c r="F12636" s="90"/>
      <c r="G12636" s="90"/>
      <c r="H12636" s="90"/>
    </row>
    <row r="12637" spans="1:8">
      <c r="A12637" s="90"/>
      <c r="B12637" s="90"/>
      <c r="C12637" s="90"/>
      <c r="D12637" s="90"/>
      <c r="E12637" s="90"/>
      <c r="F12637" s="90"/>
      <c r="G12637" s="90"/>
      <c r="H12637" s="90"/>
    </row>
    <row r="12638" spans="1:8">
      <c r="A12638" s="90"/>
      <c r="B12638" s="90"/>
      <c r="C12638" s="90"/>
      <c r="D12638" s="90"/>
      <c r="E12638" s="90"/>
      <c r="F12638" s="90"/>
      <c r="G12638" s="90"/>
      <c r="H12638" s="90"/>
    </row>
    <row r="12639" spans="1:8">
      <c r="A12639" s="90"/>
      <c r="B12639" s="90"/>
      <c r="C12639" s="90"/>
      <c r="D12639" s="90"/>
      <c r="E12639" s="90"/>
      <c r="F12639" s="90"/>
      <c r="G12639" s="90"/>
      <c r="H12639" s="90"/>
    </row>
    <row r="12640" spans="1:8">
      <c r="A12640" s="90"/>
      <c r="B12640" s="90"/>
      <c r="C12640" s="90"/>
      <c r="D12640" s="90"/>
      <c r="E12640" s="90"/>
      <c r="F12640" s="90"/>
      <c r="G12640" s="90"/>
      <c r="H12640" s="90"/>
    </row>
    <row r="12641" spans="1:8">
      <c r="A12641" s="90"/>
      <c r="B12641" s="90"/>
      <c r="C12641" s="90"/>
      <c r="D12641" s="90"/>
      <c r="E12641" s="90"/>
      <c r="F12641" s="90"/>
      <c r="G12641" s="90"/>
      <c r="H12641" s="90"/>
    </row>
    <row r="12642" spans="1:8">
      <c r="A12642" s="90"/>
      <c r="B12642" s="90"/>
      <c r="C12642" s="90"/>
      <c r="D12642" s="90"/>
      <c r="E12642" s="90"/>
      <c r="F12642" s="90"/>
      <c r="G12642" s="90"/>
      <c r="H12642" s="90"/>
    </row>
    <row r="12643" spans="1:8">
      <c r="A12643" s="90"/>
      <c r="B12643" s="90"/>
      <c r="C12643" s="90"/>
      <c r="D12643" s="90"/>
      <c r="E12643" s="90"/>
      <c r="F12643" s="90"/>
      <c r="G12643" s="90"/>
      <c r="H12643" s="90"/>
    </row>
    <row r="12644" spans="1:8">
      <c r="A12644" s="90"/>
      <c r="B12644" s="90"/>
      <c r="C12644" s="90"/>
      <c r="D12644" s="90"/>
      <c r="E12644" s="90"/>
      <c r="F12644" s="90"/>
      <c r="G12644" s="90"/>
      <c r="H12644" s="90"/>
    </row>
    <row r="12645" spans="1:8">
      <c r="A12645" s="90"/>
      <c r="B12645" s="90"/>
      <c r="C12645" s="90"/>
      <c r="D12645" s="90"/>
      <c r="E12645" s="90"/>
      <c r="F12645" s="90"/>
      <c r="G12645" s="90"/>
      <c r="H12645" s="90"/>
    </row>
    <row r="12646" spans="1:8">
      <c r="A12646" s="90"/>
      <c r="B12646" s="90"/>
      <c r="C12646" s="90"/>
      <c r="D12646" s="90"/>
      <c r="E12646" s="90"/>
      <c r="F12646" s="90"/>
      <c r="G12646" s="90"/>
      <c r="H12646" s="90"/>
    </row>
    <row r="12647" spans="1:8">
      <c r="A12647" s="90"/>
      <c r="B12647" s="90"/>
      <c r="C12647" s="90"/>
      <c r="D12647" s="90"/>
      <c r="E12647" s="90"/>
      <c r="F12647" s="90"/>
      <c r="G12647" s="90"/>
      <c r="H12647" s="90"/>
    </row>
    <row r="12648" spans="1:8">
      <c r="A12648" s="90"/>
      <c r="B12648" s="90"/>
      <c r="C12648" s="90"/>
      <c r="D12648" s="90"/>
      <c r="E12648" s="90"/>
      <c r="F12648" s="90"/>
      <c r="G12648" s="90"/>
      <c r="H12648" s="90"/>
    </row>
    <row r="12649" spans="1:8">
      <c r="A12649" s="90"/>
      <c r="B12649" s="90"/>
      <c r="C12649" s="90"/>
      <c r="D12649" s="90"/>
      <c r="E12649" s="90"/>
      <c r="F12649" s="90"/>
      <c r="G12649" s="90"/>
      <c r="H12649" s="90"/>
    </row>
    <row r="12650" spans="1:8">
      <c r="A12650" s="90"/>
      <c r="B12650" s="90"/>
      <c r="C12650" s="90"/>
      <c r="D12650" s="90"/>
      <c r="E12650" s="90"/>
      <c r="F12650" s="90"/>
      <c r="G12650" s="90"/>
      <c r="H12650" s="90"/>
    </row>
    <row r="12651" spans="1:8">
      <c r="A12651" s="90"/>
      <c r="B12651" s="90"/>
      <c r="C12651" s="90"/>
      <c r="D12651" s="90"/>
      <c r="E12651" s="90"/>
      <c r="F12651" s="90"/>
      <c r="G12651" s="90"/>
      <c r="H12651" s="90"/>
    </row>
    <row r="12652" spans="1:8">
      <c r="A12652" s="90"/>
      <c r="B12652" s="90"/>
      <c r="C12652" s="90"/>
      <c r="D12652" s="90"/>
      <c r="E12652" s="90"/>
      <c r="F12652" s="90"/>
      <c r="G12652" s="90"/>
      <c r="H12652" s="90"/>
    </row>
    <row r="12653" spans="1:8">
      <c r="A12653" s="90"/>
      <c r="B12653" s="90"/>
      <c r="C12653" s="90"/>
      <c r="D12653" s="90"/>
      <c r="E12653" s="90"/>
      <c r="F12653" s="90"/>
      <c r="G12653" s="90"/>
      <c r="H12653" s="90"/>
    </row>
    <row r="12654" spans="1:8">
      <c r="A12654" s="90"/>
      <c r="B12654" s="90"/>
      <c r="C12654" s="90"/>
      <c r="D12654" s="90"/>
      <c r="E12654" s="90"/>
      <c r="F12654" s="90"/>
      <c r="G12654" s="90"/>
      <c r="H12654" s="90"/>
    </row>
    <row r="12655" spans="1:8">
      <c r="A12655" s="90"/>
      <c r="B12655" s="90"/>
      <c r="C12655" s="90"/>
      <c r="D12655" s="90"/>
      <c r="E12655" s="90"/>
      <c r="F12655" s="90"/>
      <c r="G12655" s="90"/>
      <c r="H12655" s="90"/>
    </row>
    <row r="12656" spans="1:8">
      <c r="A12656" s="90"/>
      <c r="B12656" s="90"/>
      <c r="C12656" s="90"/>
      <c r="D12656" s="90"/>
      <c r="E12656" s="90"/>
      <c r="F12656" s="90"/>
      <c r="G12656" s="90"/>
      <c r="H12656" s="90"/>
    </row>
    <row r="12657" spans="1:8">
      <c r="A12657" s="90"/>
      <c r="B12657" s="90"/>
      <c r="C12657" s="90"/>
      <c r="D12657" s="90"/>
      <c r="E12657" s="90"/>
      <c r="F12657" s="90"/>
      <c r="G12657" s="90"/>
      <c r="H12657" s="90"/>
    </row>
    <row r="12658" spans="1:8">
      <c r="A12658" s="90"/>
      <c r="B12658" s="90"/>
      <c r="C12658" s="90"/>
      <c r="D12658" s="90"/>
      <c r="E12658" s="90"/>
      <c r="F12658" s="90"/>
      <c r="G12658" s="90"/>
      <c r="H12658" s="90"/>
    </row>
    <row r="12659" spans="1:8">
      <c r="A12659" s="90"/>
      <c r="B12659" s="90"/>
      <c r="C12659" s="90"/>
      <c r="D12659" s="90"/>
      <c r="E12659" s="90"/>
      <c r="F12659" s="90"/>
      <c r="G12659" s="90"/>
      <c r="H12659" s="90"/>
    </row>
    <row r="12660" spans="1:8">
      <c r="A12660" s="90"/>
      <c r="B12660" s="90"/>
      <c r="C12660" s="90"/>
      <c r="D12660" s="90"/>
      <c r="E12660" s="90"/>
      <c r="F12660" s="90"/>
      <c r="G12660" s="90"/>
      <c r="H12660" s="90"/>
    </row>
    <row r="12661" spans="1:8">
      <c r="A12661" s="90"/>
      <c r="B12661" s="90"/>
      <c r="C12661" s="90"/>
      <c r="D12661" s="90"/>
      <c r="E12661" s="90"/>
      <c r="F12661" s="90"/>
      <c r="G12661" s="90"/>
      <c r="H12661" s="90"/>
    </row>
    <row r="12662" spans="1:8">
      <c r="A12662" s="90"/>
      <c r="B12662" s="90"/>
      <c r="C12662" s="90"/>
      <c r="D12662" s="90"/>
      <c r="E12662" s="90"/>
      <c r="F12662" s="90"/>
      <c r="G12662" s="90"/>
      <c r="H12662" s="90"/>
    </row>
    <row r="12663" spans="1:8">
      <c r="A12663" s="90"/>
      <c r="B12663" s="90"/>
      <c r="C12663" s="90"/>
      <c r="D12663" s="90"/>
      <c r="E12663" s="90"/>
      <c r="F12663" s="90"/>
      <c r="G12663" s="90"/>
      <c r="H12663" s="90"/>
    </row>
    <row r="12664" spans="1:8">
      <c r="A12664" s="90"/>
      <c r="B12664" s="90"/>
      <c r="C12664" s="90"/>
      <c r="D12664" s="90"/>
      <c r="E12664" s="90"/>
      <c r="F12664" s="90"/>
      <c r="G12664" s="90"/>
      <c r="H12664" s="90"/>
    </row>
    <row r="12665" spans="1:8">
      <c r="A12665" s="90"/>
      <c r="B12665" s="90"/>
      <c r="C12665" s="90"/>
      <c r="D12665" s="90"/>
      <c r="E12665" s="90"/>
      <c r="F12665" s="90"/>
      <c r="G12665" s="90"/>
      <c r="H12665" s="90"/>
    </row>
    <row r="12666" spans="1:8">
      <c r="A12666" s="90"/>
      <c r="B12666" s="90"/>
      <c r="C12666" s="90"/>
      <c r="D12666" s="90"/>
      <c r="E12666" s="90"/>
      <c r="F12666" s="90"/>
      <c r="G12666" s="90"/>
      <c r="H12666" s="90"/>
    </row>
    <row r="12667" spans="1:8">
      <c r="A12667" s="90"/>
      <c r="B12667" s="90"/>
      <c r="C12667" s="90"/>
      <c r="D12667" s="90"/>
      <c r="E12667" s="90"/>
      <c r="F12667" s="90"/>
      <c r="G12667" s="90"/>
      <c r="H12667" s="90"/>
    </row>
    <row r="12668" spans="1:8">
      <c r="A12668" s="90"/>
      <c r="B12668" s="90"/>
      <c r="C12668" s="90"/>
      <c r="D12668" s="90"/>
      <c r="E12668" s="90"/>
      <c r="F12668" s="90"/>
      <c r="G12668" s="90"/>
      <c r="H12668" s="90"/>
    </row>
    <row r="12669" spans="1:8">
      <c r="A12669" s="90"/>
      <c r="B12669" s="90"/>
      <c r="C12669" s="90"/>
      <c r="D12669" s="90"/>
      <c r="E12669" s="90"/>
      <c r="F12669" s="90"/>
      <c r="G12669" s="90"/>
      <c r="H12669" s="90"/>
    </row>
    <row r="12670" spans="1:8">
      <c r="A12670" s="90"/>
      <c r="B12670" s="90"/>
      <c r="C12670" s="90"/>
      <c r="D12670" s="90"/>
      <c r="E12670" s="90"/>
      <c r="F12670" s="90"/>
      <c r="G12670" s="90"/>
      <c r="H12670" s="90"/>
    </row>
    <row r="12671" spans="1:8">
      <c r="A12671" s="90"/>
      <c r="B12671" s="90"/>
      <c r="C12671" s="90"/>
      <c r="D12671" s="90"/>
      <c r="E12671" s="90"/>
      <c r="F12671" s="90"/>
      <c r="G12671" s="90"/>
      <c r="H12671" s="90"/>
    </row>
    <row r="12672" spans="1:8">
      <c r="A12672" s="90"/>
      <c r="B12672" s="90"/>
      <c r="C12672" s="90"/>
      <c r="D12672" s="90"/>
      <c r="E12672" s="90"/>
      <c r="F12672" s="90"/>
      <c r="G12672" s="90"/>
      <c r="H12672" s="90"/>
    </row>
    <row r="12673" spans="1:8">
      <c r="A12673" s="90"/>
      <c r="B12673" s="90"/>
      <c r="C12673" s="90"/>
      <c r="D12673" s="90"/>
      <c r="E12673" s="90"/>
      <c r="F12673" s="90"/>
      <c r="G12673" s="90"/>
      <c r="H12673" s="90"/>
    </row>
    <row r="12674" spans="1:8">
      <c r="A12674" s="90"/>
      <c r="B12674" s="90"/>
      <c r="C12674" s="90"/>
      <c r="D12674" s="90"/>
      <c r="E12674" s="90"/>
      <c r="F12674" s="90"/>
      <c r="G12674" s="90"/>
      <c r="H12674" s="90"/>
    </row>
    <row r="12675" spans="1:8">
      <c r="A12675" s="90"/>
      <c r="B12675" s="90"/>
      <c r="C12675" s="90"/>
      <c r="D12675" s="90"/>
      <c r="E12675" s="90"/>
      <c r="F12675" s="90"/>
      <c r="G12675" s="90"/>
      <c r="H12675" s="90"/>
    </row>
    <row r="12676" spans="1:8">
      <c r="A12676" s="90"/>
      <c r="B12676" s="90"/>
      <c r="C12676" s="90"/>
      <c r="D12676" s="90"/>
      <c r="E12676" s="90"/>
      <c r="F12676" s="90"/>
      <c r="G12676" s="90"/>
      <c r="H12676" s="90"/>
    </row>
    <row r="12677" spans="1:8">
      <c r="A12677" s="90"/>
      <c r="B12677" s="90"/>
      <c r="C12677" s="90"/>
      <c r="D12677" s="90"/>
      <c r="E12677" s="90"/>
      <c r="F12677" s="90"/>
      <c r="G12677" s="90"/>
      <c r="H12677" s="90"/>
    </row>
    <row r="12678" spans="1:8">
      <c r="A12678" s="90"/>
      <c r="B12678" s="90"/>
      <c r="C12678" s="90"/>
      <c r="D12678" s="90"/>
      <c r="E12678" s="90"/>
      <c r="F12678" s="90"/>
      <c r="G12678" s="90"/>
      <c r="H12678" s="90"/>
    </row>
    <row r="12679" spans="1:8">
      <c r="A12679" s="90"/>
      <c r="B12679" s="90"/>
      <c r="C12679" s="90"/>
      <c r="D12679" s="90"/>
      <c r="E12679" s="90"/>
      <c r="F12679" s="90"/>
      <c r="G12679" s="90"/>
      <c r="H12679" s="90"/>
    </row>
    <row r="12680" spans="1:8">
      <c r="A12680" s="90"/>
      <c r="B12680" s="90"/>
      <c r="C12680" s="90"/>
      <c r="D12680" s="90"/>
      <c r="E12680" s="90"/>
      <c r="F12680" s="90"/>
      <c r="G12680" s="90"/>
      <c r="H12680" s="90"/>
    </row>
    <row r="12681" spans="1:8">
      <c r="A12681" s="90"/>
      <c r="B12681" s="90"/>
      <c r="C12681" s="90"/>
      <c r="D12681" s="90"/>
      <c r="E12681" s="90"/>
      <c r="F12681" s="90"/>
      <c r="G12681" s="90"/>
      <c r="H12681" s="90"/>
    </row>
    <row r="12682" spans="1:8">
      <c r="A12682" s="90"/>
      <c r="B12682" s="90"/>
      <c r="C12682" s="90"/>
      <c r="D12682" s="90"/>
      <c r="E12682" s="90"/>
      <c r="F12682" s="90"/>
      <c r="G12682" s="90"/>
      <c r="H12682" s="90"/>
    </row>
    <row r="12683" spans="1:8">
      <c r="A12683" s="90"/>
      <c r="B12683" s="90"/>
      <c r="C12683" s="90"/>
      <c r="D12683" s="90"/>
      <c r="E12683" s="90"/>
      <c r="F12683" s="90"/>
      <c r="G12683" s="90"/>
      <c r="H12683" s="90"/>
    </row>
    <row r="12684" spans="1:8">
      <c r="A12684" s="90"/>
      <c r="B12684" s="90"/>
      <c r="C12684" s="90"/>
      <c r="D12684" s="90"/>
      <c r="E12684" s="90"/>
      <c r="F12684" s="90"/>
      <c r="G12684" s="90"/>
      <c r="H12684" s="90"/>
    </row>
    <row r="12685" spans="1:8">
      <c r="A12685" s="90"/>
      <c r="B12685" s="90"/>
      <c r="C12685" s="90"/>
      <c r="D12685" s="90"/>
      <c r="E12685" s="90"/>
      <c r="F12685" s="90"/>
      <c r="G12685" s="90"/>
      <c r="H12685" s="90"/>
    </row>
    <row r="12686" spans="1:8">
      <c r="A12686" s="90"/>
      <c r="B12686" s="90"/>
      <c r="C12686" s="90"/>
      <c r="D12686" s="90"/>
      <c r="E12686" s="90"/>
      <c r="F12686" s="90"/>
      <c r="G12686" s="90"/>
      <c r="H12686" s="90"/>
    </row>
    <row r="12687" spans="1:8">
      <c r="A12687" s="90"/>
      <c r="B12687" s="90"/>
      <c r="C12687" s="90"/>
      <c r="D12687" s="90"/>
      <c r="E12687" s="90"/>
      <c r="F12687" s="90"/>
      <c r="G12687" s="90"/>
      <c r="H12687" s="90"/>
    </row>
    <row r="12688" spans="1:8">
      <c r="A12688" s="90"/>
      <c r="B12688" s="90"/>
      <c r="C12688" s="90"/>
      <c r="D12688" s="90"/>
      <c r="E12688" s="90"/>
      <c r="F12688" s="90"/>
      <c r="G12688" s="90"/>
      <c r="H12688" s="90"/>
    </row>
    <row r="12689" spans="1:8">
      <c r="A12689" s="90"/>
      <c r="B12689" s="90"/>
      <c r="C12689" s="90"/>
      <c r="D12689" s="90"/>
      <c r="E12689" s="90"/>
      <c r="F12689" s="90"/>
      <c r="G12689" s="90"/>
      <c r="H12689" s="90"/>
    </row>
    <row r="12690" spans="1:8">
      <c r="A12690" s="90"/>
      <c r="B12690" s="90"/>
      <c r="C12690" s="90"/>
      <c r="D12690" s="90"/>
      <c r="E12690" s="90"/>
      <c r="F12690" s="90"/>
      <c r="G12690" s="90"/>
      <c r="H12690" s="90"/>
    </row>
    <row r="12691" spans="1:8">
      <c r="A12691" s="90"/>
      <c r="B12691" s="90"/>
      <c r="C12691" s="90"/>
      <c r="D12691" s="90"/>
      <c r="E12691" s="90"/>
      <c r="F12691" s="90"/>
      <c r="G12691" s="90"/>
      <c r="H12691" s="90"/>
    </row>
    <row r="12692" spans="1:8">
      <c r="A12692" s="90"/>
      <c r="B12692" s="90"/>
      <c r="C12692" s="90"/>
      <c r="D12692" s="90"/>
      <c r="E12692" s="90"/>
      <c r="F12692" s="90"/>
      <c r="G12692" s="90"/>
      <c r="H12692" s="90"/>
    </row>
    <row r="12693" spans="1:8">
      <c r="A12693" s="90"/>
      <c r="B12693" s="90"/>
      <c r="C12693" s="90"/>
      <c r="D12693" s="90"/>
      <c r="E12693" s="90"/>
      <c r="F12693" s="90"/>
      <c r="G12693" s="90"/>
      <c r="H12693" s="90"/>
    </row>
    <row r="12694" spans="1:8">
      <c r="A12694" s="90"/>
      <c r="B12694" s="90"/>
      <c r="C12694" s="90"/>
      <c r="D12694" s="90"/>
      <c r="E12694" s="90"/>
      <c r="F12694" s="90"/>
      <c r="G12694" s="90"/>
      <c r="H12694" s="90"/>
    </row>
    <row r="12695" spans="1:8">
      <c r="A12695" s="90"/>
      <c r="B12695" s="90"/>
      <c r="C12695" s="90"/>
      <c r="D12695" s="90"/>
      <c r="E12695" s="90"/>
      <c r="F12695" s="90"/>
      <c r="G12695" s="90"/>
      <c r="H12695" s="90"/>
    </row>
    <row r="12696" spans="1:8">
      <c r="A12696" s="90"/>
      <c r="B12696" s="90"/>
      <c r="C12696" s="90"/>
      <c r="D12696" s="90"/>
      <c r="E12696" s="90"/>
      <c r="F12696" s="90"/>
      <c r="G12696" s="90"/>
      <c r="H12696" s="90"/>
    </row>
    <row r="12697" spans="1:8">
      <c r="A12697" s="90"/>
      <c r="B12697" s="90"/>
      <c r="C12697" s="90"/>
      <c r="D12697" s="90"/>
      <c r="E12697" s="90"/>
      <c r="F12697" s="90"/>
      <c r="G12697" s="90"/>
      <c r="H12697" s="90"/>
    </row>
    <row r="12698" spans="1:8">
      <c r="A12698" s="90"/>
      <c r="B12698" s="90"/>
      <c r="C12698" s="90"/>
      <c r="D12698" s="90"/>
      <c r="E12698" s="90"/>
      <c r="F12698" s="90"/>
      <c r="G12698" s="90"/>
      <c r="H12698" s="90"/>
    </row>
    <row r="12699" spans="1:8">
      <c r="A12699" s="90"/>
      <c r="B12699" s="90"/>
      <c r="C12699" s="90"/>
      <c r="D12699" s="90"/>
      <c r="E12699" s="90"/>
      <c r="F12699" s="90"/>
      <c r="G12699" s="90"/>
      <c r="H12699" s="90"/>
    </row>
    <row r="12700" spans="1:8">
      <c r="A12700" s="90"/>
      <c r="B12700" s="90"/>
      <c r="C12700" s="90"/>
      <c r="D12700" s="90"/>
      <c r="E12700" s="90"/>
      <c r="F12700" s="90"/>
      <c r="G12700" s="90"/>
      <c r="H12700" s="90"/>
    </row>
    <row r="12701" spans="1:8">
      <c r="A12701" s="90"/>
      <c r="B12701" s="90"/>
      <c r="C12701" s="90"/>
      <c r="D12701" s="90"/>
      <c r="E12701" s="90"/>
      <c r="F12701" s="90"/>
      <c r="G12701" s="90"/>
      <c r="H12701" s="90"/>
    </row>
    <row r="12702" spans="1:8">
      <c r="A12702" s="90"/>
      <c r="B12702" s="90"/>
      <c r="C12702" s="90"/>
      <c r="D12702" s="90"/>
      <c r="E12702" s="90"/>
      <c r="F12702" s="90"/>
      <c r="G12702" s="90"/>
      <c r="H12702" s="90"/>
    </row>
    <row r="12703" spans="1:8">
      <c r="A12703" s="90"/>
      <c r="B12703" s="90"/>
      <c r="C12703" s="90"/>
      <c r="D12703" s="90"/>
      <c r="E12703" s="90"/>
      <c r="F12703" s="90"/>
      <c r="G12703" s="90"/>
      <c r="H12703" s="90"/>
    </row>
    <row r="12704" spans="1:8">
      <c r="A12704" s="90"/>
      <c r="B12704" s="90"/>
      <c r="C12704" s="90"/>
      <c r="D12704" s="90"/>
      <c r="E12704" s="90"/>
      <c r="F12704" s="90"/>
      <c r="G12704" s="90"/>
      <c r="H12704" s="90"/>
    </row>
    <row r="12705" spans="1:8">
      <c r="A12705" s="90"/>
      <c r="B12705" s="90"/>
      <c r="C12705" s="90"/>
      <c r="D12705" s="90"/>
      <c r="E12705" s="90"/>
      <c r="F12705" s="90"/>
      <c r="G12705" s="90"/>
      <c r="H12705" s="90"/>
    </row>
    <row r="12706" spans="1:8">
      <c r="A12706" s="90"/>
      <c r="B12706" s="90"/>
      <c r="C12706" s="90"/>
      <c r="D12706" s="90"/>
      <c r="E12706" s="90"/>
      <c r="F12706" s="90"/>
      <c r="G12706" s="90"/>
      <c r="H12706" s="90"/>
    </row>
    <row r="12707" spans="1:8">
      <c r="A12707" s="90"/>
      <c r="B12707" s="90"/>
      <c r="C12707" s="90"/>
      <c r="D12707" s="90"/>
      <c r="E12707" s="90"/>
      <c r="F12707" s="90"/>
      <c r="G12707" s="90"/>
      <c r="H12707" s="90"/>
    </row>
    <row r="12708" spans="1:8">
      <c r="A12708" s="90"/>
      <c r="B12708" s="90"/>
      <c r="C12708" s="90"/>
      <c r="D12708" s="90"/>
      <c r="E12708" s="90"/>
      <c r="F12708" s="90"/>
      <c r="G12708" s="90"/>
      <c r="H12708" s="90"/>
    </row>
    <row r="12709" spans="1:8">
      <c r="A12709" s="90"/>
      <c r="B12709" s="90"/>
      <c r="C12709" s="90"/>
      <c r="D12709" s="90"/>
      <c r="E12709" s="90"/>
      <c r="F12709" s="90"/>
      <c r="G12709" s="90"/>
      <c r="H12709" s="90"/>
    </row>
    <row r="12710" spans="1:8">
      <c r="A12710" s="90"/>
      <c r="B12710" s="90"/>
      <c r="C12710" s="90"/>
      <c r="D12710" s="90"/>
      <c r="E12710" s="90"/>
      <c r="F12710" s="90"/>
      <c r="G12710" s="90"/>
      <c r="H12710" s="90"/>
    </row>
    <row r="12711" spans="1:8">
      <c r="A12711" s="90"/>
      <c r="B12711" s="90"/>
      <c r="C12711" s="90"/>
      <c r="D12711" s="90"/>
      <c r="E12711" s="90"/>
      <c r="F12711" s="90"/>
      <c r="G12711" s="90"/>
      <c r="H12711" s="90"/>
    </row>
    <row r="12712" spans="1:8">
      <c r="A12712" s="90"/>
      <c r="B12712" s="90"/>
      <c r="C12712" s="90"/>
      <c r="D12712" s="90"/>
      <c r="E12712" s="90"/>
      <c r="F12712" s="90"/>
      <c r="G12712" s="90"/>
      <c r="H12712" s="90"/>
    </row>
    <row r="12713" spans="1:8">
      <c r="A12713" s="90"/>
      <c r="B12713" s="90"/>
      <c r="C12713" s="90"/>
      <c r="D12713" s="90"/>
      <c r="E12713" s="90"/>
      <c r="F12713" s="90"/>
      <c r="G12713" s="90"/>
      <c r="H12713" s="90"/>
    </row>
    <row r="12714" spans="1:8">
      <c r="A12714" s="90"/>
      <c r="B12714" s="90"/>
      <c r="C12714" s="90"/>
      <c r="D12714" s="90"/>
      <c r="E12714" s="90"/>
      <c r="F12714" s="90"/>
      <c r="G12714" s="90"/>
      <c r="H12714" s="90"/>
    </row>
    <row r="12715" spans="1:8">
      <c r="A12715" s="90"/>
      <c r="B12715" s="90"/>
      <c r="C12715" s="90"/>
      <c r="D12715" s="90"/>
      <c r="E12715" s="90"/>
      <c r="F12715" s="90"/>
      <c r="G12715" s="90"/>
      <c r="H12715" s="90"/>
    </row>
    <row r="12716" spans="1:8">
      <c r="A12716" s="90"/>
      <c r="B12716" s="90"/>
      <c r="C12716" s="90"/>
      <c r="D12716" s="90"/>
      <c r="E12716" s="90"/>
      <c r="F12716" s="90"/>
      <c r="G12716" s="90"/>
      <c r="H12716" s="90"/>
    </row>
    <row r="12717" spans="1:8">
      <c r="A12717" s="90"/>
      <c r="B12717" s="90"/>
      <c r="C12717" s="90"/>
      <c r="D12717" s="90"/>
      <c r="E12717" s="90"/>
      <c r="F12717" s="90"/>
      <c r="G12717" s="90"/>
      <c r="H12717" s="90"/>
    </row>
    <row r="12718" spans="1:8">
      <c r="A12718" s="90"/>
      <c r="B12718" s="90"/>
      <c r="C12718" s="90"/>
      <c r="D12718" s="90"/>
      <c r="E12718" s="90"/>
      <c r="F12718" s="90"/>
      <c r="G12718" s="90"/>
      <c r="H12718" s="90"/>
    </row>
    <row r="12719" spans="1:8">
      <c r="A12719" s="90"/>
      <c r="B12719" s="90"/>
      <c r="C12719" s="90"/>
      <c r="D12719" s="90"/>
      <c r="E12719" s="90"/>
      <c r="F12719" s="90"/>
      <c r="G12719" s="90"/>
      <c r="H12719" s="90"/>
    </row>
    <row r="12720" spans="1:8">
      <c r="A12720" s="90"/>
      <c r="B12720" s="90"/>
      <c r="C12720" s="90"/>
      <c r="D12720" s="90"/>
      <c r="E12720" s="90"/>
      <c r="F12720" s="90"/>
      <c r="G12720" s="90"/>
      <c r="H12720" s="90"/>
    </row>
    <row r="12721" spans="1:8">
      <c r="A12721" s="90"/>
      <c r="B12721" s="90"/>
      <c r="C12721" s="90"/>
      <c r="D12721" s="90"/>
      <c r="E12721" s="90"/>
      <c r="F12721" s="90"/>
      <c r="G12721" s="90"/>
      <c r="H12721" s="90"/>
    </row>
    <row r="12722" spans="1:8">
      <c r="A12722" s="90"/>
      <c r="B12722" s="90"/>
      <c r="C12722" s="90"/>
      <c r="D12722" s="90"/>
      <c r="E12722" s="90"/>
      <c r="F12722" s="90"/>
      <c r="G12722" s="90"/>
      <c r="H12722" s="90"/>
    </row>
    <row r="12723" spans="1:8">
      <c r="A12723" s="90"/>
      <c r="B12723" s="90"/>
      <c r="C12723" s="90"/>
      <c r="D12723" s="90"/>
      <c r="E12723" s="90"/>
      <c r="F12723" s="90"/>
      <c r="G12723" s="90"/>
      <c r="H12723" s="90"/>
    </row>
    <row r="12724" spans="1:8">
      <c r="A12724" s="90"/>
      <c r="B12724" s="90"/>
      <c r="C12724" s="90"/>
      <c r="D12724" s="90"/>
      <c r="E12724" s="90"/>
      <c r="F12724" s="90"/>
      <c r="G12724" s="90"/>
      <c r="H12724" s="90"/>
    </row>
    <row r="12725" spans="1:8">
      <c r="A12725" s="90"/>
      <c r="B12725" s="90"/>
      <c r="C12725" s="90"/>
      <c r="D12725" s="90"/>
      <c r="E12725" s="90"/>
      <c r="F12725" s="90"/>
      <c r="G12725" s="90"/>
      <c r="H12725" s="90"/>
    </row>
    <row r="12726" spans="1:8">
      <c r="A12726" s="90"/>
      <c r="B12726" s="90"/>
      <c r="C12726" s="90"/>
      <c r="D12726" s="90"/>
      <c r="E12726" s="90"/>
      <c r="F12726" s="90"/>
      <c r="G12726" s="90"/>
      <c r="H12726" s="90"/>
    </row>
    <row r="12727" spans="1:8">
      <c r="A12727" s="90"/>
      <c r="B12727" s="90"/>
      <c r="C12727" s="90"/>
      <c r="D12727" s="90"/>
      <c r="E12727" s="90"/>
      <c r="F12727" s="90"/>
      <c r="G12727" s="90"/>
      <c r="H12727" s="90"/>
    </row>
    <row r="12728" spans="1:8">
      <c r="A12728" s="90"/>
      <c r="B12728" s="90"/>
      <c r="C12728" s="90"/>
      <c r="D12728" s="90"/>
      <c r="E12728" s="90"/>
      <c r="F12728" s="90"/>
      <c r="G12728" s="90"/>
      <c r="H12728" s="90"/>
    </row>
    <row r="12729" spans="1:8">
      <c r="A12729" s="90"/>
      <c r="B12729" s="90"/>
      <c r="C12729" s="90"/>
      <c r="D12729" s="90"/>
      <c r="E12729" s="90"/>
      <c r="F12729" s="90"/>
      <c r="G12729" s="90"/>
      <c r="H12729" s="90"/>
    </row>
    <row r="12730" spans="1:8">
      <c r="A12730" s="90"/>
      <c r="B12730" s="90"/>
      <c r="C12730" s="90"/>
      <c r="D12730" s="90"/>
      <c r="E12730" s="90"/>
      <c r="F12730" s="90"/>
      <c r="G12730" s="90"/>
      <c r="H12730" s="90"/>
    </row>
    <row r="12731" spans="1:8">
      <c r="A12731" s="90"/>
      <c r="B12731" s="90"/>
      <c r="C12731" s="90"/>
      <c r="D12731" s="90"/>
      <c r="E12731" s="90"/>
      <c r="F12731" s="90"/>
      <c r="G12731" s="90"/>
      <c r="H12731" s="90"/>
    </row>
    <row r="12732" spans="1:8">
      <c r="A12732" s="90"/>
      <c r="B12732" s="90"/>
      <c r="C12732" s="90"/>
      <c r="D12732" s="90"/>
      <c r="E12732" s="90"/>
      <c r="F12732" s="90"/>
      <c r="G12732" s="90"/>
      <c r="H12732" s="90"/>
    </row>
    <row r="12733" spans="1:8">
      <c r="A12733" s="90"/>
      <c r="B12733" s="90"/>
      <c r="C12733" s="90"/>
      <c r="D12733" s="90"/>
      <c r="E12733" s="90"/>
      <c r="F12733" s="90"/>
      <c r="G12733" s="90"/>
      <c r="H12733" s="90"/>
    </row>
    <row r="12734" spans="1:8">
      <c r="A12734" s="90"/>
      <c r="B12734" s="90"/>
      <c r="C12734" s="90"/>
      <c r="D12734" s="90"/>
      <c r="E12734" s="90"/>
      <c r="F12734" s="90"/>
      <c r="G12734" s="90"/>
      <c r="H12734" s="90"/>
    </row>
    <row r="12735" spans="1:8">
      <c r="A12735" s="90"/>
      <c r="B12735" s="90"/>
      <c r="C12735" s="90"/>
      <c r="D12735" s="90"/>
      <c r="E12735" s="90"/>
      <c r="F12735" s="90"/>
      <c r="G12735" s="90"/>
      <c r="H12735" s="90"/>
    </row>
    <row r="12736" spans="1:8">
      <c r="A12736" s="90"/>
      <c r="B12736" s="90"/>
      <c r="C12736" s="90"/>
      <c r="D12736" s="90"/>
      <c r="E12736" s="90"/>
      <c r="F12736" s="90"/>
      <c r="G12736" s="90"/>
      <c r="H12736" s="90"/>
    </row>
    <row r="12737" spans="1:8">
      <c r="A12737" s="90"/>
      <c r="B12737" s="90"/>
      <c r="C12737" s="90"/>
      <c r="D12737" s="90"/>
      <c r="E12737" s="90"/>
      <c r="F12737" s="90"/>
      <c r="G12737" s="90"/>
      <c r="H12737" s="90"/>
    </row>
    <row r="12738" spans="1:8">
      <c r="A12738" s="90"/>
      <c r="B12738" s="90"/>
      <c r="C12738" s="90"/>
      <c r="D12738" s="90"/>
      <c r="E12738" s="90"/>
      <c r="F12738" s="90"/>
      <c r="G12738" s="90"/>
      <c r="H12738" s="90"/>
    </row>
    <row r="12739" spans="1:8">
      <c r="A12739" s="90"/>
      <c r="B12739" s="90"/>
      <c r="C12739" s="90"/>
      <c r="D12739" s="90"/>
      <c r="E12739" s="90"/>
      <c r="F12739" s="90"/>
      <c r="G12739" s="90"/>
      <c r="H12739" s="90"/>
    </row>
    <row r="12740" spans="1:8">
      <c r="A12740" s="90"/>
      <c r="B12740" s="90"/>
      <c r="C12740" s="90"/>
      <c r="D12740" s="90"/>
      <c r="E12740" s="90"/>
      <c r="F12740" s="90"/>
      <c r="G12740" s="90"/>
      <c r="H12740" s="90"/>
    </row>
    <row r="12741" spans="1:8">
      <c r="A12741" s="90"/>
      <c r="B12741" s="90"/>
      <c r="C12741" s="90"/>
      <c r="D12741" s="90"/>
      <c r="E12741" s="90"/>
      <c r="F12741" s="90"/>
      <c r="G12741" s="90"/>
      <c r="H12741" s="90"/>
    </row>
    <row r="12742" spans="1:8">
      <c r="A12742" s="90"/>
      <c r="B12742" s="90"/>
      <c r="C12742" s="90"/>
      <c r="D12742" s="90"/>
      <c r="E12742" s="90"/>
      <c r="F12742" s="90"/>
      <c r="G12742" s="90"/>
      <c r="H12742" s="90"/>
    </row>
    <row r="12743" spans="1:8">
      <c r="A12743" s="90"/>
      <c r="B12743" s="90"/>
      <c r="C12743" s="90"/>
      <c r="D12743" s="90"/>
      <c r="E12743" s="90"/>
      <c r="F12743" s="90"/>
      <c r="G12743" s="90"/>
      <c r="H12743" s="90"/>
    </row>
    <row r="12744" spans="1:8">
      <c r="A12744" s="90"/>
      <c r="B12744" s="90"/>
      <c r="C12744" s="90"/>
      <c r="D12744" s="90"/>
      <c r="E12744" s="90"/>
      <c r="F12744" s="90"/>
      <c r="G12744" s="90"/>
      <c r="H12744" s="90"/>
    </row>
    <row r="12745" spans="1:8">
      <c r="A12745" s="90"/>
      <c r="B12745" s="90"/>
      <c r="C12745" s="90"/>
      <c r="D12745" s="90"/>
      <c r="E12745" s="90"/>
      <c r="F12745" s="90"/>
      <c r="G12745" s="90"/>
      <c r="H12745" s="90"/>
    </row>
    <row r="12746" spans="1:8">
      <c r="A12746" s="90"/>
      <c r="B12746" s="90"/>
      <c r="C12746" s="90"/>
      <c r="D12746" s="90"/>
      <c r="E12746" s="90"/>
      <c r="F12746" s="90"/>
      <c r="G12746" s="90"/>
      <c r="H12746" s="90"/>
    </row>
    <row r="12747" spans="1:8">
      <c r="A12747" s="90"/>
      <c r="B12747" s="90"/>
      <c r="C12747" s="90"/>
      <c r="D12747" s="90"/>
      <c r="E12747" s="90"/>
      <c r="F12747" s="90"/>
      <c r="G12747" s="90"/>
      <c r="H12747" s="90"/>
    </row>
    <row r="12748" spans="1:8">
      <c r="A12748" s="90"/>
      <c r="B12748" s="90"/>
      <c r="C12748" s="90"/>
      <c r="D12748" s="90"/>
      <c r="E12748" s="90"/>
      <c r="F12748" s="90"/>
      <c r="G12748" s="90"/>
      <c r="H12748" s="90"/>
    </row>
    <row r="12749" spans="1:8">
      <c r="A12749" s="90"/>
      <c r="B12749" s="90"/>
      <c r="C12749" s="90"/>
      <c r="D12749" s="90"/>
      <c r="E12749" s="90"/>
      <c r="F12749" s="90"/>
      <c r="G12749" s="90"/>
      <c r="H12749" s="90"/>
    </row>
    <row r="12750" spans="1:8">
      <c r="A12750" s="90"/>
      <c r="B12750" s="90"/>
      <c r="C12750" s="90"/>
      <c r="D12750" s="90"/>
      <c r="E12750" s="90"/>
      <c r="F12750" s="90"/>
      <c r="G12750" s="90"/>
      <c r="H12750" s="90"/>
    </row>
    <row r="12751" spans="1:8">
      <c r="A12751" s="90"/>
      <c r="B12751" s="90"/>
      <c r="C12751" s="90"/>
      <c r="D12751" s="90"/>
      <c r="E12751" s="90"/>
      <c r="F12751" s="90"/>
      <c r="G12751" s="90"/>
      <c r="H12751" s="90"/>
    </row>
    <row r="12752" spans="1:8">
      <c r="A12752" s="90"/>
      <c r="B12752" s="90"/>
      <c r="C12752" s="90"/>
      <c r="D12752" s="90"/>
      <c r="E12752" s="90"/>
      <c r="F12752" s="90"/>
      <c r="G12752" s="90"/>
      <c r="H12752" s="90"/>
    </row>
    <row r="12753" spans="1:8">
      <c r="A12753" s="90"/>
      <c r="B12753" s="90"/>
      <c r="C12753" s="90"/>
      <c r="D12753" s="90"/>
      <c r="E12753" s="90"/>
      <c r="F12753" s="90"/>
      <c r="G12753" s="90"/>
      <c r="H12753" s="90"/>
    </row>
    <row r="12754" spans="1:8">
      <c r="A12754" s="90"/>
      <c r="B12754" s="90"/>
      <c r="C12754" s="90"/>
      <c r="D12754" s="90"/>
      <c r="E12754" s="90"/>
      <c r="F12754" s="90"/>
      <c r="G12754" s="90"/>
      <c r="H12754" s="90"/>
    </row>
    <row r="12755" spans="1:8">
      <c r="A12755" s="90"/>
      <c r="B12755" s="90"/>
      <c r="C12755" s="90"/>
      <c r="D12755" s="90"/>
      <c r="E12755" s="90"/>
      <c r="F12755" s="90"/>
      <c r="G12755" s="90"/>
      <c r="H12755" s="90"/>
    </row>
    <row r="12756" spans="1:8">
      <c r="A12756" s="90"/>
      <c r="B12756" s="90"/>
      <c r="C12756" s="90"/>
      <c r="D12756" s="90"/>
      <c r="E12756" s="90"/>
      <c r="F12756" s="90"/>
      <c r="G12756" s="90"/>
      <c r="H12756" s="90"/>
    </row>
    <row r="12757" spans="1:8">
      <c r="A12757" s="90"/>
      <c r="B12757" s="90"/>
      <c r="C12757" s="90"/>
      <c r="D12757" s="90"/>
      <c r="E12757" s="90"/>
      <c r="F12757" s="90"/>
      <c r="G12757" s="90"/>
      <c r="H12757" s="90"/>
    </row>
    <row r="12758" spans="1:8">
      <c r="A12758" s="90"/>
      <c r="B12758" s="90"/>
      <c r="C12758" s="90"/>
      <c r="D12758" s="90"/>
      <c r="E12758" s="90"/>
      <c r="F12758" s="90"/>
      <c r="G12758" s="90"/>
      <c r="H12758" s="90"/>
    </row>
    <row r="12759" spans="1:8">
      <c r="A12759" s="90"/>
      <c r="B12759" s="90"/>
      <c r="C12759" s="90"/>
      <c r="D12759" s="90"/>
      <c r="E12759" s="90"/>
      <c r="F12759" s="90"/>
      <c r="G12759" s="90"/>
      <c r="H12759" s="90"/>
    </row>
    <row r="12760" spans="1:8">
      <c r="A12760" s="90"/>
      <c r="B12760" s="90"/>
      <c r="C12760" s="90"/>
      <c r="D12760" s="90"/>
      <c r="E12760" s="90"/>
      <c r="F12760" s="90"/>
      <c r="G12760" s="90"/>
      <c r="H12760" s="90"/>
    </row>
    <row r="12761" spans="1:8">
      <c r="A12761" s="90"/>
      <c r="B12761" s="90"/>
      <c r="C12761" s="90"/>
      <c r="D12761" s="90"/>
      <c r="E12761" s="90"/>
      <c r="F12761" s="90"/>
      <c r="G12761" s="90"/>
      <c r="H12761" s="90"/>
    </row>
    <row r="12762" spans="1:8">
      <c r="A12762" s="90"/>
      <c r="B12762" s="90"/>
      <c r="C12762" s="90"/>
      <c r="D12762" s="90"/>
      <c r="E12762" s="90"/>
      <c r="F12762" s="90"/>
      <c r="G12762" s="90"/>
      <c r="H12762" s="90"/>
    </row>
    <row r="12763" spans="1:8">
      <c r="A12763" s="90"/>
      <c r="B12763" s="90"/>
      <c r="C12763" s="90"/>
      <c r="D12763" s="90"/>
      <c r="E12763" s="90"/>
      <c r="F12763" s="90"/>
      <c r="G12763" s="90"/>
      <c r="H12763" s="90"/>
    </row>
    <row r="12764" spans="1:8">
      <c r="A12764" s="90"/>
      <c r="B12764" s="90"/>
      <c r="C12764" s="90"/>
      <c r="D12764" s="90"/>
      <c r="E12764" s="90"/>
      <c r="F12764" s="90"/>
      <c r="G12764" s="90"/>
      <c r="H12764" s="90"/>
    </row>
    <row r="12765" spans="1:8">
      <c r="A12765" s="90"/>
      <c r="B12765" s="90"/>
      <c r="C12765" s="90"/>
      <c r="D12765" s="90"/>
      <c r="E12765" s="90"/>
      <c r="F12765" s="90"/>
      <c r="G12765" s="90"/>
      <c r="H12765" s="90"/>
    </row>
    <row r="12766" spans="1:8">
      <c r="A12766" s="90"/>
      <c r="B12766" s="90"/>
      <c r="C12766" s="90"/>
      <c r="D12766" s="90"/>
      <c r="E12766" s="90"/>
      <c r="F12766" s="90"/>
      <c r="G12766" s="90"/>
      <c r="H12766" s="90"/>
    </row>
    <row r="12767" spans="1:8">
      <c r="A12767" s="90"/>
      <c r="B12767" s="90"/>
      <c r="C12767" s="90"/>
      <c r="D12767" s="90"/>
      <c r="E12767" s="90"/>
      <c r="F12767" s="90"/>
      <c r="G12767" s="90"/>
      <c r="H12767" s="90"/>
    </row>
    <row r="12768" spans="1:8">
      <c r="A12768" s="90"/>
      <c r="B12768" s="90"/>
      <c r="C12768" s="90"/>
      <c r="D12768" s="90"/>
      <c r="E12768" s="90"/>
      <c r="F12768" s="90"/>
      <c r="G12768" s="90"/>
      <c r="H12768" s="90"/>
    </row>
    <row r="12769" spans="1:8">
      <c r="A12769" s="90"/>
      <c r="B12769" s="90"/>
      <c r="C12769" s="90"/>
      <c r="D12769" s="90"/>
      <c r="E12769" s="90"/>
      <c r="F12769" s="90"/>
      <c r="G12769" s="90"/>
      <c r="H12769" s="90"/>
    </row>
    <row r="12770" spans="1:8">
      <c r="A12770" s="90"/>
      <c r="B12770" s="90"/>
      <c r="C12770" s="90"/>
      <c r="D12770" s="90"/>
      <c r="E12770" s="90"/>
      <c r="F12770" s="90"/>
      <c r="G12770" s="90"/>
      <c r="H12770" s="90"/>
    </row>
    <row r="12771" spans="1:8">
      <c r="A12771" s="90"/>
      <c r="B12771" s="90"/>
      <c r="C12771" s="90"/>
      <c r="D12771" s="90"/>
      <c r="E12771" s="90"/>
      <c r="F12771" s="90"/>
      <c r="G12771" s="90"/>
      <c r="H12771" s="90"/>
    </row>
    <row r="12772" spans="1:8">
      <c r="A12772" s="90"/>
      <c r="B12772" s="90"/>
      <c r="C12772" s="90"/>
      <c r="D12772" s="90"/>
      <c r="E12772" s="90"/>
      <c r="F12772" s="90"/>
      <c r="G12772" s="90"/>
      <c r="H12772" s="90"/>
    </row>
    <row r="12773" spans="1:8">
      <c r="A12773" s="90"/>
      <c r="B12773" s="90"/>
      <c r="C12773" s="90"/>
      <c r="D12773" s="90"/>
      <c r="E12773" s="90"/>
      <c r="F12773" s="90"/>
      <c r="G12773" s="90"/>
      <c r="H12773" s="90"/>
    </row>
    <row r="12774" spans="1:8">
      <c r="A12774" s="90"/>
      <c r="B12774" s="90"/>
      <c r="C12774" s="90"/>
      <c r="D12774" s="90"/>
      <c r="E12774" s="90"/>
      <c r="F12774" s="90"/>
      <c r="G12774" s="90"/>
      <c r="H12774" s="90"/>
    </row>
    <row r="12775" spans="1:8">
      <c r="A12775" s="90"/>
      <c r="B12775" s="90"/>
      <c r="C12775" s="90"/>
      <c r="D12775" s="90"/>
      <c r="E12775" s="90"/>
      <c r="F12775" s="90"/>
      <c r="G12775" s="90"/>
      <c r="H12775" s="90"/>
    </row>
    <row r="12776" spans="1:8">
      <c r="A12776" s="90"/>
      <c r="B12776" s="90"/>
      <c r="C12776" s="90"/>
      <c r="D12776" s="90"/>
      <c r="E12776" s="90"/>
      <c r="F12776" s="90"/>
      <c r="G12776" s="90"/>
      <c r="H12776" s="90"/>
    </row>
    <row r="12777" spans="1:8">
      <c r="A12777" s="90"/>
      <c r="B12777" s="90"/>
      <c r="C12777" s="90"/>
      <c r="D12777" s="90"/>
      <c r="E12777" s="90"/>
      <c r="F12777" s="90"/>
      <c r="G12777" s="90"/>
      <c r="H12777" s="90"/>
    </row>
    <row r="12778" spans="1:8">
      <c r="A12778" s="90"/>
      <c r="B12778" s="90"/>
      <c r="C12778" s="90"/>
      <c r="D12778" s="90"/>
      <c r="E12778" s="90"/>
      <c r="F12778" s="90"/>
      <c r="G12778" s="90"/>
      <c r="H12778" s="90"/>
    </row>
    <row r="12779" spans="1:8">
      <c r="A12779" s="90"/>
      <c r="B12779" s="90"/>
      <c r="C12779" s="90"/>
      <c r="D12779" s="90"/>
      <c r="E12779" s="90"/>
      <c r="F12779" s="90"/>
      <c r="G12779" s="90"/>
      <c r="H12779" s="90"/>
    </row>
    <row r="12780" spans="1:8">
      <c r="A12780" s="90"/>
      <c r="B12780" s="90"/>
      <c r="C12780" s="90"/>
      <c r="D12780" s="90"/>
      <c r="E12780" s="90"/>
      <c r="F12780" s="90"/>
      <c r="G12780" s="90"/>
      <c r="H12780" s="90"/>
    </row>
    <row r="12781" spans="1:8">
      <c r="A12781" s="90"/>
      <c r="B12781" s="90"/>
      <c r="C12781" s="90"/>
      <c r="D12781" s="90"/>
      <c r="E12781" s="90"/>
      <c r="F12781" s="90"/>
      <c r="G12781" s="90"/>
      <c r="H12781" s="90"/>
    </row>
    <row r="12782" spans="1:8">
      <c r="A12782" s="90"/>
      <c r="B12782" s="90"/>
      <c r="C12782" s="90"/>
      <c r="D12782" s="90"/>
      <c r="E12782" s="90"/>
      <c r="F12782" s="90"/>
      <c r="G12782" s="90"/>
      <c r="H12782" s="90"/>
    </row>
    <row r="12783" spans="1:8">
      <c r="A12783" s="90"/>
      <c r="B12783" s="90"/>
      <c r="C12783" s="90"/>
      <c r="D12783" s="90"/>
      <c r="E12783" s="90"/>
      <c r="F12783" s="90"/>
      <c r="G12783" s="90"/>
      <c r="H12783" s="90"/>
    </row>
    <row r="12784" spans="1:8">
      <c r="A12784" s="90"/>
      <c r="B12784" s="90"/>
      <c r="C12784" s="90"/>
      <c r="D12784" s="90"/>
      <c r="E12784" s="90"/>
      <c r="F12784" s="90"/>
      <c r="G12784" s="90"/>
      <c r="H12784" s="90"/>
    </row>
    <row r="12785" spans="1:8">
      <c r="A12785" s="90"/>
      <c r="B12785" s="90"/>
      <c r="C12785" s="90"/>
      <c r="D12785" s="90"/>
      <c r="E12785" s="90"/>
      <c r="F12785" s="90"/>
      <c r="G12785" s="90"/>
      <c r="H12785" s="90"/>
    </row>
    <row r="12786" spans="1:8">
      <c r="A12786" s="90"/>
      <c r="B12786" s="90"/>
      <c r="C12786" s="90"/>
      <c r="D12786" s="90"/>
      <c r="E12786" s="90"/>
      <c r="F12786" s="90"/>
      <c r="G12786" s="90"/>
      <c r="H12786" s="90"/>
    </row>
    <row r="12787" spans="1:8">
      <c r="A12787" s="90"/>
      <c r="B12787" s="90"/>
      <c r="C12787" s="90"/>
      <c r="D12787" s="90"/>
      <c r="E12787" s="90"/>
      <c r="F12787" s="90"/>
      <c r="G12787" s="90"/>
      <c r="H12787" s="90"/>
    </row>
    <row r="12788" spans="1:8">
      <c r="A12788" s="90"/>
      <c r="B12788" s="90"/>
      <c r="C12788" s="90"/>
      <c r="D12788" s="90"/>
      <c r="E12788" s="90"/>
      <c r="F12788" s="90"/>
      <c r="G12788" s="90"/>
      <c r="H12788" s="90"/>
    </row>
    <row r="12789" spans="1:8">
      <c r="A12789" s="90"/>
      <c r="B12789" s="90"/>
      <c r="C12789" s="90"/>
      <c r="D12789" s="90"/>
      <c r="E12789" s="90"/>
      <c r="F12789" s="90"/>
      <c r="G12789" s="90"/>
      <c r="H12789" s="90"/>
    </row>
    <row r="12790" spans="1:8">
      <c r="A12790" s="90"/>
      <c r="B12790" s="90"/>
      <c r="C12790" s="90"/>
      <c r="D12790" s="90"/>
      <c r="E12790" s="90"/>
      <c r="F12790" s="90"/>
      <c r="G12790" s="90"/>
      <c r="H12790" s="90"/>
    </row>
    <row r="12791" spans="1:8">
      <c r="A12791" s="90"/>
      <c r="B12791" s="90"/>
      <c r="C12791" s="90"/>
      <c r="D12791" s="90"/>
      <c r="E12791" s="90"/>
      <c r="F12791" s="90"/>
      <c r="G12791" s="90"/>
      <c r="H12791" s="90"/>
    </row>
    <row r="12792" spans="1:8">
      <c r="A12792" s="90"/>
      <c r="B12792" s="90"/>
      <c r="C12792" s="90"/>
      <c r="D12792" s="90"/>
      <c r="E12792" s="90"/>
      <c r="F12792" s="90"/>
      <c r="G12792" s="90"/>
      <c r="H12792" s="90"/>
    </row>
    <row r="12793" spans="1:8">
      <c r="A12793" s="90"/>
      <c r="B12793" s="90"/>
      <c r="C12793" s="90"/>
      <c r="D12793" s="90"/>
      <c r="E12793" s="90"/>
      <c r="F12793" s="90"/>
      <c r="G12793" s="90"/>
      <c r="H12793" s="90"/>
    </row>
    <row r="12794" spans="1:8">
      <c r="A12794" s="90"/>
      <c r="B12794" s="90"/>
      <c r="C12794" s="90"/>
      <c r="D12794" s="90"/>
      <c r="E12794" s="90"/>
      <c r="F12794" s="90"/>
      <c r="G12794" s="90"/>
      <c r="H12794" s="90"/>
    </row>
    <row r="12795" spans="1:8">
      <c r="A12795" s="90"/>
      <c r="B12795" s="90"/>
      <c r="C12795" s="90"/>
      <c r="D12795" s="90"/>
      <c r="E12795" s="90"/>
      <c r="F12795" s="90"/>
      <c r="G12795" s="90"/>
      <c r="H12795" s="90"/>
    </row>
    <row r="12796" spans="1:8">
      <c r="A12796" s="90"/>
      <c r="B12796" s="90"/>
      <c r="C12796" s="90"/>
      <c r="D12796" s="90"/>
      <c r="E12796" s="90"/>
      <c r="F12796" s="90"/>
      <c r="G12796" s="90"/>
      <c r="H12796" s="90"/>
    </row>
    <row r="12797" spans="1:8">
      <c r="A12797" s="90"/>
      <c r="B12797" s="90"/>
      <c r="C12797" s="90"/>
      <c r="D12797" s="90"/>
      <c r="E12797" s="90"/>
      <c r="F12797" s="90"/>
      <c r="G12797" s="90"/>
      <c r="H12797" s="90"/>
    </row>
    <row r="12798" spans="1:8">
      <c r="A12798" s="90"/>
      <c r="B12798" s="90"/>
      <c r="C12798" s="90"/>
      <c r="D12798" s="90"/>
      <c r="E12798" s="90"/>
      <c r="F12798" s="90"/>
      <c r="G12798" s="90"/>
      <c r="H12798" s="90"/>
    </row>
    <row r="12799" spans="1:8">
      <c r="A12799" s="90"/>
      <c r="B12799" s="90"/>
      <c r="C12799" s="90"/>
      <c r="D12799" s="90"/>
      <c r="E12799" s="90"/>
      <c r="F12799" s="90"/>
      <c r="G12799" s="90"/>
      <c r="H12799" s="90"/>
    </row>
    <row r="12800" spans="1:8">
      <c r="A12800" s="90"/>
      <c r="B12800" s="90"/>
      <c r="C12800" s="90"/>
      <c r="D12800" s="90"/>
      <c r="E12800" s="90"/>
      <c r="F12800" s="90"/>
      <c r="G12800" s="90"/>
      <c r="H12800" s="90"/>
    </row>
    <row r="12801" spans="1:8">
      <c r="A12801" s="90"/>
      <c r="B12801" s="90"/>
      <c r="C12801" s="90"/>
      <c r="D12801" s="90"/>
      <c r="E12801" s="90"/>
      <c r="F12801" s="90"/>
      <c r="G12801" s="90"/>
      <c r="H12801" s="90"/>
    </row>
    <row r="12802" spans="1:8">
      <c r="A12802" s="90"/>
      <c r="B12802" s="90"/>
      <c r="C12802" s="90"/>
      <c r="D12802" s="90"/>
      <c r="E12802" s="90"/>
      <c r="F12802" s="90"/>
      <c r="G12802" s="90"/>
      <c r="H12802" s="90"/>
    </row>
    <row r="12803" spans="1:8">
      <c r="A12803" s="90"/>
      <c r="B12803" s="90"/>
      <c r="C12803" s="90"/>
      <c r="D12803" s="90"/>
      <c r="E12803" s="90"/>
      <c r="F12803" s="90"/>
      <c r="G12803" s="90"/>
      <c r="H12803" s="90"/>
    </row>
    <row r="12804" spans="1:8">
      <c r="A12804" s="90"/>
      <c r="B12804" s="90"/>
      <c r="C12804" s="90"/>
      <c r="D12804" s="90"/>
      <c r="E12804" s="90"/>
      <c r="F12804" s="90"/>
      <c r="G12804" s="90"/>
      <c r="H12804" s="90"/>
    </row>
    <row r="12805" spans="1:8">
      <c r="A12805" s="90"/>
      <c r="B12805" s="90"/>
      <c r="C12805" s="90"/>
      <c r="D12805" s="90"/>
      <c r="E12805" s="90"/>
      <c r="F12805" s="90"/>
      <c r="G12805" s="90"/>
      <c r="H12805" s="90"/>
    </row>
    <row r="12806" spans="1:8">
      <c r="A12806" s="90"/>
      <c r="B12806" s="90"/>
      <c r="C12806" s="90"/>
      <c r="D12806" s="90"/>
      <c r="E12806" s="90"/>
      <c r="F12806" s="90"/>
      <c r="G12806" s="90"/>
      <c r="H12806" s="90"/>
    </row>
    <row r="12807" spans="1:8">
      <c r="A12807" s="90"/>
      <c r="B12807" s="90"/>
      <c r="C12807" s="90"/>
      <c r="D12807" s="90"/>
      <c r="E12807" s="90"/>
      <c r="F12807" s="90"/>
      <c r="G12807" s="90"/>
      <c r="H12807" s="90"/>
    </row>
    <row r="12808" spans="1:8">
      <c r="A12808" s="90"/>
      <c r="B12808" s="90"/>
      <c r="C12808" s="90"/>
      <c r="D12808" s="90"/>
      <c r="E12808" s="90"/>
      <c r="F12808" s="90"/>
      <c r="G12808" s="90"/>
      <c r="H12808" s="90"/>
    </row>
    <row r="12809" spans="1:8">
      <c r="A12809" s="90"/>
      <c r="B12809" s="90"/>
      <c r="C12809" s="90"/>
      <c r="D12809" s="90"/>
      <c r="E12809" s="90"/>
      <c r="F12809" s="90"/>
      <c r="G12809" s="90"/>
      <c r="H12809" s="90"/>
    </row>
    <row r="12810" spans="1:8">
      <c r="A12810" s="90"/>
      <c r="B12810" s="90"/>
      <c r="C12810" s="90"/>
      <c r="D12810" s="90"/>
      <c r="E12810" s="90"/>
      <c r="F12810" s="90"/>
      <c r="G12810" s="90"/>
      <c r="H12810" s="90"/>
    </row>
    <row r="12811" spans="1:8">
      <c r="A12811" s="90"/>
      <c r="B12811" s="90"/>
      <c r="C12811" s="90"/>
      <c r="D12811" s="90"/>
      <c r="E12811" s="90"/>
      <c r="F12811" s="90"/>
      <c r="G12811" s="90"/>
      <c r="H12811" s="90"/>
    </row>
    <row r="12812" spans="1:8">
      <c r="A12812" s="90"/>
      <c r="B12812" s="90"/>
      <c r="C12812" s="90"/>
      <c r="D12812" s="90"/>
      <c r="E12812" s="90"/>
      <c r="F12812" s="90"/>
      <c r="G12812" s="90"/>
      <c r="H12812" s="90"/>
    </row>
    <row r="12813" spans="1:8">
      <c r="A12813" s="90"/>
      <c r="B12813" s="90"/>
      <c r="C12813" s="90"/>
      <c r="D12813" s="90"/>
      <c r="E12813" s="90"/>
      <c r="F12813" s="90"/>
      <c r="G12813" s="90"/>
      <c r="H12813" s="90"/>
    </row>
    <row r="12814" spans="1:8">
      <c r="A12814" s="90"/>
      <c r="B12814" s="90"/>
      <c r="C12814" s="90"/>
      <c r="D12814" s="90"/>
      <c r="E12814" s="90"/>
      <c r="F12814" s="90"/>
      <c r="G12814" s="90"/>
      <c r="H12814" s="90"/>
    </row>
    <row r="12815" spans="1:8">
      <c r="A12815" s="90"/>
      <c r="B12815" s="90"/>
      <c r="C12815" s="90"/>
      <c r="D12815" s="90"/>
      <c r="E12815" s="90"/>
      <c r="F12815" s="90"/>
      <c r="G12815" s="90"/>
      <c r="H12815" s="90"/>
    </row>
    <row r="12816" spans="1:8">
      <c r="A12816" s="90"/>
      <c r="B12816" s="90"/>
      <c r="C12816" s="90"/>
      <c r="D12816" s="90"/>
      <c r="E12816" s="90"/>
      <c r="F12816" s="90"/>
      <c r="G12816" s="90"/>
      <c r="H12816" s="90"/>
    </row>
    <row r="12817" spans="1:8">
      <c r="A12817" s="90"/>
      <c r="B12817" s="90"/>
      <c r="C12817" s="90"/>
      <c r="D12817" s="90"/>
      <c r="E12817" s="90"/>
      <c r="F12817" s="90"/>
      <c r="G12817" s="90"/>
      <c r="H12817" s="90"/>
    </row>
    <row r="12818" spans="1:8">
      <c r="A12818" s="90"/>
      <c r="B12818" s="90"/>
      <c r="C12818" s="90"/>
      <c r="D12818" s="90"/>
      <c r="E12818" s="90"/>
      <c r="F12818" s="90"/>
      <c r="G12818" s="90"/>
      <c r="H12818" s="90"/>
    </row>
    <row r="12819" spans="1:8">
      <c r="A12819" s="90"/>
      <c r="B12819" s="90"/>
      <c r="C12819" s="90"/>
      <c r="D12819" s="90"/>
      <c r="E12819" s="90"/>
      <c r="F12819" s="90"/>
      <c r="G12819" s="90"/>
      <c r="H12819" s="90"/>
    </row>
    <row r="12820" spans="1:8">
      <c r="A12820" s="90"/>
      <c r="B12820" s="90"/>
      <c r="C12820" s="90"/>
      <c r="D12820" s="90"/>
      <c r="E12820" s="90"/>
      <c r="F12820" s="90"/>
      <c r="G12820" s="90"/>
      <c r="H12820" s="90"/>
    </row>
    <row r="12821" spans="1:8">
      <c r="A12821" s="90"/>
      <c r="B12821" s="90"/>
      <c r="C12821" s="90"/>
      <c r="D12821" s="90"/>
      <c r="E12821" s="90"/>
      <c r="F12821" s="90"/>
      <c r="G12821" s="90"/>
      <c r="H12821" s="90"/>
    </row>
    <row r="12822" spans="1:8">
      <c r="A12822" s="90"/>
      <c r="B12822" s="90"/>
      <c r="C12822" s="90"/>
      <c r="D12822" s="90"/>
      <c r="E12822" s="90"/>
      <c r="F12822" s="90"/>
      <c r="G12822" s="90"/>
      <c r="H12822" s="90"/>
    </row>
    <row r="12823" spans="1:8">
      <c r="A12823" s="90"/>
      <c r="B12823" s="90"/>
      <c r="C12823" s="90"/>
      <c r="D12823" s="90"/>
      <c r="E12823" s="90"/>
      <c r="F12823" s="90"/>
      <c r="G12823" s="90"/>
      <c r="H12823" s="90"/>
    </row>
    <row r="12824" spans="1:8">
      <c r="A12824" s="90"/>
      <c r="B12824" s="90"/>
      <c r="C12824" s="90"/>
      <c r="D12824" s="90"/>
      <c r="E12824" s="90"/>
      <c r="F12824" s="90"/>
      <c r="G12824" s="90"/>
      <c r="H12824" s="90"/>
    </row>
    <row r="12825" spans="1:8">
      <c r="A12825" s="90"/>
      <c r="B12825" s="90"/>
      <c r="C12825" s="90"/>
      <c r="D12825" s="90"/>
      <c r="E12825" s="90"/>
      <c r="F12825" s="90"/>
      <c r="G12825" s="90"/>
      <c r="H12825" s="90"/>
    </row>
    <row r="12826" spans="1:8">
      <c r="A12826" s="90"/>
      <c r="B12826" s="90"/>
      <c r="C12826" s="90"/>
      <c r="D12826" s="90"/>
      <c r="E12826" s="90"/>
      <c r="F12826" s="90"/>
      <c r="G12826" s="90"/>
      <c r="H12826" s="90"/>
    </row>
    <row r="12827" spans="1:8">
      <c r="A12827" s="90"/>
      <c r="B12827" s="90"/>
      <c r="C12827" s="90"/>
      <c r="D12827" s="90"/>
      <c r="E12827" s="90"/>
      <c r="F12827" s="90"/>
      <c r="G12827" s="90"/>
      <c r="H12827" s="90"/>
    </row>
    <row r="12828" spans="1:8">
      <c r="A12828" s="90"/>
      <c r="B12828" s="90"/>
      <c r="C12828" s="90"/>
      <c r="D12828" s="90"/>
      <c r="E12828" s="90"/>
      <c r="F12828" s="90"/>
      <c r="G12828" s="90"/>
      <c r="H12828" s="90"/>
    </row>
    <row r="12829" spans="1:8">
      <c r="A12829" s="90"/>
      <c r="B12829" s="90"/>
      <c r="C12829" s="90"/>
      <c r="D12829" s="90"/>
      <c r="E12829" s="90"/>
      <c r="F12829" s="90"/>
      <c r="G12829" s="90"/>
      <c r="H12829" s="90"/>
    </row>
    <row r="12830" spans="1:8">
      <c r="A12830" s="90"/>
      <c r="B12830" s="90"/>
      <c r="C12830" s="90"/>
      <c r="D12830" s="90"/>
      <c r="E12830" s="90"/>
      <c r="F12830" s="90"/>
      <c r="G12830" s="90"/>
      <c r="H12830" s="90"/>
    </row>
    <row r="12831" spans="1:8">
      <c r="A12831" s="90"/>
      <c r="B12831" s="90"/>
      <c r="C12831" s="90"/>
      <c r="D12831" s="90"/>
      <c r="E12831" s="90"/>
      <c r="F12831" s="90"/>
      <c r="G12831" s="90"/>
      <c r="H12831" s="90"/>
    </row>
    <row r="12832" spans="1:8">
      <c r="A12832" s="90"/>
      <c r="B12832" s="90"/>
      <c r="C12832" s="90"/>
      <c r="D12832" s="90"/>
      <c r="E12832" s="90"/>
      <c r="F12832" s="90"/>
      <c r="G12832" s="90"/>
      <c r="H12832" s="90"/>
    </row>
    <row r="12833" spans="1:8">
      <c r="A12833" s="90"/>
      <c r="B12833" s="90"/>
      <c r="C12833" s="90"/>
      <c r="D12833" s="90"/>
      <c r="E12833" s="90"/>
      <c r="F12833" s="90"/>
      <c r="G12833" s="90"/>
      <c r="H12833" s="90"/>
    </row>
    <row r="12834" spans="1:8">
      <c r="A12834" s="90"/>
      <c r="B12834" s="90"/>
      <c r="C12834" s="90"/>
      <c r="D12834" s="90"/>
      <c r="E12834" s="90"/>
      <c r="F12834" s="90"/>
      <c r="G12834" s="90"/>
      <c r="H12834" s="90"/>
    </row>
    <row r="12835" spans="1:8">
      <c r="A12835" s="90"/>
      <c r="B12835" s="90"/>
      <c r="C12835" s="90"/>
      <c r="D12835" s="90"/>
      <c r="E12835" s="90"/>
      <c r="F12835" s="90"/>
      <c r="G12835" s="90"/>
      <c r="H12835" s="90"/>
    </row>
    <row r="12836" spans="1:8">
      <c r="A12836" s="90"/>
      <c r="B12836" s="90"/>
      <c r="C12836" s="90"/>
      <c r="D12836" s="90"/>
      <c r="E12836" s="90"/>
      <c r="F12836" s="90"/>
      <c r="G12836" s="90"/>
      <c r="H12836" s="90"/>
    </row>
    <row r="12837" spans="1:8">
      <c r="A12837" s="90"/>
      <c r="B12837" s="90"/>
      <c r="C12837" s="90"/>
      <c r="D12837" s="90"/>
      <c r="E12837" s="90"/>
      <c r="F12837" s="90"/>
      <c r="G12837" s="90"/>
      <c r="H12837" s="90"/>
    </row>
    <row r="12838" spans="1:8">
      <c r="A12838" s="90"/>
      <c r="B12838" s="90"/>
      <c r="C12838" s="90"/>
      <c r="D12838" s="90"/>
      <c r="E12838" s="90"/>
      <c r="F12838" s="90"/>
      <c r="G12838" s="90"/>
      <c r="H12838" s="90"/>
    </row>
    <row r="12839" spans="1:8">
      <c r="A12839" s="90"/>
      <c r="B12839" s="90"/>
      <c r="C12839" s="90"/>
      <c r="D12839" s="90"/>
      <c r="E12839" s="90"/>
      <c r="F12839" s="90"/>
      <c r="G12839" s="90"/>
      <c r="H12839" s="90"/>
    </row>
    <row r="12840" spans="1:8">
      <c r="A12840" s="90"/>
      <c r="B12840" s="90"/>
      <c r="C12840" s="90"/>
      <c r="D12840" s="90"/>
      <c r="E12840" s="90"/>
      <c r="F12840" s="90"/>
      <c r="G12840" s="90"/>
      <c r="H12840" s="90"/>
    </row>
    <row r="12841" spans="1:8">
      <c r="A12841" s="90"/>
      <c r="B12841" s="90"/>
      <c r="C12841" s="90"/>
      <c r="D12841" s="90"/>
      <c r="E12841" s="90"/>
      <c r="F12841" s="90"/>
      <c r="G12841" s="90"/>
      <c r="H12841" s="90"/>
    </row>
    <row r="12842" spans="1:8">
      <c r="A12842" s="90"/>
      <c r="B12842" s="90"/>
      <c r="C12842" s="90"/>
      <c r="D12842" s="90"/>
      <c r="E12842" s="90"/>
      <c r="F12842" s="90"/>
      <c r="G12842" s="90"/>
      <c r="H12842" s="90"/>
    </row>
    <row r="12843" spans="1:8">
      <c r="A12843" s="90"/>
      <c r="B12843" s="90"/>
      <c r="C12843" s="90"/>
      <c r="D12843" s="90"/>
      <c r="E12843" s="90"/>
      <c r="F12843" s="90"/>
      <c r="G12843" s="90"/>
      <c r="H12843" s="90"/>
    </row>
    <row r="12844" spans="1:8">
      <c r="A12844" s="90"/>
      <c r="B12844" s="90"/>
      <c r="C12844" s="90"/>
      <c r="D12844" s="90"/>
      <c r="E12844" s="90"/>
      <c r="F12844" s="90"/>
      <c r="G12844" s="90"/>
      <c r="H12844" s="90"/>
    </row>
    <row r="12845" spans="1:8">
      <c r="A12845" s="90"/>
      <c r="B12845" s="90"/>
      <c r="C12845" s="90"/>
      <c r="D12845" s="90"/>
      <c r="E12845" s="90"/>
      <c r="F12845" s="90"/>
      <c r="G12845" s="90"/>
      <c r="H12845" s="90"/>
    </row>
    <row r="12846" spans="1:8">
      <c r="A12846" s="90"/>
      <c r="B12846" s="90"/>
      <c r="C12846" s="90"/>
      <c r="D12846" s="90"/>
      <c r="E12846" s="90"/>
      <c r="F12846" s="90"/>
      <c r="G12846" s="90"/>
      <c r="H12846" s="90"/>
    </row>
    <row r="12847" spans="1:8">
      <c r="A12847" s="90"/>
      <c r="B12847" s="90"/>
      <c r="C12847" s="90"/>
      <c r="D12847" s="90"/>
      <c r="E12847" s="90"/>
      <c r="F12847" s="90"/>
      <c r="G12847" s="90"/>
      <c r="H12847" s="90"/>
    </row>
    <row r="12848" spans="1:8">
      <c r="A12848" s="90"/>
      <c r="B12848" s="90"/>
      <c r="C12848" s="90"/>
      <c r="D12848" s="90"/>
      <c r="E12848" s="90"/>
      <c r="F12848" s="90"/>
      <c r="G12848" s="90"/>
      <c r="H12848" s="90"/>
    </row>
    <row r="12849" spans="1:8">
      <c r="A12849" s="90"/>
      <c r="B12849" s="90"/>
      <c r="C12849" s="90"/>
      <c r="D12849" s="90"/>
      <c r="E12849" s="90"/>
      <c r="F12849" s="90"/>
      <c r="G12849" s="90"/>
      <c r="H12849" s="90"/>
    </row>
    <row r="12850" spans="1:8">
      <c r="A12850" s="90"/>
      <c r="B12850" s="90"/>
      <c r="C12850" s="90"/>
      <c r="D12850" s="90"/>
      <c r="E12850" s="90"/>
      <c r="F12850" s="90"/>
      <c r="G12850" s="90"/>
      <c r="H12850" s="90"/>
    </row>
    <row r="12851" spans="1:8">
      <c r="A12851" s="90"/>
      <c r="B12851" s="90"/>
      <c r="C12851" s="90"/>
      <c r="D12851" s="90"/>
      <c r="E12851" s="90"/>
      <c r="F12851" s="90"/>
      <c r="G12851" s="90"/>
      <c r="H12851" s="90"/>
    </row>
    <row r="12852" spans="1:8">
      <c r="A12852" s="90"/>
      <c r="B12852" s="90"/>
      <c r="C12852" s="90"/>
      <c r="D12852" s="90"/>
      <c r="E12852" s="90"/>
      <c r="F12852" s="90"/>
      <c r="G12852" s="90"/>
      <c r="H12852" s="90"/>
    </row>
    <row r="12853" spans="1:8">
      <c r="A12853" s="90"/>
      <c r="B12853" s="90"/>
      <c r="C12853" s="90"/>
      <c r="D12853" s="90"/>
      <c r="E12853" s="90"/>
      <c r="F12853" s="90"/>
      <c r="G12853" s="90"/>
      <c r="H12853" s="90"/>
    </row>
    <row r="12854" spans="1:8">
      <c r="A12854" s="90"/>
      <c r="B12854" s="90"/>
      <c r="C12854" s="90"/>
      <c r="D12854" s="90"/>
      <c r="E12854" s="90"/>
      <c r="F12854" s="90"/>
      <c r="G12854" s="90"/>
      <c r="H12854" s="90"/>
    </row>
    <row r="12855" spans="1:8">
      <c r="A12855" s="90"/>
      <c r="B12855" s="90"/>
      <c r="C12855" s="90"/>
      <c r="D12855" s="90"/>
      <c r="E12855" s="90"/>
      <c r="F12855" s="90"/>
      <c r="G12855" s="90"/>
      <c r="H12855" s="90"/>
    </row>
    <row r="12856" spans="1:8">
      <c r="A12856" s="90"/>
      <c r="B12856" s="90"/>
      <c r="C12856" s="90"/>
      <c r="D12856" s="90"/>
      <c r="E12856" s="90"/>
      <c r="F12856" s="90"/>
      <c r="G12856" s="90"/>
      <c r="H12856" s="90"/>
    </row>
    <row r="12857" spans="1:8">
      <c r="A12857" s="90"/>
      <c r="B12857" s="90"/>
      <c r="C12857" s="90"/>
      <c r="D12857" s="90"/>
      <c r="E12857" s="90"/>
      <c r="F12857" s="90"/>
      <c r="G12857" s="90"/>
      <c r="H12857" s="90"/>
    </row>
    <row r="12858" spans="1:8">
      <c r="A12858" s="90"/>
      <c r="B12858" s="90"/>
      <c r="C12858" s="90"/>
      <c r="D12858" s="90"/>
      <c r="E12858" s="90"/>
      <c r="F12858" s="90"/>
      <c r="G12858" s="90"/>
      <c r="H12858" s="90"/>
    </row>
    <row r="12859" spans="1:8">
      <c r="A12859" s="90"/>
      <c r="B12859" s="90"/>
      <c r="C12859" s="90"/>
      <c r="D12859" s="90"/>
      <c r="E12859" s="90"/>
      <c r="F12859" s="90"/>
      <c r="G12859" s="90"/>
      <c r="H12859" s="90"/>
    </row>
    <row r="12860" spans="1:8">
      <c r="A12860" s="90"/>
      <c r="B12860" s="90"/>
      <c r="C12860" s="90"/>
      <c r="D12860" s="90"/>
      <c r="E12860" s="90"/>
      <c r="F12860" s="90"/>
      <c r="G12860" s="90"/>
      <c r="H12860" s="90"/>
    </row>
    <row r="12861" spans="1:8">
      <c r="A12861" s="90"/>
      <c r="B12861" s="90"/>
      <c r="C12861" s="90"/>
      <c r="D12861" s="90"/>
      <c r="E12861" s="90"/>
      <c r="F12861" s="90"/>
      <c r="G12861" s="90"/>
      <c r="H12861" s="90"/>
    </row>
    <row r="12862" spans="1:8">
      <c r="A12862" s="90"/>
      <c r="B12862" s="90"/>
      <c r="C12862" s="90"/>
      <c r="D12862" s="90"/>
      <c r="E12862" s="90"/>
      <c r="F12862" s="90"/>
      <c r="G12862" s="90"/>
      <c r="H12862" s="90"/>
    </row>
    <row r="12863" spans="1:8">
      <c r="A12863" s="90"/>
      <c r="B12863" s="90"/>
      <c r="C12863" s="90"/>
      <c r="D12863" s="90"/>
      <c r="E12863" s="90"/>
      <c r="F12863" s="90"/>
      <c r="G12863" s="90"/>
      <c r="H12863" s="90"/>
    </row>
    <row r="12864" spans="1:8">
      <c r="A12864" s="90"/>
      <c r="B12864" s="90"/>
      <c r="C12864" s="90"/>
      <c r="D12864" s="90"/>
      <c r="E12864" s="90"/>
      <c r="F12864" s="90"/>
      <c r="G12864" s="90"/>
      <c r="H12864" s="90"/>
    </row>
    <row r="12865" spans="1:8">
      <c r="A12865" s="90"/>
      <c r="B12865" s="90"/>
      <c r="C12865" s="90"/>
      <c r="D12865" s="90"/>
      <c r="E12865" s="90"/>
      <c r="F12865" s="90"/>
      <c r="G12865" s="90"/>
      <c r="H12865" s="90"/>
    </row>
    <row r="12866" spans="1:8">
      <c r="A12866" s="90"/>
      <c r="B12866" s="90"/>
      <c r="C12866" s="90"/>
      <c r="D12866" s="90"/>
      <c r="E12866" s="90"/>
      <c r="F12866" s="90"/>
      <c r="G12866" s="90"/>
      <c r="H12866" s="90"/>
    </row>
    <row r="12867" spans="1:8">
      <c r="A12867" s="90"/>
      <c r="B12867" s="90"/>
      <c r="C12867" s="90"/>
      <c r="D12867" s="90"/>
      <c r="E12867" s="90"/>
      <c r="F12867" s="90"/>
      <c r="G12867" s="90"/>
      <c r="H12867" s="90"/>
    </row>
    <row r="12868" spans="1:8">
      <c r="A12868" s="90"/>
      <c r="B12868" s="90"/>
      <c r="C12868" s="90"/>
      <c r="D12868" s="90"/>
      <c r="E12868" s="90"/>
      <c r="F12868" s="90"/>
      <c r="G12868" s="90"/>
      <c r="H12868" s="90"/>
    </row>
    <row r="12869" spans="1:8">
      <c r="A12869" s="90"/>
      <c r="B12869" s="90"/>
      <c r="C12869" s="90"/>
      <c r="D12869" s="90"/>
      <c r="E12869" s="90"/>
      <c r="F12869" s="90"/>
      <c r="G12869" s="90"/>
      <c r="H12869" s="90"/>
    </row>
    <row r="12870" spans="1:8">
      <c r="A12870" s="90"/>
      <c r="B12870" s="90"/>
      <c r="C12870" s="90"/>
      <c r="D12870" s="90"/>
      <c r="E12870" s="90"/>
      <c r="F12870" s="90"/>
      <c r="G12870" s="90"/>
      <c r="H12870" s="90"/>
    </row>
    <row r="12871" spans="1:8">
      <c r="A12871" s="90"/>
      <c r="B12871" s="90"/>
      <c r="C12871" s="90"/>
      <c r="D12871" s="90"/>
      <c r="E12871" s="90"/>
      <c r="F12871" s="90"/>
      <c r="G12871" s="90"/>
      <c r="H12871" s="90"/>
    </row>
    <row r="12872" spans="1:8">
      <c r="A12872" s="90"/>
      <c r="B12872" s="90"/>
      <c r="C12872" s="90"/>
      <c r="D12872" s="90"/>
      <c r="E12872" s="90"/>
      <c r="F12872" s="90"/>
      <c r="G12872" s="90"/>
      <c r="H12872" s="90"/>
    </row>
    <row r="12873" spans="1:8">
      <c r="A12873" s="90"/>
      <c r="B12873" s="90"/>
      <c r="C12873" s="90"/>
      <c r="D12873" s="90"/>
      <c r="E12873" s="90"/>
      <c r="F12873" s="90"/>
      <c r="G12873" s="90"/>
      <c r="H12873" s="90"/>
    </row>
    <row r="12874" spans="1:8">
      <c r="A12874" s="90"/>
      <c r="B12874" s="90"/>
      <c r="C12874" s="90"/>
      <c r="D12874" s="90"/>
      <c r="E12874" s="90"/>
      <c r="F12874" s="90"/>
      <c r="G12874" s="90"/>
      <c r="H12874" s="90"/>
    </row>
    <row r="12875" spans="1:8">
      <c r="A12875" s="90"/>
      <c r="B12875" s="90"/>
      <c r="C12875" s="90"/>
      <c r="D12875" s="90"/>
      <c r="E12875" s="90"/>
      <c r="F12875" s="90"/>
      <c r="G12875" s="90"/>
      <c r="H12875" s="90"/>
    </row>
    <row r="12876" spans="1:8">
      <c r="A12876" s="90"/>
      <c r="B12876" s="90"/>
      <c r="C12876" s="90"/>
      <c r="D12876" s="90"/>
      <c r="E12876" s="90"/>
      <c r="F12876" s="90"/>
      <c r="G12876" s="90"/>
      <c r="H12876" s="90"/>
    </row>
    <row r="12877" spans="1:8">
      <c r="A12877" s="90"/>
      <c r="B12877" s="90"/>
      <c r="C12877" s="90"/>
      <c r="D12877" s="90"/>
      <c r="E12877" s="90"/>
      <c r="F12877" s="90"/>
      <c r="G12877" s="90"/>
      <c r="H12877" s="90"/>
    </row>
    <row r="12878" spans="1:8">
      <c r="A12878" s="90"/>
      <c r="B12878" s="90"/>
      <c r="C12878" s="90"/>
      <c r="D12878" s="90"/>
      <c r="E12878" s="90"/>
      <c r="F12878" s="90"/>
      <c r="G12878" s="90"/>
      <c r="H12878" s="90"/>
    </row>
    <row r="12879" spans="1:8">
      <c r="A12879" s="90"/>
      <c r="B12879" s="90"/>
      <c r="C12879" s="90"/>
      <c r="D12879" s="90"/>
      <c r="E12879" s="90"/>
      <c r="F12879" s="90"/>
      <c r="G12879" s="90"/>
      <c r="H12879" s="90"/>
    </row>
    <row r="12880" spans="1:8">
      <c r="A12880" s="90"/>
      <c r="B12880" s="90"/>
      <c r="C12880" s="90"/>
      <c r="D12880" s="90"/>
      <c r="E12880" s="90"/>
      <c r="F12880" s="90"/>
      <c r="G12880" s="90"/>
      <c r="H12880" s="90"/>
    </row>
    <row r="12881" spans="1:8">
      <c r="A12881" s="90"/>
      <c r="B12881" s="90"/>
      <c r="C12881" s="90"/>
      <c r="D12881" s="90"/>
      <c r="E12881" s="90"/>
      <c r="F12881" s="90"/>
      <c r="G12881" s="90"/>
      <c r="H12881" s="90"/>
    </row>
    <row r="12882" spans="1:8">
      <c r="A12882" s="90"/>
      <c r="B12882" s="90"/>
      <c r="C12882" s="90"/>
      <c r="D12882" s="90"/>
      <c r="E12882" s="90"/>
      <c r="F12882" s="90"/>
      <c r="G12882" s="90"/>
      <c r="H12882" s="90"/>
    </row>
    <row r="12883" spans="1:8">
      <c r="A12883" s="90"/>
      <c r="B12883" s="90"/>
      <c r="C12883" s="90"/>
      <c r="D12883" s="90"/>
      <c r="E12883" s="90"/>
      <c r="F12883" s="90"/>
      <c r="G12883" s="90"/>
      <c r="H12883" s="90"/>
    </row>
    <row r="12884" spans="1:8">
      <c r="A12884" s="90"/>
      <c r="B12884" s="90"/>
      <c r="C12884" s="90"/>
      <c r="D12884" s="90"/>
      <c r="E12884" s="90"/>
      <c r="F12884" s="90"/>
      <c r="G12884" s="90"/>
      <c r="H12884" s="90"/>
    </row>
    <row r="12885" spans="1:8">
      <c r="A12885" s="90"/>
      <c r="B12885" s="90"/>
      <c r="C12885" s="90"/>
      <c r="D12885" s="90"/>
      <c r="E12885" s="90"/>
      <c r="F12885" s="90"/>
      <c r="G12885" s="90"/>
      <c r="H12885" s="90"/>
    </row>
    <row r="12886" spans="1:8">
      <c r="A12886" s="90"/>
      <c r="B12886" s="90"/>
      <c r="C12886" s="90"/>
      <c r="D12886" s="90"/>
      <c r="E12886" s="90"/>
      <c r="F12886" s="90"/>
      <c r="G12886" s="90"/>
      <c r="H12886" s="90"/>
    </row>
    <row r="12887" spans="1:8">
      <c r="A12887" s="90"/>
      <c r="B12887" s="90"/>
      <c r="C12887" s="90"/>
      <c r="D12887" s="90"/>
      <c r="E12887" s="90"/>
      <c r="F12887" s="90"/>
      <c r="G12887" s="90"/>
      <c r="H12887" s="90"/>
    </row>
    <row r="12888" spans="1:8">
      <c r="A12888" s="90"/>
      <c r="B12888" s="90"/>
      <c r="C12888" s="90"/>
      <c r="D12888" s="90"/>
      <c r="E12888" s="90"/>
      <c r="F12888" s="90"/>
      <c r="G12888" s="90"/>
      <c r="H12888" s="90"/>
    </row>
    <row r="12889" spans="1:8">
      <c r="A12889" s="90"/>
      <c r="B12889" s="90"/>
      <c r="C12889" s="90"/>
      <c r="D12889" s="90"/>
      <c r="E12889" s="90"/>
      <c r="F12889" s="90"/>
      <c r="G12889" s="90"/>
      <c r="H12889" s="90"/>
    </row>
    <row r="12890" spans="1:8">
      <c r="A12890" s="90"/>
      <c r="B12890" s="90"/>
      <c r="C12890" s="90"/>
      <c r="D12890" s="90"/>
      <c r="E12890" s="90"/>
      <c r="F12890" s="90"/>
      <c r="G12890" s="90"/>
      <c r="H12890" s="90"/>
    </row>
    <row r="12891" spans="1:8">
      <c r="A12891" s="90"/>
      <c r="B12891" s="90"/>
      <c r="C12891" s="90"/>
      <c r="D12891" s="90"/>
      <c r="E12891" s="90"/>
      <c r="F12891" s="90"/>
      <c r="G12891" s="90"/>
      <c r="H12891" s="90"/>
    </row>
    <row r="12892" spans="1:8">
      <c r="A12892" s="90"/>
      <c r="B12892" s="90"/>
      <c r="C12892" s="90"/>
      <c r="D12892" s="90"/>
      <c r="E12892" s="90"/>
      <c r="F12892" s="90"/>
      <c r="G12892" s="90"/>
      <c r="H12892" s="90"/>
    </row>
    <row r="12893" spans="1:8">
      <c r="A12893" s="90"/>
      <c r="B12893" s="90"/>
      <c r="C12893" s="90"/>
      <c r="D12893" s="90"/>
      <c r="E12893" s="90"/>
      <c r="F12893" s="90"/>
      <c r="G12893" s="90"/>
      <c r="H12893" s="90"/>
    </row>
    <row r="12894" spans="1:8">
      <c r="A12894" s="90"/>
      <c r="B12894" s="90"/>
      <c r="C12894" s="90"/>
      <c r="D12894" s="90"/>
      <c r="E12894" s="90"/>
      <c r="F12894" s="90"/>
      <c r="G12894" s="90"/>
      <c r="H12894" s="90"/>
    </row>
    <row r="12895" spans="1:8">
      <c r="A12895" s="90"/>
      <c r="B12895" s="90"/>
      <c r="C12895" s="90"/>
      <c r="D12895" s="90"/>
      <c r="E12895" s="90"/>
      <c r="F12895" s="90"/>
      <c r="G12895" s="90"/>
      <c r="H12895" s="90"/>
    </row>
    <row r="12896" spans="1:8">
      <c r="A12896" s="90"/>
      <c r="B12896" s="90"/>
      <c r="C12896" s="90"/>
      <c r="D12896" s="90"/>
      <c r="E12896" s="90"/>
      <c r="F12896" s="90"/>
      <c r="G12896" s="90"/>
      <c r="H12896" s="90"/>
    </row>
    <row r="12897" spans="1:8">
      <c r="A12897" s="90"/>
      <c r="B12897" s="90"/>
      <c r="C12897" s="90"/>
      <c r="D12897" s="90"/>
      <c r="E12897" s="90"/>
      <c r="F12897" s="90"/>
      <c r="G12897" s="90"/>
      <c r="H12897" s="90"/>
    </row>
    <row r="12898" spans="1:8">
      <c r="A12898" s="90"/>
      <c r="B12898" s="90"/>
      <c r="C12898" s="90"/>
      <c r="D12898" s="90"/>
      <c r="E12898" s="90"/>
      <c r="F12898" s="90"/>
      <c r="G12898" s="90"/>
      <c r="H12898" s="90"/>
    </row>
    <row r="12899" spans="1:8">
      <c r="A12899" s="90"/>
      <c r="B12899" s="90"/>
      <c r="C12899" s="90"/>
      <c r="D12899" s="90"/>
      <c r="E12899" s="90"/>
      <c r="F12899" s="90"/>
      <c r="G12899" s="90"/>
      <c r="H12899" s="90"/>
    </row>
    <row r="12900" spans="1:8">
      <c r="A12900" s="90"/>
      <c r="B12900" s="90"/>
      <c r="C12900" s="90"/>
      <c r="D12900" s="90"/>
      <c r="E12900" s="90"/>
      <c r="F12900" s="90"/>
      <c r="G12900" s="90"/>
      <c r="H12900" s="90"/>
    </row>
    <row r="12901" spans="1:8">
      <c r="A12901" s="90"/>
      <c r="B12901" s="90"/>
      <c r="C12901" s="90"/>
      <c r="D12901" s="90"/>
      <c r="E12901" s="90"/>
      <c r="F12901" s="90"/>
      <c r="G12901" s="90"/>
      <c r="H12901" s="90"/>
    </row>
    <row r="12902" spans="1:8">
      <c r="A12902" s="90"/>
      <c r="B12902" s="90"/>
      <c r="C12902" s="90"/>
      <c r="D12902" s="90"/>
      <c r="E12902" s="90"/>
      <c r="F12902" s="90"/>
      <c r="G12902" s="90"/>
      <c r="H12902" s="90"/>
    </row>
    <row r="12903" spans="1:8">
      <c r="A12903" s="90"/>
      <c r="B12903" s="90"/>
      <c r="C12903" s="90"/>
      <c r="D12903" s="90"/>
      <c r="E12903" s="90"/>
      <c r="F12903" s="90"/>
      <c r="G12903" s="90"/>
      <c r="H12903" s="90"/>
    </row>
    <row r="12904" spans="1:8">
      <c r="A12904" s="90"/>
      <c r="B12904" s="90"/>
      <c r="C12904" s="90"/>
      <c r="D12904" s="90"/>
      <c r="E12904" s="90"/>
      <c r="F12904" s="90"/>
      <c r="G12904" s="90"/>
      <c r="H12904" s="90"/>
    </row>
    <row r="12905" spans="1:8">
      <c r="A12905" s="90"/>
      <c r="B12905" s="90"/>
      <c r="C12905" s="90"/>
      <c r="D12905" s="90"/>
      <c r="E12905" s="90"/>
      <c r="F12905" s="90"/>
      <c r="G12905" s="90"/>
      <c r="H12905" s="90"/>
    </row>
    <row r="12906" spans="1:8">
      <c r="A12906" s="90"/>
      <c r="B12906" s="90"/>
      <c r="C12906" s="90"/>
      <c r="D12906" s="90"/>
      <c r="E12906" s="90"/>
      <c r="F12906" s="90"/>
      <c r="G12906" s="90"/>
      <c r="H12906" s="90"/>
    </row>
    <row r="12907" spans="1:8">
      <c r="A12907" s="90"/>
      <c r="B12907" s="90"/>
      <c r="C12907" s="90"/>
      <c r="D12907" s="90"/>
      <c r="E12907" s="90"/>
      <c r="F12907" s="90"/>
      <c r="G12907" s="90"/>
      <c r="H12907" s="90"/>
    </row>
    <row r="12908" spans="1:8">
      <c r="A12908" s="90"/>
      <c r="B12908" s="90"/>
      <c r="C12908" s="90"/>
      <c r="D12908" s="90"/>
      <c r="E12908" s="90"/>
      <c r="F12908" s="90"/>
      <c r="G12908" s="90"/>
      <c r="H12908" s="90"/>
    </row>
    <row r="12909" spans="1:8">
      <c r="A12909" s="90"/>
      <c r="B12909" s="90"/>
      <c r="C12909" s="90"/>
      <c r="D12909" s="90"/>
      <c r="E12909" s="90"/>
      <c r="F12909" s="90"/>
      <c r="G12909" s="90"/>
      <c r="H12909" s="90"/>
    </row>
    <row r="12910" spans="1:8">
      <c r="A12910" s="90"/>
      <c r="B12910" s="90"/>
      <c r="C12910" s="90"/>
      <c r="D12910" s="90"/>
      <c r="E12910" s="90"/>
      <c r="F12910" s="90"/>
      <c r="G12910" s="90"/>
      <c r="H12910" s="90"/>
    </row>
    <row r="12911" spans="1:8">
      <c r="A12911" s="90"/>
      <c r="B12911" s="90"/>
      <c r="C12911" s="90"/>
      <c r="D12911" s="90"/>
      <c r="E12911" s="90"/>
      <c r="F12911" s="90"/>
      <c r="G12911" s="90"/>
      <c r="H12911" s="90"/>
    </row>
    <row r="12912" spans="1:8">
      <c r="A12912" s="90"/>
      <c r="B12912" s="90"/>
      <c r="C12912" s="90"/>
      <c r="D12912" s="90"/>
      <c r="E12912" s="90"/>
      <c r="F12912" s="90"/>
      <c r="G12912" s="90"/>
      <c r="H12912" s="90"/>
    </row>
    <row r="12913" spans="1:8">
      <c r="A12913" s="90"/>
      <c r="B12913" s="90"/>
      <c r="C12913" s="90"/>
      <c r="D12913" s="90"/>
      <c r="E12913" s="90"/>
      <c r="F12913" s="90"/>
      <c r="G12913" s="90"/>
      <c r="H12913" s="90"/>
    </row>
    <row r="12914" spans="1:8">
      <c r="A12914" s="90"/>
      <c r="B12914" s="90"/>
      <c r="C12914" s="90"/>
      <c r="D12914" s="90"/>
      <c r="E12914" s="90"/>
      <c r="F12914" s="90"/>
      <c r="G12914" s="90"/>
      <c r="H12914" s="90"/>
    </row>
    <row r="12915" spans="1:8">
      <c r="A12915" s="90"/>
      <c r="B12915" s="90"/>
      <c r="C12915" s="90"/>
      <c r="D12915" s="90"/>
      <c r="E12915" s="90"/>
      <c r="F12915" s="90"/>
      <c r="G12915" s="90"/>
      <c r="H12915" s="90"/>
    </row>
    <row r="12916" spans="1:8">
      <c r="A12916" s="90"/>
      <c r="B12916" s="90"/>
      <c r="C12916" s="90"/>
      <c r="D12916" s="90"/>
      <c r="E12916" s="90"/>
      <c r="F12916" s="90"/>
      <c r="G12916" s="90"/>
      <c r="H12916" s="90"/>
    </row>
    <row r="12917" spans="1:8">
      <c r="A12917" s="90"/>
      <c r="B12917" s="90"/>
      <c r="C12917" s="90"/>
      <c r="D12917" s="90"/>
      <c r="E12917" s="90"/>
      <c r="F12917" s="90"/>
      <c r="G12917" s="90"/>
      <c r="H12917" s="90"/>
    </row>
    <row r="12918" spans="1:8">
      <c r="A12918" s="90"/>
      <c r="B12918" s="90"/>
      <c r="C12918" s="90"/>
      <c r="D12918" s="90"/>
      <c r="E12918" s="90"/>
      <c r="F12918" s="90"/>
      <c r="G12918" s="90"/>
      <c r="H12918" s="90"/>
    </row>
    <row r="12919" spans="1:8">
      <c r="A12919" s="90"/>
      <c r="B12919" s="90"/>
      <c r="C12919" s="90"/>
      <c r="D12919" s="90"/>
      <c r="E12919" s="90"/>
      <c r="F12919" s="90"/>
      <c r="G12919" s="90"/>
      <c r="H12919" s="90"/>
    </row>
    <row r="12920" spans="1:8">
      <c r="A12920" s="90"/>
      <c r="B12920" s="90"/>
      <c r="C12920" s="90"/>
      <c r="D12920" s="90"/>
      <c r="E12920" s="90"/>
      <c r="F12920" s="90"/>
      <c r="G12920" s="90"/>
      <c r="H12920" s="90"/>
    </row>
    <row r="12921" spans="1:8">
      <c r="A12921" s="90"/>
      <c r="B12921" s="90"/>
      <c r="C12921" s="90"/>
      <c r="D12921" s="90"/>
      <c r="E12921" s="90"/>
      <c r="F12921" s="90"/>
      <c r="G12921" s="90"/>
      <c r="H12921" s="90"/>
    </row>
    <row r="12922" spans="1:8">
      <c r="A12922" s="90"/>
      <c r="B12922" s="90"/>
      <c r="C12922" s="90"/>
      <c r="D12922" s="90"/>
      <c r="E12922" s="90"/>
      <c r="F12922" s="90"/>
      <c r="G12922" s="90"/>
      <c r="H12922" s="90"/>
    </row>
    <row r="12923" spans="1:8">
      <c r="A12923" s="90"/>
      <c r="B12923" s="90"/>
      <c r="C12923" s="90"/>
      <c r="D12923" s="90"/>
      <c r="E12923" s="90"/>
      <c r="F12923" s="90"/>
      <c r="G12923" s="90"/>
      <c r="H12923" s="90"/>
    </row>
    <row r="12924" spans="1:8">
      <c r="A12924" s="90"/>
      <c r="B12924" s="90"/>
      <c r="C12924" s="90"/>
      <c r="D12924" s="90"/>
      <c r="E12924" s="90"/>
      <c r="F12924" s="90"/>
      <c r="G12924" s="90"/>
      <c r="H12924" s="90"/>
    </row>
    <row r="12925" spans="1:8">
      <c r="A12925" s="90"/>
      <c r="B12925" s="90"/>
      <c r="C12925" s="90"/>
      <c r="D12925" s="90"/>
      <c r="E12925" s="90"/>
      <c r="F12925" s="90"/>
      <c r="G12925" s="90"/>
      <c r="H12925" s="90"/>
    </row>
    <row r="12926" spans="1:8">
      <c r="A12926" s="90"/>
      <c r="B12926" s="90"/>
      <c r="C12926" s="90"/>
      <c r="D12926" s="90"/>
      <c r="E12926" s="90"/>
      <c r="F12926" s="90"/>
      <c r="G12926" s="90"/>
      <c r="H12926" s="90"/>
    </row>
    <row r="12927" spans="1:8">
      <c r="A12927" s="90"/>
      <c r="B12927" s="90"/>
      <c r="C12927" s="90"/>
      <c r="D12927" s="90"/>
      <c r="E12927" s="90"/>
      <c r="F12927" s="90"/>
      <c r="G12927" s="90"/>
      <c r="H12927" s="90"/>
    </row>
    <row r="12928" spans="1:8">
      <c r="A12928" s="90"/>
      <c r="B12928" s="90"/>
      <c r="C12928" s="90"/>
      <c r="D12928" s="90"/>
      <c r="E12928" s="90"/>
      <c r="F12928" s="90"/>
      <c r="G12928" s="90"/>
      <c r="H12928" s="90"/>
    </row>
    <row r="12929" spans="1:8">
      <c r="A12929" s="90"/>
      <c r="B12929" s="90"/>
      <c r="C12929" s="90"/>
      <c r="D12929" s="90"/>
      <c r="E12929" s="90"/>
      <c r="F12929" s="90"/>
      <c r="G12929" s="90"/>
      <c r="H12929" s="90"/>
    </row>
    <row r="12930" spans="1:8">
      <c r="A12930" s="90"/>
      <c r="B12930" s="90"/>
      <c r="C12930" s="90"/>
      <c r="D12930" s="90"/>
      <c r="E12930" s="90"/>
      <c r="F12930" s="90"/>
      <c r="G12930" s="90"/>
      <c r="H12930" s="90"/>
    </row>
    <row r="12931" spans="1:8">
      <c r="A12931" s="90"/>
      <c r="B12931" s="90"/>
      <c r="C12931" s="90"/>
      <c r="D12931" s="90"/>
      <c r="E12931" s="90"/>
      <c r="F12931" s="90"/>
      <c r="G12931" s="90"/>
      <c r="H12931" s="90"/>
    </row>
    <row r="12932" spans="1:8">
      <c r="A12932" s="90"/>
      <c r="B12932" s="90"/>
      <c r="C12932" s="90"/>
      <c r="D12932" s="90"/>
      <c r="E12932" s="90"/>
      <c r="F12932" s="90"/>
      <c r="G12932" s="90"/>
      <c r="H12932" s="90"/>
    </row>
    <row r="12933" spans="1:8">
      <c r="A12933" s="90"/>
      <c r="B12933" s="90"/>
      <c r="C12933" s="90"/>
      <c r="D12933" s="90"/>
      <c r="E12933" s="90"/>
      <c r="F12933" s="90"/>
      <c r="G12933" s="90"/>
      <c r="H12933" s="90"/>
    </row>
    <row r="12934" spans="1:8">
      <c r="A12934" s="90"/>
      <c r="B12934" s="90"/>
      <c r="C12934" s="90"/>
      <c r="D12934" s="90"/>
      <c r="E12934" s="90"/>
      <c r="F12934" s="90"/>
      <c r="G12934" s="90"/>
      <c r="H12934" s="90"/>
    </row>
    <row r="12935" spans="1:8">
      <c r="A12935" s="90"/>
      <c r="B12935" s="90"/>
      <c r="C12935" s="90"/>
      <c r="D12935" s="90"/>
      <c r="E12935" s="90"/>
      <c r="F12935" s="90"/>
      <c r="G12935" s="90"/>
      <c r="H12935" s="90"/>
    </row>
    <row r="12936" spans="1:8">
      <c r="A12936" s="90"/>
      <c r="B12936" s="90"/>
      <c r="C12936" s="90"/>
      <c r="D12936" s="90"/>
      <c r="E12936" s="90"/>
      <c r="F12936" s="90"/>
      <c r="G12936" s="90"/>
      <c r="H12936" s="90"/>
    </row>
    <row r="12937" spans="1:8">
      <c r="A12937" s="90"/>
      <c r="B12937" s="90"/>
      <c r="C12937" s="90"/>
      <c r="D12937" s="90"/>
      <c r="E12937" s="90"/>
      <c r="F12937" s="90"/>
      <c r="G12937" s="90"/>
      <c r="H12937" s="90"/>
    </row>
    <row r="12938" spans="1:8">
      <c r="A12938" s="90"/>
      <c r="B12938" s="90"/>
      <c r="C12938" s="90"/>
      <c r="D12938" s="90"/>
      <c r="E12938" s="90"/>
      <c r="F12938" s="90"/>
      <c r="G12938" s="90"/>
      <c r="H12938" s="90"/>
    </row>
    <row r="12939" spans="1:8">
      <c r="A12939" s="90"/>
      <c r="B12939" s="90"/>
      <c r="C12939" s="90"/>
      <c r="D12939" s="90"/>
      <c r="E12939" s="90"/>
      <c r="F12939" s="90"/>
      <c r="G12939" s="90"/>
      <c r="H12939" s="90"/>
    </row>
    <row r="12940" spans="1:8">
      <c r="A12940" s="90"/>
      <c r="B12940" s="90"/>
      <c r="C12940" s="90"/>
      <c r="D12940" s="90"/>
      <c r="E12940" s="90"/>
      <c r="F12940" s="90"/>
      <c r="G12940" s="90"/>
      <c r="H12940" s="90"/>
    </row>
    <row r="12941" spans="1:8">
      <c r="A12941" s="90"/>
      <c r="B12941" s="90"/>
      <c r="C12941" s="90"/>
      <c r="D12941" s="90"/>
      <c r="E12941" s="90"/>
      <c r="F12941" s="90"/>
      <c r="G12941" s="90"/>
      <c r="H12941" s="90"/>
    </row>
    <row r="12942" spans="1:8">
      <c r="A12942" s="90"/>
      <c r="B12942" s="90"/>
      <c r="C12942" s="90"/>
      <c r="D12942" s="90"/>
      <c r="E12942" s="90"/>
      <c r="F12942" s="90"/>
      <c r="G12942" s="90"/>
      <c r="H12942" s="90"/>
    </row>
    <row r="12943" spans="1:8">
      <c r="A12943" s="90"/>
      <c r="B12943" s="90"/>
      <c r="C12943" s="90"/>
      <c r="D12943" s="90"/>
      <c r="E12943" s="90"/>
      <c r="F12943" s="90"/>
      <c r="G12943" s="90"/>
      <c r="H12943" s="90"/>
    </row>
    <row r="12944" spans="1:8">
      <c r="A12944" s="90"/>
      <c r="B12944" s="90"/>
      <c r="C12944" s="90"/>
      <c r="D12944" s="90"/>
      <c r="E12944" s="90"/>
      <c r="F12944" s="90"/>
      <c r="G12944" s="90"/>
      <c r="H12944" s="90"/>
    </row>
    <row r="12945" spans="1:8">
      <c r="A12945" s="90"/>
      <c r="B12945" s="90"/>
      <c r="C12945" s="90"/>
      <c r="D12945" s="90"/>
      <c r="E12945" s="90"/>
      <c r="F12945" s="90"/>
      <c r="G12945" s="90"/>
      <c r="H12945" s="90"/>
    </row>
    <row r="12946" spans="1:8">
      <c r="A12946" s="90"/>
      <c r="B12946" s="90"/>
      <c r="C12946" s="90"/>
      <c r="D12946" s="90"/>
      <c r="E12946" s="90"/>
      <c r="F12946" s="90"/>
      <c r="G12946" s="90"/>
      <c r="H12946" s="90"/>
    </row>
    <row r="12947" spans="1:8">
      <c r="A12947" s="90"/>
      <c r="B12947" s="90"/>
      <c r="C12947" s="90"/>
      <c r="D12947" s="90"/>
      <c r="E12947" s="90"/>
      <c r="F12947" s="90"/>
      <c r="G12947" s="90"/>
      <c r="H12947" s="90"/>
    </row>
    <row r="12948" spans="1:8">
      <c r="A12948" s="90"/>
      <c r="B12948" s="90"/>
      <c r="C12948" s="90"/>
      <c r="D12948" s="90"/>
      <c r="E12948" s="90"/>
      <c r="F12948" s="90"/>
      <c r="G12948" s="90"/>
      <c r="H12948" s="90"/>
    </row>
    <row r="12949" spans="1:8">
      <c r="A12949" s="90"/>
      <c r="B12949" s="90"/>
      <c r="C12949" s="90"/>
      <c r="D12949" s="90"/>
      <c r="E12949" s="90"/>
      <c r="F12949" s="90"/>
      <c r="G12949" s="90"/>
      <c r="H12949" s="90"/>
    </row>
    <row r="12950" spans="1:8">
      <c r="A12950" s="90"/>
      <c r="B12950" s="90"/>
      <c r="C12950" s="90"/>
      <c r="D12950" s="90"/>
      <c r="E12950" s="90"/>
      <c r="F12950" s="90"/>
      <c r="G12950" s="90"/>
      <c r="H12950" s="90"/>
    </row>
    <row r="12951" spans="1:8">
      <c r="A12951" s="90"/>
      <c r="B12951" s="90"/>
      <c r="C12951" s="90"/>
      <c r="D12951" s="90"/>
      <c r="E12951" s="90"/>
      <c r="F12951" s="90"/>
      <c r="G12951" s="90"/>
      <c r="H12951" s="90"/>
    </row>
    <row r="12952" spans="1:8">
      <c r="A12952" s="90"/>
      <c r="B12952" s="90"/>
      <c r="C12952" s="90"/>
      <c r="D12952" s="90"/>
      <c r="E12952" s="90"/>
      <c r="F12952" s="90"/>
      <c r="G12952" s="90"/>
      <c r="H12952" s="90"/>
    </row>
    <row r="12953" spans="1:8">
      <c r="A12953" s="90"/>
      <c r="B12953" s="90"/>
      <c r="C12953" s="90"/>
      <c r="D12953" s="90"/>
      <c r="E12953" s="90"/>
      <c r="F12953" s="90"/>
      <c r="G12953" s="90"/>
      <c r="H12953" s="90"/>
    </row>
    <row r="12954" spans="1:8">
      <c r="A12954" s="90"/>
      <c r="B12954" s="90"/>
      <c r="C12954" s="90"/>
      <c r="D12954" s="90"/>
      <c r="E12954" s="90"/>
      <c r="F12954" s="90"/>
      <c r="G12954" s="90"/>
      <c r="H12954" s="90"/>
    </row>
    <row r="12955" spans="1:8">
      <c r="A12955" s="90"/>
      <c r="B12955" s="90"/>
      <c r="C12955" s="90"/>
      <c r="D12955" s="90"/>
      <c r="E12955" s="90"/>
      <c r="F12955" s="90"/>
      <c r="G12955" s="90"/>
      <c r="H12955" s="90"/>
    </row>
    <row r="12956" spans="1:8">
      <c r="A12956" s="90"/>
      <c r="B12956" s="90"/>
      <c r="C12956" s="90"/>
      <c r="D12956" s="90"/>
      <c r="E12956" s="90"/>
      <c r="F12956" s="90"/>
      <c r="G12956" s="90"/>
      <c r="H12956" s="90"/>
    </row>
    <row r="12957" spans="1:8">
      <c r="A12957" s="90"/>
      <c r="B12957" s="90"/>
      <c r="C12957" s="90"/>
      <c r="D12957" s="90"/>
      <c r="E12957" s="90"/>
      <c r="F12957" s="90"/>
      <c r="G12957" s="90"/>
      <c r="H12957" s="90"/>
    </row>
    <row r="12958" spans="1:8">
      <c r="A12958" s="90"/>
      <c r="B12958" s="90"/>
      <c r="C12958" s="90"/>
      <c r="D12958" s="90"/>
      <c r="E12958" s="90"/>
      <c r="F12958" s="90"/>
      <c r="G12958" s="90"/>
      <c r="H12958" s="90"/>
    </row>
    <row r="12959" spans="1:8">
      <c r="A12959" s="90"/>
      <c r="B12959" s="90"/>
      <c r="C12959" s="90"/>
      <c r="D12959" s="90"/>
      <c r="E12959" s="90"/>
      <c r="F12959" s="90"/>
      <c r="G12959" s="90"/>
      <c r="H12959" s="90"/>
    </row>
    <row r="12960" spans="1:8">
      <c r="A12960" s="90"/>
      <c r="B12960" s="90"/>
      <c r="C12960" s="90"/>
      <c r="D12960" s="90"/>
      <c r="E12960" s="90"/>
      <c r="F12960" s="90"/>
      <c r="G12960" s="90"/>
      <c r="H12960" s="90"/>
    </row>
    <row r="12961" spans="1:8">
      <c r="A12961" s="90"/>
      <c r="B12961" s="90"/>
      <c r="C12961" s="90"/>
      <c r="D12961" s="90"/>
      <c r="E12961" s="90"/>
      <c r="F12961" s="90"/>
      <c r="G12961" s="90"/>
      <c r="H12961" s="90"/>
    </row>
    <row r="12962" spans="1:8">
      <c r="A12962" s="90"/>
      <c r="B12962" s="90"/>
      <c r="C12962" s="90"/>
      <c r="D12962" s="90"/>
      <c r="E12962" s="90"/>
      <c r="F12962" s="90"/>
      <c r="G12962" s="90"/>
      <c r="H12962" s="90"/>
    </row>
    <row r="12963" spans="1:8">
      <c r="A12963" s="90"/>
      <c r="B12963" s="90"/>
      <c r="C12963" s="90"/>
      <c r="D12963" s="90"/>
      <c r="E12963" s="90"/>
      <c r="F12963" s="90"/>
      <c r="G12963" s="90"/>
      <c r="H12963" s="90"/>
    </row>
    <row r="12964" spans="1:8">
      <c r="A12964" s="90"/>
      <c r="B12964" s="90"/>
      <c r="C12964" s="90"/>
      <c r="D12964" s="90"/>
      <c r="E12964" s="90"/>
      <c r="F12964" s="90"/>
      <c r="G12964" s="90"/>
      <c r="H12964" s="90"/>
    </row>
    <row r="12965" spans="1:8">
      <c r="A12965" s="90"/>
      <c r="B12965" s="90"/>
      <c r="C12965" s="90"/>
      <c r="D12965" s="90"/>
      <c r="E12965" s="90"/>
      <c r="F12965" s="90"/>
      <c r="G12965" s="90"/>
      <c r="H12965" s="90"/>
    </row>
    <row r="12966" spans="1:8">
      <c r="A12966" s="90"/>
      <c r="B12966" s="90"/>
      <c r="C12966" s="90"/>
      <c r="D12966" s="90"/>
      <c r="E12966" s="90"/>
      <c r="F12966" s="90"/>
      <c r="G12966" s="90"/>
      <c r="H12966" s="90"/>
    </row>
    <row r="12967" spans="1:8">
      <c r="A12967" s="90"/>
      <c r="B12967" s="90"/>
      <c r="C12967" s="90"/>
      <c r="D12967" s="90"/>
      <c r="E12967" s="90"/>
      <c r="F12967" s="90"/>
      <c r="G12967" s="90"/>
      <c r="H12967" s="90"/>
    </row>
    <row r="12968" spans="1:8">
      <c r="A12968" s="90"/>
      <c r="B12968" s="90"/>
      <c r="C12968" s="90"/>
      <c r="D12968" s="90"/>
      <c r="E12968" s="90"/>
      <c r="F12968" s="90"/>
      <c r="G12968" s="90"/>
      <c r="H12968" s="90"/>
    </row>
    <row r="12969" spans="1:8">
      <c r="A12969" s="90"/>
      <c r="B12969" s="90"/>
      <c r="C12969" s="90"/>
      <c r="D12969" s="90"/>
      <c r="E12969" s="90"/>
      <c r="F12969" s="90"/>
      <c r="G12969" s="90"/>
      <c r="H12969" s="90"/>
    </row>
    <row r="12970" spans="1:8">
      <c r="A12970" s="90"/>
      <c r="B12970" s="90"/>
      <c r="C12970" s="90"/>
      <c r="D12970" s="90"/>
      <c r="E12970" s="90"/>
      <c r="F12970" s="90"/>
      <c r="G12970" s="90"/>
      <c r="H12970" s="90"/>
    </row>
    <row r="12971" spans="1:8">
      <c r="A12971" s="90"/>
      <c r="B12971" s="90"/>
      <c r="C12971" s="90"/>
      <c r="D12971" s="90"/>
      <c r="E12971" s="90"/>
      <c r="F12971" s="90"/>
      <c r="G12971" s="90"/>
      <c r="H12971" s="90"/>
    </row>
    <row r="12972" spans="1:8">
      <c r="A12972" s="90"/>
      <c r="B12972" s="90"/>
      <c r="C12972" s="90"/>
      <c r="D12972" s="90"/>
      <c r="E12972" s="90"/>
      <c r="F12972" s="90"/>
      <c r="G12972" s="90"/>
      <c r="H12972" s="90"/>
    </row>
    <row r="12973" spans="1:8">
      <c r="A12973" s="90"/>
      <c r="B12973" s="90"/>
      <c r="C12973" s="90"/>
      <c r="D12973" s="90"/>
      <c r="E12973" s="90"/>
      <c r="F12973" s="90"/>
      <c r="G12973" s="90"/>
      <c r="H12973" s="90"/>
    </row>
    <row r="12974" spans="1:8">
      <c r="A12974" s="90"/>
      <c r="B12974" s="90"/>
      <c r="C12974" s="90"/>
      <c r="D12974" s="90"/>
      <c r="E12974" s="90"/>
      <c r="F12974" s="90"/>
      <c r="G12974" s="90"/>
      <c r="H12974" s="90"/>
    </row>
    <row r="12975" spans="1:8">
      <c r="A12975" s="90"/>
      <c r="B12975" s="90"/>
      <c r="C12975" s="90"/>
      <c r="D12975" s="90"/>
      <c r="E12975" s="90"/>
      <c r="F12975" s="90"/>
      <c r="G12975" s="90"/>
      <c r="H12975" s="90"/>
    </row>
    <row r="12976" spans="1:8">
      <c r="A12976" s="90"/>
      <c r="B12976" s="90"/>
      <c r="C12976" s="90"/>
      <c r="D12976" s="90"/>
      <c r="E12976" s="90"/>
      <c r="F12976" s="90"/>
      <c r="G12976" s="90"/>
      <c r="H12976" s="90"/>
    </row>
    <row r="12977" spans="1:8">
      <c r="A12977" s="90"/>
      <c r="B12977" s="90"/>
      <c r="C12977" s="90"/>
      <c r="D12977" s="90"/>
      <c r="E12977" s="90"/>
      <c r="F12977" s="90"/>
      <c r="G12977" s="90"/>
      <c r="H12977" s="90"/>
    </row>
    <row r="12978" spans="1:8">
      <c r="A12978" s="90"/>
      <c r="B12978" s="90"/>
      <c r="C12978" s="90"/>
      <c r="D12978" s="90"/>
      <c r="E12978" s="90"/>
      <c r="F12978" s="90"/>
      <c r="G12978" s="90"/>
      <c r="H12978" s="90"/>
    </row>
    <row r="12979" spans="1:8">
      <c r="A12979" s="90"/>
      <c r="B12979" s="90"/>
      <c r="C12979" s="90"/>
      <c r="D12979" s="90"/>
      <c r="E12979" s="90"/>
      <c r="F12979" s="90"/>
      <c r="G12979" s="90"/>
      <c r="H12979" s="90"/>
    </row>
    <row r="12980" spans="1:8">
      <c r="A12980" s="90"/>
      <c r="B12980" s="90"/>
      <c r="C12980" s="90"/>
      <c r="D12980" s="90"/>
      <c r="E12980" s="90"/>
      <c r="F12980" s="90"/>
      <c r="G12980" s="90"/>
      <c r="H12980" s="90"/>
    </row>
    <row r="12981" spans="1:8">
      <c r="A12981" s="90"/>
      <c r="B12981" s="90"/>
      <c r="C12981" s="90"/>
      <c r="D12981" s="90"/>
      <c r="E12981" s="90"/>
      <c r="F12981" s="90"/>
      <c r="G12981" s="90"/>
      <c r="H12981" s="90"/>
    </row>
    <row r="12982" spans="1:8">
      <c r="A12982" s="90"/>
      <c r="B12982" s="90"/>
      <c r="C12982" s="90"/>
      <c r="D12982" s="90"/>
      <c r="E12982" s="90"/>
      <c r="F12982" s="90"/>
      <c r="G12982" s="90"/>
      <c r="H12982" s="90"/>
    </row>
    <row r="12983" spans="1:8">
      <c r="A12983" s="90"/>
      <c r="B12983" s="90"/>
      <c r="C12983" s="90"/>
      <c r="D12983" s="90"/>
      <c r="E12983" s="90"/>
      <c r="F12983" s="90"/>
      <c r="G12983" s="90"/>
      <c r="H12983" s="90"/>
    </row>
    <row r="12984" spans="1:8">
      <c r="A12984" s="90"/>
      <c r="B12984" s="90"/>
      <c r="C12984" s="90"/>
      <c r="D12984" s="90"/>
      <c r="E12984" s="90"/>
      <c r="F12984" s="90"/>
      <c r="G12984" s="90"/>
      <c r="H12984" s="90"/>
    </row>
    <row r="12985" spans="1:8">
      <c r="A12985" s="90"/>
      <c r="B12985" s="90"/>
      <c r="C12985" s="90"/>
      <c r="D12985" s="90"/>
      <c r="E12985" s="90"/>
      <c r="F12985" s="90"/>
      <c r="G12985" s="90"/>
      <c r="H12985" s="90"/>
    </row>
    <row r="12986" spans="1:8">
      <c r="A12986" s="90"/>
      <c r="B12986" s="90"/>
      <c r="C12986" s="90"/>
      <c r="D12986" s="90"/>
      <c r="E12986" s="90"/>
      <c r="F12986" s="90"/>
      <c r="G12986" s="90"/>
      <c r="H12986" s="90"/>
    </row>
    <row r="12987" spans="1:8">
      <c r="A12987" s="90"/>
      <c r="B12987" s="90"/>
      <c r="C12987" s="90"/>
      <c r="D12987" s="90"/>
      <c r="E12987" s="90"/>
      <c r="F12987" s="90"/>
      <c r="G12987" s="90"/>
      <c r="H12987" s="90"/>
    </row>
    <row r="12988" spans="1:8">
      <c r="A12988" s="90"/>
      <c r="B12988" s="90"/>
      <c r="C12988" s="90"/>
      <c r="D12988" s="90"/>
      <c r="E12988" s="90"/>
      <c r="F12988" s="90"/>
      <c r="G12988" s="90"/>
      <c r="H12988" s="90"/>
    </row>
    <row r="12989" spans="1:8">
      <c r="A12989" s="90"/>
      <c r="B12989" s="90"/>
      <c r="C12989" s="90"/>
      <c r="D12989" s="90"/>
      <c r="E12989" s="90"/>
      <c r="F12989" s="90"/>
      <c r="G12989" s="90"/>
      <c r="H12989" s="90"/>
    </row>
    <row r="12990" spans="1:8">
      <c r="A12990" s="90"/>
      <c r="B12990" s="90"/>
      <c r="C12990" s="90"/>
      <c r="D12990" s="90"/>
      <c r="E12990" s="90"/>
      <c r="F12990" s="90"/>
      <c r="G12990" s="90"/>
      <c r="H12990" s="90"/>
    </row>
    <row r="12991" spans="1:8">
      <c r="A12991" s="90"/>
      <c r="B12991" s="90"/>
      <c r="C12991" s="90"/>
      <c r="D12991" s="90"/>
      <c r="E12991" s="90"/>
      <c r="F12991" s="90"/>
      <c r="G12991" s="90"/>
      <c r="H12991" s="90"/>
    </row>
    <row r="12992" spans="1:8">
      <c r="A12992" s="90"/>
      <c r="B12992" s="90"/>
      <c r="C12992" s="90"/>
      <c r="D12992" s="90"/>
      <c r="E12992" s="90"/>
      <c r="F12992" s="90"/>
      <c r="G12992" s="90"/>
      <c r="H12992" s="90"/>
    </row>
    <row r="12993" spans="1:8">
      <c r="A12993" s="90"/>
      <c r="B12993" s="90"/>
      <c r="C12993" s="90"/>
      <c r="D12993" s="90"/>
      <c r="E12993" s="90"/>
      <c r="F12993" s="90"/>
      <c r="G12993" s="90"/>
      <c r="H12993" s="90"/>
    </row>
    <row r="12994" spans="1:8">
      <c r="A12994" s="90"/>
      <c r="B12994" s="90"/>
      <c r="C12994" s="90"/>
      <c r="D12994" s="90"/>
      <c r="E12994" s="90"/>
      <c r="F12994" s="90"/>
      <c r="G12994" s="90"/>
      <c r="H12994" s="90"/>
    </row>
    <row r="12995" spans="1:8">
      <c r="A12995" s="90"/>
      <c r="B12995" s="90"/>
      <c r="C12995" s="90"/>
      <c r="D12995" s="90"/>
      <c r="E12995" s="90"/>
      <c r="F12995" s="90"/>
      <c r="G12995" s="90"/>
      <c r="H12995" s="90"/>
    </row>
    <row r="12996" spans="1:8">
      <c r="A12996" s="90"/>
      <c r="B12996" s="90"/>
      <c r="C12996" s="90"/>
      <c r="D12996" s="90"/>
      <c r="E12996" s="90"/>
      <c r="F12996" s="90"/>
      <c r="G12996" s="90"/>
      <c r="H12996" s="90"/>
    </row>
    <row r="12997" spans="1:8">
      <c r="A12997" s="90"/>
      <c r="B12997" s="90"/>
      <c r="C12997" s="90"/>
      <c r="D12997" s="90"/>
      <c r="E12997" s="90"/>
      <c r="F12997" s="90"/>
      <c r="G12997" s="90"/>
      <c r="H12997" s="90"/>
    </row>
    <row r="12998" spans="1:8">
      <c r="A12998" s="90"/>
      <c r="B12998" s="90"/>
      <c r="C12998" s="90"/>
      <c r="D12998" s="90"/>
      <c r="E12998" s="90"/>
      <c r="F12998" s="90"/>
      <c r="G12998" s="90"/>
      <c r="H12998" s="90"/>
    </row>
    <row r="12999" spans="1:8">
      <c r="A12999" s="90"/>
      <c r="B12999" s="90"/>
      <c r="C12999" s="90"/>
      <c r="D12999" s="90"/>
      <c r="E12999" s="90"/>
      <c r="F12999" s="90"/>
      <c r="G12999" s="90"/>
      <c r="H12999" s="90"/>
    </row>
    <row r="13000" spans="1:8">
      <c r="A13000" s="90"/>
      <c r="B13000" s="90"/>
      <c r="C13000" s="90"/>
      <c r="D13000" s="90"/>
      <c r="E13000" s="90"/>
      <c r="F13000" s="90"/>
      <c r="G13000" s="90"/>
      <c r="H13000" s="90"/>
    </row>
    <row r="13001" spans="1:8">
      <c r="A13001" s="90"/>
      <c r="B13001" s="90"/>
      <c r="C13001" s="90"/>
      <c r="D13001" s="90"/>
      <c r="E13001" s="90"/>
      <c r="F13001" s="90"/>
      <c r="G13001" s="90"/>
      <c r="H13001" s="90"/>
    </row>
    <row r="13002" spans="1:8">
      <c r="A13002" s="90"/>
      <c r="B13002" s="90"/>
      <c r="C13002" s="90"/>
      <c r="D13002" s="90"/>
      <c r="E13002" s="90"/>
      <c r="F13002" s="90"/>
      <c r="G13002" s="90"/>
      <c r="H13002" s="90"/>
    </row>
    <row r="13003" spans="1:8">
      <c r="A13003" s="90"/>
      <c r="B13003" s="90"/>
      <c r="C13003" s="90"/>
      <c r="D13003" s="90"/>
      <c r="E13003" s="90"/>
      <c r="F13003" s="90"/>
      <c r="G13003" s="90"/>
      <c r="H13003" s="90"/>
    </row>
    <row r="13004" spans="1:8">
      <c r="A13004" s="90"/>
      <c r="B13004" s="90"/>
      <c r="C13004" s="90"/>
      <c r="D13004" s="90"/>
      <c r="E13004" s="90"/>
      <c r="F13004" s="90"/>
      <c r="G13004" s="90"/>
      <c r="H13004" s="90"/>
    </row>
    <row r="13005" spans="1:8">
      <c r="A13005" s="90"/>
      <c r="B13005" s="90"/>
      <c r="C13005" s="90"/>
      <c r="D13005" s="90"/>
      <c r="E13005" s="90"/>
      <c r="F13005" s="90"/>
      <c r="G13005" s="90"/>
      <c r="H13005" s="90"/>
    </row>
    <row r="13006" spans="1:8">
      <c r="A13006" s="90"/>
      <c r="B13006" s="90"/>
      <c r="C13006" s="90"/>
      <c r="D13006" s="90"/>
      <c r="E13006" s="90"/>
      <c r="F13006" s="90"/>
      <c r="G13006" s="90"/>
      <c r="H13006" s="90"/>
    </row>
    <row r="13007" spans="1:8">
      <c r="A13007" s="90"/>
      <c r="B13007" s="90"/>
      <c r="C13007" s="90"/>
      <c r="D13007" s="90"/>
      <c r="E13007" s="90"/>
      <c r="F13007" s="90"/>
      <c r="G13007" s="90"/>
      <c r="H13007" s="90"/>
    </row>
    <row r="13008" spans="1:8">
      <c r="A13008" s="90"/>
      <c r="B13008" s="90"/>
      <c r="C13008" s="90"/>
      <c r="D13008" s="90"/>
      <c r="E13008" s="90"/>
      <c r="F13008" s="90"/>
      <c r="G13008" s="90"/>
      <c r="H13008" s="90"/>
    </row>
    <row r="13009" spans="1:8">
      <c r="A13009" s="90"/>
      <c r="B13009" s="90"/>
      <c r="C13009" s="90"/>
      <c r="D13009" s="90"/>
      <c r="E13009" s="90"/>
      <c r="F13009" s="90"/>
      <c r="G13009" s="90"/>
      <c r="H13009" s="90"/>
    </row>
    <row r="13010" spans="1:8">
      <c r="A13010" s="90"/>
      <c r="B13010" s="90"/>
      <c r="C13010" s="90"/>
      <c r="D13010" s="90"/>
      <c r="E13010" s="90"/>
      <c r="F13010" s="90"/>
      <c r="G13010" s="90"/>
      <c r="H13010" s="90"/>
    </row>
    <row r="13011" spans="1:8">
      <c r="A13011" s="90"/>
      <c r="B13011" s="90"/>
      <c r="C13011" s="90"/>
      <c r="D13011" s="90"/>
      <c r="E13011" s="90"/>
      <c r="F13011" s="90"/>
      <c r="G13011" s="90"/>
      <c r="H13011" s="90"/>
    </row>
    <row r="13012" spans="1:8">
      <c r="A13012" s="90"/>
      <c r="B13012" s="90"/>
      <c r="C13012" s="90"/>
      <c r="D13012" s="90"/>
      <c r="E13012" s="90"/>
      <c r="F13012" s="90"/>
      <c r="G13012" s="90"/>
      <c r="H13012" s="90"/>
    </row>
    <row r="13013" spans="1:8">
      <c r="A13013" s="90"/>
      <c r="B13013" s="90"/>
      <c r="C13013" s="90"/>
      <c r="D13013" s="90"/>
      <c r="E13013" s="90"/>
      <c r="F13013" s="90"/>
      <c r="G13013" s="90"/>
      <c r="H13013" s="90"/>
    </row>
    <row r="13014" spans="1:8">
      <c r="A13014" s="90"/>
      <c r="B13014" s="90"/>
      <c r="C13014" s="90"/>
      <c r="D13014" s="90"/>
      <c r="E13014" s="90"/>
      <c r="F13014" s="90"/>
      <c r="G13014" s="90"/>
      <c r="H13014" s="90"/>
    </row>
    <row r="13015" spans="1:8">
      <c r="A13015" s="90"/>
      <c r="B13015" s="90"/>
      <c r="C13015" s="90"/>
      <c r="D13015" s="90"/>
      <c r="E13015" s="90"/>
      <c r="F13015" s="90"/>
      <c r="G13015" s="90"/>
      <c r="H13015" s="90"/>
    </row>
    <row r="13016" spans="1:8">
      <c r="A13016" s="90"/>
      <c r="B13016" s="90"/>
      <c r="C13016" s="90"/>
      <c r="D13016" s="90"/>
      <c r="E13016" s="90"/>
      <c r="F13016" s="90"/>
      <c r="G13016" s="90"/>
      <c r="H13016" s="90"/>
    </row>
    <row r="13017" spans="1:8">
      <c r="A13017" s="90"/>
      <c r="B13017" s="90"/>
      <c r="C13017" s="90"/>
      <c r="D13017" s="90"/>
      <c r="E13017" s="90"/>
      <c r="F13017" s="90"/>
      <c r="G13017" s="90"/>
      <c r="H13017" s="90"/>
    </row>
    <row r="13018" spans="1:8">
      <c r="A13018" s="90"/>
      <c r="B13018" s="90"/>
      <c r="C13018" s="90"/>
      <c r="D13018" s="90"/>
      <c r="E13018" s="90"/>
      <c r="F13018" s="90"/>
      <c r="G13018" s="90"/>
      <c r="H13018" s="90"/>
    </row>
    <row r="13019" spans="1:8">
      <c r="A13019" s="90"/>
      <c r="B13019" s="90"/>
      <c r="C13019" s="90"/>
      <c r="D13019" s="90"/>
      <c r="E13019" s="90"/>
      <c r="F13019" s="90"/>
      <c r="G13019" s="90"/>
      <c r="H13019" s="90"/>
    </row>
    <row r="13020" spans="1:8">
      <c r="A13020" s="90"/>
      <c r="B13020" s="90"/>
      <c r="C13020" s="90"/>
      <c r="D13020" s="90"/>
      <c r="E13020" s="90"/>
      <c r="F13020" s="90"/>
      <c r="G13020" s="90"/>
      <c r="H13020" s="90"/>
    </row>
    <row r="13021" spans="1:8">
      <c r="A13021" s="90"/>
      <c r="B13021" s="90"/>
      <c r="C13021" s="90"/>
      <c r="D13021" s="90"/>
      <c r="E13021" s="90"/>
      <c r="F13021" s="90"/>
      <c r="G13021" s="90"/>
      <c r="H13021" s="90"/>
    </row>
    <row r="13022" spans="1:8">
      <c r="A13022" s="90"/>
      <c r="B13022" s="90"/>
      <c r="C13022" s="90"/>
      <c r="D13022" s="90"/>
      <c r="E13022" s="90"/>
      <c r="F13022" s="90"/>
      <c r="G13022" s="90"/>
      <c r="H13022" s="90"/>
    </row>
    <row r="13023" spans="1:8">
      <c r="A13023" s="90"/>
      <c r="B13023" s="90"/>
      <c r="C13023" s="90"/>
      <c r="D13023" s="90"/>
      <c r="E13023" s="90"/>
      <c r="F13023" s="90"/>
      <c r="G13023" s="90"/>
      <c r="H13023" s="90"/>
    </row>
    <row r="13024" spans="1:8">
      <c r="A13024" s="90"/>
      <c r="B13024" s="90"/>
      <c r="C13024" s="90"/>
      <c r="D13024" s="90"/>
      <c r="E13024" s="90"/>
      <c r="F13024" s="90"/>
      <c r="G13024" s="90"/>
      <c r="H13024" s="90"/>
    </row>
    <row r="13025" spans="1:8">
      <c r="A13025" s="90"/>
      <c r="B13025" s="90"/>
      <c r="C13025" s="90"/>
      <c r="D13025" s="90"/>
      <c r="E13025" s="90"/>
      <c r="F13025" s="90"/>
      <c r="G13025" s="90"/>
      <c r="H13025" s="90"/>
    </row>
    <row r="13026" spans="1:8">
      <c r="A13026" s="90"/>
      <c r="B13026" s="90"/>
      <c r="C13026" s="90"/>
      <c r="D13026" s="90"/>
      <c r="E13026" s="90"/>
      <c r="F13026" s="90"/>
      <c r="G13026" s="90"/>
      <c r="H13026" s="90"/>
    </row>
    <row r="13027" spans="1:8">
      <c r="A13027" s="90"/>
      <c r="B13027" s="90"/>
      <c r="C13027" s="90"/>
      <c r="D13027" s="90"/>
      <c r="E13027" s="90"/>
      <c r="F13027" s="90"/>
      <c r="G13027" s="90"/>
      <c r="H13027" s="90"/>
    </row>
    <row r="13028" spans="1:8">
      <c r="A13028" s="90"/>
      <c r="B13028" s="90"/>
      <c r="C13028" s="90"/>
      <c r="D13028" s="90"/>
      <c r="E13028" s="90"/>
      <c r="F13028" s="90"/>
      <c r="G13028" s="90"/>
      <c r="H13028" s="90"/>
    </row>
    <row r="13029" spans="1:8">
      <c r="A13029" s="90"/>
      <c r="B13029" s="90"/>
      <c r="C13029" s="90"/>
      <c r="D13029" s="90"/>
      <c r="E13029" s="90"/>
      <c r="F13029" s="90"/>
      <c r="G13029" s="90"/>
      <c r="H13029" s="90"/>
    </row>
    <row r="13030" spans="1:8">
      <c r="A13030" s="90"/>
      <c r="B13030" s="90"/>
      <c r="C13030" s="90"/>
      <c r="D13030" s="90"/>
      <c r="E13030" s="90"/>
      <c r="F13030" s="90"/>
      <c r="G13030" s="90"/>
      <c r="H13030" s="90"/>
    </row>
    <row r="13031" spans="1:8">
      <c r="A13031" s="90"/>
      <c r="B13031" s="90"/>
      <c r="C13031" s="90"/>
      <c r="D13031" s="90"/>
      <c r="E13031" s="90"/>
      <c r="F13031" s="90"/>
      <c r="G13031" s="90"/>
      <c r="H13031" s="90"/>
    </row>
    <row r="13032" spans="1:8">
      <c r="A13032" s="90"/>
      <c r="B13032" s="90"/>
      <c r="C13032" s="90"/>
      <c r="D13032" s="90"/>
      <c r="E13032" s="90"/>
      <c r="F13032" s="90"/>
      <c r="G13032" s="90"/>
      <c r="H13032" s="90"/>
    </row>
    <row r="13033" spans="1:8">
      <c r="A13033" s="90"/>
      <c r="B13033" s="90"/>
      <c r="C13033" s="90"/>
      <c r="D13033" s="90"/>
      <c r="E13033" s="90"/>
      <c r="F13033" s="90"/>
      <c r="G13033" s="90"/>
      <c r="H13033" s="90"/>
    </row>
    <row r="13034" spans="1:8">
      <c r="A13034" s="90"/>
      <c r="B13034" s="90"/>
      <c r="C13034" s="90"/>
      <c r="D13034" s="90"/>
      <c r="E13034" s="90"/>
      <c r="F13034" s="90"/>
      <c r="G13034" s="90"/>
      <c r="H13034" s="90"/>
    </row>
    <row r="13035" spans="1:8">
      <c r="A13035" s="90"/>
      <c r="B13035" s="90"/>
      <c r="C13035" s="90"/>
      <c r="D13035" s="90"/>
      <c r="E13035" s="90"/>
      <c r="F13035" s="90"/>
      <c r="G13035" s="90"/>
      <c r="H13035" s="90"/>
    </row>
    <row r="13036" spans="1:8">
      <c r="A13036" s="90"/>
      <c r="B13036" s="90"/>
      <c r="C13036" s="90"/>
      <c r="D13036" s="90"/>
      <c r="E13036" s="90"/>
      <c r="F13036" s="90"/>
      <c r="G13036" s="90"/>
      <c r="H13036" s="90"/>
    </row>
    <row r="13037" spans="1:8">
      <c r="A13037" s="90"/>
      <c r="B13037" s="90"/>
      <c r="C13037" s="90"/>
      <c r="D13037" s="90"/>
      <c r="E13037" s="90"/>
      <c r="F13037" s="90"/>
      <c r="G13037" s="90"/>
      <c r="H13037" s="90"/>
    </row>
    <row r="13038" spans="1:8">
      <c r="A13038" s="90"/>
      <c r="B13038" s="90"/>
      <c r="C13038" s="90"/>
      <c r="D13038" s="90"/>
      <c r="E13038" s="90"/>
      <c r="F13038" s="90"/>
      <c r="G13038" s="90"/>
      <c r="H13038" s="90"/>
    </row>
    <row r="13039" spans="1:8">
      <c r="A13039" s="90"/>
      <c r="B13039" s="90"/>
      <c r="C13039" s="90"/>
      <c r="D13039" s="90"/>
      <c r="E13039" s="90"/>
      <c r="F13039" s="90"/>
      <c r="G13039" s="90"/>
      <c r="H13039" s="90"/>
    </row>
    <row r="13040" spans="1:8">
      <c r="A13040" s="90"/>
      <c r="B13040" s="90"/>
      <c r="C13040" s="90"/>
      <c r="D13040" s="90"/>
      <c r="E13040" s="90"/>
      <c r="F13040" s="90"/>
      <c r="G13040" s="90"/>
      <c r="H13040" s="90"/>
    </row>
    <row r="13041" spans="1:8">
      <c r="A13041" s="90"/>
      <c r="B13041" s="90"/>
      <c r="C13041" s="90"/>
      <c r="D13041" s="90"/>
      <c r="E13041" s="90"/>
      <c r="F13041" s="90"/>
      <c r="G13041" s="90"/>
      <c r="H13041" s="90"/>
    </row>
    <row r="13042" spans="1:8">
      <c r="A13042" s="90"/>
      <c r="B13042" s="90"/>
      <c r="C13042" s="90"/>
      <c r="D13042" s="90"/>
      <c r="E13042" s="90"/>
      <c r="F13042" s="90"/>
      <c r="G13042" s="90"/>
      <c r="H13042" s="90"/>
    </row>
    <row r="13043" spans="1:8">
      <c r="A13043" s="90"/>
      <c r="B13043" s="90"/>
      <c r="C13043" s="90"/>
      <c r="D13043" s="90"/>
      <c r="E13043" s="90"/>
      <c r="F13043" s="90"/>
      <c r="G13043" s="90"/>
      <c r="H13043" s="90"/>
    </row>
    <row r="13044" spans="1:8">
      <c r="A13044" s="90"/>
      <c r="B13044" s="90"/>
      <c r="C13044" s="90"/>
      <c r="D13044" s="90"/>
      <c r="E13044" s="90"/>
      <c r="F13044" s="90"/>
      <c r="G13044" s="90"/>
      <c r="H13044" s="90"/>
    </row>
    <row r="13045" spans="1:8">
      <c r="A13045" s="90"/>
      <c r="B13045" s="90"/>
      <c r="C13045" s="90"/>
      <c r="D13045" s="90"/>
      <c r="E13045" s="90"/>
      <c r="F13045" s="90"/>
      <c r="G13045" s="90"/>
      <c r="H13045" s="90"/>
    </row>
    <row r="13046" spans="1:8">
      <c r="A13046" s="90"/>
      <c r="B13046" s="90"/>
      <c r="C13046" s="90"/>
      <c r="D13046" s="90"/>
      <c r="E13046" s="90"/>
      <c r="F13046" s="90"/>
      <c r="G13046" s="90"/>
      <c r="H13046" s="90"/>
    </row>
    <row r="13047" spans="1:8">
      <c r="A13047" s="90"/>
      <c r="B13047" s="90"/>
      <c r="C13047" s="90"/>
      <c r="D13047" s="90"/>
      <c r="E13047" s="90"/>
      <c r="F13047" s="90"/>
      <c r="G13047" s="90"/>
      <c r="H13047" s="90"/>
    </row>
    <row r="13048" spans="1:8">
      <c r="A13048" s="90"/>
      <c r="B13048" s="90"/>
      <c r="C13048" s="90"/>
      <c r="D13048" s="90"/>
      <c r="E13048" s="90"/>
      <c r="F13048" s="90"/>
      <c r="G13048" s="90"/>
      <c r="H13048" s="90"/>
    </row>
    <row r="13049" spans="1:8">
      <c r="A13049" s="90"/>
      <c r="B13049" s="90"/>
      <c r="C13049" s="90"/>
      <c r="D13049" s="90"/>
      <c r="E13049" s="90"/>
      <c r="F13049" s="90"/>
      <c r="G13049" s="90"/>
      <c r="H13049" s="90"/>
    </row>
    <row r="13050" spans="1:8">
      <c r="A13050" s="90"/>
      <c r="B13050" s="90"/>
      <c r="C13050" s="90"/>
      <c r="D13050" s="90"/>
      <c r="E13050" s="90"/>
      <c r="F13050" s="90"/>
      <c r="G13050" s="90"/>
      <c r="H13050" s="90"/>
    </row>
    <row r="13051" spans="1:8">
      <c r="A13051" s="90"/>
      <c r="B13051" s="90"/>
      <c r="C13051" s="90"/>
      <c r="D13051" s="90"/>
      <c r="E13051" s="90"/>
      <c r="F13051" s="90"/>
      <c r="G13051" s="90"/>
      <c r="H13051" s="90"/>
    </row>
    <row r="13052" spans="1:8">
      <c r="A13052" s="90"/>
      <c r="B13052" s="90"/>
      <c r="C13052" s="90"/>
      <c r="D13052" s="90"/>
      <c r="E13052" s="90"/>
      <c r="F13052" s="90"/>
      <c r="G13052" s="90"/>
      <c r="H13052" s="90"/>
    </row>
    <row r="13053" spans="1:8">
      <c r="A13053" s="90"/>
      <c r="B13053" s="90"/>
      <c r="C13053" s="90"/>
      <c r="D13053" s="90"/>
      <c r="E13053" s="90"/>
      <c r="F13053" s="90"/>
      <c r="G13053" s="90"/>
      <c r="H13053" s="90"/>
    </row>
    <row r="13054" spans="1:8">
      <c r="A13054" s="90"/>
      <c r="B13054" s="90"/>
      <c r="C13054" s="90"/>
      <c r="D13054" s="90"/>
      <c r="E13054" s="90"/>
      <c r="F13054" s="90"/>
      <c r="G13054" s="90"/>
      <c r="H13054" s="90"/>
    </row>
    <row r="13055" spans="1:8">
      <c r="A13055" s="90"/>
      <c r="B13055" s="90"/>
      <c r="C13055" s="90"/>
      <c r="D13055" s="90"/>
      <c r="E13055" s="90"/>
      <c r="F13055" s="90"/>
      <c r="G13055" s="90"/>
      <c r="H13055" s="90"/>
    </row>
    <row r="13056" spans="1:8">
      <c r="A13056" s="90"/>
      <c r="B13056" s="90"/>
      <c r="C13056" s="90"/>
      <c r="D13056" s="90"/>
      <c r="E13056" s="90"/>
      <c r="F13056" s="90"/>
      <c r="G13056" s="90"/>
      <c r="H13056" s="90"/>
    </row>
    <row r="13057" spans="1:8">
      <c r="A13057" s="90"/>
      <c r="B13057" s="90"/>
      <c r="C13057" s="90"/>
      <c r="D13057" s="90"/>
      <c r="E13057" s="90"/>
      <c r="F13057" s="90"/>
      <c r="G13057" s="90"/>
      <c r="H13057" s="90"/>
    </row>
    <row r="13058" spans="1:8">
      <c r="A13058" s="90"/>
      <c r="B13058" s="90"/>
      <c r="C13058" s="90"/>
      <c r="D13058" s="90"/>
      <c r="E13058" s="90"/>
      <c r="F13058" s="90"/>
      <c r="G13058" s="90"/>
      <c r="H13058" s="90"/>
    </row>
    <row r="13059" spans="1:8">
      <c r="A13059" s="90"/>
      <c r="B13059" s="90"/>
      <c r="C13059" s="90"/>
      <c r="D13059" s="90"/>
      <c r="E13059" s="90"/>
      <c r="F13059" s="90"/>
      <c r="G13059" s="90"/>
      <c r="H13059" s="90"/>
    </row>
    <row r="13060" spans="1:8">
      <c r="A13060" s="90"/>
      <c r="B13060" s="90"/>
      <c r="C13060" s="90"/>
      <c r="D13060" s="90"/>
      <c r="E13060" s="90"/>
      <c r="F13060" s="90"/>
      <c r="G13060" s="90"/>
      <c r="H13060" s="90"/>
    </row>
    <row r="13061" spans="1:8">
      <c r="A13061" s="90"/>
      <c r="B13061" s="90"/>
      <c r="C13061" s="90"/>
      <c r="D13061" s="90"/>
      <c r="E13061" s="90"/>
      <c r="F13061" s="90"/>
      <c r="G13061" s="90"/>
      <c r="H13061" s="90"/>
    </row>
    <row r="13062" spans="1:8">
      <c r="A13062" s="90"/>
      <c r="B13062" s="90"/>
      <c r="C13062" s="90"/>
      <c r="D13062" s="90"/>
      <c r="E13062" s="90"/>
      <c r="F13062" s="90"/>
      <c r="G13062" s="90"/>
      <c r="H13062" s="90"/>
    </row>
    <row r="13063" spans="1:8">
      <c r="A13063" s="90"/>
      <c r="B13063" s="90"/>
      <c r="C13063" s="90"/>
      <c r="D13063" s="90"/>
      <c r="E13063" s="90"/>
      <c r="F13063" s="90"/>
      <c r="G13063" s="90"/>
      <c r="H13063" s="90"/>
    </row>
    <row r="13064" spans="1:8">
      <c r="A13064" s="90"/>
      <c r="B13064" s="90"/>
      <c r="C13064" s="90"/>
      <c r="D13064" s="90"/>
      <c r="E13064" s="90"/>
      <c r="F13064" s="90"/>
      <c r="G13064" s="90"/>
      <c r="H13064" s="90"/>
    </row>
    <row r="13065" spans="1:8">
      <c r="A13065" s="90"/>
      <c r="B13065" s="90"/>
      <c r="C13065" s="90"/>
      <c r="D13065" s="90"/>
      <c r="E13065" s="90"/>
      <c r="F13065" s="90"/>
      <c r="G13065" s="90"/>
      <c r="H13065" s="90"/>
    </row>
    <row r="13066" spans="1:8">
      <c r="A13066" s="90"/>
      <c r="B13066" s="90"/>
      <c r="C13066" s="90"/>
      <c r="D13066" s="90"/>
      <c r="E13066" s="90"/>
      <c r="F13066" s="90"/>
      <c r="G13066" s="90"/>
      <c r="H13066" s="90"/>
    </row>
    <row r="13067" spans="1:8">
      <c r="A13067" s="90"/>
      <c r="B13067" s="90"/>
      <c r="C13067" s="90"/>
      <c r="D13067" s="90"/>
      <c r="E13067" s="90"/>
      <c r="F13067" s="90"/>
      <c r="G13067" s="90"/>
      <c r="H13067" s="90"/>
    </row>
    <row r="13068" spans="1:8">
      <c r="A13068" s="90"/>
      <c r="B13068" s="90"/>
      <c r="C13068" s="90"/>
      <c r="D13068" s="90"/>
      <c r="E13068" s="90"/>
      <c r="F13068" s="90"/>
      <c r="G13068" s="90"/>
      <c r="H13068" s="90"/>
    </row>
    <row r="13069" spans="1:8">
      <c r="A13069" s="90"/>
      <c r="B13069" s="90"/>
      <c r="C13069" s="90"/>
      <c r="D13069" s="90"/>
      <c r="E13069" s="90"/>
      <c r="F13069" s="90"/>
      <c r="G13069" s="90"/>
      <c r="H13069" s="90"/>
    </row>
    <row r="13070" spans="1:8">
      <c r="A13070" s="90"/>
      <c r="B13070" s="90"/>
      <c r="C13070" s="90"/>
      <c r="D13070" s="90"/>
      <c r="E13070" s="90"/>
      <c r="F13070" s="90"/>
      <c r="G13070" s="90"/>
      <c r="H13070" s="90"/>
    </row>
    <row r="13071" spans="1:8">
      <c r="A13071" s="90"/>
      <c r="B13071" s="90"/>
      <c r="C13071" s="90"/>
      <c r="D13071" s="90"/>
      <c r="E13071" s="90"/>
      <c r="F13071" s="90"/>
      <c r="G13071" s="90"/>
      <c r="H13071" s="90"/>
    </row>
    <row r="13072" spans="1:8">
      <c r="A13072" s="90"/>
      <c r="B13072" s="90"/>
      <c r="C13072" s="90"/>
      <c r="D13072" s="90"/>
      <c r="E13072" s="90"/>
      <c r="F13072" s="90"/>
      <c r="G13072" s="90"/>
      <c r="H13072" s="90"/>
    </row>
    <row r="13073" spans="1:8">
      <c r="A13073" s="90"/>
      <c r="B13073" s="90"/>
      <c r="C13073" s="90"/>
      <c r="D13073" s="90"/>
      <c r="E13073" s="90"/>
      <c r="F13073" s="90"/>
      <c r="G13073" s="90"/>
      <c r="H13073" s="90"/>
    </row>
    <row r="13074" spans="1:8">
      <c r="A13074" s="90"/>
      <c r="B13074" s="90"/>
      <c r="C13074" s="90"/>
      <c r="D13074" s="90"/>
      <c r="E13074" s="90"/>
      <c r="F13074" s="90"/>
      <c r="G13074" s="90"/>
      <c r="H13074" s="90"/>
    </row>
    <row r="13075" spans="1:8">
      <c r="A13075" s="90"/>
      <c r="B13075" s="90"/>
      <c r="C13075" s="90"/>
      <c r="D13075" s="90"/>
      <c r="E13075" s="90"/>
      <c r="F13075" s="90"/>
      <c r="G13075" s="90"/>
      <c r="H13075" s="90"/>
    </row>
    <row r="13076" spans="1:8">
      <c r="A13076" s="90"/>
      <c r="B13076" s="90"/>
      <c r="C13076" s="90"/>
      <c r="D13076" s="90"/>
      <c r="E13076" s="90"/>
      <c r="F13076" s="90"/>
      <c r="G13076" s="90"/>
      <c r="H13076" s="90"/>
    </row>
    <row r="13077" spans="1:8">
      <c r="A13077" s="90"/>
      <c r="B13077" s="90"/>
      <c r="C13077" s="90"/>
      <c r="D13077" s="90"/>
      <c r="E13077" s="90"/>
      <c r="F13077" s="90"/>
      <c r="G13077" s="90"/>
      <c r="H13077" s="90"/>
    </row>
    <row r="13078" spans="1:8">
      <c r="A13078" s="90"/>
      <c r="B13078" s="90"/>
      <c r="C13078" s="90"/>
      <c r="D13078" s="90"/>
      <c r="E13078" s="90"/>
      <c r="F13078" s="90"/>
      <c r="G13078" s="90"/>
      <c r="H13078" s="90"/>
    </row>
    <row r="13079" spans="1:8">
      <c r="A13079" s="90"/>
      <c r="B13079" s="90"/>
      <c r="C13079" s="90"/>
      <c r="D13079" s="90"/>
      <c r="E13079" s="90"/>
      <c r="F13079" s="90"/>
      <c r="G13079" s="90"/>
      <c r="H13079" s="90"/>
    </row>
    <row r="13080" spans="1:8">
      <c r="A13080" s="90"/>
      <c r="B13080" s="90"/>
      <c r="C13080" s="90"/>
      <c r="D13080" s="90"/>
      <c r="E13080" s="90"/>
      <c r="F13080" s="90"/>
      <c r="G13080" s="90"/>
      <c r="H13080" s="90"/>
    </row>
    <row r="13081" spans="1:8">
      <c r="A13081" s="90"/>
      <c r="B13081" s="90"/>
      <c r="C13081" s="90"/>
      <c r="D13081" s="90"/>
      <c r="E13081" s="90"/>
      <c r="F13081" s="90"/>
      <c r="G13081" s="90"/>
      <c r="H13081" s="90"/>
    </row>
    <row r="13082" spans="1:8">
      <c r="A13082" s="90"/>
      <c r="B13082" s="90"/>
      <c r="C13082" s="90"/>
      <c r="D13082" s="90"/>
      <c r="E13082" s="90"/>
      <c r="F13082" s="90"/>
      <c r="G13082" s="90"/>
      <c r="H13082" s="90"/>
    </row>
    <row r="13083" spans="1:8">
      <c r="A13083" s="90"/>
      <c r="B13083" s="90"/>
      <c r="C13083" s="90"/>
      <c r="D13083" s="90"/>
      <c r="E13083" s="90"/>
      <c r="F13083" s="90"/>
      <c r="G13083" s="90"/>
      <c r="H13083" s="90"/>
    </row>
    <row r="13084" spans="1:8">
      <c r="A13084" s="90"/>
      <c r="B13084" s="90"/>
      <c r="C13084" s="90"/>
      <c r="D13084" s="90"/>
      <c r="E13084" s="90"/>
      <c r="F13084" s="90"/>
      <c r="G13084" s="90"/>
      <c r="H13084" s="90"/>
    </row>
    <row r="13085" spans="1:8">
      <c r="A13085" s="90"/>
      <c r="B13085" s="90"/>
      <c r="C13085" s="90"/>
      <c r="D13085" s="90"/>
      <c r="E13085" s="90"/>
      <c r="F13085" s="90"/>
      <c r="G13085" s="90"/>
      <c r="H13085" s="90"/>
    </row>
    <row r="13086" spans="1:8">
      <c r="A13086" s="90"/>
      <c r="B13086" s="90"/>
      <c r="C13086" s="90"/>
      <c r="D13086" s="90"/>
      <c r="E13086" s="90"/>
      <c r="F13086" s="90"/>
      <c r="G13086" s="90"/>
      <c r="H13086" s="90"/>
    </row>
    <row r="13087" spans="1:8">
      <c r="A13087" s="90"/>
      <c r="B13087" s="90"/>
      <c r="C13087" s="90"/>
      <c r="D13087" s="90"/>
      <c r="E13087" s="90"/>
      <c r="F13087" s="90"/>
      <c r="G13087" s="90"/>
      <c r="H13087" s="90"/>
    </row>
    <row r="13088" spans="1:8">
      <c r="A13088" s="90"/>
      <c r="B13088" s="90"/>
      <c r="C13088" s="90"/>
      <c r="D13088" s="90"/>
      <c r="E13088" s="90"/>
      <c r="F13088" s="90"/>
      <c r="G13088" s="90"/>
      <c r="H13088" s="90"/>
    </row>
    <row r="13089" spans="1:8">
      <c r="A13089" s="90"/>
      <c r="B13089" s="90"/>
      <c r="C13089" s="90"/>
      <c r="D13089" s="90"/>
      <c r="E13089" s="90"/>
      <c r="F13089" s="90"/>
      <c r="G13089" s="90"/>
      <c r="H13089" s="90"/>
    </row>
    <row r="13090" spans="1:8">
      <c r="A13090" s="90"/>
      <c r="B13090" s="90"/>
      <c r="C13090" s="90"/>
      <c r="D13090" s="90"/>
      <c r="E13090" s="90"/>
      <c r="F13090" s="90"/>
      <c r="G13090" s="90"/>
      <c r="H13090" s="90"/>
    </row>
    <row r="13091" spans="1:8">
      <c r="A13091" s="90"/>
      <c r="B13091" s="90"/>
      <c r="C13091" s="90"/>
      <c r="D13091" s="90"/>
      <c r="E13091" s="90"/>
      <c r="F13091" s="90"/>
      <c r="G13091" s="90"/>
      <c r="H13091" s="90"/>
    </row>
    <row r="13092" spans="1:8">
      <c r="A13092" s="90"/>
      <c r="B13092" s="90"/>
      <c r="C13092" s="90"/>
      <c r="D13092" s="90"/>
      <c r="E13092" s="90"/>
      <c r="F13092" s="90"/>
      <c r="G13092" s="90"/>
      <c r="H13092" s="90"/>
    </row>
    <row r="13093" spans="1:8">
      <c r="A13093" s="90"/>
      <c r="B13093" s="90"/>
      <c r="C13093" s="90"/>
      <c r="D13093" s="90"/>
      <c r="E13093" s="90"/>
      <c r="F13093" s="90"/>
      <c r="G13093" s="90"/>
      <c r="H13093" s="90"/>
    </row>
    <row r="13094" spans="1:8">
      <c r="A13094" s="90"/>
      <c r="B13094" s="90"/>
      <c r="C13094" s="90"/>
      <c r="D13094" s="90"/>
      <c r="E13094" s="90"/>
      <c r="F13094" s="90"/>
      <c r="G13094" s="90"/>
      <c r="H13094" s="90"/>
    </row>
    <row r="13095" spans="1:8">
      <c r="A13095" s="90"/>
      <c r="B13095" s="90"/>
      <c r="C13095" s="90"/>
      <c r="D13095" s="90"/>
      <c r="E13095" s="90"/>
      <c r="F13095" s="90"/>
      <c r="G13095" s="90"/>
      <c r="H13095" s="90"/>
    </row>
    <row r="13096" spans="1:8">
      <c r="A13096" s="90"/>
      <c r="B13096" s="90"/>
      <c r="C13096" s="90"/>
      <c r="D13096" s="90"/>
      <c r="E13096" s="90"/>
      <c r="F13096" s="90"/>
      <c r="G13096" s="90"/>
      <c r="H13096" s="90"/>
    </row>
    <row r="13097" spans="1:8">
      <c r="A13097" s="90"/>
      <c r="B13097" s="90"/>
      <c r="C13097" s="90"/>
      <c r="D13097" s="90"/>
      <c r="E13097" s="90"/>
      <c r="F13097" s="90"/>
      <c r="G13097" s="90"/>
      <c r="H13097" s="90"/>
    </row>
    <row r="13098" spans="1:8">
      <c r="A13098" s="90"/>
      <c r="B13098" s="90"/>
      <c r="C13098" s="90"/>
      <c r="D13098" s="90"/>
      <c r="E13098" s="90"/>
      <c r="F13098" s="90"/>
      <c r="G13098" s="90"/>
      <c r="H13098" s="90"/>
    </row>
    <row r="13099" spans="1:8">
      <c r="A13099" s="90"/>
      <c r="B13099" s="90"/>
      <c r="C13099" s="90"/>
      <c r="D13099" s="90"/>
      <c r="E13099" s="90"/>
      <c r="F13099" s="90"/>
      <c r="G13099" s="90"/>
      <c r="H13099" s="90"/>
    </row>
    <row r="13100" spans="1:8">
      <c r="A13100" s="90"/>
      <c r="B13100" s="90"/>
      <c r="C13100" s="90"/>
      <c r="D13100" s="90"/>
      <c r="E13100" s="90"/>
      <c r="F13100" s="90"/>
      <c r="G13100" s="90"/>
      <c r="H13100" s="90"/>
    </row>
    <row r="13101" spans="1:8">
      <c r="A13101" s="90"/>
      <c r="B13101" s="90"/>
      <c r="C13101" s="90"/>
      <c r="D13101" s="90"/>
      <c r="E13101" s="90"/>
      <c r="F13101" s="90"/>
      <c r="G13101" s="90"/>
      <c r="H13101" s="90"/>
    </row>
    <row r="13102" spans="1:8">
      <c r="A13102" s="90"/>
      <c r="B13102" s="90"/>
      <c r="C13102" s="90"/>
      <c r="D13102" s="90"/>
      <c r="E13102" s="90"/>
      <c r="F13102" s="90"/>
      <c r="G13102" s="90"/>
      <c r="H13102" s="90"/>
    </row>
    <row r="13103" spans="1:8">
      <c r="A13103" s="90"/>
      <c r="B13103" s="90"/>
      <c r="C13103" s="90"/>
      <c r="D13103" s="90"/>
      <c r="E13103" s="90"/>
      <c r="F13103" s="90"/>
      <c r="G13103" s="90"/>
      <c r="H13103" s="90"/>
    </row>
    <row r="13104" spans="1:8">
      <c r="A13104" s="90"/>
      <c r="B13104" s="90"/>
      <c r="C13104" s="90"/>
      <c r="D13104" s="90"/>
      <c r="E13104" s="90"/>
      <c r="F13104" s="90"/>
      <c r="G13104" s="90"/>
      <c r="H13104" s="90"/>
    </row>
    <row r="13105" spans="1:8">
      <c r="A13105" s="90"/>
      <c r="B13105" s="90"/>
      <c r="C13105" s="90"/>
      <c r="D13105" s="90"/>
      <c r="E13105" s="90"/>
      <c r="F13105" s="90"/>
      <c r="G13105" s="90"/>
      <c r="H13105" s="90"/>
    </row>
    <row r="13106" spans="1:8">
      <c r="A13106" s="90"/>
      <c r="B13106" s="90"/>
      <c r="C13106" s="90"/>
      <c r="D13106" s="90"/>
      <c r="E13106" s="90"/>
      <c r="F13106" s="90"/>
      <c r="G13106" s="90"/>
      <c r="H13106" s="90"/>
    </row>
    <row r="13107" spans="1:8">
      <c r="A13107" s="90"/>
      <c r="B13107" s="90"/>
      <c r="C13107" s="90"/>
      <c r="D13107" s="90"/>
      <c r="E13107" s="90"/>
      <c r="F13107" s="90"/>
      <c r="G13107" s="90"/>
      <c r="H13107" s="90"/>
    </row>
    <row r="13108" spans="1:8">
      <c r="A13108" s="90"/>
      <c r="B13108" s="90"/>
      <c r="C13108" s="90"/>
      <c r="D13108" s="90"/>
      <c r="E13108" s="90"/>
      <c r="F13108" s="90"/>
      <c r="G13108" s="90"/>
      <c r="H13108" s="90"/>
    </row>
    <row r="13109" spans="1:8">
      <c r="A13109" s="90"/>
      <c r="B13109" s="90"/>
      <c r="C13109" s="90"/>
      <c r="D13109" s="90"/>
      <c r="E13109" s="90"/>
      <c r="F13109" s="90"/>
      <c r="G13109" s="90"/>
      <c r="H13109" s="90"/>
    </row>
    <row r="13110" spans="1:8">
      <c r="A13110" s="90"/>
      <c r="B13110" s="90"/>
      <c r="C13110" s="90"/>
      <c r="D13110" s="90"/>
      <c r="E13110" s="90"/>
      <c r="F13110" s="90"/>
      <c r="G13110" s="90"/>
      <c r="H13110" s="90"/>
    </row>
    <row r="13111" spans="1:8">
      <c r="A13111" s="90"/>
      <c r="B13111" s="90"/>
      <c r="C13111" s="90"/>
      <c r="D13111" s="90"/>
      <c r="E13111" s="90"/>
      <c r="F13111" s="90"/>
      <c r="G13111" s="90"/>
      <c r="H13111" s="90"/>
    </row>
    <row r="13112" spans="1:8">
      <c r="A13112" s="90"/>
      <c r="B13112" s="90"/>
      <c r="C13112" s="90"/>
      <c r="D13112" s="90"/>
      <c r="E13112" s="90"/>
      <c r="F13112" s="90"/>
      <c r="G13112" s="90"/>
      <c r="H13112" s="90"/>
    </row>
    <row r="13113" spans="1:8">
      <c r="A13113" s="90"/>
      <c r="B13113" s="90"/>
      <c r="C13113" s="90"/>
      <c r="D13113" s="90"/>
      <c r="E13113" s="90"/>
      <c r="F13113" s="90"/>
      <c r="G13113" s="90"/>
      <c r="H13113" s="90"/>
    </row>
    <row r="13114" spans="1:8">
      <c r="A13114" s="90"/>
      <c r="B13114" s="90"/>
      <c r="C13114" s="90"/>
      <c r="D13114" s="90"/>
      <c r="E13114" s="90"/>
      <c r="F13114" s="90"/>
      <c r="G13114" s="90"/>
      <c r="H13114" s="90"/>
    </row>
    <row r="13115" spans="1:8">
      <c r="A13115" s="90"/>
      <c r="B13115" s="90"/>
      <c r="C13115" s="90"/>
      <c r="D13115" s="90"/>
      <c r="E13115" s="90"/>
      <c r="F13115" s="90"/>
      <c r="G13115" s="90"/>
      <c r="H13115" s="90"/>
    </row>
    <row r="13116" spans="1:8">
      <c r="A13116" s="90"/>
      <c r="B13116" s="90"/>
      <c r="C13116" s="90"/>
      <c r="D13116" s="90"/>
      <c r="E13116" s="90"/>
      <c r="F13116" s="90"/>
      <c r="G13116" s="90"/>
      <c r="H13116" s="90"/>
    </row>
    <row r="13117" spans="1:8">
      <c r="A13117" s="90"/>
      <c r="B13117" s="90"/>
      <c r="C13117" s="90"/>
      <c r="D13117" s="90"/>
      <c r="E13117" s="90"/>
      <c r="F13117" s="90"/>
      <c r="G13117" s="90"/>
      <c r="H13117" s="90"/>
    </row>
    <row r="13118" spans="1:8">
      <c r="A13118" s="90"/>
      <c r="B13118" s="90"/>
      <c r="C13118" s="90"/>
      <c r="D13118" s="90"/>
      <c r="E13118" s="90"/>
      <c r="F13118" s="90"/>
      <c r="G13118" s="90"/>
      <c r="H13118" s="90"/>
    </row>
    <row r="13119" spans="1:8">
      <c r="A13119" s="90"/>
      <c r="B13119" s="90"/>
      <c r="C13119" s="90"/>
      <c r="D13119" s="90"/>
      <c r="E13119" s="90"/>
      <c r="F13119" s="90"/>
      <c r="G13119" s="90"/>
      <c r="H13119" s="90"/>
    </row>
    <row r="13120" spans="1:8">
      <c r="A13120" s="90"/>
      <c r="B13120" s="90"/>
      <c r="C13120" s="90"/>
      <c r="D13120" s="90"/>
      <c r="E13120" s="90"/>
      <c r="F13120" s="90"/>
      <c r="G13120" s="90"/>
      <c r="H13120" s="90"/>
    </row>
    <row r="13121" spans="1:8">
      <c r="A13121" s="90"/>
      <c r="B13121" s="90"/>
      <c r="C13121" s="90"/>
      <c r="D13121" s="90"/>
      <c r="E13121" s="90"/>
      <c r="F13121" s="90"/>
      <c r="G13121" s="90"/>
      <c r="H13121" s="90"/>
    </row>
    <row r="13122" spans="1:8">
      <c r="A13122" s="90"/>
      <c r="B13122" s="90"/>
      <c r="C13122" s="90"/>
      <c r="D13122" s="90"/>
      <c r="E13122" s="90"/>
      <c r="F13122" s="90"/>
      <c r="G13122" s="90"/>
      <c r="H13122" s="90"/>
    </row>
    <row r="13123" spans="1:8">
      <c r="A13123" s="90"/>
      <c r="B13123" s="90"/>
      <c r="C13123" s="90"/>
      <c r="D13123" s="90"/>
      <c r="E13123" s="90"/>
      <c r="F13123" s="90"/>
      <c r="G13123" s="90"/>
      <c r="H13123" s="90"/>
    </row>
    <row r="13124" spans="1:8">
      <c r="A13124" s="90"/>
      <c r="B13124" s="90"/>
      <c r="C13124" s="90"/>
      <c r="D13124" s="90"/>
      <c r="E13124" s="90"/>
      <c r="F13124" s="90"/>
      <c r="G13124" s="90"/>
      <c r="H13124" s="90"/>
    </row>
    <row r="13125" spans="1:8">
      <c r="A13125" s="90"/>
      <c r="B13125" s="90"/>
      <c r="C13125" s="90"/>
      <c r="D13125" s="90"/>
      <c r="E13125" s="90"/>
      <c r="F13125" s="90"/>
      <c r="G13125" s="90"/>
      <c r="H13125" s="90"/>
    </row>
    <row r="13126" spans="1:8">
      <c r="A13126" s="90"/>
      <c r="B13126" s="90"/>
      <c r="C13126" s="90"/>
      <c r="D13126" s="90"/>
      <c r="E13126" s="90"/>
      <c r="F13126" s="90"/>
      <c r="G13126" s="90"/>
      <c r="H13126" s="90"/>
    </row>
    <row r="13127" spans="1:8">
      <c r="A13127" s="90"/>
      <c r="B13127" s="90"/>
      <c r="C13127" s="90"/>
      <c r="D13127" s="90"/>
      <c r="E13127" s="90"/>
      <c r="F13127" s="90"/>
      <c r="G13127" s="90"/>
      <c r="H13127" s="90"/>
    </row>
    <row r="13128" spans="1:8">
      <c r="A13128" s="90"/>
      <c r="B13128" s="90"/>
      <c r="C13128" s="90"/>
      <c r="D13128" s="90"/>
      <c r="E13128" s="90"/>
      <c r="F13128" s="90"/>
      <c r="G13128" s="90"/>
      <c r="H13128" s="90"/>
    </row>
    <row r="13129" spans="1:8">
      <c r="A13129" s="90"/>
      <c r="B13129" s="90"/>
      <c r="C13129" s="90"/>
      <c r="D13129" s="90"/>
      <c r="E13129" s="90"/>
      <c r="F13129" s="90"/>
      <c r="G13129" s="90"/>
      <c r="H13129" s="90"/>
    </row>
    <row r="13130" spans="1:8">
      <c r="A13130" s="90"/>
      <c r="B13130" s="90"/>
      <c r="C13130" s="90"/>
      <c r="D13130" s="90"/>
      <c r="E13130" s="90"/>
      <c r="F13130" s="90"/>
      <c r="G13130" s="90"/>
      <c r="H13130" s="90"/>
    </row>
    <row r="13131" spans="1:8">
      <c r="A13131" s="90"/>
      <c r="B13131" s="90"/>
      <c r="C13131" s="90"/>
      <c r="D13131" s="90"/>
      <c r="E13131" s="90"/>
      <c r="F13131" s="90"/>
      <c r="G13131" s="90"/>
      <c r="H13131" s="90"/>
    </row>
    <row r="13132" spans="1:8">
      <c r="A13132" s="90"/>
      <c r="B13132" s="90"/>
      <c r="C13132" s="90"/>
      <c r="D13132" s="90"/>
      <c r="E13132" s="90"/>
      <c r="F13132" s="90"/>
      <c r="G13132" s="90"/>
      <c r="H13132" s="90"/>
    </row>
    <row r="13133" spans="1:8">
      <c r="A13133" s="90"/>
      <c r="B13133" s="90"/>
      <c r="C13133" s="90"/>
      <c r="D13133" s="90"/>
      <c r="E13133" s="90"/>
      <c r="F13133" s="90"/>
      <c r="G13133" s="90"/>
      <c r="H13133" s="90"/>
    </row>
    <row r="13134" spans="1:8">
      <c r="A13134" s="90"/>
      <c r="B13134" s="90"/>
      <c r="C13134" s="90"/>
      <c r="D13134" s="90"/>
      <c r="E13134" s="90"/>
      <c r="F13134" s="90"/>
      <c r="G13134" s="90"/>
      <c r="H13134" s="90"/>
    </row>
    <row r="13135" spans="1:8">
      <c r="A13135" s="90"/>
      <c r="B13135" s="90"/>
      <c r="C13135" s="90"/>
      <c r="D13135" s="90"/>
      <c r="E13135" s="90"/>
      <c r="F13135" s="90"/>
      <c r="G13135" s="90"/>
      <c r="H13135" s="90"/>
    </row>
    <row r="13136" spans="1:8">
      <c r="A13136" s="90"/>
      <c r="B13136" s="90"/>
      <c r="C13136" s="90"/>
      <c r="D13136" s="90"/>
      <c r="E13136" s="90"/>
      <c r="F13136" s="90"/>
      <c r="G13136" s="90"/>
      <c r="H13136" s="90"/>
    </row>
    <row r="13137" spans="1:8">
      <c r="A13137" s="90"/>
      <c r="B13137" s="90"/>
      <c r="C13137" s="90"/>
      <c r="D13137" s="90"/>
      <c r="E13137" s="90"/>
      <c r="F13137" s="90"/>
      <c r="G13137" s="90"/>
      <c r="H13137" s="90"/>
    </row>
    <row r="13138" spans="1:8">
      <c r="A13138" s="90"/>
      <c r="B13138" s="90"/>
      <c r="C13138" s="90"/>
      <c r="D13138" s="90"/>
      <c r="E13138" s="90"/>
      <c r="F13138" s="90"/>
      <c r="G13138" s="90"/>
      <c r="H13138" s="90"/>
    </row>
    <row r="13139" spans="1:8">
      <c r="A13139" s="90"/>
      <c r="B13139" s="90"/>
      <c r="C13139" s="90"/>
      <c r="D13139" s="90"/>
      <c r="E13139" s="90"/>
      <c r="F13139" s="90"/>
      <c r="G13139" s="90"/>
      <c r="H13139" s="90"/>
    </row>
    <row r="13140" spans="1:8">
      <c r="A13140" s="90"/>
      <c r="B13140" s="90"/>
      <c r="C13140" s="90"/>
      <c r="D13140" s="90"/>
      <c r="E13140" s="90"/>
      <c r="F13140" s="90"/>
      <c r="G13140" s="90"/>
      <c r="H13140" s="90"/>
    </row>
    <row r="13141" spans="1:8">
      <c r="A13141" s="90"/>
      <c r="B13141" s="90"/>
      <c r="C13141" s="90"/>
      <c r="D13141" s="90"/>
      <c r="E13141" s="90"/>
      <c r="F13141" s="90"/>
      <c r="G13141" s="90"/>
      <c r="H13141" s="90"/>
    </row>
    <row r="13142" spans="1:8">
      <c r="A13142" s="90"/>
      <c r="B13142" s="90"/>
      <c r="C13142" s="90"/>
      <c r="D13142" s="90"/>
      <c r="E13142" s="90"/>
      <c r="F13142" s="90"/>
      <c r="G13142" s="90"/>
      <c r="H13142" s="90"/>
    </row>
    <row r="13143" spans="1:8">
      <c r="A13143" s="90"/>
      <c r="B13143" s="90"/>
      <c r="C13143" s="90"/>
      <c r="D13143" s="90"/>
      <c r="E13143" s="90"/>
      <c r="F13143" s="90"/>
      <c r="G13143" s="90"/>
      <c r="H13143" s="90"/>
    </row>
    <row r="13144" spans="1:8">
      <c r="A13144" s="90"/>
      <c r="B13144" s="90"/>
      <c r="C13144" s="90"/>
      <c r="D13144" s="90"/>
      <c r="E13144" s="90"/>
      <c r="F13144" s="90"/>
      <c r="G13144" s="90"/>
      <c r="H13144" s="90"/>
    </row>
    <row r="13145" spans="1:8">
      <c r="A13145" s="90"/>
      <c r="B13145" s="90"/>
      <c r="C13145" s="90"/>
      <c r="D13145" s="90"/>
      <c r="E13145" s="90"/>
      <c r="F13145" s="90"/>
      <c r="G13145" s="90"/>
      <c r="H13145" s="90"/>
    </row>
    <row r="13146" spans="1:8">
      <c r="A13146" s="90"/>
      <c r="B13146" s="90"/>
      <c r="C13146" s="90"/>
      <c r="D13146" s="90"/>
      <c r="E13146" s="90"/>
      <c r="F13146" s="90"/>
      <c r="G13146" s="90"/>
      <c r="H13146" s="90"/>
    </row>
    <row r="13147" spans="1:8">
      <c r="A13147" s="90"/>
      <c r="B13147" s="90"/>
      <c r="C13147" s="90"/>
      <c r="D13147" s="90"/>
      <c r="E13147" s="90"/>
      <c r="F13147" s="90"/>
      <c r="G13147" s="90"/>
      <c r="H13147" s="90"/>
    </row>
    <row r="13148" spans="1:8">
      <c r="A13148" s="90"/>
      <c r="B13148" s="90"/>
      <c r="C13148" s="90"/>
      <c r="D13148" s="90"/>
      <c r="E13148" s="90"/>
      <c r="F13148" s="90"/>
      <c r="G13148" s="90"/>
      <c r="H13148" s="90"/>
    </row>
    <row r="13149" spans="1:8">
      <c r="A13149" s="90"/>
      <c r="B13149" s="90"/>
      <c r="C13149" s="90"/>
      <c r="D13149" s="90"/>
      <c r="E13149" s="90"/>
      <c r="F13149" s="90"/>
      <c r="G13149" s="90"/>
      <c r="H13149" s="90"/>
    </row>
    <row r="13150" spans="1:8">
      <c r="A13150" s="90"/>
      <c r="B13150" s="90"/>
      <c r="C13150" s="90"/>
      <c r="D13150" s="90"/>
      <c r="E13150" s="90"/>
      <c r="F13150" s="90"/>
      <c r="G13150" s="90"/>
      <c r="H13150" s="90"/>
    </row>
    <row r="13151" spans="1:8">
      <c r="A13151" s="90"/>
      <c r="B13151" s="90"/>
      <c r="C13151" s="90"/>
      <c r="D13151" s="90"/>
      <c r="E13151" s="90"/>
      <c r="F13151" s="90"/>
      <c r="G13151" s="90"/>
      <c r="H13151" s="90"/>
    </row>
    <row r="13152" spans="1:8">
      <c r="A13152" s="90"/>
      <c r="B13152" s="90"/>
      <c r="C13152" s="90"/>
      <c r="D13152" s="90"/>
      <c r="E13152" s="90"/>
      <c r="F13152" s="90"/>
      <c r="G13152" s="90"/>
      <c r="H13152" s="90"/>
    </row>
    <row r="13153" spans="1:8">
      <c r="A13153" s="90"/>
      <c r="B13153" s="90"/>
      <c r="C13153" s="90"/>
      <c r="D13153" s="90"/>
      <c r="E13153" s="90"/>
      <c r="F13153" s="90"/>
      <c r="G13153" s="90"/>
      <c r="H13153" s="90"/>
    </row>
    <row r="13154" spans="1:8">
      <c r="A13154" s="90"/>
      <c r="B13154" s="90"/>
      <c r="C13154" s="90"/>
      <c r="D13154" s="90"/>
      <c r="E13154" s="90"/>
      <c r="F13154" s="90"/>
      <c r="G13154" s="90"/>
      <c r="H13154" s="90"/>
    </row>
    <row r="13155" spans="1:8">
      <c r="A13155" s="90"/>
      <c r="B13155" s="90"/>
      <c r="C13155" s="90"/>
      <c r="D13155" s="90"/>
      <c r="E13155" s="90"/>
      <c r="F13155" s="90"/>
      <c r="G13155" s="90"/>
      <c r="H13155" s="90"/>
    </row>
    <row r="13156" spans="1:8">
      <c r="A13156" s="90"/>
      <c r="B13156" s="90"/>
      <c r="C13156" s="90"/>
      <c r="D13156" s="90"/>
      <c r="E13156" s="90"/>
      <c r="F13156" s="90"/>
      <c r="G13156" s="90"/>
      <c r="H13156" s="90"/>
    </row>
    <row r="13157" spans="1:8">
      <c r="A13157" s="90"/>
      <c r="B13157" s="90"/>
      <c r="C13157" s="90"/>
      <c r="D13157" s="90"/>
      <c r="E13157" s="90"/>
      <c r="F13157" s="90"/>
      <c r="G13157" s="90"/>
      <c r="H13157" s="90"/>
    </row>
    <row r="13158" spans="1:8">
      <c r="A13158" s="90"/>
      <c r="B13158" s="90"/>
      <c r="C13158" s="90"/>
      <c r="D13158" s="90"/>
      <c r="E13158" s="90"/>
      <c r="F13158" s="90"/>
      <c r="G13158" s="90"/>
      <c r="H13158" s="90"/>
    </row>
    <row r="13159" spans="1:8">
      <c r="A13159" s="90"/>
      <c r="B13159" s="90"/>
      <c r="C13159" s="90"/>
      <c r="D13159" s="90"/>
      <c r="E13159" s="90"/>
      <c r="F13159" s="90"/>
      <c r="G13159" s="90"/>
      <c r="H13159" s="90"/>
    </row>
    <row r="13160" spans="1:8">
      <c r="A13160" s="90"/>
      <c r="B13160" s="90"/>
      <c r="C13160" s="90"/>
      <c r="D13160" s="90"/>
      <c r="E13160" s="90"/>
      <c r="F13160" s="90"/>
      <c r="G13160" s="90"/>
      <c r="H13160" s="90"/>
    </row>
    <row r="13161" spans="1:8">
      <c r="A13161" s="90"/>
      <c r="B13161" s="90"/>
      <c r="C13161" s="90"/>
      <c r="D13161" s="90"/>
      <c r="E13161" s="90"/>
      <c r="F13161" s="90"/>
      <c r="G13161" s="90"/>
      <c r="H13161" s="90"/>
    </row>
    <row r="13162" spans="1:8">
      <c r="A13162" s="90"/>
      <c r="B13162" s="90"/>
      <c r="C13162" s="90"/>
      <c r="D13162" s="90"/>
      <c r="E13162" s="90"/>
      <c r="F13162" s="90"/>
      <c r="G13162" s="90"/>
      <c r="H13162" s="90"/>
    </row>
    <row r="13163" spans="1:8">
      <c r="A13163" s="90"/>
      <c r="B13163" s="90"/>
      <c r="C13163" s="90"/>
      <c r="D13163" s="90"/>
      <c r="E13163" s="90"/>
      <c r="F13163" s="90"/>
      <c r="G13163" s="90"/>
      <c r="H13163" s="90"/>
    </row>
    <row r="13164" spans="1:8">
      <c r="A13164" s="90"/>
      <c r="B13164" s="90"/>
      <c r="C13164" s="90"/>
      <c r="D13164" s="90"/>
      <c r="E13164" s="90"/>
      <c r="F13164" s="90"/>
      <c r="G13164" s="90"/>
      <c r="H13164" s="90"/>
    </row>
    <row r="13165" spans="1:8">
      <c r="A13165" s="90"/>
      <c r="B13165" s="90"/>
      <c r="C13165" s="90"/>
      <c r="D13165" s="90"/>
      <c r="E13165" s="90"/>
      <c r="F13165" s="90"/>
      <c r="G13165" s="90"/>
      <c r="H13165" s="90"/>
    </row>
    <row r="13166" spans="1:8">
      <c r="A13166" s="90"/>
      <c r="B13166" s="90"/>
      <c r="C13166" s="90"/>
      <c r="D13166" s="90"/>
      <c r="E13166" s="90"/>
      <c r="F13166" s="90"/>
      <c r="G13166" s="90"/>
      <c r="H13166" s="90"/>
    </row>
    <row r="13167" spans="1:8">
      <c r="A13167" s="90"/>
      <c r="B13167" s="90"/>
      <c r="C13167" s="90"/>
      <c r="D13167" s="90"/>
      <c r="E13167" s="90"/>
      <c r="F13167" s="90"/>
      <c r="G13167" s="90"/>
      <c r="H13167" s="90"/>
    </row>
    <row r="13168" spans="1:8">
      <c r="A13168" s="90"/>
      <c r="B13168" s="90"/>
      <c r="C13168" s="90"/>
      <c r="D13168" s="90"/>
      <c r="E13168" s="90"/>
      <c r="F13168" s="90"/>
      <c r="G13168" s="90"/>
      <c r="H13168" s="90"/>
    </row>
    <row r="13169" spans="1:8">
      <c r="A13169" s="90"/>
      <c r="B13169" s="90"/>
      <c r="C13169" s="90"/>
      <c r="D13169" s="90"/>
      <c r="E13169" s="90"/>
      <c r="F13169" s="90"/>
      <c r="G13169" s="90"/>
      <c r="H13169" s="90"/>
    </row>
    <row r="13170" spans="1:8">
      <c r="A13170" s="90"/>
      <c r="B13170" s="90"/>
      <c r="C13170" s="90"/>
      <c r="D13170" s="90"/>
      <c r="E13170" s="90"/>
      <c r="F13170" s="90"/>
      <c r="G13170" s="90"/>
      <c r="H13170" s="90"/>
    </row>
    <row r="13171" spans="1:8">
      <c r="A13171" s="90"/>
      <c r="B13171" s="90"/>
      <c r="C13171" s="90"/>
      <c r="D13171" s="90"/>
      <c r="E13171" s="90"/>
      <c r="F13171" s="90"/>
      <c r="G13171" s="90"/>
      <c r="H13171" s="90"/>
    </row>
    <row r="13172" spans="1:8">
      <c r="A13172" s="90"/>
      <c r="B13172" s="90"/>
      <c r="C13172" s="90"/>
      <c r="D13172" s="90"/>
      <c r="E13172" s="90"/>
      <c r="F13172" s="90"/>
      <c r="G13172" s="90"/>
      <c r="H13172" s="90"/>
    </row>
    <row r="13173" spans="1:8">
      <c r="A13173" s="90"/>
      <c r="B13173" s="90"/>
      <c r="C13173" s="90"/>
      <c r="D13173" s="90"/>
      <c r="E13173" s="90"/>
      <c r="F13173" s="90"/>
      <c r="G13173" s="90"/>
      <c r="H13173" s="90"/>
    </row>
    <row r="13174" spans="1:8">
      <c r="A13174" s="90"/>
      <c r="B13174" s="90"/>
      <c r="C13174" s="90"/>
      <c r="D13174" s="90"/>
      <c r="E13174" s="90"/>
      <c r="F13174" s="90"/>
      <c r="G13174" s="90"/>
      <c r="H13174" s="90"/>
    </row>
    <row r="13175" spans="1:8">
      <c r="A13175" s="90"/>
      <c r="B13175" s="90"/>
      <c r="C13175" s="90"/>
      <c r="D13175" s="90"/>
      <c r="E13175" s="90"/>
      <c r="F13175" s="90"/>
      <c r="G13175" s="90"/>
      <c r="H13175" s="90"/>
    </row>
    <row r="13176" spans="1:8">
      <c r="A13176" s="90"/>
      <c r="B13176" s="90"/>
      <c r="C13176" s="90"/>
      <c r="D13176" s="90"/>
      <c r="E13176" s="90"/>
      <c r="F13176" s="90"/>
      <c r="G13176" s="90"/>
      <c r="H13176" s="90"/>
    </row>
    <row r="13177" spans="1:8">
      <c r="A13177" s="90"/>
      <c r="B13177" s="90"/>
      <c r="C13177" s="90"/>
      <c r="D13177" s="90"/>
      <c r="E13177" s="90"/>
      <c r="F13177" s="90"/>
      <c r="G13177" s="90"/>
      <c r="H13177" s="90"/>
    </row>
    <row r="13178" spans="1:8">
      <c r="A13178" s="90"/>
      <c r="B13178" s="90"/>
      <c r="C13178" s="90"/>
      <c r="D13178" s="90"/>
      <c r="E13178" s="90"/>
      <c r="F13178" s="90"/>
      <c r="G13178" s="90"/>
      <c r="H13178" s="90"/>
    </row>
    <row r="13179" spans="1:8">
      <c r="A13179" s="90"/>
      <c r="B13179" s="90"/>
      <c r="C13179" s="90"/>
      <c r="D13179" s="90"/>
      <c r="E13179" s="90"/>
      <c r="F13179" s="90"/>
      <c r="G13179" s="90"/>
      <c r="H13179" s="90"/>
    </row>
    <row r="13180" spans="1:8">
      <c r="A13180" s="90"/>
      <c r="B13180" s="90"/>
      <c r="C13180" s="90"/>
      <c r="D13180" s="90"/>
      <c r="E13180" s="90"/>
      <c r="F13180" s="90"/>
      <c r="G13180" s="90"/>
      <c r="H13180" s="90"/>
    </row>
    <row r="13181" spans="1:8">
      <c r="A13181" s="90"/>
      <c r="B13181" s="90"/>
      <c r="C13181" s="90"/>
      <c r="D13181" s="90"/>
      <c r="E13181" s="90"/>
      <c r="F13181" s="90"/>
      <c r="G13181" s="90"/>
      <c r="H13181" s="90"/>
    </row>
    <row r="13182" spans="1:8">
      <c r="A13182" s="90"/>
      <c r="B13182" s="90"/>
      <c r="C13182" s="90"/>
      <c r="D13182" s="90"/>
      <c r="E13182" s="90"/>
      <c r="F13182" s="90"/>
      <c r="G13182" s="90"/>
      <c r="H13182" s="90"/>
    </row>
    <row r="13183" spans="1:8">
      <c r="A13183" s="90"/>
      <c r="B13183" s="90"/>
      <c r="C13183" s="90"/>
      <c r="D13183" s="90"/>
      <c r="E13183" s="90"/>
      <c r="F13183" s="90"/>
      <c r="G13183" s="90"/>
      <c r="H13183" s="90"/>
    </row>
    <row r="13184" spans="1:8">
      <c r="A13184" s="90"/>
      <c r="B13184" s="90"/>
      <c r="C13184" s="90"/>
      <c r="D13184" s="90"/>
      <c r="E13184" s="90"/>
      <c r="F13184" s="90"/>
      <c r="G13184" s="90"/>
      <c r="H13184" s="90"/>
    </row>
    <row r="13185" spans="1:8">
      <c r="A13185" s="90"/>
      <c r="B13185" s="90"/>
      <c r="C13185" s="90"/>
      <c r="D13185" s="90"/>
      <c r="E13185" s="90"/>
      <c r="F13185" s="90"/>
      <c r="G13185" s="90"/>
      <c r="H13185" s="90"/>
    </row>
    <row r="13186" spans="1:8">
      <c r="A13186" s="90"/>
      <c r="B13186" s="90"/>
      <c r="C13186" s="90"/>
      <c r="D13186" s="90"/>
      <c r="E13186" s="90"/>
      <c r="F13186" s="90"/>
      <c r="G13186" s="90"/>
      <c r="H13186" s="90"/>
    </row>
    <row r="13187" spans="1:8">
      <c r="A13187" s="90"/>
      <c r="B13187" s="90"/>
      <c r="C13187" s="90"/>
      <c r="D13187" s="90"/>
      <c r="E13187" s="90"/>
      <c r="F13187" s="90"/>
      <c r="G13187" s="90"/>
      <c r="H13187" s="90"/>
    </row>
    <row r="13188" spans="1:8">
      <c r="A13188" s="90"/>
      <c r="B13188" s="90"/>
      <c r="C13188" s="90"/>
      <c r="D13188" s="90"/>
      <c r="E13188" s="90"/>
      <c r="F13188" s="90"/>
      <c r="G13188" s="90"/>
      <c r="H13188" s="90"/>
    </row>
    <row r="13189" spans="1:8">
      <c r="A13189" s="90"/>
      <c r="B13189" s="90"/>
      <c r="C13189" s="90"/>
      <c r="D13189" s="90"/>
      <c r="E13189" s="90"/>
      <c r="F13189" s="90"/>
      <c r="G13189" s="90"/>
      <c r="H13189" s="90"/>
    </row>
    <row r="13190" spans="1:8">
      <c r="A13190" s="90"/>
      <c r="B13190" s="90"/>
      <c r="C13190" s="90"/>
      <c r="D13190" s="90"/>
      <c r="E13190" s="90"/>
      <c r="F13190" s="90"/>
      <c r="G13190" s="90"/>
      <c r="H13190" s="90"/>
    </row>
    <row r="13191" spans="1:8">
      <c r="A13191" s="90"/>
      <c r="B13191" s="90"/>
      <c r="C13191" s="90"/>
      <c r="D13191" s="90"/>
      <c r="E13191" s="90"/>
      <c r="F13191" s="90"/>
      <c r="G13191" s="90"/>
      <c r="H13191" s="90"/>
    </row>
    <row r="13192" spans="1:8">
      <c r="A13192" s="90"/>
      <c r="B13192" s="90"/>
      <c r="C13192" s="90"/>
      <c r="D13192" s="90"/>
      <c r="E13192" s="90"/>
      <c r="F13192" s="90"/>
      <c r="G13192" s="90"/>
      <c r="H13192" s="90"/>
    </row>
    <row r="13193" spans="1:8">
      <c r="A13193" s="90"/>
      <c r="B13193" s="90"/>
      <c r="C13193" s="90"/>
      <c r="D13193" s="90"/>
      <c r="E13193" s="90"/>
      <c r="F13193" s="90"/>
      <c r="G13193" s="90"/>
      <c r="H13193" s="90"/>
    </row>
    <row r="13194" spans="1:8">
      <c r="A13194" s="90"/>
      <c r="B13194" s="90"/>
      <c r="C13194" s="90"/>
      <c r="D13194" s="90"/>
      <c r="E13194" s="90"/>
      <c r="F13194" s="90"/>
      <c r="G13194" s="90"/>
      <c r="H13194" s="90"/>
    </row>
    <row r="13195" spans="1:8">
      <c r="A13195" s="90"/>
      <c r="B13195" s="90"/>
      <c r="C13195" s="90"/>
      <c r="D13195" s="90"/>
      <c r="E13195" s="90"/>
      <c r="F13195" s="90"/>
      <c r="G13195" s="90"/>
      <c r="H13195" s="90"/>
    </row>
    <row r="13196" spans="1:8">
      <c r="A13196" s="90"/>
      <c r="B13196" s="90"/>
      <c r="C13196" s="90"/>
      <c r="D13196" s="90"/>
      <c r="E13196" s="90"/>
      <c r="F13196" s="90"/>
      <c r="G13196" s="90"/>
      <c r="H13196" s="90"/>
    </row>
    <row r="13197" spans="1:8">
      <c r="A13197" s="90"/>
      <c r="B13197" s="90"/>
      <c r="C13197" s="90"/>
      <c r="D13197" s="90"/>
      <c r="E13197" s="90"/>
      <c r="F13197" s="90"/>
      <c r="G13197" s="90"/>
      <c r="H13197" s="90"/>
    </row>
    <row r="13198" spans="1:8">
      <c r="A13198" s="90"/>
      <c r="B13198" s="90"/>
      <c r="C13198" s="90"/>
      <c r="D13198" s="90"/>
      <c r="E13198" s="90"/>
      <c r="F13198" s="90"/>
      <c r="G13198" s="90"/>
      <c r="H13198" s="90"/>
    </row>
    <row r="13199" spans="1:8">
      <c r="A13199" s="90"/>
      <c r="B13199" s="90"/>
      <c r="C13199" s="90"/>
      <c r="D13199" s="90"/>
      <c r="E13199" s="90"/>
      <c r="F13199" s="90"/>
      <c r="G13199" s="90"/>
      <c r="H13199" s="90"/>
    </row>
    <row r="13200" spans="1:8">
      <c r="A13200" s="90"/>
      <c r="B13200" s="90"/>
      <c r="C13200" s="90"/>
      <c r="D13200" s="90"/>
      <c r="E13200" s="90"/>
      <c r="F13200" s="90"/>
      <c r="G13200" s="90"/>
      <c r="H13200" s="90"/>
    </row>
    <row r="13201" spans="1:8">
      <c r="A13201" s="90"/>
      <c r="B13201" s="90"/>
      <c r="C13201" s="90"/>
      <c r="D13201" s="90"/>
      <c r="E13201" s="90"/>
      <c r="F13201" s="90"/>
      <c r="G13201" s="90"/>
      <c r="H13201" s="90"/>
    </row>
    <row r="13202" spans="1:8">
      <c r="A13202" s="90"/>
      <c r="B13202" s="90"/>
      <c r="C13202" s="90"/>
      <c r="D13202" s="90"/>
      <c r="E13202" s="90"/>
      <c r="F13202" s="90"/>
      <c r="G13202" s="90"/>
      <c r="H13202" s="90"/>
    </row>
    <row r="13203" spans="1:8">
      <c r="A13203" s="90"/>
      <c r="B13203" s="90"/>
      <c r="C13203" s="90"/>
      <c r="D13203" s="90"/>
      <c r="E13203" s="90"/>
      <c r="F13203" s="90"/>
      <c r="G13203" s="90"/>
      <c r="H13203" s="90"/>
    </row>
    <row r="13204" spans="1:8">
      <c r="A13204" s="90"/>
      <c r="B13204" s="90"/>
      <c r="C13204" s="90"/>
      <c r="D13204" s="90"/>
      <c r="E13204" s="90"/>
      <c r="F13204" s="90"/>
      <c r="G13204" s="90"/>
      <c r="H13204" s="90"/>
    </row>
    <row r="13205" spans="1:8">
      <c r="A13205" s="90"/>
      <c r="B13205" s="90"/>
      <c r="C13205" s="90"/>
      <c r="D13205" s="90"/>
      <c r="E13205" s="90"/>
      <c r="F13205" s="90"/>
      <c r="G13205" s="90"/>
      <c r="H13205" s="90"/>
    </row>
    <row r="13206" spans="1:8">
      <c r="A13206" s="90"/>
      <c r="B13206" s="90"/>
      <c r="C13206" s="90"/>
      <c r="D13206" s="90"/>
      <c r="E13206" s="90"/>
      <c r="F13206" s="90"/>
      <c r="G13206" s="90"/>
      <c r="H13206" s="90"/>
    </row>
    <row r="13207" spans="1:8">
      <c r="A13207" s="90"/>
      <c r="B13207" s="90"/>
      <c r="C13207" s="90"/>
      <c r="D13207" s="90"/>
      <c r="E13207" s="90"/>
      <c r="F13207" s="90"/>
      <c r="G13207" s="90"/>
      <c r="H13207" s="90"/>
    </row>
    <row r="13208" spans="1:8">
      <c r="A13208" s="90"/>
      <c r="B13208" s="90"/>
      <c r="C13208" s="90"/>
      <c r="D13208" s="90"/>
      <c r="E13208" s="90"/>
      <c r="F13208" s="90"/>
      <c r="G13208" s="90"/>
      <c r="H13208" s="90"/>
    </row>
    <row r="13209" spans="1:8">
      <c r="A13209" s="90"/>
      <c r="B13209" s="90"/>
      <c r="C13209" s="90"/>
      <c r="D13209" s="90"/>
      <c r="E13209" s="90"/>
      <c r="F13209" s="90"/>
      <c r="G13209" s="90"/>
      <c r="H13209" s="90"/>
    </row>
    <row r="13210" spans="1:8">
      <c r="A13210" s="90"/>
      <c r="B13210" s="90"/>
      <c r="C13210" s="90"/>
      <c r="D13210" s="90"/>
      <c r="E13210" s="90"/>
      <c r="F13210" s="90"/>
      <c r="G13210" s="90"/>
      <c r="H13210" s="90"/>
    </row>
    <row r="13211" spans="1:8">
      <c r="A13211" s="90"/>
      <c r="B13211" s="90"/>
      <c r="C13211" s="90"/>
      <c r="D13211" s="90"/>
      <c r="E13211" s="90"/>
      <c r="F13211" s="90"/>
      <c r="G13211" s="90"/>
      <c r="H13211" s="90"/>
    </row>
    <row r="13212" spans="1:8">
      <c r="A13212" s="90"/>
      <c r="B13212" s="90"/>
      <c r="C13212" s="90"/>
      <c r="D13212" s="90"/>
      <c r="E13212" s="90"/>
      <c r="F13212" s="90"/>
      <c r="G13212" s="90"/>
      <c r="H13212" s="90"/>
    </row>
    <row r="13213" spans="1:8">
      <c r="A13213" s="90"/>
      <c r="B13213" s="90"/>
      <c r="C13213" s="90"/>
      <c r="D13213" s="90"/>
      <c r="E13213" s="90"/>
      <c r="F13213" s="90"/>
      <c r="G13213" s="90"/>
      <c r="H13213" s="90"/>
    </row>
    <row r="13214" spans="1:8">
      <c r="A13214" s="90"/>
      <c r="B13214" s="90"/>
      <c r="C13214" s="90"/>
      <c r="D13214" s="90"/>
      <c r="E13214" s="90"/>
      <c r="F13214" s="90"/>
      <c r="G13214" s="90"/>
      <c r="H13214" s="90"/>
    </row>
    <row r="13215" spans="1:8">
      <c r="A13215" s="90"/>
      <c r="B13215" s="90"/>
      <c r="C13215" s="90"/>
      <c r="D13215" s="90"/>
      <c r="E13215" s="90"/>
      <c r="F13215" s="90"/>
      <c r="G13215" s="90"/>
      <c r="H13215" s="90"/>
    </row>
    <row r="13216" spans="1:8">
      <c r="A13216" s="90"/>
      <c r="B13216" s="90"/>
      <c r="C13216" s="90"/>
      <c r="D13216" s="90"/>
      <c r="E13216" s="90"/>
      <c r="F13216" s="90"/>
      <c r="G13216" s="90"/>
      <c r="H13216" s="90"/>
    </row>
    <row r="13217" spans="1:8">
      <c r="A13217" s="90"/>
      <c r="B13217" s="90"/>
      <c r="C13217" s="90"/>
      <c r="D13217" s="90"/>
      <c r="E13217" s="90"/>
      <c r="F13217" s="90"/>
      <c r="G13217" s="90"/>
      <c r="H13217" s="90"/>
    </row>
    <row r="13218" spans="1:8">
      <c r="A13218" s="90"/>
      <c r="B13218" s="90"/>
      <c r="C13218" s="90"/>
      <c r="D13218" s="90"/>
      <c r="E13218" s="90"/>
      <c r="F13218" s="90"/>
      <c r="G13218" s="90"/>
      <c r="H13218" s="90"/>
    </row>
    <row r="13219" spans="1:8">
      <c r="A13219" s="90"/>
      <c r="B13219" s="90"/>
      <c r="C13219" s="90"/>
      <c r="D13219" s="90"/>
      <c r="E13219" s="90"/>
      <c r="F13219" s="90"/>
      <c r="G13219" s="90"/>
      <c r="H13219" s="90"/>
    </row>
    <row r="13220" spans="1:8">
      <c r="A13220" s="90"/>
      <c r="B13220" s="90"/>
      <c r="C13220" s="90"/>
      <c r="D13220" s="90"/>
      <c r="E13220" s="90"/>
      <c r="F13220" s="90"/>
      <c r="G13220" s="90"/>
      <c r="H13220" s="90"/>
    </row>
    <row r="13221" spans="1:8">
      <c r="A13221" s="90"/>
      <c r="B13221" s="90"/>
      <c r="C13221" s="90"/>
      <c r="D13221" s="90"/>
      <c r="E13221" s="90"/>
      <c r="F13221" s="90"/>
      <c r="G13221" s="90"/>
      <c r="H13221" s="90"/>
    </row>
    <row r="13222" spans="1:8">
      <c r="A13222" s="90"/>
      <c r="B13222" s="90"/>
      <c r="C13222" s="90"/>
      <c r="D13222" s="90"/>
      <c r="E13222" s="90"/>
      <c r="F13222" s="90"/>
      <c r="G13222" s="90"/>
      <c r="H13222" s="90"/>
    </row>
    <row r="13223" spans="1:8">
      <c r="A13223" s="90"/>
      <c r="B13223" s="90"/>
      <c r="C13223" s="90"/>
      <c r="D13223" s="90"/>
      <c r="E13223" s="90"/>
      <c r="F13223" s="90"/>
      <c r="G13223" s="90"/>
      <c r="H13223" s="90"/>
    </row>
    <row r="13224" spans="1:8">
      <c r="A13224" s="90"/>
      <c r="B13224" s="90"/>
      <c r="C13224" s="90"/>
      <c r="D13224" s="90"/>
      <c r="E13224" s="90"/>
      <c r="F13224" s="90"/>
      <c r="G13224" s="90"/>
      <c r="H13224" s="90"/>
    </row>
    <row r="13225" spans="1:8">
      <c r="A13225" s="90"/>
      <c r="B13225" s="90"/>
      <c r="C13225" s="90"/>
      <c r="D13225" s="90"/>
      <c r="E13225" s="90"/>
      <c r="F13225" s="90"/>
      <c r="G13225" s="90"/>
      <c r="H13225" s="90"/>
    </row>
    <row r="13226" spans="1:8">
      <c r="A13226" s="90"/>
      <c r="B13226" s="90"/>
      <c r="C13226" s="90"/>
      <c r="D13226" s="90"/>
      <c r="E13226" s="90"/>
      <c r="F13226" s="90"/>
      <c r="G13226" s="90"/>
      <c r="H13226" s="90"/>
    </row>
    <row r="13227" spans="1:8">
      <c r="A13227" s="90"/>
      <c r="B13227" s="90"/>
      <c r="C13227" s="90"/>
      <c r="D13227" s="90"/>
      <c r="E13227" s="90"/>
      <c r="F13227" s="90"/>
      <c r="G13227" s="90"/>
      <c r="H13227" s="90"/>
    </row>
    <row r="13228" spans="1:8">
      <c r="A13228" s="90"/>
      <c r="B13228" s="90"/>
      <c r="C13228" s="90"/>
      <c r="D13228" s="90"/>
      <c r="E13228" s="90"/>
      <c r="F13228" s="90"/>
      <c r="G13228" s="90"/>
      <c r="H13228" s="90"/>
    </row>
    <row r="13229" spans="1:8">
      <c r="A13229" s="90"/>
      <c r="B13229" s="90"/>
      <c r="C13229" s="90"/>
      <c r="D13229" s="90"/>
      <c r="E13229" s="90"/>
      <c r="F13229" s="90"/>
      <c r="G13229" s="90"/>
      <c r="H13229" s="90"/>
    </row>
    <row r="13230" spans="1:8">
      <c r="A13230" s="90"/>
      <c r="B13230" s="90"/>
      <c r="C13230" s="90"/>
      <c r="D13230" s="90"/>
      <c r="E13230" s="90"/>
      <c r="F13230" s="90"/>
      <c r="G13230" s="90"/>
      <c r="H13230" s="90"/>
    </row>
    <row r="13231" spans="1:8">
      <c r="A13231" s="90"/>
      <c r="B13231" s="90"/>
      <c r="C13231" s="90"/>
      <c r="D13231" s="90"/>
      <c r="E13231" s="90"/>
      <c r="F13231" s="90"/>
      <c r="G13231" s="90"/>
      <c r="H13231" s="90"/>
    </row>
    <row r="13232" spans="1:8">
      <c r="A13232" s="90"/>
      <c r="B13232" s="90"/>
      <c r="C13232" s="90"/>
      <c r="D13232" s="90"/>
      <c r="E13232" s="90"/>
      <c r="F13232" s="90"/>
      <c r="G13232" s="90"/>
      <c r="H13232" s="90"/>
    </row>
    <row r="13233" spans="1:8">
      <c r="A13233" s="90"/>
      <c r="B13233" s="90"/>
      <c r="C13233" s="90"/>
      <c r="D13233" s="90"/>
      <c r="E13233" s="90"/>
      <c r="F13233" s="90"/>
      <c r="G13233" s="90"/>
      <c r="H13233" s="90"/>
    </row>
    <row r="13234" spans="1:8">
      <c r="A13234" s="90"/>
      <c r="B13234" s="90"/>
      <c r="C13234" s="90"/>
      <c r="D13234" s="90"/>
      <c r="E13234" s="90"/>
      <c r="F13234" s="90"/>
      <c r="G13234" s="90"/>
      <c r="H13234" s="90"/>
    </row>
    <row r="13235" spans="1:8">
      <c r="A13235" s="90"/>
      <c r="B13235" s="90"/>
      <c r="C13235" s="90"/>
      <c r="D13235" s="90"/>
      <c r="E13235" s="90"/>
      <c r="F13235" s="90"/>
      <c r="G13235" s="90"/>
      <c r="H13235" s="90"/>
    </row>
    <row r="13236" spans="1:8">
      <c r="A13236" s="90"/>
      <c r="B13236" s="90"/>
      <c r="C13236" s="90"/>
      <c r="D13236" s="90"/>
      <c r="E13236" s="90"/>
      <c r="F13236" s="90"/>
      <c r="G13236" s="90"/>
      <c r="H13236" s="90"/>
    </row>
    <row r="13237" spans="1:8">
      <c r="A13237" s="90"/>
      <c r="B13237" s="90"/>
      <c r="C13237" s="90"/>
      <c r="D13237" s="90"/>
      <c r="E13237" s="90"/>
      <c r="F13237" s="90"/>
      <c r="G13237" s="90"/>
      <c r="H13237" s="90"/>
    </row>
    <row r="13238" spans="1:8">
      <c r="A13238" s="90"/>
      <c r="B13238" s="90"/>
      <c r="C13238" s="90"/>
      <c r="D13238" s="90"/>
      <c r="E13238" s="90"/>
      <c r="F13238" s="90"/>
      <c r="G13238" s="90"/>
      <c r="H13238" s="90"/>
    </row>
    <row r="13239" spans="1:8">
      <c r="A13239" s="90"/>
      <c r="B13239" s="90"/>
      <c r="C13239" s="90"/>
      <c r="D13239" s="90"/>
      <c r="E13239" s="90"/>
      <c r="F13239" s="90"/>
      <c r="G13239" s="90"/>
      <c r="H13239" s="90"/>
    </row>
    <row r="13240" spans="1:8">
      <c r="A13240" s="90"/>
      <c r="B13240" s="90"/>
      <c r="C13240" s="90"/>
      <c r="D13240" s="90"/>
      <c r="E13240" s="90"/>
      <c r="F13240" s="90"/>
      <c r="G13240" s="90"/>
      <c r="H13240" s="90"/>
    </row>
    <row r="13241" spans="1:8">
      <c r="A13241" s="90"/>
      <c r="B13241" s="90"/>
      <c r="C13241" s="90"/>
      <c r="D13241" s="90"/>
      <c r="E13241" s="90"/>
      <c r="F13241" s="90"/>
      <c r="G13241" s="90"/>
      <c r="H13241" s="90"/>
    </row>
    <row r="13242" spans="1:8">
      <c r="A13242" s="90"/>
      <c r="B13242" s="90"/>
      <c r="C13242" s="90"/>
      <c r="D13242" s="90"/>
      <c r="E13242" s="90"/>
      <c r="F13242" s="90"/>
      <c r="G13242" s="90"/>
      <c r="H13242" s="90"/>
    </row>
    <row r="13243" spans="1:8">
      <c r="A13243" s="90"/>
      <c r="B13243" s="90"/>
      <c r="C13243" s="90"/>
      <c r="D13243" s="90"/>
      <c r="E13243" s="90"/>
      <c r="F13243" s="90"/>
      <c r="G13243" s="90"/>
      <c r="H13243" s="90"/>
    </row>
    <row r="13244" spans="1:8">
      <c r="A13244" s="90"/>
      <c r="B13244" s="90"/>
      <c r="C13244" s="90"/>
      <c r="D13244" s="90"/>
      <c r="E13244" s="90"/>
      <c r="F13244" s="90"/>
      <c r="G13244" s="90"/>
      <c r="H13244" s="90"/>
    </row>
    <row r="13245" spans="1:8">
      <c r="A13245" s="90"/>
      <c r="B13245" s="90"/>
      <c r="C13245" s="90"/>
      <c r="D13245" s="90"/>
      <c r="E13245" s="90"/>
      <c r="F13245" s="90"/>
      <c r="G13245" s="90"/>
      <c r="H13245" s="90"/>
    </row>
    <row r="13246" spans="1:8">
      <c r="A13246" s="90"/>
      <c r="B13246" s="90"/>
      <c r="C13246" s="90"/>
      <c r="D13246" s="90"/>
      <c r="E13246" s="90"/>
      <c r="F13246" s="90"/>
      <c r="G13246" s="90"/>
      <c r="H13246" s="90"/>
    </row>
    <row r="13247" spans="1:8">
      <c r="A13247" s="90"/>
      <c r="B13247" s="90"/>
      <c r="C13247" s="90"/>
      <c r="D13247" s="90"/>
      <c r="E13247" s="90"/>
      <c r="F13247" s="90"/>
      <c r="G13247" s="90"/>
      <c r="H13247" s="90"/>
    </row>
    <row r="13248" spans="1:8">
      <c r="A13248" s="90"/>
      <c r="B13248" s="90"/>
      <c r="C13248" s="90"/>
      <c r="D13248" s="90"/>
      <c r="E13248" s="90"/>
      <c r="F13248" s="90"/>
      <c r="G13248" s="90"/>
      <c r="H13248" s="90"/>
    </row>
    <row r="13249" spans="1:8">
      <c r="A13249" s="90"/>
      <c r="B13249" s="90"/>
      <c r="C13249" s="90"/>
      <c r="D13249" s="90"/>
      <c r="E13249" s="90"/>
      <c r="F13249" s="90"/>
      <c r="G13249" s="90"/>
      <c r="H13249" s="90"/>
    </row>
    <row r="13250" spans="1:8">
      <c r="A13250" s="90"/>
      <c r="B13250" s="90"/>
      <c r="C13250" s="90"/>
      <c r="D13250" s="90"/>
      <c r="E13250" s="90"/>
      <c r="F13250" s="90"/>
      <c r="G13250" s="90"/>
      <c r="H13250" s="90"/>
    </row>
    <row r="13251" spans="1:8">
      <c r="A13251" s="90"/>
      <c r="B13251" s="90"/>
      <c r="C13251" s="90"/>
      <c r="D13251" s="90"/>
      <c r="E13251" s="90"/>
      <c r="F13251" s="90"/>
      <c r="G13251" s="90"/>
      <c r="H13251" s="90"/>
    </row>
    <row r="13252" spans="1:8">
      <c r="A13252" s="90"/>
      <c r="B13252" s="90"/>
      <c r="C13252" s="90"/>
      <c r="D13252" s="90"/>
      <c r="E13252" s="90"/>
      <c r="F13252" s="90"/>
      <c r="G13252" s="90"/>
      <c r="H13252" s="90"/>
    </row>
    <row r="13253" spans="1:8">
      <c r="A13253" s="90"/>
      <c r="B13253" s="90"/>
      <c r="C13253" s="90"/>
      <c r="D13253" s="90"/>
      <c r="E13253" s="90"/>
      <c r="F13253" s="90"/>
      <c r="G13253" s="90"/>
      <c r="H13253" s="90"/>
    </row>
    <row r="13254" spans="1:8">
      <c r="A13254" s="90"/>
      <c r="B13254" s="90"/>
      <c r="C13254" s="90"/>
      <c r="D13254" s="90"/>
      <c r="E13254" s="90"/>
      <c r="F13254" s="90"/>
      <c r="G13254" s="90"/>
      <c r="H13254" s="90"/>
    </row>
    <row r="13255" spans="1:8">
      <c r="A13255" s="90"/>
      <c r="B13255" s="90"/>
      <c r="C13255" s="90"/>
      <c r="D13255" s="90"/>
      <c r="E13255" s="90"/>
      <c r="F13255" s="90"/>
      <c r="G13255" s="90"/>
      <c r="H13255" s="90"/>
    </row>
    <row r="13256" spans="1:8">
      <c r="A13256" s="90"/>
      <c r="B13256" s="90"/>
      <c r="C13256" s="90"/>
      <c r="D13256" s="90"/>
      <c r="E13256" s="90"/>
      <c r="F13256" s="90"/>
      <c r="G13256" s="90"/>
      <c r="H13256" s="90"/>
    </row>
    <row r="13257" spans="1:8">
      <c r="A13257" s="90"/>
      <c r="B13257" s="90"/>
      <c r="C13257" s="90"/>
      <c r="D13257" s="90"/>
      <c r="E13257" s="90"/>
      <c r="F13257" s="90"/>
      <c r="G13257" s="90"/>
      <c r="H13257" s="90"/>
    </row>
    <row r="13258" spans="1:8">
      <c r="A13258" s="90"/>
      <c r="B13258" s="90"/>
      <c r="C13258" s="90"/>
      <c r="D13258" s="90"/>
      <c r="E13258" s="90"/>
      <c r="F13258" s="90"/>
      <c r="G13258" s="90"/>
      <c r="H13258" s="90"/>
    </row>
    <row r="13259" spans="1:8">
      <c r="A13259" s="90"/>
      <c r="B13259" s="90"/>
      <c r="C13259" s="90"/>
      <c r="D13259" s="90"/>
      <c r="E13259" s="90"/>
      <c r="F13259" s="90"/>
      <c r="G13259" s="90"/>
      <c r="H13259" s="90"/>
    </row>
    <row r="13260" spans="1:8">
      <c r="A13260" s="90"/>
      <c r="B13260" s="90"/>
      <c r="C13260" s="90"/>
      <c r="D13260" s="90"/>
      <c r="E13260" s="90"/>
      <c r="F13260" s="90"/>
      <c r="G13260" s="90"/>
      <c r="H13260" s="90"/>
    </row>
    <row r="13261" spans="1:8">
      <c r="A13261" s="90"/>
      <c r="B13261" s="90"/>
      <c r="C13261" s="90"/>
      <c r="D13261" s="90"/>
      <c r="E13261" s="90"/>
      <c r="F13261" s="90"/>
      <c r="G13261" s="90"/>
      <c r="H13261" s="90"/>
    </row>
    <row r="13262" spans="1:8">
      <c r="A13262" s="90"/>
      <c r="B13262" s="90"/>
      <c r="C13262" s="90"/>
      <c r="D13262" s="90"/>
      <c r="E13262" s="90"/>
      <c r="F13262" s="90"/>
      <c r="G13262" s="90"/>
      <c r="H13262" s="90"/>
    </row>
    <row r="13263" spans="1:8">
      <c r="A13263" s="90"/>
      <c r="B13263" s="90"/>
      <c r="C13263" s="90"/>
      <c r="D13263" s="90"/>
      <c r="E13263" s="90"/>
      <c r="F13263" s="90"/>
      <c r="G13263" s="90"/>
      <c r="H13263" s="90"/>
    </row>
    <row r="13264" spans="1:8">
      <c r="A13264" s="90"/>
      <c r="B13264" s="90"/>
      <c r="C13264" s="90"/>
      <c r="D13264" s="90"/>
      <c r="E13264" s="90"/>
      <c r="F13264" s="90"/>
      <c r="G13264" s="90"/>
      <c r="H13264" s="90"/>
    </row>
    <row r="13265" spans="1:8">
      <c r="A13265" s="90"/>
      <c r="B13265" s="90"/>
      <c r="C13265" s="90"/>
      <c r="D13265" s="90"/>
      <c r="E13265" s="90"/>
      <c r="F13265" s="90"/>
      <c r="G13265" s="90"/>
      <c r="H13265" s="90"/>
    </row>
    <row r="13266" spans="1:8">
      <c r="A13266" s="90"/>
      <c r="B13266" s="90"/>
      <c r="C13266" s="90"/>
      <c r="D13266" s="90"/>
      <c r="E13266" s="90"/>
      <c r="F13266" s="90"/>
      <c r="G13266" s="90"/>
      <c r="H13266" s="90"/>
    </row>
    <row r="13267" spans="1:8">
      <c r="A13267" s="90"/>
      <c r="B13267" s="90"/>
      <c r="C13267" s="90"/>
      <c r="D13267" s="90"/>
      <c r="E13267" s="90"/>
      <c r="F13267" s="90"/>
      <c r="G13267" s="90"/>
      <c r="H13267" s="90"/>
    </row>
    <row r="13268" spans="1:8">
      <c r="A13268" s="90"/>
      <c r="B13268" s="90"/>
      <c r="C13268" s="90"/>
      <c r="D13268" s="90"/>
      <c r="E13268" s="90"/>
      <c r="F13268" s="90"/>
      <c r="G13268" s="90"/>
      <c r="H13268" s="90"/>
    </row>
    <row r="13269" spans="1:8">
      <c r="A13269" s="90"/>
      <c r="B13269" s="90"/>
      <c r="C13269" s="90"/>
      <c r="D13269" s="90"/>
      <c r="E13269" s="90"/>
      <c r="F13269" s="90"/>
      <c r="G13269" s="90"/>
      <c r="H13269" s="90"/>
    </row>
    <row r="13270" spans="1:8">
      <c r="A13270" s="90"/>
      <c r="B13270" s="90"/>
      <c r="C13270" s="90"/>
      <c r="D13270" s="90"/>
      <c r="E13270" s="90"/>
      <c r="F13270" s="90"/>
      <c r="G13270" s="90"/>
      <c r="H13270" s="90"/>
    </row>
    <row r="13271" spans="1:8">
      <c r="A13271" s="90"/>
      <c r="B13271" s="90"/>
      <c r="C13271" s="90"/>
      <c r="D13271" s="90"/>
      <c r="E13271" s="90"/>
      <c r="F13271" s="90"/>
      <c r="G13271" s="90"/>
      <c r="H13271" s="90"/>
    </row>
    <row r="13272" spans="1:8">
      <c r="A13272" s="90"/>
      <c r="B13272" s="90"/>
      <c r="C13272" s="90"/>
      <c r="D13272" s="90"/>
      <c r="E13272" s="90"/>
      <c r="F13272" s="90"/>
      <c r="G13272" s="90"/>
      <c r="H13272" s="90"/>
    </row>
    <row r="13273" spans="1:8">
      <c r="A13273" s="90"/>
      <c r="B13273" s="90"/>
      <c r="C13273" s="90"/>
      <c r="D13273" s="90"/>
      <c r="E13273" s="90"/>
      <c r="F13273" s="90"/>
      <c r="G13273" s="90"/>
      <c r="H13273" s="90"/>
    </row>
    <row r="13274" spans="1:8">
      <c r="A13274" s="90"/>
      <c r="B13274" s="90"/>
      <c r="C13274" s="90"/>
      <c r="D13274" s="90"/>
      <c r="E13274" s="90"/>
      <c r="F13274" s="90"/>
      <c r="G13274" s="90"/>
      <c r="H13274" s="90"/>
    </row>
    <row r="13275" spans="1:8">
      <c r="A13275" s="90"/>
      <c r="B13275" s="90"/>
      <c r="C13275" s="90"/>
      <c r="D13275" s="90"/>
      <c r="E13275" s="90"/>
      <c r="F13275" s="90"/>
      <c r="G13275" s="90"/>
      <c r="H13275" s="90"/>
    </row>
    <row r="13276" spans="1:8">
      <c r="A13276" s="90"/>
      <c r="B13276" s="90"/>
      <c r="C13276" s="90"/>
      <c r="D13276" s="90"/>
      <c r="E13276" s="90"/>
      <c r="F13276" s="90"/>
      <c r="G13276" s="90"/>
      <c r="H13276" s="90"/>
    </row>
    <row r="13277" spans="1:8">
      <c r="A13277" s="90"/>
      <c r="B13277" s="90"/>
      <c r="C13277" s="90"/>
      <c r="D13277" s="90"/>
      <c r="E13277" s="90"/>
      <c r="F13277" s="90"/>
      <c r="G13277" s="90"/>
      <c r="H13277" s="90"/>
    </row>
    <row r="13278" spans="1:8">
      <c r="A13278" s="90"/>
      <c r="B13278" s="90"/>
      <c r="C13278" s="90"/>
      <c r="D13278" s="90"/>
      <c r="E13278" s="90"/>
      <c r="F13278" s="90"/>
      <c r="G13278" s="90"/>
      <c r="H13278" s="90"/>
    </row>
    <row r="13279" spans="1:8">
      <c r="A13279" s="90"/>
      <c r="B13279" s="90"/>
      <c r="C13279" s="90"/>
      <c r="D13279" s="90"/>
      <c r="E13279" s="90"/>
      <c r="F13279" s="90"/>
      <c r="G13279" s="90"/>
      <c r="H13279" s="90"/>
    </row>
    <row r="13280" spans="1:8">
      <c r="A13280" s="90"/>
      <c r="B13280" s="90"/>
      <c r="C13280" s="90"/>
      <c r="D13280" s="90"/>
      <c r="E13280" s="90"/>
      <c r="F13280" s="90"/>
      <c r="G13280" s="90"/>
      <c r="H13280" s="90"/>
    </row>
    <row r="13281" spans="1:8">
      <c r="A13281" s="90"/>
      <c r="B13281" s="90"/>
      <c r="C13281" s="90"/>
      <c r="D13281" s="90"/>
      <c r="E13281" s="90"/>
      <c r="F13281" s="90"/>
      <c r="G13281" s="90"/>
      <c r="H13281" s="90"/>
    </row>
    <row r="13282" spans="1:8">
      <c r="A13282" s="90"/>
      <c r="B13282" s="90"/>
      <c r="C13282" s="90"/>
      <c r="D13282" s="90"/>
      <c r="E13282" s="90"/>
      <c r="F13282" s="90"/>
      <c r="G13282" s="90"/>
      <c r="H13282" s="90"/>
    </row>
    <row r="13283" spans="1:8">
      <c r="A13283" s="90"/>
      <c r="B13283" s="90"/>
      <c r="C13283" s="90"/>
      <c r="D13283" s="90"/>
      <c r="E13283" s="90"/>
      <c r="F13283" s="90"/>
      <c r="G13283" s="90"/>
      <c r="H13283" s="90"/>
    </row>
    <row r="13284" spans="1:8">
      <c r="A13284" s="90"/>
      <c r="B13284" s="90"/>
      <c r="C13284" s="90"/>
      <c r="D13284" s="90"/>
      <c r="E13284" s="90"/>
      <c r="F13284" s="90"/>
      <c r="G13284" s="90"/>
      <c r="H13284" s="90"/>
    </row>
    <row r="13285" spans="1:8">
      <c r="A13285" s="90"/>
      <c r="B13285" s="90"/>
      <c r="C13285" s="90"/>
      <c r="D13285" s="90"/>
      <c r="E13285" s="90"/>
      <c r="F13285" s="90"/>
      <c r="G13285" s="90"/>
      <c r="H13285" s="90"/>
    </row>
    <row r="13286" spans="1:8">
      <c r="A13286" s="90"/>
      <c r="B13286" s="90"/>
      <c r="C13286" s="90"/>
      <c r="D13286" s="90"/>
      <c r="E13286" s="90"/>
      <c r="F13286" s="90"/>
      <c r="G13286" s="90"/>
      <c r="H13286" s="90"/>
    </row>
    <row r="13287" spans="1:8">
      <c r="A13287" s="90"/>
      <c r="B13287" s="90"/>
      <c r="C13287" s="90"/>
      <c r="D13287" s="90"/>
      <c r="E13287" s="90"/>
      <c r="F13287" s="90"/>
      <c r="G13287" s="90"/>
      <c r="H13287" s="90"/>
    </row>
    <row r="13288" spans="1:8">
      <c r="A13288" s="90"/>
      <c r="B13288" s="90"/>
      <c r="C13288" s="90"/>
      <c r="D13288" s="90"/>
      <c r="E13288" s="90"/>
      <c r="F13288" s="90"/>
      <c r="G13288" s="90"/>
      <c r="H13288" s="90"/>
    </row>
    <row r="13289" spans="1:8">
      <c r="A13289" s="90"/>
      <c r="B13289" s="90"/>
      <c r="C13289" s="90"/>
      <c r="D13289" s="90"/>
      <c r="E13289" s="90"/>
      <c r="F13289" s="90"/>
      <c r="G13289" s="90"/>
      <c r="H13289" s="90"/>
    </row>
    <row r="13290" spans="1:8">
      <c r="A13290" s="90"/>
      <c r="B13290" s="90"/>
      <c r="C13290" s="90"/>
      <c r="D13290" s="90"/>
      <c r="E13290" s="90"/>
      <c r="F13290" s="90"/>
      <c r="G13290" s="90"/>
      <c r="H13290" s="90"/>
    </row>
    <row r="13291" spans="1:8">
      <c r="A13291" s="90"/>
      <c r="B13291" s="90"/>
      <c r="C13291" s="90"/>
      <c r="D13291" s="90"/>
      <c r="E13291" s="90"/>
      <c r="F13291" s="90"/>
      <c r="G13291" s="90"/>
      <c r="H13291" s="90"/>
    </row>
    <row r="13292" spans="1:8">
      <c r="A13292" s="90"/>
      <c r="B13292" s="90"/>
      <c r="C13292" s="90"/>
      <c r="D13292" s="90"/>
      <c r="E13292" s="90"/>
      <c r="F13292" s="90"/>
      <c r="G13292" s="90"/>
      <c r="H13292" s="90"/>
    </row>
    <row r="13293" spans="1:8">
      <c r="A13293" s="90"/>
      <c r="B13293" s="90"/>
      <c r="C13293" s="90"/>
      <c r="D13293" s="90"/>
      <c r="E13293" s="90"/>
      <c r="F13293" s="90"/>
      <c r="G13293" s="90"/>
      <c r="H13293" s="90"/>
    </row>
    <row r="13294" spans="1:8">
      <c r="A13294" s="90"/>
      <c r="B13294" s="90"/>
      <c r="C13294" s="90"/>
      <c r="D13294" s="90"/>
      <c r="E13294" s="90"/>
      <c r="F13294" s="90"/>
      <c r="G13294" s="90"/>
      <c r="H13294" s="90"/>
    </row>
    <row r="13295" spans="1:8">
      <c r="A13295" s="90"/>
      <c r="B13295" s="90"/>
      <c r="C13295" s="90"/>
      <c r="D13295" s="90"/>
      <c r="E13295" s="90"/>
      <c r="F13295" s="90"/>
      <c r="G13295" s="90"/>
      <c r="H13295" s="90"/>
    </row>
    <row r="13296" spans="1:8">
      <c r="A13296" s="90"/>
      <c r="B13296" s="90"/>
      <c r="C13296" s="90"/>
      <c r="D13296" s="90"/>
      <c r="E13296" s="90"/>
      <c r="F13296" s="90"/>
      <c r="G13296" s="90"/>
      <c r="H13296" s="90"/>
    </row>
    <row r="13297" spans="1:8">
      <c r="A13297" s="90"/>
      <c r="B13297" s="90"/>
      <c r="C13297" s="90"/>
      <c r="D13297" s="90"/>
      <c r="E13297" s="90"/>
      <c r="F13297" s="90"/>
      <c r="G13297" s="90"/>
      <c r="H13297" s="90"/>
    </row>
    <row r="13298" spans="1:8">
      <c r="A13298" s="90"/>
      <c r="B13298" s="90"/>
      <c r="C13298" s="90"/>
      <c r="D13298" s="90"/>
      <c r="E13298" s="90"/>
      <c r="F13298" s="90"/>
      <c r="G13298" s="90"/>
      <c r="H13298" s="90"/>
    </row>
    <row r="13299" spans="1:8">
      <c r="A13299" s="90"/>
      <c r="B13299" s="90"/>
      <c r="C13299" s="90"/>
      <c r="D13299" s="90"/>
      <c r="E13299" s="90"/>
      <c r="F13299" s="90"/>
      <c r="G13299" s="90"/>
      <c r="H13299" s="90"/>
    </row>
    <row r="13300" spans="1:8">
      <c r="A13300" s="90"/>
      <c r="B13300" s="90"/>
      <c r="C13300" s="90"/>
      <c r="D13300" s="90"/>
      <c r="E13300" s="90"/>
      <c r="F13300" s="90"/>
      <c r="G13300" s="90"/>
      <c r="H13300" s="90"/>
    </row>
    <row r="13301" spans="1:8">
      <c r="A13301" s="90"/>
      <c r="B13301" s="90"/>
      <c r="C13301" s="90"/>
      <c r="D13301" s="90"/>
      <c r="E13301" s="90"/>
      <c r="F13301" s="90"/>
      <c r="G13301" s="90"/>
      <c r="H13301" s="90"/>
    </row>
    <row r="13302" spans="1:8">
      <c r="A13302" s="90"/>
      <c r="B13302" s="90"/>
      <c r="C13302" s="90"/>
      <c r="D13302" s="90"/>
      <c r="E13302" s="90"/>
      <c r="F13302" s="90"/>
      <c r="G13302" s="90"/>
      <c r="H13302" s="90"/>
    </row>
    <row r="13303" spans="1:8">
      <c r="A13303" s="90"/>
      <c r="B13303" s="90"/>
      <c r="C13303" s="90"/>
      <c r="D13303" s="90"/>
      <c r="E13303" s="90"/>
      <c r="F13303" s="90"/>
      <c r="G13303" s="90"/>
      <c r="H13303" s="90"/>
    </row>
    <row r="13304" spans="1:8">
      <c r="A13304" s="90"/>
      <c r="B13304" s="90"/>
      <c r="C13304" s="90"/>
      <c r="D13304" s="90"/>
      <c r="E13304" s="90"/>
      <c r="F13304" s="90"/>
      <c r="G13304" s="90"/>
      <c r="H13304" s="90"/>
    </row>
    <row r="13305" spans="1:8">
      <c r="A13305" s="90"/>
      <c r="B13305" s="90"/>
      <c r="C13305" s="90"/>
      <c r="D13305" s="90"/>
      <c r="E13305" s="90"/>
      <c r="F13305" s="90"/>
      <c r="G13305" s="90"/>
      <c r="H13305" s="90"/>
    </row>
    <row r="13306" spans="1:8">
      <c r="A13306" s="90"/>
      <c r="B13306" s="90"/>
      <c r="C13306" s="90"/>
      <c r="D13306" s="90"/>
      <c r="E13306" s="90"/>
      <c r="F13306" s="90"/>
      <c r="G13306" s="90"/>
      <c r="H13306" s="90"/>
    </row>
    <row r="13307" spans="1:8">
      <c r="A13307" s="90"/>
      <c r="B13307" s="90"/>
      <c r="C13307" s="90"/>
      <c r="D13307" s="90"/>
      <c r="E13307" s="90"/>
      <c r="F13307" s="90"/>
      <c r="G13307" s="90"/>
      <c r="H13307" s="90"/>
    </row>
    <row r="13308" spans="1:8">
      <c r="A13308" s="90"/>
      <c r="B13308" s="90"/>
      <c r="C13308" s="90"/>
      <c r="D13308" s="90"/>
      <c r="E13308" s="90"/>
      <c r="F13308" s="90"/>
      <c r="G13308" s="90"/>
      <c r="H13308" s="90"/>
    </row>
    <row r="13309" spans="1:8">
      <c r="A13309" s="90"/>
      <c r="B13309" s="90"/>
      <c r="C13309" s="90"/>
      <c r="D13309" s="90"/>
      <c r="E13309" s="90"/>
      <c r="F13309" s="90"/>
      <c r="G13309" s="90"/>
      <c r="H13309" s="90"/>
    </row>
    <row r="13310" spans="1:8">
      <c r="A13310" s="90"/>
      <c r="B13310" s="90"/>
      <c r="C13310" s="90"/>
      <c r="D13310" s="90"/>
      <c r="E13310" s="90"/>
      <c r="F13310" s="90"/>
      <c r="G13310" s="90"/>
      <c r="H13310" s="90"/>
    </row>
    <row r="13311" spans="1:8">
      <c r="A13311" s="90"/>
      <c r="B13311" s="90"/>
      <c r="C13311" s="90"/>
      <c r="D13311" s="90"/>
      <c r="E13311" s="90"/>
      <c r="F13311" s="90"/>
      <c r="G13311" s="90"/>
      <c r="H13311" s="90"/>
    </row>
    <row r="13312" spans="1:8">
      <c r="A13312" s="90"/>
      <c r="B13312" s="90"/>
      <c r="C13312" s="90"/>
      <c r="D13312" s="90"/>
      <c r="E13312" s="90"/>
      <c r="F13312" s="90"/>
      <c r="G13312" s="90"/>
      <c r="H13312" s="90"/>
    </row>
    <row r="13313" spans="1:8">
      <c r="A13313" s="90"/>
      <c r="B13313" s="90"/>
      <c r="C13313" s="90"/>
      <c r="D13313" s="90"/>
      <c r="E13313" s="90"/>
      <c r="F13313" s="90"/>
      <c r="G13313" s="90"/>
      <c r="H13313" s="90"/>
    </row>
    <row r="13314" spans="1:8">
      <c r="A13314" s="90"/>
      <c r="B13314" s="90"/>
      <c r="C13314" s="90"/>
      <c r="D13314" s="90"/>
      <c r="E13314" s="90"/>
      <c r="F13314" s="90"/>
      <c r="G13314" s="90"/>
      <c r="H13314" s="90"/>
    </row>
    <row r="13315" spans="1:8">
      <c r="A13315" s="90"/>
      <c r="B13315" s="90"/>
      <c r="C13315" s="90"/>
      <c r="D13315" s="90"/>
      <c r="E13315" s="90"/>
      <c r="F13315" s="90"/>
      <c r="G13315" s="90"/>
      <c r="H13315" s="90"/>
    </row>
    <row r="13316" spans="1:8">
      <c r="A13316" s="90"/>
      <c r="B13316" s="90"/>
      <c r="C13316" s="90"/>
      <c r="D13316" s="90"/>
      <c r="E13316" s="90"/>
      <c r="F13316" s="90"/>
      <c r="G13316" s="90"/>
      <c r="H13316" s="90"/>
    </row>
    <row r="13317" spans="1:8">
      <c r="A13317" s="90"/>
      <c r="B13317" s="90"/>
      <c r="C13317" s="90"/>
      <c r="D13317" s="90"/>
      <c r="E13317" s="90"/>
      <c r="F13317" s="90"/>
      <c r="G13317" s="90"/>
      <c r="H13317" s="90"/>
    </row>
    <row r="13318" spans="1:8">
      <c r="A13318" s="90"/>
      <c r="B13318" s="90"/>
      <c r="C13318" s="90"/>
      <c r="D13318" s="90"/>
      <c r="E13318" s="90"/>
      <c r="F13318" s="90"/>
      <c r="G13318" s="90"/>
      <c r="H13318" s="90"/>
    </row>
    <row r="13319" spans="1:8">
      <c r="A13319" s="90"/>
      <c r="B13319" s="90"/>
      <c r="C13319" s="90"/>
      <c r="D13319" s="90"/>
      <c r="E13319" s="90"/>
      <c r="F13319" s="90"/>
      <c r="G13319" s="90"/>
      <c r="H13319" s="90"/>
    </row>
    <row r="13320" spans="1:8">
      <c r="A13320" s="90"/>
      <c r="B13320" s="90"/>
      <c r="C13320" s="90"/>
      <c r="D13320" s="90"/>
      <c r="E13320" s="90"/>
      <c r="F13320" s="90"/>
      <c r="G13320" s="90"/>
      <c r="H13320" s="90"/>
    </row>
    <row r="13321" spans="1:8">
      <c r="A13321" s="90"/>
      <c r="B13321" s="90"/>
      <c r="C13321" s="90"/>
      <c r="D13321" s="90"/>
      <c r="E13321" s="90"/>
      <c r="F13321" s="90"/>
      <c r="G13321" s="90"/>
      <c r="H13321" s="90"/>
    </row>
    <row r="13322" spans="1:8">
      <c r="A13322" s="90"/>
      <c r="B13322" s="90"/>
      <c r="C13322" s="90"/>
      <c r="D13322" s="90"/>
      <c r="E13322" s="90"/>
      <c r="F13322" s="90"/>
      <c r="G13322" s="90"/>
      <c r="H13322" s="90"/>
    </row>
    <row r="13323" spans="1:8">
      <c r="A13323" s="90"/>
      <c r="B13323" s="90"/>
      <c r="C13323" s="90"/>
      <c r="D13323" s="90"/>
      <c r="E13323" s="90"/>
      <c r="F13323" s="90"/>
      <c r="G13323" s="90"/>
      <c r="H13323" s="90"/>
    </row>
    <row r="13324" spans="1:8">
      <c r="A13324" s="90"/>
      <c r="B13324" s="90"/>
      <c r="C13324" s="90"/>
      <c r="D13324" s="90"/>
      <c r="E13324" s="90"/>
      <c r="F13324" s="90"/>
      <c r="G13324" s="90"/>
      <c r="H13324" s="90"/>
    </row>
    <row r="13325" spans="1:8">
      <c r="A13325" s="90"/>
      <c r="B13325" s="90"/>
      <c r="C13325" s="90"/>
      <c r="D13325" s="90"/>
      <c r="E13325" s="90"/>
      <c r="F13325" s="90"/>
      <c r="G13325" s="90"/>
      <c r="H13325" s="90"/>
    </row>
    <row r="13326" spans="1:8">
      <c r="A13326" s="90"/>
      <c r="B13326" s="90"/>
      <c r="C13326" s="90"/>
      <c r="D13326" s="90"/>
      <c r="E13326" s="90"/>
      <c r="F13326" s="90"/>
      <c r="G13326" s="90"/>
      <c r="H13326" s="90"/>
    </row>
    <row r="13327" spans="1:8">
      <c r="A13327" s="90"/>
      <c r="B13327" s="90"/>
      <c r="C13327" s="90"/>
      <c r="D13327" s="90"/>
      <c r="E13327" s="90"/>
      <c r="F13327" s="90"/>
      <c r="G13327" s="90"/>
      <c r="H13327" s="90"/>
    </row>
    <row r="13328" spans="1:8">
      <c r="A13328" s="90"/>
      <c r="B13328" s="90"/>
      <c r="C13328" s="90"/>
      <c r="D13328" s="90"/>
      <c r="E13328" s="90"/>
      <c r="F13328" s="90"/>
      <c r="G13328" s="90"/>
      <c r="H13328" s="90"/>
    </row>
    <row r="13329" spans="1:8">
      <c r="A13329" s="90"/>
      <c r="B13329" s="90"/>
      <c r="C13329" s="90"/>
      <c r="D13329" s="90"/>
      <c r="E13329" s="90"/>
      <c r="F13329" s="90"/>
      <c r="G13329" s="90"/>
      <c r="H13329" s="90"/>
    </row>
    <row r="13330" spans="1:8">
      <c r="A13330" s="90"/>
      <c r="B13330" s="90"/>
      <c r="C13330" s="90"/>
      <c r="D13330" s="90"/>
      <c r="E13330" s="90"/>
      <c r="F13330" s="90"/>
      <c r="G13330" s="90"/>
      <c r="H13330" s="90"/>
    </row>
    <row r="13331" spans="1:8">
      <c r="A13331" s="90"/>
      <c r="B13331" s="90"/>
      <c r="C13331" s="90"/>
      <c r="D13331" s="90"/>
      <c r="E13331" s="90"/>
      <c r="F13331" s="90"/>
      <c r="G13331" s="90"/>
      <c r="H13331" s="90"/>
    </row>
    <row r="13332" spans="1:8">
      <c r="A13332" s="90"/>
      <c r="B13332" s="90"/>
      <c r="C13332" s="90"/>
      <c r="D13332" s="90"/>
      <c r="E13332" s="90"/>
      <c r="F13332" s="90"/>
      <c r="G13332" s="90"/>
      <c r="H13332" s="90"/>
    </row>
    <row r="13333" spans="1:8">
      <c r="A13333" s="90"/>
      <c r="B13333" s="90"/>
      <c r="C13333" s="90"/>
      <c r="D13333" s="90"/>
      <c r="E13333" s="90"/>
      <c r="F13333" s="90"/>
      <c r="G13333" s="90"/>
      <c r="H13333" s="90"/>
    </row>
    <row r="13334" spans="1:8">
      <c r="A13334" s="90"/>
      <c r="B13334" s="90"/>
      <c r="C13334" s="90"/>
      <c r="D13334" s="90"/>
      <c r="E13334" s="90"/>
      <c r="F13334" s="90"/>
      <c r="G13334" s="90"/>
      <c r="H13334" s="90"/>
    </row>
    <row r="13335" spans="1:8">
      <c r="A13335" s="90"/>
      <c r="B13335" s="90"/>
      <c r="C13335" s="90"/>
      <c r="D13335" s="90"/>
      <c r="E13335" s="90"/>
      <c r="F13335" s="90"/>
      <c r="G13335" s="90"/>
      <c r="H13335" s="90"/>
    </row>
    <row r="13336" spans="1:8">
      <c r="A13336" s="90"/>
      <c r="B13336" s="90"/>
      <c r="C13336" s="90"/>
      <c r="D13336" s="90"/>
      <c r="E13336" s="90"/>
      <c r="F13336" s="90"/>
      <c r="G13336" s="90"/>
      <c r="H13336" s="90"/>
    </row>
    <row r="13337" spans="1:8">
      <c r="A13337" s="90"/>
      <c r="B13337" s="90"/>
      <c r="C13337" s="90"/>
      <c r="D13337" s="90"/>
      <c r="E13337" s="90"/>
      <c r="F13337" s="90"/>
      <c r="G13337" s="90"/>
      <c r="H13337" s="90"/>
    </row>
    <row r="13338" spans="1:8">
      <c r="A13338" s="90"/>
      <c r="B13338" s="90"/>
      <c r="C13338" s="90"/>
      <c r="D13338" s="90"/>
      <c r="E13338" s="90"/>
      <c r="F13338" s="90"/>
      <c r="G13338" s="90"/>
      <c r="H13338" s="90"/>
    </row>
    <row r="13339" spans="1:8">
      <c r="A13339" s="90"/>
      <c r="B13339" s="90"/>
      <c r="C13339" s="90"/>
      <c r="D13339" s="90"/>
      <c r="E13339" s="90"/>
      <c r="F13339" s="90"/>
      <c r="G13339" s="90"/>
      <c r="H13339" s="90"/>
    </row>
    <row r="13340" spans="1:8">
      <c r="A13340" s="90"/>
      <c r="B13340" s="90"/>
      <c r="C13340" s="90"/>
      <c r="D13340" s="90"/>
      <c r="E13340" s="90"/>
      <c r="F13340" s="90"/>
      <c r="G13340" s="90"/>
      <c r="H13340" s="90"/>
    </row>
    <row r="13341" spans="1:8">
      <c r="A13341" s="90"/>
      <c r="B13341" s="90"/>
      <c r="C13341" s="90"/>
      <c r="D13341" s="90"/>
      <c r="E13341" s="90"/>
      <c r="F13341" s="90"/>
      <c r="G13341" s="90"/>
      <c r="H13341" s="90"/>
    </row>
    <row r="13342" spans="1:8">
      <c r="A13342" s="90"/>
      <c r="B13342" s="90"/>
      <c r="C13342" s="90"/>
      <c r="D13342" s="90"/>
      <c r="E13342" s="90"/>
      <c r="F13342" s="90"/>
      <c r="G13342" s="90"/>
      <c r="H13342" s="90"/>
    </row>
    <row r="13343" spans="1:8">
      <c r="A13343" s="90"/>
      <c r="B13343" s="90"/>
      <c r="C13343" s="90"/>
      <c r="D13343" s="90"/>
      <c r="E13343" s="90"/>
      <c r="F13343" s="90"/>
      <c r="G13343" s="90"/>
      <c r="H13343" s="90"/>
    </row>
    <row r="13344" spans="1:8">
      <c r="A13344" s="90"/>
      <c r="B13344" s="90"/>
      <c r="C13344" s="90"/>
      <c r="D13344" s="90"/>
      <c r="E13344" s="90"/>
      <c r="F13344" s="90"/>
      <c r="G13344" s="90"/>
      <c r="H13344" s="90"/>
    </row>
    <row r="13345" spans="1:8">
      <c r="A13345" s="90"/>
      <c r="B13345" s="90"/>
      <c r="C13345" s="90"/>
      <c r="D13345" s="90"/>
      <c r="E13345" s="90"/>
      <c r="F13345" s="90"/>
      <c r="G13345" s="90"/>
      <c r="H13345" s="90"/>
    </row>
    <row r="13346" spans="1:8">
      <c r="A13346" s="90"/>
      <c r="B13346" s="90"/>
      <c r="C13346" s="90"/>
      <c r="D13346" s="90"/>
      <c r="E13346" s="90"/>
      <c r="F13346" s="90"/>
      <c r="G13346" s="90"/>
      <c r="H13346" s="90"/>
    </row>
    <row r="13347" spans="1:8">
      <c r="A13347" s="90"/>
      <c r="B13347" s="90"/>
      <c r="C13347" s="90"/>
      <c r="D13347" s="90"/>
      <c r="E13347" s="90"/>
      <c r="F13347" s="90"/>
      <c r="G13347" s="90"/>
      <c r="H13347" s="90"/>
    </row>
    <row r="13348" spans="1:8">
      <c r="A13348" s="90"/>
      <c r="B13348" s="90"/>
      <c r="C13348" s="90"/>
      <c r="D13348" s="90"/>
      <c r="E13348" s="90"/>
      <c r="F13348" s="90"/>
      <c r="G13348" s="90"/>
      <c r="H13348" s="90"/>
    </row>
    <row r="13349" spans="1:8">
      <c r="A13349" s="90"/>
      <c r="B13349" s="90"/>
      <c r="C13349" s="90"/>
      <c r="D13349" s="90"/>
      <c r="E13349" s="90"/>
      <c r="F13349" s="90"/>
      <c r="G13349" s="90"/>
      <c r="H13349" s="90"/>
    </row>
    <row r="13350" spans="1:8">
      <c r="A13350" s="90"/>
      <c r="B13350" s="90"/>
      <c r="C13350" s="90"/>
      <c r="D13350" s="90"/>
      <c r="E13350" s="90"/>
      <c r="F13350" s="90"/>
      <c r="G13350" s="90"/>
      <c r="H13350" s="90"/>
    </row>
    <row r="13351" spans="1:8">
      <c r="A13351" s="90"/>
      <c r="B13351" s="90"/>
      <c r="C13351" s="90"/>
      <c r="D13351" s="90"/>
      <c r="E13351" s="90"/>
      <c r="F13351" s="90"/>
      <c r="G13351" s="90"/>
      <c r="H13351" s="90"/>
    </row>
    <row r="13352" spans="1:8">
      <c r="A13352" s="90"/>
      <c r="B13352" s="90"/>
      <c r="C13352" s="90"/>
      <c r="D13352" s="90"/>
      <c r="E13352" s="90"/>
      <c r="F13352" s="90"/>
      <c r="G13352" s="90"/>
      <c r="H13352" s="90"/>
    </row>
    <row r="13353" spans="1:8">
      <c r="A13353" s="90"/>
      <c r="B13353" s="90"/>
      <c r="C13353" s="90"/>
      <c r="D13353" s="90"/>
      <c r="E13353" s="90"/>
      <c r="F13353" s="90"/>
      <c r="G13353" s="90"/>
      <c r="H13353" s="90"/>
    </row>
    <row r="13354" spans="1:8">
      <c r="A13354" s="90"/>
      <c r="B13354" s="90"/>
      <c r="C13354" s="90"/>
      <c r="D13354" s="90"/>
      <c r="E13354" s="90"/>
      <c r="F13354" s="90"/>
      <c r="G13354" s="90"/>
      <c r="H13354" s="90"/>
    </row>
    <row r="13355" spans="1:8">
      <c r="A13355" s="90"/>
      <c r="B13355" s="90"/>
      <c r="C13355" s="90"/>
      <c r="D13355" s="90"/>
      <c r="E13355" s="90"/>
      <c r="F13355" s="90"/>
      <c r="G13355" s="90"/>
      <c r="H13355" s="90"/>
    </row>
    <row r="13356" spans="1:8">
      <c r="A13356" s="90"/>
      <c r="B13356" s="90"/>
      <c r="C13356" s="90"/>
      <c r="D13356" s="90"/>
      <c r="E13356" s="90"/>
      <c r="F13356" s="90"/>
      <c r="G13356" s="90"/>
      <c r="H13356" s="90"/>
    </row>
    <row r="13357" spans="1:8">
      <c r="A13357" s="90"/>
      <c r="B13357" s="90"/>
      <c r="C13357" s="90"/>
      <c r="D13357" s="90"/>
      <c r="E13357" s="90"/>
      <c r="F13357" s="90"/>
      <c r="G13357" s="90"/>
      <c r="H13357" s="90"/>
    </row>
    <row r="13358" spans="1:8">
      <c r="A13358" s="90"/>
      <c r="B13358" s="90"/>
      <c r="C13358" s="90"/>
      <c r="D13358" s="90"/>
      <c r="E13358" s="90"/>
      <c r="F13358" s="90"/>
      <c r="G13358" s="90"/>
      <c r="H13358" s="90"/>
    </row>
    <row r="13359" spans="1:8">
      <c r="A13359" s="90"/>
      <c r="B13359" s="90"/>
      <c r="C13359" s="90"/>
      <c r="D13359" s="90"/>
      <c r="E13359" s="90"/>
      <c r="F13359" s="90"/>
      <c r="G13359" s="90"/>
      <c r="H13359" s="90"/>
    </row>
    <row r="13360" spans="1:8">
      <c r="A13360" s="90"/>
      <c r="B13360" s="90"/>
      <c r="C13360" s="90"/>
      <c r="D13360" s="90"/>
      <c r="E13360" s="90"/>
      <c r="F13360" s="90"/>
      <c r="G13360" s="90"/>
      <c r="H13360" s="90"/>
    </row>
    <row r="13361" spans="1:8">
      <c r="A13361" s="90"/>
      <c r="B13361" s="90"/>
      <c r="C13361" s="90"/>
      <c r="D13361" s="90"/>
      <c r="E13361" s="90"/>
      <c r="F13361" s="90"/>
      <c r="G13361" s="90"/>
      <c r="H13361" s="90"/>
    </row>
    <row r="13362" spans="1:8">
      <c r="A13362" s="90"/>
      <c r="B13362" s="90"/>
      <c r="C13362" s="90"/>
      <c r="D13362" s="90"/>
      <c r="E13362" s="90"/>
      <c r="F13362" s="90"/>
      <c r="G13362" s="90"/>
      <c r="H13362" s="90"/>
    </row>
    <row r="13363" spans="1:8">
      <c r="A13363" s="90"/>
      <c r="B13363" s="90"/>
      <c r="C13363" s="90"/>
      <c r="D13363" s="90"/>
      <c r="E13363" s="90"/>
      <c r="F13363" s="90"/>
      <c r="G13363" s="90"/>
      <c r="H13363" s="90"/>
    </row>
    <row r="13364" spans="1:8">
      <c r="A13364" s="90"/>
      <c r="B13364" s="90"/>
      <c r="C13364" s="90"/>
      <c r="D13364" s="90"/>
      <c r="E13364" s="90"/>
      <c r="F13364" s="90"/>
      <c r="G13364" s="90"/>
      <c r="H13364" s="90"/>
    </row>
    <row r="13365" spans="1:8">
      <c r="A13365" s="90"/>
      <c r="B13365" s="90"/>
      <c r="C13365" s="90"/>
      <c r="D13365" s="90"/>
      <c r="E13365" s="90"/>
      <c r="F13365" s="90"/>
      <c r="G13365" s="90"/>
      <c r="H13365" s="90"/>
    </row>
    <row r="13366" spans="1:8">
      <c r="A13366" s="90"/>
      <c r="B13366" s="90"/>
      <c r="C13366" s="90"/>
      <c r="D13366" s="90"/>
      <c r="E13366" s="90"/>
      <c r="F13366" s="90"/>
      <c r="G13366" s="90"/>
      <c r="H13366" s="90"/>
    </row>
    <row r="13367" spans="1:8">
      <c r="A13367" s="90"/>
      <c r="B13367" s="90"/>
      <c r="C13367" s="90"/>
      <c r="D13367" s="90"/>
      <c r="E13367" s="90"/>
      <c r="F13367" s="90"/>
      <c r="G13367" s="90"/>
      <c r="H13367" s="90"/>
    </row>
    <row r="13368" spans="1:8">
      <c r="A13368" s="90"/>
      <c r="B13368" s="90"/>
      <c r="C13368" s="90"/>
      <c r="D13368" s="90"/>
      <c r="E13368" s="90"/>
      <c r="F13368" s="90"/>
      <c r="G13368" s="90"/>
      <c r="H13368" s="90"/>
    </row>
    <row r="13369" spans="1:8">
      <c r="A13369" s="90"/>
      <c r="B13369" s="90"/>
      <c r="C13369" s="90"/>
      <c r="D13369" s="90"/>
      <c r="E13369" s="90"/>
      <c r="F13369" s="90"/>
      <c r="G13369" s="90"/>
      <c r="H13369" s="90"/>
    </row>
    <row r="13370" spans="1:8">
      <c r="A13370" s="90"/>
      <c r="B13370" s="90"/>
      <c r="C13370" s="90"/>
      <c r="D13370" s="90"/>
      <c r="E13370" s="90"/>
      <c r="F13370" s="90"/>
      <c r="G13370" s="90"/>
      <c r="H13370" s="90"/>
    </row>
    <row r="13371" spans="1:8">
      <c r="A13371" s="90"/>
      <c r="B13371" s="90"/>
      <c r="C13371" s="90"/>
      <c r="D13371" s="90"/>
      <c r="E13371" s="90"/>
      <c r="F13371" s="90"/>
      <c r="G13371" s="90"/>
      <c r="H13371" s="90"/>
    </row>
    <row r="13372" spans="1:8">
      <c r="A13372" s="90"/>
      <c r="B13372" s="90"/>
      <c r="C13372" s="90"/>
      <c r="D13372" s="90"/>
      <c r="E13372" s="90"/>
      <c r="F13372" s="90"/>
      <c r="G13372" s="90"/>
      <c r="H13372" s="90"/>
    </row>
    <row r="13373" spans="1:8">
      <c r="A13373" s="90"/>
      <c r="B13373" s="90"/>
      <c r="C13373" s="90"/>
      <c r="D13373" s="90"/>
      <c r="E13373" s="90"/>
      <c r="F13373" s="90"/>
      <c r="G13373" s="90"/>
      <c r="H13373" s="90"/>
    </row>
    <row r="13374" spans="1:8">
      <c r="A13374" s="90"/>
      <c r="B13374" s="90"/>
      <c r="C13374" s="90"/>
      <c r="D13374" s="90"/>
      <c r="E13374" s="90"/>
      <c r="F13374" s="90"/>
      <c r="G13374" s="90"/>
      <c r="H13374" s="90"/>
    </row>
    <row r="13375" spans="1:8">
      <c r="A13375" s="90"/>
      <c r="B13375" s="90"/>
      <c r="C13375" s="90"/>
      <c r="D13375" s="90"/>
      <c r="E13375" s="90"/>
      <c r="F13375" s="90"/>
      <c r="G13375" s="90"/>
      <c r="H13375" s="90"/>
    </row>
    <row r="13376" spans="1:8">
      <c r="A13376" s="90"/>
      <c r="B13376" s="90"/>
      <c r="C13376" s="90"/>
      <c r="D13376" s="90"/>
      <c r="E13376" s="90"/>
      <c r="F13376" s="90"/>
      <c r="G13376" s="90"/>
      <c r="H13376" s="90"/>
    </row>
    <row r="13377" spans="1:8">
      <c r="A13377" s="90"/>
      <c r="B13377" s="90"/>
      <c r="C13377" s="90"/>
      <c r="D13377" s="90"/>
      <c r="E13377" s="90"/>
      <c r="F13377" s="90"/>
      <c r="G13377" s="90"/>
      <c r="H13377" s="90"/>
    </row>
    <row r="13378" spans="1:8">
      <c r="A13378" s="90"/>
      <c r="B13378" s="90"/>
      <c r="C13378" s="90"/>
      <c r="D13378" s="90"/>
      <c r="E13378" s="90"/>
      <c r="F13378" s="90"/>
      <c r="G13378" s="90"/>
      <c r="H13378" s="90"/>
    </row>
    <row r="13379" spans="1:8">
      <c r="A13379" s="90"/>
      <c r="B13379" s="90"/>
      <c r="C13379" s="90"/>
      <c r="D13379" s="90"/>
      <c r="E13379" s="90"/>
      <c r="F13379" s="90"/>
      <c r="G13379" s="90"/>
      <c r="H13379" s="90"/>
    </row>
    <row r="13380" spans="1:8">
      <c r="A13380" s="90"/>
      <c r="B13380" s="90"/>
      <c r="C13380" s="90"/>
      <c r="D13380" s="90"/>
      <c r="E13380" s="90"/>
      <c r="F13380" s="90"/>
      <c r="G13380" s="90"/>
      <c r="H13380" s="90"/>
    </row>
    <row r="13381" spans="1:8">
      <c r="A13381" s="90"/>
      <c r="B13381" s="90"/>
      <c r="C13381" s="90"/>
      <c r="D13381" s="90"/>
      <c r="E13381" s="90"/>
      <c r="F13381" s="90"/>
      <c r="G13381" s="90"/>
      <c r="H13381" s="90"/>
    </row>
    <row r="13382" spans="1:8">
      <c r="A13382" s="90"/>
      <c r="B13382" s="90"/>
      <c r="C13382" s="90"/>
      <c r="D13382" s="90"/>
      <c r="E13382" s="90"/>
      <c r="F13382" s="90"/>
      <c r="G13382" s="90"/>
      <c r="H13382" s="90"/>
    </row>
    <row r="13383" spans="1:8">
      <c r="A13383" s="90"/>
      <c r="B13383" s="90"/>
      <c r="C13383" s="90"/>
      <c r="D13383" s="90"/>
      <c r="E13383" s="90"/>
      <c r="F13383" s="90"/>
      <c r="G13383" s="90"/>
      <c r="H13383" s="90"/>
    </row>
    <row r="13384" spans="1:8">
      <c r="A13384" s="90"/>
      <c r="B13384" s="90"/>
      <c r="C13384" s="90"/>
      <c r="D13384" s="90"/>
      <c r="E13384" s="90"/>
      <c r="F13384" s="90"/>
      <c r="G13384" s="90"/>
      <c r="H13384" s="90"/>
    </row>
    <row r="13385" spans="1:8">
      <c r="A13385" s="90"/>
      <c r="B13385" s="90"/>
      <c r="C13385" s="90"/>
      <c r="D13385" s="90"/>
      <c r="E13385" s="90"/>
      <c r="F13385" s="90"/>
      <c r="G13385" s="90"/>
      <c r="H13385" s="90"/>
    </row>
    <row r="13386" spans="1:8">
      <c r="A13386" s="90"/>
      <c r="B13386" s="90"/>
      <c r="C13386" s="90"/>
      <c r="D13386" s="90"/>
      <c r="E13386" s="90"/>
      <c r="F13386" s="90"/>
      <c r="G13386" s="90"/>
      <c r="H13386" s="90"/>
    </row>
    <row r="13387" spans="1:8">
      <c r="A13387" s="90"/>
      <c r="B13387" s="90"/>
      <c r="C13387" s="90"/>
      <c r="D13387" s="90"/>
      <c r="E13387" s="90"/>
      <c r="F13387" s="90"/>
      <c r="G13387" s="90"/>
      <c r="H13387" s="90"/>
    </row>
    <row r="13388" spans="1:8">
      <c r="A13388" s="90"/>
      <c r="B13388" s="90"/>
      <c r="C13388" s="90"/>
      <c r="D13388" s="90"/>
      <c r="E13388" s="90"/>
      <c r="F13388" s="90"/>
      <c r="G13388" s="90"/>
      <c r="H13388" s="90"/>
    </row>
    <row r="13389" spans="1:8">
      <c r="A13389" s="90"/>
      <c r="B13389" s="90"/>
      <c r="C13389" s="90"/>
      <c r="D13389" s="90"/>
      <c r="E13389" s="90"/>
      <c r="F13389" s="90"/>
      <c r="G13389" s="90"/>
      <c r="H13389" s="90"/>
    </row>
    <row r="13390" spans="1:8">
      <c r="A13390" s="90"/>
      <c r="B13390" s="90"/>
      <c r="C13390" s="90"/>
      <c r="D13390" s="90"/>
      <c r="E13390" s="90"/>
      <c r="F13390" s="90"/>
      <c r="G13390" s="90"/>
      <c r="H13390" s="90"/>
    </row>
    <row r="13391" spans="1:8">
      <c r="A13391" s="90"/>
      <c r="B13391" s="90"/>
      <c r="C13391" s="90"/>
      <c r="D13391" s="90"/>
      <c r="E13391" s="90"/>
      <c r="F13391" s="90"/>
      <c r="G13391" s="90"/>
      <c r="H13391" s="90"/>
    </row>
    <row r="13392" spans="1:8">
      <c r="A13392" s="90"/>
      <c r="B13392" s="90"/>
      <c r="C13392" s="90"/>
      <c r="D13392" s="90"/>
      <c r="E13392" s="90"/>
      <c r="F13392" s="90"/>
      <c r="G13392" s="90"/>
      <c r="H13392" s="90"/>
    </row>
    <row r="13393" spans="1:8">
      <c r="A13393" s="90"/>
      <c r="B13393" s="90"/>
      <c r="C13393" s="90"/>
      <c r="D13393" s="90"/>
      <c r="E13393" s="90"/>
      <c r="F13393" s="90"/>
      <c r="G13393" s="90"/>
      <c r="H13393" s="90"/>
    </row>
    <row r="13394" spans="1:8">
      <c r="A13394" s="90"/>
      <c r="B13394" s="90"/>
      <c r="C13394" s="90"/>
      <c r="D13394" s="90"/>
      <c r="E13394" s="90"/>
      <c r="F13394" s="90"/>
      <c r="G13394" s="90"/>
      <c r="H13394" s="90"/>
    </row>
    <row r="13395" spans="1:8">
      <c r="A13395" s="90"/>
      <c r="B13395" s="90"/>
      <c r="C13395" s="90"/>
      <c r="D13395" s="90"/>
      <c r="E13395" s="90"/>
      <c r="F13395" s="90"/>
      <c r="G13395" s="90"/>
      <c r="H13395" s="90"/>
    </row>
    <row r="13396" spans="1:8">
      <c r="A13396" s="90"/>
      <c r="B13396" s="90"/>
      <c r="C13396" s="90"/>
      <c r="D13396" s="90"/>
      <c r="E13396" s="90"/>
      <c r="F13396" s="90"/>
      <c r="G13396" s="90"/>
      <c r="H13396" s="90"/>
    </row>
    <row r="13397" spans="1:8">
      <c r="A13397" s="90"/>
      <c r="B13397" s="90"/>
      <c r="C13397" s="90"/>
      <c r="D13397" s="90"/>
      <c r="E13397" s="90"/>
      <c r="F13397" s="90"/>
      <c r="G13397" s="90"/>
      <c r="H13397" s="90"/>
    </row>
    <row r="13398" spans="1:8">
      <c r="A13398" s="90"/>
      <c r="B13398" s="90"/>
      <c r="C13398" s="90"/>
      <c r="D13398" s="90"/>
      <c r="E13398" s="90"/>
      <c r="F13398" s="90"/>
      <c r="G13398" s="90"/>
      <c r="H13398" s="90"/>
    </row>
    <row r="13399" spans="1:8">
      <c r="A13399" s="90"/>
      <c r="B13399" s="90"/>
      <c r="C13399" s="90"/>
      <c r="D13399" s="90"/>
      <c r="E13399" s="90"/>
      <c r="F13399" s="90"/>
      <c r="G13399" s="90"/>
      <c r="H13399" s="90"/>
    </row>
    <row r="13400" spans="1:8">
      <c r="A13400" s="90"/>
      <c r="B13400" s="90"/>
      <c r="C13400" s="90"/>
      <c r="D13400" s="90"/>
      <c r="E13400" s="90"/>
      <c r="F13400" s="90"/>
      <c r="G13400" s="90"/>
      <c r="H13400" s="90"/>
    </row>
    <row r="13401" spans="1:8">
      <c r="A13401" s="90"/>
      <c r="B13401" s="90"/>
      <c r="C13401" s="90"/>
      <c r="D13401" s="90"/>
      <c r="E13401" s="90"/>
      <c r="F13401" s="90"/>
      <c r="G13401" s="90"/>
      <c r="H13401" s="90"/>
    </row>
    <row r="13402" spans="1:8">
      <c r="A13402" s="90"/>
      <c r="B13402" s="90"/>
      <c r="C13402" s="90"/>
      <c r="D13402" s="90"/>
      <c r="E13402" s="90"/>
      <c r="F13402" s="90"/>
      <c r="G13402" s="90"/>
      <c r="H13402" s="90"/>
    </row>
    <row r="13403" spans="1:8">
      <c r="A13403" s="90"/>
      <c r="B13403" s="90"/>
      <c r="C13403" s="90"/>
      <c r="D13403" s="90"/>
      <c r="E13403" s="90"/>
      <c r="F13403" s="90"/>
      <c r="G13403" s="90"/>
      <c r="H13403" s="90"/>
    </row>
    <row r="13404" spans="1:8">
      <c r="A13404" s="90"/>
      <c r="B13404" s="90"/>
      <c r="C13404" s="90"/>
      <c r="D13404" s="90"/>
      <c r="E13404" s="90"/>
      <c r="F13404" s="90"/>
      <c r="G13404" s="90"/>
      <c r="H13404" s="90"/>
    </row>
    <row r="13405" spans="1:8">
      <c r="A13405" s="90"/>
      <c r="B13405" s="90"/>
      <c r="C13405" s="90"/>
      <c r="D13405" s="90"/>
      <c r="E13405" s="90"/>
      <c r="F13405" s="90"/>
      <c r="G13405" s="90"/>
      <c r="H13405" s="90"/>
    </row>
    <row r="13406" spans="1:8">
      <c r="A13406" s="90"/>
      <c r="B13406" s="90"/>
      <c r="C13406" s="90"/>
      <c r="D13406" s="90"/>
      <c r="E13406" s="90"/>
      <c r="F13406" s="90"/>
      <c r="G13406" s="90"/>
      <c r="H13406" s="90"/>
    </row>
    <row r="13407" spans="1:8">
      <c r="A13407" s="90"/>
      <c r="B13407" s="90"/>
      <c r="C13407" s="90"/>
      <c r="D13407" s="90"/>
      <c r="E13407" s="90"/>
      <c r="F13407" s="90"/>
      <c r="G13407" s="90"/>
      <c r="H13407" s="90"/>
    </row>
    <row r="13408" spans="1:8">
      <c r="A13408" s="90"/>
      <c r="B13408" s="90"/>
      <c r="C13408" s="90"/>
      <c r="D13408" s="90"/>
      <c r="E13408" s="90"/>
      <c r="F13408" s="90"/>
      <c r="G13408" s="90"/>
      <c r="H13408" s="90"/>
    </row>
    <row r="13409" spans="1:8">
      <c r="A13409" s="90"/>
      <c r="B13409" s="90"/>
      <c r="C13409" s="90"/>
      <c r="D13409" s="90"/>
      <c r="E13409" s="90"/>
      <c r="F13409" s="90"/>
      <c r="G13409" s="90"/>
      <c r="H13409" s="90"/>
    </row>
    <row r="13410" spans="1:8">
      <c r="A13410" s="90"/>
      <c r="B13410" s="90"/>
      <c r="C13410" s="90"/>
      <c r="D13410" s="90"/>
      <c r="E13410" s="90"/>
      <c r="F13410" s="90"/>
      <c r="G13410" s="90"/>
      <c r="H13410" s="90"/>
    </row>
    <row r="13411" spans="1:8">
      <c r="A13411" s="90"/>
      <c r="B13411" s="90"/>
      <c r="C13411" s="90"/>
      <c r="D13411" s="90"/>
      <c r="E13411" s="90"/>
      <c r="F13411" s="90"/>
      <c r="G13411" s="90"/>
      <c r="H13411" s="90"/>
    </row>
    <row r="13412" spans="1:8">
      <c r="A13412" s="90"/>
      <c r="B13412" s="90"/>
      <c r="C13412" s="90"/>
      <c r="D13412" s="90"/>
      <c r="E13412" s="90"/>
      <c r="F13412" s="90"/>
      <c r="G13412" s="90"/>
      <c r="H13412" s="90"/>
    </row>
    <row r="13413" spans="1:8">
      <c r="A13413" s="90"/>
      <c r="B13413" s="90"/>
      <c r="C13413" s="90"/>
      <c r="D13413" s="90"/>
      <c r="E13413" s="90"/>
      <c r="F13413" s="90"/>
      <c r="G13413" s="90"/>
      <c r="H13413" s="90"/>
    </row>
    <row r="13414" spans="1:8">
      <c r="A13414" s="90"/>
      <c r="B13414" s="90"/>
      <c r="C13414" s="90"/>
      <c r="D13414" s="90"/>
      <c r="E13414" s="90"/>
      <c r="F13414" s="90"/>
      <c r="G13414" s="90"/>
      <c r="H13414" s="90"/>
    </row>
    <row r="13415" spans="1:8">
      <c r="A13415" s="90"/>
      <c r="B13415" s="90"/>
      <c r="C13415" s="90"/>
      <c r="D13415" s="90"/>
      <c r="E13415" s="90"/>
      <c r="F13415" s="90"/>
      <c r="G13415" s="90"/>
      <c r="H13415" s="90"/>
    </row>
    <row r="13416" spans="1:8">
      <c r="A13416" s="90"/>
      <c r="B13416" s="90"/>
      <c r="C13416" s="90"/>
      <c r="D13416" s="90"/>
      <c r="E13416" s="90"/>
      <c r="F13416" s="90"/>
      <c r="G13416" s="90"/>
      <c r="H13416" s="90"/>
    </row>
    <row r="13417" spans="1:8">
      <c r="A13417" s="90"/>
      <c r="B13417" s="90"/>
      <c r="C13417" s="90"/>
      <c r="D13417" s="90"/>
      <c r="E13417" s="90"/>
      <c r="F13417" s="90"/>
      <c r="G13417" s="90"/>
      <c r="H13417" s="90"/>
    </row>
    <row r="13418" spans="1:8">
      <c r="A13418" s="90"/>
      <c r="B13418" s="90"/>
      <c r="C13418" s="90"/>
      <c r="D13418" s="90"/>
      <c r="E13418" s="90"/>
      <c r="F13418" s="90"/>
      <c r="G13418" s="90"/>
      <c r="H13418" s="90"/>
    </row>
    <row r="13419" spans="1:8">
      <c r="A13419" s="90"/>
      <c r="B13419" s="90"/>
      <c r="C13419" s="90"/>
      <c r="D13419" s="90"/>
      <c r="E13419" s="90"/>
      <c r="F13419" s="90"/>
      <c r="G13419" s="90"/>
      <c r="H13419" s="90"/>
    </row>
    <row r="13420" spans="1:8">
      <c r="A13420" s="90"/>
      <c r="B13420" s="90"/>
      <c r="C13420" s="90"/>
      <c r="D13420" s="90"/>
      <c r="E13420" s="90"/>
      <c r="F13420" s="90"/>
      <c r="G13420" s="90"/>
      <c r="H13420" s="90"/>
    </row>
    <row r="13421" spans="1:8">
      <c r="A13421" s="90"/>
      <c r="B13421" s="90"/>
      <c r="C13421" s="90"/>
      <c r="D13421" s="90"/>
      <c r="E13421" s="90"/>
      <c r="F13421" s="90"/>
      <c r="G13421" s="90"/>
      <c r="H13421" s="90"/>
    </row>
    <row r="13422" spans="1:8">
      <c r="A13422" s="90"/>
      <c r="B13422" s="90"/>
      <c r="C13422" s="90"/>
      <c r="D13422" s="90"/>
      <c r="E13422" s="90"/>
      <c r="F13422" s="90"/>
      <c r="G13422" s="90"/>
      <c r="H13422" s="90"/>
    </row>
    <row r="13423" spans="1:8">
      <c r="A13423" s="90"/>
      <c r="B13423" s="90"/>
      <c r="C13423" s="90"/>
      <c r="D13423" s="90"/>
      <c r="E13423" s="90"/>
      <c r="F13423" s="90"/>
      <c r="G13423" s="90"/>
      <c r="H13423" s="90"/>
    </row>
    <row r="13424" spans="1:8">
      <c r="A13424" s="90"/>
      <c r="B13424" s="90"/>
      <c r="C13424" s="90"/>
      <c r="D13424" s="90"/>
      <c r="E13424" s="90"/>
      <c r="F13424" s="90"/>
      <c r="G13424" s="90"/>
      <c r="H13424" s="90"/>
    </row>
    <row r="13425" spans="1:8">
      <c r="A13425" s="90"/>
      <c r="B13425" s="90"/>
      <c r="C13425" s="90"/>
      <c r="D13425" s="90"/>
      <c r="E13425" s="90"/>
      <c r="F13425" s="90"/>
      <c r="G13425" s="90"/>
      <c r="H13425" s="90"/>
    </row>
    <row r="13426" spans="1:8">
      <c r="A13426" s="90"/>
      <c r="B13426" s="90"/>
      <c r="C13426" s="90"/>
      <c r="D13426" s="90"/>
      <c r="E13426" s="90"/>
      <c r="F13426" s="90"/>
      <c r="G13426" s="90"/>
      <c r="H13426" s="90"/>
    </row>
    <row r="13427" spans="1:8">
      <c r="A13427" s="90"/>
      <c r="B13427" s="90"/>
      <c r="C13427" s="90"/>
      <c r="D13427" s="90"/>
      <c r="E13427" s="90"/>
      <c r="F13427" s="90"/>
      <c r="G13427" s="90"/>
      <c r="H13427" s="90"/>
    </row>
    <row r="13428" spans="1:8">
      <c r="A13428" s="90"/>
      <c r="B13428" s="90"/>
      <c r="C13428" s="90"/>
      <c r="D13428" s="90"/>
      <c r="E13428" s="90"/>
      <c r="F13428" s="90"/>
      <c r="G13428" s="90"/>
      <c r="H13428" s="90"/>
    </row>
    <row r="13429" spans="1:8">
      <c r="A13429" s="90"/>
      <c r="B13429" s="90"/>
      <c r="C13429" s="90"/>
      <c r="D13429" s="90"/>
      <c r="E13429" s="90"/>
      <c r="F13429" s="90"/>
      <c r="G13429" s="90"/>
      <c r="H13429" s="90"/>
    </row>
    <row r="13430" spans="1:8">
      <c r="A13430" s="90"/>
      <c r="B13430" s="90"/>
      <c r="C13430" s="90"/>
      <c r="D13430" s="90"/>
      <c r="E13430" s="90"/>
      <c r="F13430" s="90"/>
      <c r="G13430" s="90"/>
      <c r="H13430" s="90"/>
    </row>
    <row r="13431" spans="1:8">
      <c r="A13431" s="90"/>
      <c r="B13431" s="90"/>
      <c r="C13431" s="90"/>
      <c r="D13431" s="90"/>
      <c r="E13431" s="90"/>
      <c r="F13431" s="90"/>
      <c r="G13431" s="90"/>
      <c r="H13431" s="90"/>
    </row>
    <row r="13432" spans="1:8">
      <c r="A13432" s="90"/>
      <c r="B13432" s="90"/>
      <c r="C13432" s="90"/>
      <c r="D13432" s="90"/>
      <c r="E13432" s="90"/>
      <c r="F13432" s="90"/>
      <c r="G13432" s="90"/>
      <c r="H13432" s="90"/>
    </row>
    <row r="13433" spans="1:8">
      <c r="A13433" s="90"/>
      <c r="B13433" s="90"/>
      <c r="C13433" s="90"/>
      <c r="D13433" s="90"/>
      <c r="E13433" s="90"/>
      <c r="F13433" s="90"/>
      <c r="G13433" s="90"/>
      <c r="H13433" s="90"/>
    </row>
    <row r="13434" spans="1:8">
      <c r="A13434" s="90"/>
      <c r="B13434" s="90"/>
      <c r="C13434" s="90"/>
      <c r="D13434" s="90"/>
      <c r="E13434" s="90"/>
      <c r="F13434" s="90"/>
      <c r="G13434" s="90"/>
      <c r="H13434" s="90"/>
    </row>
    <row r="13435" spans="1:8">
      <c r="A13435" s="90"/>
      <c r="B13435" s="90"/>
      <c r="C13435" s="90"/>
      <c r="D13435" s="90"/>
      <c r="E13435" s="90"/>
      <c r="F13435" s="90"/>
      <c r="G13435" s="90"/>
      <c r="H13435" s="90"/>
    </row>
    <row r="13436" spans="1:8">
      <c r="A13436" s="90"/>
      <c r="B13436" s="90"/>
      <c r="C13436" s="90"/>
      <c r="D13436" s="90"/>
      <c r="E13436" s="90"/>
      <c r="F13436" s="90"/>
      <c r="G13436" s="90"/>
      <c r="H13436" s="90"/>
    </row>
    <row r="13437" spans="1:8">
      <c r="A13437" s="90"/>
      <c r="B13437" s="90"/>
      <c r="C13437" s="90"/>
      <c r="D13437" s="90"/>
      <c r="E13437" s="90"/>
      <c r="F13437" s="90"/>
      <c r="G13437" s="90"/>
      <c r="H13437" s="90"/>
    </row>
    <row r="13438" spans="1:8">
      <c r="A13438" s="90"/>
      <c r="B13438" s="90"/>
      <c r="C13438" s="90"/>
      <c r="D13438" s="90"/>
      <c r="E13438" s="90"/>
      <c r="F13438" s="90"/>
      <c r="G13438" s="90"/>
      <c r="H13438" s="90"/>
    </row>
    <row r="13439" spans="1:8">
      <c r="A13439" s="90"/>
      <c r="B13439" s="90"/>
      <c r="C13439" s="90"/>
      <c r="D13439" s="90"/>
      <c r="E13439" s="90"/>
      <c r="F13439" s="90"/>
      <c r="G13439" s="90"/>
      <c r="H13439" s="90"/>
    </row>
    <row r="13440" spans="1:8">
      <c r="A13440" s="90"/>
      <c r="B13440" s="90"/>
      <c r="C13440" s="90"/>
      <c r="D13440" s="90"/>
      <c r="E13440" s="90"/>
      <c r="F13440" s="90"/>
      <c r="G13440" s="90"/>
      <c r="H13440" s="90"/>
    </row>
    <row r="13441" spans="1:8">
      <c r="A13441" s="90"/>
      <c r="B13441" s="90"/>
      <c r="C13441" s="90"/>
      <c r="D13441" s="90"/>
      <c r="E13441" s="90"/>
      <c r="F13441" s="90"/>
      <c r="G13441" s="90"/>
      <c r="H13441" s="90"/>
    </row>
    <row r="13442" spans="1:8">
      <c r="A13442" s="90"/>
      <c r="B13442" s="90"/>
      <c r="C13442" s="90"/>
      <c r="D13442" s="90"/>
      <c r="E13442" s="90"/>
      <c r="F13442" s="90"/>
      <c r="G13442" s="90"/>
      <c r="H13442" s="90"/>
    </row>
    <row r="13443" spans="1:8">
      <c r="A13443" s="90"/>
      <c r="B13443" s="90"/>
      <c r="C13443" s="90"/>
      <c r="D13443" s="90"/>
      <c r="E13443" s="90"/>
      <c r="F13443" s="90"/>
      <c r="G13443" s="90"/>
      <c r="H13443" s="90"/>
    </row>
    <row r="13444" spans="1:8">
      <c r="A13444" s="90"/>
      <c r="B13444" s="90"/>
      <c r="C13444" s="90"/>
      <c r="D13444" s="90"/>
      <c r="E13444" s="90"/>
      <c r="F13444" s="90"/>
      <c r="G13444" s="90"/>
      <c r="H13444" s="90"/>
    </row>
    <row r="13445" spans="1:8">
      <c r="A13445" s="90"/>
      <c r="B13445" s="90"/>
      <c r="C13445" s="90"/>
      <c r="D13445" s="90"/>
      <c r="E13445" s="90"/>
      <c r="F13445" s="90"/>
      <c r="G13445" s="90"/>
      <c r="H13445" s="90"/>
    </row>
    <row r="13446" spans="1:8">
      <c r="A13446" s="90"/>
      <c r="B13446" s="90"/>
      <c r="C13446" s="90"/>
      <c r="D13446" s="90"/>
      <c r="E13446" s="90"/>
      <c r="F13446" s="90"/>
      <c r="G13446" s="90"/>
      <c r="H13446" s="90"/>
    </row>
    <row r="13447" spans="1:8">
      <c r="A13447" s="90"/>
      <c r="B13447" s="90"/>
      <c r="C13447" s="90"/>
      <c r="D13447" s="90"/>
      <c r="E13447" s="90"/>
      <c r="F13447" s="90"/>
      <c r="G13447" s="90"/>
      <c r="H13447" s="90"/>
    </row>
    <row r="13448" spans="1:8">
      <c r="A13448" s="90"/>
      <c r="B13448" s="90"/>
      <c r="C13448" s="90"/>
      <c r="D13448" s="90"/>
      <c r="E13448" s="90"/>
      <c r="F13448" s="90"/>
      <c r="G13448" s="90"/>
      <c r="H13448" s="90"/>
    </row>
    <row r="13449" spans="1:8">
      <c r="A13449" s="90"/>
      <c r="B13449" s="90"/>
      <c r="C13449" s="90"/>
      <c r="D13449" s="90"/>
      <c r="E13449" s="90"/>
      <c r="F13449" s="90"/>
      <c r="G13449" s="90"/>
      <c r="H13449" s="90"/>
    </row>
    <row r="13450" spans="1:8">
      <c r="A13450" s="90"/>
      <c r="B13450" s="90"/>
      <c r="C13450" s="90"/>
      <c r="D13450" s="90"/>
      <c r="E13450" s="90"/>
      <c r="F13450" s="90"/>
      <c r="G13450" s="90"/>
      <c r="H13450" s="90"/>
    </row>
    <row r="13451" spans="1:8">
      <c r="A13451" s="90"/>
      <c r="B13451" s="90"/>
      <c r="C13451" s="90"/>
      <c r="D13451" s="90"/>
      <c r="E13451" s="90"/>
      <c r="F13451" s="90"/>
      <c r="G13451" s="90"/>
      <c r="H13451" s="90"/>
    </row>
    <row r="13452" spans="1:8">
      <c r="A13452" s="90"/>
      <c r="B13452" s="90"/>
      <c r="C13452" s="90"/>
      <c r="D13452" s="90"/>
      <c r="E13452" s="90"/>
      <c r="F13452" s="90"/>
      <c r="G13452" s="90"/>
      <c r="H13452" s="90"/>
    </row>
    <row r="13453" spans="1:8">
      <c r="A13453" s="90"/>
      <c r="B13453" s="90"/>
      <c r="C13453" s="90"/>
      <c r="D13453" s="90"/>
      <c r="E13453" s="90"/>
      <c r="F13453" s="90"/>
      <c r="G13453" s="90"/>
      <c r="H13453" s="90"/>
    </row>
    <row r="13454" spans="1:8">
      <c r="A13454" s="90"/>
      <c r="B13454" s="90"/>
      <c r="C13454" s="90"/>
      <c r="D13454" s="90"/>
      <c r="E13454" s="90"/>
      <c r="F13454" s="90"/>
      <c r="G13454" s="90"/>
      <c r="H13454" s="90"/>
    </row>
    <row r="13455" spans="1:8">
      <c r="A13455" s="90"/>
      <c r="B13455" s="90"/>
      <c r="C13455" s="90"/>
      <c r="D13455" s="90"/>
      <c r="E13455" s="90"/>
      <c r="F13455" s="90"/>
      <c r="G13455" s="90"/>
      <c r="H13455" s="90"/>
    </row>
    <row r="13456" spans="1:8">
      <c r="A13456" s="90"/>
      <c r="B13456" s="90"/>
      <c r="C13456" s="90"/>
      <c r="D13456" s="90"/>
      <c r="E13456" s="90"/>
      <c r="F13456" s="90"/>
      <c r="G13456" s="90"/>
      <c r="H13456" s="90"/>
    </row>
    <row r="13457" spans="1:8">
      <c r="A13457" s="90"/>
      <c r="B13457" s="90"/>
      <c r="C13457" s="90"/>
      <c r="D13457" s="90"/>
      <c r="E13457" s="90"/>
      <c r="F13457" s="90"/>
      <c r="G13457" s="90"/>
      <c r="H13457" s="90"/>
    </row>
    <row r="13458" spans="1:8">
      <c r="A13458" s="90"/>
      <c r="B13458" s="90"/>
      <c r="C13458" s="90"/>
      <c r="D13458" s="90"/>
      <c r="E13458" s="90"/>
      <c r="F13458" s="90"/>
      <c r="G13458" s="90"/>
      <c r="H13458" s="90"/>
    </row>
    <row r="13459" spans="1:8">
      <c r="A13459" s="90"/>
      <c r="B13459" s="90"/>
      <c r="C13459" s="90"/>
      <c r="D13459" s="90"/>
      <c r="E13459" s="90"/>
      <c r="F13459" s="90"/>
      <c r="G13459" s="90"/>
      <c r="H13459" s="90"/>
    </row>
    <row r="13460" spans="1:8">
      <c r="A13460" s="90"/>
      <c r="B13460" s="90"/>
      <c r="C13460" s="90"/>
      <c r="D13460" s="90"/>
      <c r="E13460" s="90"/>
      <c r="F13460" s="90"/>
      <c r="G13460" s="90"/>
      <c r="H13460" s="90"/>
    </row>
    <row r="13461" spans="1:8">
      <c r="A13461" s="90"/>
      <c r="B13461" s="90"/>
      <c r="C13461" s="90"/>
      <c r="D13461" s="90"/>
      <c r="E13461" s="90"/>
      <c r="F13461" s="90"/>
      <c r="G13461" s="90"/>
      <c r="H13461" s="90"/>
    </row>
    <row r="13462" spans="1:8">
      <c r="A13462" s="90"/>
      <c r="B13462" s="90"/>
      <c r="C13462" s="90"/>
      <c r="D13462" s="90"/>
      <c r="E13462" s="90"/>
      <c r="F13462" s="90"/>
      <c r="G13462" s="90"/>
      <c r="H13462" s="90"/>
    </row>
    <row r="13463" spans="1:8">
      <c r="A13463" s="90"/>
      <c r="B13463" s="90"/>
      <c r="C13463" s="90"/>
      <c r="D13463" s="90"/>
      <c r="E13463" s="90"/>
      <c r="F13463" s="90"/>
      <c r="G13463" s="90"/>
      <c r="H13463" s="90"/>
    </row>
    <row r="13464" spans="1:8">
      <c r="A13464" s="90"/>
      <c r="B13464" s="90"/>
      <c r="C13464" s="90"/>
      <c r="D13464" s="90"/>
      <c r="E13464" s="90"/>
      <c r="F13464" s="90"/>
      <c r="G13464" s="90"/>
      <c r="H13464" s="90"/>
    </row>
    <row r="13465" spans="1:8">
      <c r="A13465" s="90"/>
      <c r="B13465" s="90"/>
      <c r="C13465" s="90"/>
      <c r="D13465" s="90"/>
      <c r="E13465" s="90"/>
      <c r="F13465" s="90"/>
      <c r="G13465" s="90"/>
      <c r="H13465" s="90"/>
    </row>
    <row r="13466" spans="1:8">
      <c r="A13466" s="90"/>
      <c r="B13466" s="90"/>
      <c r="C13466" s="90"/>
      <c r="D13466" s="90"/>
      <c r="E13466" s="90"/>
      <c r="F13466" s="90"/>
      <c r="G13466" s="90"/>
      <c r="H13466" s="90"/>
    </row>
    <row r="13467" spans="1:8">
      <c r="A13467" s="90"/>
      <c r="B13467" s="90"/>
      <c r="C13467" s="90"/>
      <c r="D13467" s="90"/>
      <c r="E13467" s="90"/>
      <c r="F13467" s="90"/>
      <c r="G13467" s="90"/>
      <c r="H13467" s="90"/>
    </row>
    <row r="13468" spans="1:8">
      <c r="A13468" s="90"/>
      <c r="B13468" s="90"/>
      <c r="C13468" s="90"/>
      <c r="D13468" s="90"/>
      <c r="E13468" s="90"/>
      <c r="F13468" s="90"/>
      <c r="G13468" s="90"/>
      <c r="H13468" s="90"/>
    </row>
    <row r="13469" spans="1:8">
      <c r="A13469" s="90"/>
      <c r="B13469" s="90"/>
      <c r="C13469" s="90"/>
      <c r="D13469" s="90"/>
      <c r="E13469" s="90"/>
      <c r="F13469" s="90"/>
      <c r="G13469" s="90"/>
      <c r="H13469" s="90"/>
    </row>
    <row r="13470" spans="1:8">
      <c r="A13470" s="90"/>
      <c r="B13470" s="90"/>
      <c r="C13470" s="90"/>
      <c r="D13470" s="90"/>
      <c r="E13470" s="90"/>
      <c r="F13470" s="90"/>
      <c r="G13470" s="90"/>
      <c r="H13470" s="90"/>
    </row>
    <row r="13471" spans="1:8">
      <c r="A13471" s="90"/>
      <c r="B13471" s="90"/>
      <c r="C13471" s="90"/>
      <c r="D13471" s="90"/>
      <c r="E13471" s="90"/>
      <c r="F13471" s="90"/>
      <c r="G13471" s="90"/>
      <c r="H13471" s="90"/>
    </row>
    <row r="13472" spans="1:8">
      <c r="A13472" s="90"/>
      <c r="B13472" s="90"/>
      <c r="C13472" s="90"/>
      <c r="D13472" s="90"/>
      <c r="E13472" s="90"/>
      <c r="F13472" s="90"/>
      <c r="G13472" s="90"/>
      <c r="H13472" s="90"/>
    </row>
    <row r="13473" spans="1:8">
      <c r="A13473" s="90"/>
      <c r="B13473" s="90"/>
      <c r="C13473" s="90"/>
      <c r="D13473" s="90"/>
      <c r="E13473" s="90"/>
      <c r="F13473" s="90"/>
      <c r="G13473" s="90"/>
      <c r="H13473" s="90"/>
    </row>
    <row r="13474" spans="1:8">
      <c r="A13474" s="90"/>
      <c r="B13474" s="90"/>
      <c r="C13474" s="90"/>
      <c r="D13474" s="90"/>
      <c r="E13474" s="90"/>
      <c r="F13474" s="90"/>
      <c r="G13474" s="90"/>
      <c r="H13474" s="90"/>
    </row>
    <row r="13475" spans="1:8">
      <c r="A13475" s="90"/>
      <c r="B13475" s="90"/>
      <c r="C13475" s="90"/>
      <c r="D13475" s="90"/>
      <c r="E13475" s="90"/>
      <c r="F13475" s="90"/>
      <c r="G13475" s="90"/>
      <c r="H13475" s="90"/>
    </row>
    <row r="13476" spans="1:8">
      <c r="A13476" s="90"/>
      <c r="B13476" s="90"/>
      <c r="C13476" s="90"/>
      <c r="D13476" s="90"/>
      <c r="E13476" s="90"/>
      <c r="F13476" s="90"/>
      <c r="G13476" s="90"/>
      <c r="H13476" s="90"/>
    </row>
    <row r="13477" spans="1:8">
      <c r="A13477" s="90"/>
      <c r="B13477" s="90"/>
      <c r="C13477" s="90"/>
      <c r="D13477" s="90"/>
      <c r="E13477" s="90"/>
      <c r="F13477" s="90"/>
      <c r="G13477" s="90"/>
      <c r="H13477" s="90"/>
    </row>
    <row r="13478" spans="1:8">
      <c r="A13478" s="90"/>
      <c r="B13478" s="90"/>
      <c r="C13478" s="90"/>
      <c r="D13478" s="90"/>
      <c r="E13478" s="90"/>
      <c r="F13478" s="90"/>
      <c r="G13478" s="90"/>
      <c r="H13478" s="90"/>
    </row>
    <row r="13479" spans="1:8">
      <c r="A13479" s="90"/>
      <c r="B13479" s="90"/>
      <c r="C13479" s="90"/>
      <c r="D13479" s="90"/>
      <c r="E13479" s="90"/>
      <c r="F13479" s="90"/>
      <c r="G13479" s="90"/>
      <c r="H13479" s="90"/>
    </row>
    <row r="13480" spans="1:8">
      <c r="A13480" s="90"/>
      <c r="B13480" s="90"/>
      <c r="C13480" s="90"/>
      <c r="D13480" s="90"/>
      <c r="E13480" s="90"/>
      <c r="F13480" s="90"/>
      <c r="G13480" s="90"/>
      <c r="H13480" s="90"/>
    </row>
    <row r="13481" spans="1:8">
      <c r="A13481" s="90"/>
      <c r="B13481" s="90"/>
      <c r="C13481" s="90"/>
      <c r="D13481" s="90"/>
      <c r="E13481" s="90"/>
      <c r="F13481" s="90"/>
      <c r="G13481" s="90"/>
      <c r="H13481" s="90"/>
    </row>
    <row r="13482" spans="1:8">
      <c r="A13482" s="90"/>
      <c r="B13482" s="90"/>
      <c r="C13482" s="90"/>
      <c r="D13482" s="90"/>
      <c r="E13482" s="90"/>
      <c r="F13482" s="90"/>
      <c r="G13482" s="90"/>
      <c r="H13482" s="90"/>
    </row>
    <row r="13483" spans="1:8">
      <c r="A13483" s="90"/>
      <c r="B13483" s="90"/>
      <c r="C13483" s="90"/>
      <c r="D13483" s="90"/>
      <c r="E13483" s="90"/>
      <c r="F13483" s="90"/>
      <c r="G13483" s="90"/>
      <c r="H13483" s="90"/>
    </row>
    <row r="13484" spans="1:8">
      <c r="A13484" s="90"/>
      <c r="B13484" s="90"/>
      <c r="C13484" s="90"/>
      <c r="D13484" s="90"/>
      <c r="E13484" s="90"/>
      <c r="F13484" s="90"/>
      <c r="G13484" s="90"/>
      <c r="H13484" s="90"/>
    </row>
    <row r="13485" spans="1:8">
      <c r="A13485" s="90"/>
      <c r="B13485" s="90"/>
      <c r="C13485" s="90"/>
      <c r="D13485" s="90"/>
      <c r="E13485" s="90"/>
      <c r="F13485" s="90"/>
      <c r="G13485" s="90"/>
      <c r="H13485" s="90"/>
    </row>
    <row r="13486" spans="1:8">
      <c r="A13486" s="90"/>
      <c r="B13486" s="90"/>
      <c r="C13486" s="90"/>
      <c r="D13486" s="90"/>
      <c r="E13486" s="90"/>
      <c r="F13486" s="90"/>
      <c r="G13486" s="90"/>
      <c r="H13486" s="90"/>
    </row>
    <row r="13487" spans="1:8">
      <c r="A13487" s="90"/>
      <c r="B13487" s="90"/>
      <c r="C13487" s="90"/>
      <c r="D13487" s="90"/>
      <c r="E13487" s="90"/>
      <c r="F13487" s="90"/>
      <c r="G13487" s="90"/>
      <c r="H13487" s="90"/>
    </row>
    <row r="13488" spans="1:8">
      <c r="A13488" s="90"/>
      <c r="B13488" s="90"/>
      <c r="C13488" s="90"/>
      <c r="D13488" s="90"/>
      <c r="E13488" s="90"/>
      <c r="F13488" s="90"/>
      <c r="G13488" s="90"/>
      <c r="H13488" s="90"/>
    </row>
    <row r="13489" spans="1:8">
      <c r="A13489" s="90"/>
      <c r="B13489" s="90"/>
      <c r="C13489" s="90"/>
      <c r="D13489" s="90"/>
      <c r="E13489" s="90"/>
      <c r="F13489" s="90"/>
      <c r="G13489" s="90"/>
      <c r="H13489" s="90"/>
    </row>
    <row r="13490" spans="1:8">
      <c r="A13490" s="90"/>
      <c r="B13490" s="90"/>
      <c r="C13490" s="90"/>
      <c r="D13490" s="90"/>
      <c r="E13490" s="90"/>
      <c r="F13490" s="90"/>
      <c r="G13490" s="90"/>
      <c r="H13490" s="90"/>
    </row>
    <row r="13491" spans="1:8">
      <c r="A13491" s="90"/>
      <c r="B13491" s="90"/>
      <c r="C13491" s="90"/>
      <c r="D13491" s="90"/>
      <c r="E13491" s="90"/>
      <c r="F13491" s="90"/>
      <c r="G13491" s="90"/>
      <c r="H13491" s="90"/>
    </row>
    <row r="13492" spans="1:8">
      <c r="A13492" s="90"/>
      <c r="B13492" s="90"/>
      <c r="C13492" s="90"/>
      <c r="D13492" s="90"/>
      <c r="E13492" s="90"/>
      <c r="F13492" s="90"/>
      <c r="G13492" s="90"/>
      <c r="H13492" s="90"/>
    </row>
    <row r="13493" spans="1:8">
      <c r="A13493" s="90"/>
      <c r="B13493" s="90"/>
      <c r="C13493" s="90"/>
      <c r="D13493" s="90"/>
      <c r="E13493" s="90"/>
      <c r="F13493" s="90"/>
      <c r="G13493" s="90"/>
      <c r="H13493" s="90"/>
    </row>
    <row r="13494" spans="1:8">
      <c r="A13494" s="90"/>
      <c r="B13494" s="90"/>
      <c r="C13494" s="90"/>
      <c r="D13494" s="90"/>
      <c r="E13494" s="90"/>
      <c r="F13494" s="90"/>
      <c r="G13494" s="90"/>
      <c r="H13494" s="90"/>
    </row>
    <row r="13495" spans="1:8">
      <c r="A13495" s="90"/>
      <c r="B13495" s="90"/>
      <c r="C13495" s="90"/>
      <c r="D13495" s="90"/>
      <c r="E13495" s="90"/>
      <c r="F13495" s="90"/>
      <c r="G13495" s="90"/>
      <c r="H13495" s="90"/>
    </row>
    <row r="13496" spans="1:8">
      <c r="A13496" s="90"/>
      <c r="B13496" s="90"/>
      <c r="C13496" s="90"/>
      <c r="D13496" s="90"/>
      <c r="E13496" s="90"/>
      <c r="F13496" s="90"/>
      <c r="G13496" s="90"/>
      <c r="H13496" s="90"/>
    </row>
    <row r="13497" spans="1:8">
      <c r="A13497" s="90"/>
      <c r="B13497" s="90"/>
      <c r="C13497" s="90"/>
      <c r="D13497" s="90"/>
      <c r="E13497" s="90"/>
      <c r="F13497" s="90"/>
      <c r="G13497" s="90"/>
      <c r="H13497" s="90"/>
    </row>
    <row r="13498" spans="1:8">
      <c r="A13498" s="90"/>
      <c r="B13498" s="90"/>
      <c r="C13498" s="90"/>
      <c r="D13498" s="90"/>
      <c r="E13498" s="90"/>
      <c r="F13498" s="90"/>
      <c r="G13498" s="90"/>
      <c r="H13498" s="90"/>
    </row>
    <row r="13499" spans="1:8">
      <c r="A13499" s="90"/>
      <c r="B13499" s="90"/>
      <c r="C13499" s="90"/>
      <c r="D13499" s="90"/>
      <c r="E13499" s="90"/>
      <c r="F13499" s="90"/>
      <c r="G13499" s="90"/>
      <c r="H13499" s="90"/>
    </row>
    <row r="13500" spans="1:8">
      <c r="A13500" s="90"/>
      <c r="B13500" s="90"/>
      <c r="C13500" s="90"/>
      <c r="D13500" s="90"/>
      <c r="E13500" s="90"/>
      <c r="F13500" s="90"/>
      <c r="G13500" s="90"/>
      <c r="H13500" s="90"/>
    </row>
    <row r="13501" spans="1:8">
      <c r="A13501" s="90"/>
      <c r="B13501" s="90"/>
      <c r="C13501" s="90"/>
      <c r="D13501" s="90"/>
      <c r="E13501" s="90"/>
      <c r="F13501" s="90"/>
      <c r="G13501" s="90"/>
      <c r="H13501" s="90"/>
    </row>
    <row r="13502" spans="1:8">
      <c r="A13502" s="90"/>
      <c r="B13502" s="90"/>
      <c r="C13502" s="90"/>
      <c r="D13502" s="90"/>
      <c r="E13502" s="90"/>
      <c r="F13502" s="90"/>
      <c r="G13502" s="90"/>
      <c r="H13502" s="90"/>
    </row>
    <row r="13503" spans="1:8">
      <c r="A13503" s="90"/>
      <c r="B13503" s="90"/>
      <c r="C13503" s="90"/>
      <c r="D13503" s="90"/>
      <c r="E13503" s="90"/>
      <c r="F13503" s="90"/>
      <c r="G13503" s="90"/>
      <c r="H13503" s="90"/>
    </row>
    <row r="13504" spans="1:8">
      <c r="A13504" s="90"/>
      <c r="B13504" s="90"/>
      <c r="C13504" s="90"/>
      <c r="D13504" s="90"/>
      <c r="E13504" s="90"/>
      <c r="F13504" s="90"/>
      <c r="G13504" s="90"/>
      <c r="H13504" s="90"/>
    </row>
    <row r="13505" spans="1:8">
      <c r="A13505" s="90"/>
      <c r="B13505" s="90"/>
      <c r="C13505" s="90"/>
      <c r="D13505" s="90"/>
      <c r="E13505" s="90"/>
      <c r="F13505" s="90"/>
      <c r="G13505" s="90"/>
      <c r="H13505" s="90"/>
    </row>
    <row r="13506" spans="1:8">
      <c r="A13506" s="90"/>
      <c r="B13506" s="90"/>
      <c r="C13506" s="90"/>
      <c r="D13506" s="90"/>
      <c r="E13506" s="90"/>
      <c r="F13506" s="90"/>
      <c r="G13506" s="90"/>
      <c r="H13506" s="90"/>
    </row>
    <row r="13507" spans="1:8">
      <c r="A13507" s="90"/>
      <c r="B13507" s="90"/>
      <c r="C13507" s="90"/>
      <c r="D13507" s="90"/>
      <c r="E13507" s="90"/>
      <c r="F13507" s="90"/>
      <c r="G13507" s="90"/>
      <c r="H13507" s="90"/>
    </row>
    <row r="13508" spans="1:8">
      <c r="A13508" s="90"/>
      <c r="B13508" s="90"/>
      <c r="C13508" s="90"/>
      <c r="D13508" s="90"/>
      <c r="E13508" s="90"/>
      <c r="F13508" s="90"/>
      <c r="G13508" s="90"/>
      <c r="H13508" s="90"/>
    </row>
    <row r="13509" spans="1:8">
      <c r="A13509" s="90"/>
      <c r="B13509" s="90"/>
      <c r="C13509" s="90"/>
      <c r="D13509" s="90"/>
      <c r="E13509" s="90"/>
      <c r="F13509" s="90"/>
      <c r="G13509" s="90"/>
      <c r="H13509" s="90"/>
    </row>
    <row r="13510" spans="1:8">
      <c r="A13510" s="90"/>
      <c r="B13510" s="90"/>
      <c r="C13510" s="90"/>
      <c r="D13510" s="90"/>
      <c r="E13510" s="90"/>
      <c r="F13510" s="90"/>
      <c r="G13510" s="90"/>
      <c r="H13510" s="90"/>
    </row>
    <row r="13511" spans="1:8">
      <c r="A13511" s="90"/>
      <c r="B13511" s="90"/>
      <c r="C13511" s="90"/>
      <c r="D13511" s="90"/>
      <c r="E13511" s="90"/>
      <c r="F13511" s="90"/>
      <c r="G13511" s="90"/>
      <c r="H13511" s="90"/>
    </row>
    <row r="13512" spans="1:8">
      <c r="A13512" s="90"/>
      <c r="B13512" s="90"/>
      <c r="C13512" s="90"/>
      <c r="D13512" s="90"/>
      <c r="E13512" s="90"/>
      <c r="F13512" s="90"/>
      <c r="G13512" s="90"/>
      <c r="H13512" s="90"/>
    </row>
    <row r="13513" spans="1:8">
      <c r="A13513" s="90"/>
      <c r="B13513" s="90"/>
      <c r="C13513" s="90"/>
      <c r="D13513" s="90"/>
      <c r="E13513" s="90"/>
      <c r="F13513" s="90"/>
      <c r="G13513" s="90"/>
      <c r="H13513" s="90"/>
    </row>
    <row r="13514" spans="1:8">
      <c r="A13514" s="90"/>
      <c r="B13514" s="90"/>
      <c r="C13514" s="90"/>
      <c r="D13514" s="90"/>
      <c r="E13514" s="90"/>
      <c r="F13514" s="90"/>
      <c r="G13514" s="90"/>
      <c r="H13514" s="90"/>
    </row>
    <row r="13515" spans="1:8">
      <c r="A13515" s="90"/>
      <c r="B13515" s="90"/>
      <c r="C13515" s="90"/>
      <c r="D13515" s="90"/>
      <c r="E13515" s="90"/>
      <c r="F13515" s="90"/>
      <c r="G13515" s="90"/>
      <c r="H13515" s="90"/>
    </row>
    <row r="13516" spans="1:8">
      <c r="A13516" s="90"/>
      <c r="B13516" s="90"/>
      <c r="C13516" s="90"/>
      <c r="D13516" s="90"/>
      <c r="E13516" s="90"/>
      <c r="F13516" s="90"/>
      <c r="G13516" s="90"/>
      <c r="H13516" s="90"/>
    </row>
    <row r="13517" spans="1:8">
      <c r="A13517" s="90"/>
      <c r="B13517" s="90"/>
      <c r="C13517" s="90"/>
      <c r="D13517" s="90"/>
      <c r="E13517" s="90"/>
      <c r="F13517" s="90"/>
      <c r="G13517" s="90"/>
      <c r="H13517" s="90"/>
    </row>
    <row r="13518" spans="1:8">
      <c r="A13518" s="90"/>
      <c r="B13518" s="90"/>
      <c r="C13518" s="90"/>
      <c r="D13518" s="90"/>
      <c r="E13518" s="90"/>
      <c r="F13518" s="90"/>
      <c r="G13518" s="90"/>
      <c r="H13518" s="90"/>
    </row>
    <row r="13519" spans="1:8">
      <c r="A13519" s="90"/>
      <c r="B13519" s="90"/>
      <c r="C13519" s="90"/>
      <c r="D13519" s="90"/>
      <c r="E13519" s="90"/>
      <c r="F13519" s="90"/>
      <c r="G13519" s="90"/>
      <c r="H13519" s="90"/>
    </row>
    <row r="13520" spans="1:8">
      <c r="A13520" s="90"/>
      <c r="B13520" s="90"/>
      <c r="C13520" s="90"/>
      <c r="D13520" s="90"/>
      <c r="E13520" s="90"/>
      <c r="F13520" s="90"/>
      <c r="G13520" s="90"/>
      <c r="H13520" s="90"/>
    </row>
    <row r="13521" spans="1:8">
      <c r="A13521" s="90"/>
      <c r="B13521" s="90"/>
      <c r="C13521" s="90"/>
      <c r="D13521" s="90"/>
      <c r="E13521" s="90"/>
      <c r="F13521" s="90"/>
      <c r="G13521" s="90"/>
      <c r="H13521" s="90"/>
    </row>
    <row r="13522" spans="1:8">
      <c r="A13522" s="90"/>
      <c r="B13522" s="90"/>
      <c r="C13522" s="90"/>
      <c r="D13522" s="90"/>
      <c r="E13522" s="90"/>
      <c r="F13522" s="90"/>
      <c r="G13522" s="90"/>
      <c r="H13522" s="90"/>
    </row>
    <row r="13523" spans="1:8">
      <c r="A13523" s="90"/>
      <c r="B13523" s="90"/>
      <c r="C13523" s="90"/>
      <c r="D13523" s="90"/>
      <c r="E13523" s="90"/>
      <c r="F13523" s="90"/>
      <c r="G13523" s="90"/>
      <c r="H13523" s="90"/>
    </row>
    <row r="13524" spans="1:8">
      <c r="A13524" s="90"/>
      <c r="B13524" s="90"/>
      <c r="C13524" s="90"/>
      <c r="D13524" s="90"/>
      <c r="E13524" s="90"/>
      <c r="F13524" s="90"/>
      <c r="G13524" s="90"/>
      <c r="H13524" s="90"/>
    </row>
    <row r="13525" spans="1:8">
      <c r="A13525" s="90"/>
      <c r="B13525" s="90"/>
      <c r="C13525" s="90"/>
      <c r="D13525" s="90"/>
      <c r="E13525" s="90"/>
      <c r="F13525" s="90"/>
      <c r="G13525" s="90"/>
      <c r="H13525" s="90"/>
    </row>
    <row r="13526" spans="1:8">
      <c r="A13526" s="90"/>
      <c r="B13526" s="90"/>
      <c r="C13526" s="90"/>
      <c r="D13526" s="90"/>
      <c r="E13526" s="90"/>
      <c r="F13526" s="90"/>
      <c r="G13526" s="90"/>
      <c r="H13526" s="90"/>
    </row>
    <row r="13527" spans="1:8">
      <c r="A13527" s="90"/>
      <c r="B13527" s="90"/>
      <c r="C13527" s="90"/>
      <c r="D13527" s="90"/>
      <c r="E13527" s="90"/>
      <c r="F13527" s="90"/>
      <c r="G13527" s="90"/>
      <c r="H13527" s="90"/>
    </row>
    <row r="13528" spans="1:8">
      <c r="A13528" s="90"/>
      <c r="B13528" s="90"/>
      <c r="C13528" s="90"/>
      <c r="D13528" s="90"/>
      <c r="E13528" s="90"/>
      <c r="F13528" s="90"/>
      <c r="G13528" s="90"/>
      <c r="H13528" s="90"/>
    </row>
    <row r="13529" spans="1:8">
      <c r="A13529" s="90"/>
      <c r="B13529" s="90"/>
      <c r="C13529" s="90"/>
      <c r="D13529" s="90"/>
      <c r="E13529" s="90"/>
      <c r="F13529" s="90"/>
      <c r="G13529" s="90"/>
      <c r="H13529" s="90"/>
    </row>
    <row r="13530" spans="1:8">
      <c r="A13530" s="90"/>
      <c r="B13530" s="90"/>
      <c r="C13530" s="90"/>
      <c r="D13530" s="90"/>
      <c r="E13530" s="90"/>
      <c r="F13530" s="90"/>
      <c r="G13530" s="90"/>
      <c r="H13530" s="90"/>
    </row>
    <row r="13531" spans="1:8">
      <c r="A13531" s="90"/>
      <c r="B13531" s="90"/>
      <c r="C13531" s="90"/>
      <c r="D13531" s="90"/>
      <c r="E13531" s="90"/>
      <c r="F13531" s="90"/>
      <c r="G13531" s="90"/>
      <c r="H13531" s="90"/>
    </row>
    <row r="13532" spans="1:8">
      <c r="A13532" s="90"/>
      <c r="B13532" s="90"/>
      <c r="C13532" s="90"/>
      <c r="D13532" s="90"/>
      <c r="E13532" s="90"/>
      <c r="F13532" s="90"/>
      <c r="G13532" s="90"/>
      <c r="H13532" s="90"/>
    </row>
    <row r="13533" spans="1:8">
      <c r="A13533" s="90"/>
      <c r="B13533" s="90"/>
      <c r="C13533" s="90"/>
      <c r="D13533" s="90"/>
      <c r="E13533" s="90"/>
      <c r="F13533" s="90"/>
      <c r="G13533" s="90"/>
      <c r="H13533" s="90"/>
    </row>
    <row r="13534" spans="1:8">
      <c r="A13534" s="90"/>
      <c r="B13534" s="90"/>
      <c r="C13534" s="90"/>
      <c r="D13534" s="90"/>
      <c r="E13534" s="90"/>
      <c r="F13534" s="90"/>
      <c r="G13534" s="90"/>
      <c r="H13534" s="90"/>
    </row>
    <row r="13535" spans="1:8">
      <c r="A13535" s="90"/>
      <c r="B13535" s="90"/>
      <c r="C13535" s="90"/>
      <c r="D13535" s="90"/>
      <c r="E13535" s="90"/>
      <c r="F13535" s="90"/>
      <c r="G13535" s="90"/>
      <c r="H13535" s="90"/>
    </row>
    <row r="13536" spans="1:8">
      <c r="A13536" s="90"/>
      <c r="B13536" s="90"/>
      <c r="C13536" s="90"/>
      <c r="D13536" s="90"/>
      <c r="E13536" s="90"/>
      <c r="F13536" s="90"/>
      <c r="G13536" s="90"/>
      <c r="H13536" s="90"/>
    </row>
    <row r="13537" spans="1:8">
      <c r="A13537" s="90"/>
      <c r="B13537" s="90"/>
      <c r="C13537" s="90"/>
      <c r="D13537" s="90"/>
      <c r="E13537" s="90"/>
      <c r="F13537" s="90"/>
      <c r="G13537" s="90"/>
      <c r="H13537" s="90"/>
    </row>
    <row r="13538" spans="1:8">
      <c r="A13538" s="90"/>
      <c r="B13538" s="90"/>
      <c r="C13538" s="90"/>
      <c r="D13538" s="90"/>
      <c r="E13538" s="90"/>
      <c r="F13538" s="90"/>
      <c r="G13538" s="90"/>
      <c r="H13538" s="90"/>
    </row>
    <row r="13539" spans="1:8">
      <c r="A13539" s="90"/>
      <c r="B13539" s="90"/>
      <c r="C13539" s="90"/>
      <c r="D13539" s="90"/>
      <c r="E13539" s="90"/>
      <c r="F13539" s="90"/>
      <c r="G13539" s="90"/>
      <c r="H13539" s="90"/>
    </row>
    <row r="13540" spans="1:8">
      <c r="A13540" s="90"/>
      <c r="B13540" s="90"/>
      <c r="C13540" s="90"/>
      <c r="D13540" s="90"/>
      <c r="E13540" s="90"/>
      <c r="F13540" s="90"/>
      <c r="G13540" s="90"/>
      <c r="H13540" s="90"/>
    </row>
    <row r="13541" spans="1:8">
      <c r="A13541" s="90"/>
      <c r="B13541" s="90"/>
      <c r="C13541" s="90"/>
      <c r="D13541" s="90"/>
      <c r="E13541" s="90"/>
      <c r="F13541" s="90"/>
      <c r="G13541" s="90"/>
      <c r="H13541" s="90"/>
    </row>
    <row r="13542" spans="1:8">
      <c r="A13542" s="90"/>
      <c r="B13542" s="90"/>
      <c r="C13542" s="90"/>
      <c r="D13542" s="90"/>
      <c r="E13542" s="90"/>
      <c r="F13542" s="90"/>
      <c r="G13542" s="90"/>
      <c r="H13542" s="90"/>
    </row>
    <row r="13543" spans="1:8">
      <c r="A13543" s="90"/>
      <c r="B13543" s="90"/>
      <c r="C13543" s="90"/>
      <c r="D13543" s="90"/>
      <c r="E13543" s="90"/>
      <c r="F13543" s="90"/>
      <c r="G13543" s="90"/>
      <c r="H13543" s="90"/>
    </row>
    <row r="13544" spans="1:8">
      <c r="A13544" s="90"/>
      <c r="B13544" s="90"/>
      <c r="C13544" s="90"/>
      <c r="D13544" s="90"/>
      <c r="E13544" s="90"/>
      <c r="F13544" s="90"/>
      <c r="G13544" s="90"/>
      <c r="H13544" s="90"/>
    </row>
    <row r="13545" spans="1:8">
      <c r="A13545" s="90"/>
      <c r="B13545" s="90"/>
      <c r="C13545" s="90"/>
      <c r="D13545" s="90"/>
      <c r="E13545" s="90"/>
      <c r="F13545" s="90"/>
      <c r="G13545" s="90"/>
      <c r="H13545" s="90"/>
    </row>
    <row r="13546" spans="1:8">
      <c r="A13546" s="90"/>
      <c r="B13546" s="90"/>
      <c r="C13546" s="90"/>
      <c r="D13546" s="90"/>
      <c r="E13546" s="90"/>
      <c r="F13546" s="90"/>
      <c r="G13546" s="90"/>
      <c r="H13546" s="90"/>
    </row>
    <row r="13547" spans="1:8">
      <c r="A13547" s="90"/>
      <c r="B13547" s="90"/>
      <c r="C13547" s="90"/>
      <c r="D13547" s="90"/>
      <c r="E13547" s="90"/>
      <c r="F13547" s="90"/>
      <c r="G13547" s="90"/>
      <c r="H13547" s="90"/>
    </row>
    <row r="13548" spans="1:8">
      <c r="A13548" s="90"/>
      <c r="B13548" s="90"/>
      <c r="C13548" s="90"/>
      <c r="D13548" s="90"/>
      <c r="E13548" s="90"/>
      <c r="F13548" s="90"/>
      <c r="G13548" s="90"/>
      <c r="H13548" s="90"/>
    </row>
    <row r="13549" spans="1:8">
      <c r="A13549" s="90"/>
      <c r="B13549" s="90"/>
      <c r="C13549" s="90"/>
      <c r="D13549" s="90"/>
      <c r="E13549" s="90"/>
      <c r="F13549" s="90"/>
      <c r="G13549" s="90"/>
      <c r="H13549" s="90"/>
    </row>
    <row r="13550" spans="1:8">
      <c r="A13550" s="90"/>
      <c r="B13550" s="90"/>
      <c r="C13550" s="90"/>
      <c r="D13550" s="90"/>
      <c r="E13550" s="90"/>
      <c r="F13550" s="90"/>
      <c r="G13550" s="90"/>
      <c r="H13550" s="90"/>
    </row>
    <row r="13551" spans="1:8">
      <c r="A13551" s="90"/>
      <c r="B13551" s="90"/>
      <c r="C13551" s="90"/>
      <c r="D13551" s="90"/>
      <c r="E13551" s="90"/>
      <c r="F13551" s="90"/>
      <c r="G13551" s="90"/>
      <c r="H13551" s="90"/>
    </row>
    <row r="13552" spans="1:8">
      <c r="A13552" s="90"/>
      <c r="B13552" s="90"/>
      <c r="C13552" s="90"/>
      <c r="D13552" s="90"/>
      <c r="E13552" s="90"/>
      <c r="F13552" s="90"/>
      <c r="G13552" s="90"/>
      <c r="H13552" s="90"/>
    </row>
    <row r="13553" spans="1:8">
      <c r="A13553" s="90"/>
      <c r="B13553" s="90"/>
      <c r="C13553" s="90"/>
      <c r="D13553" s="90"/>
      <c r="E13553" s="90"/>
      <c r="F13553" s="90"/>
      <c r="G13553" s="90"/>
      <c r="H13553" s="90"/>
    </row>
    <row r="13554" spans="1:8">
      <c r="A13554" s="90"/>
      <c r="B13554" s="90"/>
      <c r="C13554" s="90"/>
      <c r="D13554" s="90"/>
      <c r="E13554" s="90"/>
      <c r="F13554" s="90"/>
      <c r="G13554" s="90"/>
      <c r="H13554" s="90"/>
    </row>
    <row r="13555" spans="1:8">
      <c r="A13555" s="90"/>
      <c r="B13555" s="90"/>
      <c r="C13555" s="90"/>
      <c r="D13555" s="90"/>
      <c r="E13555" s="90"/>
      <c r="F13555" s="90"/>
      <c r="G13555" s="90"/>
      <c r="H13555" s="90"/>
    </row>
    <row r="13556" spans="1:8">
      <c r="A13556" s="90"/>
      <c r="B13556" s="90"/>
      <c r="C13556" s="90"/>
      <c r="D13556" s="90"/>
      <c r="E13556" s="90"/>
      <c r="F13556" s="90"/>
      <c r="G13556" s="90"/>
      <c r="H13556" s="90"/>
    </row>
    <row r="13557" spans="1:8">
      <c r="A13557" s="90"/>
      <c r="B13557" s="90"/>
      <c r="C13557" s="90"/>
      <c r="D13557" s="90"/>
      <c r="E13557" s="90"/>
      <c r="F13557" s="90"/>
      <c r="G13557" s="90"/>
      <c r="H13557" s="90"/>
    </row>
    <row r="13558" spans="1:8">
      <c r="A13558" s="90"/>
      <c r="B13558" s="90"/>
      <c r="C13558" s="90"/>
      <c r="D13558" s="90"/>
      <c r="E13558" s="90"/>
      <c r="F13558" s="90"/>
      <c r="G13558" s="90"/>
      <c r="H13558" s="90"/>
    </row>
    <row r="13559" spans="1:8">
      <c r="A13559" s="90"/>
      <c r="B13559" s="90"/>
      <c r="C13559" s="90"/>
      <c r="D13559" s="90"/>
      <c r="E13559" s="90"/>
      <c r="F13559" s="90"/>
      <c r="G13559" s="90"/>
      <c r="H13559" s="90"/>
    </row>
    <row r="13560" spans="1:8">
      <c r="A13560" s="90"/>
      <c r="B13560" s="90"/>
      <c r="C13560" s="90"/>
      <c r="D13560" s="90"/>
      <c r="E13560" s="90"/>
      <c r="F13560" s="90"/>
      <c r="G13560" s="90"/>
      <c r="H13560" s="90"/>
    </row>
    <row r="13561" spans="1:8">
      <c r="A13561" s="90"/>
      <c r="B13561" s="90"/>
      <c r="C13561" s="90"/>
      <c r="D13561" s="90"/>
      <c r="E13561" s="90"/>
      <c r="F13561" s="90"/>
      <c r="G13561" s="90"/>
      <c r="H13561" s="90"/>
    </row>
    <row r="13562" spans="1:8">
      <c r="A13562" s="90"/>
      <c r="B13562" s="90"/>
      <c r="C13562" s="90"/>
      <c r="D13562" s="90"/>
      <c r="E13562" s="90"/>
      <c r="F13562" s="90"/>
      <c r="G13562" s="90"/>
      <c r="H13562" s="90"/>
    </row>
    <row r="13563" spans="1:8">
      <c r="A13563" s="90"/>
      <c r="B13563" s="90"/>
      <c r="C13563" s="90"/>
      <c r="D13563" s="90"/>
      <c r="E13563" s="90"/>
      <c r="F13563" s="90"/>
      <c r="G13563" s="90"/>
      <c r="H13563" s="90"/>
    </row>
    <row r="13564" spans="1:8">
      <c r="A13564" s="90"/>
      <c r="B13564" s="90"/>
      <c r="C13564" s="90"/>
      <c r="D13564" s="90"/>
      <c r="E13564" s="90"/>
      <c r="F13564" s="90"/>
      <c r="G13564" s="90"/>
      <c r="H13564" s="90"/>
    </row>
    <row r="13565" spans="1:8">
      <c r="A13565" s="90"/>
      <c r="B13565" s="90"/>
      <c r="C13565" s="90"/>
      <c r="D13565" s="90"/>
      <c r="E13565" s="90"/>
      <c r="F13565" s="90"/>
      <c r="G13565" s="90"/>
      <c r="H13565" s="90"/>
    </row>
    <row r="13566" spans="1:8">
      <c r="A13566" s="90"/>
      <c r="B13566" s="90"/>
      <c r="C13566" s="90"/>
      <c r="D13566" s="90"/>
      <c r="E13566" s="90"/>
      <c r="F13566" s="90"/>
      <c r="G13566" s="90"/>
      <c r="H13566" s="90"/>
    </row>
    <row r="13567" spans="1:8">
      <c r="A13567" s="90"/>
      <c r="B13567" s="90"/>
      <c r="C13567" s="90"/>
      <c r="D13567" s="90"/>
      <c r="E13567" s="90"/>
      <c r="F13567" s="90"/>
      <c r="G13567" s="90"/>
      <c r="H13567" s="90"/>
    </row>
    <row r="13568" spans="1:8">
      <c r="A13568" s="90"/>
      <c r="B13568" s="90"/>
      <c r="C13568" s="90"/>
      <c r="D13568" s="90"/>
      <c r="E13568" s="90"/>
      <c r="F13568" s="90"/>
      <c r="G13568" s="90"/>
      <c r="H13568" s="90"/>
    </row>
    <row r="13569" spans="1:8">
      <c r="A13569" s="90"/>
      <c r="B13569" s="90"/>
      <c r="C13569" s="90"/>
      <c r="D13569" s="90"/>
      <c r="E13569" s="90"/>
      <c r="F13569" s="90"/>
      <c r="G13569" s="90"/>
      <c r="H13569" s="90"/>
    </row>
    <row r="13570" spans="1:8">
      <c r="A13570" s="90"/>
      <c r="B13570" s="90"/>
      <c r="C13570" s="90"/>
      <c r="D13570" s="90"/>
      <c r="E13570" s="90"/>
      <c r="F13570" s="90"/>
      <c r="G13570" s="90"/>
      <c r="H13570" s="90"/>
    </row>
    <row r="13571" spans="1:8">
      <c r="A13571" s="90"/>
      <c r="B13571" s="90"/>
      <c r="C13571" s="90"/>
      <c r="D13571" s="90"/>
      <c r="E13571" s="90"/>
      <c r="F13571" s="90"/>
      <c r="G13571" s="90"/>
      <c r="H13571" s="90"/>
    </row>
    <row r="13572" spans="1:8">
      <c r="A13572" s="90"/>
      <c r="B13572" s="90"/>
      <c r="C13572" s="90"/>
      <c r="D13572" s="90"/>
      <c r="E13572" s="90"/>
      <c r="F13572" s="90"/>
      <c r="G13572" s="90"/>
      <c r="H13572" s="90"/>
    </row>
    <row r="13573" spans="1:8">
      <c r="A13573" s="90"/>
      <c r="B13573" s="90"/>
      <c r="C13573" s="90"/>
      <c r="D13573" s="90"/>
      <c r="E13573" s="90"/>
      <c r="F13573" s="90"/>
      <c r="G13573" s="90"/>
      <c r="H13573" s="90"/>
    </row>
    <row r="13574" spans="1:8">
      <c r="A13574" s="90"/>
      <c r="B13574" s="90"/>
      <c r="C13574" s="90"/>
      <c r="D13574" s="90"/>
      <c r="E13574" s="90"/>
      <c r="F13574" s="90"/>
      <c r="G13574" s="90"/>
      <c r="H13574" s="90"/>
    </row>
    <row r="13575" spans="1:8">
      <c r="A13575" s="90"/>
      <c r="B13575" s="90"/>
      <c r="C13575" s="90"/>
      <c r="D13575" s="90"/>
      <c r="E13575" s="90"/>
      <c r="F13575" s="90"/>
      <c r="G13575" s="90"/>
      <c r="H13575" s="90"/>
    </row>
    <row r="13576" spans="1:8">
      <c r="A13576" s="90"/>
      <c r="B13576" s="90"/>
      <c r="C13576" s="90"/>
      <c r="D13576" s="90"/>
      <c r="E13576" s="90"/>
      <c r="F13576" s="90"/>
      <c r="G13576" s="90"/>
      <c r="H13576" s="90"/>
    </row>
    <row r="13577" spans="1:8">
      <c r="A13577" s="90"/>
      <c r="B13577" s="90"/>
      <c r="C13577" s="90"/>
      <c r="D13577" s="90"/>
      <c r="E13577" s="90"/>
      <c r="F13577" s="90"/>
      <c r="G13577" s="90"/>
      <c r="H13577" s="90"/>
    </row>
    <row r="13578" spans="1:8">
      <c r="A13578" s="90"/>
      <c r="B13578" s="90"/>
      <c r="C13578" s="90"/>
      <c r="D13578" s="90"/>
      <c r="E13578" s="90"/>
      <c r="F13578" s="90"/>
      <c r="G13578" s="90"/>
      <c r="H13578" s="90"/>
    </row>
    <row r="13579" spans="1:8">
      <c r="A13579" s="90"/>
      <c r="B13579" s="90"/>
      <c r="C13579" s="90"/>
      <c r="D13579" s="90"/>
      <c r="E13579" s="90"/>
      <c r="F13579" s="90"/>
      <c r="G13579" s="90"/>
      <c r="H13579" s="90"/>
    </row>
    <row r="13580" spans="1:8">
      <c r="A13580" s="90"/>
      <c r="B13580" s="90"/>
      <c r="C13580" s="90"/>
      <c r="D13580" s="90"/>
      <c r="E13580" s="90"/>
      <c r="F13580" s="90"/>
      <c r="G13580" s="90"/>
      <c r="H13580" s="90"/>
    </row>
    <row r="13581" spans="1:8">
      <c r="A13581" s="90"/>
      <c r="B13581" s="90"/>
      <c r="C13581" s="90"/>
      <c r="D13581" s="90"/>
      <c r="E13581" s="90"/>
      <c r="F13581" s="90"/>
      <c r="G13581" s="90"/>
      <c r="H13581" s="90"/>
    </row>
    <row r="13582" spans="1:8">
      <c r="A13582" s="90"/>
      <c r="B13582" s="90"/>
      <c r="C13582" s="90"/>
      <c r="D13582" s="90"/>
      <c r="E13582" s="90"/>
      <c r="F13582" s="90"/>
      <c r="G13582" s="90"/>
      <c r="H13582" s="90"/>
    </row>
    <row r="13583" spans="1:8">
      <c r="A13583" s="90"/>
      <c r="B13583" s="90"/>
      <c r="C13583" s="90"/>
      <c r="D13583" s="90"/>
      <c r="E13583" s="90"/>
      <c r="F13583" s="90"/>
      <c r="G13583" s="90"/>
      <c r="H13583" s="90"/>
    </row>
    <row r="13584" spans="1:8">
      <c r="A13584" s="90"/>
      <c r="B13584" s="90"/>
      <c r="C13584" s="90"/>
      <c r="D13584" s="90"/>
      <c r="E13584" s="90"/>
      <c r="F13584" s="90"/>
      <c r="G13584" s="90"/>
      <c r="H13584" s="90"/>
    </row>
    <row r="13585" spans="1:8">
      <c r="A13585" s="90"/>
      <c r="B13585" s="90"/>
      <c r="C13585" s="90"/>
      <c r="D13585" s="90"/>
      <c r="E13585" s="90"/>
      <c r="F13585" s="90"/>
      <c r="G13585" s="90"/>
      <c r="H13585" s="90"/>
    </row>
    <row r="13586" spans="1:8">
      <c r="A13586" s="90"/>
      <c r="B13586" s="90"/>
      <c r="C13586" s="90"/>
      <c r="D13586" s="90"/>
      <c r="E13586" s="90"/>
      <c r="F13586" s="90"/>
      <c r="G13586" s="90"/>
      <c r="H13586" s="90"/>
    </row>
    <row r="13587" spans="1:8">
      <c r="A13587" s="90"/>
      <c r="B13587" s="90"/>
      <c r="C13587" s="90"/>
      <c r="D13587" s="90"/>
      <c r="E13587" s="90"/>
      <c r="F13587" s="90"/>
      <c r="G13587" s="90"/>
      <c r="H13587" s="90"/>
    </row>
    <row r="13588" spans="1:8">
      <c r="A13588" s="90"/>
      <c r="B13588" s="90"/>
      <c r="C13588" s="90"/>
      <c r="D13588" s="90"/>
      <c r="E13588" s="90"/>
      <c r="F13588" s="90"/>
      <c r="G13588" s="90"/>
      <c r="H13588" s="90"/>
    </row>
    <row r="13589" spans="1:8">
      <c r="A13589" s="90"/>
      <c r="B13589" s="90"/>
      <c r="C13589" s="90"/>
      <c r="D13589" s="90"/>
      <c r="E13589" s="90"/>
      <c r="F13589" s="90"/>
      <c r="G13589" s="90"/>
      <c r="H13589" s="90"/>
    </row>
    <row r="13590" spans="1:8">
      <c r="A13590" s="90"/>
      <c r="B13590" s="90"/>
      <c r="C13590" s="90"/>
      <c r="D13590" s="90"/>
      <c r="E13590" s="90"/>
      <c r="F13590" s="90"/>
      <c r="G13590" s="90"/>
      <c r="H13590" s="90"/>
    </row>
    <row r="13591" spans="1:8">
      <c r="A13591" s="90"/>
      <c r="B13591" s="90"/>
      <c r="C13591" s="90"/>
      <c r="D13591" s="90"/>
      <c r="E13591" s="90"/>
      <c r="F13591" s="90"/>
      <c r="G13591" s="90"/>
      <c r="H13591" s="90"/>
    </row>
    <row r="13592" spans="1:8">
      <c r="A13592" s="90"/>
      <c r="B13592" s="90"/>
      <c r="C13592" s="90"/>
      <c r="D13592" s="90"/>
      <c r="E13592" s="90"/>
      <c r="F13592" s="90"/>
      <c r="G13592" s="90"/>
      <c r="H13592" s="90"/>
    </row>
    <row r="13593" spans="1:8">
      <c r="A13593" s="90"/>
      <c r="B13593" s="90"/>
      <c r="C13593" s="90"/>
      <c r="D13593" s="90"/>
      <c r="E13593" s="90"/>
      <c r="F13593" s="90"/>
      <c r="G13593" s="90"/>
      <c r="H13593" s="90"/>
    </row>
    <row r="13594" spans="1:8">
      <c r="A13594" s="90"/>
      <c r="B13594" s="90"/>
      <c r="C13594" s="90"/>
      <c r="D13594" s="90"/>
      <c r="E13594" s="90"/>
      <c r="F13594" s="90"/>
      <c r="G13594" s="90"/>
      <c r="H13594" s="90"/>
    </row>
    <row r="13595" spans="1:8">
      <c r="A13595" s="90"/>
      <c r="B13595" s="90"/>
      <c r="C13595" s="90"/>
      <c r="D13595" s="90"/>
      <c r="E13595" s="90"/>
      <c r="F13595" s="90"/>
      <c r="G13595" s="90"/>
      <c r="H13595" s="90"/>
    </row>
    <row r="13596" spans="1:8">
      <c r="A13596" s="90"/>
      <c r="B13596" s="90"/>
      <c r="C13596" s="90"/>
      <c r="D13596" s="90"/>
      <c r="E13596" s="90"/>
      <c r="F13596" s="90"/>
      <c r="G13596" s="90"/>
      <c r="H13596" s="90"/>
    </row>
    <row r="13597" spans="1:8">
      <c r="A13597" s="90"/>
      <c r="B13597" s="90"/>
      <c r="C13597" s="90"/>
      <c r="D13597" s="90"/>
      <c r="E13597" s="90"/>
      <c r="F13597" s="90"/>
      <c r="G13597" s="90"/>
      <c r="H13597" s="90"/>
    </row>
    <row r="13598" spans="1:8">
      <c r="A13598" s="90"/>
      <c r="B13598" s="90"/>
      <c r="C13598" s="90"/>
      <c r="D13598" s="90"/>
      <c r="E13598" s="90"/>
      <c r="F13598" s="90"/>
      <c r="G13598" s="90"/>
      <c r="H13598" s="90"/>
    </row>
    <row r="13599" spans="1:8">
      <c r="A13599" s="90"/>
      <c r="B13599" s="90"/>
      <c r="C13599" s="90"/>
      <c r="D13599" s="90"/>
      <c r="E13599" s="90"/>
      <c r="F13599" s="90"/>
      <c r="G13599" s="90"/>
      <c r="H13599" s="90"/>
    </row>
    <row r="13600" spans="1:8">
      <c r="A13600" s="90"/>
      <c r="B13600" s="90"/>
      <c r="C13600" s="90"/>
      <c r="D13600" s="90"/>
      <c r="E13600" s="90"/>
      <c r="F13600" s="90"/>
      <c r="G13600" s="90"/>
      <c r="H13600" s="90"/>
    </row>
    <row r="13601" spans="1:8">
      <c r="A13601" s="90"/>
      <c r="B13601" s="90"/>
      <c r="C13601" s="90"/>
      <c r="D13601" s="90"/>
      <c r="E13601" s="90"/>
      <c r="F13601" s="90"/>
      <c r="G13601" s="90"/>
      <c r="H13601" s="90"/>
    </row>
    <row r="13602" spans="1:8">
      <c r="A13602" s="90"/>
      <c r="B13602" s="90"/>
      <c r="C13602" s="90"/>
      <c r="D13602" s="90"/>
      <c r="E13602" s="90"/>
      <c r="F13602" s="90"/>
      <c r="G13602" s="90"/>
      <c r="H13602" s="90"/>
    </row>
    <row r="13603" spans="1:8">
      <c r="A13603" s="90"/>
      <c r="B13603" s="90"/>
      <c r="C13603" s="90"/>
      <c r="D13603" s="90"/>
      <c r="E13603" s="90"/>
      <c r="F13603" s="90"/>
      <c r="G13603" s="90"/>
      <c r="H13603" s="90"/>
    </row>
    <row r="13604" spans="1:8">
      <c r="A13604" s="90"/>
      <c r="B13604" s="90"/>
      <c r="C13604" s="90"/>
      <c r="D13604" s="90"/>
      <c r="E13604" s="90"/>
      <c r="F13604" s="90"/>
      <c r="G13604" s="90"/>
      <c r="H13604" s="90"/>
    </row>
    <row r="13605" spans="1:8">
      <c r="A13605" s="90"/>
      <c r="B13605" s="90"/>
      <c r="C13605" s="90"/>
      <c r="D13605" s="90"/>
      <c r="E13605" s="90"/>
      <c r="F13605" s="90"/>
      <c r="G13605" s="90"/>
      <c r="H13605" s="90"/>
    </row>
    <row r="13606" spans="1:8">
      <c r="A13606" s="90"/>
      <c r="B13606" s="90"/>
      <c r="C13606" s="90"/>
      <c r="D13606" s="90"/>
      <c r="E13606" s="90"/>
      <c r="F13606" s="90"/>
      <c r="G13606" s="90"/>
      <c r="H13606" s="90"/>
    </row>
    <row r="13607" spans="1:8">
      <c r="A13607" s="90"/>
      <c r="B13607" s="90"/>
      <c r="C13607" s="90"/>
      <c r="D13607" s="90"/>
      <c r="E13607" s="90"/>
      <c r="F13607" s="90"/>
      <c r="G13607" s="90"/>
      <c r="H13607" s="90"/>
    </row>
    <row r="13608" spans="1:8">
      <c r="A13608" s="90"/>
      <c r="B13608" s="90"/>
      <c r="C13608" s="90"/>
      <c r="D13608" s="90"/>
      <c r="E13608" s="90"/>
      <c r="F13608" s="90"/>
      <c r="G13608" s="90"/>
      <c r="H13608" s="90"/>
    </row>
    <row r="13609" spans="1:8">
      <c r="A13609" s="90"/>
      <c r="B13609" s="90"/>
      <c r="C13609" s="90"/>
      <c r="D13609" s="90"/>
      <c r="E13609" s="90"/>
      <c r="F13609" s="90"/>
      <c r="G13609" s="90"/>
      <c r="H13609" s="90"/>
    </row>
    <row r="13610" spans="1:8">
      <c r="A13610" s="90"/>
      <c r="B13610" s="90"/>
      <c r="C13610" s="90"/>
      <c r="D13610" s="90"/>
      <c r="E13610" s="90"/>
      <c r="F13610" s="90"/>
      <c r="G13610" s="90"/>
      <c r="H13610" s="90"/>
    </row>
    <row r="13611" spans="1:8">
      <c r="A13611" s="90"/>
      <c r="B13611" s="90"/>
      <c r="C13611" s="90"/>
      <c r="D13611" s="90"/>
      <c r="E13611" s="90"/>
      <c r="F13611" s="90"/>
      <c r="G13611" s="90"/>
      <c r="H13611" s="90"/>
    </row>
    <row r="13612" spans="1:8">
      <c r="A13612" s="90"/>
      <c r="B13612" s="90"/>
      <c r="C13612" s="90"/>
      <c r="D13612" s="90"/>
      <c r="E13612" s="90"/>
      <c r="F13612" s="90"/>
      <c r="G13612" s="90"/>
      <c r="H13612" s="90"/>
    </row>
    <row r="13613" spans="1:8">
      <c r="A13613" s="90"/>
      <c r="B13613" s="90"/>
      <c r="C13613" s="90"/>
      <c r="D13613" s="90"/>
      <c r="E13613" s="90"/>
      <c r="F13613" s="90"/>
      <c r="G13613" s="90"/>
      <c r="H13613" s="90"/>
    </row>
    <row r="13614" spans="1:8">
      <c r="A13614" s="90"/>
      <c r="B13614" s="90"/>
      <c r="C13614" s="90"/>
      <c r="D13614" s="90"/>
      <c r="E13614" s="90"/>
      <c r="F13614" s="90"/>
      <c r="G13614" s="90"/>
      <c r="H13614" s="90"/>
    </row>
    <row r="13615" spans="1:8">
      <c r="A13615" s="90"/>
      <c r="B13615" s="90"/>
      <c r="C13615" s="90"/>
      <c r="D13615" s="90"/>
      <c r="E13615" s="90"/>
      <c r="F13615" s="90"/>
      <c r="G13615" s="90"/>
      <c r="H13615" s="90"/>
    </row>
    <row r="13616" spans="1:8">
      <c r="A13616" s="90"/>
      <c r="B13616" s="90"/>
      <c r="C13616" s="90"/>
      <c r="D13616" s="90"/>
      <c r="E13616" s="90"/>
      <c r="F13616" s="90"/>
      <c r="G13616" s="90"/>
      <c r="H13616" s="90"/>
    </row>
    <row r="13617" spans="1:8">
      <c r="A13617" s="90"/>
      <c r="B13617" s="90"/>
      <c r="C13617" s="90"/>
      <c r="D13617" s="90"/>
      <c r="E13617" s="90"/>
      <c r="F13617" s="90"/>
      <c r="G13617" s="90"/>
      <c r="H13617" s="90"/>
    </row>
    <row r="13618" spans="1:8">
      <c r="A13618" s="90"/>
      <c r="B13618" s="90"/>
      <c r="C13618" s="90"/>
      <c r="D13618" s="90"/>
      <c r="E13618" s="90"/>
      <c r="F13618" s="90"/>
      <c r="G13618" s="90"/>
      <c r="H13618" s="90"/>
    </row>
    <row r="13619" spans="1:8">
      <c r="A13619" s="90"/>
      <c r="B13619" s="90"/>
      <c r="C13619" s="90"/>
      <c r="D13619" s="90"/>
      <c r="E13619" s="90"/>
      <c r="F13619" s="90"/>
      <c r="G13619" s="90"/>
      <c r="H13619" s="90"/>
    </row>
    <row r="13620" spans="1:8">
      <c r="A13620" s="90"/>
      <c r="B13620" s="90"/>
      <c r="C13620" s="90"/>
      <c r="D13620" s="90"/>
      <c r="E13620" s="90"/>
      <c r="F13620" s="90"/>
      <c r="G13620" s="90"/>
      <c r="H13620" s="90"/>
    </row>
    <row r="13621" spans="1:8">
      <c r="A13621" s="90"/>
      <c r="B13621" s="90"/>
      <c r="C13621" s="90"/>
      <c r="D13621" s="90"/>
      <c r="E13621" s="90"/>
      <c r="F13621" s="90"/>
      <c r="G13621" s="90"/>
      <c r="H13621" s="90"/>
    </row>
    <row r="13622" spans="1:8">
      <c r="A13622" s="90"/>
      <c r="B13622" s="90"/>
      <c r="C13622" s="90"/>
      <c r="D13622" s="90"/>
      <c r="E13622" s="90"/>
      <c r="F13622" s="90"/>
      <c r="G13622" s="90"/>
      <c r="H13622" s="90"/>
    </row>
    <row r="13623" spans="1:8">
      <c r="A13623" s="90"/>
      <c r="B13623" s="90"/>
      <c r="C13623" s="90"/>
      <c r="D13623" s="90"/>
      <c r="E13623" s="90"/>
      <c r="F13623" s="90"/>
      <c r="G13623" s="90"/>
      <c r="H13623" s="90"/>
    </row>
    <row r="13624" spans="1:8">
      <c r="A13624" s="90"/>
      <c r="B13624" s="90"/>
      <c r="C13624" s="90"/>
      <c r="D13624" s="90"/>
      <c r="E13624" s="90"/>
      <c r="F13624" s="90"/>
      <c r="G13624" s="90"/>
      <c r="H13624" s="90"/>
    </row>
    <row r="13625" spans="1:8">
      <c r="A13625" s="90"/>
      <c r="B13625" s="90"/>
      <c r="C13625" s="90"/>
      <c r="D13625" s="90"/>
      <c r="E13625" s="90"/>
      <c r="F13625" s="90"/>
      <c r="G13625" s="90"/>
      <c r="H13625" s="90"/>
    </row>
    <row r="13626" spans="1:8">
      <c r="A13626" s="90"/>
      <c r="B13626" s="90"/>
      <c r="C13626" s="90"/>
      <c r="D13626" s="90"/>
      <c r="E13626" s="90"/>
      <c r="F13626" s="90"/>
      <c r="G13626" s="90"/>
      <c r="H13626" s="90"/>
    </row>
    <row r="13627" spans="1:8">
      <c r="A13627" s="90"/>
      <c r="B13627" s="90"/>
      <c r="C13627" s="90"/>
      <c r="D13627" s="90"/>
      <c r="E13627" s="90"/>
      <c r="F13627" s="90"/>
      <c r="G13627" s="90"/>
      <c r="H13627" s="90"/>
    </row>
    <row r="13628" spans="1:8">
      <c r="A13628" s="90"/>
      <c r="B13628" s="90"/>
      <c r="C13628" s="90"/>
      <c r="D13628" s="90"/>
      <c r="E13628" s="90"/>
      <c r="F13628" s="90"/>
      <c r="G13628" s="90"/>
      <c r="H13628" s="90"/>
    </row>
    <row r="13629" spans="1:8">
      <c r="A13629" s="90"/>
      <c r="B13629" s="90"/>
      <c r="C13629" s="90"/>
      <c r="D13629" s="90"/>
      <c r="E13629" s="90"/>
      <c r="F13629" s="90"/>
      <c r="G13629" s="90"/>
      <c r="H13629" s="90"/>
    </row>
    <row r="13630" spans="1:8">
      <c r="A13630" s="90"/>
      <c r="B13630" s="90"/>
      <c r="C13630" s="90"/>
      <c r="D13630" s="90"/>
      <c r="E13630" s="90"/>
      <c r="F13630" s="90"/>
      <c r="G13630" s="90"/>
      <c r="H13630" s="90"/>
    </row>
    <row r="13631" spans="1:8">
      <c r="A13631" s="90"/>
      <c r="B13631" s="90"/>
      <c r="C13631" s="90"/>
      <c r="D13631" s="90"/>
      <c r="E13631" s="90"/>
      <c r="F13631" s="90"/>
      <c r="G13631" s="90"/>
      <c r="H13631" s="90"/>
    </row>
    <row r="13632" spans="1:8">
      <c r="A13632" s="90"/>
      <c r="B13632" s="90"/>
      <c r="C13632" s="90"/>
      <c r="D13632" s="90"/>
      <c r="E13632" s="90"/>
      <c r="F13632" s="90"/>
      <c r="G13632" s="90"/>
      <c r="H13632" s="90"/>
    </row>
    <row r="13633" spans="1:8">
      <c r="A13633" s="90"/>
      <c r="B13633" s="90"/>
      <c r="C13633" s="90"/>
      <c r="D13633" s="90"/>
      <c r="E13633" s="90"/>
      <c r="F13633" s="90"/>
      <c r="G13633" s="90"/>
      <c r="H13633" s="90"/>
    </row>
    <row r="13634" spans="1:8">
      <c r="A13634" s="90"/>
      <c r="B13634" s="90"/>
      <c r="C13634" s="90"/>
      <c r="D13634" s="90"/>
      <c r="E13634" s="90"/>
      <c r="F13634" s="90"/>
      <c r="G13634" s="90"/>
      <c r="H13634" s="90"/>
    </row>
    <row r="13635" spans="1:8">
      <c r="A13635" s="90"/>
      <c r="B13635" s="90"/>
      <c r="C13635" s="90"/>
      <c r="D13635" s="90"/>
      <c r="E13635" s="90"/>
      <c r="F13635" s="90"/>
      <c r="G13635" s="90"/>
      <c r="H13635" s="90"/>
    </row>
    <row r="13636" spans="1:8">
      <c r="A13636" s="90"/>
      <c r="B13636" s="90"/>
      <c r="C13636" s="90"/>
      <c r="D13636" s="90"/>
      <c r="E13636" s="90"/>
      <c r="F13636" s="90"/>
      <c r="G13636" s="90"/>
      <c r="H13636" s="90"/>
    </row>
    <row r="13637" spans="1:8">
      <c r="A13637" s="90"/>
      <c r="B13637" s="90"/>
      <c r="C13637" s="90"/>
      <c r="D13637" s="90"/>
      <c r="E13637" s="90"/>
      <c r="F13637" s="90"/>
      <c r="G13637" s="90"/>
      <c r="H13637" s="90"/>
    </row>
    <row r="13638" spans="1:8">
      <c r="A13638" s="90"/>
      <c r="B13638" s="90"/>
      <c r="C13638" s="90"/>
      <c r="D13638" s="90"/>
      <c r="E13638" s="90"/>
      <c r="F13638" s="90"/>
      <c r="G13638" s="90"/>
      <c r="H13638" s="90"/>
    </row>
    <row r="13639" spans="1:8">
      <c r="A13639" s="90"/>
      <c r="B13639" s="90"/>
      <c r="C13639" s="90"/>
      <c r="D13639" s="90"/>
      <c r="E13639" s="90"/>
      <c r="F13639" s="90"/>
      <c r="G13639" s="90"/>
      <c r="H13639" s="90"/>
    </row>
    <row r="13640" spans="1:8">
      <c r="A13640" s="90"/>
      <c r="B13640" s="90"/>
      <c r="C13640" s="90"/>
      <c r="D13640" s="90"/>
      <c r="E13640" s="90"/>
      <c r="F13640" s="90"/>
      <c r="G13640" s="90"/>
      <c r="H13640" s="90"/>
    </row>
    <row r="13641" spans="1:8">
      <c r="A13641" s="90"/>
      <c r="B13641" s="90"/>
      <c r="C13641" s="90"/>
      <c r="D13641" s="90"/>
      <c r="E13641" s="90"/>
      <c r="F13641" s="90"/>
      <c r="G13641" s="90"/>
      <c r="H13641" s="90"/>
    </row>
    <row r="13642" spans="1:8">
      <c r="A13642" s="90"/>
      <c r="B13642" s="90"/>
      <c r="C13642" s="90"/>
      <c r="D13642" s="90"/>
      <c r="E13642" s="90"/>
      <c r="F13642" s="90"/>
      <c r="G13642" s="90"/>
      <c r="H13642" s="90"/>
    </row>
    <row r="13643" spans="1:8">
      <c r="A13643" s="90"/>
      <c r="B13643" s="90"/>
      <c r="C13643" s="90"/>
      <c r="D13643" s="90"/>
      <c r="E13643" s="90"/>
      <c r="F13643" s="90"/>
      <c r="G13643" s="90"/>
      <c r="H13643" s="90"/>
    </row>
    <row r="13644" spans="1:8">
      <c r="A13644" s="90"/>
      <c r="B13644" s="90"/>
      <c r="C13644" s="90"/>
      <c r="D13644" s="90"/>
      <c r="E13644" s="90"/>
      <c r="F13644" s="90"/>
      <c r="G13644" s="90"/>
      <c r="H13644" s="90"/>
    </row>
    <row r="13645" spans="1:8">
      <c r="A13645" s="90"/>
      <c r="B13645" s="90"/>
      <c r="C13645" s="90"/>
      <c r="D13645" s="90"/>
      <c r="E13645" s="90"/>
      <c r="F13645" s="90"/>
      <c r="G13645" s="90"/>
      <c r="H13645" s="90"/>
    </row>
    <row r="13646" spans="1:8">
      <c r="A13646" s="90"/>
      <c r="B13646" s="90"/>
      <c r="C13646" s="90"/>
      <c r="D13646" s="90"/>
      <c r="E13646" s="90"/>
      <c r="F13646" s="90"/>
      <c r="G13646" s="90"/>
      <c r="H13646" s="90"/>
    </row>
    <row r="13647" spans="1:8">
      <c r="A13647" s="90"/>
      <c r="B13647" s="90"/>
      <c r="C13647" s="90"/>
      <c r="D13647" s="90"/>
      <c r="E13647" s="90"/>
      <c r="F13647" s="90"/>
      <c r="G13647" s="90"/>
      <c r="H13647" s="90"/>
    </row>
    <row r="13648" spans="1:8">
      <c r="A13648" s="90"/>
      <c r="B13648" s="90"/>
      <c r="C13648" s="90"/>
      <c r="D13648" s="90"/>
      <c r="E13648" s="90"/>
      <c r="F13648" s="90"/>
      <c r="G13648" s="90"/>
      <c r="H13648" s="90"/>
    </row>
    <row r="13649" spans="1:8">
      <c r="A13649" s="90"/>
      <c r="B13649" s="90"/>
      <c r="C13649" s="90"/>
      <c r="D13649" s="90"/>
      <c r="E13649" s="90"/>
      <c r="F13649" s="90"/>
      <c r="G13649" s="90"/>
      <c r="H13649" s="90"/>
    </row>
    <row r="13650" spans="1:8">
      <c r="A13650" s="90"/>
      <c r="B13650" s="90"/>
      <c r="C13650" s="90"/>
      <c r="D13650" s="90"/>
      <c r="E13650" s="90"/>
      <c r="F13650" s="90"/>
      <c r="G13650" s="90"/>
      <c r="H13650" s="90"/>
    </row>
    <row r="13651" spans="1:8">
      <c r="A13651" s="90"/>
      <c r="B13651" s="90"/>
      <c r="C13651" s="90"/>
      <c r="D13651" s="90"/>
      <c r="E13651" s="90"/>
      <c r="F13651" s="90"/>
      <c r="G13651" s="90"/>
      <c r="H13651" s="90"/>
    </row>
    <row r="13652" spans="1:8">
      <c r="A13652" s="90"/>
      <c r="B13652" s="90"/>
      <c r="C13652" s="90"/>
      <c r="D13652" s="90"/>
      <c r="E13652" s="90"/>
      <c r="F13652" s="90"/>
      <c r="G13652" s="90"/>
      <c r="H13652" s="90"/>
    </row>
    <row r="13653" spans="1:8">
      <c r="A13653" s="90"/>
      <c r="B13653" s="90"/>
      <c r="C13653" s="90"/>
      <c r="D13653" s="90"/>
      <c r="E13653" s="90"/>
      <c r="F13653" s="90"/>
      <c r="G13653" s="90"/>
      <c r="H13653" s="90"/>
    </row>
    <row r="13654" spans="1:8">
      <c r="A13654" s="90"/>
      <c r="B13654" s="90"/>
      <c r="C13654" s="90"/>
      <c r="D13654" s="90"/>
      <c r="E13654" s="90"/>
      <c r="F13654" s="90"/>
      <c r="G13654" s="90"/>
      <c r="H13654" s="90"/>
    </row>
    <row r="13655" spans="1:8">
      <c r="A13655" s="90"/>
      <c r="B13655" s="90"/>
      <c r="C13655" s="90"/>
      <c r="D13655" s="90"/>
      <c r="E13655" s="90"/>
      <c r="F13655" s="90"/>
      <c r="G13655" s="90"/>
      <c r="H13655" s="90"/>
    </row>
    <row r="13656" spans="1:8">
      <c r="A13656" s="90"/>
      <c r="B13656" s="90"/>
      <c r="C13656" s="90"/>
      <c r="D13656" s="90"/>
      <c r="E13656" s="90"/>
      <c r="F13656" s="90"/>
      <c r="G13656" s="90"/>
      <c r="H13656" s="90"/>
    </row>
    <row r="13657" spans="1:8">
      <c r="A13657" s="90"/>
      <c r="B13657" s="90"/>
      <c r="C13657" s="90"/>
      <c r="D13657" s="90"/>
      <c r="E13657" s="90"/>
      <c r="F13657" s="90"/>
      <c r="G13657" s="90"/>
      <c r="H13657" s="90"/>
    </row>
    <row r="13658" spans="1:8">
      <c r="A13658" s="90"/>
      <c r="B13658" s="90"/>
      <c r="C13658" s="90"/>
      <c r="D13658" s="90"/>
      <c r="E13658" s="90"/>
      <c r="F13658" s="90"/>
      <c r="G13658" s="90"/>
      <c r="H13658" s="90"/>
    </row>
    <row r="13659" spans="1:8">
      <c r="A13659" s="90"/>
      <c r="B13659" s="90"/>
      <c r="C13659" s="90"/>
      <c r="D13659" s="90"/>
      <c r="E13659" s="90"/>
      <c r="F13659" s="90"/>
      <c r="G13659" s="90"/>
      <c r="H13659" s="90"/>
    </row>
    <row r="13660" spans="1:8">
      <c r="A13660" s="90"/>
      <c r="B13660" s="90"/>
      <c r="C13660" s="90"/>
      <c r="D13660" s="90"/>
      <c r="E13660" s="90"/>
      <c r="F13660" s="90"/>
      <c r="G13660" s="90"/>
      <c r="H13660" s="90"/>
    </row>
    <row r="13661" spans="1:8">
      <c r="A13661" s="90"/>
      <c r="B13661" s="90"/>
      <c r="C13661" s="90"/>
      <c r="D13661" s="90"/>
      <c r="E13661" s="90"/>
      <c r="F13661" s="90"/>
      <c r="G13661" s="90"/>
      <c r="H13661" s="90"/>
    </row>
    <row r="13662" spans="1:8">
      <c r="A13662" s="90"/>
      <c r="B13662" s="90"/>
      <c r="C13662" s="90"/>
      <c r="D13662" s="90"/>
      <c r="E13662" s="90"/>
      <c r="F13662" s="90"/>
      <c r="G13662" s="90"/>
      <c r="H13662" s="90"/>
    </row>
    <row r="13663" spans="1:8">
      <c r="A13663" s="90"/>
      <c r="B13663" s="90"/>
      <c r="C13663" s="90"/>
      <c r="D13663" s="90"/>
      <c r="E13663" s="90"/>
      <c r="F13663" s="90"/>
      <c r="G13663" s="90"/>
      <c r="H13663" s="90"/>
    </row>
    <row r="13664" spans="1:8">
      <c r="A13664" s="90"/>
      <c r="B13664" s="90"/>
      <c r="C13664" s="90"/>
      <c r="D13664" s="90"/>
      <c r="E13664" s="90"/>
      <c r="F13664" s="90"/>
      <c r="G13664" s="90"/>
      <c r="H13664" s="90"/>
    </row>
    <row r="13665" spans="1:8">
      <c r="A13665" s="90"/>
      <c r="B13665" s="90"/>
      <c r="C13665" s="90"/>
      <c r="D13665" s="90"/>
      <c r="E13665" s="90"/>
      <c r="F13665" s="90"/>
      <c r="G13665" s="90"/>
      <c r="H13665" s="90"/>
    </row>
    <row r="13666" spans="1:8">
      <c r="A13666" s="90"/>
      <c r="B13666" s="90"/>
      <c r="C13666" s="90"/>
      <c r="D13666" s="90"/>
      <c r="E13666" s="90"/>
      <c r="F13666" s="90"/>
      <c r="G13666" s="90"/>
      <c r="H13666" s="90"/>
    </row>
    <row r="13667" spans="1:8">
      <c r="A13667" s="90"/>
      <c r="B13667" s="90"/>
      <c r="C13667" s="90"/>
      <c r="D13667" s="90"/>
      <c r="E13667" s="90"/>
      <c r="F13667" s="90"/>
      <c r="G13667" s="90"/>
      <c r="H13667" s="90"/>
    </row>
    <row r="13668" spans="1:8">
      <c r="A13668" s="90"/>
      <c r="B13668" s="90"/>
      <c r="C13668" s="90"/>
      <c r="D13668" s="90"/>
      <c r="E13668" s="90"/>
      <c r="F13668" s="90"/>
      <c r="G13668" s="90"/>
      <c r="H13668" s="90"/>
    </row>
    <row r="13669" spans="1:8">
      <c r="A13669" s="90"/>
      <c r="B13669" s="90"/>
      <c r="C13669" s="90"/>
      <c r="D13669" s="90"/>
      <c r="E13669" s="90"/>
      <c r="F13669" s="90"/>
      <c r="G13669" s="90"/>
      <c r="H13669" s="90"/>
    </row>
    <row r="13670" spans="1:8">
      <c r="A13670" s="90"/>
      <c r="B13670" s="90"/>
      <c r="C13670" s="90"/>
      <c r="D13670" s="90"/>
      <c r="E13670" s="90"/>
      <c r="F13670" s="90"/>
      <c r="G13670" s="90"/>
      <c r="H13670" s="90"/>
    </row>
    <row r="13671" spans="1:8">
      <c r="A13671" s="90"/>
      <c r="B13671" s="90"/>
      <c r="C13671" s="90"/>
      <c r="D13671" s="90"/>
      <c r="E13671" s="90"/>
      <c r="F13671" s="90"/>
      <c r="G13671" s="90"/>
      <c r="H13671" s="90"/>
    </row>
    <row r="13672" spans="1:8">
      <c r="A13672" s="90"/>
      <c r="B13672" s="90"/>
      <c r="C13672" s="90"/>
      <c r="D13672" s="90"/>
      <c r="E13672" s="90"/>
      <c r="F13672" s="90"/>
      <c r="G13672" s="90"/>
      <c r="H13672" s="90"/>
    </row>
    <row r="13673" spans="1:8">
      <c r="A13673" s="90"/>
      <c r="B13673" s="90"/>
      <c r="C13673" s="90"/>
      <c r="D13673" s="90"/>
      <c r="E13673" s="90"/>
      <c r="F13673" s="90"/>
      <c r="G13673" s="90"/>
      <c r="H13673" s="90"/>
    </row>
    <row r="13674" spans="1:8">
      <c r="A13674" s="90"/>
      <c r="B13674" s="90"/>
      <c r="C13674" s="90"/>
      <c r="D13674" s="90"/>
      <c r="E13674" s="90"/>
      <c r="F13674" s="90"/>
      <c r="G13674" s="90"/>
      <c r="H13674" s="90"/>
    </row>
    <row r="13675" spans="1:8">
      <c r="A13675" s="90"/>
      <c r="B13675" s="90"/>
      <c r="C13675" s="90"/>
      <c r="D13675" s="90"/>
      <c r="E13675" s="90"/>
      <c r="F13675" s="90"/>
      <c r="G13675" s="90"/>
      <c r="H13675" s="90"/>
    </row>
    <row r="13676" spans="1:8">
      <c r="A13676" s="90"/>
      <c r="B13676" s="90"/>
      <c r="C13676" s="90"/>
      <c r="D13676" s="90"/>
      <c r="E13676" s="90"/>
      <c r="F13676" s="90"/>
      <c r="G13676" s="90"/>
      <c r="H13676" s="90"/>
    </row>
    <row r="13677" spans="1:8">
      <c r="A13677" s="90"/>
      <c r="B13677" s="90"/>
      <c r="C13677" s="90"/>
      <c r="D13677" s="90"/>
      <c r="E13677" s="90"/>
      <c r="F13677" s="90"/>
      <c r="G13677" s="90"/>
      <c r="H13677" s="90"/>
    </row>
    <row r="13678" spans="1:8">
      <c r="A13678" s="90"/>
      <c r="B13678" s="90"/>
      <c r="C13678" s="90"/>
      <c r="D13678" s="90"/>
      <c r="E13678" s="90"/>
      <c r="F13678" s="90"/>
      <c r="G13678" s="90"/>
      <c r="H13678" s="90"/>
    </row>
    <row r="13679" spans="1:8">
      <c r="A13679" s="90"/>
      <c r="B13679" s="90"/>
      <c r="C13679" s="90"/>
      <c r="D13679" s="90"/>
      <c r="E13679" s="90"/>
      <c r="F13679" s="90"/>
      <c r="G13679" s="90"/>
      <c r="H13679" s="90"/>
    </row>
    <row r="13680" spans="1:8">
      <c r="A13680" s="90"/>
      <c r="B13680" s="90"/>
      <c r="C13680" s="90"/>
      <c r="D13680" s="90"/>
      <c r="E13680" s="90"/>
      <c r="F13680" s="90"/>
      <c r="G13680" s="90"/>
      <c r="H13680" s="90"/>
    </row>
    <row r="13681" spans="1:8">
      <c r="A13681" s="90"/>
      <c r="B13681" s="90"/>
      <c r="C13681" s="90"/>
      <c r="D13681" s="90"/>
      <c r="E13681" s="90"/>
      <c r="F13681" s="90"/>
      <c r="G13681" s="90"/>
      <c r="H13681" s="90"/>
    </row>
    <row r="13682" spans="1:8">
      <c r="A13682" s="90"/>
      <c r="B13682" s="90"/>
      <c r="C13682" s="90"/>
      <c r="D13682" s="90"/>
      <c r="E13682" s="90"/>
      <c r="F13682" s="90"/>
      <c r="G13682" s="90"/>
      <c r="H13682" s="90"/>
    </row>
    <row r="13683" spans="1:8">
      <c r="A13683" s="90"/>
      <c r="B13683" s="90"/>
      <c r="C13683" s="90"/>
      <c r="D13683" s="90"/>
      <c r="E13683" s="90"/>
      <c r="F13683" s="90"/>
      <c r="G13683" s="90"/>
      <c r="H13683" s="90"/>
    </row>
    <row r="13684" spans="1:8">
      <c r="A13684" s="90"/>
      <c r="B13684" s="90"/>
      <c r="C13684" s="90"/>
      <c r="D13684" s="90"/>
      <c r="E13684" s="90"/>
      <c r="F13684" s="90"/>
      <c r="G13684" s="90"/>
      <c r="H13684" s="90"/>
    </row>
    <row r="13685" spans="1:8">
      <c r="A13685" s="90"/>
      <c r="B13685" s="90"/>
      <c r="C13685" s="90"/>
      <c r="D13685" s="90"/>
      <c r="E13685" s="90"/>
      <c r="F13685" s="90"/>
      <c r="G13685" s="90"/>
      <c r="H13685" s="90"/>
    </row>
    <row r="13686" spans="1:8">
      <c r="A13686" s="90"/>
      <c r="B13686" s="90"/>
      <c r="C13686" s="90"/>
      <c r="D13686" s="90"/>
      <c r="E13686" s="90"/>
      <c r="F13686" s="90"/>
      <c r="G13686" s="90"/>
      <c r="H13686" s="90"/>
    </row>
    <row r="13687" spans="1:8">
      <c r="A13687" s="90"/>
      <c r="B13687" s="90"/>
      <c r="C13687" s="90"/>
      <c r="D13687" s="90"/>
      <c r="E13687" s="90"/>
      <c r="F13687" s="90"/>
      <c r="G13687" s="90"/>
      <c r="H13687" s="90"/>
    </row>
    <row r="13688" spans="1:8">
      <c r="A13688" s="90"/>
      <c r="B13688" s="90"/>
      <c r="C13688" s="90"/>
      <c r="D13688" s="90"/>
      <c r="E13688" s="90"/>
      <c r="F13688" s="90"/>
      <c r="G13688" s="90"/>
      <c r="H13688" s="90"/>
    </row>
    <row r="13689" spans="1:8">
      <c r="A13689" s="90"/>
      <c r="B13689" s="90"/>
      <c r="C13689" s="90"/>
      <c r="D13689" s="90"/>
      <c r="E13689" s="90"/>
      <c r="F13689" s="90"/>
      <c r="G13689" s="90"/>
      <c r="H13689" s="90"/>
    </row>
    <row r="13690" spans="1:8">
      <c r="A13690" s="90"/>
      <c r="B13690" s="90"/>
      <c r="C13690" s="90"/>
      <c r="D13690" s="90"/>
      <c r="E13690" s="90"/>
      <c r="F13690" s="90"/>
      <c r="G13690" s="90"/>
      <c r="H13690" s="90"/>
    </row>
    <row r="13691" spans="1:8">
      <c r="A13691" s="90"/>
      <c r="B13691" s="90"/>
      <c r="C13691" s="90"/>
      <c r="D13691" s="90"/>
      <c r="E13691" s="90"/>
      <c r="F13691" s="90"/>
      <c r="G13691" s="90"/>
      <c r="H13691" s="90"/>
    </row>
    <row r="13692" spans="1:8">
      <c r="A13692" s="90"/>
      <c r="B13692" s="90"/>
      <c r="C13692" s="90"/>
      <c r="D13692" s="90"/>
      <c r="E13692" s="90"/>
      <c r="F13692" s="90"/>
      <c r="G13692" s="90"/>
      <c r="H13692" s="90"/>
    </row>
    <row r="13693" spans="1:8">
      <c r="A13693" s="90"/>
      <c r="B13693" s="90"/>
      <c r="C13693" s="90"/>
      <c r="D13693" s="90"/>
      <c r="E13693" s="90"/>
      <c r="F13693" s="90"/>
      <c r="G13693" s="90"/>
      <c r="H13693" s="90"/>
    </row>
    <row r="13694" spans="1:8">
      <c r="A13694" s="90"/>
      <c r="B13694" s="90"/>
      <c r="C13694" s="90"/>
      <c r="D13694" s="90"/>
      <c r="E13694" s="90"/>
      <c r="F13694" s="90"/>
      <c r="G13694" s="90"/>
      <c r="H13694" s="90"/>
    </row>
    <row r="13695" spans="1:8">
      <c r="A13695" s="90"/>
      <c r="B13695" s="90"/>
      <c r="C13695" s="90"/>
      <c r="D13695" s="90"/>
      <c r="E13695" s="90"/>
      <c r="F13695" s="90"/>
      <c r="G13695" s="90"/>
      <c r="H13695" s="90"/>
    </row>
    <row r="13696" spans="1:8">
      <c r="A13696" s="90"/>
      <c r="B13696" s="90"/>
      <c r="C13696" s="90"/>
      <c r="D13696" s="90"/>
      <c r="E13696" s="90"/>
      <c r="F13696" s="90"/>
      <c r="G13696" s="90"/>
      <c r="H13696" s="90"/>
    </row>
    <row r="13697" spans="1:8">
      <c r="A13697" s="90"/>
      <c r="B13697" s="90"/>
      <c r="C13697" s="90"/>
      <c r="D13697" s="90"/>
      <c r="E13697" s="90"/>
      <c r="F13697" s="90"/>
      <c r="G13697" s="90"/>
      <c r="H13697" s="90"/>
    </row>
    <row r="13698" spans="1:8">
      <c r="A13698" s="90"/>
      <c r="B13698" s="90"/>
      <c r="C13698" s="90"/>
      <c r="D13698" s="90"/>
      <c r="E13698" s="90"/>
      <c r="F13698" s="90"/>
      <c r="G13698" s="90"/>
      <c r="H13698" s="90"/>
    </row>
    <row r="13699" spans="1:8">
      <c r="A13699" s="90"/>
      <c r="B13699" s="90"/>
      <c r="C13699" s="90"/>
      <c r="D13699" s="90"/>
      <c r="E13699" s="90"/>
      <c r="F13699" s="90"/>
      <c r="G13699" s="90"/>
      <c r="H13699" s="90"/>
    </row>
    <row r="13700" spans="1:8">
      <c r="A13700" s="90"/>
      <c r="B13700" s="90"/>
      <c r="C13700" s="90"/>
      <c r="D13700" s="90"/>
      <c r="E13700" s="90"/>
      <c r="F13700" s="90"/>
      <c r="G13700" s="90"/>
      <c r="H13700" s="90"/>
    </row>
    <row r="13701" spans="1:8">
      <c r="A13701" s="90"/>
      <c r="B13701" s="90"/>
      <c r="C13701" s="90"/>
      <c r="D13701" s="90"/>
      <c r="E13701" s="90"/>
      <c r="F13701" s="90"/>
      <c r="G13701" s="90"/>
      <c r="H13701" s="90"/>
    </row>
    <row r="13702" spans="1:8">
      <c r="A13702" s="90"/>
      <c r="B13702" s="90"/>
      <c r="C13702" s="90"/>
      <c r="D13702" s="90"/>
      <c r="E13702" s="90"/>
      <c r="F13702" s="90"/>
      <c r="G13702" s="90"/>
      <c r="H13702" s="90"/>
    </row>
    <row r="13703" spans="1:8">
      <c r="A13703" s="90"/>
      <c r="B13703" s="90"/>
      <c r="C13703" s="90"/>
      <c r="D13703" s="90"/>
      <c r="E13703" s="90"/>
      <c r="F13703" s="90"/>
      <c r="G13703" s="90"/>
      <c r="H13703" s="90"/>
    </row>
    <row r="13704" spans="1:8">
      <c r="A13704" s="90"/>
      <c r="B13704" s="90"/>
      <c r="C13704" s="90"/>
      <c r="D13704" s="90"/>
      <c r="E13704" s="90"/>
      <c r="F13704" s="90"/>
      <c r="G13704" s="90"/>
      <c r="H13704" s="90"/>
    </row>
    <row r="13705" spans="1:8">
      <c r="A13705" s="90"/>
      <c r="B13705" s="90"/>
      <c r="C13705" s="90"/>
      <c r="D13705" s="90"/>
      <c r="E13705" s="90"/>
      <c r="F13705" s="90"/>
      <c r="G13705" s="90"/>
      <c r="H13705" s="90"/>
    </row>
    <row r="13706" spans="1:8">
      <c r="A13706" s="90"/>
      <c r="B13706" s="90"/>
      <c r="C13706" s="90"/>
      <c r="D13706" s="90"/>
      <c r="E13706" s="90"/>
      <c r="F13706" s="90"/>
      <c r="G13706" s="90"/>
      <c r="H13706" s="90"/>
    </row>
    <row r="13707" spans="1:8">
      <c r="A13707" s="90"/>
      <c r="B13707" s="90"/>
      <c r="C13707" s="90"/>
      <c r="D13707" s="90"/>
      <c r="E13707" s="90"/>
      <c r="F13707" s="90"/>
      <c r="G13707" s="90"/>
      <c r="H13707" s="90"/>
    </row>
    <row r="13708" spans="1:8">
      <c r="A13708" s="90"/>
      <c r="B13708" s="90"/>
      <c r="C13708" s="90"/>
      <c r="D13708" s="90"/>
      <c r="E13708" s="90"/>
      <c r="F13708" s="90"/>
      <c r="G13708" s="90"/>
      <c r="H13708" s="90"/>
    </row>
    <row r="13709" spans="1:8">
      <c r="A13709" s="90"/>
      <c r="B13709" s="90"/>
      <c r="C13709" s="90"/>
      <c r="D13709" s="90"/>
      <c r="E13709" s="90"/>
      <c r="F13709" s="90"/>
      <c r="G13709" s="90"/>
      <c r="H13709" s="90"/>
    </row>
    <row r="13710" spans="1:8">
      <c r="A13710" s="90"/>
      <c r="B13710" s="90"/>
      <c r="C13710" s="90"/>
      <c r="D13710" s="90"/>
      <c r="E13710" s="90"/>
      <c r="F13710" s="90"/>
      <c r="G13710" s="90"/>
      <c r="H13710" s="90"/>
    </row>
    <row r="13711" spans="1:8">
      <c r="A13711" s="90"/>
      <c r="B13711" s="90"/>
      <c r="C13711" s="90"/>
      <c r="D13711" s="90"/>
      <c r="E13711" s="90"/>
      <c r="F13711" s="90"/>
      <c r="G13711" s="90"/>
      <c r="H13711" s="90"/>
    </row>
    <row r="13712" spans="1:8">
      <c r="A13712" s="90"/>
      <c r="B13712" s="90"/>
      <c r="C13712" s="90"/>
      <c r="D13712" s="90"/>
      <c r="E13712" s="90"/>
      <c r="F13712" s="90"/>
      <c r="G13712" s="90"/>
      <c r="H13712" s="90"/>
    </row>
    <row r="13713" spans="1:8">
      <c r="A13713" s="90"/>
      <c r="B13713" s="90"/>
      <c r="C13713" s="90"/>
      <c r="D13713" s="90"/>
      <c r="E13713" s="90"/>
      <c r="F13713" s="90"/>
      <c r="G13713" s="90"/>
      <c r="H13713" s="90"/>
    </row>
    <row r="13714" spans="1:8">
      <c r="A13714" s="90"/>
      <c r="B13714" s="90"/>
      <c r="C13714" s="90"/>
      <c r="D13714" s="90"/>
      <c r="E13714" s="90"/>
      <c r="F13714" s="90"/>
      <c r="G13714" s="90"/>
      <c r="H13714" s="90"/>
    </row>
    <row r="13715" spans="1:8">
      <c r="A13715" s="90"/>
      <c r="B13715" s="90"/>
      <c r="C13715" s="90"/>
      <c r="D13715" s="90"/>
      <c r="E13715" s="90"/>
      <c r="F13715" s="90"/>
      <c r="G13715" s="90"/>
      <c r="H13715" s="90"/>
    </row>
    <row r="13716" spans="1:8">
      <c r="A13716" s="90"/>
      <c r="B13716" s="90"/>
      <c r="C13716" s="90"/>
      <c r="D13716" s="90"/>
      <c r="E13716" s="90"/>
      <c r="F13716" s="90"/>
      <c r="G13716" s="90"/>
      <c r="H13716" s="90"/>
    </row>
    <row r="13717" spans="1:8">
      <c r="A13717" s="90"/>
      <c r="B13717" s="90"/>
      <c r="C13717" s="90"/>
      <c r="D13717" s="90"/>
      <c r="E13717" s="90"/>
      <c r="F13717" s="90"/>
      <c r="G13717" s="90"/>
      <c r="H13717" s="90"/>
    </row>
    <row r="13718" spans="1:8">
      <c r="A13718" s="90"/>
      <c r="B13718" s="90"/>
      <c r="C13718" s="90"/>
      <c r="D13718" s="90"/>
      <c r="E13718" s="90"/>
      <c r="F13718" s="90"/>
      <c r="G13718" s="90"/>
      <c r="H13718" s="90"/>
    </row>
    <row r="13719" spans="1:8">
      <c r="A13719" s="90"/>
      <c r="B13719" s="90"/>
      <c r="C13719" s="90"/>
      <c r="D13719" s="90"/>
      <c r="E13719" s="90"/>
      <c r="F13719" s="90"/>
      <c r="G13719" s="90"/>
      <c r="H13719" s="90"/>
    </row>
    <row r="13720" spans="1:8">
      <c r="A13720" s="90"/>
      <c r="B13720" s="90"/>
      <c r="C13720" s="90"/>
      <c r="D13720" s="90"/>
      <c r="E13720" s="90"/>
      <c r="F13720" s="90"/>
      <c r="G13720" s="90"/>
      <c r="H13720" s="90"/>
    </row>
    <row r="13721" spans="1:8">
      <c r="A13721" s="90"/>
      <c r="B13721" s="90"/>
      <c r="C13721" s="90"/>
      <c r="D13721" s="90"/>
      <c r="E13721" s="90"/>
      <c r="F13721" s="90"/>
      <c r="G13721" s="90"/>
      <c r="H13721" s="90"/>
    </row>
    <row r="13722" spans="1:8">
      <c r="A13722" s="90"/>
      <c r="B13722" s="90"/>
      <c r="C13722" s="90"/>
      <c r="D13722" s="90"/>
      <c r="E13722" s="90"/>
      <c r="F13722" s="90"/>
      <c r="G13722" s="90"/>
      <c r="H13722" s="90"/>
    </row>
    <row r="13723" spans="1:8">
      <c r="A13723" s="90"/>
      <c r="B13723" s="90"/>
      <c r="C13723" s="90"/>
      <c r="D13723" s="90"/>
      <c r="E13723" s="90"/>
      <c r="F13723" s="90"/>
      <c r="G13723" s="90"/>
      <c r="H13723" s="90"/>
    </row>
    <row r="13724" spans="1:8">
      <c r="A13724" s="90"/>
      <c r="B13724" s="90"/>
      <c r="C13724" s="90"/>
      <c r="D13724" s="90"/>
      <c r="E13724" s="90"/>
      <c r="F13724" s="90"/>
      <c r="G13724" s="90"/>
      <c r="H13724" s="90"/>
    </row>
    <row r="13725" spans="1:8">
      <c r="A13725" s="90"/>
      <c r="B13725" s="90"/>
      <c r="C13725" s="90"/>
      <c r="D13725" s="90"/>
      <c r="E13725" s="90"/>
      <c r="F13725" s="90"/>
      <c r="G13725" s="90"/>
      <c r="H13725" s="90"/>
    </row>
    <row r="13726" spans="1:8">
      <c r="A13726" s="90"/>
      <c r="B13726" s="90"/>
      <c r="C13726" s="90"/>
      <c r="D13726" s="90"/>
      <c r="E13726" s="90"/>
      <c r="F13726" s="90"/>
      <c r="G13726" s="90"/>
      <c r="H13726" s="90"/>
    </row>
    <row r="13727" spans="1:8">
      <c r="A13727" s="90"/>
      <c r="B13727" s="90"/>
      <c r="C13727" s="90"/>
      <c r="D13727" s="90"/>
      <c r="E13727" s="90"/>
      <c r="F13727" s="90"/>
      <c r="G13727" s="90"/>
      <c r="H13727" s="90"/>
    </row>
    <row r="13728" spans="1:8">
      <c r="A13728" s="90"/>
      <c r="B13728" s="90"/>
      <c r="C13728" s="90"/>
      <c r="D13728" s="90"/>
      <c r="E13728" s="90"/>
      <c r="F13728" s="90"/>
      <c r="G13728" s="90"/>
      <c r="H13728" s="90"/>
    </row>
    <row r="13729" spans="1:8">
      <c r="A13729" s="90"/>
      <c r="B13729" s="90"/>
      <c r="C13729" s="90"/>
      <c r="D13729" s="90"/>
      <c r="E13729" s="90"/>
      <c r="F13729" s="90"/>
      <c r="G13729" s="90"/>
      <c r="H13729" s="90"/>
    </row>
    <row r="13730" spans="1:8">
      <c r="A13730" s="90"/>
      <c r="B13730" s="90"/>
      <c r="C13730" s="90"/>
      <c r="D13730" s="90"/>
      <c r="E13730" s="90"/>
      <c r="F13730" s="90"/>
      <c r="G13730" s="90"/>
      <c r="H13730" s="90"/>
    </row>
    <row r="13731" spans="1:8">
      <c r="A13731" s="90"/>
      <c r="B13731" s="90"/>
      <c r="C13731" s="90"/>
      <c r="D13731" s="90"/>
      <c r="E13731" s="90"/>
      <c r="F13731" s="90"/>
      <c r="G13731" s="90"/>
      <c r="H13731" s="90"/>
    </row>
    <row r="13732" spans="1:8">
      <c r="A13732" s="90"/>
      <c r="B13732" s="90"/>
      <c r="C13732" s="90"/>
      <c r="D13732" s="90"/>
      <c r="E13732" s="90"/>
      <c r="F13732" s="90"/>
      <c r="G13732" s="90"/>
      <c r="H13732" s="90"/>
    </row>
    <row r="13733" spans="1:8">
      <c r="A13733" s="90"/>
      <c r="B13733" s="90"/>
      <c r="C13733" s="90"/>
      <c r="D13733" s="90"/>
      <c r="E13733" s="90"/>
      <c r="F13733" s="90"/>
      <c r="G13733" s="90"/>
      <c r="H13733" s="90"/>
    </row>
    <row r="13734" spans="1:8">
      <c r="A13734" s="90"/>
      <c r="B13734" s="90"/>
      <c r="C13734" s="90"/>
      <c r="D13734" s="90"/>
      <c r="E13734" s="90"/>
      <c r="F13734" s="90"/>
      <c r="G13734" s="90"/>
      <c r="H13734" s="90"/>
    </row>
    <row r="13735" spans="1:8">
      <c r="A13735" s="90"/>
      <c r="B13735" s="90"/>
      <c r="C13735" s="90"/>
      <c r="D13735" s="90"/>
      <c r="E13735" s="90"/>
      <c r="F13735" s="90"/>
      <c r="G13735" s="90"/>
      <c r="H13735" s="90"/>
    </row>
    <row r="13736" spans="1:8">
      <c r="A13736" s="90"/>
      <c r="B13736" s="90"/>
      <c r="C13736" s="90"/>
      <c r="D13736" s="90"/>
      <c r="E13736" s="90"/>
      <c r="F13736" s="90"/>
      <c r="G13736" s="90"/>
      <c r="H13736" s="90"/>
    </row>
    <row r="13737" spans="1:8">
      <c r="A13737" s="90"/>
      <c r="B13737" s="90"/>
      <c r="C13737" s="90"/>
      <c r="D13737" s="90"/>
      <c r="E13737" s="90"/>
      <c r="F13737" s="90"/>
      <c r="G13737" s="90"/>
      <c r="H13737" s="90"/>
    </row>
    <row r="13738" spans="1:8">
      <c r="A13738" s="90"/>
      <c r="B13738" s="90"/>
      <c r="C13738" s="90"/>
      <c r="D13738" s="90"/>
      <c r="E13738" s="90"/>
      <c r="F13738" s="90"/>
      <c r="G13738" s="90"/>
      <c r="H13738" s="90"/>
    </row>
    <row r="13739" spans="1:8">
      <c r="A13739" s="90"/>
      <c r="B13739" s="90"/>
      <c r="C13739" s="90"/>
      <c r="D13739" s="90"/>
      <c r="E13739" s="90"/>
      <c r="F13739" s="90"/>
      <c r="G13739" s="90"/>
      <c r="H13739" s="90"/>
    </row>
    <row r="13740" spans="1:8">
      <c r="A13740" s="90"/>
      <c r="B13740" s="90"/>
      <c r="C13740" s="90"/>
      <c r="D13740" s="90"/>
      <c r="E13740" s="90"/>
      <c r="F13740" s="90"/>
      <c r="G13740" s="90"/>
      <c r="H13740" s="90"/>
    </row>
    <row r="13741" spans="1:8">
      <c r="A13741" s="90"/>
      <c r="B13741" s="90"/>
      <c r="C13741" s="90"/>
      <c r="D13741" s="90"/>
      <c r="E13741" s="90"/>
      <c r="F13741" s="90"/>
      <c r="G13741" s="90"/>
      <c r="H13741" s="90"/>
    </row>
    <row r="13742" spans="1:8">
      <c r="A13742" s="90"/>
      <c r="B13742" s="90"/>
      <c r="C13742" s="90"/>
      <c r="D13742" s="90"/>
      <c r="E13742" s="90"/>
      <c r="F13742" s="90"/>
      <c r="G13742" s="90"/>
      <c r="H13742" s="90"/>
    </row>
    <row r="13743" spans="1:8">
      <c r="A13743" s="90"/>
      <c r="B13743" s="90"/>
      <c r="C13743" s="90"/>
      <c r="D13743" s="90"/>
      <c r="E13743" s="90"/>
      <c r="F13743" s="90"/>
      <c r="G13743" s="90"/>
      <c r="H13743" s="90"/>
    </row>
    <row r="13744" spans="1:8">
      <c r="A13744" s="90"/>
      <c r="B13744" s="90"/>
      <c r="C13744" s="90"/>
      <c r="D13744" s="90"/>
      <c r="E13744" s="90"/>
      <c r="F13744" s="90"/>
      <c r="G13744" s="90"/>
      <c r="H13744" s="90"/>
    </row>
    <row r="13745" spans="1:8">
      <c r="A13745" s="90"/>
      <c r="B13745" s="90"/>
      <c r="C13745" s="90"/>
      <c r="D13745" s="90"/>
      <c r="E13745" s="90"/>
      <c r="F13745" s="90"/>
      <c r="G13745" s="90"/>
      <c r="H13745" s="90"/>
    </row>
    <row r="13746" spans="1:8">
      <c r="A13746" s="90"/>
      <c r="B13746" s="90"/>
      <c r="C13746" s="90"/>
      <c r="D13746" s="90"/>
      <c r="E13746" s="90"/>
      <c r="F13746" s="90"/>
      <c r="G13746" s="90"/>
      <c r="H13746" s="90"/>
    </row>
    <row r="13747" spans="1:8">
      <c r="A13747" s="90"/>
      <c r="B13747" s="90"/>
      <c r="C13747" s="90"/>
      <c r="D13747" s="90"/>
      <c r="E13747" s="90"/>
      <c r="F13747" s="90"/>
      <c r="G13747" s="90"/>
      <c r="H13747" s="90"/>
    </row>
    <row r="13748" spans="1:8">
      <c r="A13748" s="90"/>
      <c r="B13748" s="90"/>
      <c r="C13748" s="90"/>
      <c r="D13748" s="90"/>
      <c r="E13748" s="90"/>
      <c r="F13748" s="90"/>
      <c r="G13748" s="90"/>
      <c r="H13748" s="90"/>
    </row>
    <row r="13749" spans="1:8">
      <c r="A13749" s="90"/>
      <c r="B13749" s="90"/>
      <c r="C13749" s="90"/>
      <c r="D13749" s="90"/>
      <c r="E13749" s="90"/>
      <c r="F13749" s="90"/>
      <c r="G13749" s="90"/>
      <c r="H13749" s="90"/>
    </row>
    <row r="13750" spans="1:8">
      <c r="A13750" s="90"/>
      <c r="B13750" s="90"/>
      <c r="C13750" s="90"/>
      <c r="D13750" s="90"/>
      <c r="E13750" s="90"/>
      <c r="F13750" s="90"/>
      <c r="G13750" s="90"/>
      <c r="H13750" s="90"/>
    </row>
    <row r="13751" spans="1:8">
      <c r="A13751" s="90"/>
      <c r="B13751" s="90"/>
      <c r="C13751" s="90"/>
      <c r="D13751" s="90"/>
      <c r="E13751" s="90"/>
      <c r="F13751" s="90"/>
      <c r="G13751" s="90"/>
      <c r="H13751" s="90"/>
    </row>
    <row r="13752" spans="1:8">
      <c r="A13752" s="90"/>
      <c r="B13752" s="90"/>
      <c r="C13752" s="90"/>
      <c r="D13752" s="90"/>
      <c r="E13752" s="90"/>
      <c r="F13752" s="90"/>
      <c r="G13752" s="90"/>
      <c r="H13752" s="90"/>
    </row>
    <row r="13753" spans="1:8">
      <c r="A13753" s="90"/>
      <c r="B13753" s="90"/>
      <c r="C13753" s="90"/>
      <c r="D13753" s="90"/>
      <c r="E13753" s="90"/>
      <c r="F13753" s="90"/>
      <c r="G13753" s="90"/>
      <c r="H13753" s="90"/>
    </row>
    <row r="13754" spans="1:8">
      <c r="A13754" s="90"/>
      <c r="B13754" s="90"/>
      <c r="C13754" s="90"/>
      <c r="D13754" s="90"/>
      <c r="E13754" s="90"/>
      <c r="F13754" s="90"/>
      <c r="G13754" s="90"/>
      <c r="H13754" s="90"/>
    </row>
    <row r="13755" spans="1:8">
      <c r="A13755" s="90"/>
      <c r="B13755" s="90"/>
      <c r="C13755" s="90"/>
      <c r="D13755" s="90"/>
      <c r="E13755" s="90"/>
      <c r="F13755" s="90"/>
      <c r="G13755" s="90"/>
      <c r="H13755" s="90"/>
    </row>
    <row r="13756" spans="1:8">
      <c r="A13756" s="90"/>
      <c r="B13756" s="90"/>
      <c r="C13756" s="90"/>
      <c r="D13756" s="90"/>
      <c r="E13756" s="90"/>
      <c r="F13756" s="90"/>
      <c r="G13756" s="90"/>
      <c r="H13756" s="90"/>
    </row>
    <row r="13757" spans="1:8">
      <c r="A13757" s="90"/>
      <c r="B13757" s="90"/>
      <c r="C13757" s="90"/>
      <c r="D13757" s="90"/>
      <c r="E13757" s="90"/>
      <c r="F13757" s="90"/>
      <c r="G13757" s="90"/>
      <c r="H13757" s="90"/>
    </row>
    <row r="13758" spans="1:8">
      <c r="A13758" s="90"/>
      <c r="B13758" s="90"/>
      <c r="C13758" s="90"/>
      <c r="D13758" s="90"/>
      <c r="E13758" s="90"/>
      <c r="F13758" s="90"/>
      <c r="G13758" s="90"/>
      <c r="H13758" s="90"/>
    </row>
    <row r="13759" spans="1:8">
      <c r="A13759" s="90"/>
      <c r="B13759" s="90"/>
      <c r="C13759" s="90"/>
      <c r="D13759" s="90"/>
      <c r="E13759" s="90"/>
      <c r="F13759" s="90"/>
      <c r="G13759" s="90"/>
      <c r="H13759" s="90"/>
    </row>
    <row r="13760" spans="1:8">
      <c r="A13760" s="90"/>
      <c r="B13760" s="90"/>
      <c r="C13760" s="90"/>
      <c r="D13760" s="90"/>
      <c r="E13760" s="90"/>
      <c r="F13760" s="90"/>
      <c r="G13760" s="90"/>
      <c r="H13760" s="90"/>
    </row>
    <row r="13761" spans="1:8">
      <c r="A13761" s="90"/>
      <c r="B13761" s="90"/>
      <c r="C13761" s="90"/>
      <c r="D13761" s="90"/>
      <c r="E13761" s="90"/>
      <c r="F13761" s="90"/>
      <c r="G13761" s="90"/>
      <c r="H13761" s="90"/>
    </row>
    <row r="13762" spans="1:8">
      <c r="A13762" s="90"/>
      <c r="B13762" s="90"/>
      <c r="C13762" s="90"/>
      <c r="D13762" s="90"/>
      <c r="E13762" s="90"/>
      <c r="F13762" s="90"/>
      <c r="G13762" s="90"/>
      <c r="H13762" s="90"/>
    </row>
    <row r="13763" spans="1:8">
      <c r="A13763" s="90"/>
      <c r="B13763" s="90"/>
      <c r="C13763" s="90"/>
      <c r="D13763" s="90"/>
      <c r="E13763" s="90"/>
      <c r="F13763" s="90"/>
      <c r="G13763" s="90"/>
      <c r="H13763" s="90"/>
    </row>
    <row r="13764" spans="1:8">
      <c r="A13764" s="90"/>
      <c r="B13764" s="90"/>
      <c r="C13764" s="90"/>
      <c r="D13764" s="90"/>
      <c r="E13764" s="90"/>
      <c r="F13764" s="90"/>
      <c r="G13764" s="90"/>
      <c r="H13764" s="90"/>
    </row>
    <row r="13765" spans="1:8">
      <c r="A13765" s="90"/>
      <c r="B13765" s="90"/>
      <c r="C13765" s="90"/>
      <c r="D13765" s="90"/>
      <c r="E13765" s="90"/>
      <c r="F13765" s="90"/>
      <c r="G13765" s="90"/>
      <c r="H13765" s="90"/>
    </row>
    <row r="13766" spans="1:8">
      <c r="A13766" s="90"/>
      <c r="B13766" s="90"/>
      <c r="C13766" s="90"/>
      <c r="D13766" s="90"/>
      <c r="E13766" s="90"/>
      <c r="F13766" s="90"/>
      <c r="G13766" s="90"/>
      <c r="H13766" s="90"/>
    </row>
    <row r="13767" spans="1:8">
      <c r="A13767" s="90"/>
      <c r="B13767" s="90"/>
      <c r="C13767" s="90"/>
      <c r="D13767" s="90"/>
      <c r="E13767" s="90"/>
      <c r="F13767" s="90"/>
      <c r="G13767" s="90"/>
      <c r="H13767" s="90"/>
    </row>
    <row r="13768" spans="1:8">
      <c r="A13768" s="90"/>
      <c r="B13768" s="90"/>
      <c r="C13768" s="90"/>
      <c r="D13768" s="90"/>
      <c r="E13768" s="90"/>
      <c r="F13768" s="90"/>
      <c r="G13768" s="90"/>
      <c r="H13768" s="90"/>
    </row>
    <row r="13769" spans="1:8">
      <c r="A13769" s="90"/>
      <c r="B13769" s="90"/>
      <c r="C13769" s="90"/>
      <c r="D13769" s="90"/>
      <c r="E13769" s="90"/>
      <c r="F13769" s="90"/>
      <c r="G13769" s="90"/>
      <c r="H13769" s="90"/>
    </row>
    <row r="13770" spans="1:8">
      <c r="A13770" s="90"/>
      <c r="B13770" s="90"/>
      <c r="C13770" s="90"/>
      <c r="D13770" s="90"/>
      <c r="E13770" s="90"/>
      <c r="F13770" s="90"/>
      <c r="G13770" s="90"/>
      <c r="H13770" s="90"/>
    </row>
    <row r="13771" spans="1:8">
      <c r="A13771" s="90"/>
      <c r="B13771" s="90"/>
      <c r="C13771" s="90"/>
      <c r="D13771" s="90"/>
      <c r="E13771" s="90"/>
      <c r="F13771" s="90"/>
      <c r="G13771" s="90"/>
      <c r="H13771" s="90"/>
    </row>
    <row r="13772" spans="1:8">
      <c r="A13772" s="90"/>
      <c r="B13772" s="90"/>
      <c r="C13772" s="90"/>
      <c r="D13772" s="90"/>
      <c r="E13772" s="90"/>
      <c r="F13772" s="90"/>
      <c r="G13772" s="90"/>
      <c r="H13772" s="90"/>
    </row>
    <row r="13773" spans="1:8">
      <c r="A13773" s="90"/>
      <c r="B13773" s="90"/>
      <c r="C13773" s="90"/>
      <c r="D13773" s="90"/>
      <c r="E13773" s="90"/>
      <c r="F13773" s="90"/>
      <c r="G13773" s="90"/>
      <c r="H13773" s="90"/>
    </row>
    <row r="13774" spans="1:8">
      <c r="A13774" s="90"/>
      <c r="B13774" s="90"/>
      <c r="C13774" s="90"/>
      <c r="D13774" s="90"/>
      <c r="E13774" s="90"/>
      <c r="F13774" s="90"/>
      <c r="G13774" s="90"/>
      <c r="H13774" s="90"/>
    </row>
    <row r="13775" spans="1:8">
      <c r="A13775" s="90"/>
      <c r="B13775" s="90"/>
      <c r="C13775" s="90"/>
      <c r="D13775" s="90"/>
      <c r="E13775" s="90"/>
      <c r="F13775" s="90"/>
      <c r="G13775" s="90"/>
      <c r="H13775" s="90"/>
    </row>
    <row r="13776" spans="1:8">
      <c r="A13776" s="90"/>
      <c r="B13776" s="90"/>
      <c r="C13776" s="90"/>
      <c r="D13776" s="90"/>
      <c r="E13776" s="90"/>
      <c r="F13776" s="90"/>
      <c r="G13776" s="90"/>
      <c r="H13776" s="90"/>
    </row>
    <row r="13777" spans="1:8">
      <c r="A13777" s="90"/>
      <c r="B13777" s="90"/>
      <c r="C13777" s="90"/>
      <c r="D13777" s="90"/>
      <c r="E13777" s="90"/>
      <c r="F13777" s="90"/>
      <c r="G13777" s="90"/>
      <c r="H13777" s="90"/>
    </row>
    <row r="13778" spans="1:8">
      <c r="A13778" s="90"/>
      <c r="B13778" s="90"/>
      <c r="C13778" s="90"/>
      <c r="D13778" s="90"/>
      <c r="E13778" s="90"/>
      <c r="F13778" s="90"/>
      <c r="G13778" s="90"/>
      <c r="H13778" s="90"/>
    </row>
    <row r="13779" spans="1:8">
      <c r="A13779" s="90"/>
      <c r="B13779" s="90"/>
      <c r="C13779" s="90"/>
      <c r="D13779" s="90"/>
      <c r="E13779" s="90"/>
      <c r="F13779" s="90"/>
      <c r="G13779" s="90"/>
      <c r="H13779" s="90"/>
    </row>
    <row r="13780" spans="1:8">
      <c r="A13780" s="90"/>
      <c r="B13780" s="90"/>
      <c r="C13780" s="90"/>
      <c r="D13780" s="90"/>
      <c r="E13780" s="90"/>
      <c r="F13780" s="90"/>
      <c r="G13780" s="90"/>
      <c r="H13780" s="90"/>
    </row>
    <row r="13781" spans="1:8">
      <c r="A13781" s="90"/>
      <c r="B13781" s="90"/>
      <c r="C13781" s="90"/>
      <c r="D13781" s="90"/>
      <c r="E13781" s="90"/>
      <c r="F13781" s="90"/>
      <c r="G13781" s="90"/>
      <c r="H13781" s="90"/>
    </row>
    <row r="13782" spans="1:8">
      <c r="A13782" s="90"/>
      <c r="B13782" s="90"/>
      <c r="C13782" s="90"/>
      <c r="D13782" s="90"/>
      <c r="E13782" s="90"/>
      <c r="F13782" s="90"/>
      <c r="G13782" s="90"/>
      <c r="H13782" s="90"/>
    </row>
    <row r="13783" spans="1:8">
      <c r="A13783" s="90"/>
      <c r="B13783" s="90"/>
      <c r="C13783" s="90"/>
      <c r="D13783" s="90"/>
      <c r="E13783" s="90"/>
      <c r="F13783" s="90"/>
      <c r="G13783" s="90"/>
      <c r="H13783" s="90"/>
    </row>
    <row r="13784" spans="1:8">
      <c r="A13784" s="90"/>
      <c r="B13784" s="90"/>
      <c r="C13784" s="90"/>
      <c r="D13784" s="90"/>
      <c r="E13784" s="90"/>
      <c r="F13784" s="90"/>
      <c r="G13784" s="90"/>
      <c r="H13784" s="90"/>
    </row>
    <row r="13785" spans="1:8">
      <c r="A13785" s="90"/>
      <c r="B13785" s="90"/>
      <c r="C13785" s="90"/>
      <c r="D13785" s="90"/>
      <c r="E13785" s="90"/>
      <c r="F13785" s="90"/>
      <c r="G13785" s="90"/>
      <c r="H13785" s="90"/>
    </row>
    <row r="13786" spans="1:8">
      <c r="A13786" s="90"/>
      <c r="B13786" s="90"/>
      <c r="C13786" s="90"/>
      <c r="D13786" s="90"/>
      <c r="E13786" s="90"/>
      <c r="F13786" s="90"/>
      <c r="G13786" s="90"/>
      <c r="H13786" s="90"/>
    </row>
    <row r="13787" spans="1:8">
      <c r="A13787" s="90"/>
      <c r="B13787" s="90"/>
      <c r="C13787" s="90"/>
      <c r="D13787" s="90"/>
      <c r="E13787" s="90"/>
      <c r="F13787" s="90"/>
      <c r="G13787" s="90"/>
      <c r="H13787" s="90"/>
    </row>
    <row r="13788" spans="1:8">
      <c r="A13788" s="90"/>
      <c r="B13788" s="90"/>
      <c r="C13788" s="90"/>
      <c r="D13788" s="90"/>
      <c r="E13788" s="90"/>
      <c r="F13788" s="90"/>
      <c r="G13788" s="90"/>
      <c r="H13788" s="90"/>
    </row>
    <row r="13789" spans="1:8">
      <c r="A13789" s="90"/>
      <c r="B13789" s="90"/>
      <c r="C13789" s="90"/>
      <c r="D13789" s="90"/>
      <c r="E13789" s="90"/>
      <c r="F13789" s="90"/>
      <c r="G13789" s="90"/>
      <c r="H13789" s="90"/>
    </row>
    <row r="13790" spans="1:8">
      <c r="A13790" s="90"/>
      <c r="B13790" s="90"/>
      <c r="C13790" s="90"/>
      <c r="D13790" s="90"/>
      <c r="E13790" s="90"/>
      <c r="F13790" s="90"/>
      <c r="G13790" s="90"/>
      <c r="H13790" s="90"/>
    </row>
    <row r="13791" spans="1:8">
      <c r="A13791" s="90"/>
      <c r="B13791" s="90"/>
      <c r="C13791" s="90"/>
      <c r="D13791" s="90"/>
      <c r="E13791" s="90"/>
      <c r="F13791" s="90"/>
      <c r="G13791" s="90"/>
      <c r="H13791" s="90"/>
    </row>
    <row r="13792" spans="1:8">
      <c r="A13792" s="90"/>
      <c r="B13792" s="90"/>
      <c r="C13792" s="90"/>
      <c r="D13792" s="90"/>
      <c r="E13792" s="90"/>
      <c r="F13792" s="90"/>
      <c r="G13792" s="90"/>
      <c r="H13792" s="90"/>
    </row>
    <row r="13793" spans="1:8">
      <c r="A13793" s="90"/>
      <c r="B13793" s="90"/>
      <c r="C13793" s="90"/>
      <c r="D13793" s="90"/>
      <c r="E13793" s="90"/>
      <c r="F13793" s="90"/>
      <c r="G13793" s="90"/>
      <c r="H13793" s="90"/>
    </row>
    <row r="13794" spans="1:8">
      <c r="A13794" s="90"/>
      <c r="B13794" s="90"/>
      <c r="C13794" s="90"/>
      <c r="D13794" s="90"/>
      <c r="E13794" s="90"/>
      <c r="F13794" s="90"/>
      <c r="G13794" s="90"/>
      <c r="H13794" s="90"/>
    </row>
    <row r="13795" spans="1:8">
      <c r="A13795" s="90"/>
      <c r="B13795" s="90"/>
      <c r="C13795" s="90"/>
      <c r="D13795" s="90"/>
      <c r="E13795" s="90"/>
      <c r="F13795" s="90"/>
      <c r="G13795" s="90"/>
      <c r="H13795" s="90"/>
    </row>
    <row r="13796" spans="1:8">
      <c r="A13796" s="90"/>
      <c r="B13796" s="90"/>
      <c r="C13796" s="90"/>
      <c r="D13796" s="90"/>
      <c r="E13796" s="90"/>
      <c r="F13796" s="90"/>
      <c r="G13796" s="90"/>
      <c r="H13796" s="90"/>
    </row>
    <row r="13797" spans="1:8">
      <c r="A13797" s="90"/>
      <c r="B13797" s="90"/>
      <c r="C13797" s="90"/>
      <c r="D13797" s="90"/>
      <c r="E13797" s="90"/>
      <c r="F13797" s="90"/>
      <c r="G13797" s="90"/>
      <c r="H13797" s="90"/>
    </row>
    <row r="13798" spans="1:8">
      <c r="A13798" s="90"/>
      <c r="B13798" s="90"/>
      <c r="C13798" s="90"/>
      <c r="D13798" s="90"/>
      <c r="E13798" s="90"/>
      <c r="F13798" s="90"/>
      <c r="G13798" s="90"/>
      <c r="H13798" s="90"/>
    </row>
    <row r="13799" spans="1:8">
      <c r="A13799" s="90"/>
      <c r="B13799" s="90"/>
      <c r="C13799" s="90"/>
      <c r="D13799" s="90"/>
      <c r="E13799" s="90"/>
      <c r="F13799" s="90"/>
      <c r="G13799" s="90"/>
      <c r="H13799" s="90"/>
    </row>
    <row r="13800" spans="1:8">
      <c r="A13800" s="90"/>
      <c r="B13800" s="90"/>
      <c r="C13800" s="90"/>
      <c r="D13800" s="90"/>
      <c r="E13800" s="90"/>
      <c r="F13800" s="90"/>
      <c r="G13800" s="90"/>
      <c r="H13800" s="90"/>
    </row>
    <row r="13801" spans="1:8">
      <c r="A13801" s="90"/>
      <c r="B13801" s="90"/>
      <c r="C13801" s="90"/>
      <c r="D13801" s="90"/>
      <c r="E13801" s="90"/>
      <c r="F13801" s="90"/>
      <c r="G13801" s="90"/>
      <c r="H13801" s="90"/>
    </row>
    <row r="13802" spans="1:8">
      <c r="A13802" s="90"/>
      <c r="B13802" s="90"/>
      <c r="C13802" s="90"/>
      <c r="D13802" s="90"/>
      <c r="E13802" s="90"/>
      <c r="F13802" s="90"/>
      <c r="G13802" s="90"/>
      <c r="H13802" s="90"/>
    </row>
    <row r="13803" spans="1:8">
      <c r="A13803" s="90"/>
      <c r="B13803" s="90"/>
      <c r="C13803" s="90"/>
      <c r="D13803" s="90"/>
      <c r="E13803" s="90"/>
      <c r="F13803" s="90"/>
      <c r="G13803" s="90"/>
      <c r="H13803" s="90"/>
    </row>
    <row r="13804" spans="1:8">
      <c r="A13804" s="90"/>
      <c r="B13804" s="90"/>
      <c r="C13804" s="90"/>
      <c r="D13804" s="90"/>
      <c r="E13804" s="90"/>
      <c r="F13804" s="90"/>
      <c r="G13804" s="90"/>
      <c r="H13804" s="90"/>
    </row>
    <row r="13805" spans="1:8">
      <c r="A13805" s="90"/>
      <c r="B13805" s="90"/>
      <c r="C13805" s="90"/>
      <c r="D13805" s="90"/>
      <c r="E13805" s="90"/>
      <c r="F13805" s="90"/>
      <c r="G13805" s="90"/>
      <c r="H13805" s="90"/>
    </row>
    <row r="13806" spans="1:8">
      <c r="A13806" s="90"/>
      <c r="B13806" s="90"/>
      <c r="C13806" s="90"/>
      <c r="D13806" s="90"/>
      <c r="E13806" s="90"/>
      <c r="F13806" s="90"/>
      <c r="G13806" s="90"/>
      <c r="H13806" s="90"/>
    </row>
    <row r="13807" spans="1:8">
      <c r="A13807" s="90"/>
      <c r="B13807" s="90"/>
      <c r="C13807" s="90"/>
      <c r="D13807" s="90"/>
      <c r="E13807" s="90"/>
      <c r="F13807" s="90"/>
      <c r="G13807" s="90"/>
      <c r="H13807" s="90"/>
    </row>
    <row r="13808" spans="1:8">
      <c r="A13808" s="90"/>
      <c r="B13808" s="90"/>
      <c r="C13808" s="90"/>
      <c r="D13808" s="90"/>
      <c r="E13808" s="90"/>
      <c r="F13808" s="90"/>
      <c r="G13808" s="90"/>
      <c r="H13808" s="90"/>
    </row>
    <row r="13809" spans="1:8">
      <c r="A13809" s="90"/>
      <c r="B13809" s="90"/>
      <c r="C13809" s="90"/>
      <c r="D13809" s="90"/>
      <c r="E13809" s="90"/>
      <c r="F13809" s="90"/>
      <c r="G13809" s="90"/>
      <c r="H13809" s="90"/>
    </row>
    <row r="13810" spans="1:8">
      <c r="A13810" s="90"/>
      <c r="B13810" s="90"/>
      <c r="C13810" s="90"/>
      <c r="D13810" s="90"/>
      <c r="E13810" s="90"/>
      <c r="F13810" s="90"/>
      <c r="G13810" s="90"/>
      <c r="H13810" s="90"/>
    </row>
    <row r="13811" spans="1:8">
      <c r="A13811" s="90"/>
      <c r="B13811" s="90"/>
      <c r="C13811" s="90"/>
      <c r="D13811" s="90"/>
      <c r="E13811" s="90"/>
      <c r="F13811" s="90"/>
      <c r="G13811" s="90"/>
      <c r="H13811" s="90"/>
    </row>
    <row r="13812" spans="1:8">
      <c r="A13812" s="90"/>
      <c r="B13812" s="90"/>
      <c r="C13812" s="90"/>
      <c r="D13812" s="90"/>
      <c r="E13812" s="90"/>
      <c r="F13812" s="90"/>
      <c r="G13812" s="90"/>
      <c r="H13812" s="90"/>
    </row>
    <row r="13813" spans="1:8">
      <c r="A13813" s="90"/>
      <c r="B13813" s="90"/>
      <c r="C13813" s="90"/>
      <c r="D13813" s="90"/>
      <c r="E13813" s="90"/>
      <c r="F13813" s="90"/>
      <c r="G13813" s="90"/>
      <c r="H13813" s="90"/>
    </row>
    <row r="13814" spans="1:8">
      <c r="A13814" s="90"/>
      <c r="B13814" s="90"/>
      <c r="C13814" s="90"/>
      <c r="D13814" s="90"/>
      <c r="E13814" s="90"/>
      <c r="F13814" s="90"/>
      <c r="G13814" s="90"/>
      <c r="H13814" s="90"/>
    </row>
    <row r="13815" spans="1:8">
      <c r="A13815" s="90"/>
      <c r="B13815" s="90"/>
      <c r="C13815" s="90"/>
      <c r="D13815" s="90"/>
      <c r="E13815" s="90"/>
      <c r="F13815" s="90"/>
      <c r="G13815" s="90"/>
      <c r="H13815" s="90"/>
    </row>
    <row r="13816" spans="1:8">
      <c r="A13816" s="90"/>
      <c r="B13816" s="90"/>
      <c r="C13816" s="90"/>
      <c r="D13816" s="90"/>
      <c r="E13816" s="90"/>
      <c r="F13816" s="90"/>
      <c r="G13816" s="90"/>
      <c r="H13816" s="90"/>
    </row>
    <row r="13817" spans="1:8">
      <c r="A13817" s="90"/>
      <c r="B13817" s="90"/>
      <c r="C13817" s="90"/>
      <c r="D13817" s="90"/>
      <c r="E13817" s="90"/>
      <c r="F13817" s="90"/>
      <c r="G13817" s="90"/>
      <c r="H13817" s="90"/>
    </row>
    <row r="13818" spans="1:8">
      <c r="A13818" s="90"/>
      <c r="B13818" s="90"/>
      <c r="C13818" s="90"/>
      <c r="D13818" s="90"/>
      <c r="E13818" s="90"/>
      <c r="F13818" s="90"/>
      <c r="G13818" s="90"/>
      <c r="H13818" s="90"/>
    </row>
    <row r="13819" spans="1:8">
      <c r="A13819" s="90"/>
      <c r="B13819" s="90"/>
      <c r="C13819" s="90"/>
      <c r="D13819" s="90"/>
      <c r="E13819" s="90"/>
      <c r="F13819" s="90"/>
      <c r="G13819" s="90"/>
      <c r="H13819" s="90"/>
    </row>
    <row r="13820" spans="1:8">
      <c r="A13820" s="90"/>
      <c r="B13820" s="90"/>
      <c r="C13820" s="90"/>
      <c r="D13820" s="90"/>
      <c r="E13820" s="90"/>
      <c r="F13820" s="90"/>
      <c r="G13820" s="90"/>
      <c r="H13820" s="90"/>
    </row>
    <row r="13821" spans="1:8">
      <c r="A13821" s="90"/>
      <c r="B13821" s="90"/>
      <c r="C13821" s="90"/>
      <c r="D13821" s="90"/>
      <c r="E13821" s="90"/>
      <c r="F13821" s="90"/>
      <c r="G13821" s="90"/>
      <c r="H13821" s="90"/>
    </row>
    <row r="13822" spans="1:8">
      <c r="A13822" s="90"/>
      <c r="B13822" s="90"/>
      <c r="C13822" s="90"/>
      <c r="D13822" s="90"/>
      <c r="E13822" s="90"/>
      <c r="F13822" s="90"/>
      <c r="G13822" s="90"/>
      <c r="H13822" s="90"/>
    </row>
    <row r="13823" spans="1:8">
      <c r="A13823" s="90"/>
      <c r="B13823" s="90"/>
      <c r="C13823" s="90"/>
      <c r="D13823" s="90"/>
      <c r="E13823" s="90"/>
      <c r="F13823" s="90"/>
      <c r="G13823" s="90"/>
      <c r="H13823" s="90"/>
    </row>
    <row r="13824" spans="1:8">
      <c r="A13824" s="90"/>
      <c r="B13824" s="90"/>
      <c r="C13824" s="90"/>
      <c r="D13824" s="90"/>
      <c r="E13824" s="90"/>
      <c r="F13824" s="90"/>
      <c r="G13824" s="90"/>
      <c r="H13824" s="90"/>
    </row>
    <row r="13825" spans="1:8">
      <c r="A13825" s="90"/>
      <c r="B13825" s="90"/>
      <c r="C13825" s="90"/>
      <c r="D13825" s="90"/>
      <c r="E13825" s="90"/>
      <c r="F13825" s="90"/>
      <c r="G13825" s="90"/>
      <c r="H13825" s="90"/>
    </row>
    <row r="13826" spans="1:8">
      <c r="A13826" s="90"/>
      <c r="B13826" s="90"/>
      <c r="C13826" s="90"/>
      <c r="D13826" s="90"/>
      <c r="E13826" s="90"/>
      <c r="F13826" s="90"/>
      <c r="G13826" s="90"/>
      <c r="H13826" s="90"/>
    </row>
    <row r="13827" spans="1:8">
      <c r="A13827" s="90"/>
      <c r="B13827" s="90"/>
      <c r="C13827" s="90"/>
      <c r="D13827" s="90"/>
      <c r="E13827" s="90"/>
      <c r="F13827" s="90"/>
      <c r="G13827" s="90"/>
      <c r="H13827" s="90"/>
    </row>
    <row r="13828" spans="1:8">
      <c r="A13828" s="90"/>
      <c r="B13828" s="90"/>
      <c r="C13828" s="90"/>
      <c r="D13828" s="90"/>
      <c r="E13828" s="90"/>
      <c r="F13828" s="90"/>
      <c r="G13828" s="90"/>
      <c r="H13828" s="90"/>
    </row>
    <row r="13829" spans="1:8">
      <c r="A13829" s="90"/>
      <c r="B13829" s="90"/>
      <c r="C13829" s="90"/>
      <c r="D13829" s="90"/>
      <c r="E13829" s="90"/>
      <c r="F13829" s="90"/>
      <c r="G13829" s="90"/>
      <c r="H13829" s="90"/>
    </row>
    <row r="13830" spans="1:8">
      <c r="A13830" s="90"/>
      <c r="B13830" s="90"/>
      <c r="C13830" s="90"/>
      <c r="D13830" s="90"/>
      <c r="E13830" s="90"/>
      <c r="F13830" s="90"/>
      <c r="G13830" s="90"/>
      <c r="H13830" s="90"/>
    </row>
    <row r="13831" spans="1:8">
      <c r="A13831" s="90"/>
      <c r="B13831" s="90"/>
      <c r="C13831" s="90"/>
      <c r="D13831" s="90"/>
      <c r="E13831" s="90"/>
      <c r="F13831" s="90"/>
      <c r="G13831" s="90"/>
      <c r="H13831" s="90"/>
    </row>
    <row r="13832" spans="1:8">
      <c r="A13832" s="90"/>
      <c r="B13832" s="90"/>
      <c r="C13832" s="90"/>
      <c r="D13832" s="90"/>
      <c r="E13832" s="90"/>
      <c r="F13832" s="90"/>
      <c r="G13832" s="90"/>
      <c r="H13832" s="90"/>
    </row>
    <row r="13833" spans="1:8">
      <c r="A13833" s="90"/>
      <c r="B13833" s="90"/>
      <c r="C13833" s="90"/>
      <c r="D13833" s="90"/>
      <c r="E13833" s="90"/>
      <c r="F13833" s="90"/>
      <c r="G13833" s="90"/>
      <c r="H13833" s="90"/>
    </row>
    <row r="13834" spans="1:8">
      <c r="A13834" s="90"/>
      <c r="B13834" s="90"/>
      <c r="C13834" s="90"/>
      <c r="D13834" s="90"/>
      <c r="E13834" s="90"/>
      <c r="F13834" s="90"/>
      <c r="G13834" s="90"/>
      <c r="H13834" s="90"/>
    </row>
    <row r="13835" spans="1:8">
      <c r="A13835" s="90"/>
      <c r="B13835" s="90"/>
      <c r="C13835" s="90"/>
      <c r="D13835" s="90"/>
      <c r="E13835" s="90"/>
      <c r="F13835" s="90"/>
      <c r="G13835" s="90"/>
      <c r="H13835" s="90"/>
    </row>
    <row r="13836" spans="1:8">
      <c r="A13836" s="90"/>
      <c r="B13836" s="90"/>
      <c r="C13836" s="90"/>
      <c r="D13836" s="90"/>
      <c r="E13836" s="90"/>
      <c r="F13836" s="90"/>
      <c r="G13836" s="90"/>
      <c r="H13836" s="90"/>
    </row>
    <row r="13837" spans="1:8">
      <c r="A13837" s="90"/>
      <c r="B13837" s="90"/>
      <c r="C13837" s="90"/>
      <c r="D13837" s="90"/>
      <c r="E13837" s="90"/>
      <c r="F13837" s="90"/>
      <c r="G13837" s="90"/>
      <c r="H13837" s="90"/>
    </row>
    <row r="13838" spans="1:8">
      <c r="A13838" s="90"/>
      <c r="B13838" s="90"/>
      <c r="C13838" s="90"/>
      <c r="D13838" s="90"/>
      <c r="E13838" s="90"/>
      <c r="F13838" s="90"/>
      <c r="G13838" s="90"/>
      <c r="H13838" s="90"/>
    </row>
    <row r="13839" spans="1:8">
      <c r="A13839" s="90"/>
      <c r="B13839" s="90"/>
      <c r="C13839" s="90"/>
      <c r="D13839" s="90"/>
      <c r="E13839" s="90"/>
      <c r="F13839" s="90"/>
      <c r="G13839" s="90"/>
      <c r="H13839" s="90"/>
    </row>
    <row r="13840" spans="1:8">
      <c r="A13840" s="90"/>
      <c r="B13840" s="90"/>
      <c r="C13840" s="90"/>
      <c r="D13840" s="90"/>
      <c r="E13840" s="90"/>
      <c r="F13840" s="90"/>
      <c r="G13840" s="90"/>
      <c r="H13840" s="90"/>
    </row>
    <row r="13841" spans="1:8">
      <c r="A13841" s="90"/>
      <c r="B13841" s="90"/>
      <c r="C13841" s="90"/>
      <c r="D13841" s="90"/>
      <c r="E13841" s="90"/>
      <c r="F13841" s="90"/>
      <c r="G13841" s="90"/>
      <c r="H13841" s="90"/>
    </row>
    <row r="13842" spans="1:8">
      <c r="A13842" s="90"/>
      <c r="B13842" s="90"/>
      <c r="C13842" s="90"/>
      <c r="D13842" s="90"/>
      <c r="E13842" s="90"/>
      <c r="F13842" s="90"/>
      <c r="G13842" s="90"/>
      <c r="H13842" s="90"/>
    </row>
    <row r="13843" spans="1:8">
      <c r="A13843" s="90"/>
      <c r="B13843" s="90"/>
      <c r="C13843" s="90"/>
      <c r="D13843" s="90"/>
      <c r="E13843" s="90"/>
      <c r="F13843" s="90"/>
      <c r="G13843" s="90"/>
      <c r="H13843" s="90"/>
    </row>
    <row r="13844" spans="1:8">
      <c r="A13844" s="90"/>
      <c r="B13844" s="90"/>
      <c r="C13844" s="90"/>
      <c r="D13844" s="90"/>
      <c r="E13844" s="90"/>
      <c r="F13844" s="90"/>
      <c r="G13844" s="90"/>
      <c r="H13844" s="90"/>
    </row>
    <row r="13845" spans="1:8">
      <c r="A13845" s="90"/>
      <c r="B13845" s="90"/>
      <c r="C13845" s="90"/>
      <c r="D13845" s="90"/>
      <c r="E13845" s="90"/>
      <c r="F13845" s="90"/>
      <c r="G13845" s="90"/>
      <c r="H13845" s="90"/>
    </row>
    <row r="13846" spans="1:8">
      <c r="A13846" s="90"/>
      <c r="B13846" s="90"/>
      <c r="C13846" s="90"/>
      <c r="D13846" s="90"/>
      <c r="E13846" s="90"/>
      <c r="F13846" s="90"/>
      <c r="G13846" s="90"/>
      <c r="H13846" s="90"/>
    </row>
    <row r="13847" spans="1:8">
      <c r="A13847" s="90"/>
      <c r="B13847" s="90"/>
      <c r="C13847" s="90"/>
      <c r="D13847" s="90"/>
      <c r="E13847" s="90"/>
      <c r="F13847" s="90"/>
      <c r="G13847" s="90"/>
      <c r="H13847" s="90"/>
    </row>
    <row r="13848" spans="1:8">
      <c r="A13848" s="90"/>
      <c r="B13848" s="90"/>
      <c r="C13848" s="90"/>
      <c r="D13848" s="90"/>
      <c r="E13848" s="90"/>
      <c r="F13848" s="90"/>
      <c r="G13848" s="90"/>
      <c r="H13848" s="90"/>
    </row>
    <row r="13849" spans="1:8">
      <c r="A13849" s="90"/>
      <c r="B13849" s="90"/>
      <c r="C13849" s="90"/>
      <c r="D13849" s="90"/>
      <c r="E13849" s="90"/>
      <c r="F13849" s="90"/>
      <c r="G13849" s="90"/>
      <c r="H13849" s="90"/>
    </row>
    <row r="13850" spans="1:8">
      <c r="A13850" s="90"/>
      <c r="B13850" s="90"/>
      <c r="C13850" s="90"/>
      <c r="D13850" s="90"/>
      <c r="E13850" s="90"/>
      <c r="F13850" s="90"/>
      <c r="G13850" s="90"/>
      <c r="H13850" s="90"/>
    </row>
    <row r="13851" spans="1:8">
      <c r="A13851" s="90"/>
      <c r="B13851" s="90"/>
      <c r="C13851" s="90"/>
      <c r="D13851" s="90"/>
      <c r="E13851" s="90"/>
      <c r="F13851" s="90"/>
      <c r="G13851" s="90"/>
      <c r="H13851" s="90"/>
    </row>
    <row r="13852" spans="1:8">
      <c r="A13852" s="90"/>
      <c r="B13852" s="90"/>
      <c r="C13852" s="90"/>
      <c r="D13852" s="90"/>
      <c r="E13852" s="90"/>
      <c r="F13852" s="90"/>
      <c r="G13852" s="90"/>
      <c r="H13852" s="90"/>
    </row>
    <row r="13853" spans="1:8">
      <c r="A13853" s="90"/>
      <c r="B13853" s="90"/>
      <c r="C13853" s="90"/>
      <c r="D13853" s="90"/>
      <c r="E13853" s="90"/>
      <c r="F13853" s="90"/>
      <c r="G13853" s="90"/>
      <c r="H13853" s="90"/>
    </row>
    <row r="13854" spans="1:8">
      <c r="A13854" s="90"/>
      <c r="B13854" s="90"/>
      <c r="C13854" s="90"/>
      <c r="D13854" s="90"/>
      <c r="E13854" s="90"/>
      <c r="F13854" s="90"/>
      <c r="G13854" s="90"/>
      <c r="H13854" s="90"/>
    </row>
    <row r="13855" spans="1:8">
      <c r="A13855" s="90"/>
      <c r="B13855" s="90"/>
      <c r="C13855" s="90"/>
      <c r="D13855" s="90"/>
      <c r="E13855" s="90"/>
      <c r="F13855" s="90"/>
      <c r="G13855" s="90"/>
      <c r="H13855" s="90"/>
    </row>
    <row r="13856" spans="1:8">
      <c r="A13856" s="90"/>
      <c r="B13856" s="90"/>
      <c r="C13856" s="90"/>
      <c r="D13856" s="90"/>
      <c r="E13856" s="90"/>
      <c r="F13856" s="90"/>
      <c r="G13856" s="90"/>
      <c r="H13856" s="90"/>
    </row>
    <row r="13857" spans="1:8">
      <c r="A13857" s="90"/>
      <c r="B13857" s="90"/>
      <c r="C13857" s="90"/>
      <c r="D13857" s="90"/>
      <c r="E13857" s="90"/>
      <c r="F13857" s="90"/>
      <c r="G13857" s="90"/>
      <c r="H13857" s="90"/>
    </row>
    <row r="13858" spans="1:8">
      <c r="A13858" s="90"/>
      <c r="B13858" s="90"/>
      <c r="C13858" s="90"/>
      <c r="D13858" s="90"/>
      <c r="E13858" s="90"/>
      <c r="F13858" s="90"/>
      <c r="G13858" s="90"/>
      <c r="H13858" s="90"/>
    </row>
    <row r="13859" spans="1:8">
      <c r="A13859" s="90"/>
      <c r="B13859" s="90"/>
      <c r="C13859" s="90"/>
      <c r="D13859" s="90"/>
      <c r="E13859" s="90"/>
      <c r="F13859" s="90"/>
      <c r="G13859" s="90"/>
      <c r="H13859" s="90"/>
    </row>
    <row r="13860" spans="1:8">
      <c r="A13860" s="90"/>
      <c r="B13860" s="90"/>
      <c r="C13860" s="90"/>
      <c r="D13860" s="90"/>
      <c r="E13860" s="90"/>
      <c r="F13860" s="90"/>
      <c r="G13860" s="90"/>
      <c r="H13860" s="90"/>
    </row>
    <row r="13861" spans="1:8">
      <c r="A13861" s="90"/>
      <c r="B13861" s="90"/>
      <c r="C13861" s="90"/>
      <c r="D13861" s="90"/>
      <c r="E13861" s="90"/>
      <c r="F13861" s="90"/>
      <c r="G13861" s="90"/>
      <c r="H13861" s="90"/>
    </row>
    <row r="13862" spans="1:8">
      <c r="A13862" s="90"/>
      <c r="B13862" s="90"/>
      <c r="C13862" s="90"/>
      <c r="D13862" s="90"/>
      <c r="E13862" s="90"/>
      <c r="F13862" s="90"/>
      <c r="G13862" s="90"/>
      <c r="H13862" s="90"/>
    </row>
    <row r="13863" spans="1:8">
      <c r="A13863" s="90"/>
      <c r="B13863" s="90"/>
      <c r="C13863" s="90"/>
      <c r="D13863" s="90"/>
      <c r="E13863" s="90"/>
      <c r="F13863" s="90"/>
      <c r="G13863" s="90"/>
      <c r="H13863" s="90"/>
    </row>
    <row r="13864" spans="1:8">
      <c r="A13864" s="90"/>
      <c r="B13864" s="90"/>
      <c r="C13864" s="90"/>
      <c r="D13864" s="90"/>
      <c r="E13864" s="90"/>
      <c r="F13864" s="90"/>
      <c r="G13864" s="90"/>
      <c r="H13864" s="90"/>
    </row>
    <row r="13865" spans="1:8">
      <c r="A13865" s="90"/>
      <c r="B13865" s="90"/>
      <c r="C13865" s="90"/>
      <c r="D13865" s="90"/>
      <c r="E13865" s="90"/>
      <c r="F13865" s="90"/>
      <c r="G13865" s="90"/>
      <c r="H13865" s="90"/>
    </row>
    <row r="13866" spans="1:8">
      <c r="A13866" s="90"/>
      <c r="B13866" s="90"/>
      <c r="C13866" s="90"/>
      <c r="D13866" s="90"/>
      <c r="E13866" s="90"/>
      <c r="F13866" s="90"/>
      <c r="G13866" s="90"/>
      <c r="H13866" s="90"/>
    </row>
    <row r="13867" spans="1:8">
      <c r="A13867" s="90"/>
      <c r="B13867" s="90"/>
      <c r="C13867" s="90"/>
      <c r="D13867" s="90"/>
      <c r="E13867" s="90"/>
      <c r="F13867" s="90"/>
      <c r="G13867" s="90"/>
      <c r="H13867" s="90"/>
    </row>
    <row r="13868" spans="1:8">
      <c r="A13868" s="90"/>
      <c r="B13868" s="90"/>
      <c r="C13868" s="90"/>
      <c r="D13868" s="90"/>
      <c r="E13868" s="90"/>
      <c r="F13868" s="90"/>
      <c r="G13868" s="90"/>
      <c r="H13868" s="90"/>
    </row>
    <row r="13869" spans="1:8">
      <c r="A13869" s="90"/>
      <c r="B13869" s="90"/>
      <c r="C13869" s="90"/>
      <c r="D13869" s="90"/>
      <c r="E13869" s="90"/>
      <c r="F13869" s="90"/>
      <c r="G13869" s="90"/>
      <c r="H13869" s="90"/>
    </row>
    <row r="13870" spans="1:8">
      <c r="A13870" s="90"/>
      <c r="B13870" s="90"/>
      <c r="C13870" s="90"/>
      <c r="D13870" s="90"/>
      <c r="E13870" s="90"/>
      <c r="F13870" s="90"/>
      <c r="G13870" s="90"/>
      <c r="H13870" s="90"/>
    </row>
    <row r="13871" spans="1:8">
      <c r="A13871" s="90"/>
      <c r="B13871" s="90"/>
      <c r="C13871" s="90"/>
      <c r="D13871" s="90"/>
      <c r="E13871" s="90"/>
      <c r="F13871" s="90"/>
      <c r="G13871" s="90"/>
      <c r="H13871" s="90"/>
    </row>
    <row r="13872" spans="1:8">
      <c r="A13872" s="90"/>
      <c r="B13872" s="90"/>
      <c r="C13872" s="90"/>
      <c r="D13872" s="90"/>
      <c r="E13872" s="90"/>
      <c r="F13872" s="90"/>
      <c r="G13872" s="90"/>
      <c r="H13872" s="90"/>
    </row>
    <row r="13873" spans="1:8">
      <c r="A13873" s="90"/>
      <c r="B13873" s="90"/>
      <c r="C13873" s="90"/>
      <c r="D13873" s="90"/>
      <c r="E13873" s="90"/>
      <c r="F13873" s="90"/>
      <c r="G13873" s="90"/>
      <c r="H13873" s="90"/>
    </row>
    <row r="13874" spans="1:8">
      <c r="A13874" s="90"/>
      <c r="B13874" s="90"/>
      <c r="C13874" s="90"/>
      <c r="D13874" s="90"/>
      <c r="E13874" s="90"/>
      <c r="F13874" s="90"/>
      <c r="G13874" s="90"/>
      <c r="H13874" s="90"/>
    </row>
    <row r="13875" spans="1:8">
      <c r="A13875" s="90"/>
      <c r="B13875" s="90"/>
      <c r="C13875" s="90"/>
      <c r="D13875" s="90"/>
      <c r="E13875" s="90"/>
      <c r="F13875" s="90"/>
      <c r="G13875" s="90"/>
      <c r="H13875" s="90"/>
    </row>
    <row r="13876" spans="1:8">
      <c r="A13876" s="90"/>
      <c r="B13876" s="90"/>
      <c r="C13876" s="90"/>
      <c r="D13876" s="90"/>
      <c r="E13876" s="90"/>
      <c r="F13876" s="90"/>
      <c r="G13876" s="90"/>
      <c r="H13876" s="90"/>
    </row>
    <row r="13877" spans="1:8">
      <c r="A13877" s="90"/>
      <c r="B13877" s="90"/>
      <c r="C13877" s="90"/>
      <c r="D13877" s="90"/>
      <c r="E13877" s="90"/>
      <c r="F13877" s="90"/>
      <c r="G13877" s="90"/>
      <c r="H13877" s="90"/>
    </row>
    <row r="13878" spans="1:8">
      <c r="A13878" s="90"/>
      <c r="B13878" s="90"/>
      <c r="C13878" s="90"/>
      <c r="D13878" s="90"/>
      <c r="E13878" s="90"/>
      <c r="F13878" s="90"/>
      <c r="G13878" s="90"/>
      <c r="H13878" s="90"/>
    </row>
    <row r="13879" spans="1:8">
      <c r="A13879" s="90"/>
      <c r="B13879" s="90"/>
      <c r="C13879" s="90"/>
      <c r="D13879" s="90"/>
      <c r="E13879" s="90"/>
      <c r="F13879" s="90"/>
      <c r="G13879" s="90"/>
      <c r="H13879" s="90"/>
    </row>
    <row r="13880" spans="1:8">
      <c r="A13880" s="90"/>
      <c r="B13880" s="90"/>
      <c r="C13880" s="90"/>
      <c r="D13880" s="90"/>
      <c r="E13880" s="90"/>
      <c r="F13880" s="90"/>
      <c r="G13880" s="90"/>
      <c r="H13880" s="90"/>
    </row>
    <row r="13881" spans="1:8">
      <c r="A13881" s="90"/>
      <c r="B13881" s="90"/>
      <c r="C13881" s="90"/>
      <c r="D13881" s="90"/>
      <c r="E13881" s="90"/>
      <c r="F13881" s="90"/>
      <c r="G13881" s="90"/>
      <c r="H13881" s="90"/>
    </row>
    <row r="13882" spans="1:8">
      <c r="A13882" s="90"/>
      <c r="B13882" s="90"/>
      <c r="C13882" s="90"/>
      <c r="D13882" s="90"/>
      <c r="E13882" s="90"/>
      <c r="F13882" s="90"/>
      <c r="G13882" s="90"/>
      <c r="H13882" s="90"/>
    </row>
    <row r="13883" spans="1:8">
      <c r="A13883" s="90"/>
      <c r="B13883" s="90"/>
      <c r="C13883" s="90"/>
      <c r="D13883" s="90"/>
      <c r="E13883" s="90"/>
      <c r="F13883" s="90"/>
      <c r="G13883" s="90"/>
      <c r="H13883" s="90"/>
    </row>
    <row r="13884" spans="1:8">
      <c r="A13884" s="90"/>
      <c r="B13884" s="90"/>
      <c r="C13884" s="90"/>
      <c r="D13884" s="90"/>
      <c r="E13884" s="90"/>
      <c r="F13884" s="90"/>
      <c r="G13884" s="90"/>
      <c r="H13884" s="90"/>
    </row>
    <row r="13885" spans="1:8">
      <c r="A13885" s="90"/>
      <c r="B13885" s="90"/>
      <c r="C13885" s="90"/>
      <c r="D13885" s="90"/>
      <c r="E13885" s="90"/>
      <c r="F13885" s="90"/>
      <c r="G13885" s="90"/>
      <c r="H13885" s="90"/>
    </row>
    <row r="13886" spans="1:8">
      <c r="A13886" s="90"/>
      <c r="B13886" s="90"/>
      <c r="C13886" s="90"/>
      <c r="D13886" s="90"/>
      <c r="E13886" s="90"/>
      <c r="F13886" s="90"/>
      <c r="G13886" s="90"/>
      <c r="H13886" s="90"/>
    </row>
    <row r="13887" spans="1:8">
      <c r="A13887" s="90"/>
      <c r="B13887" s="90"/>
      <c r="C13887" s="90"/>
      <c r="D13887" s="90"/>
      <c r="E13887" s="90"/>
      <c r="F13887" s="90"/>
      <c r="G13887" s="90"/>
      <c r="H13887" s="90"/>
    </row>
    <row r="13888" spans="1:8">
      <c r="A13888" s="90"/>
      <c r="B13888" s="90"/>
      <c r="C13888" s="90"/>
      <c r="D13888" s="90"/>
      <c r="E13888" s="90"/>
      <c r="F13888" s="90"/>
      <c r="G13888" s="90"/>
      <c r="H13888" s="90"/>
    </row>
    <row r="13889" spans="1:8">
      <c r="A13889" s="90"/>
      <c r="B13889" s="90"/>
      <c r="C13889" s="90"/>
      <c r="D13889" s="90"/>
      <c r="E13889" s="90"/>
      <c r="F13889" s="90"/>
      <c r="G13889" s="90"/>
      <c r="H13889" s="90"/>
    </row>
    <row r="13890" spans="1:8">
      <c r="A13890" s="90"/>
      <c r="B13890" s="90"/>
      <c r="C13890" s="90"/>
      <c r="D13890" s="90"/>
      <c r="E13890" s="90"/>
      <c r="F13890" s="90"/>
      <c r="G13890" s="90"/>
      <c r="H13890" s="90"/>
    </row>
    <row r="13891" spans="1:8">
      <c r="A13891" s="90"/>
      <c r="B13891" s="90"/>
      <c r="C13891" s="90"/>
      <c r="D13891" s="90"/>
      <c r="E13891" s="90"/>
      <c r="F13891" s="90"/>
      <c r="G13891" s="90"/>
      <c r="H13891" s="90"/>
    </row>
    <row r="13892" spans="1:8">
      <c r="A13892" s="90"/>
      <c r="B13892" s="90"/>
      <c r="C13892" s="90"/>
      <c r="D13892" s="90"/>
      <c r="E13892" s="90"/>
      <c r="F13892" s="90"/>
      <c r="G13892" s="90"/>
      <c r="H13892" s="90"/>
    </row>
    <row r="13893" spans="1:8">
      <c r="A13893" s="90"/>
      <c r="B13893" s="90"/>
      <c r="C13893" s="90"/>
      <c r="D13893" s="90"/>
      <c r="E13893" s="90"/>
      <c r="F13893" s="90"/>
      <c r="G13893" s="90"/>
      <c r="H13893" s="90"/>
    </row>
    <row r="13894" spans="1:8">
      <c r="A13894" s="90"/>
      <c r="B13894" s="90"/>
      <c r="C13894" s="90"/>
      <c r="D13894" s="90"/>
      <c r="E13894" s="90"/>
      <c r="F13894" s="90"/>
      <c r="G13894" s="90"/>
      <c r="H13894" s="90"/>
    </row>
    <row r="13895" spans="1:8">
      <c r="A13895" s="90"/>
      <c r="B13895" s="90"/>
      <c r="C13895" s="90"/>
      <c r="D13895" s="90"/>
      <c r="E13895" s="90"/>
      <c r="F13895" s="90"/>
      <c r="G13895" s="90"/>
      <c r="H13895" s="90"/>
    </row>
    <row r="13896" spans="1:8">
      <c r="A13896" s="90"/>
      <c r="B13896" s="90"/>
      <c r="C13896" s="90"/>
      <c r="D13896" s="90"/>
      <c r="E13896" s="90"/>
      <c r="F13896" s="90"/>
      <c r="G13896" s="90"/>
      <c r="H13896" s="90"/>
    </row>
    <row r="13897" spans="1:8">
      <c r="A13897" s="90"/>
      <c r="B13897" s="90"/>
      <c r="C13897" s="90"/>
      <c r="D13897" s="90"/>
      <c r="E13897" s="90"/>
      <c r="F13897" s="90"/>
      <c r="G13897" s="90"/>
      <c r="H13897" s="90"/>
    </row>
    <row r="13898" spans="1:8">
      <c r="A13898" s="90"/>
      <c r="B13898" s="90"/>
      <c r="C13898" s="90"/>
      <c r="D13898" s="90"/>
      <c r="E13898" s="90"/>
      <c r="F13898" s="90"/>
      <c r="G13898" s="90"/>
      <c r="H13898" s="90"/>
    </row>
    <row r="13899" spans="1:8">
      <c r="A13899" s="90"/>
      <c r="B13899" s="90"/>
      <c r="C13899" s="90"/>
      <c r="D13899" s="90"/>
      <c r="E13899" s="90"/>
      <c r="F13899" s="90"/>
      <c r="G13899" s="90"/>
      <c r="H13899" s="90"/>
    </row>
    <row r="13900" spans="1:8">
      <c r="A13900" s="90"/>
      <c r="B13900" s="90"/>
      <c r="C13900" s="90"/>
      <c r="D13900" s="90"/>
      <c r="E13900" s="90"/>
      <c r="F13900" s="90"/>
      <c r="G13900" s="90"/>
      <c r="H13900" s="90"/>
    </row>
    <row r="13901" spans="1:8">
      <c r="A13901" s="90"/>
      <c r="B13901" s="90"/>
      <c r="C13901" s="90"/>
      <c r="D13901" s="90"/>
      <c r="E13901" s="90"/>
      <c r="F13901" s="90"/>
      <c r="G13901" s="90"/>
      <c r="H13901" s="90"/>
    </row>
    <row r="13902" spans="1:8">
      <c r="A13902" s="90"/>
      <c r="B13902" s="90"/>
      <c r="C13902" s="90"/>
      <c r="D13902" s="90"/>
      <c r="E13902" s="90"/>
      <c r="F13902" s="90"/>
      <c r="G13902" s="90"/>
      <c r="H13902" s="90"/>
    </row>
    <row r="13903" spans="1:8">
      <c r="A13903" s="90"/>
      <c r="B13903" s="90"/>
      <c r="C13903" s="90"/>
      <c r="D13903" s="90"/>
      <c r="E13903" s="90"/>
      <c r="F13903" s="90"/>
      <c r="G13903" s="90"/>
      <c r="H13903" s="90"/>
    </row>
    <row r="13904" spans="1:8">
      <c r="A13904" s="90"/>
      <c r="B13904" s="90"/>
      <c r="C13904" s="90"/>
      <c r="D13904" s="90"/>
      <c r="E13904" s="90"/>
      <c r="F13904" s="90"/>
      <c r="G13904" s="90"/>
      <c r="H13904" s="90"/>
    </row>
    <row r="13905" spans="1:8">
      <c r="A13905" s="90"/>
      <c r="B13905" s="90"/>
      <c r="C13905" s="90"/>
      <c r="D13905" s="90"/>
      <c r="E13905" s="90"/>
      <c r="F13905" s="90"/>
      <c r="G13905" s="90"/>
      <c r="H13905" s="90"/>
    </row>
    <row r="13906" spans="1:8">
      <c r="A13906" s="90"/>
      <c r="B13906" s="90"/>
      <c r="C13906" s="90"/>
      <c r="D13906" s="90"/>
      <c r="E13906" s="90"/>
      <c r="F13906" s="90"/>
      <c r="G13906" s="90"/>
      <c r="H13906" s="90"/>
    </row>
    <row r="13907" spans="1:8">
      <c r="A13907" s="90"/>
      <c r="B13907" s="90"/>
      <c r="C13907" s="90"/>
      <c r="D13907" s="90"/>
      <c r="E13907" s="90"/>
      <c r="F13907" s="90"/>
      <c r="G13907" s="90"/>
      <c r="H13907" s="90"/>
    </row>
    <row r="13908" spans="1:8">
      <c r="A13908" s="90"/>
      <c r="B13908" s="90"/>
      <c r="C13908" s="90"/>
      <c r="D13908" s="90"/>
      <c r="E13908" s="90"/>
      <c r="F13908" s="90"/>
      <c r="G13908" s="90"/>
      <c r="H13908" s="90"/>
    </row>
    <row r="13909" spans="1:8">
      <c r="A13909" s="90"/>
      <c r="B13909" s="90"/>
      <c r="C13909" s="90"/>
      <c r="D13909" s="90"/>
      <c r="E13909" s="90"/>
      <c r="F13909" s="90"/>
      <c r="G13909" s="90"/>
      <c r="H13909" s="90"/>
    </row>
    <row r="13910" spans="1:8">
      <c r="A13910" s="90"/>
      <c r="B13910" s="90"/>
      <c r="C13910" s="90"/>
      <c r="D13910" s="90"/>
      <c r="E13910" s="90"/>
      <c r="F13910" s="90"/>
      <c r="G13910" s="90"/>
      <c r="H13910" s="90"/>
    </row>
    <row r="13911" spans="1:8">
      <c r="A13911" s="90"/>
      <c r="B13911" s="90"/>
      <c r="C13911" s="90"/>
      <c r="D13911" s="90"/>
      <c r="E13911" s="90"/>
      <c r="F13911" s="90"/>
      <c r="G13911" s="90"/>
      <c r="H13911" s="90"/>
    </row>
    <row r="13912" spans="1:8">
      <c r="A13912" s="90"/>
      <c r="B13912" s="90"/>
      <c r="C13912" s="90"/>
      <c r="D13912" s="90"/>
      <c r="E13912" s="90"/>
      <c r="F13912" s="90"/>
      <c r="G13912" s="90"/>
      <c r="H13912" s="90"/>
    </row>
    <row r="13913" spans="1:8">
      <c r="A13913" s="90"/>
      <c r="B13913" s="90"/>
      <c r="C13913" s="90"/>
      <c r="D13913" s="90"/>
      <c r="E13913" s="90"/>
      <c r="F13913" s="90"/>
      <c r="G13913" s="90"/>
      <c r="H13913" s="90"/>
    </row>
    <row r="13914" spans="1:8">
      <c r="A13914" s="90"/>
      <c r="B13914" s="90"/>
      <c r="C13914" s="90"/>
      <c r="D13914" s="90"/>
      <c r="E13914" s="90"/>
      <c r="F13914" s="90"/>
      <c r="G13914" s="90"/>
      <c r="H13914" s="90"/>
    </row>
    <row r="13915" spans="1:8">
      <c r="A13915" s="90"/>
      <c r="B13915" s="90"/>
      <c r="C13915" s="90"/>
      <c r="D13915" s="90"/>
      <c r="E13915" s="90"/>
      <c r="F13915" s="90"/>
      <c r="G13915" s="90"/>
      <c r="H13915" s="90"/>
    </row>
    <row r="13916" spans="1:8">
      <c r="A13916" s="90"/>
      <c r="B13916" s="90"/>
      <c r="C13916" s="90"/>
      <c r="D13916" s="90"/>
      <c r="E13916" s="90"/>
      <c r="F13916" s="90"/>
      <c r="G13916" s="90"/>
      <c r="H13916" s="90"/>
    </row>
    <row r="13917" spans="1:8">
      <c r="A13917" s="90"/>
      <c r="B13917" s="90"/>
      <c r="C13917" s="90"/>
      <c r="D13917" s="90"/>
      <c r="E13917" s="90"/>
      <c r="F13917" s="90"/>
      <c r="G13917" s="90"/>
      <c r="H13917" s="90"/>
    </row>
    <row r="13918" spans="1:8">
      <c r="A13918" s="90"/>
      <c r="B13918" s="90"/>
      <c r="C13918" s="90"/>
      <c r="D13918" s="90"/>
      <c r="E13918" s="90"/>
      <c r="F13918" s="90"/>
      <c r="G13918" s="90"/>
      <c r="H13918" s="90"/>
    </row>
    <row r="13919" spans="1:8">
      <c r="A13919" s="90"/>
      <c r="B13919" s="90"/>
      <c r="C13919" s="90"/>
      <c r="D13919" s="90"/>
      <c r="E13919" s="90"/>
      <c r="F13919" s="90"/>
      <c r="G13919" s="90"/>
      <c r="H13919" s="90"/>
    </row>
    <row r="13920" spans="1:8">
      <c r="A13920" s="90"/>
      <c r="B13920" s="90"/>
      <c r="C13920" s="90"/>
      <c r="D13920" s="90"/>
      <c r="E13920" s="90"/>
      <c r="F13920" s="90"/>
      <c r="G13920" s="90"/>
      <c r="H13920" s="90"/>
    </row>
    <row r="13921" spans="1:8">
      <c r="A13921" s="90"/>
      <c r="B13921" s="90"/>
      <c r="C13921" s="90"/>
      <c r="D13921" s="90"/>
      <c r="E13921" s="90"/>
      <c r="F13921" s="90"/>
      <c r="G13921" s="90"/>
      <c r="H13921" s="90"/>
    </row>
    <row r="13922" spans="1:8">
      <c r="A13922" s="90"/>
      <c r="B13922" s="90"/>
      <c r="C13922" s="90"/>
      <c r="D13922" s="90"/>
      <c r="E13922" s="90"/>
      <c r="F13922" s="90"/>
      <c r="G13922" s="90"/>
      <c r="H13922" s="90"/>
    </row>
    <row r="13923" spans="1:8">
      <c r="A13923" s="90"/>
      <c r="B13923" s="90"/>
      <c r="C13923" s="90"/>
      <c r="D13923" s="90"/>
      <c r="E13923" s="90"/>
      <c r="F13923" s="90"/>
      <c r="G13923" s="90"/>
      <c r="H13923" s="90"/>
    </row>
    <row r="13924" spans="1:8">
      <c r="A13924" s="90"/>
      <c r="B13924" s="90"/>
      <c r="C13924" s="90"/>
      <c r="D13924" s="90"/>
      <c r="E13924" s="90"/>
      <c r="F13924" s="90"/>
      <c r="G13924" s="90"/>
      <c r="H13924" s="90"/>
    </row>
    <row r="13925" spans="1:8">
      <c r="A13925" s="90"/>
      <c r="B13925" s="90"/>
      <c r="C13925" s="90"/>
      <c r="D13925" s="90"/>
      <c r="E13925" s="90"/>
      <c r="F13925" s="90"/>
      <c r="G13925" s="90"/>
      <c r="H13925" s="90"/>
    </row>
    <row r="13926" spans="1:8">
      <c r="A13926" s="90"/>
      <c r="B13926" s="90"/>
      <c r="C13926" s="90"/>
      <c r="D13926" s="90"/>
      <c r="E13926" s="90"/>
      <c r="F13926" s="90"/>
      <c r="G13926" s="90"/>
      <c r="H13926" s="90"/>
    </row>
    <row r="13927" spans="1:8">
      <c r="A13927" s="90"/>
      <c r="B13927" s="90"/>
      <c r="C13927" s="90"/>
      <c r="D13927" s="90"/>
      <c r="E13927" s="90"/>
      <c r="F13927" s="90"/>
      <c r="G13927" s="90"/>
      <c r="H13927" s="90"/>
    </row>
    <row r="13928" spans="1:8">
      <c r="A13928" s="90"/>
      <c r="B13928" s="90"/>
      <c r="C13928" s="90"/>
      <c r="D13928" s="90"/>
      <c r="E13928" s="90"/>
      <c r="F13928" s="90"/>
      <c r="G13928" s="90"/>
      <c r="H13928" s="90"/>
    </row>
    <row r="13929" spans="1:8">
      <c r="A13929" s="90"/>
      <c r="B13929" s="90"/>
      <c r="C13929" s="90"/>
      <c r="D13929" s="90"/>
      <c r="E13929" s="90"/>
      <c r="F13929" s="90"/>
      <c r="G13929" s="90"/>
      <c r="H13929" s="90"/>
    </row>
    <row r="13930" spans="1:8">
      <c r="A13930" s="90"/>
      <c r="B13930" s="90"/>
      <c r="C13930" s="90"/>
      <c r="D13930" s="90"/>
      <c r="E13930" s="90"/>
      <c r="F13930" s="90"/>
      <c r="G13930" s="90"/>
      <c r="H13930" s="90"/>
    </row>
    <row r="13931" spans="1:8">
      <c r="A13931" s="90"/>
      <c r="B13931" s="90"/>
      <c r="C13931" s="90"/>
      <c r="D13931" s="90"/>
      <c r="E13931" s="90"/>
      <c r="F13931" s="90"/>
      <c r="G13931" s="90"/>
      <c r="H13931" s="90"/>
    </row>
    <row r="13932" spans="1:8">
      <c r="A13932" s="90"/>
      <c r="B13932" s="90"/>
      <c r="C13932" s="90"/>
      <c r="D13932" s="90"/>
      <c r="E13932" s="90"/>
      <c r="F13932" s="90"/>
      <c r="G13932" s="90"/>
      <c r="H13932" s="90"/>
    </row>
    <row r="13933" spans="1:8">
      <c r="A13933" s="90"/>
      <c r="B13933" s="90"/>
      <c r="C13933" s="90"/>
      <c r="D13933" s="90"/>
      <c r="E13933" s="90"/>
      <c r="F13933" s="90"/>
      <c r="G13933" s="90"/>
      <c r="H13933" s="90"/>
    </row>
    <row r="13934" spans="1:8">
      <c r="A13934" s="90"/>
      <c r="B13934" s="90"/>
      <c r="C13934" s="90"/>
      <c r="D13934" s="90"/>
      <c r="E13934" s="90"/>
      <c r="F13934" s="90"/>
      <c r="G13934" s="90"/>
      <c r="H13934" s="90"/>
    </row>
    <row r="13935" spans="1:8">
      <c r="A13935" s="90"/>
      <c r="B13935" s="90"/>
      <c r="C13935" s="90"/>
      <c r="D13935" s="90"/>
      <c r="E13935" s="90"/>
      <c r="F13935" s="90"/>
      <c r="G13935" s="90"/>
      <c r="H13935" s="90"/>
    </row>
    <row r="13936" spans="1:8">
      <c r="A13936" s="90"/>
      <c r="B13936" s="90"/>
      <c r="C13936" s="90"/>
      <c r="D13936" s="90"/>
      <c r="E13936" s="90"/>
      <c r="F13936" s="90"/>
      <c r="G13936" s="90"/>
      <c r="H13936" s="90"/>
    </row>
    <row r="13937" spans="1:8">
      <c r="A13937" s="90"/>
      <c r="B13937" s="90"/>
      <c r="C13937" s="90"/>
      <c r="D13937" s="90"/>
      <c r="E13937" s="90"/>
      <c r="F13937" s="90"/>
      <c r="G13937" s="90"/>
      <c r="H13937" s="90"/>
    </row>
    <row r="13938" spans="1:8">
      <c r="A13938" s="90"/>
      <c r="B13938" s="90"/>
      <c r="C13938" s="90"/>
      <c r="D13938" s="90"/>
      <c r="E13938" s="90"/>
      <c r="F13938" s="90"/>
      <c r="G13938" s="90"/>
      <c r="H13938" s="90"/>
    </row>
    <row r="13939" spans="1:8">
      <c r="A13939" s="90"/>
      <c r="B13939" s="90"/>
      <c r="C13939" s="90"/>
      <c r="D13939" s="90"/>
      <c r="E13939" s="90"/>
      <c r="F13939" s="90"/>
      <c r="G13939" s="90"/>
      <c r="H13939" s="90"/>
    </row>
    <row r="13940" spans="1:8">
      <c r="A13940" s="90"/>
      <c r="B13940" s="90"/>
      <c r="C13940" s="90"/>
      <c r="D13940" s="90"/>
      <c r="E13940" s="90"/>
      <c r="F13940" s="90"/>
      <c r="G13940" s="90"/>
      <c r="H13940" s="90"/>
    </row>
    <row r="13941" spans="1:8">
      <c r="A13941" s="90"/>
      <c r="B13941" s="90"/>
      <c r="C13941" s="90"/>
      <c r="D13941" s="90"/>
      <c r="E13941" s="90"/>
      <c r="F13941" s="90"/>
      <c r="G13941" s="90"/>
      <c r="H13941" s="90"/>
    </row>
    <row r="13942" spans="1:8">
      <c r="A13942" s="90"/>
      <c r="B13942" s="90"/>
      <c r="C13942" s="90"/>
      <c r="D13942" s="90"/>
      <c r="E13942" s="90"/>
      <c r="F13942" s="90"/>
      <c r="G13942" s="90"/>
      <c r="H13942" s="90"/>
    </row>
    <row r="13943" spans="1:8">
      <c r="A13943" s="90"/>
      <c r="B13943" s="90"/>
      <c r="C13943" s="90"/>
      <c r="D13943" s="90"/>
      <c r="E13943" s="90"/>
      <c r="F13943" s="90"/>
      <c r="G13943" s="90"/>
      <c r="H13943" s="90"/>
    </row>
    <row r="13944" spans="1:8">
      <c r="A13944" s="90"/>
      <c r="B13944" s="90"/>
      <c r="C13944" s="90"/>
      <c r="D13944" s="90"/>
      <c r="E13944" s="90"/>
      <c r="F13944" s="90"/>
      <c r="G13944" s="90"/>
      <c r="H13944" s="90"/>
    </row>
    <row r="13945" spans="1:8">
      <c r="A13945" s="90"/>
      <c r="B13945" s="90"/>
      <c r="C13945" s="90"/>
      <c r="D13945" s="90"/>
      <c r="E13945" s="90"/>
      <c r="F13945" s="90"/>
      <c r="G13945" s="90"/>
      <c r="H13945" s="90"/>
    </row>
    <row r="13946" spans="1:8">
      <c r="A13946" s="90"/>
      <c r="B13946" s="90"/>
      <c r="C13946" s="90"/>
      <c r="D13946" s="90"/>
      <c r="E13946" s="90"/>
      <c r="F13946" s="90"/>
      <c r="G13946" s="90"/>
      <c r="H13946" s="90"/>
    </row>
    <row r="13947" spans="1:8">
      <c r="A13947" s="90"/>
      <c r="B13947" s="90"/>
      <c r="C13947" s="90"/>
      <c r="D13947" s="90"/>
      <c r="E13947" s="90"/>
      <c r="F13947" s="90"/>
      <c r="G13947" s="90"/>
      <c r="H13947" s="90"/>
    </row>
    <row r="13948" spans="1:8">
      <c r="A13948" s="90"/>
      <c r="B13948" s="90"/>
      <c r="C13948" s="90"/>
      <c r="D13948" s="90"/>
      <c r="E13948" s="90"/>
      <c r="F13948" s="90"/>
      <c r="G13948" s="90"/>
      <c r="H13948" s="90"/>
    </row>
    <row r="13949" spans="1:8">
      <c r="A13949" s="90"/>
      <c r="B13949" s="90"/>
      <c r="C13949" s="90"/>
      <c r="D13949" s="90"/>
      <c r="E13949" s="90"/>
      <c r="F13949" s="90"/>
      <c r="G13949" s="90"/>
      <c r="H13949" s="90"/>
    </row>
    <row r="13950" spans="1:8">
      <c r="A13950" s="90"/>
      <c r="B13950" s="90"/>
      <c r="C13950" s="90"/>
      <c r="D13950" s="90"/>
      <c r="E13950" s="90"/>
      <c r="F13950" s="90"/>
      <c r="G13950" s="90"/>
      <c r="H13950" s="90"/>
    </row>
    <row r="13951" spans="1:8">
      <c r="A13951" s="90"/>
      <c r="B13951" s="90"/>
      <c r="C13951" s="90"/>
      <c r="D13951" s="90"/>
      <c r="E13951" s="90"/>
      <c r="F13951" s="90"/>
      <c r="G13951" s="90"/>
      <c r="H13951" s="90"/>
    </row>
    <row r="13952" spans="1:8">
      <c r="A13952" s="90"/>
      <c r="B13952" s="90"/>
      <c r="C13952" s="90"/>
      <c r="D13952" s="90"/>
      <c r="E13952" s="90"/>
      <c r="F13952" s="90"/>
      <c r="G13952" s="90"/>
      <c r="H13952" s="90"/>
    </row>
    <row r="13953" spans="1:8">
      <c r="A13953" s="90"/>
      <c r="B13953" s="90"/>
      <c r="C13953" s="90"/>
      <c r="D13953" s="90"/>
      <c r="E13953" s="90"/>
      <c r="F13953" s="90"/>
      <c r="G13953" s="90"/>
      <c r="H13953" s="90"/>
    </row>
    <row r="13954" spans="1:8">
      <c r="A13954" s="90"/>
      <c r="B13954" s="90"/>
      <c r="C13954" s="90"/>
      <c r="D13954" s="90"/>
      <c r="E13954" s="90"/>
      <c r="F13954" s="90"/>
      <c r="G13954" s="90"/>
      <c r="H13954" s="90"/>
    </row>
    <row r="13955" spans="1:8">
      <c r="A13955" s="90"/>
      <c r="B13955" s="90"/>
      <c r="C13955" s="90"/>
      <c r="D13955" s="90"/>
      <c r="E13955" s="90"/>
      <c r="F13955" s="90"/>
      <c r="G13955" s="90"/>
      <c r="H13955" s="90"/>
    </row>
    <row r="13956" spans="1:8">
      <c r="A13956" s="90"/>
      <c r="B13956" s="90"/>
      <c r="C13956" s="90"/>
      <c r="D13956" s="90"/>
      <c r="E13956" s="90"/>
      <c r="F13956" s="90"/>
      <c r="G13956" s="90"/>
      <c r="H13956" s="90"/>
    </row>
    <row r="13957" spans="1:8">
      <c r="A13957" s="90"/>
      <c r="B13957" s="90"/>
      <c r="C13957" s="90"/>
      <c r="D13957" s="90"/>
      <c r="E13957" s="90"/>
      <c r="F13957" s="90"/>
      <c r="G13957" s="90"/>
      <c r="H13957" s="90"/>
    </row>
    <row r="13958" spans="1:8">
      <c r="A13958" s="90"/>
      <c r="B13958" s="90"/>
      <c r="C13958" s="90"/>
      <c r="D13958" s="90"/>
      <c r="E13958" s="90"/>
      <c r="F13958" s="90"/>
      <c r="G13958" s="90"/>
      <c r="H13958" s="90"/>
    </row>
    <row r="13959" spans="1:8">
      <c r="A13959" s="90"/>
      <c r="B13959" s="90"/>
      <c r="C13959" s="90"/>
      <c r="D13959" s="90"/>
      <c r="E13959" s="90"/>
      <c r="F13959" s="90"/>
      <c r="G13959" s="90"/>
      <c r="H13959" s="90"/>
    </row>
    <row r="13960" spans="1:8">
      <c r="A13960" s="90"/>
      <c r="B13960" s="90"/>
      <c r="C13960" s="90"/>
      <c r="D13960" s="90"/>
      <c r="E13960" s="90"/>
      <c r="F13960" s="90"/>
      <c r="G13960" s="90"/>
      <c r="H13960" s="90"/>
    </row>
    <row r="13961" spans="1:8">
      <c r="A13961" s="90"/>
      <c r="B13961" s="90"/>
      <c r="C13961" s="90"/>
      <c r="D13961" s="90"/>
      <c r="E13961" s="90"/>
      <c r="F13961" s="90"/>
      <c r="G13961" s="90"/>
      <c r="H13961" s="90"/>
    </row>
    <row r="13962" spans="1:8">
      <c r="A13962" s="90"/>
      <c r="B13962" s="90"/>
      <c r="C13962" s="90"/>
      <c r="D13962" s="90"/>
      <c r="E13962" s="90"/>
      <c r="F13962" s="90"/>
      <c r="G13962" s="90"/>
      <c r="H13962" s="90"/>
    </row>
    <row r="13963" spans="1:8">
      <c r="A13963" s="90"/>
      <c r="B13963" s="90"/>
      <c r="C13963" s="90"/>
      <c r="D13963" s="90"/>
      <c r="E13963" s="90"/>
      <c r="F13963" s="90"/>
      <c r="G13963" s="90"/>
      <c r="H13963" s="90"/>
    </row>
    <row r="13964" spans="1:8">
      <c r="A13964" s="90"/>
      <c r="B13964" s="90"/>
      <c r="C13964" s="90"/>
      <c r="D13964" s="90"/>
      <c r="E13964" s="90"/>
      <c r="F13964" s="90"/>
      <c r="G13964" s="90"/>
      <c r="H13964" s="90"/>
    </row>
    <row r="13965" spans="1:8">
      <c r="A13965" s="90"/>
      <c r="B13965" s="90"/>
      <c r="C13965" s="90"/>
      <c r="D13965" s="90"/>
      <c r="E13965" s="90"/>
      <c r="F13965" s="90"/>
      <c r="G13965" s="90"/>
      <c r="H13965" s="90"/>
    </row>
    <row r="13966" spans="1:8">
      <c r="A13966" s="90"/>
      <c r="B13966" s="90"/>
      <c r="C13966" s="90"/>
      <c r="D13966" s="90"/>
      <c r="E13966" s="90"/>
      <c r="F13966" s="90"/>
      <c r="G13966" s="90"/>
      <c r="H13966" s="90"/>
    </row>
    <row r="13967" spans="1:8">
      <c r="A13967" s="90"/>
      <c r="B13967" s="90"/>
      <c r="C13967" s="90"/>
      <c r="D13967" s="90"/>
      <c r="E13967" s="90"/>
      <c r="F13967" s="90"/>
      <c r="G13967" s="90"/>
      <c r="H13967" s="90"/>
    </row>
    <row r="13968" spans="1:8">
      <c r="A13968" s="90"/>
      <c r="B13968" s="90"/>
      <c r="C13968" s="90"/>
      <c r="D13968" s="90"/>
      <c r="E13968" s="90"/>
      <c r="F13968" s="90"/>
      <c r="G13968" s="90"/>
      <c r="H13968" s="90"/>
    </row>
    <row r="13969" spans="1:8">
      <c r="A13969" s="90"/>
      <c r="B13969" s="90"/>
      <c r="C13969" s="90"/>
      <c r="D13969" s="90"/>
      <c r="E13969" s="90"/>
      <c r="F13969" s="90"/>
      <c r="G13969" s="90"/>
      <c r="H13969" s="90"/>
    </row>
    <row r="13970" spans="1:8">
      <c r="A13970" s="90"/>
      <c r="B13970" s="90"/>
      <c r="C13970" s="90"/>
      <c r="D13970" s="90"/>
      <c r="E13970" s="90"/>
      <c r="F13970" s="90"/>
      <c r="G13970" s="90"/>
      <c r="H13970" s="90"/>
    </row>
    <row r="13971" spans="1:8">
      <c r="A13971" s="90"/>
      <c r="B13971" s="90"/>
      <c r="C13971" s="90"/>
      <c r="D13971" s="90"/>
      <c r="E13971" s="90"/>
      <c r="F13971" s="90"/>
      <c r="G13971" s="90"/>
      <c r="H13971" s="90"/>
    </row>
    <row r="13972" spans="1:8">
      <c r="A13972" s="90"/>
      <c r="B13972" s="90"/>
      <c r="C13972" s="90"/>
      <c r="D13972" s="90"/>
      <c r="E13972" s="90"/>
      <c r="F13972" s="90"/>
      <c r="G13972" s="90"/>
      <c r="H13972" s="90"/>
    </row>
    <row r="13973" spans="1:8">
      <c r="A13973" s="90"/>
      <c r="B13973" s="90"/>
      <c r="C13973" s="90"/>
      <c r="D13973" s="90"/>
      <c r="E13973" s="90"/>
      <c r="F13973" s="90"/>
      <c r="G13973" s="90"/>
      <c r="H13973" s="90"/>
    </row>
    <row r="13974" spans="1:8">
      <c r="A13974" s="90"/>
      <c r="B13974" s="90"/>
      <c r="C13974" s="90"/>
      <c r="D13974" s="90"/>
      <c r="E13974" s="90"/>
      <c r="F13974" s="90"/>
      <c r="G13974" s="90"/>
      <c r="H13974" s="90"/>
    </row>
    <row r="13975" spans="1:8">
      <c r="A13975" s="90"/>
      <c r="B13975" s="90"/>
      <c r="C13975" s="90"/>
      <c r="D13975" s="90"/>
      <c r="E13975" s="90"/>
      <c r="F13975" s="90"/>
      <c r="G13975" s="90"/>
      <c r="H13975" s="90"/>
    </row>
    <row r="13976" spans="1:8">
      <c r="A13976" s="90"/>
      <c r="B13976" s="90"/>
      <c r="C13976" s="90"/>
      <c r="D13976" s="90"/>
      <c r="E13976" s="90"/>
      <c r="F13976" s="90"/>
      <c r="G13976" s="90"/>
      <c r="H13976" s="90"/>
    </row>
    <row r="13977" spans="1:8">
      <c r="A13977" s="90"/>
      <c r="B13977" s="90"/>
      <c r="C13977" s="90"/>
      <c r="D13977" s="90"/>
      <c r="E13977" s="90"/>
      <c r="F13977" s="90"/>
      <c r="G13977" s="90"/>
      <c r="H13977" s="90"/>
    </row>
    <row r="13978" spans="1:8">
      <c r="A13978" s="90"/>
      <c r="B13978" s="90"/>
      <c r="C13978" s="90"/>
      <c r="D13978" s="90"/>
      <c r="E13978" s="90"/>
      <c r="F13978" s="90"/>
      <c r="G13978" s="90"/>
      <c r="H13978" s="90"/>
    </row>
    <row r="13979" spans="1:8">
      <c r="A13979" s="90"/>
      <c r="B13979" s="90"/>
      <c r="C13979" s="90"/>
      <c r="D13979" s="90"/>
      <c r="E13979" s="90"/>
      <c r="F13979" s="90"/>
      <c r="G13979" s="90"/>
      <c r="H13979" s="90"/>
    </row>
    <row r="13980" spans="1:8">
      <c r="A13980" s="90"/>
      <c r="B13980" s="90"/>
      <c r="C13980" s="90"/>
      <c r="D13980" s="90"/>
      <c r="E13980" s="90"/>
      <c r="F13980" s="90"/>
      <c r="G13980" s="90"/>
      <c r="H13980" s="90"/>
    </row>
    <row r="13981" spans="1:8">
      <c r="A13981" s="90"/>
      <c r="B13981" s="90"/>
      <c r="C13981" s="90"/>
      <c r="D13981" s="90"/>
      <c r="E13981" s="90"/>
      <c r="F13981" s="90"/>
      <c r="G13981" s="90"/>
      <c r="H13981" s="90"/>
    </row>
    <row r="13982" spans="1:8">
      <c r="A13982" s="90"/>
      <c r="B13982" s="90"/>
      <c r="C13982" s="90"/>
      <c r="D13982" s="90"/>
      <c r="E13982" s="90"/>
      <c r="F13982" s="90"/>
      <c r="G13982" s="90"/>
      <c r="H13982" s="90"/>
    </row>
    <row r="13983" spans="1:8">
      <c r="A13983" s="90"/>
      <c r="B13983" s="90"/>
      <c r="C13983" s="90"/>
      <c r="D13983" s="90"/>
      <c r="E13983" s="90"/>
      <c r="F13983" s="90"/>
      <c r="G13983" s="90"/>
      <c r="H13983" s="90"/>
    </row>
    <row r="13984" spans="1:8">
      <c r="A13984" s="90"/>
      <c r="B13984" s="90"/>
      <c r="C13984" s="90"/>
      <c r="D13984" s="90"/>
      <c r="E13984" s="90"/>
      <c r="F13984" s="90"/>
      <c r="G13984" s="90"/>
      <c r="H13984" s="90"/>
    </row>
    <row r="13985" spans="1:8">
      <c r="A13985" s="90"/>
      <c r="B13985" s="90"/>
      <c r="C13985" s="90"/>
      <c r="D13985" s="90"/>
      <c r="E13985" s="90"/>
      <c r="F13985" s="90"/>
      <c r="G13985" s="90"/>
      <c r="H13985" s="90"/>
    </row>
    <row r="13986" spans="1:8">
      <c r="A13986" s="90"/>
      <c r="B13986" s="90"/>
      <c r="C13986" s="90"/>
      <c r="D13986" s="90"/>
      <c r="E13986" s="90"/>
      <c r="F13986" s="90"/>
      <c r="G13986" s="90"/>
      <c r="H13986" s="90"/>
    </row>
    <row r="13987" spans="1:8">
      <c r="A13987" s="90"/>
      <c r="B13987" s="90"/>
      <c r="C13987" s="90"/>
      <c r="D13987" s="90"/>
      <c r="E13987" s="90"/>
      <c r="F13987" s="90"/>
      <c r="G13987" s="90"/>
      <c r="H13987" s="90"/>
    </row>
    <row r="13988" spans="1:8">
      <c r="A13988" s="90"/>
      <c r="B13988" s="90"/>
      <c r="C13988" s="90"/>
      <c r="D13988" s="90"/>
      <c r="E13988" s="90"/>
      <c r="F13988" s="90"/>
      <c r="G13988" s="90"/>
      <c r="H13988" s="90"/>
    </row>
    <row r="13989" spans="1:8">
      <c r="A13989" s="90"/>
      <c r="B13989" s="90"/>
      <c r="C13989" s="90"/>
      <c r="D13989" s="90"/>
      <c r="E13989" s="90"/>
      <c r="F13989" s="90"/>
      <c r="G13989" s="90"/>
      <c r="H13989" s="90"/>
    </row>
    <row r="13990" spans="1:8">
      <c r="A13990" s="90"/>
      <c r="B13990" s="90"/>
      <c r="C13990" s="90"/>
      <c r="D13990" s="90"/>
      <c r="E13990" s="90"/>
      <c r="F13990" s="90"/>
      <c r="G13990" s="90"/>
      <c r="H13990" s="90"/>
    </row>
    <row r="13991" spans="1:8">
      <c r="A13991" s="90"/>
      <c r="B13991" s="90"/>
      <c r="C13991" s="90"/>
      <c r="D13991" s="90"/>
      <c r="E13991" s="90"/>
      <c r="F13991" s="90"/>
      <c r="G13991" s="90"/>
      <c r="H13991" s="90"/>
    </row>
    <row r="13992" spans="1:8">
      <c r="A13992" s="90"/>
      <c r="B13992" s="90"/>
      <c r="C13992" s="90"/>
      <c r="D13992" s="90"/>
      <c r="E13992" s="90"/>
      <c r="F13992" s="90"/>
      <c r="G13992" s="90"/>
      <c r="H13992" s="90"/>
    </row>
    <row r="13993" spans="1:8">
      <c r="A13993" s="90"/>
      <c r="B13993" s="90"/>
      <c r="C13993" s="90"/>
      <c r="D13993" s="90"/>
      <c r="E13993" s="90"/>
      <c r="F13993" s="90"/>
      <c r="G13993" s="90"/>
      <c r="H13993" s="90"/>
    </row>
    <row r="13994" spans="1:8">
      <c r="A13994" s="90"/>
      <c r="B13994" s="90"/>
      <c r="C13994" s="90"/>
      <c r="D13994" s="90"/>
      <c r="E13994" s="90"/>
      <c r="F13994" s="90"/>
      <c r="G13994" s="90"/>
      <c r="H13994" s="90"/>
    </row>
    <row r="13995" spans="1:8">
      <c r="A13995" s="90"/>
      <c r="B13995" s="90"/>
      <c r="C13995" s="90"/>
      <c r="D13995" s="90"/>
      <c r="E13995" s="90"/>
      <c r="F13995" s="90"/>
      <c r="G13995" s="90"/>
      <c r="H13995" s="90"/>
    </row>
    <row r="13996" spans="1:8">
      <c r="A13996" s="90"/>
      <c r="B13996" s="90"/>
      <c r="C13996" s="90"/>
      <c r="D13996" s="90"/>
      <c r="E13996" s="90"/>
      <c r="F13996" s="90"/>
      <c r="G13996" s="90"/>
      <c r="H13996" s="90"/>
    </row>
    <row r="13997" spans="1:8">
      <c r="A13997" s="90"/>
      <c r="B13997" s="90"/>
      <c r="C13997" s="90"/>
      <c r="D13997" s="90"/>
      <c r="E13997" s="90"/>
      <c r="F13997" s="90"/>
      <c r="G13997" s="90"/>
      <c r="H13997" s="90"/>
    </row>
    <row r="13998" spans="1:8">
      <c r="A13998" s="90"/>
      <c r="B13998" s="90"/>
      <c r="C13998" s="90"/>
      <c r="D13998" s="90"/>
      <c r="E13998" s="90"/>
      <c r="F13998" s="90"/>
      <c r="G13998" s="90"/>
      <c r="H13998" s="90"/>
    </row>
    <row r="13999" spans="1:8">
      <c r="A13999" s="90"/>
      <c r="B13999" s="90"/>
      <c r="C13999" s="90"/>
      <c r="D13999" s="90"/>
      <c r="E13999" s="90"/>
      <c r="F13999" s="90"/>
      <c r="G13999" s="90"/>
      <c r="H13999" s="90"/>
    </row>
    <row r="14000" spans="1:8">
      <c r="A14000" s="90"/>
      <c r="B14000" s="90"/>
      <c r="C14000" s="90"/>
      <c r="D14000" s="90"/>
      <c r="E14000" s="90"/>
      <c r="F14000" s="90"/>
      <c r="G14000" s="90"/>
      <c r="H14000" s="90"/>
    </row>
    <row r="14001" spans="1:8">
      <c r="A14001" s="90"/>
      <c r="B14001" s="90"/>
      <c r="C14001" s="90"/>
      <c r="D14001" s="90"/>
      <c r="E14001" s="90"/>
      <c r="F14001" s="90"/>
      <c r="G14001" s="90"/>
      <c r="H14001" s="90"/>
    </row>
    <row r="14002" spans="1:8">
      <c r="A14002" s="90"/>
      <c r="B14002" s="90"/>
      <c r="C14002" s="90"/>
      <c r="D14002" s="90"/>
      <c r="E14002" s="90"/>
      <c r="F14002" s="90"/>
      <c r="G14002" s="90"/>
      <c r="H14002" s="90"/>
    </row>
    <row r="14003" spans="1:8">
      <c r="A14003" s="90"/>
      <c r="B14003" s="90"/>
      <c r="C14003" s="90"/>
      <c r="D14003" s="90"/>
      <c r="E14003" s="90"/>
      <c r="F14003" s="90"/>
      <c r="G14003" s="90"/>
      <c r="H14003" s="90"/>
    </row>
    <row r="14004" spans="1:8">
      <c r="A14004" s="90"/>
      <c r="B14004" s="90"/>
      <c r="C14004" s="90"/>
      <c r="D14004" s="90"/>
      <c r="E14004" s="90"/>
      <c r="F14004" s="90"/>
      <c r="G14004" s="90"/>
      <c r="H14004" s="90"/>
    </row>
    <row r="14005" spans="1:8">
      <c r="A14005" s="90"/>
      <c r="B14005" s="90"/>
      <c r="C14005" s="90"/>
      <c r="D14005" s="90"/>
      <c r="E14005" s="90"/>
      <c r="F14005" s="90"/>
      <c r="G14005" s="90"/>
      <c r="H14005" s="90"/>
    </row>
    <row r="14006" spans="1:8">
      <c r="A14006" s="90"/>
      <c r="B14006" s="90"/>
      <c r="C14006" s="90"/>
      <c r="D14006" s="90"/>
      <c r="E14006" s="90"/>
      <c r="F14006" s="90"/>
      <c r="G14006" s="90"/>
      <c r="H14006" s="90"/>
    </row>
    <row r="14007" spans="1:8">
      <c r="A14007" s="90"/>
      <c r="B14007" s="90"/>
      <c r="C14007" s="90"/>
      <c r="D14007" s="90"/>
      <c r="E14007" s="90"/>
      <c r="F14007" s="90"/>
      <c r="G14007" s="90"/>
      <c r="H14007" s="90"/>
    </row>
    <row r="14008" spans="1:8">
      <c r="A14008" s="90"/>
      <c r="B14008" s="90"/>
      <c r="C14008" s="90"/>
      <c r="D14008" s="90"/>
      <c r="E14008" s="90"/>
      <c r="F14008" s="90"/>
      <c r="G14008" s="90"/>
      <c r="H14008" s="90"/>
    </row>
    <row r="14009" spans="1:8">
      <c r="A14009" s="90"/>
      <c r="B14009" s="90"/>
      <c r="C14009" s="90"/>
      <c r="D14009" s="90"/>
      <c r="E14009" s="90"/>
      <c r="F14009" s="90"/>
      <c r="G14009" s="90"/>
      <c r="H14009" s="90"/>
    </row>
    <row r="14010" spans="1:8">
      <c r="A14010" s="90"/>
      <c r="B14010" s="90"/>
      <c r="C14010" s="90"/>
      <c r="D14010" s="90"/>
      <c r="E14010" s="90"/>
      <c r="F14010" s="90"/>
      <c r="G14010" s="90"/>
      <c r="H14010" s="90"/>
    </row>
    <row r="14011" spans="1:8">
      <c r="A14011" s="90"/>
      <c r="B14011" s="90"/>
      <c r="C14011" s="90"/>
      <c r="D14011" s="90"/>
      <c r="E14011" s="90"/>
      <c r="F14011" s="90"/>
      <c r="G14011" s="90"/>
      <c r="H14011" s="90"/>
    </row>
    <row r="14012" spans="1:8">
      <c r="A14012" s="90"/>
      <c r="B14012" s="90"/>
      <c r="C14012" s="90"/>
      <c r="D14012" s="90"/>
      <c r="E14012" s="90"/>
      <c r="F14012" s="90"/>
      <c r="G14012" s="90"/>
      <c r="H14012" s="90"/>
    </row>
    <row r="14013" spans="1:8">
      <c r="A14013" s="90"/>
      <c r="B14013" s="90"/>
      <c r="C14013" s="90"/>
      <c r="D14013" s="90"/>
      <c r="E14013" s="90"/>
      <c r="F14013" s="90"/>
      <c r="G14013" s="90"/>
      <c r="H14013" s="90"/>
    </row>
    <row r="14014" spans="1:8">
      <c r="A14014" s="90"/>
      <c r="B14014" s="90"/>
      <c r="C14014" s="90"/>
      <c r="D14014" s="90"/>
      <c r="E14014" s="90"/>
      <c r="F14014" s="90"/>
      <c r="G14014" s="90"/>
      <c r="H14014" s="90"/>
    </row>
    <row r="14015" spans="1:8">
      <c r="A14015" s="90"/>
      <c r="B14015" s="90"/>
      <c r="C14015" s="90"/>
      <c r="D14015" s="90"/>
      <c r="E14015" s="90"/>
      <c r="F14015" s="90"/>
      <c r="G14015" s="90"/>
      <c r="H14015" s="90"/>
    </row>
    <row r="14016" spans="1:8">
      <c r="A14016" s="90"/>
      <c r="B14016" s="90"/>
      <c r="C14016" s="90"/>
      <c r="D14016" s="90"/>
      <c r="E14016" s="90"/>
      <c r="F14016" s="90"/>
      <c r="G14016" s="90"/>
      <c r="H14016" s="90"/>
    </row>
    <row r="14017" spans="1:8">
      <c r="A14017" s="90"/>
      <c r="B14017" s="90"/>
      <c r="C14017" s="90"/>
      <c r="D14017" s="90"/>
      <c r="E14017" s="90"/>
      <c r="F14017" s="90"/>
      <c r="G14017" s="90"/>
      <c r="H14017" s="90"/>
    </row>
    <row r="14018" spans="1:8">
      <c r="A14018" s="90"/>
      <c r="B14018" s="90"/>
      <c r="C14018" s="90"/>
      <c r="D14018" s="90"/>
      <c r="E14018" s="90"/>
      <c r="F14018" s="90"/>
      <c r="G14018" s="90"/>
      <c r="H14018" s="90"/>
    </row>
    <row r="14019" spans="1:8">
      <c r="A14019" s="90"/>
      <c r="B14019" s="90"/>
      <c r="C14019" s="90"/>
      <c r="D14019" s="90"/>
      <c r="E14019" s="90"/>
      <c r="F14019" s="90"/>
      <c r="G14019" s="90"/>
      <c r="H14019" s="90"/>
    </row>
    <row r="14020" spans="1:8">
      <c r="A14020" s="90"/>
      <c r="B14020" s="90"/>
      <c r="C14020" s="90"/>
      <c r="D14020" s="90"/>
      <c r="E14020" s="90"/>
      <c r="F14020" s="90"/>
      <c r="G14020" s="90"/>
      <c r="H14020" s="90"/>
    </row>
    <row r="14021" spans="1:8">
      <c r="A14021" s="90"/>
      <c r="B14021" s="90"/>
      <c r="C14021" s="90"/>
      <c r="D14021" s="90"/>
      <c r="E14021" s="90"/>
      <c r="F14021" s="90"/>
      <c r="G14021" s="90"/>
      <c r="H14021" s="90"/>
    </row>
    <row r="14022" spans="1:8">
      <c r="A14022" s="90"/>
      <c r="B14022" s="90"/>
      <c r="C14022" s="90"/>
      <c r="D14022" s="90"/>
      <c r="E14022" s="90"/>
      <c r="F14022" s="90"/>
      <c r="G14022" s="90"/>
      <c r="H14022" s="90"/>
    </row>
    <row r="14023" spans="1:8">
      <c r="A14023" s="90"/>
      <c r="B14023" s="90"/>
      <c r="C14023" s="90"/>
      <c r="D14023" s="90"/>
      <c r="E14023" s="90"/>
      <c r="F14023" s="90"/>
      <c r="G14023" s="90"/>
      <c r="H14023" s="90"/>
    </row>
    <row r="14024" spans="1:8">
      <c r="A14024" s="90"/>
      <c r="B14024" s="90"/>
      <c r="C14024" s="90"/>
      <c r="D14024" s="90"/>
      <c r="E14024" s="90"/>
      <c r="F14024" s="90"/>
      <c r="G14024" s="90"/>
      <c r="H14024" s="90"/>
    </row>
    <row r="14025" spans="1:8">
      <c r="A14025" s="90"/>
      <c r="B14025" s="90"/>
      <c r="C14025" s="90"/>
      <c r="D14025" s="90"/>
      <c r="E14025" s="90"/>
      <c r="F14025" s="90"/>
      <c r="G14025" s="90"/>
      <c r="H14025" s="90"/>
    </row>
    <row r="14026" spans="1:8">
      <c r="A14026" s="90"/>
      <c r="B14026" s="90"/>
      <c r="C14026" s="90"/>
      <c r="D14026" s="90"/>
      <c r="E14026" s="90"/>
      <c r="F14026" s="90"/>
      <c r="G14026" s="90"/>
      <c r="H14026" s="90"/>
    </row>
    <row r="14027" spans="1:8">
      <c r="A14027" s="90"/>
      <c r="B14027" s="90"/>
      <c r="C14027" s="90"/>
      <c r="D14027" s="90"/>
      <c r="E14027" s="90"/>
      <c r="F14027" s="90"/>
      <c r="G14027" s="90"/>
      <c r="H14027" s="90"/>
    </row>
    <row r="14028" spans="1:8">
      <c r="A14028" s="90"/>
      <c r="B14028" s="90"/>
      <c r="C14028" s="90"/>
      <c r="D14028" s="90"/>
      <c r="E14028" s="90"/>
      <c r="F14028" s="90"/>
      <c r="G14028" s="90"/>
      <c r="H14028" s="90"/>
    </row>
    <row r="14029" spans="1:8">
      <c r="A14029" s="90"/>
      <c r="B14029" s="90"/>
      <c r="C14029" s="90"/>
      <c r="D14029" s="90"/>
      <c r="E14029" s="90"/>
      <c r="F14029" s="90"/>
      <c r="G14029" s="90"/>
      <c r="H14029" s="90"/>
    </row>
    <row r="14030" spans="1:8">
      <c r="A14030" s="90"/>
      <c r="B14030" s="90"/>
      <c r="C14030" s="90"/>
      <c r="D14030" s="90"/>
      <c r="E14030" s="90"/>
      <c r="F14030" s="90"/>
      <c r="G14030" s="90"/>
      <c r="H14030" s="90"/>
    </row>
    <row r="14031" spans="1:8">
      <c r="A14031" s="90"/>
      <c r="B14031" s="90"/>
      <c r="C14031" s="90"/>
      <c r="D14031" s="90"/>
      <c r="E14031" s="90"/>
      <c r="F14031" s="90"/>
      <c r="G14031" s="90"/>
      <c r="H14031" s="90"/>
    </row>
    <row r="14032" spans="1:8">
      <c r="A14032" s="90"/>
      <c r="B14032" s="90"/>
      <c r="C14032" s="90"/>
      <c r="D14032" s="90"/>
      <c r="E14032" s="90"/>
      <c r="F14032" s="90"/>
      <c r="G14032" s="90"/>
      <c r="H14032" s="90"/>
    </row>
    <row r="14033" spans="1:8">
      <c r="A14033" s="90"/>
      <c r="B14033" s="90"/>
      <c r="C14033" s="90"/>
      <c r="D14033" s="90"/>
      <c r="E14033" s="90"/>
      <c r="F14033" s="90"/>
      <c r="G14033" s="90"/>
      <c r="H14033" s="90"/>
    </row>
    <row r="14034" spans="1:8">
      <c r="A14034" s="90"/>
      <c r="B14034" s="90"/>
      <c r="C14034" s="90"/>
      <c r="D14034" s="90"/>
      <c r="E14034" s="90"/>
      <c r="F14034" s="90"/>
      <c r="G14034" s="90"/>
      <c r="H14034" s="90"/>
    </row>
    <row r="14035" spans="1:8">
      <c r="A14035" s="90"/>
      <c r="B14035" s="90"/>
      <c r="C14035" s="90"/>
      <c r="D14035" s="90"/>
      <c r="E14035" s="90"/>
      <c r="F14035" s="90"/>
      <c r="G14035" s="90"/>
      <c r="H14035" s="90"/>
    </row>
    <row r="14036" spans="1:8">
      <c r="A14036" s="90"/>
      <c r="B14036" s="90"/>
      <c r="C14036" s="90"/>
      <c r="D14036" s="90"/>
      <c r="E14036" s="90"/>
      <c r="F14036" s="90"/>
      <c r="G14036" s="90"/>
      <c r="H14036" s="90"/>
    </row>
    <row r="14037" spans="1:8">
      <c r="A14037" s="90"/>
      <c r="B14037" s="90"/>
      <c r="C14037" s="90"/>
      <c r="D14037" s="90"/>
      <c r="E14037" s="90"/>
      <c r="F14037" s="90"/>
      <c r="G14037" s="90"/>
      <c r="H14037" s="90"/>
    </row>
    <row r="14038" spans="1:8">
      <c r="A14038" s="90"/>
      <c r="B14038" s="90"/>
      <c r="C14038" s="90"/>
      <c r="D14038" s="90"/>
      <c r="E14038" s="90"/>
      <c r="F14038" s="90"/>
      <c r="G14038" s="90"/>
      <c r="H14038" s="90"/>
    </row>
    <row r="14039" spans="1:8">
      <c r="A14039" s="90"/>
      <c r="B14039" s="90"/>
      <c r="C14039" s="90"/>
      <c r="D14039" s="90"/>
      <c r="E14039" s="90"/>
      <c r="F14039" s="90"/>
      <c r="G14039" s="90"/>
      <c r="H14039" s="90"/>
    </row>
    <row r="14040" spans="1:8">
      <c r="A14040" s="90"/>
      <c r="B14040" s="90"/>
      <c r="C14040" s="90"/>
      <c r="D14040" s="90"/>
      <c r="E14040" s="90"/>
      <c r="F14040" s="90"/>
      <c r="G14040" s="90"/>
      <c r="H14040" s="90"/>
    </row>
    <row r="14041" spans="1:8">
      <c r="A14041" s="90"/>
      <c r="B14041" s="90"/>
      <c r="C14041" s="90"/>
      <c r="D14041" s="90"/>
      <c r="E14041" s="90"/>
      <c r="F14041" s="90"/>
      <c r="G14041" s="90"/>
      <c r="H14041" s="90"/>
    </row>
    <row r="14042" spans="1:8">
      <c r="A14042" s="90"/>
      <c r="B14042" s="90"/>
      <c r="C14042" s="90"/>
      <c r="D14042" s="90"/>
      <c r="E14042" s="90"/>
      <c r="F14042" s="90"/>
      <c r="G14042" s="90"/>
      <c r="H14042" s="90"/>
    </row>
    <row r="14043" spans="1:8">
      <c r="A14043" s="90"/>
      <c r="B14043" s="90"/>
      <c r="C14043" s="90"/>
      <c r="D14043" s="90"/>
      <c r="E14043" s="90"/>
      <c r="F14043" s="90"/>
      <c r="G14043" s="90"/>
      <c r="H14043" s="90"/>
    </row>
    <row r="14044" spans="1:8">
      <c r="A14044" s="90"/>
      <c r="B14044" s="90"/>
      <c r="C14044" s="90"/>
      <c r="D14044" s="90"/>
      <c r="E14044" s="90"/>
      <c r="F14044" s="90"/>
      <c r="G14044" s="90"/>
      <c r="H14044" s="90"/>
    </row>
    <row r="14045" spans="1:8">
      <c r="A14045" s="90"/>
      <c r="B14045" s="90"/>
      <c r="C14045" s="90"/>
      <c r="D14045" s="90"/>
      <c r="E14045" s="90"/>
      <c r="F14045" s="90"/>
      <c r="G14045" s="90"/>
      <c r="H14045" s="90"/>
    </row>
    <row r="14046" spans="1:8">
      <c r="A14046" s="90"/>
      <c r="B14046" s="90"/>
      <c r="C14046" s="90"/>
      <c r="D14046" s="90"/>
      <c r="E14046" s="90"/>
      <c r="F14046" s="90"/>
      <c r="G14046" s="90"/>
      <c r="H14046" s="90"/>
    </row>
    <row r="14047" spans="1:8">
      <c r="A14047" s="90"/>
      <c r="B14047" s="90"/>
      <c r="C14047" s="90"/>
      <c r="D14047" s="90"/>
      <c r="E14047" s="90"/>
      <c r="F14047" s="90"/>
      <c r="G14047" s="90"/>
      <c r="H14047" s="90"/>
    </row>
    <row r="14048" spans="1:8">
      <c r="A14048" s="90"/>
      <c r="B14048" s="90"/>
      <c r="C14048" s="90"/>
      <c r="D14048" s="90"/>
      <c r="E14048" s="90"/>
      <c r="F14048" s="90"/>
      <c r="G14048" s="90"/>
      <c r="H14048" s="90"/>
    </row>
    <row r="14049" spans="1:8">
      <c r="A14049" s="90"/>
      <c r="B14049" s="90"/>
      <c r="C14049" s="90"/>
      <c r="D14049" s="90"/>
      <c r="E14049" s="90"/>
      <c r="F14049" s="90"/>
      <c r="G14049" s="90"/>
      <c r="H14049" s="90"/>
    </row>
    <row r="14050" spans="1:8">
      <c r="A14050" s="90"/>
      <c r="B14050" s="90"/>
      <c r="C14050" s="90"/>
      <c r="D14050" s="90"/>
      <c r="E14050" s="90"/>
      <c r="F14050" s="90"/>
      <c r="G14050" s="90"/>
      <c r="H14050" s="90"/>
    </row>
    <row r="14051" spans="1:8">
      <c r="A14051" s="90"/>
      <c r="B14051" s="90"/>
      <c r="C14051" s="90"/>
      <c r="D14051" s="90"/>
      <c r="E14051" s="90"/>
      <c r="F14051" s="90"/>
      <c r="G14051" s="90"/>
      <c r="H14051" s="90"/>
    </row>
    <row r="14052" spans="1:8">
      <c r="A14052" s="90"/>
      <c r="B14052" s="90"/>
      <c r="C14052" s="90"/>
      <c r="D14052" s="90"/>
      <c r="E14052" s="90"/>
      <c r="F14052" s="90"/>
      <c r="G14052" s="90"/>
      <c r="H14052" s="90"/>
    </row>
    <row r="14053" spans="1:8">
      <c r="A14053" s="90"/>
      <c r="B14053" s="90"/>
      <c r="C14053" s="90"/>
      <c r="D14053" s="90"/>
      <c r="E14053" s="90"/>
      <c r="F14053" s="90"/>
      <c r="G14053" s="90"/>
      <c r="H14053" s="90"/>
    </row>
    <row r="14054" spans="1:8">
      <c r="A14054" s="90"/>
      <c r="B14054" s="90"/>
      <c r="C14054" s="90"/>
      <c r="D14054" s="90"/>
      <c r="E14054" s="90"/>
      <c r="F14054" s="90"/>
      <c r="G14054" s="90"/>
      <c r="H14054" s="90"/>
    </row>
    <row r="14055" spans="1:8">
      <c r="A14055" s="90"/>
      <c r="B14055" s="90"/>
      <c r="C14055" s="90"/>
      <c r="D14055" s="90"/>
      <c r="E14055" s="90"/>
      <c r="F14055" s="90"/>
      <c r="G14055" s="90"/>
      <c r="H14055" s="90"/>
    </row>
    <row r="14056" spans="1:8">
      <c r="A14056" s="90"/>
      <c r="B14056" s="90"/>
      <c r="C14056" s="90"/>
      <c r="D14056" s="90"/>
      <c r="E14056" s="90"/>
      <c r="F14056" s="90"/>
      <c r="G14056" s="90"/>
      <c r="H14056" s="90"/>
    </row>
    <row r="14057" spans="1:8">
      <c r="A14057" s="90"/>
      <c r="B14057" s="90"/>
      <c r="C14057" s="90"/>
      <c r="D14057" s="90"/>
      <c r="E14057" s="90"/>
      <c r="F14057" s="90"/>
      <c r="G14057" s="90"/>
      <c r="H14057" s="90"/>
    </row>
    <row r="14058" spans="1:8">
      <c r="A14058" s="90"/>
      <c r="B14058" s="90"/>
      <c r="C14058" s="90"/>
      <c r="D14058" s="90"/>
      <c r="E14058" s="90"/>
      <c r="F14058" s="90"/>
      <c r="G14058" s="90"/>
      <c r="H14058" s="90"/>
    </row>
    <row r="14059" spans="1:8">
      <c r="A14059" s="90"/>
      <c r="B14059" s="90"/>
      <c r="C14059" s="90"/>
      <c r="D14059" s="90"/>
      <c r="E14059" s="90"/>
      <c r="F14059" s="90"/>
      <c r="G14059" s="90"/>
      <c r="H14059" s="90"/>
    </row>
    <row r="14060" spans="1:8">
      <c r="A14060" s="90"/>
      <c r="B14060" s="90"/>
      <c r="C14060" s="90"/>
      <c r="D14060" s="90"/>
      <c r="E14060" s="90"/>
      <c r="F14060" s="90"/>
      <c r="G14060" s="90"/>
      <c r="H14060" s="90"/>
    </row>
    <row r="14061" spans="1:8">
      <c r="A14061" s="90"/>
      <c r="B14061" s="90"/>
      <c r="C14061" s="90"/>
      <c r="D14061" s="90"/>
      <c r="E14061" s="90"/>
      <c r="F14061" s="90"/>
      <c r="G14061" s="90"/>
      <c r="H14061" s="90"/>
    </row>
    <row r="14062" spans="1:8">
      <c r="A14062" s="90"/>
      <c r="B14062" s="90"/>
      <c r="C14062" s="90"/>
      <c r="D14062" s="90"/>
      <c r="E14062" s="90"/>
      <c r="F14062" s="90"/>
      <c r="G14062" s="90"/>
      <c r="H14062" s="90"/>
    </row>
    <row r="14063" spans="1:8">
      <c r="A14063" s="90"/>
      <c r="B14063" s="90"/>
      <c r="C14063" s="90"/>
      <c r="D14063" s="90"/>
      <c r="E14063" s="90"/>
      <c r="F14063" s="90"/>
      <c r="G14063" s="90"/>
      <c r="H14063" s="90"/>
    </row>
    <row r="14064" spans="1:8">
      <c r="A14064" s="90"/>
      <c r="B14064" s="90"/>
      <c r="C14064" s="90"/>
      <c r="D14064" s="90"/>
      <c r="E14064" s="90"/>
      <c r="F14064" s="90"/>
      <c r="G14064" s="90"/>
      <c r="H14064" s="90"/>
    </row>
    <row r="14065" spans="1:8">
      <c r="A14065" s="90"/>
      <c r="B14065" s="90"/>
      <c r="C14065" s="90"/>
      <c r="D14065" s="90"/>
      <c r="E14065" s="90"/>
      <c r="F14065" s="90"/>
      <c r="G14065" s="90"/>
      <c r="H14065" s="90"/>
    </row>
    <row r="14066" spans="1:8">
      <c r="A14066" s="90"/>
      <c r="B14066" s="90"/>
      <c r="C14066" s="90"/>
      <c r="D14066" s="90"/>
      <c r="E14066" s="90"/>
      <c r="F14066" s="90"/>
      <c r="G14066" s="90"/>
      <c r="H14066" s="90"/>
    </row>
    <row r="14067" spans="1:8">
      <c r="A14067" s="90"/>
      <c r="B14067" s="90"/>
      <c r="C14067" s="90"/>
      <c r="D14067" s="90"/>
      <c r="E14067" s="90"/>
      <c r="F14067" s="90"/>
      <c r="G14067" s="90"/>
      <c r="H14067" s="90"/>
    </row>
    <row r="14068" spans="1:8">
      <c r="A14068" s="90"/>
      <c r="B14068" s="90"/>
      <c r="C14068" s="90"/>
      <c r="D14068" s="90"/>
      <c r="E14068" s="90"/>
      <c r="F14068" s="90"/>
      <c r="G14068" s="90"/>
      <c r="H14068" s="90"/>
    </row>
    <row r="14069" spans="1:8">
      <c r="A14069" s="90"/>
      <c r="B14069" s="90"/>
      <c r="C14069" s="90"/>
      <c r="D14069" s="90"/>
      <c r="E14069" s="90"/>
      <c r="F14069" s="90"/>
      <c r="G14069" s="90"/>
      <c r="H14069" s="90"/>
    </row>
    <row r="14070" spans="1:8">
      <c r="A14070" s="90"/>
      <c r="B14070" s="90"/>
      <c r="C14070" s="90"/>
      <c r="D14070" s="90"/>
      <c r="E14070" s="90"/>
      <c r="F14070" s="90"/>
      <c r="G14070" s="90"/>
      <c r="H14070" s="90"/>
    </row>
    <row r="14071" spans="1:8">
      <c r="A14071" s="90"/>
      <c r="B14071" s="90"/>
      <c r="C14071" s="90"/>
      <c r="D14071" s="90"/>
      <c r="E14071" s="90"/>
      <c r="F14071" s="90"/>
      <c r="G14071" s="90"/>
      <c r="H14071" s="90"/>
    </row>
    <row r="14072" spans="1:8">
      <c r="A14072" s="90"/>
      <c r="B14072" s="90"/>
      <c r="C14072" s="90"/>
      <c r="D14072" s="90"/>
      <c r="E14072" s="90"/>
      <c r="F14072" s="90"/>
      <c r="G14072" s="90"/>
      <c r="H14072" s="90"/>
    </row>
    <row r="14073" spans="1:8">
      <c r="A14073" s="90"/>
      <c r="B14073" s="90"/>
      <c r="C14073" s="90"/>
      <c r="D14073" s="90"/>
      <c r="E14073" s="90"/>
      <c r="F14073" s="90"/>
      <c r="G14073" s="90"/>
      <c r="H14073" s="90"/>
    </row>
    <row r="14074" spans="1:8">
      <c r="A14074" s="90"/>
      <c r="B14074" s="90"/>
      <c r="C14074" s="90"/>
      <c r="D14074" s="90"/>
      <c r="E14074" s="90"/>
      <c r="F14074" s="90"/>
      <c r="G14074" s="90"/>
      <c r="H14074" s="90"/>
    </row>
    <row r="14075" spans="1:8">
      <c r="A14075" s="90"/>
      <c r="B14075" s="90"/>
      <c r="C14075" s="90"/>
      <c r="D14075" s="90"/>
      <c r="E14075" s="90"/>
      <c r="F14075" s="90"/>
      <c r="G14075" s="90"/>
      <c r="H14075" s="90"/>
    </row>
    <row r="14076" spans="1:8">
      <c r="A14076" s="90"/>
      <c r="B14076" s="90"/>
      <c r="C14076" s="90"/>
      <c r="D14076" s="90"/>
      <c r="E14076" s="90"/>
      <c r="F14076" s="90"/>
      <c r="G14076" s="90"/>
      <c r="H14076" s="90"/>
    </row>
    <row r="14077" spans="1:8">
      <c r="A14077" s="90"/>
      <c r="B14077" s="90"/>
      <c r="C14077" s="90"/>
      <c r="D14077" s="90"/>
      <c r="E14077" s="90"/>
      <c r="F14077" s="90"/>
      <c r="G14077" s="90"/>
      <c r="H14077" s="90"/>
    </row>
    <row r="14078" spans="1:8">
      <c r="A14078" s="90"/>
      <c r="B14078" s="90"/>
      <c r="C14078" s="90"/>
      <c r="D14078" s="90"/>
      <c r="E14078" s="90"/>
      <c r="F14078" s="90"/>
      <c r="G14078" s="90"/>
      <c r="H14078" s="90"/>
    </row>
    <row r="14079" spans="1:8">
      <c r="A14079" s="90"/>
      <c r="B14079" s="90"/>
      <c r="C14079" s="90"/>
      <c r="D14079" s="90"/>
      <c r="E14079" s="90"/>
      <c r="F14079" s="90"/>
      <c r="G14079" s="90"/>
      <c r="H14079" s="90"/>
    </row>
    <row r="14080" spans="1:8">
      <c r="A14080" s="90"/>
      <c r="B14080" s="90"/>
      <c r="C14080" s="90"/>
      <c r="D14080" s="90"/>
      <c r="E14080" s="90"/>
      <c r="F14080" s="90"/>
      <c r="G14080" s="90"/>
      <c r="H14080" s="90"/>
    </row>
    <row r="14081" spans="1:8">
      <c r="A14081" s="90"/>
      <c r="B14081" s="90"/>
      <c r="C14081" s="90"/>
      <c r="D14081" s="90"/>
      <c r="E14081" s="90"/>
      <c r="F14081" s="90"/>
      <c r="G14081" s="90"/>
      <c r="H14081" s="90"/>
    </row>
    <row r="14082" spans="1:8">
      <c r="A14082" s="90"/>
      <c r="B14082" s="90"/>
      <c r="C14082" s="90"/>
      <c r="D14082" s="90"/>
      <c r="E14082" s="90"/>
      <c r="F14082" s="90"/>
      <c r="G14082" s="90"/>
      <c r="H14082" s="90"/>
    </row>
    <row r="14083" spans="1:8">
      <c r="A14083" s="90"/>
      <c r="B14083" s="90"/>
      <c r="C14083" s="90"/>
      <c r="D14083" s="90"/>
      <c r="E14083" s="90"/>
      <c r="F14083" s="90"/>
      <c r="G14083" s="90"/>
      <c r="H14083" s="90"/>
    </row>
    <row r="14084" spans="1:8">
      <c r="A14084" s="90"/>
      <c r="B14084" s="90"/>
      <c r="C14084" s="90"/>
      <c r="D14084" s="90"/>
      <c r="E14084" s="90"/>
      <c r="F14084" s="90"/>
      <c r="G14084" s="90"/>
      <c r="H14084" s="90"/>
    </row>
    <row r="14085" spans="1:8">
      <c r="A14085" s="90"/>
      <c r="B14085" s="90"/>
      <c r="C14085" s="90"/>
      <c r="D14085" s="90"/>
      <c r="E14085" s="90"/>
      <c r="F14085" s="90"/>
      <c r="G14085" s="90"/>
      <c r="H14085" s="90"/>
    </row>
    <row r="14086" spans="1:8">
      <c r="A14086" s="90"/>
      <c r="B14086" s="90"/>
      <c r="C14086" s="90"/>
      <c r="D14086" s="90"/>
      <c r="E14086" s="90"/>
      <c r="F14086" s="90"/>
      <c r="G14086" s="90"/>
      <c r="H14086" s="90"/>
    </row>
    <row r="14087" spans="1:8">
      <c r="A14087" s="90"/>
      <c r="B14087" s="90"/>
      <c r="C14087" s="90"/>
      <c r="D14087" s="90"/>
      <c r="E14087" s="90"/>
      <c r="F14087" s="90"/>
      <c r="G14087" s="90"/>
      <c r="H14087" s="90"/>
    </row>
    <row r="14088" spans="1:8">
      <c r="A14088" s="90"/>
      <c r="B14088" s="90"/>
      <c r="C14088" s="90"/>
      <c r="D14088" s="90"/>
      <c r="E14088" s="90"/>
      <c r="F14088" s="90"/>
      <c r="G14088" s="90"/>
      <c r="H14088" s="90"/>
    </row>
    <row r="14089" spans="1:8">
      <c r="A14089" s="90"/>
      <c r="B14089" s="90"/>
      <c r="C14089" s="90"/>
      <c r="D14089" s="90"/>
      <c r="E14089" s="90"/>
      <c r="F14089" s="90"/>
      <c r="G14089" s="90"/>
      <c r="H14089" s="90"/>
    </row>
    <row r="14090" spans="1:8">
      <c r="A14090" s="90"/>
      <c r="B14090" s="90"/>
      <c r="C14090" s="90"/>
      <c r="D14090" s="90"/>
      <c r="E14090" s="90"/>
      <c r="F14090" s="90"/>
      <c r="G14090" s="90"/>
      <c r="H14090" s="90"/>
    </row>
    <row r="14091" spans="1:8">
      <c r="A14091" s="90"/>
      <c r="B14091" s="90"/>
      <c r="C14091" s="90"/>
      <c r="D14091" s="90"/>
      <c r="E14091" s="90"/>
      <c r="F14091" s="90"/>
      <c r="G14091" s="90"/>
      <c r="H14091" s="90"/>
    </row>
    <row r="14092" spans="1:8">
      <c r="A14092" s="90"/>
      <c r="B14092" s="90"/>
      <c r="C14092" s="90"/>
      <c r="D14092" s="90"/>
      <c r="E14092" s="90"/>
      <c r="F14092" s="90"/>
      <c r="G14092" s="90"/>
      <c r="H14092" s="90"/>
    </row>
    <row r="14093" spans="1:8">
      <c r="A14093" s="90"/>
      <c r="B14093" s="90"/>
      <c r="C14093" s="90"/>
      <c r="D14093" s="90"/>
      <c r="E14093" s="90"/>
      <c r="F14093" s="90"/>
      <c r="G14093" s="90"/>
      <c r="H14093" s="90"/>
    </row>
    <row r="14094" spans="1:8">
      <c r="A14094" s="90"/>
      <c r="B14094" s="90"/>
      <c r="C14094" s="90"/>
      <c r="D14094" s="90"/>
      <c r="E14094" s="90"/>
      <c r="F14094" s="90"/>
      <c r="G14094" s="90"/>
      <c r="H14094" s="90"/>
    </row>
    <row r="14095" spans="1:8">
      <c r="A14095" s="90"/>
      <c r="B14095" s="90"/>
      <c r="C14095" s="90"/>
      <c r="D14095" s="90"/>
      <c r="E14095" s="90"/>
      <c r="F14095" s="90"/>
      <c r="G14095" s="90"/>
      <c r="H14095" s="90"/>
    </row>
    <row r="14096" spans="1:8">
      <c r="A14096" s="90"/>
      <c r="B14096" s="90"/>
      <c r="C14096" s="90"/>
      <c r="D14096" s="90"/>
      <c r="E14096" s="90"/>
      <c r="F14096" s="90"/>
      <c r="G14096" s="90"/>
      <c r="H14096" s="90"/>
    </row>
    <row r="14097" spans="1:8">
      <c r="A14097" s="90"/>
      <c r="B14097" s="90"/>
      <c r="C14097" s="90"/>
      <c r="D14097" s="90"/>
      <c r="E14097" s="90"/>
      <c r="F14097" s="90"/>
      <c r="G14097" s="90"/>
      <c r="H14097" s="90"/>
    </row>
    <row r="14098" spans="1:8">
      <c r="A14098" s="90"/>
      <c r="B14098" s="90"/>
      <c r="C14098" s="90"/>
      <c r="D14098" s="90"/>
      <c r="E14098" s="90"/>
      <c r="F14098" s="90"/>
      <c r="G14098" s="90"/>
      <c r="H14098" s="90"/>
    </row>
    <row r="14099" spans="1:8">
      <c r="A14099" s="90"/>
      <c r="B14099" s="90"/>
      <c r="C14099" s="90"/>
      <c r="D14099" s="90"/>
      <c r="E14099" s="90"/>
      <c r="F14099" s="90"/>
      <c r="G14099" s="90"/>
      <c r="H14099" s="90"/>
    </row>
    <row r="14100" spans="1:8">
      <c r="A14100" s="90"/>
      <c r="B14100" s="90"/>
      <c r="C14100" s="90"/>
      <c r="D14100" s="90"/>
      <c r="E14100" s="90"/>
      <c r="F14100" s="90"/>
      <c r="G14100" s="90"/>
      <c r="H14100" s="90"/>
    </row>
    <row r="14101" spans="1:8">
      <c r="A14101" s="90"/>
      <c r="B14101" s="90"/>
      <c r="C14101" s="90"/>
      <c r="D14101" s="90"/>
      <c r="E14101" s="90"/>
      <c r="F14101" s="90"/>
      <c r="G14101" s="90"/>
      <c r="H14101" s="90"/>
    </row>
    <row r="14102" spans="1:8">
      <c r="A14102" s="90"/>
      <c r="B14102" s="90"/>
      <c r="C14102" s="90"/>
      <c r="D14102" s="90"/>
      <c r="E14102" s="90"/>
      <c r="F14102" s="90"/>
      <c r="G14102" s="90"/>
      <c r="H14102" s="90"/>
    </row>
    <row r="14103" spans="1:8">
      <c r="A14103" s="90"/>
      <c r="B14103" s="90"/>
      <c r="C14103" s="90"/>
      <c r="D14103" s="90"/>
      <c r="E14103" s="90"/>
      <c r="F14103" s="90"/>
      <c r="G14103" s="90"/>
      <c r="H14103" s="90"/>
    </row>
    <row r="14104" spans="1:8">
      <c r="A14104" s="90"/>
      <c r="B14104" s="90"/>
      <c r="C14104" s="90"/>
      <c r="D14104" s="90"/>
      <c r="E14104" s="90"/>
      <c r="F14104" s="90"/>
      <c r="G14104" s="90"/>
      <c r="H14104" s="90"/>
    </row>
    <row r="14105" spans="1:8">
      <c r="A14105" s="90"/>
      <c r="B14105" s="90"/>
      <c r="C14105" s="90"/>
      <c r="D14105" s="90"/>
      <c r="E14105" s="90"/>
      <c r="F14105" s="90"/>
      <c r="G14105" s="90"/>
      <c r="H14105" s="90"/>
    </row>
    <row r="14106" spans="1:8">
      <c r="A14106" s="90"/>
      <c r="B14106" s="90"/>
      <c r="C14106" s="90"/>
      <c r="D14106" s="90"/>
      <c r="E14106" s="90"/>
      <c r="F14106" s="90"/>
      <c r="G14106" s="90"/>
      <c r="H14106" s="90"/>
    </row>
    <row r="14107" spans="1:8">
      <c r="A14107" s="90"/>
      <c r="B14107" s="90"/>
      <c r="C14107" s="90"/>
      <c r="D14107" s="90"/>
      <c r="E14107" s="90"/>
      <c r="F14107" s="90"/>
      <c r="G14107" s="90"/>
      <c r="H14107" s="90"/>
    </row>
    <row r="14108" spans="1:8">
      <c r="A14108" s="90"/>
      <c r="B14108" s="90"/>
      <c r="C14108" s="90"/>
      <c r="D14108" s="90"/>
      <c r="E14108" s="90"/>
      <c r="F14108" s="90"/>
      <c r="G14108" s="90"/>
      <c r="H14108" s="90"/>
    </row>
    <row r="14109" spans="1:8">
      <c r="A14109" s="90"/>
      <c r="B14109" s="90"/>
      <c r="C14109" s="90"/>
      <c r="D14109" s="90"/>
      <c r="E14109" s="90"/>
      <c r="F14109" s="90"/>
      <c r="G14109" s="90"/>
      <c r="H14109" s="90"/>
    </row>
    <row r="14110" spans="1:8">
      <c r="A14110" s="90"/>
      <c r="B14110" s="90"/>
      <c r="C14110" s="90"/>
      <c r="D14110" s="90"/>
      <c r="E14110" s="90"/>
      <c r="F14110" s="90"/>
      <c r="G14110" s="90"/>
      <c r="H14110" s="90"/>
    </row>
    <row r="14111" spans="1:8">
      <c r="A14111" s="90"/>
      <c r="B14111" s="90"/>
      <c r="C14111" s="90"/>
      <c r="D14111" s="90"/>
      <c r="E14111" s="90"/>
      <c r="F14111" s="90"/>
      <c r="G14111" s="90"/>
      <c r="H14111" s="90"/>
    </row>
    <row r="14112" spans="1:8">
      <c r="A14112" s="90"/>
      <c r="B14112" s="90"/>
      <c r="C14112" s="90"/>
      <c r="D14112" s="90"/>
      <c r="E14112" s="90"/>
      <c r="F14112" s="90"/>
      <c r="G14112" s="90"/>
      <c r="H14112" s="90"/>
    </row>
    <row r="14113" spans="1:8">
      <c r="A14113" s="90"/>
      <c r="B14113" s="90"/>
      <c r="C14113" s="90"/>
      <c r="D14113" s="90"/>
      <c r="E14113" s="90"/>
      <c r="F14113" s="90"/>
      <c r="G14113" s="90"/>
      <c r="H14113" s="90"/>
    </row>
    <row r="14114" spans="1:8">
      <c r="A14114" s="90"/>
      <c r="B14114" s="90"/>
      <c r="C14114" s="90"/>
      <c r="D14114" s="90"/>
      <c r="E14114" s="90"/>
      <c r="F14114" s="90"/>
      <c r="G14114" s="90"/>
      <c r="H14114" s="90"/>
    </row>
    <row r="14115" spans="1:8">
      <c r="A14115" s="90"/>
      <c r="B14115" s="90"/>
      <c r="C14115" s="90"/>
      <c r="D14115" s="90"/>
      <c r="E14115" s="90"/>
      <c r="F14115" s="90"/>
      <c r="G14115" s="90"/>
      <c r="H14115" s="90"/>
    </row>
    <row r="14116" spans="1:8">
      <c r="A14116" s="90"/>
      <c r="B14116" s="90"/>
      <c r="C14116" s="90"/>
      <c r="D14116" s="90"/>
      <c r="E14116" s="90"/>
      <c r="F14116" s="90"/>
      <c r="G14116" s="90"/>
      <c r="H14116" s="90"/>
    </row>
    <row r="14117" spans="1:8">
      <c r="A14117" s="90"/>
      <c r="B14117" s="90"/>
      <c r="C14117" s="90"/>
      <c r="D14117" s="90"/>
      <c r="E14117" s="90"/>
      <c r="F14117" s="90"/>
      <c r="G14117" s="90"/>
      <c r="H14117" s="90"/>
    </row>
    <row r="14118" spans="1:8">
      <c r="A14118" s="90"/>
      <c r="B14118" s="90"/>
      <c r="C14118" s="90"/>
      <c r="D14118" s="90"/>
      <c r="E14118" s="90"/>
      <c r="F14118" s="90"/>
      <c r="G14118" s="90"/>
      <c r="H14118" s="90"/>
    </row>
    <row r="14119" spans="1:8">
      <c r="A14119" s="90"/>
      <c r="B14119" s="90"/>
      <c r="C14119" s="90"/>
      <c r="D14119" s="90"/>
      <c r="E14119" s="90"/>
      <c r="F14119" s="90"/>
      <c r="G14119" s="90"/>
      <c r="H14119" s="90"/>
    </row>
    <row r="14120" spans="1:8">
      <c r="A14120" s="90"/>
      <c r="B14120" s="90"/>
      <c r="C14120" s="90"/>
      <c r="D14120" s="90"/>
      <c r="E14120" s="90"/>
      <c r="F14120" s="90"/>
      <c r="G14120" s="90"/>
      <c r="H14120" s="90"/>
    </row>
    <row r="14121" spans="1:8">
      <c r="A14121" s="90"/>
      <c r="B14121" s="90"/>
      <c r="C14121" s="90"/>
      <c r="D14121" s="90"/>
      <c r="E14121" s="90"/>
      <c r="F14121" s="90"/>
      <c r="G14121" s="90"/>
      <c r="H14121" s="90"/>
    </row>
    <row r="14122" spans="1:8">
      <c r="A14122" s="90"/>
      <c r="B14122" s="90"/>
      <c r="C14122" s="90"/>
      <c r="D14122" s="90"/>
      <c r="E14122" s="90"/>
      <c r="F14122" s="90"/>
      <c r="G14122" s="90"/>
      <c r="H14122" s="90"/>
    </row>
    <row r="14123" spans="1:8">
      <c r="A14123" s="90"/>
      <c r="B14123" s="90"/>
      <c r="C14123" s="90"/>
      <c r="D14123" s="90"/>
      <c r="E14123" s="90"/>
      <c r="F14123" s="90"/>
      <c r="G14123" s="90"/>
      <c r="H14123" s="90"/>
    </row>
    <row r="14124" spans="1:8">
      <c r="A14124" s="90"/>
      <c r="B14124" s="90"/>
      <c r="C14124" s="90"/>
      <c r="D14124" s="90"/>
      <c r="E14124" s="90"/>
      <c r="F14124" s="90"/>
      <c r="G14124" s="90"/>
      <c r="H14124" s="90"/>
    </row>
    <row r="14125" spans="1:8">
      <c r="A14125" s="90"/>
      <c r="B14125" s="90"/>
      <c r="C14125" s="90"/>
      <c r="D14125" s="90"/>
      <c r="E14125" s="90"/>
      <c r="F14125" s="90"/>
      <c r="G14125" s="90"/>
      <c r="H14125" s="90"/>
    </row>
    <row r="14126" spans="1:8">
      <c r="A14126" s="90"/>
      <c r="B14126" s="90"/>
      <c r="C14126" s="90"/>
      <c r="D14126" s="90"/>
      <c r="E14126" s="90"/>
      <c r="F14126" s="90"/>
      <c r="G14126" s="90"/>
      <c r="H14126" s="90"/>
    </row>
    <row r="14127" spans="1:8">
      <c r="A14127" s="90"/>
      <c r="B14127" s="90"/>
      <c r="C14127" s="90"/>
      <c r="D14127" s="90"/>
      <c r="E14127" s="90"/>
      <c r="F14127" s="90"/>
      <c r="G14127" s="90"/>
      <c r="H14127" s="90"/>
    </row>
    <row r="14128" spans="1:8">
      <c r="A14128" s="90"/>
      <c r="B14128" s="90"/>
      <c r="C14128" s="90"/>
      <c r="D14128" s="90"/>
      <c r="E14128" s="90"/>
      <c r="F14128" s="90"/>
      <c r="G14128" s="90"/>
      <c r="H14128" s="90"/>
    </row>
    <row r="14129" spans="1:8">
      <c r="A14129" s="90"/>
      <c r="B14129" s="90"/>
      <c r="C14129" s="90"/>
      <c r="D14129" s="90"/>
      <c r="E14129" s="90"/>
      <c r="F14129" s="90"/>
      <c r="G14129" s="90"/>
      <c r="H14129" s="90"/>
    </row>
    <row r="14130" spans="1:8">
      <c r="A14130" s="90"/>
      <c r="B14130" s="90"/>
      <c r="C14130" s="90"/>
      <c r="D14130" s="90"/>
      <c r="E14130" s="90"/>
      <c r="F14130" s="90"/>
      <c r="G14130" s="90"/>
      <c r="H14130" s="90"/>
    </row>
    <row r="14131" spans="1:8">
      <c r="A14131" s="90"/>
      <c r="B14131" s="90"/>
      <c r="C14131" s="90"/>
      <c r="D14131" s="90"/>
      <c r="E14131" s="90"/>
      <c r="F14131" s="90"/>
      <c r="G14131" s="90"/>
      <c r="H14131" s="90"/>
    </row>
    <row r="14132" spans="1:8">
      <c r="A14132" s="90"/>
      <c r="B14132" s="90"/>
      <c r="C14132" s="90"/>
      <c r="D14132" s="90"/>
      <c r="E14132" s="90"/>
      <c r="F14132" s="90"/>
      <c r="G14132" s="90"/>
      <c r="H14132" s="90"/>
    </row>
    <row r="14133" spans="1:8">
      <c r="A14133" s="90"/>
      <c r="B14133" s="90"/>
      <c r="C14133" s="90"/>
      <c r="D14133" s="90"/>
      <c r="E14133" s="90"/>
      <c r="F14133" s="90"/>
      <c r="G14133" s="90"/>
      <c r="H14133" s="90"/>
    </row>
    <row r="14134" spans="1:8">
      <c r="A14134" s="90"/>
      <c r="B14134" s="90"/>
      <c r="C14134" s="90"/>
      <c r="D14134" s="90"/>
      <c r="E14134" s="90"/>
      <c r="F14134" s="90"/>
      <c r="G14134" s="90"/>
      <c r="H14134" s="90"/>
    </row>
    <row r="14135" spans="1:8">
      <c r="A14135" s="90"/>
      <c r="B14135" s="90"/>
      <c r="C14135" s="90"/>
      <c r="D14135" s="90"/>
      <c r="E14135" s="90"/>
      <c r="F14135" s="90"/>
      <c r="G14135" s="90"/>
      <c r="H14135" s="90"/>
    </row>
    <row r="14136" spans="1:8">
      <c r="A14136" s="90"/>
      <c r="B14136" s="90"/>
      <c r="C14136" s="90"/>
      <c r="D14136" s="90"/>
      <c r="E14136" s="90"/>
      <c r="F14136" s="90"/>
      <c r="G14136" s="90"/>
      <c r="H14136" s="90"/>
    </row>
    <row r="14137" spans="1:8">
      <c r="A14137" s="90"/>
      <c r="B14137" s="90"/>
      <c r="C14137" s="90"/>
      <c r="D14137" s="90"/>
      <c r="E14137" s="90"/>
      <c r="F14137" s="90"/>
      <c r="G14137" s="90"/>
      <c r="H14137" s="90"/>
    </row>
    <row r="14138" spans="1:8">
      <c r="A14138" s="90"/>
      <c r="B14138" s="90"/>
      <c r="C14138" s="90"/>
      <c r="D14138" s="90"/>
      <c r="E14138" s="90"/>
      <c r="F14138" s="90"/>
      <c r="G14138" s="90"/>
      <c r="H14138" s="90"/>
    </row>
    <row r="14139" spans="1:8">
      <c r="A14139" s="90"/>
      <c r="B14139" s="90"/>
      <c r="C14139" s="90"/>
      <c r="D14139" s="90"/>
      <c r="E14139" s="90"/>
      <c r="F14139" s="90"/>
      <c r="G14139" s="90"/>
      <c r="H14139" s="90"/>
    </row>
    <row r="14140" spans="1:8">
      <c r="A14140" s="90"/>
      <c r="B14140" s="90"/>
      <c r="C14140" s="90"/>
      <c r="D14140" s="90"/>
      <c r="E14140" s="90"/>
      <c r="F14140" s="90"/>
      <c r="G14140" s="90"/>
      <c r="H14140" s="90"/>
    </row>
    <row r="14141" spans="1:8">
      <c r="A14141" s="90"/>
      <c r="B14141" s="90"/>
      <c r="C14141" s="90"/>
      <c r="D14141" s="90"/>
      <c r="E14141" s="90"/>
      <c r="F14141" s="90"/>
      <c r="G14141" s="90"/>
      <c r="H14141" s="90"/>
    </row>
    <row r="14142" spans="1:8">
      <c r="A14142" s="90"/>
      <c r="B14142" s="90"/>
      <c r="C14142" s="90"/>
      <c r="D14142" s="90"/>
      <c r="E14142" s="90"/>
      <c r="F14142" s="90"/>
      <c r="G14142" s="90"/>
      <c r="H14142" s="90"/>
    </row>
    <row r="14143" spans="1:8">
      <c r="A14143" s="90"/>
      <c r="B14143" s="90"/>
      <c r="C14143" s="90"/>
      <c r="D14143" s="90"/>
      <c r="E14143" s="90"/>
      <c r="F14143" s="90"/>
      <c r="G14143" s="90"/>
      <c r="H14143" s="90"/>
    </row>
    <row r="14144" spans="1:8">
      <c r="A14144" s="90"/>
      <c r="B14144" s="90"/>
      <c r="C14144" s="90"/>
      <c r="D14144" s="90"/>
      <c r="E14144" s="90"/>
      <c r="F14144" s="90"/>
      <c r="G14144" s="90"/>
      <c r="H14144" s="90"/>
    </row>
    <row r="14145" spans="1:8">
      <c r="A14145" s="90"/>
      <c r="B14145" s="90"/>
      <c r="C14145" s="90"/>
      <c r="D14145" s="90"/>
      <c r="E14145" s="90"/>
      <c r="F14145" s="90"/>
      <c r="G14145" s="90"/>
      <c r="H14145" s="90"/>
    </row>
    <row r="14146" spans="1:8">
      <c r="A14146" s="90"/>
      <c r="B14146" s="90"/>
      <c r="C14146" s="90"/>
      <c r="D14146" s="90"/>
      <c r="E14146" s="90"/>
      <c r="F14146" s="90"/>
      <c r="G14146" s="90"/>
      <c r="H14146" s="90"/>
    </row>
    <row r="14147" spans="1:8">
      <c r="A14147" s="90"/>
      <c r="B14147" s="90"/>
      <c r="C14147" s="90"/>
      <c r="D14147" s="90"/>
      <c r="E14147" s="90"/>
      <c r="F14147" s="90"/>
      <c r="G14147" s="90"/>
      <c r="H14147" s="90"/>
    </row>
    <row r="14148" spans="1:8">
      <c r="A14148" s="90"/>
      <c r="B14148" s="90"/>
      <c r="C14148" s="90"/>
      <c r="D14148" s="90"/>
      <c r="E14148" s="90"/>
      <c r="F14148" s="90"/>
      <c r="G14148" s="90"/>
      <c r="H14148" s="90"/>
    </row>
    <row r="14149" spans="1:8">
      <c r="A14149" s="90"/>
      <c r="B14149" s="90"/>
      <c r="C14149" s="90"/>
      <c r="D14149" s="90"/>
      <c r="E14149" s="90"/>
      <c r="F14149" s="90"/>
      <c r="G14149" s="90"/>
      <c r="H14149" s="90"/>
    </row>
    <row r="14150" spans="1:8">
      <c r="A14150" s="90"/>
      <c r="B14150" s="90"/>
      <c r="C14150" s="90"/>
      <c r="D14150" s="90"/>
      <c r="E14150" s="90"/>
      <c r="F14150" s="90"/>
      <c r="G14150" s="90"/>
      <c r="H14150" s="90"/>
    </row>
    <row r="14151" spans="1:8">
      <c r="A14151" s="90"/>
      <c r="B14151" s="90"/>
      <c r="C14151" s="90"/>
      <c r="D14151" s="90"/>
      <c r="E14151" s="90"/>
      <c r="F14151" s="90"/>
      <c r="G14151" s="90"/>
      <c r="H14151" s="90"/>
    </row>
    <row r="14152" spans="1:8">
      <c r="A14152" s="90"/>
      <c r="B14152" s="90"/>
      <c r="C14152" s="90"/>
      <c r="D14152" s="90"/>
      <c r="E14152" s="90"/>
      <c r="F14152" s="90"/>
      <c r="G14152" s="90"/>
      <c r="H14152" s="90"/>
    </row>
    <row r="14153" spans="1:8">
      <c r="A14153" s="90"/>
      <c r="B14153" s="90"/>
      <c r="C14153" s="90"/>
      <c r="D14153" s="90"/>
      <c r="E14153" s="90"/>
      <c r="F14153" s="90"/>
      <c r="G14153" s="90"/>
      <c r="H14153" s="90"/>
    </row>
    <row r="14154" spans="1:8">
      <c r="A14154" s="90"/>
      <c r="B14154" s="90"/>
      <c r="C14154" s="90"/>
      <c r="D14154" s="90"/>
      <c r="E14154" s="90"/>
      <c r="F14154" s="90"/>
      <c r="G14154" s="90"/>
      <c r="H14154" s="90"/>
    </row>
    <row r="14155" spans="1:8">
      <c r="A14155" s="90"/>
      <c r="B14155" s="90"/>
      <c r="C14155" s="90"/>
      <c r="D14155" s="90"/>
      <c r="E14155" s="90"/>
      <c r="F14155" s="90"/>
      <c r="G14155" s="90"/>
      <c r="H14155" s="90"/>
    </row>
    <row r="14156" spans="1:8">
      <c r="A14156" s="90"/>
      <c r="B14156" s="90"/>
      <c r="C14156" s="90"/>
      <c r="D14156" s="90"/>
      <c r="E14156" s="90"/>
      <c r="F14156" s="90"/>
      <c r="G14156" s="90"/>
      <c r="H14156" s="90"/>
    </row>
    <row r="14157" spans="1:8">
      <c r="A14157" s="90"/>
      <c r="B14157" s="90"/>
      <c r="C14157" s="90"/>
      <c r="D14157" s="90"/>
      <c r="E14157" s="90"/>
      <c r="F14157" s="90"/>
      <c r="G14157" s="90"/>
      <c r="H14157" s="90"/>
    </row>
    <row r="14158" spans="1:8">
      <c r="A14158" s="90"/>
      <c r="B14158" s="90"/>
      <c r="C14158" s="90"/>
      <c r="D14158" s="90"/>
      <c r="E14158" s="90"/>
      <c r="F14158" s="90"/>
      <c r="G14158" s="90"/>
      <c r="H14158" s="90"/>
    </row>
    <row r="14159" spans="1:8">
      <c r="A14159" s="90"/>
      <c r="B14159" s="90"/>
      <c r="C14159" s="90"/>
      <c r="D14159" s="90"/>
      <c r="E14159" s="90"/>
      <c r="F14159" s="90"/>
      <c r="G14159" s="90"/>
      <c r="H14159" s="90"/>
    </row>
    <row r="14160" spans="1:8">
      <c r="A14160" s="90"/>
      <c r="B14160" s="90"/>
      <c r="C14160" s="90"/>
      <c r="D14160" s="90"/>
      <c r="E14160" s="90"/>
      <c r="F14160" s="90"/>
      <c r="G14160" s="90"/>
      <c r="H14160" s="90"/>
    </row>
    <row r="14161" spans="1:8">
      <c r="A14161" s="90"/>
      <c r="B14161" s="90"/>
      <c r="C14161" s="90"/>
      <c r="D14161" s="90"/>
      <c r="E14161" s="90"/>
      <c r="F14161" s="90"/>
      <c r="G14161" s="90"/>
      <c r="H14161" s="90"/>
    </row>
    <row r="14162" spans="1:8">
      <c r="A14162" s="90"/>
      <c r="B14162" s="90"/>
      <c r="C14162" s="90"/>
      <c r="D14162" s="90"/>
      <c r="E14162" s="90"/>
      <c r="F14162" s="90"/>
      <c r="G14162" s="90"/>
      <c r="H14162" s="90"/>
    </row>
    <row r="14163" spans="1:8">
      <c r="A14163" s="90"/>
      <c r="B14163" s="90"/>
      <c r="C14163" s="90"/>
      <c r="D14163" s="90"/>
      <c r="E14163" s="90"/>
      <c r="F14163" s="90"/>
      <c r="G14163" s="90"/>
      <c r="H14163" s="90"/>
    </row>
    <row r="14164" spans="1:8">
      <c r="A14164" s="90"/>
      <c r="B14164" s="90"/>
      <c r="C14164" s="90"/>
      <c r="D14164" s="90"/>
      <c r="E14164" s="90"/>
      <c r="F14164" s="90"/>
      <c r="G14164" s="90"/>
      <c r="H14164" s="90"/>
    </row>
    <row r="14165" spans="1:8">
      <c r="A14165" s="90"/>
      <c r="B14165" s="90"/>
      <c r="C14165" s="90"/>
      <c r="D14165" s="90"/>
      <c r="E14165" s="90"/>
      <c r="F14165" s="90"/>
      <c r="G14165" s="90"/>
      <c r="H14165" s="90"/>
    </row>
    <row r="14166" spans="1:8">
      <c r="A14166" s="90"/>
      <c r="B14166" s="90"/>
      <c r="C14166" s="90"/>
      <c r="D14166" s="90"/>
      <c r="E14166" s="90"/>
      <c r="F14166" s="90"/>
      <c r="G14166" s="90"/>
      <c r="H14166" s="90"/>
    </row>
    <row r="14167" spans="1:8">
      <c r="A14167" s="90"/>
      <c r="B14167" s="90"/>
      <c r="C14167" s="90"/>
      <c r="D14167" s="90"/>
      <c r="E14167" s="90"/>
      <c r="F14167" s="90"/>
      <c r="G14167" s="90"/>
      <c r="H14167" s="90"/>
    </row>
    <row r="14168" spans="1:8">
      <c r="A14168" s="90"/>
      <c r="B14168" s="90"/>
      <c r="C14168" s="90"/>
      <c r="D14168" s="90"/>
      <c r="E14168" s="90"/>
      <c r="F14168" s="90"/>
      <c r="G14168" s="90"/>
      <c r="H14168" s="90"/>
    </row>
    <row r="14169" spans="1:8">
      <c r="A14169" s="90"/>
      <c r="B14169" s="90"/>
      <c r="C14169" s="90"/>
      <c r="D14169" s="90"/>
      <c r="E14169" s="90"/>
      <c r="F14169" s="90"/>
      <c r="G14169" s="90"/>
      <c r="H14169" s="90"/>
    </row>
    <row r="14170" spans="1:8">
      <c r="A14170" s="90"/>
      <c r="B14170" s="90"/>
      <c r="C14170" s="90"/>
      <c r="D14170" s="90"/>
      <c r="E14170" s="90"/>
      <c r="F14170" s="90"/>
      <c r="G14170" s="90"/>
      <c r="H14170" s="90"/>
    </row>
    <row r="14171" spans="1:8">
      <c r="A14171" s="90"/>
      <c r="B14171" s="90"/>
      <c r="C14171" s="90"/>
      <c r="D14171" s="90"/>
      <c r="E14171" s="90"/>
      <c r="F14171" s="90"/>
      <c r="G14171" s="90"/>
      <c r="H14171" s="90"/>
    </row>
    <row r="14172" spans="1:8">
      <c r="A14172" s="90"/>
      <c r="B14172" s="90"/>
      <c r="C14172" s="90"/>
      <c r="D14172" s="90"/>
      <c r="E14172" s="90"/>
      <c r="F14172" s="90"/>
      <c r="G14172" s="90"/>
      <c r="H14172" s="90"/>
    </row>
    <row r="14173" spans="1:8">
      <c r="A14173" s="90"/>
      <c r="B14173" s="90"/>
      <c r="C14173" s="90"/>
      <c r="D14173" s="90"/>
      <c r="E14173" s="90"/>
      <c r="F14173" s="90"/>
      <c r="G14173" s="90"/>
      <c r="H14173" s="90"/>
    </row>
    <row r="14174" spans="1:8">
      <c r="A14174" s="90"/>
      <c r="B14174" s="90"/>
      <c r="C14174" s="90"/>
      <c r="D14174" s="90"/>
      <c r="E14174" s="90"/>
      <c r="F14174" s="90"/>
      <c r="G14174" s="90"/>
      <c r="H14174" s="90"/>
    </row>
    <row r="14175" spans="1:8">
      <c r="A14175" s="90"/>
      <c r="B14175" s="90"/>
      <c r="C14175" s="90"/>
      <c r="D14175" s="90"/>
      <c r="E14175" s="90"/>
      <c r="F14175" s="90"/>
      <c r="G14175" s="90"/>
      <c r="H14175" s="90"/>
    </row>
    <row r="14176" spans="1:8">
      <c r="A14176" s="90"/>
      <c r="B14176" s="90"/>
      <c r="C14176" s="90"/>
      <c r="D14176" s="90"/>
      <c r="E14176" s="90"/>
      <c r="F14176" s="90"/>
      <c r="G14176" s="90"/>
      <c r="H14176" s="90"/>
    </row>
    <row r="14177" spans="1:8">
      <c r="A14177" s="90"/>
      <c r="B14177" s="90"/>
      <c r="C14177" s="90"/>
      <c r="D14177" s="90"/>
      <c r="E14177" s="90"/>
      <c r="F14177" s="90"/>
      <c r="G14177" s="90"/>
      <c r="H14177" s="90"/>
    </row>
    <row r="14178" spans="1:8">
      <c r="A14178" s="90"/>
      <c r="B14178" s="90"/>
      <c r="C14178" s="90"/>
      <c r="D14178" s="90"/>
      <c r="E14178" s="90"/>
      <c r="F14178" s="90"/>
      <c r="G14178" s="90"/>
      <c r="H14178" s="90"/>
    </row>
    <row r="14179" spans="1:8">
      <c r="A14179" s="90"/>
      <c r="B14179" s="90"/>
      <c r="C14179" s="90"/>
      <c r="D14179" s="90"/>
      <c r="E14179" s="90"/>
      <c r="F14179" s="90"/>
      <c r="G14179" s="90"/>
      <c r="H14179" s="90"/>
    </row>
    <row r="14180" spans="1:8">
      <c r="A14180" s="90"/>
      <c r="B14180" s="90"/>
      <c r="C14180" s="90"/>
      <c r="D14180" s="90"/>
      <c r="E14180" s="90"/>
      <c r="F14180" s="90"/>
      <c r="G14180" s="90"/>
      <c r="H14180" s="90"/>
    </row>
    <row r="14181" spans="1:8">
      <c r="A14181" s="90"/>
      <c r="B14181" s="90"/>
      <c r="C14181" s="90"/>
      <c r="D14181" s="90"/>
      <c r="E14181" s="90"/>
      <c r="F14181" s="90"/>
      <c r="G14181" s="90"/>
      <c r="H14181" s="90"/>
    </row>
    <row r="14182" spans="1:8">
      <c r="A14182" s="90"/>
      <c r="B14182" s="90"/>
      <c r="C14182" s="90"/>
      <c r="D14182" s="90"/>
      <c r="E14182" s="90"/>
      <c r="F14182" s="90"/>
      <c r="G14182" s="90"/>
      <c r="H14182" s="90"/>
    </row>
    <row r="14183" spans="1:8">
      <c r="A14183" s="90"/>
      <c r="B14183" s="90"/>
      <c r="C14183" s="90"/>
      <c r="D14183" s="90"/>
      <c r="E14183" s="90"/>
      <c r="F14183" s="90"/>
      <c r="G14183" s="90"/>
      <c r="H14183" s="90"/>
    </row>
    <row r="14184" spans="1:8">
      <c r="A14184" s="90"/>
      <c r="B14184" s="90"/>
      <c r="C14184" s="90"/>
      <c r="D14184" s="90"/>
      <c r="E14184" s="90"/>
      <c r="F14184" s="90"/>
      <c r="G14184" s="90"/>
      <c r="H14184" s="90"/>
    </row>
    <row r="14185" spans="1:8">
      <c r="A14185" s="90"/>
      <c r="B14185" s="90"/>
      <c r="C14185" s="90"/>
      <c r="D14185" s="90"/>
      <c r="E14185" s="90"/>
      <c r="F14185" s="90"/>
      <c r="G14185" s="90"/>
      <c r="H14185" s="90"/>
    </row>
    <row r="14186" spans="1:8">
      <c r="A14186" s="90"/>
      <c r="B14186" s="90"/>
      <c r="C14186" s="90"/>
      <c r="D14186" s="90"/>
      <c r="E14186" s="90"/>
      <c r="F14186" s="90"/>
      <c r="G14186" s="90"/>
      <c r="H14186" s="90"/>
    </row>
    <row r="14187" spans="1:8">
      <c r="A14187" s="90"/>
      <c r="B14187" s="90"/>
      <c r="C14187" s="90"/>
      <c r="D14187" s="90"/>
      <c r="E14187" s="90"/>
      <c r="F14187" s="90"/>
      <c r="G14187" s="90"/>
      <c r="H14187" s="90"/>
    </row>
    <row r="14188" spans="1:8">
      <c r="A14188" s="90"/>
      <c r="B14188" s="90"/>
      <c r="C14188" s="90"/>
      <c r="D14188" s="90"/>
      <c r="E14188" s="90"/>
      <c r="F14188" s="90"/>
      <c r="G14188" s="90"/>
      <c r="H14188" s="90"/>
    </row>
    <row r="14189" spans="1:8">
      <c r="A14189" s="90"/>
      <c r="B14189" s="90"/>
      <c r="C14189" s="90"/>
      <c r="D14189" s="90"/>
      <c r="E14189" s="90"/>
      <c r="F14189" s="90"/>
      <c r="G14189" s="90"/>
      <c r="H14189" s="90"/>
    </row>
    <row r="14190" spans="1:8">
      <c r="A14190" s="90"/>
      <c r="B14190" s="90"/>
      <c r="C14190" s="90"/>
      <c r="D14190" s="90"/>
      <c r="E14190" s="90"/>
      <c r="F14190" s="90"/>
      <c r="G14190" s="90"/>
      <c r="H14190" s="90"/>
    </row>
    <row r="14191" spans="1:8">
      <c r="A14191" s="90"/>
      <c r="B14191" s="90"/>
      <c r="C14191" s="90"/>
      <c r="D14191" s="90"/>
      <c r="E14191" s="90"/>
      <c r="F14191" s="90"/>
      <c r="G14191" s="90"/>
      <c r="H14191" s="90"/>
    </row>
    <row r="14192" spans="1:8">
      <c r="A14192" s="90"/>
      <c r="B14192" s="90"/>
      <c r="C14192" s="90"/>
      <c r="D14192" s="90"/>
      <c r="E14192" s="90"/>
      <c r="F14192" s="90"/>
      <c r="G14192" s="90"/>
      <c r="H14192" s="90"/>
    </row>
    <row r="14193" spans="1:8">
      <c r="A14193" s="90"/>
      <c r="B14193" s="90"/>
      <c r="C14193" s="90"/>
      <c r="D14193" s="90"/>
      <c r="E14193" s="90"/>
      <c r="F14193" s="90"/>
      <c r="G14193" s="90"/>
      <c r="H14193" s="90"/>
    </row>
    <row r="14194" spans="1:8">
      <c r="A14194" s="90"/>
      <c r="B14194" s="90"/>
      <c r="C14194" s="90"/>
      <c r="D14194" s="90"/>
      <c r="E14194" s="90"/>
      <c r="F14194" s="90"/>
      <c r="G14194" s="90"/>
      <c r="H14194" s="90"/>
    </row>
    <row r="14195" spans="1:8">
      <c r="A14195" s="90"/>
      <c r="B14195" s="90"/>
      <c r="C14195" s="90"/>
      <c r="D14195" s="90"/>
      <c r="E14195" s="90"/>
      <c r="F14195" s="90"/>
      <c r="G14195" s="90"/>
      <c r="H14195" s="90"/>
    </row>
    <row r="14196" spans="1:8">
      <c r="A14196" s="90"/>
      <c r="B14196" s="90"/>
      <c r="C14196" s="90"/>
      <c r="D14196" s="90"/>
      <c r="E14196" s="90"/>
      <c r="F14196" s="90"/>
      <c r="G14196" s="90"/>
      <c r="H14196" s="90"/>
    </row>
    <row r="14197" spans="1:8">
      <c r="A14197" s="90"/>
      <c r="B14197" s="90"/>
      <c r="C14197" s="90"/>
      <c r="D14197" s="90"/>
      <c r="E14197" s="90"/>
      <c r="F14197" s="90"/>
      <c r="G14197" s="90"/>
      <c r="H14197" s="90"/>
    </row>
    <row r="14198" spans="1:8">
      <c r="A14198" s="90"/>
      <c r="B14198" s="90"/>
      <c r="C14198" s="90"/>
      <c r="D14198" s="90"/>
      <c r="E14198" s="90"/>
      <c r="F14198" s="90"/>
      <c r="G14198" s="90"/>
      <c r="H14198" s="90"/>
    </row>
    <row r="14199" spans="1:8">
      <c r="A14199" s="90"/>
      <c r="B14199" s="90"/>
      <c r="C14199" s="90"/>
      <c r="D14199" s="90"/>
      <c r="E14199" s="90"/>
      <c r="F14199" s="90"/>
      <c r="G14199" s="90"/>
      <c r="H14199" s="90"/>
    </row>
    <row r="14200" spans="1:8">
      <c r="A14200" s="90"/>
      <c r="B14200" s="90"/>
      <c r="C14200" s="90"/>
      <c r="D14200" s="90"/>
      <c r="E14200" s="90"/>
      <c r="F14200" s="90"/>
      <c r="G14200" s="90"/>
      <c r="H14200" s="90"/>
    </row>
    <row r="14201" spans="1:8">
      <c r="A14201" s="90"/>
      <c r="B14201" s="90"/>
      <c r="C14201" s="90"/>
      <c r="D14201" s="90"/>
      <c r="E14201" s="90"/>
      <c r="F14201" s="90"/>
      <c r="G14201" s="90"/>
      <c r="H14201" s="90"/>
    </row>
    <row r="14202" spans="1:8">
      <c r="A14202" s="90"/>
      <c r="B14202" s="90"/>
      <c r="C14202" s="90"/>
      <c r="D14202" s="90"/>
      <c r="E14202" s="90"/>
      <c r="F14202" s="90"/>
      <c r="G14202" s="90"/>
      <c r="H14202" s="90"/>
    </row>
    <row r="14203" spans="1:8">
      <c r="A14203" s="90"/>
      <c r="B14203" s="90"/>
      <c r="C14203" s="90"/>
      <c r="D14203" s="90"/>
      <c r="E14203" s="90"/>
      <c r="F14203" s="90"/>
      <c r="G14203" s="90"/>
      <c r="H14203" s="90"/>
    </row>
    <row r="14204" spans="1:8">
      <c r="A14204" s="90"/>
      <c r="B14204" s="90"/>
      <c r="C14204" s="90"/>
      <c r="D14204" s="90"/>
      <c r="E14204" s="90"/>
      <c r="F14204" s="90"/>
      <c r="G14204" s="90"/>
      <c r="H14204" s="90"/>
    </row>
    <row r="14205" spans="1:8">
      <c r="A14205" s="90"/>
      <c r="B14205" s="90"/>
      <c r="C14205" s="90"/>
      <c r="D14205" s="90"/>
      <c r="E14205" s="90"/>
      <c r="F14205" s="90"/>
      <c r="G14205" s="90"/>
      <c r="H14205" s="90"/>
    </row>
    <row r="14206" spans="1:8">
      <c r="A14206" s="90"/>
      <c r="B14206" s="90"/>
      <c r="C14206" s="90"/>
      <c r="D14206" s="90"/>
      <c r="E14206" s="90"/>
      <c r="F14206" s="90"/>
      <c r="G14206" s="90"/>
      <c r="H14206" s="90"/>
    </row>
    <row r="14207" spans="1:8">
      <c r="A14207" s="90"/>
      <c r="B14207" s="90"/>
      <c r="C14207" s="90"/>
      <c r="D14207" s="90"/>
      <c r="E14207" s="90"/>
      <c r="F14207" s="90"/>
      <c r="G14207" s="90"/>
      <c r="H14207" s="90"/>
    </row>
    <row r="14208" spans="1:8">
      <c r="A14208" s="90"/>
      <c r="B14208" s="90"/>
      <c r="C14208" s="90"/>
      <c r="D14208" s="90"/>
      <c r="E14208" s="90"/>
      <c r="F14208" s="90"/>
      <c r="G14208" s="90"/>
      <c r="H14208" s="90"/>
    </row>
    <row r="14209" spans="1:8">
      <c r="A14209" s="90"/>
      <c r="B14209" s="90"/>
      <c r="C14209" s="90"/>
      <c r="D14209" s="90"/>
      <c r="E14209" s="90"/>
      <c r="F14209" s="90"/>
      <c r="G14209" s="90"/>
      <c r="H14209" s="90"/>
    </row>
    <row r="14210" spans="1:8">
      <c r="A14210" s="90"/>
      <c r="B14210" s="90"/>
      <c r="C14210" s="90"/>
      <c r="D14210" s="90"/>
      <c r="E14210" s="90"/>
      <c r="F14210" s="90"/>
      <c r="G14210" s="90"/>
      <c r="H14210" s="90"/>
    </row>
    <row r="14211" spans="1:8">
      <c r="A14211" s="90"/>
      <c r="B14211" s="90"/>
      <c r="C14211" s="90"/>
      <c r="D14211" s="90"/>
      <c r="E14211" s="90"/>
      <c r="F14211" s="90"/>
      <c r="G14211" s="90"/>
      <c r="H14211" s="90"/>
    </row>
    <row r="14212" spans="1:8">
      <c r="A14212" s="90"/>
      <c r="B14212" s="90"/>
      <c r="C14212" s="90"/>
      <c r="D14212" s="90"/>
      <c r="E14212" s="90"/>
      <c r="F14212" s="90"/>
      <c r="G14212" s="90"/>
      <c r="H14212" s="90"/>
    </row>
    <row r="14213" spans="1:8">
      <c r="A14213" s="90"/>
      <c r="B14213" s="90"/>
      <c r="C14213" s="90"/>
      <c r="D14213" s="90"/>
      <c r="E14213" s="90"/>
      <c r="F14213" s="90"/>
      <c r="G14213" s="90"/>
      <c r="H14213" s="90"/>
    </row>
    <row r="14214" spans="1:8">
      <c r="A14214" s="90"/>
      <c r="B14214" s="90"/>
      <c r="C14214" s="90"/>
      <c r="D14214" s="90"/>
      <c r="E14214" s="90"/>
      <c r="F14214" s="90"/>
      <c r="G14214" s="90"/>
      <c r="H14214" s="90"/>
    </row>
    <row r="14215" spans="1:8">
      <c r="A14215" s="90"/>
      <c r="B14215" s="90"/>
      <c r="C14215" s="90"/>
      <c r="D14215" s="90"/>
      <c r="E14215" s="90"/>
      <c r="F14215" s="90"/>
      <c r="G14215" s="90"/>
      <c r="H14215" s="90"/>
    </row>
    <row r="14216" spans="1:8">
      <c r="A14216" s="90"/>
      <c r="B14216" s="90"/>
      <c r="C14216" s="90"/>
      <c r="D14216" s="90"/>
      <c r="E14216" s="90"/>
      <c r="F14216" s="90"/>
      <c r="G14216" s="90"/>
      <c r="H14216" s="90"/>
    </row>
    <row r="14217" spans="1:8">
      <c r="A14217" s="90"/>
      <c r="B14217" s="90"/>
      <c r="C14217" s="90"/>
      <c r="D14217" s="90"/>
      <c r="E14217" s="90"/>
      <c r="F14217" s="90"/>
      <c r="G14217" s="90"/>
      <c r="H14217" s="90"/>
    </row>
    <row r="14218" spans="1:8">
      <c r="A14218" s="90"/>
      <c r="B14218" s="90"/>
      <c r="C14218" s="90"/>
      <c r="D14218" s="90"/>
      <c r="E14218" s="90"/>
      <c r="F14218" s="90"/>
      <c r="G14218" s="90"/>
      <c r="H14218" s="90"/>
    </row>
    <row r="14219" spans="1:8">
      <c r="A14219" s="90"/>
      <c r="B14219" s="90"/>
      <c r="C14219" s="90"/>
      <c r="D14219" s="90"/>
      <c r="E14219" s="90"/>
      <c r="F14219" s="90"/>
      <c r="G14219" s="90"/>
      <c r="H14219" s="90"/>
    </row>
    <row r="14220" spans="1:8">
      <c r="A14220" s="90"/>
      <c r="B14220" s="90"/>
      <c r="C14220" s="90"/>
      <c r="D14220" s="90"/>
      <c r="E14220" s="90"/>
      <c r="F14220" s="90"/>
      <c r="G14220" s="90"/>
      <c r="H14220" s="90"/>
    </row>
    <row r="14221" spans="1:8">
      <c r="A14221" s="90"/>
      <c r="B14221" s="90"/>
      <c r="C14221" s="90"/>
      <c r="D14221" s="90"/>
      <c r="E14221" s="90"/>
      <c r="F14221" s="90"/>
      <c r="G14221" s="90"/>
      <c r="H14221" s="90"/>
    </row>
    <row r="14222" spans="1:8">
      <c r="A14222" s="90"/>
      <c r="B14222" s="90"/>
      <c r="C14222" s="90"/>
      <c r="D14222" s="90"/>
      <c r="E14222" s="90"/>
      <c r="F14222" s="90"/>
      <c r="G14222" s="90"/>
      <c r="H14222" s="90"/>
    </row>
    <row r="14223" spans="1:8">
      <c r="A14223" s="90"/>
      <c r="B14223" s="90"/>
      <c r="C14223" s="90"/>
      <c r="D14223" s="90"/>
      <c r="E14223" s="90"/>
      <c r="F14223" s="90"/>
      <c r="G14223" s="90"/>
      <c r="H14223" s="90"/>
    </row>
    <row r="14224" spans="1:8">
      <c r="A14224" s="90"/>
      <c r="B14224" s="90"/>
      <c r="C14224" s="90"/>
      <c r="D14224" s="90"/>
      <c r="E14224" s="90"/>
      <c r="F14224" s="90"/>
      <c r="G14224" s="90"/>
      <c r="H14224" s="90"/>
    </row>
    <row r="14225" spans="1:8">
      <c r="A14225" s="90"/>
      <c r="B14225" s="90"/>
      <c r="C14225" s="90"/>
      <c r="D14225" s="90"/>
      <c r="E14225" s="90"/>
      <c r="F14225" s="90"/>
      <c r="G14225" s="90"/>
      <c r="H14225" s="90"/>
    </row>
    <row r="14226" spans="1:8">
      <c r="A14226" s="90"/>
      <c r="B14226" s="90"/>
      <c r="C14226" s="90"/>
      <c r="D14226" s="90"/>
      <c r="E14226" s="90"/>
      <c r="F14226" s="90"/>
      <c r="G14226" s="90"/>
      <c r="H14226" s="90"/>
    </row>
    <row r="14227" spans="1:8">
      <c r="A14227" s="90"/>
      <c r="B14227" s="90"/>
      <c r="C14227" s="90"/>
      <c r="D14227" s="90"/>
      <c r="E14227" s="90"/>
      <c r="F14227" s="90"/>
      <c r="G14227" s="90"/>
      <c r="H14227" s="90"/>
    </row>
    <row r="14228" spans="1:8">
      <c r="A14228" s="90"/>
      <c r="B14228" s="90"/>
      <c r="C14228" s="90"/>
      <c r="D14228" s="90"/>
      <c r="E14228" s="90"/>
      <c r="F14228" s="90"/>
      <c r="G14228" s="90"/>
      <c r="H14228" s="90"/>
    </row>
    <row r="14229" spans="1:8">
      <c r="A14229" s="90"/>
      <c r="B14229" s="90"/>
      <c r="C14229" s="90"/>
      <c r="D14229" s="90"/>
      <c r="E14229" s="90"/>
      <c r="F14229" s="90"/>
      <c r="G14229" s="90"/>
      <c r="H14229" s="90"/>
    </row>
    <row r="14230" spans="1:8">
      <c r="A14230" s="90"/>
      <c r="B14230" s="90"/>
      <c r="C14230" s="90"/>
      <c r="D14230" s="90"/>
      <c r="E14230" s="90"/>
      <c r="F14230" s="90"/>
      <c r="G14230" s="90"/>
      <c r="H14230" s="90"/>
    </row>
    <row r="14231" spans="1:8">
      <c r="A14231" s="90"/>
      <c r="B14231" s="90"/>
      <c r="C14231" s="90"/>
      <c r="D14231" s="90"/>
      <c r="E14231" s="90"/>
      <c r="F14231" s="90"/>
      <c r="G14231" s="90"/>
      <c r="H14231" s="90"/>
    </row>
    <row r="14232" spans="1:8">
      <c r="A14232" s="90"/>
      <c r="B14232" s="90"/>
      <c r="C14232" s="90"/>
      <c r="D14232" s="90"/>
      <c r="E14232" s="90"/>
      <c r="F14232" s="90"/>
      <c r="G14232" s="90"/>
      <c r="H14232" s="90"/>
    </row>
    <row r="14233" spans="1:8">
      <c r="A14233" s="90"/>
      <c r="B14233" s="90"/>
      <c r="C14233" s="90"/>
      <c r="D14233" s="90"/>
      <c r="E14233" s="90"/>
      <c r="F14233" s="90"/>
      <c r="G14233" s="90"/>
      <c r="H14233" s="90"/>
    </row>
    <row r="14234" spans="1:8">
      <c r="A14234" s="90"/>
      <c r="B14234" s="90"/>
      <c r="C14234" s="90"/>
      <c r="D14234" s="90"/>
      <c r="E14234" s="90"/>
      <c r="F14234" s="90"/>
      <c r="G14234" s="90"/>
      <c r="H14234" s="90"/>
    </row>
    <row r="14235" spans="1:8">
      <c r="A14235" s="90"/>
      <c r="B14235" s="90"/>
      <c r="C14235" s="90"/>
      <c r="D14235" s="90"/>
      <c r="E14235" s="90"/>
      <c r="F14235" s="90"/>
      <c r="G14235" s="90"/>
      <c r="H14235" s="90"/>
    </row>
    <row r="14236" spans="1:8">
      <c r="A14236" s="90"/>
      <c r="B14236" s="90"/>
      <c r="C14236" s="90"/>
      <c r="D14236" s="90"/>
      <c r="E14236" s="90"/>
      <c r="F14236" s="90"/>
      <c r="G14236" s="90"/>
      <c r="H14236" s="90"/>
    </row>
    <row r="14237" spans="1:8">
      <c r="A14237" s="90"/>
      <c r="B14237" s="90"/>
      <c r="C14237" s="90"/>
      <c r="D14237" s="90"/>
      <c r="E14237" s="90"/>
      <c r="F14237" s="90"/>
      <c r="G14237" s="90"/>
      <c r="H14237" s="90"/>
    </row>
    <row r="14238" spans="1:8">
      <c r="A14238" s="90"/>
      <c r="B14238" s="90"/>
      <c r="C14238" s="90"/>
      <c r="D14238" s="90"/>
      <c r="E14238" s="90"/>
      <c r="F14238" s="90"/>
      <c r="G14238" s="90"/>
      <c r="H14238" s="90"/>
    </row>
    <row r="14239" spans="1:8">
      <c r="A14239" s="90"/>
      <c r="B14239" s="90"/>
      <c r="C14239" s="90"/>
      <c r="D14239" s="90"/>
      <c r="E14239" s="90"/>
      <c r="F14239" s="90"/>
      <c r="G14239" s="90"/>
      <c r="H14239" s="90"/>
    </row>
    <row r="14240" spans="1:8">
      <c r="A14240" s="90"/>
      <c r="B14240" s="90"/>
      <c r="C14240" s="90"/>
      <c r="D14240" s="90"/>
      <c r="E14240" s="90"/>
      <c r="F14240" s="90"/>
      <c r="G14240" s="90"/>
      <c r="H14240" s="90"/>
    </row>
    <row r="14241" spans="1:8">
      <c r="A14241" s="90"/>
      <c r="B14241" s="90"/>
      <c r="C14241" s="90"/>
      <c r="D14241" s="90"/>
      <c r="E14241" s="90"/>
      <c r="F14241" s="90"/>
      <c r="G14241" s="90"/>
      <c r="H14241" s="90"/>
    </row>
    <row r="14242" spans="1:8">
      <c r="A14242" s="90"/>
      <c r="B14242" s="90"/>
      <c r="C14242" s="90"/>
      <c r="D14242" s="90"/>
      <c r="E14242" s="90"/>
      <c r="F14242" s="90"/>
      <c r="G14242" s="90"/>
      <c r="H14242" s="90"/>
    </row>
    <row r="14243" spans="1:8">
      <c r="A14243" s="90"/>
      <c r="B14243" s="90"/>
      <c r="C14243" s="90"/>
      <c r="D14243" s="90"/>
      <c r="E14243" s="90"/>
      <c r="F14243" s="90"/>
      <c r="G14243" s="90"/>
      <c r="H14243" s="90"/>
    </row>
    <row r="14244" spans="1:8">
      <c r="A14244" s="90"/>
      <c r="B14244" s="90"/>
      <c r="C14244" s="90"/>
      <c r="D14244" s="90"/>
      <c r="E14244" s="90"/>
      <c r="F14244" s="90"/>
      <c r="G14244" s="90"/>
      <c r="H14244" s="90"/>
    </row>
    <row r="14245" spans="1:8">
      <c r="A14245" s="90"/>
      <c r="B14245" s="90"/>
      <c r="C14245" s="90"/>
      <c r="D14245" s="90"/>
      <c r="E14245" s="90"/>
      <c r="F14245" s="90"/>
      <c r="G14245" s="90"/>
      <c r="H14245" s="90"/>
    </row>
    <row r="14246" spans="1:8">
      <c r="A14246" s="90"/>
      <c r="B14246" s="90"/>
      <c r="C14246" s="90"/>
      <c r="D14246" s="90"/>
      <c r="E14246" s="90"/>
      <c r="F14246" s="90"/>
      <c r="G14246" s="90"/>
      <c r="H14246" s="90"/>
    </row>
    <row r="14247" spans="1:8">
      <c r="A14247" s="90"/>
      <c r="B14247" s="90"/>
      <c r="C14247" s="90"/>
      <c r="D14247" s="90"/>
      <c r="E14247" s="90"/>
      <c r="F14247" s="90"/>
      <c r="G14247" s="90"/>
      <c r="H14247" s="90"/>
    </row>
    <row r="14248" spans="1:8">
      <c r="A14248" s="90"/>
      <c r="B14248" s="90"/>
      <c r="C14248" s="90"/>
      <c r="D14248" s="90"/>
      <c r="E14248" s="90"/>
      <c r="F14248" s="90"/>
      <c r="G14248" s="90"/>
      <c r="H14248" s="90"/>
    </row>
    <row r="14249" spans="1:8">
      <c r="A14249" s="90"/>
      <c r="B14249" s="90"/>
      <c r="C14249" s="90"/>
      <c r="D14249" s="90"/>
      <c r="E14249" s="90"/>
      <c r="F14249" s="90"/>
      <c r="G14249" s="90"/>
      <c r="H14249" s="90"/>
    </row>
    <row r="14250" spans="1:8">
      <c r="A14250" s="90"/>
      <c r="B14250" s="90"/>
      <c r="C14250" s="90"/>
      <c r="D14250" s="90"/>
      <c r="E14250" s="90"/>
      <c r="F14250" s="90"/>
      <c r="G14250" s="90"/>
      <c r="H14250" s="90"/>
    </row>
    <row r="14251" spans="1:8">
      <c r="A14251" s="90"/>
      <c r="B14251" s="90"/>
      <c r="C14251" s="90"/>
      <c r="D14251" s="90"/>
      <c r="E14251" s="90"/>
      <c r="F14251" s="90"/>
      <c r="G14251" s="90"/>
      <c r="H14251" s="90"/>
    </row>
    <row r="14252" spans="1:8">
      <c r="A14252" s="90"/>
      <c r="B14252" s="90"/>
      <c r="C14252" s="90"/>
      <c r="D14252" s="90"/>
      <c r="E14252" s="90"/>
      <c r="F14252" s="90"/>
      <c r="G14252" s="90"/>
      <c r="H14252" s="90"/>
    </row>
    <row r="14253" spans="1:8">
      <c r="A14253" s="90"/>
      <c r="B14253" s="90"/>
      <c r="C14253" s="90"/>
      <c r="D14253" s="90"/>
      <c r="E14253" s="90"/>
      <c r="F14253" s="90"/>
      <c r="G14253" s="90"/>
      <c r="H14253" s="90"/>
    </row>
    <row r="14254" spans="1:8">
      <c r="A14254" s="90"/>
      <c r="B14254" s="90"/>
      <c r="C14254" s="90"/>
      <c r="D14254" s="90"/>
      <c r="E14254" s="90"/>
      <c r="F14254" s="90"/>
      <c r="G14254" s="90"/>
      <c r="H14254" s="90"/>
    </row>
    <row r="14255" spans="1:8">
      <c r="A14255" s="90"/>
      <c r="B14255" s="90"/>
      <c r="C14255" s="90"/>
      <c r="D14255" s="90"/>
      <c r="E14255" s="90"/>
      <c r="F14255" s="90"/>
      <c r="G14255" s="90"/>
      <c r="H14255" s="90"/>
    </row>
    <row r="14256" spans="1:8">
      <c r="A14256" s="90"/>
      <c r="B14256" s="90"/>
      <c r="C14256" s="90"/>
      <c r="D14256" s="90"/>
      <c r="E14256" s="90"/>
      <c r="F14256" s="90"/>
      <c r="G14256" s="90"/>
      <c r="H14256" s="90"/>
    </row>
    <row r="14257" spans="1:8">
      <c r="A14257" s="90"/>
      <c r="B14257" s="90"/>
      <c r="C14257" s="90"/>
      <c r="D14257" s="90"/>
      <c r="E14257" s="90"/>
      <c r="F14257" s="90"/>
      <c r="G14257" s="90"/>
      <c r="H14257" s="90"/>
    </row>
    <row r="14258" spans="1:8">
      <c r="A14258" s="90"/>
      <c r="B14258" s="90"/>
      <c r="C14258" s="90"/>
      <c r="D14258" s="90"/>
      <c r="E14258" s="90"/>
      <c r="F14258" s="90"/>
      <c r="G14258" s="90"/>
      <c r="H14258" s="90"/>
    </row>
    <row r="14259" spans="1:8">
      <c r="A14259" s="90"/>
      <c r="B14259" s="90"/>
      <c r="C14259" s="90"/>
      <c r="D14259" s="90"/>
      <c r="E14259" s="90"/>
      <c r="F14259" s="90"/>
      <c r="G14259" s="90"/>
      <c r="H14259" s="90"/>
    </row>
    <row r="14260" spans="1:8">
      <c r="A14260" s="90"/>
      <c r="B14260" s="90"/>
      <c r="C14260" s="90"/>
      <c r="D14260" s="90"/>
      <c r="E14260" s="90"/>
      <c r="F14260" s="90"/>
      <c r="G14260" s="90"/>
      <c r="H14260" s="90"/>
    </row>
    <row r="14261" spans="1:8">
      <c r="A14261" s="90"/>
      <c r="B14261" s="90"/>
      <c r="C14261" s="90"/>
      <c r="D14261" s="90"/>
      <c r="E14261" s="90"/>
      <c r="F14261" s="90"/>
      <c r="G14261" s="90"/>
      <c r="H14261" s="90"/>
    </row>
    <row r="14262" spans="1:8">
      <c r="A14262" s="90"/>
      <c r="B14262" s="90"/>
      <c r="C14262" s="90"/>
      <c r="D14262" s="90"/>
      <c r="E14262" s="90"/>
      <c r="F14262" s="90"/>
      <c r="G14262" s="90"/>
      <c r="H14262" s="90"/>
    </row>
    <row r="14263" spans="1:8">
      <c r="A14263" s="90"/>
      <c r="B14263" s="90"/>
      <c r="C14263" s="90"/>
      <c r="D14263" s="90"/>
      <c r="E14263" s="90"/>
      <c r="F14263" s="90"/>
      <c r="G14263" s="90"/>
      <c r="H14263" s="90"/>
    </row>
    <row r="14264" spans="1:8">
      <c r="A14264" s="90"/>
      <c r="B14264" s="90"/>
      <c r="C14264" s="90"/>
      <c r="D14264" s="90"/>
      <c r="E14264" s="90"/>
      <c r="F14264" s="90"/>
      <c r="G14264" s="90"/>
      <c r="H14264" s="90"/>
    </row>
    <row r="14265" spans="1:8">
      <c r="A14265" s="90"/>
      <c r="B14265" s="90"/>
      <c r="C14265" s="90"/>
      <c r="D14265" s="90"/>
      <c r="E14265" s="90"/>
      <c r="F14265" s="90"/>
      <c r="G14265" s="90"/>
      <c r="H14265" s="90"/>
    </row>
    <row r="14266" spans="1:8">
      <c r="A14266" s="90"/>
      <c r="B14266" s="90"/>
      <c r="C14266" s="90"/>
      <c r="D14266" s="90"/>
      <c r="E14266" s="90"/>
      <c r="F14266" s="90"/>
      <c r="G14266" s="90"/>
      <c r="H14266" s="90"/>
    </row>
    <row r="14267" spans="1:8">
      <c r="A14267" s="90"/>
      <c r="B14267" s="90"/>
      <c r="C14267" s="90"/>
      <c r="D14267" s="90"/>
      <c r="E14267" s="90"/>
      <c r="F14267" s="90"/>
      <c r="G14267" s="90"/>
      <c r="H14267" s="90"/>
    </row>
    <row r="14268" spans="1:8">
      <c r="A14268" s="90"/>
      <c r="B14268" s="90"/>
      <c r="C14268" s="90"/>
      <c r="D14268" s="90"/>
      <c r="E14268" s="90"/>
      <c r="F14268" s="90"/>
      <c r="G14268" s="90"/>
      <c r="H14268" s="90"/>
    </row>
    <row r="14269" spans="1:8">
      <c r="A14269" s="90"/>
      <c r="B14269" s="90"/>
      <c r="C14269" s="90"/>
      <c r="D14269" s="90"/>
      <c r="E14269" s="90"/>
      <c r="F14269" s="90"/>
      <c r="G14269" s="90"/>
      <c r="H14269" s="90"/>
    </row>
    <row r="14270" spans="1:8">
      <c r="A14270" s="90"/>
      <c r="B14270" s="90"/>
      <c r="C14270" s="90"/>
      <c r="D14270" s="90"/>
      <c r="E14270" s="90"/>
      <c r="F14270" s="90"/>
      <c r="G14270" s="90"/>
      <c r="H14270" s="90"/>
    </row>
    <row r="14271" spans="1:8">
      <c r="A14271" s="90"/>
      <c r="B14271" s="90"/>
      <c r="C14271" s="90"/>
      <c r="D14271" s="90"/>
      <c r="E14271" s="90"/>
      <c r="F14271" s="90"/>
      <c r="G14271" s="90"/>
      <c r="H14271" s="90"/>
    </row>
    <row r="14272" spans="1:8">
      <c r="A14272" s="90"/>
      <c r="B14272" s="90"/>
      <c r="C14272" s="90"/>
      <c r="D14272" s="90"/>
      <c r="E14272" s="90"/>
      <c r="F14272" s="90"/>
      <c r="G14272" s="90"/>
      <c r="H14272" s="90"/>
    </row>
    <row r="14273" spans="1:8">
      <c r="A14273" s="90"/>
      <c r="B14273" s="90"/>
      <c r="C14273" s="90"/>
      <c r="D14273" s="90"/>
      <c r="E14273" s="90"/>
      <c r="F14273" s="90"/>
      <c r="G14273" s="90"/>
      <c r="H14273" s="90"/>
    </row>
    <row r="14274" spans="1:8">
      <c r="A14274" s="90"/>
      <c r="B14274" s="90"/>
      <c r="C14274" s="90"/>
      <c r="D14274" s="90"/>
      <c r="E14274" s="90"/>
      <c r="F14274" s="90"/>
      <c r="G14274" s="90"/>
      <c r="H14274" s="90"/>
    </row>
    <row r="14275" spans="1:8">
      <c r="A14275" s="90"/>
      <c r="B14275" s="90"/>
      <c r="C14275" s="90"/>
      <c r="D14275" s="90"/>
      <c r="E14275" s="90"/>
      <c r="F14275" s="90"/>
      <c r="G14275" s="90"/>
      <c r="H14275" s="90"/>
    </row>
    <row r="14276" spans="1:8">
      <c r="A14276" s="90"/>
      <c r="B14276" s="90"/>
      <c r="C14276" s="90"/>
      <c r="D14276" s="90"/>
      <c r="E14276" s="90"/>
      <c r="F14276" s="90"/>
      <c r="G14276" s="90"/>
      <c r="H14276" s="90"/>
    </row>
    <row r="14277" spans="1:8">
      <c r="A14277" s="90"/>
      <c r="B14277" s="90"/>
      <c r="C14277" s="90"/>
      <c r="D14277" s="90"/>
      <c r="E14277" s="90"/>
      <c r="F14277" s="90"/>
      <c r="G14277" s="90"/>
      <c r="H14277" s="90"/>
    </row>
    <row r="14278" spans="1:8">
      <c r="A14278" s="90"/>
      <c r="B14278" s="90"/>
      <c r="C14278" s="90"/>
      <c r="D14278" s="90"/>
      <c r="E14278" s="90"/>
      <c r="F14278" s="90"/>
      <c r="G14278" s="90"/>
      <c r="H14278" s="90"/>
    </row>
    <row r="14279" spans="1:8">
      <c r="A14279" s="90"/>
      <c r="B14279" s="90"/>
      <c r="C14279" s="90"/>
      <c r="D14279" s="90"/>
      <c r="E14279" s="90"/>
      <c r="F14279" s="90"/>
      <c r="G14279" s="90"/>
      <c r="H14279" s="90"/>
    </row>
    <row r="14280" spans="1:8">
      <c r="A14280" s="90"/>
      <c r="B14280" s="90"/>
      <c r="C14280" s="90"/>
      <c r="D14280" s="90"/>
      <c r="E14280" s="90"/>
      <c r="F14280" s="90"/>
      <c r="G14280" s="90"/>
      <c r="H14280" s="90"/>
    </row>
    <row r="14281" spans="1:8">
      <c r="A14281" s="90"/>
      <c r="B14281" s="90"/>
      <c r="C14281" s="90"/>
      <c r="D14281" s="90"/>
      <c r="E14281" s="90"/>
      <c r="F14281" s="90"/>
      <c r="G14281" s="90"/>
      <c r="H14281" s="90"/>
    </row>
    <row r="14282" spans="1:8">
      <c r="A14282" s="90"/>
      <c r="B14282" s="90"/>
      <c r="C14282" s="90"/>
      <c r="D14282" s="90"/>
      <c r="E14282" s="90"/>
      <c r="F14282" s="90"/>
      <c r="G14282" s="90"/>
      <c r="H14282" s="90"/>
    </row>
    <row r="14283" spans="1:8">
      <c r="A14283" s="90"/>
      <c r="B14283" s="90"/>
      <c r="C14283" s="90"/>
      <c r="D14283" s="90"/>
      <c r="E14283" s="90"/>
      <c r="F14283" s="90"/>
      <c r="G14283" s="90"/>
      <c r="H14283" s="90"/>
    </row>
    <row r="14284" spans="1:8">
      <c r="A14284" s="90"/>
      <c r="B14284" s="90"/>
      <c r="C14284" s="90"/>
      <c r="D14284" s="90"/>
      <c r="E14284" s="90"/>
      <c r="F14284" s="90"/>
      <c r="G14284" s="90"/>
      <c r="H14284" s="90"/>
    </row>
    <row r="14285" spans="1:8">
      <c r="A14285" s="90"/>
      <c r="B14285" s="90"/>
      <c r="C14285" s="90"/>
      <c r="D14285" s="90"/>
      <c r="E14285" s="90"/>
      <c r="F14285" s="90"/>
      <c r="G14285" s="90"/>
      <c r="H14285" s="90"/>
    </row>
    <row r="14286" spans="1:8">
      <c r="A14286" s="90"/>
      <c r="B14286" s="90"/>
      <c r="C14286" s="90"/>
      <c r="D14286" s="90"/>
      <c r="E14286" s="90"/>
      <c r="F14286" s="90"/>
      <c r="G14286" s="90"/>
      <c r="H14286" s="90"/>
    </row>
    <row r="14287" spans="1:8">
      <c r="A14287" s="90"/>
      <c r="B14287" s="90"/>
      <c r="C14287" s="90"/>
      <c r="D14287" s="90"/>
      <c r="E14287" s="90"/>
      <c r="F14287" s="90"/>
      <c r="G14287" s="90"/>
      <c r="H14287" s="90"/>
    </row>
    <row r="14288" spans="1:8">
      <c r="A14288" s="90"/>
      <c r="B14288" s="90"/>
      <c r="C14288" s="90"/>
      <c r="D14288" s="90"/>
      <c r="E14288" s="90"/>
      <c r="F14288" s="90"/>
      <c r="G14288" s="90"/>
      <c r="H14288" s="90"/>
    </row>
    <row r="14289" spans="1:8">
      <c r="A14289" s="90"/>
      <c r="B14289" s="90"/>
      <c r="C14289" s="90"/>
      <c r="D14289" s="90"/>
      <c r="E14289" s="90"/>
      <c r="F14289" s="90"/>
      <c r="G14289" s="90"/>
      <c r="H14289" s="90"/>
    </row>
    <row r="14290" spans="1:8">
      <c r="A14290" s="90"/>
      <c r="B14290" s="90"/>
      <c r="C14290" s="90"/>
      <c r="D14290" s="90"/>
      <c r="E14290" s="90"/>
      <c r="F14290" s="90"/>
      <c r="G14290" s="90"/>
      <c r="H14290" s="90"/>
    </row>
    <row r="14291" spans="1:8">
      <c r="A14291" s="90"/>
      <c r="B14291" s="90"/>
      <c r="C14291" s="90"/>
      <c r="D14291" s="90"/>
      <c r="E14291" s="90"/>
      <c r="F14291" s="90"/>
      <c r="G14291" s="90"/>
      <c r="H14291" s="90"/>
    </row>
    <row r="14292" spans="1:8">
      <c r="A14292" s="90"/>
      <c r="B14292" s="90"/>
      <c r="C14292" s="90"/>
      <c r="D14292" s="90"/>
      <c r="E14292" s="90"/>
      <c r="F14292" s="90"/>
      <c r="G14292" s="90"/>
      <c r="H14292" s="90"/>
    </row>
    <row r="14293" spans="1:8">
      <c r="A14293" s="90"/>
      <c r="B14293" s="90"/>
      <c r="C14293" s="90"/>
      <c r="D14293" s="90"/>
      <c r="E14293" s="90"/>
      <c r="F14293" s="90"/>
      <c r="G14293" s="90"/>
      <c r="H14293" s="90"/>
    </row>
    <row r="14294" spans="1:8">
      <c r="A14294" s="90"/>
      <c r="B14294" s="90"/>
      <c r="C14294" s="90"/>
      <c r="D14294" s="90"/>
      <c r="E14294" s="90"/>
      <c r="F14294" s="90"/>
      <c r="G14294" s="90"/>
      <c r="H14294" s="90"/>
    </row>
    <row r="14295" spans="1:8">
      <c r="A14295" s="90"/>
      <c r="B14295" s="90"/>
      <c r="C14295" s="90"/>
      <c r="D14295" s="90"/>
      <c r="E14295" s="90"/>
      <c r="F14295" s="90"/>
      <c r="G14295" s="90"/>
      <c r="H14295" s="90"/>
    </row>
    <row r="14296" spans="1:8">
      <c r="A14296" s="90"/>
      <c r="B14296" s="90"/>
      <c r="C14296" s="90"/>
      <c r="D14296" s="90"/>
      <c r="E14296" s="90"/>
      <c r="F14296" s="90"/>
      <c r="G14296" s="90"/>
      <c r="H14296" s="90"/>
    </row>
    <row r="14297" spans="1:8">
      <c r="A14297" s="90"/>
      <c r="B14297" s="90"/>
      <c r="C14297" s="90"/>
      <c r="D14297" s="90"/>
      <c r="E14297" s="90"/>
      <c r="F14297" s="90"/>
      <c r="G14297" s="90"/>
      <c r="H14297" s="90"/>
    </row>
    <row r="14298" spans="1:8">
      <c r="A14298" s="90"/>
      <c r="B14298" s="90"/>
      <c r="C14298" s="90"/>
      <c r="D14298" s="90"/>
      <c r="E14298" s="90"/>
      <c r="F14298" s="90"/>
      <c r="G14298" s="90"/>
      <c r="H14298" s="90"/>
    </row>
    <row r="14299" spans="1:8">
      <c r="A14299" s="90"/>
      <c r="B14299" s="90"/>
      <c r="C14299" s="90"/>
      <c r="D14299" s="90"/>
      <c r="E14299" s="90"/>
      <c r="F14299" s="90"/>
      <c r="G14299" s="90"/>
      <c r="H14299" s="90"/>
    </row>
    <row r="14300" spans="1:8">
      <c r="A14300" s="90"/>
      <c r="B14300" s="90"/>
      <c r="C14300" s="90"/>
      <c r="D14300" s="90"/>
      <c r="E14300" s="90"/>
      <c r="F14300" s="90"/>
      <c r="G14300" s="90"/>
      <c r="H14300" s="90"/>
    </row>
    <row r="14301" spans="1:8">
      <c r="A14301" s="90"/>
      <c r="B14301" s="90"/>
      <c r="C14301" s="90"/>
      <c r="D14301" s="90"/>
      <c r="E14301" s="90"/>
      <c r="F14301" s="90"/>
      <c r="G14301" s="90"/>
      <c r="H14301" s="90"/>
    </row>
    <row r="14302" spans="1:8">
      <c r="A14302" s="90"/>
      <c r="B14302" s="90"/>
      <c r="C14302" s="90"/>
      <c r="D14302" s="90"/>
      <c r="E14302" s="90"/>
      <c r="F14302" s="90"/>
      <c r="G14302" s="90"/>
      <c r="H14302" s="90"/>
    </row>
    <row r="14303" spans="1:8">
      <c r="A14303" s="90"/>
      <c r="B14303" s="90"/>
      <c r="C14303" s="90"/>
      <c r="D14303" s="90"/>
      <c r="E14303" s="90"/>
      <c r="F14303" s="90"/>
      <c r="G14303" s="90"/>
      <c r="H14303" s="90"/>
    </row>
    <row r="14304" spans="1:8">
      <c r="A14304" s="90"/>
      <c r="B14304" s="90"/>
      <c r="C14304" s="90"/>
      <c r="D14304" s="90"/>
      <c r="E14304" s="90"/>
      <c r="F14304" s="90"/>
      <c r="G14304" s="90"/>
      <c r="H14304" s="90"/>
    </row>
    <row r="14305" spans="1:8">
      <c r="A14305" s="90"/>
      <c r="B14305" s="90"/>
      <c r="C14305" s="90"/>
      <c r="D14305" s="90"/>
      <c r="E14305" s="90"/>
      <c r="F14305" s="90"/>
      <c r="G14305" s="90"/>
      <c r="H14305" s="90"/>
    </row>
    <row r="14306" spans="1:8">
      <c r="A14306" s="90"/>
      <c r="B14306" s="90"/>
      <c r="C14306" s="90"/>
      <c r="D14306" s="90"/>
      <c r="E14306" s="90"/>
      <c r="F14306" s="90"/>
      <c r="G14306" s="90"/>
      <c r="H14306" s="90"/>
    </row>
    <row r="14307" spans="1:8">
      <c r="A14307" s="90"/>
      <c r="B14307" s="90"/>
      <c r="C14307" s="90"/>
      <c r="D14307" s="90"/>
      <c r="E14307" s="90"/>
      <c r="F14307" s="90"/>
      <c r="G14307" s="90"/>
      <c r="H14307" s="90"/>
    </row>
    <row r="14308" spans="1:8">
      <c r="A14308" s="90"/>
      <c r="B14308" s="90"/>
      <c r="C14308" s="90"/>
      <c r="D14308" s="90"/>
      <c r="E14308" s="90"/>
      <c r="F14308" s="90"/>
      <c r="G14308" s="90"/>
      <c r="H14308" s="90"/>
    </row>
    <row r="14309" spans="1:8">
      <c r="A14309" s="90"/>
      <c r="B14309" s="90"/>
      <c r="C14309" s="90"/>
      <c r="D14309" s="90"/>
      <c r="E14309" s="90"/>
      <c r="F14309" s="90"/>
      <c r="G14309" s="90"/>
      <c r="H14309" s="90"/>
    </row>
    <row r="14310" spans="1:8">
      <c r="A14310" s="90"/>
      <c r="B14310" s="90"/>
      <c r="C14310" s="90"/>
      <c r="D14310" s="90"/>
      <c r="E14310" s="90"/>
      <c r="F14310" s="90"/>
      <c r="G14310" s="90"/>
      <c r="H14310" s="90"/>
    </row>
    <row r="14311" spans="1:8">
      <c r="A14311" s="90"/>
      <c r="B14311" s="90"/>
      <c r="C14311" s="90"/>
      <c r="D14311" s="90"/>
      <c r="E14311" s="90"/>
      <c r="F14311" s="90"/>
      <c r="G14311" s="90"/>
      <c r="H14311" s="90"/>
    </row>
    <row r="14312" spans="1:8">
      <c r="A14312" s="90"/>
      <c r="B14312" s="90"/>
      <c r="C14312" s="90"/>
      <c r="D14312" s="90"/>
      <c r="E14312" s="90"/>
      <c r="F14312" s="90"/>
      <c r="G14312" s="90"/>
      <c r="H14312" s="90"/>
    </row>
    <row r="14313" spans="1:8">
      <c r="A14313" s="90"/>
      <c r="B14313" s="90"/>
      <c r="C14313" s="90"/>
      <c r="D14313" s="90"/>
      <c r="E14313" s="90"/>
      <c r="F14313" s="90"/>
      <c r="G14313" s="90"/>
      <c r="H14313" s="90"/>
    </row>
    <row r="14314" spans="1:8">
      <c r="A14314" s="90"/>
      <c r="B14314" s="90"/>
      <c r="C14314" s="90"/>
      <c r="D14314" s="90"/>
      <c r="E14314" s="90"/>
      <c r="F14314" s="90"/>
      <c r="G14314" s="90"/>
      <c r="H14314" s="90"/>
    </row>
    <row r="14315" spans="1:8">
      <c r="A14315" s="90"/>
      <c r="B14315" s="90"/>
      <c r="C14315" s="90"/>
      <c r="D14315" s="90"/>
      <c r="E14315" s="90"/>
      <c r="F14315" s="90"/>
      <c r="G14315" s="90"/>
      <c r="H14315" s="90"/>
    </row>
    <row r="14316" spans="1:8">
      <c r="A14316" s="90"/>
      <c r="B14316" s="90"/>
      <c r="C14316" s="90"/>
      <c r="D14316" s="90"/>
      <c r="E14316" s="90"/>
      <c r="F14316" s="90"/>
      <c r="G14316" s="90"/>
      <c r="H14316" s="90"/>
    </row>
    <row r="14317" spans="1:8">
      <c r="A14317" s="90"/>
      <c r="B14317" s="90"/>
      <c r="C14317" s="90"/>
      <c r="D14317" s="90"/>
      <c r="E14317" s="90"/>
      <c r="F14317" s="90"/>
      <c r="G14317" s="90"/>
      <c r="H14317" s="90"/>
    </row>
    <row r="14318" spans="1:8">
      <c r="A14318" s="90"/>
      <c r="B14318" s="90"/>
      <c r="C14318" s="90"/>
      <c r="D14318" s="90"/>
      <c r="E14318" s="90"/>
      <c r="F14318" s="90"/>
      <c r="G14318" s="90"/>
      <c r="H14318" s="90"/>
    </row>
    <row r="14319" spans="1:8">
      <c r="A14319" s="90"/>
      <c r="B14319" s="90"/>
      <c r="C14319" s="90"/>
      <c r="D14319" s="90"/>
      <c r="E14319" s="90"/>
      <c r="F14319" s="90"/>
      <c r="G14319" s="90"/>
      <c r="H14319" s="90"/>
    </row>
    <row r="14320" spans="1:8">
      <c r="A14320" s="90"/>
      <c r="B14320" s="90"/>
      <c r="C14320" s="90"/>
      <c r="D14320" s="90"/>
      <c r="E14320" s="90"/>
      <c r="F14320" s="90"/>
      <c r="G14320" s="90"/>
      <c r="H14320" s="90"/>
    </row>
    <row r="14321" spans="1:8">
      <c r="A14321" s="90"/>
      <c r="B14321" s="90"/>
      <c r="C14321" s="90"/>
      <c r="D14321" s="90"/>
      <c r="E14321" s="90"/>
      <c r="F14321" s="90"/>
      <c r="G14321" s="90"/>
      <c r="H14321" s="90"/>
    </row>
    <row r="14322" spans="1:8">
      <c r="A14322" s="90"/>
      <c r="B14322" s="90"/>
      <c r="C14322" s="90"/>
      <c r="D14322" s="90"/>
      <c r="E14322" s="90"/>
      <c r="F14322" s="90"/>
      <c r="G14322" s="90"/>
      <c r="H14322" s="90"/>
    </row>
    <row r="14323" spans="1:8">
      <c r="A14323" s="90"/>
      <c r="B14323" s="90"/>
      <c r="C14323" s="90"/>
      <c r="D14323" s="90"/>
      <c r="E14323" s="90"/>
      <c r="F14323" s="90"/>
      <c r="G14323" s="90"/>
      <c r="H14323" s="90"/>
    </row>
    <row r="14324" spans="1:8">
      <c r="A14324" s="90"/>
      <c r="B14324" s="90"/>
      <c r="C14324" s="90"/>
      <c r="D14324" s="90"/>
      <c r="E14324" s="90"/>
      <c r="F14324" s="90"/>
      <c r="G14324" s="90"/>
      <c r="H14324" s="90"/>
    </row>
    <row r="14325" spans="1:8">
      <c r="A14325" s="90"/>
      <c r="B14325" s="90"/>
      <c r="C14325" s="90"/>
      <c r="D14325" s="90"/>
      <c r="E14325" s="90"/>
      <c r="F14325" s="90"/>
      <c r="G14325" s="90"/>
      <c r="H14325" s="90"/>
    </row>
    <row r="14326" spans="1:8">
      <c r="A14326" s="90"/>
      <c r="B14326" s="90"/>
      <c r="C14326" s="90"/>
      <c r="D14326" s="90"/>
      <c r="E14326" s="90"/>
      <c r="F14326" s="90"/>
      <c r="G14326" s="90"/>
      <c r="H14326" s="90"/>
    </row>
    <row r="14327" spans="1:8">
      <c r="A14327" s="90"/>
      <c r="B14327" s="90"/>
      <c r="C14327" s="90"/>
      <c r="D14327" s="90"/>
      <c r="E14327" s="90"/>
      <c r="F14327" s="90"/>
      <c r="G14327" s="90"/>
      <c r="H14327" s="90"/>
    </row>
    <row r="14328" spans="1:8">
      <c r="A14328" s="90"/>
      <c r="B14328" s="90"/>
      <c r="C14328" s="90"/>
      <c r="D14328" s="90"/>
      <c r="E14328" s="90"/>
      <c r="F14328" s="90"/>
      <c r="G14328" s="90"/>
      <c r="H14328" s="90"/>
    </row>
    <row r="14329" spans="1:8">
      <c r="A14329" s="90"/>
      <c r="B14329" s="90"/>
      <c r="C14329" s="90"/>
      <c r="D14329" s="90"/>
      <c r="E14329" s="90"/>
      <c r="F14329" s="90"/>
      <c r="G14329" s="90"/>
      <c r="H14329" s="90"/>
    </row>
    <row r="14330" spans="1:8">
      <c r="A14330" s="90"/>
      <c r="B14330" s="90"/>
      <c r="C14330" s="90"/>
      <c r="D14330" s="90"/>
      <c r="E14330" s="90"/>
      <c r="F14330" s="90"/>
      <c r="G14330" s="90"/>
      <c r="H14330" s="90"/>
    </row>
    <row r="14331" spans="1:8">
      <c r="A14331" s="90"/>
      <c r="B14331" s="90"/>
      <c r="C14331" s="90"/>
      <c r="D14331" s="90"/>
      <c r="E14331" s="90"/>
      <c r="F14331" s="90"/>
      <c r="G14331" s="90"/>
      <c r="H14331" s="90"/>
    </row>
    <row r="14332" spans="1:8">
      <c r="A14332" s="90"/>
      <c r="B14332" s="90"/>
      <c r="C14332" s="90"/>
      <c r="D14332" s="90"/>
      <c r="E14332" s="90"/>
      <c r="F14332" s="90"/>
      <c r="G14332" s="90"/>
      <c r="H14332" s="90"/>
    </row>
    <row r="14333" spans="1:8">
      <c r="A14333" s="90"/>
      <c r="B14333" s="90"/>
      <c r="C14333" s="90"/>
      <c r="D14333" s="90"/>
      <c r="E14333" s="90"/>
      <c r="F14333" s="90"/>
      <c r="G14333" s="90"/>
      <c r="H14333" s="90"/>
    </row>
    <row r="14334" spans="1:8">
      <c r="A14334" s="90"/>
      <c r="B14334" s="90"/>
      <c r="C14334" s="90"/>
      <c r="D14334" s="90"/>
      <c r="E14334" s="90"/>
      <c r="F14334" s="90"/>
      <c r="G14334" s="90"/>
      <c r="H14334" s="90"/>
    </row>
    <row r="14335" spans="1:8">
      <c r="A14335" s="90"/>
      <c r="B14335" s="90"/>
      <c r="C14335" s="90"/>
      <c r="D14335" s="90"/>
      <c r="E14335" s="90"/>
      <c r="F14335" s="90"/>
      <c r="G14335" s="90"/>
      <c r="H14335" s="90"/>
    </row>
    <row r="14336" spans="1:8">
      <c r="A14336" s="90"/>
      <c r="B14336" s="90"/>
      <c r="C14336" s="90"/>
      <c r="D14336" s="90"/>
      <c r="E14336" s="90"/>
      <c r="F14336" s="90"/>
      <c r="G14336" s="90"/>
      <c r="H14336" s="90"/>
    </row>
    <row r="14337" spans="1:8">
      <c r="A14337" s="90"/>
      <c r="B14337" s="90"/>
      <c r="C14337" s="90"/>
      <c r="D14337" s="90"/>
      <c r="E14337" s="90"/>
      <c r="F14337" s="90"/>
      <c r="G14337" s="90"/>
      <c r="H14337" s="90"/>
    </row>
    <row r="14338" spans="1:8">
      <c r="A14338" s="90"/>
      <c r="B14338" s="90"/>
      <c r="C14338" s="90"/>
      <c r="D14338" s="90"/>
      <c r="E14338" s="90"/>
      <c r="F14338" s="90"/>
      <c r="G14338" s="90"/>
      <c r="H14338" s="90"/>
    </row>
    <row r="14339" spans="1:8">
      <c r="A14339" s="90"/>
      <c r="B14339" s="90"/>
      <c r="C14339" s="90"/>
      <c r="D14339" s="90"/>
      <c r="E14339" s="90"/>
      <c r="F14339" s="90"/>
      <c r="G14339" s="90"/>
      <c r="H14339" s="90"/>
    </row>
    <row r="14340" spans="1:8">
      <c r="A14340" s="90"/>
      <c r="B14340" s="90"/>
      <c r="C14340" s="90"/>
      <c r="D14340" s="90"/>
      <c r="E14340" s="90"/>
      <c r="F14340" s="90"/>
      <c r="G14340" s="90"/>
      <c r="H14340" s="90"/>
    </row>
    <row r="14341" spans="1:8">
      <c r="A14341" s="90"/>
      <c r="B14341" s="90"/>
      <c r="C14341" s="90"/>
      <c r="D14341" s="90"/>
      <c r="E14341" s="90"/>
      <c r="F14341" s="90"/>
      <c r="G14341" s="90"/>
      <c r="H14341" s="90"/>
    </row>
    <row r="14342" spans="1:8">
      <c r="A14342" s="90"/>
      <c r="B14342" s="90"/>
      <c r="C14342" s="90"/>
      <c r="D14342" s="90"/>
      <c r="E14342" s="90"/>
      <c r="F14342" s="90"/>
      <c r="G14342" s="90"/>
      <c r="H14342" s="90"/>
    </row>
    <row r="14343" spans="1:8">
      <c r="A14343" s="90"/>
      <c r="B14343" s="90"/>
      <c r="C14343" s="90"/>
      <c r="D14343" s="90"/>
      <c r="E14343" s="90"/>
      <c r="F14343" s="90"/>
      <c r="G14343" s="90"/>
      <c r="H14343" s="90"/>
    </row>
    <row r="14344" spans="1:8">
      <c r="A14344" s="90"/>
      <c r="B14344" s="90"/>
      <c r="C14344" s="90"/>
      <c r="D14344" s="90"/>
      <c r="E14344" s="90"/>
      <c r="F14344" s="90"/>
      <c r="G14344" s="90"/>
      <c r="H14344" s="90"/>
    </row>
    <row r="14345" spans="1:8">
      <c r="A14345" s="90"/>
      <c r="B14345" s="90"/>
      <c r="C14345" s="90"/>
      <c r="D14345" s="90"/>
      <c r="E14345" s="90"/>
      <c r="F14345" s="90"/>
      <c r="G14345" s="90"/>
      <c r="H14345" s="90"/>
    </row>
    <row r="14346" spans="1:8">
      <c r="A14346" s="90"/>
      <c r="B14346" s="90"/>
      <c r="C14346" s="90"/>
      <c r="D14346" s="90"/>
      <c r="E14346" s="90"/>
      <c r="F14346" s="90"/>
      <c r="G14346" s="90"/>
      <c r="H14346" s="90"/>
    </row>
    <row r="14347" spans="1:8">
      <c r="A14347" s="90"/>
      <c r="B14347" s="90"/>
      <c r="C14347" s="90"/>
      <c r="D14347" s="90"/>
      <c r="E14347" s="90"/>
      <c r="F14347" s="90"/>
      <c r="G14347" s="90"/>
      <c r="H14347" s="90"/>
    </row>
    <row r="14348" spans="1:8">
      <c r="A14348" s="90"/>
      <c r="B14348" s="90"/>
      <c r="C14348" s="90"/>
      <c r="D14348" s="90"/>
      <c r="E14348" s="90"/>
      <c r="F14348" s="90"/>
      <c r="G14348" s="90"/>
      <c r="H14348" s="90"/>
    </row>
    <row r="14349" spans="1:8">
      <c r="A14349" s="90"/>
      <c r="B14349" s="90"/>
      <c r="C14349" s="90"/>
      <c r="D14349" s="90"/>
      <c r="E14349" s="90"/>
      <c r="F14349" s="90"/>
      <c r="G14349" s="90"/>
      <c r="H14349" s="90"/>
    </row>
    <row r="14350" spans="1:8">
      <c r="A14350" s="90"/>
      <c r="B14350" s="90"/>
      <c r="C14350" s="90"/>
      <c r="D14350" s="90"/>
      <c r="E14350" s="90"/>
      <c r="F14350" s="90"/>
      <c r="G14350" s="90"/>
      <c r="H14350" s="90"/>
    </row>
    <row r="14351" spans="1:8">
      <c r="A14351" s="90"/>
      <c r="B14351" s="90"/>
      <c r="C14351" s="90"/>
      <c r="D14351" s="90"/>
      <c r="E14351" s="90"/>
      <c r="F14351" s="90"/>
      <c r="G14351" s="90"/>
      <c r="H14351" s="90"/>
    </row>
    <row r="14352" spans="1:8">
      <c r="A14352" s="90"/>
      <c r="B14352" s="90"/>
      <c r="C14352" s="90"/>
      <c r="D14352" s="90"/>
      <c r="E14352" s="90"/>
      <c r="F14352" s="90"/>
      <c r="G14352" s="90"/>
      <c r="H14352" s="90"/>
    </row>
    <row r="14353" spans="1:8">
      <c r="A14353" s="90"/>
      <c r="B14353" s="90"/>
      <c r="C14353" s="90"/>
      <c r="D14353" s="90"/>
      <c r="E14353" s="90"/>
      <c r="F14353" s="90"/>
      <c r="G14353" s="90"/>
      <c r="H14353" s="90"/>
    </row>
    <row r="14354" spans="1:8">
      <c r="A14354" s="90"/>
      <c r="B14354" s="90"/>
      <c r="C14354" s="90"/>
      <c r="D14354" s="90"/>
      <c r="E14354" s="90"/>
      <c r="F14354" s="90"/>
      <c r="G14354" s="90"/>
      <c r="H14354" s="90"/>
    </row>
    <row r="14355" spans="1:8">
      <c r="A14355" s="90"/>
      <c r="B14355" s="90"/>
      <c r="C14355" s="90"/>
      <c r="D14355" s="90"/>
      <c r="E14355" s="90"/>
      <c r="F14355" s="90"/>
      <c r="G14355" s="90"/>
      <c r="H14355" s="90"/>
    </row>
    <row r="14356" spans="1:8">
      <c r="A14356" s="90"/>
      <c r="B14356" s="90"/>
      <c r="C14356" s="90"/>
      <c r="D14356" s="90"/>
      <c r="E14356" s="90"/>
      <c r="F14356" s="90"/>
      <c r="G14356" s="90"/>
      <c r="H14356" s="90"/>
    </row>
    <row r="14357" spans="1:8">
      <c r="A14357" s="90"/>
      <c r="B14357" s="90"/>
      <c r="C14357" s="90"/>
      <c r="D14357" s="90"/>
      <c r="E14357" s="90"/>
      <c r="F14357" s="90"/>
      <c r="G14357" s="90"/>
      <c r="H14357" s="90"/>
    </row>
    <row r="14358" spans="1:8">
      <c r="A14358" s="90"/>
      <c r="B14358" s="90"/>
      <c r="C14358" s="90"/>
      <c r="D14358" s="90"/>
      <c r="E14358" s="90"/>
      <c r="F14358" s="90"/>
      <c r="G14358" s="90"/>
      <c r="H14358" s="90"/>
    </row>
    <row r="14359" spans="1:8">
      <c r="A14359" s="90"/>
      <c r="B14359" s="90"/>
      <c r="C14359" s="90"/>
      <c r="D14359" s="90"/>
      <c r="E14359" s="90"/>
      <c r="F14359" s="90"/>
      <c r="G14359" s="90"/>
      <c r="H14359" s="90"/>
    </row>
    <row r="14360" spans="1:8">
      <c r="A14360" s="90"/>
      <c r="B14360" s="90"/>
      <c r="C14360" s="90"/>
      <c r="D14360" s="90"/>
      <c r="E14360" s="90"/>
      <c r="F14360" s="90"/>
      <c r="G14360" s="90"/>
      <c r="H14360" s="90"/>
    </row>
    <row r="14361" spans="1:8">
      <c r="A14361" s="90"/>
      <c r="B14361" s="90"/>
      <c r="C14361" s="90"/>
      <c r="D14361" s="90"/>
      <c r="E14361" s="90"/>
      <c r="F14361" s="90"/>
      <c r="G14361" s="90"/>
      <c r="H14361" s="90"/>
    </row>
    <row r="14362" spans="1:8">
      <c r="A14362" s="90"/>
      <c r="B14362" s="90"/>
      <c r="C14362" s="90"/>
      <c r="D14362" s="90"/>
      <c r="E14362" s="90"/>
      <c r="F14362" s="90"/>
      <c r="G14362" s="90"/>
      <c r="H14362" s="90"/>
    </row>
    <row r="14363" spans="1:8">
      <c r="A14363" s="90"/>
      <c r="B14363" s="90"/>
      <c r="C14363" s="90"/>
      <c r="D14363" s="90"/>
      <c r="E14363" s="90"/>
      <c r="F14363" s="90"/>
      <c r="G14363" s="90"/>
      <c r="H14363" s="90"/>
    </row>
    <row r="14364" spans="1:8">
      <c r="A14364" s="90"/>
      <c r="B14364" s="90"/>
      <c r="C14364" s="90"/>
      <c r="D14364" s="90"/>
      <c r="E14364" s="90"/>
      <c r="F14364" s="90"/>
      <c r="G14364" s="90"/>
      <c r="H14364" s="90"/>
    </row>
    <row r="14365" spans="1:8">
      <c r="A14365" s="90"/>
      <c r="B14365" s="90"/>
      <c r="C14365" s="90"/>
      <c r="D14365" s="90"/>
      <c r="E14365" s="90"/>
      <c r="F14365" s="90"/>
      <c r="G14365" s="90"/>
      <c r="H14365" s="90"/>
    </row>
    <row r="14366" spans="1:8">
      <c r="A14366" s="90"/>
      <c r="B14366" s="90"/>
      <c r="C14366" s="90"/>
      <c r="D14366" s="90"/>
      <c r="E14366" s="90"/>
      <c r="F14366" s="90"/>
      <c r="G14366" s="90"/>
      <c r="H14366" s="90"/>
    </row>
    <row r="14367" spans="1:8">
      <c r="A14367" s="90"/>
      <c r="B14367" s="90"/>
      <c r="C14367" s="90"/>
      <c r="D14367" s="90"/>
      <c r="E14367" s="90"/>
      <c r="F14367" s="90"/>
      <c r="G14367" s="90"/>
      <c r="H14367" s="90"/>
    </row>
    <row r="14368" spans="1:8">
      <c r="A14368" s="90"/>
      <c r="B14368" s="90"/>
      <c r="C14368" s="90"/>
      <c r="D14368" s="90"/>
      <c r="E14368" s="90"/>
      <c r="F14368" s="90"/>
      <c r="G14368" s="90"/>
      <c r="H14368" s="90"/>
    </row>
    <row r="14369" spans="1:8">
      <c r="A14369" s="90"/>
      <c r="B14369" s="90"/>
      <c r="C14369" s="90"/>
      <c r="D14369" s="90"/>
      <c r="E14369" s="90"/>
      <c r="F14369" s="90"/>
      <c r="G14369" s="90"/>
      <c r="H14369" s="90"/>
    </row>
    <row r="14370" spans="1:8">
      <c r="A14370" s="90"/>
      <c r="B14370" s="90"/>
      <c r="C14370" s="90"/>
      <c r="D14370" s="90"/>
      <c r="E14370" s="90"/>
      <c r="F14370" s="90"/>
      <c r="G14370" s="90"/>
      <c r="H14370" s="90"/>
    </row>
    <row r="14371" spans="1:8">
      <c r="A14371" s="90"/>
      <c r="B14371" s="90"/>
      <c r="C14371" s="90"/>
      <c r="D14371" s="90"/>
      <c r="E14371" s="90"/>
      <c r="F14371" s="90"/>
      <c r="G14371" s="90"/>
      <c r="H14371" s="90"/>
    </row>
    <row r="14372" spans="1:8">
      <c r="A14372" s="90"/>
      <c r="B14372" s="90"/>
      <c r="C14372" s="90"/>
      <c r="D14372" s="90"/>
      <c r="E14372" s="90"/>
      <c r="F14372" s="90"/>
      <c r="G14372" s="90"/>
      <c r="H14372" s="90"/>
    </row>
    <row r="14373" spans="1:8">
      <c r="A14373" s="90"/>
      <c r="B14373" s="90"/>
      <c r="C14373" s="90"/>
      <c r="D14373" s="90"/>
      <c r="E14373" s="90"/>
      <c r="F14373" s="90"/>
      <c r="G14373" s="90"/>
      <c r="H14373" s="90"/>
    </row>
    <row r="14374" spans="1:8">
      <c r="A14374" s="90"/>
      <c r="B14374" s="90"/>
      <c r="C14374" s="90"/>
      <c r="D14374" s="90"/>
      <c r="E14374" s="90"/>
      <c r="F14374" s="90"/>
      <c r="G14374" s="90"/>
      <c r="H14374" s="90"/>
    </row>
    <row r="14375" spans="1:8">
      <c r="A14375" s="90"/>
      <c r="B14375" s="90"/>
      <c r="C14375" s="90"/>
      <c r="D14375" s="90"/>
      <c r="E14375" s="90"/>
      <c r="F14375" s="90"/>
      <c r="G14375" s="90"/>
      <c r="H14375" s="90"/>
    </row>
    <row r="14376" spans="1:8">
      <c r="A14376" s="90"/>
      <c r="B14376" s="90"/>
      <c r="C14376" s="90"/>
      <c r="D14376" s="90"/>
      <c r="E14376" s="90"/>
      <c r="F14376" s="90"/>
      <c r="G14376" s="90"/>
      <c r="H14376" s="90"/>
    </row>
    <row r="14377" spans="1:8">
      <c r="A14377" s="90"/>
      <c r="B14377" s="90"/>
      <c r="C14377" s="90"/>
      <c r="D14377" s="90"/>
      <c r="E14377" s="90"/>
      <c r="F14377" s="90"/>
      <c r="G14377" s="90"/>
      <c r="H14377" s="90"/>
    </row>
    <row r="14378" spans="1:8">
      <c r="A14378" s="90"/>
      <c r="B14378" s="90"/>
      <c r="C14378" s="90"/>
      <c r="D14378" s="90"/>
      <c r="E14378" s="90"/>
      <c r="F14378" s="90"/>
      <c r="G14378" s="90"/>
      <c r="H14378" s="90"/>
    </row>
    <row r="14379" spans="1:8">
      <c r="A14379" s="90"/>
      <c r="B14379" s="90"/>
      <c r="C14379" s="90"/>
      <c r="D14379" s="90"/>
      <c r="E14379" s="90"/>
      <c r="F14379" s="90"/>
      <c r="G14379" s="90"/>
      <c r="H14379" s="90"/>
    </row>
    <row r="14380" spans="1:8">
      <c r="A14380" s="90"/>
      <c r="B14380" s="90"/>
      <c r="C14380" s="90"/>
      <c r="D14380" s="90"/>
      <c r="E14380" s="90"/>
      <c r="F14380" s="90"/>
      <c r="G14380" s="90"/>
      <c r="H14380" s="90"/>
    </row>
    <row r="14381" spans="1:8">
      <c r="A14381" s="90"/>
      <c r="B14381" s="90"/>
      <c r="C14381" s="90"/>
      <c r="D14381" s="90"/>
      <c r="E14381" s="90"/>
      <c r="F14381" s="90"/>
      <c r="G14381" s="90"/>
      <c r="H14381" s="90"/>
    </row>
    <row r="14382" spans="1:8">
      <c r="A14382" s="90"/>
      <c r="B14382" s="90"/>
      <c r="C14382" s="90"/>
      <c r="D14382" s="90"/>
      <c r="E14382" s="90"/>
      <c r="F14382" s="90"/>
      <c r="G14382" s="90"/>
      <c r="H14382" s="90"/>
    </row>
    <row r="14383" spans="1:8">
      <c r="A14383" s="90"/>
      <c r="B14383" s="90"/>
      <c r="C14383" s="90"/>
      <c r="D14383" s="90"/>
      <c r="E14383" s="90"/>
      <c r="F14383" s="90"/>
      <c r="G14383" s="90"/>
      <c r="H14383" s="90"/>
    </row>
    <row r="14384" spans="1:8">
      <c r="A14384" s="90"/>
      <c r="B14384" s="90"/>
      <c r="C14384" s="90"/>
      <c r="D14384" s="90"/>
      <c r="E14384" s="90"/>
      <c r="F14384" s="90"/>
      <c r="G14384" s="90"/>
      <c r="H14384" s="90"/>
    </row>
    <row r="14385" spans="1:8">
      <c r="A14385" s="90"/>
      <c r="B14385" s="90"/>
      <c r="C14385" s="90"/>
      <c r="D14385" s="90"/>
      <c r="E14385" s="90"/>
      <c r="F14385" s="90"/>
      <c r="G14385" s="90"/>
      <c r="H14385" s="90"/>
    </row>
    <row r="14386" spans="1:8">
      <c r="A14386" s="90"/>
      <c r="B14386" s="90"/>
      <c r="C14386" s="90"/>
      <c r="D14386" s="90"/>
      <c r="E14386" s="90"/>
      <c r="F14386" s="90"/>
      <c r="G14386" s="90"/>
      <c r="H14386" s="90"/>
    </row>
    <row r="14387" spans="1:8">
      <c r="A14387" s="90"/>
      <c r="B14387" s="90"/>
      <c r="C14387" s="90"/>
      <c r="D14387" s="90"/>
      <c r="E14387" s="90"/>
      <c r="F14387" s="90"/>
      <c r="G14387" s="90"/>
      <c r="H14387" s="90"/>
    </row>
    <row r="14388" spans="1:8">
      <c r="A14388" s="90"/>
      <c r="B14388" s="90"/>
      <c r="C14388" s="90"/>
      <c r="D14388" s="90"/>
      <c r="E14388" s="90"/>
      <c r="F14388" s="90"/>
      <c r="G14388" s="90"/>
      <c r="H14388" s="90"/>
    </row>
    <row r="14389" spans="1:8">
      <c r="A14389" s="90"/>
      <c r="B14389" s="90"/>
      <c r="C14389" s="90"/>
      <c r="D14389" s="90"/>
      <c r="E14389" s="90"/>
      <c r="F14389" s="90"/>
      <c r="G14389" s="90"/>
      <c r="H14389" s="90"/>
    </row>
    <row r="14390" spans="1:8">
      <c r="A14390" s="90"/>
      <c r="B14390" s="90"/>
      <c r="C14390" s="90"/>
      <c r="D14390" s="90"/>
      <c r="E14390" s="90"/>
      <c r="F14390" s="90"/>
      <c r="G14390" s="90"/>
      <c r="H14390" s="90"/>
    </row>
    <row r="14391" spans="1:8">
      <c r="A14391" s="90"/>
      <c r="B14391" s="90"/>
      <c r="C14391" s="90"/>
      <c r="D14391" s="90"/>
      <c r="E14391" s="90"/>
      <c r="F14391" s="90"/>
      <c r="G14391" s="90"/>
      <c r="H14391" s="90"/>
    </row>
    <row r="14392" spans="1:8">
      <c r="A14392" s="90"/>
      <c r="B14392" s="90"/>
      <c r="C14392" s="90"/>
      <c r="D14392" s="90"/>
      <c r="E14392" s="90"/>
      <c r="F14392" s="90"/>
      <c r="G14392" s="90"/>
      <c r="H14392" s="90"/>
    </row>
    <row r="14393" spans="1:8">
      <c r="A14393" s="90"/>
      <c r="B14393" s="90"/>
      <c r="C14393" s="90"/>
      <c r="D14393" s="90"/>
      <c r="E14393" s="90"/>
      <c r="F14393" s="90"/>
      <c r="G14393" s="90"/>
      <c r="H14393" s="90"/>
    </row>
    <row r="14394" spans="1:8">
      <c r="A14394" s="90"/>
      <c r="B14394" s="90"/>
      <c r="C14394" s="90"/>
      <c r="D14394" s="90"/>
      <c r="E14394" s="90"/>
      <c r="F14394" s="90"/>
      <c r="G14394" s="90"/>
      <c r="H14394" s="90"/>
    </row>
    <row r="14395" spans="1:8">
      <c r="A14395" s="90"/>
      <c r="B14395" s="90"/>
      <c r="C14395" s="90"/>
      <c r="D14395" s="90"/>
      <c r="E14395" s="90"/>
      <c r="F14395" s="90"/>
      <c r="G14395" s="90"/>
      <c r="H14395" s="90"/>
    </row>
    <row r="14396" spans="1:8">
      <c r="A14396" s="90"/>
      <c r="B14396" s="90"/>
      <c r="C14396" s="90"/>
      <c r="D14396" s="90"/>
      <c r="E14396" s="90"/>
      <c r="F14396" s="90"/>
      <c r="G14396" s="90"/>
      <c r="H14396" s="90"/>
    </row>
    <row r="14397" spans="1:8">
      <c r="A14397" s="90"/>
      <c r="B14397" s="90"/>
      <c r="C14397" s="90"/>
      <c r="D14397" s="90"/>
      <c r="E14397" s="90"/>
      <c r="F14397" s="90"/>
      <c r="G14397" s="90"/>
      <c r="H14397" s="90"/>
    </row>
    <row r="14398" spans="1:8">
      <c r="A14398" s="90"/>
      <c r="B14398" s="90"/>
      <c r="C14398" s="90"/>
      <c r="D14398" s="90"/>
      <c r="E14398" s="90"/>
      <c r="F14398" s="90"/>
      <c r="G14398" s="90"/>
      <c r="H14398" s="90"/>
    </row>
    <row r="14399" spans="1:8">
      <c r="A14399" s="90"/>
      <c r="B14399" s="90"/>
      <c r="C14399" s="90"/>
      <c r="D14399" s="90"/>
      <c r="E14399" s="90"/>
      <c r="F14399" s="90"/>
      <c r="G14399" s="90"/>
      <c r="H14399" s="90"/>
    </row>
    <row r="14400" spans="1:8">
      <c r="A14400" s="90"/>
      <c r="B14400" s="90"/>
      <c r="C14400" s="90"/>
      <c r="D14400" s="90"/>
      <c r="E14400" s="90"/>
      <c r="F14400" s="90"/>
      <c r="G14400" s="90"/>
      <c r="H14400" s="90"/>
    </row>
    <row r="14401" spans="1:8">
      <c r="A14401" s="90"/>
      <c r="B14401" s="90"/>
      <c r="C14401" s="90"/>
      <c r="D14401" s="90"/>
      <c r="E14401" s="90"/>
      <c r="F14401" s="90"/>
      <c r="G14401" s="90"/>
      <c r="H14401" s="90"/>
    </row>
    <row r="14402" spans="1:8">
      <c r="A14402" s="90"/>
      <c r="B14402" s="90"/>
      <c r="C14402" s="90"/>
      <c r="D14402" s="90"/>
      <c r="E14402" s="90"/>
      <c r="F14402" s="90"/>
      <c r="G14402" s="90"/>
      <c r="H14402" s="90"/>
    </row>
    <row r="14403" spans="1:8">
      <c r="A14403" s="90"/>
      <c r="B14403" s="90"/>
      <c r="C14403" s="90"/>
      <c r="D14403" s="90"/>
      <c r="E14403" s="90"/>
      <c r="F14403" s="90"/>
      <c r="G14403" s="90"/>
      <c r="H14403" s="90"/>
    </row>
    <row r="14404" spans="1:8">
      <c r="A14404" s="90"/>
      <c r="B14404" s="90"/>
      <c r="C14404" s="90"/>
      <c r="D14404" s="90"/>
      <c r="E14404" s="90"/>
      <c r="F14404" s="90"/>
      <c r="G14404" s="90"/>
      <c r="H14404" s="90"/>
    </row>
    <row r="14405" spans="1:8">
      <c r="A14405" s="90"/>
      <c r="B14405" s="90"/>
      <c r="C14405" s="90"/>
      <c r="D14405" s="90"/>
      <c r="E14405" s="90"/>
      <c r="F14405" s="90"/>
      <c r="G14405" s="90"/>
      <c r="H14405" s="90"/>
    </row>
    <row r="14406" spans="1:8">
      <c r="A14406" s="90"/>
      <c r="B14406" s="90"/>
      <c r="C14406" s="90"/>
      <c r="D14406" s="90"/>
      <c r="E14406" s="90"/>
      <c r="F14406" s="90"/>
      <c r="G14406" s="90"/>
      <c r="H14406" s="90"/>
    </row>
    <row r="14407" spans="1:8">
      <c r="A14407" s="90"/>
      <c r="B14407" s="90"/>
      <c r="C14407" s="90"/>
      <c r="D14407" s="90"/>
      <c r="E14407" s="90"/>
      <c r="F14407" s="90"/>
      <c r="G14407" s="90"/>
      <c r="H14407" s="90"/>
    </row>
    <row r="14408" spans="1:8">
      <c r="A14408" s="90"/>
      <c r="B14408" s="90"/>
      <c r="C14408" s="90"/>
      <c r="D14408" s="90"/>
      <c r="E14408" s="90"/>
      <c r="F14408" s="90"/>
      <c r="G14408" s="90"/>
      <c r="H14408" s="90"/>
    </row>
    <row r="14409" spans="1:8">
      <c r="A14409" s="90"/>
      <c r="B14409" s="90"/>
      <c r="C14409" s="90"/>
      <c r="D14409" s="90"/>
      <c r="E14409" s="90"/>
      <c r="F14409" s="90"/>
      <c r="G14409" s="90"/>
      <c r="H14409" s="90"/>
    </row>
    <row r="14410" spans="1:8">
      <c r="A14410" s="90"/>
      <c r="B14410" s="90"/>
      <c r="C14410" s="90"/>
      <c r="D14410" s="90"/>
      <c r="E14410" s="90"/>
      <c r="F14410" s="90"/>
      <c r="G14410" s="90"/>
      <c r="H14410" s="90"/>
    </row>
    <row r="14411" spans="1:8">
      <c r="A14411" s="90"/>
      <c r="B14411" s="90"/>
      <c r="C14411" s="90"/>
      <c r="D14411" s="90"/>
      <c r="E14411" s="90"/>
      <c r="F14411" s="90"/>
      <c r="G14411" s="90"/>
      <c r="H14411" s="90"/>
    </row>
    <row r="14412" spans="1:8">
      <c r="A14412" s="90"/>
      <c r="B14412" s="90"/>
      <c r="C14412" s="90"/>
      <c r="D14412" s="90"/>
      <c r="E14412" s="90"/>
      <c r="F14412" s="90"/>
      <c r="G14412" s="90"/>
      <c r="H14412" s="90"/>
    </row>
    <row r="14413" spans="1:8">
      <c r="A14413" s="90"/>
      <c r="B14413" s="90"/>
      <c r="C14413" s="90"/>
      <c r="D14413" s="90"/>
      <c r="E14413" s="90"/>
      <c r="F14413" s="90"/>
      <c r="G14413" s="90"/>
      <c r="H14413" s="90"/>
    </row>
    <row r="14414" spans="1:8">
      <c r="A14414" s="90"/>
      <c r="B14414" s="90"/>
      <c r="C14414" s="90"/>
      <c r="D14414" s="90"/>
      <c r="E14414" s="90"/>
      <c r="F14414" s="90"/>
      <c r="G14414" s="90"/>
      <c r="H14414" s="90"/>
    </row>
    <row r="14415" spans="1:8">
      <c r="A14415" s="90"/>
      <c r="B14415" s="90"/>
      <c r="C14415" s="90"/>
      <c r="D14415" s="90"/>
      <c r="E14415" s="90"/>
      <c r="F14415" s="90"/>
      <c r="G14415" s="90"/>
      <c r="H14415" s="90"/>
    </row>
    <row r="14416" spans="1:8">
      <c r="A14416" s="90"/>
      <c r="B14416" s="90"/>
      <c r="C14416" s="90"/>
      <c r="D14416" s="90"/>
      <c r="E14416" s="90"/>
      <c r="F14416" s="90"/>
      <c r="G14416" s="90"/>
      <c r="H14416" s="90"/>
    </row>
    <row r="14417" spans="1:8">
      <c r="A14417" s="90"/>
      <c r="B14417" s="90"/>
      <c r="C14417" s="90"/>
      <c r="D14417" s="90"/>
      <c r="E14417" s="90"/>
      <c r="F14417" s="90"/>
      <c r="G14417" s="90"/>
      <c r="H14417" s="90"/>
    </row>
    <row r="14418" spans="1:8">
      <c r="A14418" s="90"/>
      <c r="B14418" s="90"/>
      <c r="C14418" s="90"/>
      <c r="D14418" s="90"/>
      <c r="E14418" s="90"/>
      <c r="F14418" s="90"/>
      <c r="G14418" s="90"/>
      <c r="H14418" s="90"/>
    </row>
    <row r="14419" spans="1:8">
      <c r="A14419" s="90"/>
      <c r="B14419" s="90"/>
      <c r="C14419" s="90"/>
      <c r="D14419" s="90"/>
      <c r="E14419" s="90"/>
      <c r="F14419" s="90"/>
      <c r="G14419" s="90"/>
      <c r="H14419" s="90"/>
    </row>
    <row r="14420" spans="1:8">
      <c r="A14420" s="90"/>
      <c r="B14420" s="90"/>
      <c r="C14420" s="90"/>
      <c r="D14420" s="90"/>
      <c r="E14420" s="90"/>
      <c r="F14420" s="90"/>
      <c r="G14420" s="90"/>
      <c r="H14420" s="90"/>
    </row>
    <row r="14421" spans="1:8">
      <c r="A14421" s="90"/>
      <c r="B14421" s="90"/>
      <c r="C14421" s="90"/>
      <c r="D14421" s="90"/>
      <c r="E14421" s="90"/>
      <c r="F14421" s="90"/>
      <c r="G14421" s="90"/>
      <c r="H14421" s="90"/>
    </row>
    <row r="14422" spans="1:8">
      <c r="A14422" s="90"/>
      <c r="B14422" s="90"/>
      <c r="C14422" s="90"/>
      <c r="D14422" s="90"/>
      <c r="E14422" s="90"/>
      <c r="F14422" s="90"/>
      <c r="G14422" s="90"/>
      <c r="H14422" s="90"/>
    </row>
    <row r="14423" spans="1:8">
      <c r="A14423" s="90"/>
      <c r="B14423" s="90"/>
      <c r="C14423" s="90"/>
      <c r="D14423" s="90"/>
      <c r="E14423" s="90"/>
      <c r="F14423" s="90"/>
      <c r="G14423" s="90"/>
      <c r="H14423" s="90"/>
    </row>
    <row r="14424" spans="1:8">
      <c r="A14424" s="90"/>
      <c r="B14424" s="90"/>
      <c r="C14424" s="90"/>
      <c r="D14424" s="90"/>
      <c r="E14424" s="90"/>
      <c r="F14424" s="90"/>
      <c r="G14424" s="90"/>
      <c r="H14424" s="90"/>
    </row>
    <row r="14425" spans="1:8">
      <c r="A14425" s="90"/>
      <c r="B14425" s="90"/>
      <c r="C14425" s="90"/>
      <c r="D14425" s="90"/>
      <c r="E14425" s="90"/>
      <c r="F14425" s="90"/>
      <c r="G14425" s="90"/>
      <c r="H14425" s="90"/>
    </row>
    <row r="14426" spans="1:8">
      <c r="A14426" s="90"/>
      <c r="B14426" s="90"/>
      <c r="C14426" s="90"/>
      <c r="D14426" s="90"/>
      <c r="E14426" s="90"/>
      <c r="F14426" s="90"/>
      <c r="G14426" s="90"/>
      <c r="H14426" s="90"/>
    </row>
    <row r="14427" spans="1:8">
      <c r="A14427" s="90"/>
      <c r="B14427" s="90"/>
      <c r="C14427" s="90"/>
      <c r="D14427" s="90"/>
      <c r="E14427" s="90"/>
      <c r="F14427" s="90"/>
      <c r="G14427" s="90"/>
      <c r="H14427" s="90"/>
    </row>
    <row r="14428" spans="1:8">
      <c r="A14428" s="90"/>
      <c r="B14428" s="90"/>
      <c r="C14428" s="90"/>
      <c r="D14428" s="90"/>
      <c r="E14428" s="90"/>
      <c r="F14428" s="90"/>
      <c r="G14428" s="90"/>
      <c r="H14428" s="90"/>
    </row>
    <row r="14429" spans="1:8">
      <c r="A14429" s="90"/>
      <c r="B14429" s="90"/>
      <c r="C14429" s="90"/>
      <c r="D14429" s="90"/>
      <c r="E14429" s="90"/>
      <c r="F14429" s="90"/>
      <c r="G14429" s="90"/>
      <c r="H14429" s="90"/>
    </row>
    <row r="14430" spans="1:8">
      <c r="A14430" s="90"/>
      <c r="B14430" s="90"/>
      <c r="C14430" s="90"/>
      <c r="D14430" s="90"/>
      <c r="E14430" s="90"/>
      <c r="F14430" s="90"/>
      <c r="G14430" s="90"/>
      <c r="H14430" s="90"/>
    </row>
    <row r="14431" spans="1:8">
      <c r="A14431" s="90"/>
      <c r="B14431" s="90"/>
      <c r="C14431" s="90"/>
      <c r="D14431" s="90"/>
      <c r="E14431" s="90"/>
      <c r="F14431" s="90"/>
      <c r="G14431" s="90"/>
      <c r="H14431" s="90"/>
    </row>
    <row r="14432" spans="1:8">
      <c r="A14432" s="90"/>
      <c r="B14432" s="90"/>
      <c r="C14432" s="90"/>
      <c r="D14432" s="90"/>
      <c r="E14432" s="90"/>
      <c r="F14432" s="90"/>
      <c r="G14432" s="90"/>
      <c r="H14432" s="90"/>
    </row>
    <row r="14433" spans="1:8">
      <c r="A14433" s="90"/>
      <c r="B14433" s="90"/>
      <c r="C14433" s="90"/>
      <c r="D14433" s="90"/>
      <c r="E14433" s="90"/>
      <c r="F14433" s="90"/>
      <c r="G14433" s="90"/>
      <c r="H14433" s="90"/>
    </row>
    <row r="14434" spans="1:8">
      <c r="A14434" s="90"/>
      <c r="B14434" s="90"/>
      <c r="C14434" s="90"/>
      <c r="D14434" s="90"/>
      <c r="E14434" s="90"/>
      <c r="F14434" s="90"/>
      <c r="G14434" s="90"/>
      <c r="H14434" s="90"/>
    </row>
    <row r="14435" spans="1:8">
      <c r="A14435" s="90"/>
      <c r="B14435" s="90"/>
      <c r="C14435" s="90"/>
      <c r="D14435" s="90"/>
      <c r="E14435" s="90"/>
      <c r="F14435" s="90"/>
      <c r="G14435" s="90"/>
      <c r="H14435" s="90"/>
    </row>
    <row r="14436" spans="1:8">
      <c r="A14436" s="90"/>
      <c r="B14436" s="90"/>
      <c r="C14436" s="90"/>
      <c r="D14436" s="90"/>
      <c r="E14436" s="90"/>
      <c r="F14436" s="90"/>
      <c r="G14436" s="90"/>
      <c r="H14436" s="90"/>
    </row>
    <row r="14437" spans="1:8">
      <c r="A14437" s="90"/>
      <c r="B14437" s="90"/>
      <c r="C14437" s="90"/>
      <c r="D14437" s="90"/>
      <c r="E14437" s="90"/>
      <c r="F14437" s="90"/>
      <c r="G14437" s="90"/>
      <c r="H14437" s="90"/>
    </row>
    <row r="14438" spans="1:8">
      <c r="A14438" s="90"/>
      <c r="B14438" s="90"/>
      <c r="C14438" s="90"/>
      <c r="D14438" s="90"/>
      <c r="E14438" s="90"/>
      <c r="F14438" s="90"/>
      <c r="G14438" s="90"/>
      <c r="H14438" s="90"/>
    </row>
    <row r="14439" spans="1:8">
      <c r="A14439" s="90"/>
      <c r="B14439" s="90"/>
      <c r="C14439" s="90"/>
      <c r="D14439" s="90"/>
      <c r="E14439" s="90"/>
      <c r="F14439" s="90"/>
      <c r="G14439" s="90"/>
      <c r="H14439" s="90"/>
    </row>
    <row r="14440" spans="1:8">
      <c r="A14440" s="90"/>
      <c r="B14440" s="90"/>
      <c r="C14440" s="90"/>
      <c r="D14440" s="90"/>
      <c r="E14440" s="90"/>
      <c r="F14440" s="90"/>
      <c r="G14440" s="90"/>
      <c r="H14440" s="90"/>
    </row>
    <row r="14441" spans="1:8">
      <c r="A14441" s="90"/>
      <c r="B14441" s="90"/>
      <c r="C14441" s="90"/>
      <c r="D14441" s="90"/>
      <c r="E14441" s="90"/>
      <c r="F14441" s="90"/>
      <c r="G14441" s="90"/>
      <c r="H14441" s="90"/>
    </row>
    <row r="14442" spans="1:8">
      <c r="A14442" s="90"/>
      <c r="B14442" s="90"/>
      <c r="C14442" s="90"/>
      <c r="D14442" s="90"/>
      <c r="E14442" s="90"/>
      <c r="F14442" s="90"/>
      <c r="G14442" s="90"/>
      <c r="H14442" s="90"/>
    </row>
    <row r="14443" spans="1:8">
      <c r="A14443" s="90"/>
      <c r="B14443" s="90"/>
      <c r="C14443" s="90"/>
      <c r="D14443" s="90"/>
      <c r="E14443" s="90"/>
      <c r="F14443" s="90"/>
      <c r="G14443" s="90"/>
      <c r="H14443" s="90"/>
    </row>
    <row r="14444" spans="1:8">
      <c r="A14444" s="90"/>
      <c r="B14444" s="90"/>
      <c r="C14444" s="90"/>
      <c r="D14444" s="90"/>
      <c r="E14444" s="90"/>
      <c r="F14444" s="90"/>
      <c r="G14444" s="90"/>
      <c r="H14444" s="90"/>
    </row>
    <row r="14445" spans="1:8">
      <c r="A14445" s="90"/>
      <c r="B14445" s="90"/>
      <c r="C14445" s="90"/>
      <c r="D14445" s="90"/>
      <c r="E14445" s="90"/>
      <c r="F14445" s="90"/>
      <c r="G14445" s="90"/>
      <c r="H14445" s="90"/>
    </row>
    <row r="14446" spans="1:8">
      <c r="A14446" s="90"/>
      <c r="B14446" s="90"/>
      <c r="C14446" s="90"/>
      <c r="D14446" s="90"/>
      <c r="E14446" s="90"/>
      <c r="F14446" s="90"/>
      <c r="G14446" s="90"/>
      <c r="H14446" s="90"/>
    </row>
    <row r="14447" spans="1:8">
      <c r="A14447" s="90"/>
      <c r="B14447" s="90"/>
      <c r="C14447" s="90"/>
      <c r="D14447" s="90"/>
      <c r="E14447" s="90"/>
      <c r="F14447" s="90"/>
      <c r="G14447" s="90"/>
      <c r="H14447" s="90"/>
    </row>
    <row r="14448" spans="1:8">
      <c r="A14448" s="90"/>
      <c r="B14448" s="90"/>
      <c r="C14448" s="90"/>
      <c r="D14448" s="90"/>
      <c r="E14448" s="90"/>
      <c r="F14448" s="90"/>
      <c r="G14448" s="90"/>
      <c r="H14448" s="90"/>
    </row>
    <row r="14449" spans="1:8">
      <c r="A14449" s="90"/>
      <c r="B14449" s="90"/>
      <c r="C14449" s="90"/>
      <c r="D14449" s="90"/>
      <c r="E14449" s="90"/>
      <c r="F14449" s="90"/>
      <c r="G14449" s="90"/>
      <c r="H14449" s="90"/>
    </row>
    <row r="14450" spans="1:8">
      <c r="A14450" s="90"/>
      <c r="B14450" s="90"/>
      <c r="C14450" s="90"/>
      <c r="D14450" s="90"/>
      <c r="E14450" s="90"/>
      <c r="F14450" s="90"/>
      <c r="G14450" s="90"/>
      <c r="H14450" s="90"/>
    </row>
    <row r="14451" spans="1:8">
      <c r="A14451" s="90"/>
      <c r="B14451" s="90"/>
      <c r="C14451" s="90"/>
      <c r="D14451" s="90"/>
      <c r="E14451" s="90"/>
      <c r="F14451" s="90"/>
      <c r="G14451" s="90"/>
      <c r="H14451" s="90"/>
    </row>
    <row r="14452" spans="1:8">
      <c r="A14452" s="90"/>
      <c r="B14452" s="90"/>
      <c r="C14452" s="90"/>
      <c r="D14452" s="90"/>
      <c r="E14452" s="90"/>
      <c r="F14452" s="90"/>
      <c r="G14452" s="90"/>
      <c r="H14452" s="90"/>
    </row>
    <row r="14453" spans="1:8">
      <c r="A14453" s="90"/>
      <c r="B14453" s="90"/>
      <c r="C14453" s="90"/>
      <c r="D14453" s="90"/>
      <c r="E14453" s="90"/>
      <c r="F14453" s="90"/>
      <c r="G14453" s="90"/>
      <c r="H14453" s="90"/>
    </row>
    <row r="14454" spans="1:8">
      <c r="A14454" s="90"/>
      <c r="B14454" s="90"/>
      <c r="C14454" s="90"/>
      <c r="D14454" s="90"/>
      <c r="E14454" s="90"/>
      <c r="F14454" s="90"/>
      <c r="G14454" s="90"/>
      <c r="H14454" s="90"/>
    </row>
    <row r="14455" spans="1:8">
      <c r="A14455" s="90"/>
      <c r="B14455" s="90"/>
      <c r="C14455" s="90"/>
      <c r="D14455" s="90"/>
      <c r="E14455" s="90"/>
      <c r="F14455" s="90"/>
      <c r="G14455" s="90"/>
      <c r="H14455" s="90"/>
    </row>
    <row r="14456" spans="1:8">
      <c r="A14456" s="90"/>
      <c r="B14456" s="90"/>
      <c r="C14456" s="90"/>
      <c r="D14456" s="90"/>
      <c r="E14456" s="90"/>
      <c r="F14456" s="90"/>
      <c r="G14456" s="90"/>
      <c r="H14456" s="90"/>
    </row>
    <row r="14457" spans="1:8">
      <c r="A14457" s="90"/>
      <c r="B14457" s="90"/>
      <c r="C14457" s="90"/>
      <c r="D14457" s="90"/>
      <c r="E14457" s="90"/>
      <c r="F14457" s="90"/>
      <c r="G14457" s="90"/>
      <c r="H14457" s="90"/>
    </row>
    <row r="14458" spans="1:8">
      <c r="A14458" s="90"/>
      <c r="B14458" s="90"/>
      <c r="C14458" s="90"/>
      <c r="D14458" s="90"/>
      <c r="E14458" s="90"/>
      <c r="F14458" s="90"/>
      <c r="G14458" s="90"/>
      <c r="H14458" s="90"/>
    </row>
    <row r="14459" spans="1:8">
      <c r="A14459" s="90"/>
      <c r="B14459" s="90"/>
      <c r="C14459" s="90"/>
      <c r="D14459" s="90"/>
      <c r="E14459" s="90"/>
      <c r="F14459" s="90"/>
      <c r="G14459" s="90"/>
      <c r="H14459" s="90"/>
    </row>
    <row r="14460" spans="1:8">
      <c r="A14460" s="90"/>
      <c r="B14460" s="90"/>
      <c r="C14460" s="90"/>
      <c r="D14460" s="90"/>
      <c r="E14460" s="90"/>
      <c r="F14460" s="90"/>
      <c r="G14460" s="90"/>
      <c r="H14460" s="90"/>
    </row>
    <row r="14461" spans="1:8">
      <c r="A14461" s="90"/>
      <c r="B14461" s="90"/>
      <c r="C14461" s="90"/>
      <c r="D14461" s="90"/>
      <c r="E14461" s="90"/>
      <c r="F14461" s="90"/>
      <c r="G14461" s="90"/>
      <c r="H14461" s="90"/>
    </row>
    <row r="14462" spans="1:8">
      <c r="A14462" s="90"/>
      <c r="B14462" s="90"/>
      <c r="C14462" s="90"/>
      <c r="D14462" s="90"/>
      <c r="E14462" s="90"/>
      <c r="F14462" s="90"/>
      <c r="G14462" s="90"/>
      <c r="H14462" s="90"/>
    </row>
    <row r="14463" spans="1:8">
      <c r="A14463" s="90"/>
      <c r="B14463" s="90"/>
      <c r="C14463" s="90"/>
      <c r="D14463" s="90"/>
      <c r="E14463" s="90"/>
      <c r="F14463" s="90"/>
      <c r="G14463" s="90"/>
      <c r="H14463" s="90"/>
    </row>
    <row r="14464" spans="1:8">
      <c r="A14464" s="90"/>
      <c r="B14464" s="90"/>
      <c r="C14464" s="90"/>
      <c r="D14464" s="90"/>
      <c r="E14464" s="90"/>
      <c r="F14464" s="90"/>
      <c r="G14464" s="90"/>
      <c r="H14464" s="90"/>
    </row>
    <row r="14465" spans="1:8">
      <c r="A14465" s="90"/>
      <c r="B14465" s="90"/>
      <c r="C14465" s="90"/>
      <c r="D14465" s="90"/>
      <c r="E14465" s="90"/>
      <c r="F14465" s="90"/>
      <c r="G14465" s="90"/>
      <c r="H14465" s="90"/>
    </row>
    <row r="14466" spans="1:8">
      <c r="A14466" s="90"/>
      <c r="B14466" s="90"/>
      <c r="C14466" s="90"/>
      <c r="D14466" s="90"/>
      <c r="E14466" s="90"/>
      <c r="F14466" s="90"/>
      <c r="G14466" s="90"/>
      <c r="H14466" s="90"/>
    </row>
    <row r="14467" spans="1:8">
      <c r="A14467" s="90"/>
      <c r="B14467" s="90"/>
      <c r="C14467" s="90"/>
      <c r="D14467" s="90"/>
      <c r="E14467" s="90"/>
      <c r="F14467" s="90"/>
      <c r="G14467" s="90"/>
      <c r="H14467" s="90"/>
    </row>
    <row r="14468" spans="1:8">
      <c r="A14468" s="90"/>
      <c r="B14468" s="90"/>
      <c r="C14468" s="90"/>
      <c r="D14468" s="90"/>
      <c r="E14468" s="90"/>
      <c r="F14468" s="90"/>
      <c r="G14468" s="90"/>
      <c r="H14468" s="90"/>
    </row>
    <row r="14469" spans="1:8">
      <c r="A14469" s="90"/>
      <c r="B14469" s="90"/>
      <c r="C14469" s="90"/>
      <c r="D14469" s="90"/>
      <c r="E14469" s="90"/>
      <c r="F14469" s="90"/>
      <c r="G14469" s="90"/>
      <c r="H14469" s="90"/>
    </row>
    <row r="14470" spans="1:8">
      <c r="A14470" s="90"/>
      <c r="B14470" s="90"/>
      <c r="C14470" s="90"/>
      <c r="D14470" s="90"/>
      <c r="E14470" s="90"/>
      <c r="F14470" s="90"/>
      <c r="G14470" s="90"/>
      <c r="H14470" s="90"/>
    </row>
    <row r="14471" spans="1:8">
      <c r="A14471" s="90"/>
      <c r="B14471" s="90"/>
      <c r="C14471" s="90"/>
      <c r="D14471" s="90"/>
      <c r="E14471" s="90"/>
      <c r="F14471" s="90"/>
      <c r="G14471" s="90"/>
      <c r="H14471" s="90"/>
    </row>
    <row r="14472" spans="1:8">
      <c r="A14472" s="90"/>
      <c r="B14472" s="90"/>
      <c r="C14472" s="90"/>
      <c r="D14472" s="90"/>
      <c r="E14472" s="90"/>
      <c r="F14472" s="90"/>
      <c r="G14472" s="90"/>
      <c r="H14472" s="90"/>
    </row>
    <row r="14473" spans="1:8">
      <c r="A14473" s="90"/>
      <c r="B14473" s="90"/>
      <c r="C14473" s="90"/>
      <c r="D14473" s="90"/>
      <c r="E14473" s="90"/>
      <c r="F14473" s="90"/>
      <c r="G14473" s="90"/>
      <c r="H14473" s="90"/>
    </row>
    <row r="14474" spans="1:8">
      <c r="A14474" s="90"/>
      <c r="B14474" s="90"/>
      <c r="C14474" s="90"/>
      <c r="D14474" s="90"/>
      <c r="E14474" s="90"/>
      <c r="F14474" s="90"/>
      <c r="G14474" s="90"/>
      <c r="H14474" s="90"/>
    </row>
    <row r="14475" spans="1:8">
      <c r="A14475" s="90"/>
      <c r="B14475" s="90"/>
      <c r="C14475" s="90"/>
      <c r="D14475" s="90"/>
      <c r="E14475" s="90"/>
      <c r="F14475" s="90"/>
      <c r="G14475" s="90"/>
      <c r="H14475" s="90"/>
    </row>
    <row r="14476" spans="1:8">
      <c r="A14476" s="90"/>
      <c r="B14476" s="90"/>
      <c r="C14476" s="90"/>
      <c r="D14476" s="90"/>
      <c r="E14476" s="90"/>
      <c r="F14476" s="90"/>
      <c r="G14476" s="90"/>
      <c r="H14476" s="90"/>
    </row>
    <row r="14477" spans="1:8">
      <c r="A14477" s="90"/>
      <c r="B14477" s="90"/>
      <c r="C14477" s="90"/>
      <c r="D14477" s="90"/>
      <c r="E14477" s="90"/>
      <c r="F14477" s="90"/>
      <c r="G14477" s="90"/>
      <c r="H14477" s="90"/>
    </row>
    <row r="14478" spans="1:8">
      <c r="A14478" s="90"/>
      <c r="B14478" s="90"/>
      <c r="C14478" s="90"/>
      <c r="D14478" s="90"/>
      <c r="E14478" s="90"/>
      <c r="F14478" s="90"/>
      <c r="G14478" s="90"/>
      <c r="H14478" s="90"/>
    </row>
    <row r="14479" spans="1:8">
      <c r="A14479" s="90"/>
      <c r="B14479" s="90"/>
      <c r="C14479" s="90"/>
      <c r="D14479" s="90"/>
      <c r="E14479" s="90"/>
      <c r="F14479" s="90"/>
      <c r="G14479" s="90"/>
      <c r="H14479" s="90"/>
    </row>
    <row r="14480" spans="1:8">
      <c r="A14480" s="90"/>
      <c r="B14480" s="90"/>
      <c r="C14480" s="90"/>
      <c r="D14480" s="90"/>
      <c r="E14480" s="90"/>
      <c r="F14480" s="90"/>
      <c r="G14480" s="90"/>
      <c r="H14480" s="90"/>
    </row>
    <row r="14481" spans="1:8">
      <c r="A14481" s="90"/>
      <c r="B14481" s="90"/>
      <c r="C14481" s="90"/>
      <c r="D14481" s="90"/>
      <c r="E14481" s="90"/>
      <c r="F14481" s="90"/>
      <c r="G14481" s="90"/>
      <c r="H14481" s="90"/>
    </row>
    <row r="14482" spans="1:8">
      <c r="A14482" s="90"/>
      <c r="B14482" s="90"/>
      <c r="C14482" s="90"/>
      <c r="D14482" s="90"/>
      <c r="E14482" s="90"/>
      <c r="F14482" s="90"/>
      <c r="G14482" s="90"/>
      <c r="H14482" s="90"/>
    </row>
    <row r="14483" spans="1:8">
      <c r="A14483" s="90"/>
      <c r="B14483" s="90"/>
      <c r="C14483" s="90"/>
      <c r="D14483" s="90"/>
      <c r="E14483" s="90"/>
      <c r="F14483" s="90"/>
      <c r="G14483" s="90"/>
      <c r="H14483" s="90"/>
    </row>
    <row r="14484" spans="1:8">
      <c r="A14484" s="90"/>
      <c r="B14484" s="90"/>
      <c r="C14484" s="90"/>
      <c r="D14484" s="90"/>
      <c r="E14484" s="90"/>
      <c r="F14484" s="90"/>
      <c r="G14484" s="90"/>
      <c r="H14484" s="90"/>
    </row>
    <row r="14485" spans="1:8">
      <c r="A14485" s="90"/>
      <c r="B14485" s="90"/>
      <c r="C14485" s="90"/>
      <c r="D14485" s="90"/>
      <c r="E14485" s="90"/>
      <c r="F14485" s="90"/>
      <c r="G14485" s="90"/>
      <c r="H14485" s="90"/>
    </row>
    <row r="14486" spans="1:8">
      <c r="A14486" s="90"/>
      <c r="B14486" s="90"/>
      <c r="C14486" s="90"/>
      <c r="D14486" s="90"/>
      <c r="E14486" s="90"/>
      <c r="F14486" s="90"/>
      <c r="G14486" s="90"/>
      <c r="H14486" s="90"/>
    </row>
    <row r="14487" spans="1:8">
      <c r="A14487" s="90"/>
      <c r="B14487" s="90"/>
      <c r="C14487" s="90"/>
      <c r="D14487" s="90"/>
      <c r="E14487" s="90"/>
      <c r="F14487" s="90"/>
      <c r="G14487" s="90"/>
      <c r="H14487" s="90"/>
    </row>
    <row r="14488" spans="1:8">
      <c r="A14488" s="90"/>
      <c r="B14488" s="90"/>
      <c r="C14488" s="90"/>
      <c r="D14488" s="90"/>
      <c r="E14488" s="90"/>
      <c r="F14488" s="90"/>
      <c r="G14488" s="90"/>
      <c r="H14488" s="90"/>
    </row>
    <row r="14489" spans="1:8">
      <c r="A14489" s="90"/>
      <c r="B14489" s="90"/>
      <c r="C14489" s="90"/>
      <c r="D14489" s="90"/>
      <c r="E14489" s="90"/>
      <c r="F14489" s="90"/>
      <c r="G14489" s="90"/>
      <c r="H14489" s="90"/>
    </row>
    <row r="14490" spans="1:8">
      <c r="A14490" s="90"/>
      <c r="B14490" s="90"/>
      <c r="C14490" s="90"/>
      <c r="D14490" s="90"/>
      <c r="E14490" s="90"/>
      <c r="F14490" s="90"/>
      <c r="G14490" s="90"/>
      <c r="H14490" s="90"/>
    </row>
    <row r="14491" spans="1:8">
      <c r="A14491" s="90"/>
      <c r="B14491" s="90"/>
      <c r="C14491" s="90"/>
      <c r="D14491" s="90"/>
      <c r="E14491" s="90"/>
      <c r="F14491" s="90"/>
      <c r="G14491" s="90"/>
      <c r="H14491" s="90"/>
    </row>
    <row r="14492" spans="1:8">
      <c r="A14492" s="90"/>
      <c r="B14492" s="90"/>
      <c r="C14492" s="90"/>
      <c r="D14492" s="90"/>
      <c r="E14492" s="90"/>
      <c r="F14492" s="90"/>
      <c r="G14492" s="90"/>
      <c r="H14492" s="90"/>
    </row>
    <row r="14493" spans="1:8">
      <c r="A14493" s="90"/>
      <c r="B14493" s="90"/>
      <c r="C14493" s="90"/>
      <c r="D14493" s="90"/>
      <c r="E14493" s="90"/>
      <c r="F14493" s="90"/>
      <c r="G14493" s="90"/>
      <c r="H14493" s="90"/>
    </row>
    <row r="14494" spans="1:8">
      <c r="A14494" s="90"/>
      <c r="B14494" s="90"/>
      <c r="C14494" s="90"/>
      <c r="D14494" s="90"/>
      <c r="E14494" s="90"/>
      <c r="F14494" s="90"/>
      <c r="G14494" s="90"/>
      <c r="H14494" s="90"/>
    </row>
    <row r="14495" spans="1:8">
      <c r="A14495" s="90"/>
      <c r="B14495" s="90"/>
      <c r="C14495" s="90"/>
      <c r="D14495" s="90"/>
      <c r="E14495" s="90"/>
      <c r="F14495" s="90"/>
      <c r="G14495" s="90"/>
      <c r="H14495" s="90"/>
    </row>
    <row r="14496" spans="1:8">
      <c r="A14496" s="90"/>
      <c r="B14496" s="90"/>
      <c r="C14496" s="90"/>
      <c r="D14496" s="90"/>
      <c r="E14496" s="90"/>
      <c r="F14496" s="90"/>
      <c r="G14496" s="90"/>
      <c r="H14496" s="90"/>
    </row>
    <row r="14497" spans="1:8">
      <c r="A14497" s="90"/>
      <c r="B14497" s="90"/>
      <c r="C14497" s="90"/>
      <c r="D14497" s="90"/>
      <c r="E14497" s="90"/>
      <c r="F14497" s="90"/>
      <c r="G14497" s="90"/>
      <c r="H14497" s="90"/>
    </row>
    <row r="14498" spans="1:8">
      <c r="A14498" s="90"/>
      <c r="B14498" s="90"/>
      <c r="C14498" s="90"/>
      <c r="D14498" s="90"/>
      <c r="E14498" s="90"/>
      <c r="F14498" s="90"/>
      <c r="G14498" s="90"/>
      <c r="H14498" s="90"/>
    </row>
    <row r="14499" spans="1:8">
      <c r="A14499" s="90"/>
      <c r="B14499" s="90"/>
      <c r="C14499" s="90"/>
      <c r="D14499" s="90"/>
      <c r="E14499" s="90"/>
      <c r="F14499" s="90"/>
      <c r="G14499" s="90"/>
      <c r="H14499" s="90"/>
    </row>
    <row r="14500" spans="1:8">
      <c r="A14500" s="90"/>
      <c r="B14500" s="90"/>
      <c r="C14500" s="90"/>
      <c r="D14500" s="90"/>
      <c r="E14500" s="90"/>
      <c r="F14500" s="90"/>
      <c r="G14500" s="90"/>
      <c r="H14500" s="90"/>
    </row>
    <row r="14501" spans="1:8">
      <c r="A14501" s="90"/>
      <c r="B14501" s="90"/>
      <c r="C14501" s="90"/>
      <c r="D14501" s="90"/>
      <c r="E14501" s="90"/>
      <c r="F14501" s="90"/>
      <c r="G14501" s="90"/>
      <c r="H14501" s="90"/>
    </row>
    <row r="14502" spans="1:8">
      <c r="A14502" s="90"/>
      <c r="B14502" s="90"/>
      <c r="C14502" s="90"/>
      <c r="D14502" s="90"/>
      <c r="E14502" s="90"/>
      <c r="F14502" s="90"/>
      <c r="G14502" s="90"/>
      <c r="H14502" s="90"/>
    </row>
    <row r="14503" spans="1:8">
      <c r="A14503" s="90"/>
      <c r="B14503" s="90"/>
      <c r="C14503" s="90"/>
      <c r="D14503" s="90"/>
      <c r="E14503" s="90"/>
      <c r="F14503" s="90"/>
      <c r="G14503" s="90"/>
      <c r="H14503" s="90"/>
    </row>
    <row r="14504" spans="1:8">
      <c r="A14504" s="90"/>
      <c r="B14504" s="90"/>
      <c r="C14504" s="90"/>
      <c r="D14504" s="90"/>
      <c r="E14504" s="90"/>
      <c r="F14504" s="90"/>
      <c r="G14504" s="90"/>
      <c r="H14504" s="90"/>
    </row>
    <row r="14505" spans="1:8">
      <c r="A14505" s="90"/>
      <c r="B14505" s="90"/>
      <c r="C14505" s="90"/>
      <c r="D14505" s="90"/>
      <c r="E14505" s="90"/>
      <c r="F14505" s="90"/>
      <c r="G14505" s="90"/>
      <c r="H14505" s="90"/>
    </row>
    <row r="14506" spans="1:8">
      <c r="A14506" s="90"/>
      <c r="B14506" s="90"/>
      <c r="C14506" s="90"/>
      <c r="D14506" s="90"/>
      <c r="E14506" s="90"/>
      <c r="F14506" s="90"/>
      <c r="G14506" s="90"/>
      <c r="H14506" s="90"/>
    </row>
    <row r="14507" spans="1:8">
      <c r="A14507" s="90"/>
      <c r="B14507" s="90"/>
      <c r="C14507" s="90"/>
      <c r="D14507" s="90"/>
      <c r="E14507" s="90"/>
      <c r="F14507" s="90"/>
      <c r="G14507" s="90"/>
      <c r="H14507" s="90"/>
    </row>
    <row r="14508" spans="1:8">
      <c r="A14508" s="90"/>
      <c r="B14508" s="90"/>
      <c r="C14508" s="90"/>
      <c r="D14508" s="90"/>
      <c r="E14508" s="90"/>
      <c r="F14508" s="90"/>
      <c r="G14508" s="90"/>
      <c r="H14508" s="90"/>
    </row>
    <row r="14509" spans="1:8">
      <c r="A14509" s="90"/>
      <c r="B14509" s="90"/>
      <c r="C14509" s="90"/>
      <c r="D14509" s="90"/>
      <c r="E14509" s="90"/>
      <c r="F14509" s="90"/>
      <c r="G14509" s="90"/>
      <c r="H14509" s="90"/>
    </row>
    <row r="14510" spans="1:8">
      <c r="A14510" s="90"/>
      <c r="B14510" s="90"/>
      <c r="C14510" s="90"/>
      <c r="D14510" s="90"/>
      <c r="E14510" s="90"/>
      <c r="F14510" s="90"/>
      <c r="G14510" s="90"/>
      <c r="H14510" s="90"/>
    </row>
    <row r="14511" spans="1:8">
      <c r="A14511" s="90"/>
      <c r="B14511" s="90"/>
      <c r="C14511" s="90"/>
      <c r="D14511" s="90"/>
      <c r="E14511" s="90"/>
      <c r="F14511" s="90"/>
      <c r="G14511" s="90"/>
      <c r="H14511" s="90"/>
    </row>
    <row r="14512" spans="1:8">
      <c r="A14512" s="90"/>
      <c r="B14512" s="90"/>
      <c r="C14512" s="90"/>
      <c r="D14512" s="90"/>
      <c r="E14512" s="90"/>
      <c r="F14512" s="90"/>
      <c r="G14512" s="90"/>
      <c r="H14512" s="90"/>
    </row>
    <row r="14513" spans="1:8">
      <c r="A14513" s="90"/>
      <c r="B14513" s="90"/>
      <c r="C14513" s="90"/>
      <c r="D14513" s="90"/>
      <c r="E14513" s="90"/>
      <c r="F14513" s="90"/>
      <c r="G14513" s="90"/>
      <c r="H14513" s="90"/>
    </row>
    <row r="14514" spans="1:8">
      <c r="A14514" s="90"/>
      <c r="B14514" s="90"/>
      <c r="C14514" s="90"/>
      <c r="D14514" s="90"/>
      <c r="E14514" s="90"/>
      <c r="F14514" s="90"/>
      <c r="G14514" s="90"/>
      <c r="H14514" s="90"/>
    </row>
    <row r="14515" spans="1:8">
      <c r="A14515" s="90"/>
      <c r="B14515" s="90"/>
      <c r="C14515" s="90"/>
      <c r="D14515" s="90"/>
      <c r="E14515" s="90"/>
      <c r="F14515" s="90"/>
      <c r="G14515" s="90"/>
      <c r="H14515" s="90"/>
    </row>
    <row r="14516" spans="1:8">
      <c r="A14516" s="90"/>
      <c r="B14516" s="90"/>
      <c r="C14516" s="90"/>
      <c r="D14516" s="90"/>
      <c r="E14516" s="90"/>
      <c r="F14516" s="90"/>
      <c r="G14516" s="90"/>
      <c r="H14516" s="90"/>
    </row>
    <row r="14517" spans="1:8">
      <c r="A14517" s="90"/>
      <c r="B14517" s="90"/>
      <c r="C14517" s="90"/>
      <c r="D14517" s="90"/>
      <c r="E14517" s="90"/>
      <c r="F14517" s="90"/>
      <c r="G14517" s="90"/>
      <c r="H14517" s="90"/>
    </row>
    <row r="14518" spans="1:8">
      <c r="A14518" s="90"/>
      <c r="B14518" s="90"/>
      <c r="C14518" s="90"/>
      <c r="D14518" s="90"/>
      <c r="E14518" s="90"/>
      <c r="F14518" s="90"/>
      <c r="G14518" s="90"/>
      <c r="H14518" s="90"/>
    </row>
    <row r="14519" spans="1:8">
      <c r="A14519" s="90"/>
      <c r="B14519" s="90"/>
      <c r="C14519" s="90"/>
      <c r="D14519" s="90"/>
      <c r="E14519" s="90"/>
      <c r="F14519" s="90"/>
      <c r="G14519" s="90"/>
      <c r="H14519" s="90"/>
    </row>
    <row r="14520" spans="1:8">
      <c r="A14520" s="90"/>
      <c r="B14520" s="90"/>
      <c r="C14520" s="90"/>
      <c r="D14520" s="90"/>
      <c r="E14520" s="90"/>
      <c r="F14520" s="90"/>
      <c r="G14520" s="90"/>
      <c r="H14520" s="90"/>
    </row>
    <row r="14521" spans="1:8">
      <c r="A14521" s="90"/>
      <c r="B14521" s="90"/>
      <c r="C14521" s="90"/>
      <c r="D14521" s="90"/>
      <c r="E14521" s="90"/>
      <c r="F14521" s="90"/>
      <c r="G14521" s="90"/>
      <c r="H14521" s="90"/>
    </row>
    <row r="14522" spans="1:8">
      <c r="A14522" s="90"/>
      <c r="B14522" s="90"/>
      <c r="C14522" s="90"/>
      <c r="D14522" s="90"/>
      <c r="E14522" s="90"/>
      <c r="F14522" s="90"/>
      <c r="G14522" s="90"/>
      <c r="H14522" s="90"/>
    </row>
    <row r="14523" spans="1:8">
      <c r="A14523" s="90"/>
      <c r="B14523" s="90"/>
      <c r="C14523" s="90"/>
      <c r="D14523" s="90"/>
      <c r="E14523" s="90"/>
      <c r="F14523" s="90"/>
      <c r="G14523" s="90"/>
      <c r="H14523" s="90"/>
    </row>
    <row r="14524" spans="1:8">
      <c r="A14524" s="90"/>
      <c r="B14524" s="90"/>
      <c r="C14524" s="90"/>
      <c r="D14524" s="90"/>
      <c r="E14524" s="90"/>
      <c r="F14524" s="90"/>
      <c r="G14524" s="90"/>
      <c r="H14524" s="90"/>
    </row>
    <row r="14525" spans="1:8">
      <c r="A14525" s="90"/>
      <c r="B14525" s="90"/>
      <c r="C14525" s="90"/>
      <c r="D14525" s="90"/>
      <c r="E14525" s="90"/>
      <c r="F14525" s="90"/>
      <c r="G14525" s="90"/>
      <c r="H14525" s="90"/>
    </row>
    <row r="14526" spans="1:8">
      <c r="A14526" s="90"/>
      <c r="B14526" s="90"/>
      <c r="C14526" s="90"/>
      <c r="D14526" s="90"/>
      <c r="E14526" s="90"/>
      <c r="F14526" s="90"/>
      <c r="G14526" s="90"/>
      <c r="H14526" s="90"/>
    </row>
    <row r="14527" spans="1:8">
      <c r="A14527" s="90"/>
      <c r="B14527" s="90"/>
      <c r="C14527" s="90"/>
      <c r="D14527" s="90"/>
      <c r="E14527" s="90"/>
      <c r="F14527" s="90"/>
      <c r="G14527" s="90"/>
      <c r="H14527" s="90"/>
    </row>
    <row r="14528" spans="1:8">
      <c r="A14528" s="90"/>
      <c r="B14528" s="90"/>
      <c r="C14528" s="90"/>
      <c r="D14528" s="90"/>
      <c r="E14528" s="90"/>
      <c r="F14528" s="90"/>
      <c r="G14528" s="90"/>
      <c r="H14528" s="90"/>
    </row>
    <row r="14529" spans="1:8">
      <c r="A14529" s="90"/>
      <c r="B14529" s="90"/>
      <c r="C14529" s="90"/>
      <c r="D14529" s="90"/>
      <c r="E14529" s="90"/>
      <c r="F14529" s="90"/>
      <c r="G14529" s="90"/>
      <c r="H14529" s="90"/>
    </row>
    <row r="14530" spans="1:8">
      <c r="A14530" s="90"/>
      <c r="B14530" s="90"/>
      <c r="C14530" s="90"/>
      <c r="D14530" s="90"/>
      <c r="E14530" s="90"/>
      <c r="F14530" s="90"/>
      <c r="G14530" s="90"/>
      <c r="H14530" s="90"/>
    </row>
    <row r="14531" spans="1:8">
      <c r="A14531" s="90"/>
      <c r="B14531" s="90"/>
      <c r="C14531" s="90"/>
      <c r="D14531" s="90"/>
      <c r="E14531" s="90"/>
      <c r="F14531" s="90"/>
      <c r="G14531" s="90"/>
      <c r="H14531" s="90"/>
    </row>
    <row r="14532" spans="1:8">
      <c r="A14532" s="90"/>
      <c r="B14532" s="90"/>
      <c r="C14532" s="90"/>
      <c r="D14532" s="90"/>
      <c r="E14532" s="90"/>
      <c r="F14532" s="90"/>
      <c r="G14532" s="90"/>
      <c r="H14532" s="90"/>
    </row>
    <row r="14533" spans="1:8">
      <c r="A14533" s="90"/>
      <c r="B14533" s="90"/>
      <c r="C14533" s="90"/>
      <c r="D14533" s="90"/>
      <c r="E14533" s="90"/>
      <c r="F14533" s="90"/>
      <c r="G14533" s="90"/>
      <c r="H14533" s="90"/>
    </row>
    <row r="14534" spans="1:8">
      <c r="A14534" s="90"/>
      <c r="B14534" s="90"/>
      <c r="C14534" s="90"/>
      <c r="D14534" s="90"/>
      <c r="E14534" s="90"/>
      <c r="F14534" s="90"/>
      <c r="G14534" s="90"/>
      <c r="H14534" s="90"/>
    </row>
    <row r="14535" spans="1:8">
      <c r="A14535" s="90"/>
      <c r="B14535" s="90"/>
      <c r="C14535" s="90"/>
      <c r="D14535" s="90"/>
      <c r="E14535" s="90"/>
      <c r="F14535" s="90"/>
      <c r="G14535" s="90"/>
      <c r="H14535" s="90"/>
    </row>
    <row r="14536" spans="1:8">
      <c r="A14536" s="90"/>
      <c r="B14536" s="90"/>
      <c r="C14536" s="90"/>
      <c r="D14536" s="90"/>
      <c r="E14536" s="90"/>
      <c r="F14536" s="90"/>
      <c r="G14536" s="90"/>
      <c r="H14536" s="90"/>
    </row>
    <row r="14537" spans="1:8">
      <c r="A14537" s="90"/>
      <c r="B14537" s="90"/>
      <c r="C14537" s="90"/>
      <c r="D14537" s="90"/>
      <c r="E14537" s="90"/>
      <c r="F14537" s="90"/>
      <c r="G14537" s="90"/>
      <c r="H14537" s="90"/>
    </row>
    <row r="14538" spans="1:8">
      <c r="A14538" s="90"/>
      <c r="B14538" s="90"/>
      <c r="C14538" s="90"/>
      <c r="D14538" s="90"/>
      <c r="E14538" s="90"/>
      <c r="F14538" s="90"/>
      <c r="G14538" s="90"/>
      <c r="H14538" s="90"/>
    </row>
    <row r="14539" spans="1:8">
      <c r="A14539" s="90"/>
      <c r="B14539" s="90"/>
      <c r="C14539" s="90"/>
      <c r="D14539" s="90"/>
      <c r="E14539" s="90"/>
      <c r="F14539" s="90"/>
      <c r="G14539" s="90"/>
      <c r="H14539" s="90"/>
    </row>
    <row r="14540" spans="1:8">
      <c r="A14540" s="90"/>
      <c r="B14540" s="90"/>
      <c r="C14540" s="90"/>
      <c r="D14540" s="90"/>
      <c r="E14540" s="90"/>
      <c r="F14540" s="90"/>
      <c r="G14540" s="90"/>
      <c r="H14540" s="90"/>
    </row>
    <row r="14541" spans="1:8">
      <c r="A14541" s="90"/>
      <c r="B14541" s="90"/>
      <c r="C14541" s="90"/>
      <c r="D14541" s="90"/>
      <c r="E14541" s="90"/>
      <c r="F14541" s="90"/>
      <c r="G14541" s="90"/>
      <c r="H14541" s="90"/>
    </row>
    <row r="14542" spans="1:8">
      <c r="A14542" s="90"/>
      <c r="B14542" s="90"/>
      <c r="C14542" s="90"/>
      <c r="D14542" s="90"/>
      <c r="E14542" s="90"/>
      <c r="F14542" s="90"/>
      <c r="G14542" s="90"/>
      <c r="H14542" s="90"/>
    </row>
    <row r="14543" spans="1:8">
      <c r="A14543" s="90"/>
      <c r="B14543" s="90"/>
      <c r="C14543" s="90"/>
      <c r="D14543" s="90"/>
      <c r="E14543" s="90"/>
      <c r="F14543" s="90"/>
      <c r="G14543" s="90"/>
      <c r="H14543" s="90"/>
    </row>
    <row r="14544" spans="1:8">
      <c r="A14544" s="90"/>
      <c r="B14544" s="90"/>
      <c r="C14544" s="90"/>
      <c r="D14544" s="90"/>
      <c r="E14544" s="90"/>
      <c r="F14544" s="90"/>
      <c r="G14544" s="90"/>
      <c r="H14544" s="90"/>
    </row>
    <row r="14545" spans="1:8">
      <c r="A14545" s="90"/>
      <c r="B14545" s="90"/>
      <c r="C14545" s="90"/>
      <c r="D14545" s="90"/>
      <c r="E14545" s="90"/>
      <c r="F14545" s="90"/>
      <c r="G14545" s="90"/>
      <c r="H14545" s="90"/>
    </row>
    <row r="14546" spans="1:8">
      <c r="A14546" s="90"/>
      <c r="B14546" s="90"/>
      <c r="C14546" s="90"/>
      <c r="D14546" s="90"/>
      <c r="E14546" s="90"/>
      <c r="F14546" s="90"/>
      <c r="G14546" s="90"/>
      <c r="H14546" s="90"/>
    </row>
    <row r="14547" spans="1:8">
      <c r="A14547" s="90"/>
      <c r="B14547" s="90"/>
      <c r="C14547" s="90"/>
      <c r="D14547" s="90"/>
      <c r="E14547" s="90"/>
      <c r="F14547" s="90"/>
      <c r="G14547" s="90"/>
      <c r="H14547" s="90"/>
    </row>
    <row r="14548" spans="1:8">
      <c r="A14548" s="90"/>
      <c r="B14548" s="90"/>
      <c r="C14548" s="90"/>
      <c r="D14548" s="90"/>
      <c r="E14548" s="90"/>
      <c r="F14548" s="90"/>
      <c r="G14548" s="90"/>
      <c r="H14548" s="90"/>
    </row>
    <row r="14549" spans="1:8">
      <c r="A14549" s="90"/>
      <c r="B14549" s="90"/>
      <c r="C14549" s="90"/>
      <c r="D14549" s="90"/>
      <c r="E14549" s="90"/>
      <c r="F14549" s="90"/>
      <c r="G14549" s="90"/>
      <c r="H14549" s="90"/>
    </row>
    <row r="14550" spans="1:8">
      <c r="A14550" s="90"/>
      <c r="B14550" s="90"/>
      <c r="C14550" s="90"/>
      <c r="D14550" s="90"/>
      <c r="E14550" s="90"/>
      <c r="F14550" s="90"/>
      <c r="G14550" s="90"/>
      <c r="H14550" s="90"/>
    </row>
    <row r="14551" spans="1:8">
      <c r="A14551" s="90"/>
      <c r="B14551" s="90"/>
      <c r="C14551" s="90"/>
      <c r="D14551" s="90"/>
      <c r="E14551" s="90"/>
      <c r="F14551" s="90"/>
      <c r="G14551" s="90"/>
      <c r="H14551" s="90"/>
    </row>
    <row r="14552" spans="1:8">
      <c r="A14552" s="90"/>
      <c r="B14552" s="90"/>
      <c r="C14552" s="90"/>
      <c r="D14552" s="90"/>
      <c r="E14552" s="90"/>
      <c r="F14552" s="90"/>
      <c r="G14552" s="90"/>
      <c r="H14552" s="90"/>
    </row>
    <row r="14553" spans="1:8">
      <c r="A14553" s="90"/>
      <c r="B14553" s="90"/>
      <c r="C14553" s="90"/>
      <c r="D14553" s="90"/>
      <c r="E14553" s="90"/>
      <c r="F14553" s="90"/>
      <c r="G14553" s="90"/>
      <c r="H14553" s="90"/>
    </row>
    <row r="14554" spans="1:8">
      <c r="A14554" s="90"/>
      <c r="B14554" s="90"/>
      <c r="C14554" s="90"/>
      <c r="D14554" s="90"/>
      <c r="E14554" s="90"/>
      <c r="F14554" s="90"/>
      <c r="G14554" s="90"/>
      <c r="H14554" s="90"/>
    </row>
    <row r="14555" spans="1:8">
      <c r="A14555" s="90"/>
      <c r="B14555" s="90"/>
      <c r="C14555" s="90"/>
      <c r="D14555" s="90"/>
      <c r="E14555" s="90"/>
      <c r="F14555" s="90"/>
      <c r="G14555" s="90"/>
      <c r="H14555" s="90"/>
    </row>
    <row r="14556" spans="1:8">
      <c r="A14556" s="90"/>
      <c r="B14556" s="90"/>
      <c r="C14556" s="90"/>
      <c r="D14556" s="90"/>
      <c r="E14556" s="90"/>
      <c r="F14556" s="90"/>
      <c r="G14556" s="90"/>
      <c r="H14556" s="90"/>
    </row>
    <row r="14557" spans="1:8">
      <c r="A14557" s="90"/>
      <c r="B14557" s="90"/>
      <c r="C14557" s="90"/>
      <c r="D14557" s="90"/>
      <c r="E14557" s="90"/>
      <c r="F14557" s="90"/>
      <c r="G14557" s="90"/>
      <c r="H14557" s="90"/>
    </row>
    <row r="14558" spans="1:8">
      <c r="A14558" s="90"/>
      <c r="B14558" s="90"/>
      <c r="C14558" s="90"/>
      <c r="D14558" s="90"/>
      <c r="E14558" s="90"/>
      <c r="F14558" s="90"/>
      <c r="G14558" s="90"/>
      <c r="H14558" s="90"/>
    </row>
    <row r="14559" spans="1:8">
      <c r="A14559" s="90"/>
      <c r="B14559" s="90"/>
      <c r="C14559" s="90"/>
      <c r="D14559" s="90"/>
      <c r="E14559" s="90"/>
      <c r="F14559" s="90"/>
      <c r="G14559" s="90"/>
      <c r="H14559" s="90"/>
    </row>
    <row r="14560" spans="1:8">
      <c r="A14560" s="90"/>
      <c r="B14560" s="90"/>
      <c r="C14560" s="90"/>
      <c r="D14560" s="90"/>
      <c r="E14560" s="90"/>
      <c r="F14560" s="90"/>
      <c r="G14560" s="90"/>
      <c r="H14560" s="90"/>
    </row>
    <row r="14561" spans="1:8">
      <c r="A14561" s="90"/>
      <c r="B14561" s="90"/>
      <c r="C14561" s="90"/>
      <c r="D14561" s="90"/>
      <c r="E14561" s="90"/>
      <c r="F14561" s="90"/>
      <c r="G14561" s="90"/>
      <c r="H14561" s="90"/>
    </row>
    <row r="14562" spans="1:8">
      <c r="A14562" s="90"/>
      <c r="B14562" s="90"/>
      <c r="C14562" s="90"/>
      <c r="D14562" s="90"/>
      <c r="E14562" s="90"/>
      <c r="F14562" s="90"/>
      <c r="G14562" s="90"/>
      <c r="H14562" s="90"/>
    </row>
    <row r="14563" spans="1:8">
      <c r="A14563" s="90"/>
      <c r="B14563" s="90"/>
      <c r="C14563" s="90"/>
      <c r="D14563" s="90"/>
      <c r="E14563" s="90"/>
      <c r="F14563" s="90"/>
      <c r="G14563" s="90"/>
      <c r="H14563" s="90"/>
    </row>
    <row r="14564" spans="1:8">
      <c r="A14564" s="90"/>
      <c r="B14564" s="90"/>
      <c r="C14564" s="90"/>
      <c r="D14564" s="90"/>
      <c r="E14564" s="90"/>
      <c r="F14564" s="90"/>
      <c r="G14564" s="90"/>
      <c r="H14564" s="90"/>
    </row>
    <row r="14565" spans="1:8">
      <c r="A14565" s="90"/>
      <c r="B14565" s="90"/>
      <c r="C14565" s="90"/>
      <c r="D14565" s="90"/>
      <c r="E14565" s="90"/>
      <c r="F14565" s="90"/>
      <c r="G14565" s="90"/>
      <c r="H14565" s="90"/>
    </row>
    <row r="14566" spans="1:8">
      <c r="A14566" s="90"/>
      <c r="B14566" s="90"/>
      <c r="C14566" s="90"/>
      <c r="D14566" s="90"/>
      <c r="E14566" s="90"/>
      <c r="F14566" s="90"/>
      <c r="G14566" s="90"/>
      <c r="H14566" s="90"/>
    </row>
    <row r="14567" spans="1:8">
      <c r="A14567" s="90"/>
      <c r="B14567" s="90"/>
      <c r="C14567" s="90"/>
      <c r="D14567" s="90"/>
      <c r="E14567" s="90"/>
      <c r="F14567" s="90"/>
      <c r="G14567" s="90"/>
      <c r="H14567" s="90"/>
    </row>
    <row r="14568" spans="1:8">
      <c r="A14568" s="90"/>
      <c r="B14568" s="90"/>
      <c r="C14568" s="90"/>
      <c r="D14568" s="90"/>
      <c r="E14568" s="90"/>
      <c r="F14568" s="90"/>
      <c r="G14568" s="90"/>
      <c r="H14568" s="90"/>
    </row>
    <row r="14569" spans="1:8">
      <c r="A14569" s="90"/>
      <c r="B14569" s="90"/>
      <c r="C14569" s="90"/>
      <c r="D14569" s="90"/>
      <c r="E14569" s="90"/>
      <c r="F14569" s="90"/>
      <c r="G14569" s="90"/>
      <c r="H14569" s="90"/>
    </row>
    <row r="14570" spans="1:8">
      <c r="A14570" s="90"/>
      <c r="B14570" s="90"/>
      <c r="C14570" s="90"/>
      <c r="D14570" s="90"/>
      <c r="E14570" s="90"/>
      <c r="F14570" s="90"/>
      <c r="G14570" s="90"/>
      <c r="H14570" s="90"/>
    </row>
    <row r="14571" spans="1:8">
      <c r="A14571" s="90"/>
      <c r="B14571" s="90"/>
      <c r="C14571" s="90"/>
      <c r="D14571" s="90"/>
      <c r="E14571" s="90"/>
      <c r="F14571" s="90"/>
      <c r="G14571" s="90"/>
      <c r="H14571" s="90"/>
    </row>
    <row r="14572" spans="1:8">
      <c r="A14572" s="90"/>
      <c r="B14572" s="90"/>
      <c r="C14572" s="90"/>
      <c r="D14572" s="90"/>
      <c r="E14572" s="90"/>
      <c r="F14572" s="90"/>
      <c r="G14572" s="90"/>
      <c r="H14572" s="90"/>
    </row>
    <row r="14573" spans="1:8">
      <c r="A14573" s="90"/>
      <c r="B14573" s="90"/>
      <c r="C14573" s="90"/>
      <c r="D14573" s="90"/>
      <c r="E14573" s="90"/>
      <c r="F14573" s="90"/>
      <c r="G14573" s="90"/>
      <c r="H14573" s="90"/>
    </row>
    <row r="14574" spans="1:8">
      <c r="A14574" s="90"/>
      <c r="B14574" s="90"/>
      <c r="C14574" s="90"/>
      <c r="D14574" s="90"/>
      <c r="E14574" s="90"/>
      <c r="F14574" s="90"/>
      <c r="G14574" s="90"/>
      <c r="H14574" s="90"/>
    </row>
    <row r="14575" spans="1:8">
      <c r="A14575" s="90"/>
      <c r="B14575" s="90"/>
      <c r="C14575" s="90"/>
      <c r="D14575" s="90"/>
      <c r="E14575" s="90"/>
      <c r="F14575" s="90"/>
      <c r="G14575" s="90"/>
      <c r="H14575" s="90"/>
    </row>
    <row r="14576" spans="1:8">
      <c r="A14576" s="90"/>
      <c r="B14576" s="90"/>
      <c r="C14576" s="90"/>
      <c r="D14576" s="90"/>
      <c r="E14576" s="90"/>
      <c r="F14576" s="90"/>
      <c r="G14576" s="90"/>
      <c r="H14576" s="90"/>
    </row>
    <row r="14577" spans="1:8">
      <c r="A14577" s="90"/>
      <c r="B14577" s="90"/>
      <c r="C14577" s="90"/>
      <c r="D14577" s="90"/>
      <c r="E14577" s="90"/>
      <c r="F14577" s="90"/>
      <c r="G14577" s="90"/>
      <c r="H14577" s="90"/>
    </row>
    <row r="14578" spans="1:8">
      <c r="A14578" s="90"/>
      <c r="B14578" s="90"/>
      <c r="C14578" s="90"/>
      <c r="D14578" s="90"/>
      <c r="E14578" s="90"/>
      <c r="F14578" s="90"/>
      <c r="G14578" s="90"/>
      <c r="H14578" s="90"/>
    </row>
    <row r="14579" spans="1:8">
      <c r="A14579" s="90"/>
      <c r="B14579" s="90"/>
      <c r="C14579" s="90"/>
      <c r="D14579" s="90"/>
      <c r="E14579" s="90"/>
      <c r="F14579" s="90"/>
      <c r="G14579" s="90"/>
      <c r="H14579" s="90"/>
    </row>
    <row r="14580" spans="1:8">
      <c r="A14580" s="90"/>
      <c r="B14580" s="90"/>
      <c r="C14580" s="90"/>
      <c r="D14580" s="90"/>
      <c r="E14580" s="90"/>
      <c r="F14580" s="90"/>
      <c r="G14580" s="90"/>
      <c r="H14580" s="90"/>
    </row>
    <row r="14581" spans="1:8">
      <c r="A14581" s="90"/>
      <c r="B14581" s="90"/>
      <c r="C14581" s="90"/>
      <c r="D14581" s="90"/>
      <c r="E14581" s="90"/>
      <c r="F14581" s="90"/>
      <c r="G14581" s="90"/>
      <c r="H14581" s="90"/>
    </row>
    <row r="14582" spans="1:8">
      <c r="A14582" s="90"/>
      <c r="B14582" s="90"/>
      <c r="C14582" s="90"/>
      <c r="D14582" s="90"/>
      <c r="E14582" s="90"/>
      <c r="F14582" s="90"/>
      <c r="G14582" s="90"/>
      <c r="H14582" s="90"/>
    </row>
    <row r="14583" spans="1:8">
      <c r="A14583" s="90"/>
      <c r="B14583" s="90"/>
      <c r="C14583" s="90"/>
      <c r="D14583" s="90"/>
      <c r="E14583" s="90"/>
      <c r="F14583" s="90"/>
      <c r="G14583" s="90"/>
      <c r="H14583" s="90"/>
    </row>
    <row r="14584" spans="1:8">
      <c r="A14584" s="90"/>
      <c r="B14584" s="90"/>
      <c r="C14584" s="90"/>
      <c r="D14584" s="90"/>
      <c r="E14584" s="90"/>
      <c r="F14584" s="90"/>
      <c r="G14584" s="90"/>
      <c r="H14584" s="90"/>
    </row>
    <row r="14585" spans="1:8">
      <c r="A14585" s="90"/>
      <c r="B14585" s="90"/>
      <c r="C14585" s="90"/>
      <c r="D14585" s="90"/>
      <c r="E14585" s="90"/>
      <c r="F14585" s="90"/>
      <c r="G14585" s="90"/>
      <c r="H14585" s="90"/>
    </row>
    <row r="14586" spans="1:8">
      <c r="A14586" s="90"/>
      <c r="B14586" s="90"/>
      <c r="C14586" s="90"/>
      <c r="D14586" s="90"/>
      <c r="E14586" s="90"/>
      <c r="F14586" s="90"/>
      <c r="G14586" s="90"/>
      <c r="H14586" s="90"/>
    </row>
    <row r="14587" spans="1:8">
      <c r="A14587" s="90"/>
      <c r="B14587" s="90"/>
      <c r="C14587" s="90"/>
      <c r="D14587" s="90"/>
      <c r="E14587" s="90"/>
      <c r="F14587" s="90"/>
      <c r="G14587" s="90"/>
      <c r="H14587" s="90"/>
    </row>
    <row r="14588" spans="1:8">
      <c r="A14588" s="90"/>
      <c r="B14588" s="90"/>
      <c r="C14588" s="90"/>
      <c r="D14588" s="90"/>
      <c r="E14588" s="90"/>
      <c r="F14588" s="90"/>
      <c r="G14588" s="90"/>
      <c r="H14588" s="90"/>
    </row>
    <row r="14589" spans="1:8">
      <c r="A14589" s="90"/>
      <c r="B14589" s="90"/>
      <c r="C14589" s="90"/>
      <c r="D14589" s="90"/>
      <c r="E14589" s="90"/>
      <c r="F14589" s="90"/>
      <c r="G14589" s="90"/>
      <c r="H14589" s="90"/>
    </row>
    <row r="14590" spans="1:8">
      <c r="A14590" s="90"/>
      <c r="B14590" s="90"/>
      <c r="C14590" s="90"/>
      <c r="D14590" s="90"/>
      <c r="E14590" s="90"/>
      <c r="F14590" s="90"/>
      <c r="G14590" s="90"/>
      <c r="H14590" s="90"/>
    </row>
    <row r="14591" spans="1:8">
      <c r="A14591" s="90"/>
      <c r="B14591" s="90"/>
      <c r="C14591" s="90"/>
      <c r="D14591" s="90"/>
      <c r="E14591" s="90"/>
      <c r="F14591" s="90"/>
      <c r="G14591" s="90"/>
      <c r="H14591" s="90"/>
    </row>
    <row r="14592" spans="1:8">
      <c r="A14592" s="90"/>
      <c r="B14592" s="90"/>
      <c r="C14592" s="90"/>
      <c r="D14592" s="90"/>
      <c r="E14592" s="90"/>
      <c r="F14592" s="90"/>
      <c r="G14592" s="90"/>
      <c r="H14592" s="90"/>
    </row>
    <row r="14593" spans="1:8">
      <c r="A14593" s="90"/>
      <c r="B14593" s="90"/>
      <c r="C14593" s="90"/>
      <c r="D14593" s="90"/>
      <c r="E14593" s="90"/>
      <c r="F14593" s="90"/>
      <c r="G14593" s="90"/>
      <c r="H14593" s="90"/>
    </row>
    <row r="14594" spans="1:8">
      <c r="A14594" s="90"/>
      <c r="B14594" s="90"/>
      <c r="C14594" s="90"/>
      <c r="D14594" s="90"/>
      <c r="E14594" s="90"/>
      <c r="F14594" s="90"/>
      <c r="G14594" s="90"/>
      <c r="H14594" s="90"/>
    </row>
    <row r="14595" spans="1:8">
      <c r="A14595" s="90"/>
      <c r="B14595" s="90"/>
      <c r="C14595" s="90"/>
      <c r="D14595" s="90"/>
      <c r="E14595" s="90"/>
      <c r="F14595" s="90"/>
      <c r="G14595" s="90"/>
      <c r="H14595" s="90"/>
    </row>
    <row r="14596" spans="1:8">
      <c r="A14596" s="90"/>
      <c r="B14596" s="90"/>
      <c r="C14596" s="90"/>
      <c r="D14596" s="90"/>
      <c r="E14596" s="90"/>
      <c r="F14596" s="90"/>
      <c r="G14596" s="90"/>
      <c r="H14596" s="90"/>
    </row>
    <row r="14597" spans="1:8">
      <c r="A14597" s="90"/>
      <c r="B14597" s="90"/>
      <c r="C14597" s="90"/>
      <c r="D14597" s="90"/>
      <c r="E14597" s="90"/>
      <c r="F14597" s="90"/>
      <c r="G14597" s="90"/>
      <c r="H14597" s="90"/>
    </row>
    <row r="14598" spans="1:8">
      <c r="A14598" s="90"/>
      <c r="B14598" s="90"/>
      <c r="C14598" s="90"/>
      <c r="D14598" s="90"/>
      <c r="E14598" s="90"/>
      <c r="F14598" s="90"/>
      <c r="G14598" s="90"/>
      <c r="H14598" s="90"/>
    </row>
    <row r="14599" spans="1:8">
      <c r="A14599" s="90"/>
      <c r="B14599" s="90"/>
      <c r="C14599" s="90"/>
      <c r="D14599" s="90"/>
      <c r="E14599" s="90"/>
      <c r="F14599" s="90"/>
      <c r="G14599" s="90"/>
      <c r="H14599" s="90"/>
    </row>
    <row r="14600" spans="1:8">
      <c r="A14600" s="90"/>
      <c r="B14600" s="90"/>
      <c r="C14600" s="90"/>
      <c r="D14600" s="90"/>
      <c r="E14600" s="90"/>
      <c r="F14600" s="90"/>
      <c r="G14600" s="90"/>
      <c r="H14600" s="90"/>
    </row>
    <row r="14601" spans="1:8">
      <c r="A14601" s="90"/>
      <c r="B14601" s="90"/>
      <c r="C14601" s="90"/>
      <c r="D14601" s="90"/>
      <c r="E14601" s="90"/>
      <c r="F14601" s="90"/>
      <c r="G14601" s="90"/>
      <c r="H14601" s="90"/>
    </row>
    <row r="14602" spans="1:8">
      <c r="A14602" s="90"/>
      <c r="B14602" s="90"/>
      <c r="C14602" s="90"/>
      <c r="D14602" s="90"/>
      <c r="E14602" s="90"/>
      <c r="F14602" s="90"/>
      <c r="G14602" s="90"/>
      <c r="H14602" s="90"/>
    </row>
    <row r="14603" spans="1:8">
      <c r="A14603" s="90"/>
      <c r="B14603" s="90"/>
      <c r="C14603" s="90"/>
      <c r="D14603" s="90"/>
      <c r="E14603" s="90"/>
      <c r="F14603" s="90"/>
      <c r="G14603" s="90"/>
      <c r="H14603" s="90"/>
    </row>
    <row r="14604" spans="1:8">
      <c r="A14604" s="90"/>
      <c r="B14604" s="90"/>
      <c r="C14604" s="90"/>
      <c r="D14604" s="90"/>
      <c r="E14604" s="90"/>
      <c r="F14604" s="90"/>
      <c r="G14604" s="90"/>
      <c r="H14604" s="90"/>
    </row>
    <row r="14605" spans="1:8">
      <c r="A14605" s="90"/>
      <c r="B14605" s="90"/>
      <c r="C14605" s="90"/>
      <c r="D14605" s="90"/>
      <c r="E14605" s="90"/>
      <c r="F14605" s="90"/>
      <c r="G14605" s="90"/>
      <c r="H14605" s="90"/>
    </row>
    <row r="14606" spans="1:8">
      <c r="A14606" s="90"/>
      <c r="B14606" s="90"/>
      <c r="C14606" s="90"/>
      <c r="D14606" s="90"/>
      <c r="E14606" s="90"/>
      <c r="F14606" s="90"/>
      <c r="G14606" s="90"/>
      <c r="H14606" s="90"/>
    </row>
    <row r="14607" spans="1:8">
      <c r="A14607" s="90"/>
      <c r="B14607" s="90"/>
      <c r="C14607" s="90"/>
      <c r="D14607" s="90"/>
      <c r="E14607" s="90"/>
      <c r="F14607" s="90"/>
      <c r="G14607" s="90"/>
      <c r="H14607" s="90"/>
    </row>
    <row r="14608" spans="1:8">
      <c r="A14608" s="90"/>
      <c r="B14608" s="90"/>
      <c r="C14608" s="90"/>
      <c r="D14608" s="90"/>
      <c r="E14608" s="90"/>
      <c r="F14608" s="90"/>
      <c r="G14608" s="90"/>
      <c r="H14608" s="90"/>
    </row>
    <row r="14609" spans="1:8">
      <c r="A14609" s="90"/>
      <c r="B14609" s="90"/>
      <c r="C14609" s="90"/>
      <c r="D14609" s="90"/>
      <c r="E14609" s="90"/>
      <c r="F14609" s="90"/>
      <c r="G14609" s="90"/>
      <c r="H14609" s="90"/>
    </row>
    <row r="14610" spans="1:8">
      <c r="A14610" s="90"/>
      <c r="B14610" s="90"/>
      <c r="C14610" s="90"/>
      <c r="D14610" s="90"/>
      <c r="E14610" s="90"/>
      <c r="F14610" s="90"/>
      <c r="G14610" s="90"/>
      <c r="H14610" s="90"/>
    </row>
    <row r="14611" spans="1:8">
      <c r="A14611" s="90"/>
      <c r="B14611" s="90"/>
      <c r="C14611" s="90"/>
      <c r="D14611" s="90"/>
      <c r="E14611" s="90"/>
      <c r="F14611" s="90"/>
      <c r="G14611" s="90"/>
      <c r="H14611" s="90"/>
    </row>
    <row r="14612" spans="1:8">
      <c r="A14612" s="90"/>
      <c r="B14612" s="90"/>
      <c r="C14612" s="90"/>
      <c r="D14612" s="90"/>
      <c r="E14612" s="90"/>
      <c r="F14612" s="90"/>
      <c r="G14612" s="90"/>
      <c r="H14612" s="90"/>
    </row>
    <row r="14613" spans="1:8">
      <c r="A14613" s="90"/>
      <c r="B14613" s="90"/>
      <c r="C14613" s="90"/>
      <c r="D14613" s="90"/>
      <c r="E14613" s="90"/>
      <c r="F14613" s="90"/>
      <c r="G14613" s="90"/>
      <c r="H14613" s="90"/>
    </row>
    <row r="14614" spans="1:8">
      <c r="A14614" s="90"/>
      <c r="B14614" s="90"/>
      <c r="C14614" s="90"/>
      <c r="D14614" s="90"/>
      <c r="E14614" s="90"/>
      <c r="F14614" s="90"/>
      <c r="G14614" s="90"/>
      <c r="H14614" s="90"/>
    </row>
    <row r="14615" spans="1:8">
      <c r="A14615" s="90"/>
      <c r="B14615" s="90"/>
      <c r="C14615" s="90"/>
      <c r="D14615" s="90"/>
      <c r="E14615" s="90"/>
      <c r="F14615" s="90"/>
      <c r="G14615" s="90"/>
      <c r="H14615" s="90"/>
    </row>
    <row r="14616" spans="1:8">
      <c r="A14616" s="90"/>
      <c r="B14616" s="90"/>
      <c r="C14616" s="90"/>
      <c r="D14616" s="90"/>
      <c r="E14616" s="90"/>
      <c r="F14616" s="90"/>
      <c r="G14616" s="90"/>
      <c r="H14616" s="90"/>
    </row>
    <row r="14617" spans="1:8">
      <c r="A14617" s="90"/>
      <c r="B14617" s="90"/>
      <c r="C14617" s="90"/>
      <c r="D14617" s="90"/>
      <c r="E14617" s="90"/>
      <c r="F14617" s="90"/>
      <c r="G14617" s="90"/>
      <c r="H14617" s="90"/>
    </row>
    <row r="14618" spans="1:8">
      <c r="A14618" s="90"/>
      <c r="B14618" s="90"/>
      <c r="C14618" s="90"/>
      <c r="D14618" s="90"/>
      <c r="E14618" s="90"/>
      <c r="F14618" s="90"/>
      <c r="G14618" s="90"/>
      <c r="H14618" s="90"/>
    </row>
    <row r="14619" spans="1:8">
      <c r="A14619" s="90"/>
      <c r="B14619" s="90"/>
      <c r="C14619" s="90"/>
      <c r="D14619" s="90"/>
      <c r="E14619" s="90"/>
      <c r="F14619" s="90"/>
      <c r="G14619" s="90"/>
      <c r="H14619" s="90"/>
    </row>
    <row r="14620" spans="1:8">
      <c r="A14620" s="90"/>
      <c r="B14620" s="90"/>
      <c r="C14620" s="90"/>
      <c r="D14620" s="90"/>
      <c r="E14620" s="90"/>
      <c r="F14620" s="90"/>
      <c r="G14620" s="90"/>
      <c r="H14620" s="90"/>
    </row>
    <row r="14621" spans="1:8">
      <c r="A14621" s="90"/>
      <c r="B14621" s="90"/>
      <c r="C14621" s="90"/>
      <c r="D14621" s="90"/>
      <c r="E14621" s="90"/>
      <c r="F14621" s="90"/>
      <c r="G14621" s="90"/>
      <c r="H14621" s="90"/>
    </row>
    <row r="14622" spans="1:8">
      <c r="A14622" s="90"/>
      <c r="B14622" s="90"/>
      <c r="C14622" s="90"/>
      <c r="D14622" s="90"/>
      <c r="E14622" s="90"/>
      <c r="F14622" s="90"/>
      <c r="G14622" s="90"/>
      <c r="H14622" s="90"/>
    </row>
    <row r="14623" spans="1:8">
      <c r="A14623" s="90"/>
      <c r="B14623" s="90"/>
      <c r="C14623" s="90"/>
      <c r="D14623" s="90"/>
      <c r="E14623" s="90"/>
      <c r="F14623" s="90"/>
      <c r="G14623" s="90"/>
      <c r="H14623" s="90"/>
    </row>
    <row r="14624" spans="1:8">
      <c r="A14624" s="90"/>
      <c r="B14624" s="90"/>
      <c r="C14624" s="90"/>
      <c r="D14624" s="90"/>
      <c r="E14624" s="90"/>
      <c r="F14624" s="90"/>
      <c r="G14624" s="90"/>
      <c r="H14624" s="90"/>
    </row>
    <row r="14625" spans="1:8">
      <c r="A14625" s="90"/>
      <c r="B14625" s="90"/>
      <c r="C14625" s="90"/>
      <c r="D14625" s="90"/>
      <c r="E14625" s="90"/>
      <c r="F14625" s="90"/>
      <c r="G14625" s="90"/>
      <c r="H14625" s="90"/>
    </row>
    <row r="14626" spans="1:8">
      <c r="A14626" s="90"/>
      <c r="B14626" s="90"/>
      <c r="C14626" s="90"/>
      <c r="D14626" s="90"/>
      <c r="E14626" s="90"/>
      <c r="F14626" s="90"/>
      <c r="G14626" s="90"/>
      <c r="H14626" s="90"/>
    </row>
    <row r="14627" spans="1:8">
      <c r="A14627" s="90"/>
      <c r="B14627" s="90"/>
      <c r="C14627" s="90"/>
      <c r="D14627" s="90"/>
      <c r="E14627" s="90"/>
      <c r="F14627" s="90"/>
      <c r="G14627" s="90"/>
      <c r="H14627" s="90"/>
    </row>
    <row r="14628" spans="1:8">
      <c r="A14628" s="90"/>
      <c r="B14628" s="90"/>
      <c r="C14628" s="90"/>
      <c r="D14628" s="90"/>
      <c r="E14628" s="90"/>
      <c r="F14628" s="90"/>
      <c r="G14628" s="90"/>
      <c r="H14628" s="90"/>
    </row>
    <row r="14629" spans="1:8">
      <c r="A14629" s="90"/>
      <c r="B14629" s="90"/>
      <c r="C14629" s="90"/>
      <c r="D14629" s="90"/>
      <c r="E14629" s="90"/>
      <c r="F14629" s="90"/>
      <c r="G14629" s="90"/>
      <c r="H14629" s="90"/>
    </row>
    <row r="14630" spans="1:8">
      <c r="A14630" s="90"/>
      <c r="B14630" s="90"/>
      <c r="C14630" s="90"/>
      <c r="D14630" s="90"/>
      <c r="E14630" s="90"/>
      <c r="F14630" s="90"/>
      <c r="G14630" s="90"/>
      <c r="H14630" s="90"/>
    </row>
    <row r="14631" spans="1:8">
      <c r="A14631" s="90"/>
      <c r="B14631" s="90"/>
      <c r="C14631" s="90"/>
      <c r="D14631" s="90"/>
      <c r="E14631" s="90"/>
      <c r="F14631" s="90"/>
      <c r="G14631" s="90"/>
      <c r="H14631" s="90"/>
    </row>
    <row r="14632" spans="1:8">
      <c r="A14632" s="90"/>
      <c r="B14632" s="90"/>
      <c r="C14632" s="90"/>
      <c r="D14632" s="90"/>
      <c r="E14632" s="90"/>
      <c r="F14632" s="90"/>
      <c r="G14632" s="90"/>
      <c r="H14632" s="90"/>
    </row>
    <row r="14633" spans="1:8">
      <c r="A14633" s="90"/>
      <c r="B14633" s="90"/>
      <c r="C14633" s="90"/>
      <c r="D14633" s="90"/>
      <c r="E14633" s="90"/>
      <c r="F14633" s="90"/>
      <c r="G14633" s="90"/>
      <c r="H14633" s="90"/>
    </row>
    <row r="14634" spans="1:8">
      <c r="A14634" s="90"/>
      <c r="B14634" s="90"/>
      <c r="C14634" s="90"/>
      <c r="D14634" s="90"/>
      <c r="E14634" s="90"/>
      <c r="F14634" s="90"/>
      <c r="G14634" s="90"/>
      <c r="H14634" s="90"/>
    </row>
    <row r="14635" spans="1:8">
      <c r="A14635" s="90"/>
      <c r="B14635" s="90"/>
      <c r="C14635" s="90"/>
      <c r="D14635" s="90"/>
      <c r="E14635" s="90"/>
      <c r="F14635" s="90"/>
      <c r="G14635" s="90"/>
      <c r="H14635" s="90"/>
    </row>
    <row r="14636" spans="1:8">
      <c r="A14636" s="90"/>
      <c r="B14636" s="90"/>
      <c r="C14636" s="90"/>
      <c r="D14636" s="90"/>
      <c r="E14636" s="90"/>
      <c r="F14636" s="90"/>
      <c r="G14636" s="90"/>
      <c r="H14636" s="90"/>
    </row>
    <row r="14637" spans="1:8">
      <c r="A14637" s="90"/>
      <c r="B14637" s="90"/>
      <c r="C14637" s="90"/>
      <c r="D14637" s="90"/>
      <c r="E14637" s="90"/>
      <c r="F14637" s="90"/>
      <c r="G14637" s="90"/>
      <c r="H14637" s="90"/>
    </row>
    <row r="14638" spans="1:8">
      <c r="A14638" s="90"/>
      <c r="B14638" s="90"/>
      <c r="C14638" s="90"/>
      <c r="D14638" s="90"/>
      <c r="E14638" s="90"/>
      <c r="F14638" s="90"/>
      <c r="G14638" s="90"/>
      <c r="H14638" s="90"/>
    </row>
    <row r="14639" spans="1:8">
      <c r="A14639" s="90"/>
      <c r="B14639" s="90"/>
      <c r="C14639" s="90"/>
      <c r="D14639" s="90"/>
      <c r="E14639" s="90"/>
      <c r="F14639" s="90"/>
      <c r="G14639" s="90"/>
      <c r="H14639" s="90"/>
    </row>
    <row r="14640" spans="1:8">
      <c r="A14640" s="90"/>
      <c r="B14640" s="90"/>
      <c r="C14640" s="90"/>
      <c r="D14640" s="90"/>
      <c r="E14640" s="90"/>
      <c r="F14640" s="90"/>
      <c r="G14640" s="90"/>
      <c r="H14640" s="90"/>
    </row>
    <row r="14641" spans="1:8">
      <c r="A14641" s="90"/>
      <c r="B14641" s="90"/>
      <c r="C14641" s="90"/>
      <c r="D14641" s="90"/>
      <c r="E14641" s="90"/>
      <c r="F14641" s="90"/>
      <c r="G14641" s="90"/>
      <c r="H14641" s="90"/>
    </row>
    <row r="14642" spans="1:8">
      <c r="A14642" s="90"/>
      <c r="B14642" s="90"/>
      <c r="C14642" s="90"/>
      <c r="D14642" s="90"/>
      <c r="E14642" s="90"/>
      <c r="F14642" s="90"/>
      <c r="G14642" s="90"/>
      <c r="H14642" s="90"/>
    </row>
    <row r="14643" spans="1:8">
      <c r="A14643" s="90"/>
      <c r="B14643" s="90"/>
      <c r="C14643" s="90"/>
      <c r="D14643" s="90"/>
      <c r="E14643" s="90"/>
      <c r="F14643" s="90"/>
      <c r="G14643" s="90"/>
      <c r="H14643" s="90"/>
    </row>
    <row r="14644" spans="1:8">
      <c r="A14644" s="90"/>
      <c r="B14644" s="90"/>
      <c r="C14644" s="90"/>
      <c r="D14644" s="90"/>
      <c r="E14644" s="90"/>
      <c r="F14644" s="90"/>
      <c r="G14644" s="90"/>
      <c r="H14644" s="90"/>
    </row>
    <row r="14645" spans="1:8">
      <c r="A14645" s="90"/>
      <c r="B14645" s="90"/>
      <c r="C14645" s="90"/>
      <c r="D14645" s="90"/>
      <c r="E14645" s="90"/>
      <c r="F14645" s="90"/>
      <c r="G14645" s="90"/>
      <c r="H14645" s="90"/>
    </row>
    <row r="14646" spans="1:8">
      <c r="A14646" s="90"/>
      <c r="B14646" s="90"/>
      <c r="C14646" s="90"/>
      <c r="D14646" s="90"/>
      <c r="E14646" s="90"/>
      <c r="F14646" s="90"/>
      <c r="G14646" s="90"/>
      <c r="H14646" s="90"/>
    </row>
    <row r="14647" spans="1:8">
      <c r="A14647" s="90"/>
      <c r="B14647" s="90"/>
      <c r="C14647" s="90"/>
      <c r="D14647" s="90"/>
      <c r="E14647" s="90"/>
      <c r="F14647" s="90"/>
      <c r="G14647" s="90"/>
      <c r="H14647" s="90"/>
    </row>
    <row r="14648" spans="1:8">
      <c r="A14648" s="90"/>
      <c r="B14648" s="90"/>
      <c r="C14648" s="90"/>
      <c r="D14648" s="90"/>
      <c r="E14648" s="90"/>
      <c r="F14648" s="90"/>
      <c r="G14648" s="90"/>
      <c r="H14648" s="90"/>
    </row>
    <row r="14649" spans="1:8">
      <c r="A14649" s="90"/>
      <c r="B14649" s="90"/>
      <c r="C14649" s="90"/>
      <c r="D14649" s="90"/>
      <c r="E14649" s="90"/>
      <c r="F14649" s="90"/>
      <c r="G14649" s="90"/>
      <c r="H14649" s="90"/>
    </row>
    <row r="14650" spans="1:8">
      <c r="A14650" s="90"/>
      <c r="B14650" s="90"/>
      <c r="C14650" s="90"/>
      <c r="D14650" s="90"/>
      <c r="E14650" s="90"/>
      <c r="F14650" s="90"/>
      <c r="G14650" s="90"/>
      <c r="H14650" s="90"/>
    </row>
    <row r="14651" spans="1:8">
      <c r="A14651" s="90"/>
      <c r="B14651" s="90"/>
      <c r="C14651" s="90"/>
      <c r="D14651" s="90"/>
      <c r="E14651" s="90"/>
      <c r="F14651" s="90"/>
      <c r="G14651" s="90"/>
      <c r="H14651" s="90"/>
    </row>
    <row r="14652" spans="1:8">
      <c r="A14652" s="90"/>
      <c r="B14652" s="90"/>
      <c r="C14652" s="90"/>
      <c r="D14652" s="90"/>
      <c r="E14652" s="90"/>
      <c r="F14652" s="90"/>
      <c r="G14652" s="90"/>
      <c r="H14652" s="90"/>
    </row>
    <row r="14653" spans="1:8">
      <c r="A14653" s="90"/>
      <c r="B14653" s="90"/>
      <c r="C14653" s="90"/>
      <c r="D14653" s="90"/>
      <c r="E14653" s="90"/>
      <c r="F14653" s="90"/>
      <c r="G14653" s="90"/>
      <c r="H14653" s="90"/>
    </row>
    <row r="14654" spans="1:8">
      <c r="A14654" s="90"/>
      <c r="B14654" s="90"/>
      <c r="C14654" s="90"/>
      <c r="D14654" s="90"/>
      <c r="E14654" s="90"/>
      <c r="F14654" s="90"/>
      <c r="G14654" s="90"/>
      <c r="H14654" s="90"/>
    </row>
    <row r="14655" spans="1:8">
      <c r="A14655" s="90"/>
      <c r="B14655" s="90"/>
      <c r="C14655" s="90"/>
      <c r="D14655" s="90"/>
      <c r="E14655" s="90"/>
      <c r="F14655" s="90"/>
      <c r="G14655" s="90"/>
      <c r="H14655" s="90"/>
    </row>
    <row r="14656" spans="1:8">
      <c r="A14656" s="90"/>
      <c r="B14656" s="90"/>
      <c r="C14656" s="90"/>
      <c r="D14656" s="90"/>
      <c r="E14656" s="90"/>
      <c r="F14656" s="90"/>
      <c r="G14656" s="90"/>
      <c r="H14656" s="90"/>
    </row>
    <row r="14657" spans="1:8">
      <c r="A14657" s="90"/>
      <c r="B14657" s="90"/>
      <c r="C14657" s="90"/>
      <c r="D14657" s="90"/>
      <c r="E14657" s="90"/>
      <c r="F14657" s="90"/>
      <c r="G14657" s="90"/>
      <c r="H14657" s="90"/>
    </row>
    <row r="14658" spans="1:8">
      <c r="A14658" s="90"/>
      <c r="B14658" s="90"/>
      <c r="C14658" s="90"/>
      <c r="D14658" s="90"/>
      <c r="E14658" s="90"/>
      <c r="F14658" s="90"/>
      <c r="G14658" s="90"/>
      <c r="H14658" s="90"/>
    </row>
    <row r="14659" spans="1:8">
      <c r="A14659" s="90"/>
      <c r="B14659" s="90"/>
      <c r="C14659" s="90"/>
      <c r="D14659" s="90"/>
      <c r="E14659" s="90"/>
      <c r="F14659" s="90"/>
      <c r="G14659" s="90"/>
      <c r="H14659" s="90"/>
    </row>
    <row r="14660" spans="1:8">
      <c r="A14660" s="90"/>
      <c r="B14660" s="90"/>
      <c r="C14660" s="90"/>
      <c r="D14660" s="90"/>
      <c r="E14660" s="90"/>
      <c r="F14660" s="90"/>
      <c r="G14660" s="90"/>
      <c r="H14660" s="90"/>
    </row>
    <row r="14661" spans="1:8">
      <c r="A14661" s="90"/>
      <c r="B14661" s="90"/>
      <c r="C14661" s="90"/>
      <c r="D14661" s="90"/>
      <c r="E14661" s="90"/>
      <c r="F14661" s="90"/>
      <c r="G14661" s="90"/>
      <c r="H14661" s="90"/>
    </row>
    <row r="14662" spans="1:8">
      <c r="A14662" s="90"/>
      <c r="B14662" s="90"/>
      <c r="C14662" s="90"/>
      <c r="D14662" s="90"/>
      <c r="E14662" s="90"/>
      <c r="F14662" s="90"/>
      <c r="G14662" s="90"/>
      <c r="H14662" s="90"/>
    </row>
    <row r="14663" spans="1:8">
      <c r="A14663" s="90"/>
      <c r="B14663" s="90"/>
      <c r="C14663" s="90"/>
      <c r="D14663" s="90"/>
      <c r="E14663" s="90"/>
      <c r="F14663" s="90"/>
      <c r="G14663" s="90"/>
      <c r="H14663" s="90"/>
    </row>
    <row r="14664" spans="1:8">
      <c r="A14664" s="90"/>
      <c r="B14664" s="90"/>
      <c r="C14664" s="90"/>
      <c r="D14664" s="90"/>
      <c r="E14664" s="90"/>
      <c r="F14664" s="90"/>
      <c r="G14664" s="90"/>
      <c r="H14664" s="90"/>
    </row>
    <row r="14665" spans="1:8">
      <c r="A14665" s="90"/>
      <c r="B14665" s="90"/>
      <c r="C14665" s="90"/>
      <c r="D14665" s="90"/>
      <c r="E14665" s="90"/>
      <c r="F14665" s="90"/>
      <c r="G14665" s="90"/>
      <c r="H14665" s="90"/>
    </row>
    <row r="14666" spans="1:8">
      <c r="A14666" s="90"/>
      <c r="B14666" s="90"/>
      <c r="C14666" s="90"/>
      <c r="D14666" s="90"/>
      <c r="E14666" s="90"/>
      <c r="F14666" s="90"/>
      <c r="G14666" s="90"/>
      <c r="H14666" s="90"/>
    </row>
    <row r="14667" spans="1:8">
      <c r="A14667" s="90"/>
      <c r="B14667" s="90"/>
      <c r="C14667" s="90"/>
      <c r="D14667" s="90"/>
      <c r="E14667" s="90"/>
      <c r="F14667" s="90"/>
      <c r="G14667" s="90"/>
      <c r="H14667" s="90"/>
    </row>
    <row r="14668" spans="1:8">
      <c r="A14668" s="90"/>
      <c r="B14668" s="90"/>
      <c r="C14668" s="90"/>
      <c r="D14668" s="90"/>
      <c r="E14668" s="90"/>
      <c r="F14668" s="90"/>
      <c r="G14668" s="90"/>
      <c r="H14668" s="90"/>
    </row>
    <row r="14669" spans="1:8">
      <c r="A14669" s="90"/>
      <c r="B14669" s="90"/>
      <c r="C14669" s="90"/>
      <c r="D14669" s="90"/>
      <c r="E14669" s="90"/>
      <c r="F14669" s="90"/>
      <c r="G14669" s="90"/>
      <c r="H14669" s="90"/>
    </row>
    <row r="14670" spans="1:8">
      <c r="A14670" s="90"/>
      <c r="B14670" s="90"/>
      <c r="C14670" s="90"/>
      <c r="D14670" s="90"/>
      <c r="E14670" s="90"/>
      <c r="F14670" s="90"/>
      <c r="G14670" s="90"/>
      <c r="H14670" s="90"/>
    </row>
    <row r="14671" spans="1:8">
      <c r="A14671" s="90"/>
      <c r="B14671" s="90"/>
      <c r="C14671" s="90"/>
      <c r="D14671" s="90"/>
      <c r="E14671" s="90"/>
      <c r="F14671" s="90"/>
      <c r="G14671" s="90"/>
      <c r="H14671" s="90"/>
    </row>
    <row r="14672" spans="1:8">
      <c r="A14672" s="90"/>
      <c r="B14672" s="90"/>
      <c r="C14672" s="90"/>
      <c r="D14672" s="90"/>
      <c r="E14672" s="90"/>
      <c r="F14672" s="90"/>
      <c r="G14672" s="90"/>
      <c r="H14672" s="90"/>
    </row>
    <row r="14673" spans="1:8">
      <c r="A14673" s="90"/>
      <c r="B14673" s="90"/>
      <c r="C14673" s="90"/>
      <c r="D14673" s="90"/>
      <c r="E14673" s="90"/>
      <c r="F14673" s="90"/>
      <c r="G14673" s="90"/>
      <c r="H14673" s="90"/>
    </row>
    <row r="14674" spans="1:8">
      <c r="A14674" s="90"/>
      <c r="B14674" s="90"/>
      <c r="C14674" s="90"/>
      <c r="D14674" s="90"/>
      <c r="E14674" s="90"/>
      <c r="F14674" s="90"/>
      <c r="G14674" s="90"/>
      <c r="H14674" s="90"/>
    </row>
    <row r="14675" spans="1:8">
      <c r="A14675" s="90"/>
      <c r="B14675" s="90"/>
      <c r="C14675" s="90"/>
      <c r="D14675" s="90"/>
      <c r="E14675" s="90"/>
      <c r="F14675" s="90"/>
      <c r="G14675" s="90"/>
      <c r="H14675" s="90"/>
    </row>
    <row r="14676" spans="1:8">
      <c r="A14676" s="90"/>
      <c r="B14676" s="90"/>
      <c r="C14676" s="90"/>
      <c r="D14676" s="90"/>
      <c r="E14676" s="90"/>
      <c r="F14676" s="90"/>
      <c r="G14676" s="90"/>
      <c r="H14676" s="90"/>
    </row>
    <row r="14677" spans="1:8">
      <c r="A14677" s="90"/>
      <c r="B14677" s="90"/>
      <c r="C14677" s="90"/>
      <c r="D14677" s="90"/>
      <c r="E14677" s="90"/>
      <c r="F14677" s="90"/>
      <c r="G14677" s="90"/>
      <c r="H14677" s="90"/>
    </row>
    <row r="14678" spans="1:8">
      <c r="A14678" s="90"/>
      <c r="B14678" s="90"/>
      <c r="C14678" s="90"/>
      <c r="D14678" s="90"/>
      <c r="E14678" s="90"/>
      <c r="F14678" s="90"/>
      <c r="G14678" s="90"/>
      <c r="H14678" s="90"/>
    </row>
    <row r="14679" spans="1:8">
      <c r="A14679" s="90"/>
      <c r="B14679" s="90"/>
      <c r="C14679" s="90"/>
      <c r="D14679" s="90"/>
      <c r="E14679" s="90"/>
      <c r="F14679" s="90"/>
      <c r="G14679" s="90"/>
      <c r="H14679" s="90"/>
    </row>
    <row r="14680" spans="1:8">
      <c r="A14680" s="90"/>
      <c r="B14680" s="90"/>
      <c r="C14680" s="90"/>
      <c r="D14680" s="90"/>
      <c r="E14680" s="90"/>
      <c r="F14680" s="90"/>
      <c r="G14680" s="90"/>
      <c r="H14680" s="90"/>
    </row>
    <row r="14681" spans="1:8">
      <c r="A14681" s="90"/>
      <c r="B14681" s="90"/>
      <c r="C14681" s="90"/>
      <c r="D14681" s="90"/>
      <c r="E14681" s="90"/>
      <c r="F14681" s="90"/>
      <c r="G14681" s="90"/>
      <c r="H14681" s="90"/>
    </row>
    <row r="14682" spans="1:8">
      <c r="A14682" s="90"/>
      <c r="B14682" s="90"/>
      <c r="C14682" s="90"/>
      <c r="D14682" s="90"/>
      <c r="E14682" s="90"/>
      <c r="F14682" s="90"/>
      <c r="G14682" s="90"/>
      <c r="H14682" s="90"/>
    </row>
    <row r="14683" spans="1:8">
      <c r="A14683" s="90"/>
      <c r="B14683" s="90"/>
      <c r="C14683" s="90"/>
      <c r="D14683" s="90"/>
      <c r="E14683" s="90"/>
      <c r="F14683" s="90"/>
      <c r="G14683" s="90"/>
      <c r="H14683" s="90"/>
    </row>
    <row r="14684" spans="1:8">
      <c r="A14684" s="90"/>
      <c r="B14684" s="90"/>
      <c r="C14684" s="90"/>
      <c r="D14684" s="90"/>
      <c r="E14684" s="90"/>
      <c r="F14684" s="90"/>
      <c r="G14684" s="90"/>
      <c r="H14684" s="90"/>
    </row>
    <row r="14685" spans="1:8">
      <c r="A14685" s="90"/>
      <c r="B14685" s="90"/>
      <c r="C14685" s="90"/>
      <c r="D14685" s="90"/>
      <c r="E14685" s="90"/>
      <c r="F14685" s="90"/>
      <c r="G14685" s="90"/>
      <c r="H14685" s="90"/>
    </row>
    <row r="14686" spans="1:8">
      <c r="A14686" s="90"/>
      <c r="B14686" s="90"/>
      <c r="C14686" s="90"/>
      <c r="D14686" s="90"/>
      <c r="E14686" s="90"/>
      <c r="F14686" s="90"/>
      <c r="G14686" s="90"/>
      <c r="H14686" s="90"/>
    </row>
    <row r="14687" spans="1:8">
      <c r="A14687" s="90"/>
      <c r="B14687" s="90"/>
      <c r="C14687" s="90"/>
      <c r="D14687" s="90"/>
      <c r="E14687" s="90"/>
      <c r="F14687" s="90"/>
      <c r="G14687" s="90"/>
      <c r="H14687" s="90"/>
    </row>
    <row r="14688" spans="1:8">
      <c r="A14688" s="90"/>
      <c r="B14688" s="90"/>
      <c r="C14688" s="90"/>
      <c r="D14688" s="90"/>
      <c r="E14688" s="90"/>
      <c r="F14688" s="90"/>
      <c r="G14688" s="90"/>
      <c r="H14688" s="90"/>
    </row>
    <row r="14689" spans="1:8">
      <c r="A14689" s="90"/>
      <c r="B14689" s="90"/>
      <c r="C14689" s="90"/>
      <c r="D14689" s="90"/>
      <c r="E14689" s="90"/>
      <c r="F14689" s="90"/>
      <c r="G14689" s="90"/>
      <c r="H14689" s="90"/>
    </row>
    <row r="14690" spans="1:8">
      <c r="A14690" s="90"/>
      <c r="B14690" s="90"/>
      <c r="C14690" s="90"/>
      <c r="D14690" s="90"/>
      <c r="E14690" s="90"/>
      <c r="F14690" s="90"/>
      <c r="G14690" s="90"/>
      <c r="H14690" s="90"/>
    </row>
    <row r="14691" spans="1:8">
      <c r="A14691" s="90"/>
      <c r="B14691" s="90"/>
      <c r="C14691" s="90"/>
      <c r="D14691" s="90"/>
      <c r="E14691" s="90"/>
      <c r="F14691" s="90"/>
      <c r="G14691" s="90"/>
      <c r="H14691" s="90"/>
    </row>
    <row r="14692" spans="1:8">
      <c r="A14692" s="90"/>
      <c r="B14692" s="90"/>
      <c r="C14692" s="90"/>
      <c r="D14692" s="90"/>
      <c r="E14692" s="90"/>
      <c r="F14692" s="90"/>
      <c r="G14692" s="90"/>
      <c r="H14692" s="90"/>
    </row>
    <row r="14693" spans="1:8">
      <c r="A14693" s="90"/>
      <c r="B14693" s="90"/>
      <c r="C14693" s="90"/>
      <c r="D14693" s="90"/>
      <c r="E14693" s="90"/>
      <c r="F14693" s="90"/>
      <c r="G14693" s="90"/>
      <c r="H14693" s="90"/>
    </row>
    <row r="14694" spans="1:8">
      <c r="A14694" s="90"/>
      <c r="B14694" s="90"/>
      <c r="C14694" s="90"/>
      <c r="D14694" s="90"/>
      <c r="E14694" s="90"/>
      <c r="F14694" s="90"/>
      <c r="G14694" s="90"/>
      <c r="H14694" s="90"/>
    </row>
    <row r="14695" spans="1:8">
      <c r="A14695" s="90"/>
      <c r="B14695" s="90"/>
      <c r="C14695" s="90"/>
      <c r="D14695" s="90"/>
      <c r="E14695" s="90"/>
      <c r="F14695" s="90"/>
      <c r="G14695" s="90"/>
      <c r="H14695" s="90"/>
    </row>
    <row r="14696" spans="1:8">
      <c r="A14696" s="90"/>
      <c r="B14696" s="90"/>
      <c r="C14696" s="90"/>
      <c r="D14696" s="90"/>
      <c r="E14696" s="90"/>
      <c r="F14696" s="90"/>
      <c r="G14696" s="90"/>
      <c r="H14696" s="90"/>
    </row>
    <row r="14697" spans="1:8">
      <c r="A14697" s="90"/>
      <c r="B14697" s="90"/>
      <c r="C14697" s="90"/>
      <c r="D14697" s="90"/>
      <c r="E14697" s="90"/>
      <c r="F14697" s="90"/>
      <c r="G14697" s="90"/>
      <c r="H14697" s="90"/>
    </row>
    <row r="14698" spans="1:8">
      <c r="A14698" s="90"/>
      <c r="B14698" s="90"/>
      <c r="C14698" s="90"/>
      <c r="D14698" s="90"/>
      <c r="E14698" s="90"/>
      <c r="F14698" s="90"/>
      <c r="G14698" s="90"/>
      <c r="H14698" s="90"/>
    </row>
    <row r="14699" spans="1:8">
      <c r="A14699" s="90"/>
      <c r="B14699" s="90"/>
      <c r="C14699" s="90"/>
      <c r="D14699" s="90"/>
      <c r="E14699" s="90"/>
      <c r="F14699" s="90"/>
      <c r="G14699" s="90"/>
      <c r="H14699" s="90"/>
    </row>
    <row r="14700" spans="1:8">
      <c r="A14700" s="90"/>
      <c r="B14700" s="90"/>
      <c r="C14700" s="90"/>
      <c r="D14700" s="90"/>
      <c r="E14700" s="90"/>
      <c r="F14700" s="90"/>
      <c r="G14700" s="90"/>
      <c r="H14700" s="90"/>
    </row>
    <row r="14701" spans="1:8">
      <c r="A14701" s="90"/>
      <c r="B14701" s="90"/>
      <c r="C14701" s="90"/>
      <c r="D14701" s="90"/>
      <c r="E14701" s="90"/>
      <c r="F14701" s="90"/>
      <c r="G14701" s="90"/>
      <c r="H14701" s="90"/>
    </row>
    <row r="14702" spans="1:8">
      <c r="A14702" s="90"/>
      <c r="B14702" s="90"/>
      <c r="C14702" s="90"/>
      <c r="D14702" s="90"/>
      <c r="E14702" s="90"/>
      <c r="F14702" s="90"/>
      <c r="G14702" s="90"/>
      <c r="H14702" s="90"/>
    </row>
    <row r="14703" spans="1:8">
      <c r="A14703" s="90"/>
      <c r="B14703" s="90"/>
      <c r="C14703" s="90"/>
      <c r="D14703" s="90"/>
      <c r="E14703" s="90"/>
      <c r="F14703" s="90"/>
      <c r="G14703" s="90"/>
      <c r="H14703" s="90"/>
    </row>
    <row r="14704" spans="1:8">
      <c r="A14704" s="90"/>
      <c r="B14704" s="90"/>
      <c r="C14704" s="90"/>
      <c r="D14704" s="90"/>
      <c r="E14704" s="90"/>
      <c r="F14704" s="90"/>
      <c r="G14704" s="90"/>
      <c r="H14704" s="90"/>
    </row>
    <row r="14705" spans="1:8">
      <c r="A14705" s="90"/>
      <c r="B14705" s="90"/>
      <c r="C14705" s="90"/>
      <c r="D14705" s="90"/>
      <c r="E14705" s="90"/>
      <c r="F14705" s="90"/>
      <c r="G14705" s="90"/>
      <c r="H14705" s="90"/>
    </row>
    <row r="14706" spans="1:8">
      <c r="A14706" s="90"/>
      <c r="B14706" s="90"/>
      <c r="C14706" s="90"/>
      <c r="D14706" s="90"/>
      <c r="E14706" s="90"/>
      <c r="F14706" s="90"/>
      <c r="G14706" s="90"/>
      <c r="H14706" s="90"/>
    </row>
    <row r="14707" spans="1:8">
      <c r="A14707" s="90"/>
      <c r="B14707" s="90"/>
      <c r="C14707" s="90"/>
      <c r="D14707" s="90"/>
      <c r="E14707" s="90"/>
      <c r="F14707" s="90"/>
      <c r="G14707" s="90"/>
      <c r="H14707" s="90"/>
    </row>
    <row r="14708" spans="1:8">
      <c r="A14708" s="90"/>
      <c r="B14708" s="90"/>
      <c r="C14708" s="90"/>
      <c r="D14708" s="90"/>
      <c r="E14708" s="90"/>
      <c r="F14708" s="90"/>
      <c r="G14708" s="90"/>
      <c r="H14708" s="90"/>
    </row>
    <row r="14709" spans="1:8">
      <c r="A14709" s="90"/>
      <c r="B14709" s="90"/>
      <c r="C14709" s="90"/>
      <c r="D14709" s="90"/>
      <c r="E14709" s="90"/>
      <c r="F14709" s="90"/>
      <c r="G14709" s="90"/>
      <c r="H14709" s="90"/>
    </row>
    <row r="14710" spans="1:8">
      <c r="A14710" s="90"/>
      <c r="B14710" s="90"/>
      <c r="C14710" s="90"/>
      <c r="D14710" s="90"/>
      <c r="E14710" s="90"/>
      <c r="F14710" s="90"/>
      <c r="G14710" s="90"/>
      <c r="H14710" s="90"/>
    </row>
    <row r="14711" spans="1:8">
      <c r="A14711" s="90"/>
      <c r="B14711" s="90"/>
      <c r="C14711" s="90"/>
      <c r="D14711" s="90"/>
      <c r="E14711" s="90"/>
      <c r="F14711" s="90"/>
      <c r="G14711" s="90"/>
      <c r="H14711" s="90"/>
    </row>
    <row r="14712" spans="1:8">
      <c r="A14712" s="90"/>
      <c r="B14712" s="90"/>
      <c r="C14712" s="90"/>
      <c r="D14712" s="90"/>
      <c r="E14712" s="90"/>
      <c r="F14712" s="90"/>
      <c r="G14712" s="90"/>
      <c r="H14712" s="90"/>
    </row>
    <row r="14713" spans="1:8">
      <c r="A14713" s="90"/>
      <c r="B14713" s="90"/>
      <c r="C14713" s="90"/>
      <c r="D14713" s="90"/>
      <c r="E14713" s="90"/>
      <c r="F14713" s="90"/>
      <c r="G14713" s="90"/>
      <c r="H14713" s="90"/>
    </row>
    <row r="14714" spans="1:8">
      <c r="A14714" s="90"/>
      <c r="B14714" s="90"/>
      <c r="C14714" s="90"/>
      <c r="D14714" s="90"/>
      <c r="E14714" s="90"/>
      <c r="F14714" s="90"/>
      <c r="G14714" s="90"/>
      <c r="H14714" s="90"/>
    </row>
    <row r="14715" spans="1:8">
      <c r="A14715" s="90"/>
      <c r="B14715" s="90"/>
      <c r="C14715" s="90"/>
      <c r="D14715" s="90"/>
      <c r="E14715" s="90"/>
      <c r="F14715" s="90"/>
      <c r="G14715" s="90"/>
      <c r="H14715" s="90"/>
    </row>
    <row r="14716" spans="1:8">
      <c r="A14716" s="90"/>
      <c r="B14716" s="90"/>
      <c r="C14716" s="90"/>
      <c r="D14716" s="90"/>
      <c r="E14716" s="90"/>
      <c r="F14716" s="90"/>
      <c r="G14716" s="90"/>
      <c r="H14716" s="90"/>
    </row>
    <row r="14717" spans="1:8">
      <c r="A14717" s="90"/>
      <c r="B14717" s="90"/>
      <c r="C14717" s="90"/>
      <c r="D14717" s="90"/>
      <c r="E14717" s="90"/>
      <c r="F14717" s="90"/>
      <c r="G14717" s="90"/>
      <c r="H14717" s="90"/>
    </row>
    <row r="14718" spans="1:8">
      <c r="A14718" s="90"/>
      <c r="B14718" s="90"/>
      <c r="C14718" s="90"/>
      <c r="D14718" s="90"/>
      <c r="E14718" s="90"/>
      <c r="F14718" s="90"/>
      <c r="G14718" s="90"/>
      <c r="H14718" s="90"/>
    </row>
    <row r="14719" spans="1:8">
      <c r="A14719" s="90"/>
      <c r="B14719" s="90"/>
      <c r="C14719" s="90"/>
      <c r="D14719" s="90"/>
      <c r="E14719" s="90"/>
      <c r="F14719" s="90"/>
      <c r="G14719" s="90"/>
      <c r="H14719" s="90"/>
    </row>
    <row r="14720" spans="1:8">
      <c r="A14720" s="90"/>
      <c r="B14720" s="90"/>
      <c r="C14720" s="90"/>
      <c r="D14720" s="90"/>
      <c r="E14720" s="90"/>
      <c r="F14720" s="90"/>
      <c r="G14720" s="90"/>
      <c r="H14720" s="90"/>
    </row>
    <row r="14721" spans="1:8">
      <c r="A14721" s="90"/>
      <c r="B14721" s="90"/>
      <c r="C14721" s="90"/>
      <c r="D14721" s="90"/>
      <c r="E14721" s="90"/>
      <c r="F14721" s="90"/>
      <c r="G14721" s="90"/>
      <c r="H14721" s="90"/>
    </row>
    <row r="14722" spans="1:8">
      <c r="A14722" s="90"/>
      <c r="B14722" s="90"/>
      <c r="C14722" s="90"/>
      <c r="D14722" s="90"/>
      <c r="E14722" s="90"/>
      <c r="F14722" s="90"/>
      <c r="G14722" s="90"/>
      <c r="H14722" s="90"/>
    </row>
    <row r="14723" spans="1:8">
      <c r="A14723" s="90"/>
      <c r="B14723" s="90"/>
      <c r="C14723" s="90"/>
      <c r="D14723" s="90"/>
      <c r="E14723" s="90"/>
      <c r="F14723" s="90"/>
      <c r="G14723" s="90"/>
      <c r="H14723" s="90"/>
    </row>
    <row r="14724" spans="1:8">
      <c r="A14724" s="90"/>
      <c r="B14724" s="90"/>
      <c r="C14724" s="90"/>
      <c r="D14724" s="90"/>
      <c r="E14724" s="90"/>
      <c r="F14724" s="90"/>
      <c r="G14724" s="90"/>
      <c r="H14724" s="90"/>
    </row>
    <row r="14725" spans="1:8">
      <c r="A14725" s="90"/>
      <c r="B14725" s="90"/>
      <c r="C14725" s="90"/>
      <c r="D14725" s="90"/>
      <c r="E14725" s="90"/>
      <c r="F14725" s="90"/>
      <c r="G14725" s="90"/>
      <c r="H14725" s="90"/>
    </row>
    <row r="14726" spans="1:8">
      <c r="A14726" s="90"/>
      <c r="B14726" s="90"/>
      <c r="C14726" s="90"/>
      <c r="D14726" s="90"/>
      <c r="E14726" s="90"/>
      <c r="F14726" s="90"/>
      <c r="G14726" s="90"/>
      <c r="H14726" s="90"/>
    </row>
    <row r="14727" spans="1:8">
      <c r="A14727" s="90"/>
      <c r="B14727" s="90"/>
      <c r="C14727" s="90"/>
      <c r="D14727" s="90"/>
      <c r="E14727" s="90"/>
      <c r="F14727" s="90"/>
      <c r="G14727" s="90"/>
      <c r="H14727" s="90"/>
    </row>
    <row r="14728" spans="1:8">
      <c r="A14728" s="90"/>
      <c r="B14728" s="90"/>
      <c r="C14728" s="90"/>
      <c r="D14728" s="90"/>
      <c r="E14728" s="90"/>
      <c r="F14728" s="90"/>
      <c r="G14728" s="90"/>
      <c r="H14728" s="90"/>
    </row>
    <row r="14729" spans="1:8">
      <c r="A14729" s="90"/>
      <c r="B14729" s="90"/>
      <c r="C14729" s="90"/>
      <c r="D14729" s="90"/>
      <c r="E14729" s="90"/>
      <c r="F14729" s="90"/>
      <c r="G14729" s="90"/>
      <c r="H14729" s="90"/>
    </row>
    <row r="14730" spans="1:8">
      <c r="A14730" s="90"/>
      <c r="B14730" s="90"/>
      <c r="C14730" s="90"/>
      <c r="D14730" s="90"/>
      <c r="E14730" s="90"/>
      <c r="F14730" s="90"/>
      <c r="G14730" s="90"/>
      <c r="H14730" s="90"/>
    </row>
    <row r="14731" spans="1:8">
      <c r="A14731" s="90"/>
      <c r="B14731" s="90"/>
      <c r="C14731" s="90"/>
      <c r="D14731" s="90"/>
      <c r="E14731" s="90"/>
      <c r="F14731" s="90"/>
      <c r="G14731" s="90"/>
      <c r="H14731" s="90"/>
    </row>
    <row r="14732" spans="1:8">
      <c r="A14732" s="90"/>
      <c r="B14732" s="90"/>
      <c r="C14732" s="90"/>
      <c r="D14732" s="90"/>
      <c r="E14732" s="90"/>
      <c r="F14732" s="90"/>
      <c r="G14732" s="90"/>
      <c r="H14732" s="90"/>
    </row>
    <row r="14733" spans="1:8">
      <c r="A14733" s="90"/>
      <c r="B14733" s="90"/>
      <c r="C14733" s="90"/>
      <c r="D14733" s="90"/>
      <c r="E14733" s="90"/>
      <c r="F14733" s="90"/>
      <c r="G14733" s="90"/>
      <c r="H14733" s="90"/>
    </row>
    <row r="14734" spans="1:8">
      <c r="A14734" s="90"/>
      <c r="B14734" s="90"/>
      <c r="C14734" s="90"/>
      <c r="D14734" s="90"/>
      <c r="E14734" s="90"/>
      <c r="F14734" s="90"/>
      <c r="G14734" s="90"/>
      <c r="H14734" s="90"/>
    </row>
    <row r="14735" spans="1:8">
      <c r="A14735" s="90"/>
      <c r="B14735" s="90"/>
      <c r="C14735" s="90"/>
      <c r="D14735" s="90"/>
      <c r="E14735" s="90"/>
      <c r="F14735" s="90"/>
      <c r="G14735" s="90"/>
      <c r="H14735" s="90"/>
    </row>
    <row r="14736" spans="1:8">
      <c r="A14736" s="90"/>
      <c r="B14736" s="90"/>
      <c r="C14736" s="90"/>
      <c r="D14736" s="90"/>
      <c r="E14736" s="90"/>
      <c r="F14736" s="90"/>
      <c r="G14736" s="90"/>
      <c r="H14736" s="90"/>
    </row>
    <row r="14737" spans="1:8">
      <c r="A14737" s="90"/>
      <c r="B14737" s="90"/>
      <c r="C14737" s="90"/>
      <c r="D14737" s="90"/>
      <c r="E14737" s="90"/>
      <c r="F14737" s="90"/>
      <c r="G14737" s="90"/>
      <c r="H14737" s="90"/>
    </row>
    <row r="14738" spans="1:8">
      <c r="A14738" s="90"/>
      <c r="B14738" s="90"/>
      <c r="C14738" s="90"/>
      <c r="D14738" s="90"/>
      <c r="E14738" s="90"/>
      <c r="F14738" s="90"/>
      <c r="G14738" s="90"/>
      <c r="H14738" s="90"/>
    </row>
    <row r="14739" spans="1:8">
      <c r="A14739" s="90"/>
      <c r="B14739" s="90"/>
      <c r="C14739" s="90"/>
      <c r="D14739" s="90"/>
      <c r="E14739" s="90"/>
      <c r="F14739" s="90"/>
      <c r="G14739" s="90"/>
      <c r="H14739" s="90"/>
    </row>
    <row r="14740" spans="1:8">
      <c r="A14740" s="90"/>
      <c r="B14740" s="90"/>
      <c r="C14740" s="90"/>
      <c r="D14740" s="90"/>
      <c r="E14740" s="90"/>
      <c r="F14740" s="90"/>
      <c r="G14740" s="90"/>
      <c r="H14740" s="90"/>
    </row>
    <row r="14741" spans="1:8">
      <c r="A14741" s="90"/>
      <c r="B14741" s="90"/>
      <c r="C14741" s="90"/>
      <c r="D14741" s="90"/>
      <c r="E14741" s="90"/>
      <c r="F14741" s="90"/>
      <c r="G14741" s="90"/>
      <c r="H14741" s="90"/>
    </row>
    <row r="14742" spans="1:8">
      <c r="A14742" s="90"/>
      <c r="B14742" s="90"/>
      <c r="C14742" s="90"/>
      <c r="D14742" s="90"/>
      <c r="E14742" s="90"/>
      <c r="F14742" s="90"/>
      <c r="G14742" s="90"/>
      <c r="H14742" s="90"/>
    </row>
    <row r="14743" spans="1:8">
      <c r="A14743" s="90"/>
      <c r="B14743" s="90"/>
      <c r="C14743" s="90"/>
      <c r="D14743" s="90"/>
      <c r="E14743" s="90"/>
      <c r="F14743" s="90"/>
      <c r="G14743" s="90"/>
      <c r="H14743" s="90"/>
    </row>
    <row r="14744" spans="1:8">
      <c r="A14744" s="90"/>
      <c r="B14744" s="90"/>
      <c r="C14744" s="90"/>
      <c r="D14744" s="90"/>
      <c r="E14744" s="90"/>
      <c r="F14744" s="90"/>
      <c r="G14744" s="90"/>
      <c r="H14744" s="90"/>
    </row>
    <row r="14745" spans="1:8">
      <c r="A14745" s="90"/>
      <c r="B14745" s="90"/>
      <c r="C14745" s="90"/>
      <c r="D14745" s="90"/>
      <c r="E14745" s="90"/>
      <c r="F14745" s="90"/>
      <c r="G14745" s="90"/>
      <c r="H14745" s="90"/>
    </row>
    <row r="14746" spans="1:8">
      <c r="A14746" s="90"/>
      <c r="B14746" s="90"/>
      <c r="C14746" s="90"/>
      <c r="D14746" s="90"/>
      <c r="E14746" s="90"/>
      <c r="F14746" s="90"/>
      <c r="G14746" s="90"/>
      <c r="H14746" s="90"/>
    </row>
    <row r="14747" spans="1:8">
      <c r="A14747" s="90"/>
      <c r="B14747" s="90"/>
      <c r="C14747" s="90"/>
      <c r="D14747" s="90"/>
      <c r="E14747" s="90"/>
      <c r="F14747" s="90"/>
      <c r="G14747" s="90"/>
      <c r="H14747" s="90"/>
    </row>
    <row r="14748" spans="1:8">
      <c r="A14748" s="90"/>
      <c r="B14748" s="90"/>
      <c r="C14748" s="90"/>
      <c r="D14748" s="90"/>
      <c r="E14748" s="90"/>
      <c r="F14748" s="90"/>
      <c r="G14748" s="90"/>
      <c r="H14748" s="90"/>
    </row>
    <row r="14749" spans="1:8">
      <c r="A14749" s="90"/>
      <c r="B14749" s="90"/>
      <c r="C14749" s="90"/>
      <c r="D14749" s="90"/>
      <c r="E14749" s="90"/>
      <c r="F14749" s="90"/>
      <c r="G14749" s="90"/>
      <c r="H14749" s="90"/>
    </row>
    <row r="14750" spans="1:8">
      <c r="A14750" s="90"/>
      <c r="B14750" s="90"/>
      <c r="C14750" s="90"/>
      <c r="D14750" s="90"/>
      <c r="E14750" s="90"/>
      <c r="F14750" s="90"/>
      <c r="G14750" s="90"/>
      <c r="H14750" s="90"/>
    </row>
    <row r="14751" spans="1:8">
      <c r="A14751" s="90"/>
      <c r="B14751" s="90"/>
      <c r="C14751" s="90"/>
      <c r="D14751" s="90"/>
      <c r="E14751" s="90"/>
      <c r="F14751" s="90"/>
      <c r="G14751" s="90"/>
      <c r="H14751" s="90"/>
    </row>
    <row r="14752" spans="1:8">
      <c r="A14752" s="90"/>
      <c r="B14752" s="90"/>
      <c r="C14752" s="90"/>
      <c r="D14752" s="90"/>
      <c r="E14752" s="90"/>
      <c r="F14752" s="90"/>
      <c r="G14752" s="90"/>
      <c r="H14752" s="90"/>
    </row>
    <row r="14753" spans="1:8">
      <c r="A14753" s="90"/>
      <c r="B14753" s="90"/>
      <c r="C14753" s="90"/>
      <c r="D14753" s="90"/>
      <c r="E14753" s="90"/>
      <c r="F14753" s="90"/>
      <c r="G14753" s="90"/>
      <c r="H14753" s="90"/>
    </row>
    <row r="14754" spans="1:8">
      <c r="A14754" s="90"/>
      <c r="B14754" s="90"/>
      <c r="C14754" s="90"/>
      <c r="D14754" s="90"/>
      <c r="E14754" s="90"/>
      <c r="F14754" s="90"/>
      <c r="G14754" s="90"/>
      <c r="H14754" s="90"/>
    </row>
    <row r="14755" spans="1:8">
      <c r="A14755" s="90"/>
      <c r="B14755" s="90"/>
      <c r="C14755" s="90"/>
      <c r="D14755" s="90"/>
      <c r="E14755" s="90"/>
      <c r="F14755" s="90"/>
      <c r="G14755" s="90"/>
      <c r="H14755" s="90"/>
    </row>
    <row r="14756" spans="1:8">
      <c r="A14756" s="90"/>
      <c r="B14756" s="90"/>
      <c r="C14756" s="90"/>
      <c r="D14756" s="90"/>
      <c r="E14756" s="90"/>
      <c r="F14756" s="90"/>
      <c r="G14756" s="90"/>
      <c r="H14756" s="90"/>
    </row>
    <row r="14757" spans="1:8">
      <c r="A14757" s="90"/>
      <c r="B14757" s="90"/>
      <c r="C14757" s="90"/>
      <c r="D14757" s="90"/>
      <c r="E14757" s="90"/>
      <c r="F14757" s="90"/>
      <c r="G14757" s="90"/>
      <c r="H14757" s="90"/>
    </row>
    <row r="14758" spans="1:8">
      <c r="A14758" s="90"/>
      <c r="B14758" s="90"/>
      <c r="C14758" s="90"/>
      <c r="D14758" s="90"/>
      <c r="E14758" s="90"/>
      <c r="F14758" s="90"/>
      <c r="G14758" s="90"/>
      <c r="H14758" s="90"/>
    </row>
    <row r="14759" spans="1:8">
      <c r="A14759" s="90"/>
      <c r="B14759" s="90"/>
      <c r="C14759" s="90"/>
      <c r="D14759" s="90"/>
      <c r="E14759" s="90"/>
      <c r="F14759" s="90"/>
      <c r="G14759" s="90"/>
      <c r="H14759" s="90"/>
    </row>
    <row r="14760" spans="1:8">
      <c r="A14760" s="90"/>
      <c r="B14760" s="90"/>
      <c r="C14760" s="90"/>
      <c r="D14760" s="90"/>
      <c r="E14760" s="90"/>
      <c r="F14760" s="90"/>
      <c r="G14760" s="90"/>
      <c r="H14760" s="90"/>
    </row>
    <row r="14761" spans="1:8">
      <c r="A14761" s="90"/>
      <c r="B14761" s="90"/>
      <c r="C14761" s="90"/>
      <c r="D14761" s="90"/>
      <c r="E14761" s="90"/>
      <c r="F14761" s="90"/>
      <c r="G14761" s="90"/>
      <c r="H14761" s="90"/>
    </row>
    <row r="14762" spans="1:8">
      <c r="A14762" s="90"/>
      <c r="B14762" s="90"/>
      <c r="C14762" s="90"/>
      <c r="D14762" s="90"/>
      <c r="E14762" s="90"/>
      <c r="F14762" s="90"/>
      <c r="G14762" s="90"/>
      <c r="H14762" s="90"/>
    </row>
    <row r="14763" spans="1:8">
      <c r="A14763" s="90"/>
      <c r="B14763" s="90"/>
      <c r="C14763" s="90"/>
      <c r="D14763" s="90"/>
      <c r="E14763" s="90"/>
      <c r="F14763" s="90"/>
      <c r="G14763" s="90"/>
      <c r="H14763" s="90"/>
    </row>
    <row r="14764" spans="1:8">
      <c r="A14764" s="90"/>
      <c r="B14764" s="90"/>
      <c r="C14764" s="90"/>
      <c r="D14764" s="90"/>
      <c r="E14764" s="90"/>
      <c r="F14764" s="90"/>
      <c r="G14764" s="90"/>
      <c r="H14764" s="90"/>
    </row>
    <row r="14765" spans="1:8">
      <c r="A14765" s="90"/>
      <c r="B14765" s="90"/>
      <c r="C14765" s="90"/>
      <c r="D14765" s="90"/>
      <c r="E14765" s="90"/>
      <c r="F14765" s="90"/>
      <c r="G14765" s="90"/>
      <c r="H14765" s="90"/>
    </row>
    <row r="14766" spans="1:8">
      <c r="A14766" s="90"/>
      <c r="B14766" s="90"/>
      <c r="C14766" s="90"/>
      <c r="D14766" s="90"/>
      <c r="E14766" s="90"/>
      <c r="F14766" s="90"/>
      <c r="G14766" s="90"/>
      <c r="H14766" s="90"/>
    </row>
    <row r="14767" spans="1:8">
      <c r="A14767" s="90"/>
      <c r="B14767" s="90"/>
      <c r="C14767" s="90"/>
      <c r="D14767" s="90"/>
      <c r="E14767" s="90"/>
      <c r="F14767" s="90"/>
      <c r="G14767" s="90"/>
      <c r="H14767" s="90"/>
    </row>
    <row r="14768" spans="1:8">
      <c r="A14768" s="90"/>
      <c r="B14768" s="90"/>
      <c r="C14768" s="90"/>
      <c r="D14768" s="90"/>
      <c r="E14768" s="90"/>
      <c r="F14768" s="90"/>
      <c r="G14768" s="90"/>
      <c r="H14768" s="90"/>
    </row>
    <row r="14769" spans="1:8">
      <c r="A14769" s="90"/>
      <c r="B14769" s="90"/>
      <c r="C14769" s="90"/>
      <c r="D14769" s="90"/>
      <c r="E14769" s="90"/>
      <c r="F14769" s="90"/>
      <c r="G14769" s="90"/>
      <c r="H14769" s="90"/>
    </row>
    <row r="14770" spans="1:8">
      <c r="A14770" s="90"/>
      <c r="B14770" s="90"/>
      <c r="C14770" s="90"/>
      <c r="D14770" s="90"/>
      <c r="E14770" s="90"/>
      <c r="F14770" s="90"/>
      <c r="G14770" s="90"/>
      <c r="H14770" s="90"/>
    </row>
    <row r="14771" spans="1:8">
      <c r="A14771" s="90"/>
      <c r="B14771" s="90"/>
      <c r="C14771" s="90"/>
      <c r="D14771" s="90"/>
      <c r="E14771" s="90"/>
      <c r="F14771" s="90"/>
      <c r="G14771" s="90"/>
      <c r="H14771" s="90"/>
    </row>
    <row r="14772" spans="1:8">
      <c r="A14772" s="90"/>
      <c r="B14772" s="90"/>
      <c r="C14772" s="90"/>
      <c r="D14772" s="90"/>
      <c r="E14772" s="90"/>
      <c r="F14772" s="90"/>
      <c r="G14772" s="90"/>
      <c r="H14772" s="90"/>
    </row>
    <row r="14773" spans="1:8">
      <c r="A14773" s="90"/>
      <c r="B14773" s="90"/>
      <c r="C14773" s="90"/>
      <c r="D14773" s="90"/>
      <c r="E14773" s="90"/>
      <c r="F14773" s="90"/>
      <c r="G14773" s="90"/>
      <c r="H14773" s="90"/>
    </row>
    <row r="14774" spans="1:8">
      <c r="A14774" s="90"/>
      <c r="B14774" s="90"/>
      <c r="C14774" s="90"/>
      <c r="D14774" s="90"/>
      <c r="E14774" s="90"/>
      <c r="F14774" s="90"/>
      <c r="G14774" s="90"/>
      <c r="H14774" s="90"/>
    </row>
    <row r="14775" spans="1:8">
      <c r="A14775" s="90"/>
      <c r="B14775" s="90"/>
      <c r="C14775" s="90"/>
      <c r="D14775" s="90"/>
      <c r="E14775" s="90"/>
      <c r="F14775" s="90"/>
      <c r="G14775" s="90"/>
      <c r="H14775" s="90"/>
    </row>
    <row r="14776" spans="1:8">
      <c r="A14776" s="90"/>
      <c r="B14776" s="90"/>
      <c r="C14776" s="90"/>
      <c r="D14776" s="90"/>
      <c r="E14776" s="90"/>
      <c r="F14776" s="90"/>
      <c r="G14776" s="90"/>
      <c r="H14776" s="90"/>
    </row>
    <row r="14777" spans="1:8">
      <c r="A14777" s="90"/>
      <c r="B14777" s="90"/>
      <c r="C14777" s="90"/>
      <c r="D14777" s="90"/>
      <c r="E14777" s="90"/>
      <c r="F14777" s="90"/>
      <c r="G14777" s="90"/>
      <c r="H14777" s="90"/>
    </row>
    <row r="14778" spans="1:8">
      <c r="A14778" s="90"/>
      <c r="B14778" s="90"/>
      <c r="C14778" s="90"/>
      <c r="D14778" s="90"/>
      <c r="E14778" s="90"/>
      <c r="F14778" s="90"/>
      <c r="G14778" s="90"/>
      <c r="H14778" s="90"/>
    </row>
    <row r="14779" spans="1:8">
      <c r="A14779" s="90"/>
      <c r="B14779" s="90"/>
      <c r="C14779" s="90"/>
      <c r="D14779" s="90"/>
      <c r="E14779" s="90"/>
      <c r="F14779" s="90"/>
      <c r="G14779" s="90"/>
      <c r="H14779" s="90"/>
    </row>
    <row r="14780" spans="1:8">
      <c r="A14780" s="90"/>
      <c r="B14780" s="90"/>
      <c r="C14780" s="90"/>
      <c r="D14780" s="90"/>
      <c r="E14780" s="90"/>
      <c r="F14780" s="90"/>
      <c r="G14780" s="90"/>
      <c r="H14780" s="90"/>
    </row>
    <row r="14781" spans="1:8">
      <c r="A14781" s="90"/>
      <c r="B14781" s="90"/>
      <c r="C14781" s="90"/>
      <c r="D14781" s="90"/>
      <c r="E14781" s="90"/>
      <c r="F14781" s="90"/>
      <c r="G14781" s="90"/>
      <c r="H14781" s="90"/>
    </row>
    <row r="14782" spans="1:8">
      <c r="A14782" s="90"/>
      <c r="B14782" s="90"/>
      <c r="C14782" s="90"/>
      <c r="D14782" s="90"/>
      <c r="E14782" s="90"/>
      <c r="F14782" s="90"/>
      <c r="G14782" s="90"/>
      <c r="H14782" s="90"/>
    </row>
    <row r="14783" spans="1:8">
      <c r="A14783" s="90"/>
      <c r="B14783" s="90"/>
      <c r="C14783" s="90"/>
      <c r="D14783" s="90"/>
      <c r="E14783" s="90"/>
      <c r="F14783" s="90"/>
      <c r="G14783" s="90"/>
      <c r="H14783" s="90"/>
    </row>
    <row r="14784" spans="1:8">
      <c r="A14784" s="90"/>
      <c r="B14784" s="90"/>
      <c r="C14784" s="90"/>
      <c r="D14784" s="90"/>
      <c r="E14784" s="90"/>
      <c r="F14784" s="90"/>
      <c r="G14784" s="90"/>
      <c r="H14784" s="90"/>
    </row>
    <row r="14785" spans="1:8">
      <c r="A14785" s="90"/>
      <c r="B14785" s="90"/>
      <c r="C14785" s="90"/>
      <c r="D14785" s="90"/>
      <c r="E14785" s="90"/>
      <c r="F14785" s="90"/>
      <c r="G14785" s="90"/>
      <c r="H14785" s="90"/>
    </row>
    <row r="14786" spans="1:8">
      <c r="A14786" s="90"/>
      <c r="B14786" s="90"/>
      <c r="C14786" s="90"/>
      <c r="D14786" s="90"/>
      <c r="E14786" s="90"/>
      <c r="F14786" s="90"/>
      <c r="G14786" s="90"/>
      <c r="H14786" s="90"/>
    </row>
    <row r="14787" spans="1:8">
      <c r="A14787" s="90"/>
      <c r="B14787" s="90"/>
      <c r="C14787" s="90"/>
      <c r="D14787" s="90"/>
      <c r="E14787" s="90"/>
      <c r="F14787" s="90"/>
      <c r="G14787" s="90"/>
      <c r="H14787" s="90"/>
    </row>
    <row r="14788" spans="1:8">
      <c r="A14788" s="90"/>
      <c r="B14788" s="90"/>
      <c r="C14788" s="90"/>
      <c r="D14788" s="90"/>
      <c r="E14788" s="90"/>
      <c r="F14788" s="90"/>
      <c r="G14788" s="90"/>
      <c r="H14788" s="90"/>
    </row>
    <row r="14789" spans="1:8">
      <c r="A14789" s="90"/>
      <c r="B14789" s="90"/>
      <c r="C14789" s="90"/>
      <c r="D14789" s="90"/>
      <c r="E14789" s="90"/>
      <c r="F14789" s="90"/>
      <c r="G14789" s="90"/>
      <c r="H14789" s="90"/>
    </row>
    <row r="14790" spans="1:8">
      <c r="A14790" s="90"/>
      <c r="B14790" s="90"/>
      <c r="C14790" s="90"/>
      <c r="D14790" s="90"/>
      <c r="E14790" s="90"/>
      <c r="F14790" s="90"/>
      <c r="G14790" s="90"/>
      <c r="H14790" s="90"/>
    </row>
    <row r="14791" spans="1:8">
      <c r="A14791" s="90"/>
      <c r="B14791" s="90"/>
      <c r="C14791" s="90"/>
      <c r="D14791" s="90"/>
      <c r="E14791" s="90"/>
      <c r="F14791" s="90"/>
      <c r="G14791" s="90"/>
      <c r="H14791" s="90"/>
    </row>
    <row r="14792" spans="1:8">
      <c r="A14792" s="90"/>
      <c r="B14792" s="90"/>
      <c r="C14792" s="90"/>
      <c r="D14792" s="90"/>
      <c r="E14792" s="90"/>
      <c r="F14792" s="90"/>
      <c r="G14792" s="90"/>
      <c r="H14792" s="90"/>
    </row>
    <row r="14793" spans="1:8">
      <c r="A14793" s="90"/>
      <c r="B14793" s="90"/>
      <c r="C14793" s="90"/>
      <c r="D14793" s="90"/>
      <c r="E14793" s="90"/>
      <c r="F14793" s="90"/>
      <c r="G14793" s="90"/>
      <c r="H14793" s="90"/>
    </row>
    <row r="14794" spans="1:8">
      <c r="A14794" s="90"/>
      <c r="B14794" s="90"/>
      <c r="C14794" s="90"/>
      <c r="D14794" s="90"/>
      <c r="E14794" s="90"/>
      <c r="F14794" s="90"/>
      <c r="G14794" s="90"/>
      <c r="H14794" s="90"/>
    </row>
    <row r="14795" spans="1:8">
      <c r="A14795" s="90"/>
      <c r="B14795" s="90"/>
      <c r="C14795" s="90"/>
      <c r="D14795" s="90"/>
      <c r="E14795" s="90"/>
      <c r="F14795" s="90"/>
      <c r="G14795" s="90"/>
      <c r="H14795" s="90"/>
    </row>
    <row r="14796" spans="1:8">
      <c r="A14796" s="90"/>
      <c r="B14796" s="90"/>
      <c r="C14796" s="90"/>
      <c r="D14796" s="90"/>
      <c r="E14796" s="90"/>
      <c r="F14796" s="90"/>
      <c r="G14796" s="90"/>
      <c r="H14796" s="90"/>
    </row>
    <row r="14797" spans="1:8">
      <c r="A14797" s="90"/>
      <c r="B14797" s="90"/>
      <c r="C14797" s="90"/>
      <c r="D14797" s="90"/>
      <c r="E14797" s="90"/>
      <c r="F14797" s="90"/>
      <c r="G14797" s="90"/>
      <c r="H14797" s="90"/>
    </row>
    <row r="14798" spans="1:8">
      <c r="A14798" s="90"/>
      <c r="B14798" s="90"/>
      <c r="C14798" s="90"/>
      <c r="D14798" s="90"/>
      <c r="E14798" s="90"/>
      <c r="F14798" s="90"/>
      <c r="G14798" s="90"/>
      <c r="H14798" s="90"/>
    </row>
    <row r="14799" spans="1:8">
      <c r="A14799" s="90"/>
      <c r="B14799" s="90"/>
      <c r="C14799" s="90"/>
      <c r="D14799" s="90"/>
      <c r="E14799" s="90"/>
      <c r="F14799" s="90"/>
      <c r="G14799" s="90"/>
      <c r="H14799" s="90"/>
    </row>
    <row r="14800" spans="1:8">
      <c r="A14800" s="90"/>
      <c r="B14800" s="90"/>
      <c r="C14800" s="90"/>
      <c r="D14800" s="90"/>
      <c r="E14800" s="90"/>
      <c r="F14800" s="90"/>
      <c r="G14800" s="90"/>
      <c r="H14800" s="90"/>
    </row>
    <row r="14801" spans="1:8">
      <c r="A14801" s="90"/>
      <c r="B14801" s="90"/>
      <c r="C14801" s="90"/>
      <c r="D14801" s="90"/>
      <c r="E14801" s="90"/>
      <c r="F14801" s="90"/>
      <c r="G14801" s="90"/>
      <c r="H14801" s="90"/>
    </row>
    <row r="14802" spans="1:8">
      <c r="A14802" s="90"/>
      <c r="B14802" s="90"/>
      <c r="C14802" s="90"/>
      <c r="D14802" s="90"/>
      <c r="E14802" s="90"/>
      <c r="F14802" s="90"/>
      <c r="G14802" s="90"/>
      <c r="H14802" s="90"/>
    </row>
    <row r="14803" spans="1:8">
      <c r="A14803" s="90"/>
      <c r="B14803" s="90"/>
      <c r="C14803" s="90"/>
      <c r="D14803" s="90"/>
      <c r="E14803" s="90"/>
      <c r="F14803" s="90"/>
      <c r="G14803" s="90"/>
      <c r="H14803" s="90"/>
    </row>
    <row r="14804" spans="1:8">
      <c r="A14804" s="90"/>
      <c r="B14804" s="90"/>
      <c r="C14804" s="90"/>
      <c r="D14804" s="90"/>
      <c r="E14804" s="90"/>
      <c r="F14804" s="90"/>
      <c r="G14804" s="90"/>
      <c r="H14804" s="90"/>
    </row>
    <row r="14805" spans="1:8">
      <c r="A14805" s="90"/>
      <c r="B14805" s="90"/>
      <c r="C14805" s="90"/>
      <c r="D14805" s="90"/>
      <c r="E14805" s="90"/>
      <c r="F14805" s="90"/>
      <c r="G14805" s="90"/>
      <c r="H14805" s="90"/>
    </row>
    <row r="14806" spans="1:8">
      <c r="A14806" s="90"/>
      <c r="B14806" s="90"/>
      <c r="C14806" s="90"/>
      <c r="D14806" s="90"/>
      <c r="E14806" s="90"/>
      <c r="F14806" s="90"/>
      <c r="G14806" s="90"/>
      <c r="H14806" s="90"/>
    </row>
    <row r="14807" spans="1:8">
      <c r="A14807" s="90"/>
      <c r="B14807" s="90"/>
      <c r="C14807" s="90"/>
      <c r="D14807" s="90"/>
      <c r="E14807" s="90"/>
      <c r="F14807" s="90"/>
      <c r="G14807" s="90"/>
      <c r="H14807" s="90"/>
    </row>
    <row r="14808" spans="1:8">
      <c r="A14808" s="90"/>
      <c r="B14808" s="90"/>
      <c r="C14808" s="90"/>
      <c r="D14808" s="90"/>
      <c r="E14808" s="90"/>
      <c r="F14808" s="90"/>
      <c r="G14808" s="90"/>
      <c r="H14808" s="90"/>
    </row>
    <row r="14809" spans="1:8">
      <c r="A14809" s="90"/>
      <c r="B14809" s="90"/>
      <c r="C14809" s="90"/>
      <c r="D14809" s="90"/>
      <c r="E14809" s="90"/>
      <c r="F14809" s="90"/>
      <c r="G14809" s="90"/>
      <c r="H14809" s="90"/>
    </row>
    <row r="14810" spans="1:8">
      <c r="A14810" s="90"/>
      <c r="B14810" s="90"/>
      <c r="C14810" s="90"/>
      <c r="D14810" s="90"/>
      <c r="E14810" s="90"/>
      <c r="F14810" s="90"/>
      <c r="G14810" s="90"/>
      <c r="H14810" s="90"/>
    </row>
    <row r="14811" spans="1:8">
      <c r="A14811" s="90"/>
      <c r="B14811" s="90"/>
      <c r="C14811" s="90"/>
      <c r="D14811" s="90"/>
      <c r="E14811" s="90"/>
      <c r="F14811" s="90"/>
      <c r="G14811" s="90"/>
      <c r="H14811" s="90"/>
    </row>
    <row r="14812" spans="1:8">
      <c r="A14812" s="90"/>
      <c r="B14812" s="90"/>
      <c r="C14812" s="90"/>
      <c r="D14812" s="90"/>
      <c r="E14812" s="90"/>
      <c r="F14812" s="90"/>
      <c r="G14812" s="90"/>
      <c r="H14812" s="90"/>
    </row>
    <row r="14813" spans="1:8">
      <c r="A14813" s="90"/>
      <c r="B14813" s="90"/>
      <c r="C14813" s="90"/>
      <c r="D14813" s="90"/>
      <c r="E14813" s="90"/>
      <c r="F14813" s="90"/>
      <c r="G14813" s="90"/>
      <c r="H14813" s="90"/>
    </row>
    <row r="14814" spans="1:8">
      <c r="A14814" s="90"/>
      <c r="B14814" s="90"/>
      <c r="C14814" s="90"/>
      <c r="D14814" s="90"/>
      <c r="E14814" s="90"/>
      <c r="F14814" s="90"/>
      <c r="G14814" s="90"/>
      <c r="H14814" s="90"/>
    </row>
    <row r="14815" spans="1:8">
      <c r="A14815" s="90"/>
      <c r="B14815" s="90"/>
      <c r="C14815" s="90"/>
      <c r="D14815" s="90"/>
      <c r="E14815" s="90"/>
      <c r="F14815" s="90"/>
      <c r="G14815" s="90"/>
      <c r="H14815" s="90"/>
    </row>
    <row r="14816" spans="1:8">
      <c r="A14816" s="90"/>
      <c r="B14816" s="90"/>
      <c r="C14816" s="90"/>
      <c r="D14816" s="90"/>
      <c r="E14816" s="90"/>
      <c r="F14816" s="90"/>
      <c r="G14816" s="90"/>
      <c r="H14816" s="90"/>
    </row>
    <row r="14817" spans="1:8">
      <c r="A14817" s="90"/>
      <c r="B14817" s="90"/>
      <c r="C14817" s="90"/>
      <c r="D14817" s="90"/>
      <c r="E14817" s="90"/>
      <c r="F14817" s="90"/>
      <c r="G14817" s="90"/>
      <c r="H14817" s="90"/>
    </row>
    <row r="14818" spans="1:8">
      <c r="A14818" s="90"/>
      <c r="B14818" s="90"/>
      <c r="C14818" s="90"/>
      <c r="D14818" s="90"/>
      <c r="E14818" s="90"/>
      <c r="F14818" s="90"/>
      <c r="G14818" s="90"/>
      <c r="H14818" s="90"/>
    </row>
    <row r="14819" spans="1:8">
      <c r="A14819" s="90"/>
      <c r="B14819" s="90"/>
      <c r="C14819" s="90"/>
      <c r="D14819" s="90"/>
      <c r="E14819" s="90"/>
      <c r="F14819" s="90"/>
      <c r="G14819" s="90"/>
      <c r="H14819" s="90"/>
    </row>
    <row r="14820" spans="1:8">
      <c r="A14820" s="90"/>
      <c r="B14820" s="90"/>
      <c r="C14820" s="90"/>
      <c r="D14820" s="90"/>
      <c r="E14820" s="90"/>
      <c r="F14820" s="90"/>
      <c r="G14820" s="90"/>
      <c r="H14820" s="90"/>
    </row>
    <row r="14821" spans="1:8">
      <c r="A14821" s="90"/>
      <c r="B14821" s="90"/>
      <c r="C14821" s="90"/>
      <c r="D14821" s="90"/>
      <c r="E14821" s="90"/>
      <c r="F14821" s="90"/>
      <c r="G14821" s="90"/>
      <c r="H14821" s="90"/>
    </row>
    <row r="14822" spans="1:8">
      <c r="A14822" s="90"/>
      <c r="B14822" s="90"/>
      <c r="C14822" s="90"/>
      <c r="D14822" s="90"/>
      <c r="E14822" s="90"/>
      <c r="F14822" s="90"/>
      <c r="G14822" s="90"/>
      <c r="H14822" s="90"/>
    </row>
    <row r="14823" spans="1:8">
      <c r="A14823" s="90"/>
      <c r="B14823" s="90"/>
      <c r="C14823" s="90"/>
      <c r="D14823" s="90"/>
      <c r="E14823" s="90"/>
      <c r="F14823" s="90"/>
      <c r="G14823" s="90"/>
      <c r="H14823" s="90"/>
    </row>
    <row r="14824" spans="1:8">
      <c r="A14824" s="90"/>
      <c r="B14824" s="90"/>
      <c r="C14824" s="90"/>
      <c r="D14824" s="90"/>
      <c r="E14824" s="90"/>
      <c r="F14824" s="90"/>
      <c r="G14824" s="90"/>
      <c r="H14824" s="90"/>
    </row>
    <row r="14825" spans="1:8">
      <c r="A14825" s="90"/>
      <c r="B14825" s="90"/>
      <c r="C14825" s="90"/>
      <c r="D14825" s="90"/>
      <c r="E14825" s="90"/>
      <c r="F14825" s="90"/>
      <c r="G14825" s="90"/>
      <c r="H14825" s="90"/>
    </row>
    <row r="14826" spans="1:8">
      <c r="A14826" s="90"/>
      <c r="B14826" s="90"/>
      <c r="C14826" s="90"/>
      <c r="D14826" s="90"/>
      <c r="E14826" s="90"/>
      <c r="F14826" s="90"/>
      <c r="G14826" s="90"/>
      <c r="H14826" s="90"/>
    </row>
    <row r="14827" spans="1:8">
      <c r="A14827" s="90"/>
      <c r="B14827" s="90"/>
      <c r="C14827" s="90"/>
      <c r="D14827" s="90"/>
      <c r="E14827" s="90"/>
      <c r="F14827" s="90"/>
      <c r="G14827" s="90"/>
      <c r="H14827" s="90"/>
    </row>
    <row r="14828" spans="1:8">
      <c r="A14828" s="90"/>
      <c r="B14828" s="90"/>
      <c r="C14828" s="90"/>
      <c r="D14828" s="90"/>
      <c r="E14828" s="90"/>
      <c r="F14828" s="90"/>
      <c r="G14828" s="90"/>
      <c r="H14828" s="90"/>
    </row>
    <row r="14829" spans="1:8">
      <c r="A14829" s="90"/>
      <c r="B14829" s="90"/>
      <c r="C14829" s="90"/>
      <c r="D14829" s="90"/>
      <c r="E14829" s="90"/>
      <c r="F14829" s="90"/>
      <c r="G14829" s="90"/>
      <c r="H14829" s="90"/>
    </row>
    <row r="14830" spans="1:8">
      <c r="A14830" s="90"/>
      <c r="B14830" s="90"/>
      <c r="C14830" s="90"/>
      <c r="D14830" s="90"/>
      <c r="E14830" s="90"/>
      <c r="F14830" s="90"/>
      <c r="G14830" s="90"/>
      <c r="H14830" s="90"/>
    </row>
    <row r="14831" spans="1:8">
      <c r="A14831" s="90"/>
      <c r="B14831" s="90"/>
      <c r="C14831" s="90"/>
      <c r="D14831" s="90"/>
      <c r="E14831" s="90"/>
      <c r="F14831" s="90"/>
      <c r="G14831" s="90"/>
      <c r="H14831" s="90"/>
    </row>
    <row r="14832" spans="1:8">
      <c r="A14832" s="90"/>
      <c r="B14832" s="90"/>
      <c r="C14832" s="90"/>
      <c r="D14832" s="90"/>
      <c r="E14832" s="90"/>
      <c r="F14832" s="90"/>
      <c r="G14832" s="90"/>
      <c r="H14832" s="90"/>
    </row>
    <row r="14833" spans="1:8">
      <c r="A14833" s="90"/>
      <c r="B14833" s="90"/>
      <c r="C14833" s="90"/>
      <c r="D14833" s="90"/>
      <c r="E14833" s="90"/>
      <c r="F14833" s="90"/>
      <c r="G14833" s="90"/>
      <c r="H14833" s="90"/>
    </row>
    <row r="14834" spans="1:8">
      <c r="A14834" s="90"/>
      <c r="B14834" s="90"/>
      <c r="C14834" s="90"/>
      <c r="D14834" s="90"/>
      <c r="E14834" s="90"/>
      <c r="F14834" s="90"/>
      <c r="G14834" s="90"/>
      <c r="H14834" s="90"/>
    </row>
    <row r="14835" spans="1:8">
      <c r="A14835" s="90"/>
      <c r="B14835" s="90"/>
      <c r="C14835" s="90"/>
      <c r="D14835" s="90"/>
      <c r="E14835" s="90"/>
      <c r="F14835" s="90"/>
      <c r="G14835" s="90"/>
      <c r="H14835" s="90"/>
    </row>
    <row r="14836" spans="1:8">
      <c r="A14836" s="90"/>
      <c r="B14836" s="90"/>
      <c r="C14836" s="90"/>
      <c r="D14836" s="90"/>
      <c r="E14836" s="90"/>
      <c r="F14836" s="90"/>
      <c r="G14836" s="90"/>
      <c r="H14836" s="90"/>
    </row>
    <row r="14837" spans="1:8">
      <c r="A14837" s="90"/>
      <c r="B14837" s="90"/>
      <c r="C14837" s="90"/>
      <c r="D14837" s="90"/>
      <c r="E14837" s="90"/>
      <c r="F14837" s="90"/>
      <c r="G14837" s="90"/>
      <c r="H14837" s="90"/>
    </row>
    <row r="14838" spans="1:8">
      <c r="A14838" s="90"/>
      <c r="B14838" s="90"/>
      <c r="C14838" s="90"/>
      <c r="D14838" s="90"/>
      <c r="E14838" s="90"/>
      <c r="F14838" s="90"/>
      <c r="G14838" s="90"/>
      <c r="H14838" s="90"/>
    </row>
    <row r="14839" spans="1:8">
      <c r="A14839" s="90"/>
      <c r="B14839" s="90"/>
      <c r="C14839" s="90"/>
      <c r="D14839" s="90"/>
      <c r="E14839" s="90"/>
      <c r="F14839" s="90"/>
      <c r="G14839" s="90"/>
      <c r="H14839" s="90"/>
    </row>
    <row r="14840" spans="1:8">
      <c r="A14840" s="90"/>
      <c r="B14840" s="90"/>
      <c r="C14840" s="90"/>
      <c r="D14840" s="90"/>
      <c r="E14840" s="90"/>
      <c r="F14840" s="90"/>
      <c r="G14840" s="90"/>
      <c r="H14840" s="90"/>
    </row>
    <row r="14841" spans="1:8">
      <c r="A14841" s="90"/>
      <c r="B14841" s="90"/>
      <c r="C14841" s="90"/>
      <c r="D14841" s="90"/>
      <c r="E14841" s="90"/>
      <c r="F14841" s="90"/>
      <c r="G14841" s="90"/>
      <c r="H14841" s="90"/>
    </row>
    <row r="14842" spans="1:8">
      <c r="A14842" s="90"/>
      <c r="B14842" s="90"/>
      <c r="C14842" s="90"/>
      <c r="D14842" s="90"/>
      <c r="E14842" s="90"/>
      <c r="F14842" s="90"/>
      <c r="G14842" s="90"/>
      <c r="H14842" s="90"/>
    </row>
    <row r="14843" spans="1:8">
      <c r="A14843" s="90"/>
      <c r="B14843" s="90"/>
      <c r="C14843" s="90"/>
      <c r="D14843" s="90"/>
      <c r="E14843" s="90"/>
      <c r="F14843" s="90"/>
      <c r="G14843" s="90"/>
      <c r="H14843" s="90"/>
    </row>
    <row r="14844" spans="1:8">
      <c r="A14844" s="90"/>
      <c r="B14844" s="90"/>
      <c r="C14844" s="90"/>
      <c r="D14844" s="90"/>
      <c r="E14844" s="90"/>
      <c r="F14844" s="90"/>
      <c r="G14844" s="90"/>
      <c r="H14844" s="90"/>
    </row>
    <row r="14845" spans="1:8">
      <c r="A14845" s="90"/>
      <c r="B14845" s="90"/>
      <c r="C14845" s="90"/>
      <c r="D14845" s="90"/>
      <c r="E14845" s="90"/>
      <c r="F14845" s="90"/>
      <c r="G14845" s="90"/>
      <c r="H14845" s="90"/>
    </row>
    <row r="14846" spans="1:8">
      <c r="A14846" s="90"/>
      <c r="B14846" s="90"/>
      <c r="C14846" s="90"/>
      <c r="D14846" s="90"/>
      <c r="E14846" s="90"/>
      <c r="F14846" s="90"/>
      <c r="G14846" s="90"/>
      <c r="H14846" s="90"/>
    </row>
    <row r="14847" spans="1:8">
      <c r="A14847" s="90"/>
      <c r="B14847" s="90"/>
      <c r="C14847" s="90"/>
      <c r="D14847" s="90"/>
      <c r="E14847" s="90"/>
      <c r="F14847" s="90"/>
      <c r="G14847" s="90"/>
      <c r="H14847" s="90"/>
    </row>
    <row r="14848" spans="1:8">
      <c r="A14848" s="90"/>
      <c r="B14848" s="90"/>
      <c r="C14848" s="90"/>
      <c r="D14848" s="90"/>
      <c r="E14848" s="90"/>
      <c r="F14848" s="90"/>
      <c r="G14848" s="90"/>
      <c r="H14848" s="90"/>
    </row>
    <row r="14849" spans="1:8">
      <c r="A14849" s="90"/>
      <c r="B14849" s="90"/>
      <c r="C14849" s="90"/>
      <c r="D14849" s="90"/>
      <c r="E14849" s="90"/>
      <c r="F14849" s="90"/>
      <c r="G14849" s="90"/>
      <c r="H14849" s="90"/>
    </row>
    <row r="14850" spans="1:8">
      <c r="A14850" s="90"/>
      <c r="B14850" s="90"/>
      <c r="C14850" s="90"/>
      <c r="D14850" s="90"/>
      <c r="E14850" s="90"/>
      <c r="F14850" s="90"/>
      <c r="G14850" s="90"/>
      <c r="H14850" s="90"/>
    </row>
    <row r="14851" spans="1:8">
      <c r="A14851" s="90"/>
      <c r="B14851" s="90"/>
      <c r="C14851" s="90"/>
      <c r="D14851" s="90"/>
      <c r="E14851" s="90"/>
      <c r="F14851" s="90"/>
      <c r="G14851" s="90"/>
      <c r="H14851" s="90"/>
    </row>
    <row r="14852" spans="1:8">
      <c r="A14852" s="90"/>
      <c r="B14852" s="90"/>
      <c r="C14852" s="90"/>
      <c r="D14852" s="90"/>
      <c r="E14852" s="90"/>
      <c r="F14852" s="90"/>
      <c r="G14852" s="90"/>
      <c r="H14852" s="90"/>
    </row>
    <row r="14853" spans="1:8">
      <c r="A14853" s="90"/>
      <c r="B14853" s="90"/>
      <c r="C14853" s="90"/>
      <c r="D14853" s="90"/>
      <c r="E14853" s="90"/>
      <c r="F14853" s="90"/>
      <c r="G14853" s="90"/>
      <c r="H14853" s="90"/>
    </row>
    <row r="14854" spans="1:8">
      <c r="A14854" s="90"/>
      <c r="B14854" s="90"/>
      <c r="C14854" s="90"/>
      <c r="D14854" s="90"/>
      <c r="E14854" s="90"/>
      <c r="F14854" s="90"/>
      <c r="G14854" s="90"/>
      <c r="H14854" s="90"/>
    </row>
    <row r="14855" spans="1:8">
      <c r="A14855" s="90"/>
      <c r="B14855" s="90"/>
      <c r="C14855" s="90"/>
      <c r="D14855" s="90"/>
      <c r="E14855" s="90"/>
      <c r="F14855" s="90"/>
      <c r="G14855" s="90"/>
      <c r="H14855" s="90"/>
    </row>
    <row r="14856" spans="1:8">
      <c r="A14856" s="90"/>
      <c r="B14856" s="90"/>
      <c r="C14856" s="90"/>
      <c r="D14856" s="90"/>
      <c r="E14856" s="90"/>
      <c r="F14856" s="90"/>
      <c r="G14856" s="90"/>
      <c r="H14856" s="90"/>
    </row>
    <row r="14857" spans="1:8">
      <c r="A14857" s="90"/>
      <c r="B14857" s="90"/>
      <c r="C14857" s="90"/>
      <c r="D14857" s="90"/>
      <c r="E14857" s="90"/>
      <c r="F14857" s="90"/>
      <c r="G14857" s="90"/>
      <c r="H14857" s="90"/>
    </row>
    <row r="14858" spans="1:8">
      <c r="A14858" s="90"/>
      <c r="B14858" s="90"/>
      <c r="C14858" s="90"/>
      <c r="D14858" s="90"/>
      <c r="E14858" s="90"/>
      <c r="F14858" s="90"/>
      <c r="G14858" s="90"/>
      <c r="H14858" s="90"/>
    </row>
    <row r="14859" spans="1:8">
      <c r="A14859" s="90"/>
      <c r="B14859" s="90"/>
      <c r="C14859" s="90"/>
      <c r="D14859" s="90"/>
      <c r="E14859" s="90"/>
      <c r="F14859" s="90"/>
      <c r="G14859" s="90"/>
      <c r="H14859" s="90"/>
    </row>
    <row r="14860" spans="1:8">
      <c r="A14860" s="90"/>
      <c r="B14860" s="90"/>
      <c r="C14860" s="90"/>
      <c r="D14860" s="90"/>
      <c r="E14860" s="90"/>
      <c r="F14860" s="90"/>
      <c r="G14860" s="90"/>
      <c r="H14860" s="90"/>
    </row>
    <row r="14861" spans="1:8">
      <c r="A14861" s="90"/>
      <c r="B14861" s="90"/>
      <c r="C14861" s="90"/>
      <c r="D14861" s="90"/>
      <c r="E14861" s="90"/>
      <c r="F14861" s="90"/>
      <c r="G14861" s="90"/>
      <c r="H14861" s="90"/>
    </row>
    <row r="14862" spans="1:8">
      <c r="A14862" s="90"/>
      <c r="B14862" s="90"/>
      <c r="C14862" s="90"/>
      <c r="D14862" s="90"/>
      <c r="E14862" s="90"/>
      <c r="F14862" s="90"/>
      <c r="G14862" s="90"/>
      <c r="H14862" s="90"/>
    </row>
    <row r="14863" spans="1:8">
      <c r="A14863" s="90"/>
      <c r="B14863" s="90"/>
      <c r="C14863" s="90"/>
      <c r="D14863" s="90"/>
      <c r="E14863" s="90"/>
      <c r="F14863" s="90"/>
      <c r="G14863" s="90"/>
      <c r="H14863" s="90"/>
    </row>
    <row r="14864" spans="1:8">
      <c r="A14864" s="90"/>
      <c r="B14864" s="90"/>
      <c r="C14864" s="90"/>
      <c r="D14864" s="90"/>
      <c r="E14864" s="90"/>
      <c r="F14864" s="90"/>
      <c r="G14864" s="90"/>
      <c r="H14864" s="90"/>
    </row>
    <row r="14865" spans="1:8">
      <c r="A14865" s="90"/>
      <c r="B14865" s="90"/>
      <c r="C14865" s="90"/>
      <c r="D14865" s="90"/>
      <c r="E14865" s="90"/>
      <c r="F14865" s="90"/>
      <c r="G14865" s="90"/>
      <c r="H14865" s="90"/>
    </row>
    <row r="14866" spans="1:8">
      <c r="A14866" s="90"/>
      <c r="B14866" s="90"/>
      <c r="C14866" s="90"/>
      <c r="D14866" s="90"/>
      <c r="E14866" s="90"/>
      <c r="F14866" s="90"/>
      <c r="G14866" s="90"/>
      <c r="H14866" s="90"/>
    </row>
    <row r="14867" spans="1:8">
      <c r="A14867" s="90"/>
      <c r="B14867" s="90"/>
      <c r="C14867" s="90"/>
      <c r="D14867" s="90"/>
      <c r="E14867" s="90"/>
      <c r="F14867" s="90"/>
      <c r="G14867" s="90"/>
      <c r="H14867" s="90"/>
    </row>
    <row r="14868" spans="1:8">
      <c r="A14868" s="90"/>
      <c r="B14868" s="90"/>
      <c r="C14868" s="90"/>
      <c r="D14868" s="90"/>
      <c r="E14868" s="90"/>
      <c r="F14868" s="90"/>
      <c r="G14868" s="90"/>
      <c r="H14868" s="90"/>
    </row>
    <row r="14869" spans="1:8">
      <c r="A14869" s="90"/>
      <c r="B14869" s="90"/>
      <c r="C14869" s="90"/>
      <c r="D14869" s="90"/>
      <c r="E14869" s="90"/>
      <c r="F14869" s="90"/>
      <c r="G14869" s="90"/>
      <c r="H14869" s="90"/>
    </row>
    <row r="14870" spans="1:8">
      <c r="A14870" s="90"/>
      <c r="B14870" s="90"/>
      <c r="C14870" s="90"/>
      <c r="D14870" s="90"/>
      <c r="E14870" s="90"/>
      <c r="F14870" s="90"/>
      <c r="G14870" s="90"/>
      <c r="H14870" s="90"/>
    </row>
    <row r="14871" spans="1:8">
      <c r="A14871" s="90"/>
      <c r="B14871" s="90"/>
      <c r="C14871" s="90"/>
      <c r="D14871" s="90"/>
      <c r="E14871" s="90"/>
      <c r="F14871" s="90"/>
      <c r="G14871" s="90"/>
      <c r="H14871" s="90"/>
    </row>
    <row r="14872" spans="1:8">
      <c r="A14872" s="90"/>
      <c r="B14872" s="90"/>
      <c r="C14872" s="90"/>
      <c r="D14872" s="90"/>
      <c r="E14872" s="90"/>
      <c r="F14872" s="90"/>
      <c r="G14872" s="90"/>
      <c r="H14872" s="90"/>
    </row>
    <row r="14873" spans="1:8">
      <c r="A14873" s="90"/>
      <c r="B14873" s="90"/>
      <c r="C14873" s="90"/>
      <c r="D14873" s="90"/>
      <c r="E14873" s="90"/>
      <c r="F14873" s="90"/>
      <c r="G14873" s="90"/>
      <c r="H14873" s="90"/>
    </row>
    <row r="14874" spans="1:8">
      <c r="A14874" s="90"/>
      <c r="B14874" s="90"/>
      <c r="C14874" s="90"/>
      <c r="D14874" s="90"/>
      <c r="E14874" s="90"/>
      <c r="F14874" s="90"/>
      <c r="G14874" s="90"/>
      <c r="H14874" s="90"/>
    </row>
    <row r="14875" spans="1:8">
      <c r="A14875" s="90"/>
      <c r="B14875" s="90"/>
      <c r="C14875" s="90"/>
      <c r="D14875" s="90"/>
      <c r="E14875" s="90"/>
      <c r="F14875" s="90"/>
      <c r="G14875" s="90"/>
      <c r="H14875" s="90"/>
    </row>
    <row r="14876" spans="1:8">
      <c r="A14876" s="90"/>
      <c r="B14876" s="90"/>
      <c r="C14876" s="90"/>
      <c r="D14876" s="90"/>
      <c r="E14876" s="90"/>
      <c r="F14876" s="90"/>
      <c r="G14876" s="90"/>
      <c r="H14876" s="90"/>
    </row>
    <row r="14877" spans="1:8">
      <c r="A14877" s="90"/>
      <c r="B14877" s="90"/>
      <c r="C14877" s="90"/>
      <c r="D14877" s="90"/>
      <c r="E14877" s="90"/>
      <c r="F14877" s="90"/>
      <c r="G14877" s="90"/>
      <c r="H14877" s="90"/>
    </row>
    <row r="14878" spans="1:8">
      <c r="A14878" s="90"/>
      <c r="B14878" s="90"/>
      <c r="C14878" s="90"/>
      <c r="D14878" s="90"/>
      <c r="E14878" s="90"/>
      <c r="F14878" s="90"/>
      <c r="G14878" s="90"/>
      <c r="H14878" s="90"/>
    </row>
    <row r="14879" spans="1:8">
      <c r="A14879" s="90"/>
      <c r="B14879" s="90"/>
      <c r="C14879" s="90"/>
      <c r="D14879" s="90"/>
      <c r="E14879" s="90"/>
      <c r="F14879" s="90"/>
      <c r="G14879" s="90"/>
      <c r="H14879" s="90"/>
    </row>
    <row r="14880" spans="1:8">
      <c r="A14880" s="90"/>
      <c r="B14880" s="90"/>
      <c r="C14880" s="90"/>
      <c r="D14880" s="90"/>
      <c r="E14880" s="90"/>
      <c r="F14880" s="90"/>
      <c r="G14880" s="90"/>
      <c r="H14880" s="90"/>
    </row>
    <row r="14881" spans="1:8">
      <c r="A14881" s="90"/>
      <c r="B14881" s="90"/>
      <c r="C14881" s="90"/>
      <c r="D14881" s="90"/>
      <c r="E14881" s="90"/>
      <c r="F14881" s="90"/>
      <c r="G14881" s="90"/>
      <c r="H14881" s="90"/>
    </row>
    <row r="14882" spans="1:8">
      <c r="A14882" s="90"/>
      <c r="B14882" s="90"/>
      <c r="C14882" s="90"/>
      <c r="D14882" s="90"/>
      <c r="E14882" s="90"/>
      <c r="F14882" s="90"/>
      <c r="G14882" s="90"/>
      <c r="H14882" s="90"/>
    </row>
    <row r="14883" spans="1:8">
      <c r="A14883" s="90"/>
      <c r="B14883" s="90"/>
      <c r="C14883" s="90"/>
      <c r="D14883" s="90"/>
      <c r="E14883" s="90"/>
      <c r="F14883" s="90"/>
      <c r="G14883" s="90"/>
      <c r="H14883" s="90"/>
    </row>
    <row r="14884" spans="1:8">
      <c r="A14884" s="90"/>
      <c r="B14884" s="90"/>
      <c r="C14884" s="90"/>
      <c r="D14884" s="90"/>
      <c r="E14884" s="90"/>
      <c r="F14884" s="90"/>
      <c r="G14884" s="90"/>
      <c r="H14884" s="90"/>
    </row>
    <row r="14885" spans="1:8">
      <c r="A14885" s="90"/>
      <c r="B14885" s="90"/>
      <c r="C14885" s="90"/>
      <c r="D14885" s="90"/>
      <c r="E14885" s="90"/>
      <c r="F14885" s="90"/>
      <c r="G14885" s="90"/>
      <c r="H14885" s="90"/>
    </row>
    <row r="14886" spans="1:8">
      <c r="A14886" s="90"/>
      <c r="B14886" s="90"/>
      <c r="C14886" s="90"/>
      <c r="D14886" s="90"/>
      <c r="E14886" s="90"/>
      <c r="F14886" s="90"/>
      <c r="G14886" s="90"/>
      <c r="H14886" s="90"/>
    </row>
    <row r="14887" spans="1:8">
      <c r="A14887" s="90"/>
      <c r="B14887" s="90"/>
      <c r="C14887" s="90"/>
      <c r="D14887" s="90"/>
      <c r="E14887" s="90"/>
      <c r="F14887" s="90"/>
      <c r="G14887" s="90"/>
      <c r="H14887" s="90"/>
    </row>
    <row r="14888" spans="1:8">
      <c r="A14888" s="90"/>
      <c r="B14888" s="90"/>
      <c r="C14888" s="90"/>
      <c r="D14888" s="90"/>
      <c r="E14888" s="90"/>
      <c r="F14888" s="90"/>
      <c r="G14888" s="90"/>
      <c r="H14888" s="90"/>
    </row>
    <row r="14889" spans="1:8">
      <c r="A14889" s="90"/>
      <c r="B14889" s="90"/>
      <c r="C14889" s="90"/>
      <c r="D14889" s="90"/>
      <c r="E14889" s="90"/>
      <c r="F14889" s="90"/>
      <c r="G14889" s="90"/>
      <c r="H14889" s="90"/>
    </row>
    <row r="14890" spans="1:8">
      <c r="A14890" s="90"/>
      <c r="B14890" s="90"/>
      <c r="C14890" s="90"/>
      <c r="D14890" s="90"/>
      <c r="E14890" s="90"/>
      <c r="F14890" s="90"/>
      <c r="G14890" s="90"/>
      <c r="H14890" s="90"/>
    </row>
    <row r="14891" spans="1:8">
      <c r="A14891" s="90"/>
      <c r="B14891" s="90"/>
      <c r="C14891" s="90"/>
      <c r="D14891" s="90"/>
      <c r="E14891" s="90"/>
      <c r="F14891" s="90"/>
      <c r="G14891" s="90"/>
      <c r="H14891" s="90"/>
    </row>
    <row r="14892" spans="1:8">
      <c r="A14892" s="90"/>
      <c r="B14892" s="90"/>
      <c r="C14892" s="90"/>
      <c r="D14892" s="90"/>
      <c r="E14892" s="90"/>
      <c r="F14892" s="90"/>
      <c r="G14892" s="90"/>
      <c r="H14892" s="90"/>
    </row>
    <row r="14893" spans="1:8">
      <c r="A14893" s="90"/>
      <c r="B14893" s="90"/>
      <c r="C14893" s="90"/>
      <c r="D14893" s="90"/>
      <c r="E14893" s="90"/>
      <c r="F14893" s="90"/>
      <c r="G14893" s="90"/>
      <c r="H14893" s="90"/>
    </row>
    <row r="14894" spans="1:8">
      <c r="A14894" s="90"/>
      <c r="B14894" s="90"/>
      <c r="C14894" s="90"/>
      <c r="D14894" s="90"/>
      <c r="E14894" s="90"/>
      <c r="F14894" s="90"/>
      <c r="G14894" s="90"/>
      <c r="H14894" s="90"/>
    </row>
    <row r="14895" spans="1:8">
      <c r="A14895" s="90"/>
      <c r="B14895" s="90"/>
      <c r="C14895" s="90"/>
      <c r="D14895" s="90"/>
      <c r="E14895" s="90"/>
      <c r="F14895" s="90"/>
      <c r="G14895" s="90"/>
      <c r="H14895" s="90"/>
    </row>
    <row r="14896" spans="1:8">
      <c r="A14896" s="90"/>
      <c r="B14896" s="90"/>
      <c r="C14896" s="90"/>
      <c r="D14896" s="90"/>
      <c r="E14896" s="90"/>
      <c r="F14896" s="90"/>
      <c r="G14896" s="90"/>
      <c r="H14896" s="90"/>
    </row>
    <row r="14897" spans="1:8">
      <c r="A14897" s="90"/>
      <c r="B14897" s="90"/>
      <c r="C14897" s="90"/>
      <c r="D14897" s="90"/>
      <c r="E14897" s="90"/>
      <c r="F14897" s="90"/>
      <c r="G14897" s="90"/>
      <c r="H14897" s="90"/>
    </row>
    <row r="14898" spans="1:8">
      <c r="A14898" s="90"/>
      <c r="B14898" s="90"/>
      <c r="C14898" s="90"/>
      <c r="D14898" s="90"/>
      <c r="E14898" s="90"/>
      <c r="F14898" s="90"/>
      <c r="G14898" s="90"/>
      <c r="H14898" s="90"/>
    </row>
    <row r="14899" spans="1:8">
      <c r="A14899" s="90"/>
      <c r="B14899" s="90"/>
      <c r="C14899" s="90"/>
      <c r="D14899" s="90"/>
      <c r="E14899" s="90"/>
      <c r="F14899" s="90"/>
      <c r="G14899" s="90"/>
      <c r="H14899" s="90"/>
    </row>
    <row r="14900" spans="1:8">
      <c r="A14900" s="90"/>
      <c r="B14900" s="90"/>
      <c r="C14900" s="90"/>
      <c r="D14900" s="90"/>
      <c r="E14900" s="90"/>
      <c r="F14900" s="90"/>
      <c r="G14900" s="90"/>
      <c r="H14900" s="90"/>
    </row>
    <row r="14901" spans="1:8">
      <c r="A14901" s="90"/>
      <c r="B14901" s="90"/>
      <c r="C14901" s="90"/>
      <c r="D14901" s="90"/>
      <c r="E14901" s="90"/>
      <c r="F14901" s="90"/>
      <c r="G14901" s="90"/>
      <c r="H14901" s="90"/>
    </row>
    <row r="14902" spans="1:8">
      <c r="A14902" s="90"/>
      <c r="B14902" s="90"/>
      <c r="C14902" s="90"/>
      <c r="D14902" s="90"/>
      <c r="E14902" s="90"/>
      <c r="F14902" s="90"/>
      <c r="G14902" s="90"/>
      <c r="H14902" s="90"/>
    </row>
    <row r="14903" spans="1:8">
      <c r="A14903" s="90"/>
      <c r="B14903" s="90"/>
      <c r="C14903" s="90"/>
      <c r="D14903" s="90"/>
      <c r="E14903" s="90"/>
      <c r="F14903" s="90"/>
      <c r="G14903" s="90"/>
      <c r="H14903" s="90"/>
    </row>
    <row r="14904" spans="1:8">
      <c r="A14904" s="90"/>
      <c r="B14904" s="90"/>
      <c r="C14904" s="90"/>
      <c r="D14904" s="90"/>
      <c r="E14904" s="90"/>
      <c r="F14904" s="90"/>
      <c r="G14904" s="90"/>
      <c r="H14904" s="90"/>
    </row>
    <row r="14905" spans="1:8">
      <c r="A14905" s="90"/>
      <c r="B14905" s="90"/>
      <c r="C14905" s="90"/>
      <c r="D14905" s="90"/>
      <c r="E14905" s="90"/>
      <c r="F14905" s="90"/>
      <c r="G14905" s="90"/>
      <c r="H14905" s="90"/>
    </row>
    <row r="14906" spans="1:8">
      <c r="A14906" s="90"/>
      <c r="B14906" s="90"/>
      <c r="C14906" s="90"/>
      <c r="D14906" s="90"/>
      <c r="E14906" s="90"/>
      <c r="F14906" s="90"/>
      <c r="G14906" s="90"/>
      <c r="H14906" s="90"/>
    </row>
    <row r="14907" spans="1:8">
      <c r="A14907" s="90"/>
      <c r="B14907" s="90"/>
      <c r="C14907" s="90"/>
      <c r="D14907" s="90"/>
      <c r="E14907" s="90"/>
      <c r="F14907" s="90"/>
      <c r="G14907" s="90"/>
      <c r="H14907" s="90"/>
    </row>
    <row r="14908" spans="1:8">
      <c r="A14908" s="90"/>
      <c r="B14908" s="90"/>
      <c r="C14908" s="90"/>
      <c r="D14908" s="90"/>
      <c r="E14908" s="90"/>
      <c r="F14908" s="90"/>
      <c r="G14908" s="90"/>
      <c r="H14908" s="90"/>
    </row>
    <row r="14909" spans="1:8">
      <c r="A14909" s="90"/>
      <c r="B14909" s="90"/>
      <c r="C14909" s="90"/>
      <c r="D14909" s="90"/>
      <c r="E14909" s="90"/>
      <c r="F14909" s="90"/>
      <c r="G14909" s="90"/>
      <c r="H14909" s="90"/>
    </row>
    <row r="14910" spans="1:8">
      <c r="A14910" s="90"/>
      <c r="B14910" s="90"/>
      <c r="C14910" s="90"/>
      <c r="D14910" s="90"/>
      <c r="E14910" s="90"/>
      <c r="F14910" s="90"/>
      <c r="G14910" s="90"/>
      <c r="H14910" s="90"/>
    </row>
    <row r="14911" spans="1:8">
      <c r="A14911" s="90"/>
      <c r="B14911" s="90"/>
      <c r="C14911" s="90"/>
      <c r="D14911" s="90"/>
      <c r="E14911" s="90"/>
      <c r="F14911" s="90"/>
      <c r="G14911" s="90"/>
      <c r="H14911" s="90"/>
    </row>
    <row r="14912" spans="1:8">
      <c r="A14912" s="90"/>
      <c r="B14912" s="90"/>
      <c r="C14912" s="90"/>
      <c r="D14912" s="90"/>
      <c r="E14912" s="90"/>
      <c r="F14912" s="90"/>
      <c r="G14912" s="90"/>
      <c r="H14912" s="90"/>
    </row>
    <row r="14913" spans="1:8">
      <c r="A14913" s="90"/>
      <c r="B14913" s="90"/>
      <c r="C14913" s="90"/>
      <c r="D14913" s="90"/>
      <c r="E14913" s="90"/>
      <c r="F14913" s="90"/>
      <c r="G14913" s="90"/>
      <c r="H14913" s="90"/>
    </row>
    <row r="14914" spans="1:8">
      <c r="A14914" s="90"/>
      <c r="B14914" s="90"/>
      <c r="C14914" s="90"/>
      <c r="D14914" s="90"/>
      <c r="E14914" s="90"/>
      <c r="F14914" s="90"/>
      <c r="G14914" s="90"/>
      <c r="H14914" s="90"/>
    </row>
    <row r="14915" spans="1:8">
      <c r="A14915" s="90"/>
      <c r="B14915" s="90"/>
      <c r="C14915" s="90"/>
      <c r="D14915" s="90"/>
      <c r="E14915" s="90"/>
      <c r="F14915" s="90"/>
      <c r="G14915" s="90"/>
      <c r="H14915" s="90"/>
    </row>
    <row r="14916" spans="1:8">
      <c r="A14916" s="90"/>
      <c r="B14916" s="90"/>
      <c r="C14916" s="90"/>
      <c r="D14916" s="90"/>
      <c r="E14916" s="90"/>
      <c r="F14916" s="90"/>
      <c r="G14916" s="90"/>
      <c r="H14916" s="90"/>
    </row>
    <row r="14917" spans="1:8">
      <c r="A14917" s="90"/>
      <c r="B14917" s="90"/>
      <c r="C14917" s="90"/>
      <c r="D14917" s="90"/>
      <c r="E14917" s="90"/>
      <c r="F14917" s="90"/>
      <c r="G14917" s="90"/>
      <c r="H14917" s="90"/>
    </row>
    <row r="14918" spans="1:8">
      <c r="A14918" s="90"/>
      <c r="B14918" s="90"/>
      <c r="C14918" s="90"/>
      <c r="D14918" s="90"/>
      <c r="E14918" s="90"/>
      <c r="F14918" s="90"/>
      <c r="G14918" s="90"/>
      <c r="H14918" s="90"/>
    </row>
    <row r="14919" spans="1:8">
      <c r="A14919" s="90"/>
      <c r="B14919" s="90"/>
      <c r="C14919" s="90"/>
      <c r="D14919" s="90"/>
      <c r="E14919" s="90"/>
      <c r="F14919" s="90"/>
      <c r="G14919" s="90"/>
      <c r="H14919" s="90"/>
    </row>
    <row r="14920" spans="1:8">
      <c r="A14920" s="90"/>
      <c r="B14920" s="90"/>
      <c r="C14920" s="90"/>
      <c r="D14920" s="90"/>
      <c r="E14920" s="90"/>
      <c r="F14920" s="90"/>
      <c r="G14920" s="90"/>
      <c r="H14920" s="90"/>
    </row>
    <row r="14921" spans="1:8">
      <c r="A14921" s="90"/>
      <c r="B14921" s="90"/>
      <c r="C14921" s="90"/>
      <c r="D14921" s="90"/>
      <c r="E14921" s="90"/>
      <c r="F14921" s="90"/>
      <c r="G14921" s="90"/>
      <c r="H14921" s="90"/>
    </row>
    <row r="14922" spans="1:8">
      <c r="A14922" s="90"/>
      <c r="B14922" s="90"/>
      <c r="C14922" s="90"/>
      <c r="D14922" s="90"/>
      <c r="E14922" s="90"/>
      <c r="F14922" s="90"/>
      <c r="G14922" s="90"/>
      <c r="H14922" s="90"/>
    </row>
    <row r="14923" spans="1:8">
      <c r="A14923" s="90"/>
      <c r="B14923" s="90"/>
      <c r="C14923" s="90"/>
      <c r="D14923" s="90"/>
      <c r="E14923" s="90"/>
      <c r="F14923" s="90"/>
      <c r="G14923" s="90"/>
      <c r="H14923" s="90"/>
    </row>
    <row r="14924" spans="1:8">
      <c r="A14924" s="90"/>
      <c r="B14924" s="90"/>
      <c r="C14924" s="90"/>
      <c r="D14924" s="90"/>
      <c r="E14924" s="90"/>
      <c r="F14924" s="90"/>
      <c r="G14924" s="90"/>
      <c r="H14924" s="90"/>
    </row>
    <row r="14925" spans="1:8">
      <c r="A14925" s="90"/>
      <c r="B14925" s="90"/>
      <c r="C14925" s="90"/>
      <c r="D14925" s="90"/>
      <c r="E14925" s="90"/>
      <c r="F14925" s="90"/>
      <c r="G14925" s="90"/>
      <c r="H14925" s="90"/>
    </row>
    <row r="14926" spans="1:8">
      <c r="A14926" s="90"/>
      <c r="B14926" s="90"/>
      <c r="C14926" s="90"/>
      <c r="D14926" s="90"/>
      <c r="E14926" s="90"/>
      <c r="F14926" s="90"/>
      <c r="G14926" s="90"/>
      <c r="H14926" s="90"/>
    </row>
    <row r="14927" spans="1:8">
      <c r="A14927" s="90"/>
      <c r="B14927" s="90"/>
      <c r="C14927" s="90"/>
      <c r="D14927" s="90"/>
      <c r="E14927" s="90"/>
      <c r="F14927" s="90"/>
      <c r="G14927" s="90"/>
      <c r="H14927" s="90"/>
    </row>
    <row r="14928" spans="1:8">
      <c r="A14928" s="90"/>
      <c r="B14928" s="90"/>
      <c r="C14928" s="90"/>
      <c r="D14928" s="90"/>
      <c r="E14928" s="90"/>
      <c r="F14928" s="90"/>
      <c r="G14928" s="90"/>
      <c r="H14928" s="90"/>
    </row>
    <row r="14929" spans="1:8">
      <c r="A14929" s="90"/>
      <c r="B14929" s="90"/>
      <c r="C14929" s="90"/>
      <c r="D14929" s="90"/>
      <c r="E14929" s="90"/>
      <c r="F14929" s="90"/>
      <c r="G14929" s="90"/>
      <c r="H14929" s="90"/>
    </row>
    <row r="14930" spans="1:8">
      <c r="A14930" s="90"/>
      <c r="B14930" s="90"/>
      <c r="C14930" s="90"/>
      <c r="D14930" s="90"/>
      <c r="E14930" s="90"/>
      <c r="F14930" s="90"/>
      <c r="G14930" s="90"/>
      <c r="H14930" s="90"/>
    </row>
    <row r="14931" spans="1:8">
      <c r="A14931" s="90"/>
      <c r="B14931" s="90"/>
      <c r="C14931" s="90"/>
      <c r="D14931" s="90"/>
      <c r="E14931" s="90"/>
      <c r="F14931" s="90"/>
      <c r="G14931" s="90"/>
      <c r="H14931" s="90"/>
    </row>
    <row r="14932" spans="1:8">
      <c r="A14932" s="90"/>
      <c r="B14932" s="90"/>
      <c r="C14932" s="90"/>
      <c r="D14932" s="90"/>
      <c r="E14932" s="90"/>
      <c r="F14932" s="90"/>
      <c r="G14932" s="90"/>
      <c r="H14932" s="90"/>
    </row>
    <row r="14933" spans="1:8">
      <c r="A14933" s="90"/>
      <c r="B14933" s="90"/>
      <c r="C14933" s="90"/>
      <c r="D14933" s="90"/>
      <c r="E14933" s="90"/>
      <c r="F14933" s="90"/>
      <c r="G14933" s="90"/>
      <c r="H14933" s="90"/>
    </row>
    <row r="14934" spans="1:8">
      <c r="A14934" s="90"/>
      <c r="B14934" s="90"/>
      <c r="C14934" s="90"/>
      <c r="D14934" s="90"/>
      <c r="E14934" s="90"/>
      <c r="F14934" s="90"/>
      <c r="G14934" s="90"/>
      <c r="H14934" s="90"/>
    </row>
    <row r="14935" spans="1:8">
      <c r="A14935" s="90"/>
      <c r="B14935" s="90"/>
      <c r="C14935" s="90"/>
      <c r="D14935" s="90"/>
      <c r="E14935" s="90"/>
      <c r="F14935" s="90"/>
      <c r="G14935" s="90"/>
      <c r="H14935" s="90"/>
    </row>
    <row r="14936" spans="1:8">
      <c r="A14936" s="90"/>
      <c r="B14936" s="90"/>
      <c r="C14936" s="90"/>
      <c r="D14936" s="90"/>
      <c r="E14936" s="90"/>
      <c r="F14936" s="90"/>
      <c r="G14936" s="90"/>
      <c r="H14936" s="90"/>
    </row>
    <row r="14937" spans="1:8">
      <c r="A14937" s="90"/>
      <c r="B14937" s="90"/>
      <c r="C14937" s="90"/>
      <c r="D14937" s="90"/>
      <c r="E14937" s="90"/>
      <c r="F14937" s="90"/>
      <c r="G14937" s="90"/>
      <c r="H14937" s="90"/>
    </row>
    <row r="14938" spans="1:8">
      <c r="A14938" s="90"/>
      <c r="B14938" s="90"/>
      <c r="C14938" s="90"/>
      <c r="D14938" s="90"/>
      <c r="E14938" s="90"/>
      <c r="F14938" s="90"/>
      <c r="G14938" s="90"/>
      <c r="H14938" s="90"/>
    </row>
    <row r="14939" spans="1:8">
      <c r="A14939" s="90"/>
      <c r="B14939" s="90"/>
      <c r="C14939" s="90"/>
      <c r="D14939" s="90"/>
      <c r="E14939" s="90"/>
      <c r="F14939" s="90"/>
      <c r="G14939" s="90"/>
      <c r="H14939" s="90"/>
    </row>
    <row r="14940" spans="1:8">
      <c r="A14940" s="90"/>
      <c r="B14940" s="90"/>
      <c r="C14940" s="90"/>
      <c r="D14940" s="90"/>
      <c r="E14940" s="90"/>
      <c r="F14940" s="90"/>
      <c r="G14940" s="90"/>
      <c r="H14940" s="90"/>
    </row>
    <row r="14941" spans="1:8">
      <c r="A14941" s="90"/>
      <c r="B14941" s="90"/>
      <c r="C14941" s="90"/>
      <c r="D14941" s="90"/>
      <c r="E14941" s="90"/>
      <c r="F14941" s="90"/>
      <c r="G14941" s="90"/>
      <c r="H14941" s="90"/>
    </row>
    <row r="14942" spans="1:8">
      <c r="A14942" s="90"/>
      <c r="B14942" s="90"/>
      <c r="C14942" s="90"/>
      <c r="D14942" s="90"/>
      <c r="E14942" s="90"/>
      <c r="F14942" s="90"/>
      <c r="G14942" s="90"/>
      <c r="H14942" s="90"/>
    </row>
    <row r="14943" spans="1:8">
      <c r="A14943" s="90"/>
      <c r="B14943" s="90"/>
      <c r="C14943" s="90"/>
      <c r="D14943" s="90"/>
      <c r="E14943" s="90"/>
      <c r="F14943" s="90"/>
      <c r="G14943" s="90"/>
      <c r="H14943" s="90"/>
    </row>
    <row r="14944" spans="1:8">
      <c r="A14944" s="90"/>
      <c r="B14944" s="90"/>
      <c r="C14944" s="90"/>
      <c r="D14944" s="90"/>
      <c r="E14944" s="90"/>
      <c r="F14944" s="90"/>
      <c r="G14944" s="90"/>
      <c r="H14944" s="90"/>
    </row>
    <row r="14945" spans="1:8">
      <c r="A14945" s="90"/>
      <c r="B14945" s="90"/>
      <c r="C14945" s="90"/>
      <c r="D14945" s="90"/>
      <c r="E14945" s="90"/>
      <c r="F14945" s="90"/>
      <c r="G14945" s="90"/>
      <c r="H14945" s="90"/>
    </row>
    <row r="14946" spans="1:8">
      <c r="A14946" s="90"/>
      <c r="B14946" s="90"/>
      <c r="C14946" s="90"/>
      <c r="D14946" s="90"/>
      <c r="E14946" s="90"/>
      <c r="F14946" s="90"/>
      <c r="G14946" s="90"/>
      <c r="H14946" s="90"/>
    </row>
    <row r="14947" spans="1:8">
      <c r="A14947" s="90"/>
      <c r="B14947" s="90"/>
      <c r="C14947" s="90"/>
      <c r="D14947" s="90"/>
      <c r="E14947" s="90"/>
      <c r="F14947" s="90"/>
      <c r="G14947" s="90"/>
      <c r="H14947" s="90"/>
    </row>
    <row r="14948" spans="1:8">
      <c r="A14948" s="90"/>
      <c r="B14948" s="90"/>
      <c r="C14948" s="90"/>
      <c r="D14948" s="90"/>
      <c r="E14948" s="90"/>
      <c r="F14948" s="90"/>
      <c r="G14948" s="90"/>
      <c r="H14948" s="90"/>
    </row>
    <row r="14949" spans="1:8">
      <c r="A14949" s="90"/>
      <c r="B14949" s="90"/>
      <c r="C14949" s="90"/>
      <c r="D14949" s="90"/>
      <c r="E14949" s="90"/>
      <c r="F14949" s="90"/>
      <c r="G14949" s="90"/>
      <c r="H14949" s="90"/>
    </row>
    <row r="14950" spans="1:8">
      <c r="A14950" s="90"/>
      <c r="B14950" s="90"/>
      <c r="C14950" s="90"/>
      <c r="D14950" s="90"/>
      <c r="E14950" s="90"/>
      <c r="F14950" s="90"/>
      <c r="G14950" s="90"/>
      <c r="H14950" s="90"/>
    </row>
    <row r="14951" spans="1:8">
      <c r="A14951" s="90"/>
      <c r="B14951" s="90"/>
      <c r="C14951" s="90"/>
      <c r="D14951" s="90"/>
      <c r="E14951" s="90"/>
      <c r="F14951" s="90"/>
      <c r="G14951" s="90"/>
      <c r="H14951" s="90"/>
    </row>
    <row r="14952" spans="1:8">
      <c r="A14952" s="90"/>
      <c r="B14952" s="90"/>
      <c r="C14952" s="90"/>
      <c r="D14952" s="90"/>
      <c r="E14952" s="90"/>
      <c r="F14952" s="90"/>
      <c r="G14952" s="90"/>
      <c r="H14952" s="90"/>
    </row>
    <row r="14953" spans="1:8">
      <c r="A14953" s="90"/>
      <c r="B14953" s="90"/>
      <c r="C14953" s="90"/>
      <c r="D14953" s="90"/>
      <c r="E14953" s="90"/>
      <c r="F14953" s="90"/>
      <c r="G14953" s="90"/>
      <c r="H14953" s="90"/>
    </row>
    <row r="14954" spans="1:8">
      <c r="A14954" s="90"/>
      <c r="B14954" s="90"/>
      <c r="C14954" s="90"/>
      <c r="D14954" s="90"/>
      <c r="E14954" s="90"/>
      <c r="F14954" s="90"/>
      <c r="G14954" s="90"/>
      <c r="H14954" s="90"/>
    </row>
    <row r="14955" spans="1:8">
      <c r="A14955" s="90"/>
      <c r="B14955" s="90"/>
      <c r="C14955" s="90"/>
      <c r="D14955" s="90"/>
      <c r="E14955" s="90"/>
      <c r="F14955" s="90"/>
      <c r="G14955" s="90"/>
      <c r="H14955" s="90"/>
    </row>
    <row r="14956" spans="1:8">
      <c r="A14956" s="90"/>
      <c r="B14956" s="90"/>
      <c r="C14956" s="90"/>
      <c r="D14956" s="90"/>
      <c r="E14956" s="90"/>
      <c r="F14956" s="90"/>
      <c r="G14956" s="90"/>
      <c r="H14956" s="90"/>
    </row>
    <row r="14957" spans="1:8">
      <c r="A14957" s="90"/>
      <c r="B14957" s="90"/>
      <c r="C14957" s="90"/>
      <c r="D14957" s="90"/>
      <c r="E14957" s="90"/>
      <c r="F14957" s="90"/>
      <c r="G14957" s="90"/>
      <c r="H14957" s="90"/>
    </row>
    <row r="14958" spans="1:8">
      <c r="A14958" s="90"/>
      <c r="B14958" s="90"/>
      <c r="C14958" s="90"/>
      <c r="D14958" s="90"/>
      <c r="E14958" s="90"/>
      <c r="F14958" s="90"/>
      <c r="G14958" s="90"/>
      <c r="H14958" s="90"/>
    </row>
    <row r="14959" spans="1:8">
      <c r="A14959" s="90"/>
      <c r="B14959" s="90"/>
      <c r="C14959" s="90"/>
      <c r="D14959" s="90"/>
      <c r="E14959" s="90"/>
      <c r="F14959" s="90"/>
      <c r="G14959" s="90"/>
      <c r="H14959" s="90"/>
    </row>
    <row r="14960" spans="1:8">
      <c r="A14960" s="90"/>
      <c r="B14960" s="90"/>
      <c r="C14960" s="90"/>
      <c r="D14960" s="90"/>
      <c r="E14960" s="90"/>
      <c r="F14960" s="90"/>
      <c r="G14960" s="90"/>
      <c r="H14960" s="90"/>
    </row>
    <row r="14961" spans="1:8">
      <c r="A14961" s="90"/>
      <c r="B14961" s="90"/>
      <c r="C14961" s="90"/>
      <c r="D14961" s="90"/>
      <c r="E14961" s="90"/>
      <c r="F14961" s="90"/>
      <c r="G14961" s="90"/>
      <c r="H14961" s="90"/>
    </row>
    <row r="14962" spans="1:8">
      <c r="A14962" s="90"/>
      <c r="B14962" s="90"/>
      <c r="C14962" s="90"/>
      <c r="D14962" s="90"/>
      <c r="E14962" s="90"/>
      <c r="F14962" s="90"/>
      <c r="G14962" s="90"/>
      <c r="H14962" s="90"/>
    </row>
    <row r="14963" spans="1:8">
      <c r="A14963" s="90"/>
      <c r="B14963" s="90"/>
      <c r="C14963" s="90"/>
      <c r="D14963" s="90"/>
      <c r="E14963" s="90"/>
      <c r="F14963" s="90"/>
      <c r="G14963" s="90"/>
      <c r="H14963" s="90"/>
    </row>
    <row r="14964" spans="1:8">
      <c r="A14964" s="90"/>
      <c r="B14964" s="90"/>
      <c r="C14964" s="90"/>
      <c r="D14964" s="90"/>
      <c r="E14964" s="90"/>
      <c r="F14964" s="90"/>
      <c r="G14964" s="90"/>
      <c r="H14964" s="90"/>
    </row>
    <row r="14965" spans="1:8">
      <c r="A14965" s="90"/>
      <c r="B14965" s="90"/>
      <c r="C14965" s="90"/>
      <c r="D14965" s="90"/>
      <c r="E14965" s="90"/>
      <c r="F14965" s="90"/>
      <c r="G14965" s="90"/>
      <c r="H14965" s="90"/>
    </row>
    <row r="14966" spans="1:8">
      <c r="A14966" s="90"/>
      <c r="B14966" s="90"/>
      <c r="C14966" s="90"/>
      <c r="D14966" s="90"/>
      <c r="E14966" s="90"/>
      <c r="F14966" s="90"/>
      <c r="G14966" s="90"/>
      <c r="H14966" s="90"/>
    </row>
    <row r="14967" spans="1:8">
      <c r="A14967" s="90"/>
      <c r="B14967" s="90"/>
      <c r="C14967" s="90"/>
      <c r="D14967" s="90"/>
      <c r="E14967" s="90"/>
      <c r="F14967" s="90"/>
      <c r="G14967" s="90"/>
      <c r="H14967" s="90"/>
    </row>
    <row r="14968" spans="1:8">
      <c r="A14968" s="90"/>
      <c r="B14968" s="90"/>
      <c r="C14968" s="90"/>
      <c r="D14968" s="90"/>
      <c r="E14968" s="90"/>
      <c r="F14968" s="90"/>
      <c r="G14968" s="90"/>
      <c r="H14968" s="90"/>
    </row>
    <row r="14969" spans="1:8">
      <c r="A14969" s="90"/>
      <c r="B14969" s="90"/>
      <c r="C14969" s="90"/>
      <c r="D14969" s="90"/>
      <c r="E14969" s="90"/>
      <c r="F14969" s="90"/>
      <c r="G14969" s="90"/>
      <c r="H14969" s="90"/>
    </row>
    <row r="14970" spans="1:8">
      <c r="A14970" s="90"/>
      <c r="B14970" s="90"/>
      <c r="C14970" s="90"/>
      <c r="D14970" s="90"/>
      <c r="E14970" s="90"/>
      <c r="F14970" s="90"/>
      <c r="G14970" s="90"/>
      <c r="H14970" s="90"/>
    </row>
    <row r="14971" spans="1:8">
      <c r="A14971" s="90"/>
      <c r="B14971" s="90"/>
      <c r="C14971" s="90"/>
      <c r="D14971" s="90"/>
      <c r="E14971" s="90"/>
      <c r="F14971" s="90"/>
      <c r="G14971" s="90"/>
      <c r="H14971" s="90"/>
    </row>
    <row r="14972" spans="1:8">
      <c r="A14972" s="90"/>
      <c r="B14972" s="90"/>
      <c r="C14972" s="90"/>
      <c r="D14972" s="90"/>
      <c r="E14972" s="90"/>
      <c r="F14972" s="90"/>
      <c r="G14972" s="90"/>
      <c r="H14972" s="90"/>
    </row>
    <row r="14973" spans="1:8">
      <c r="A14973" s="90"/>
      <c r="B14973" s="90"/>
      <c r="C14973" s="90"/>
      <c r="D14973" s="90"/>
      <c r="E14973" s="90"/>
      <c r="F14973" s="90"/>
      <c r="G14973" s="90"/>
      <c r="H14973" s="90"/>
    </row>
    <row r="14974" spans="1:8">
      <c r="A14974" s="90"/>
      <c r="B14974" s="90"/>
      <c r="C14974" s="90"/>
      <c r="D14974" s="90"/>
      <c r="E14974" s="90"/>
      <c r="F14974" s="90"/>
      <c r="G14974" s="90"/>
      <c r="H14974" s="90"/>
    </row>
    <row r="14975" spans="1:8">
      <c r="A14975" s="90"/>
      <c r="B14975" s="90"/>
      <c r="C14975" s="90"/>
      <c r="D14975" s="90"/>
      <c r="E14975" s="90"/>
      <c r="F14975" s="90"/>
      <c r="G14975" s="90"/>
      <c r="H14975" s="90"/>
    </row>
    <row r="14976" spans="1:8">
      <c r="A14976" s="90"/>
      <c r="B14976" s="90"/>
      <c r="C14976" s="90"/>
      <c r="D14976" s="90"/>
      <c r="E14976" s="90"/>
      <c r="F14976" s="90"/>
      <c r="G14976" s="90"/>
      <c r="H14976" s="90"/>
    </row>
    <row r="14977" spans="1:8">
      <c r="A14977" s="90"/>
      <c r="B14977" s="90"/>
      <c r="C14977" s="90"/>
      <c r="D14977" s="90"/>
      <c r="E14977" s="90"/>
      <c r="F14977" s="90"/>
      <c r="G14977" s="90"/>
      <c r="H14977" s="90"/>
    </row>
    <row r="14978" spans="1:8">
      <c r="A14978" s="90"/>
      <c r="B14978" s="90"/>
      <c r="C14978" s="90"/>
      <c r="D14978" s="90"/>
      <c r="E14978" s="90"/>
      <c r="F14978" s="90"/>
      <c r="G14978" s="90"/>
      <c r="H14978" s="90"/>
    </row>
    <row r="14979" spans="1:8">
      <c r="A14979" s="90"/>
      <c r="B14979" s="90"/>
      <c r="C14979" s="90"/>
      <c r="D14979" s="90"/>
      <c r="E14979" s="90"/>
      <c r="F14979" s="90"/>
      <c r="G14979" s="90"/>
      <c r="H14979" s="90"/>
    </row>
    <row r="14980" spans="1:8">
      <c r="A14980" s="90"/>
      <c r="B14980" s="90"/>
      <c r="C14980" s="90"/>
      <c r="D14980" s="90"/>
      <c r="E14980" s="90"/>
      <c r="F14980" s="90"/>
      <c r="G14980" s="90"/>
      <c r="H14980" s="90"/>
    </row>
    <row r="14981" spans="1:8">
      <c r="A14981" s="90"/>
      <c r="B14981" s="90"/>
      <c r="C14981" s="90"/>
      <c r="D14981" s="90"/>
      <c r="E14981" s="90"/>
      <c r="F14981" s="90"/>
      <c r="G14981" s="90"/>
      <c r="H14981" s="90"/>
    </row>
    <row r="14982" spans="1:8">
      <c r="A14982" s="90"/>
      <c r="B14982" s="90"/>
      <c r="C14982" s="90"/>
      <c r="D14982" s="90"/>
      <c r="E14982" s="90"/>
      <c r="F14982" s="90"/>
      <c r="G14982" s="90"/>
      <c r="H14982" s="90"/>
    </row>
    <row r="14983" spans="1:8">
      <c r="A14983" s="90"/>
      <c r="B14983" s="90"/>
      <c r="C14983" s="90"/>
      <c r="D14983" s="90"/>
      <c r="E14983" s="90"/>
      <c r="F14983" s="90"/>
      <c r="G14983" s="90"/>
      <c r="H14983" s="90"/>
    </row>
    <row r="14984" spans="1:8">
      <c r="A14984" s="90"/>
      <c r="B14984" s="90"/>
      <c r="C14984" s="90"/>
      <c r="D14984" s="90"/>
      <c r="E14984" s="90"/>
      <c r="F14984" s="90"/>
      <c r="G14984" s="90"/>
      <c r="H14984" s="90"/>
    </row>
    <row r="14985" spans="1:8">
      <c r="A14985" s="90"/>
      <c r="B14985" s="90"/>
      <c r="C14985" s="90"/>
      <c r="D14985" s="90"/>
      <c r="E14985" s="90"/>
      <c r="F14985" s="90"/>
      <c r="G14985" s="90"/>
      <c r="H14985" s="90"/>
    </row>
    <row r="14986" spans="1:8">
      <c r="A14986" s="90"/>
      <c r="B14986" s="90"/>
      <c r="C14986" s="90"/>
      <c r="D14986" s="90"/>
      <c r="E14986" s="90"/>
      <c r="F14986" s="90"/>
      <c r="G14986" s="90"/>
      <c r="H14986" s="90"/>
    </row>
    <row r="14987" spans="1:8">
      <c r="A14987" s="90"/>
      <c r="B14987" s="90"/>
      <c r="C14987" s="90"/>
      <c r="D14987" s="90"/>
      <c r="E14987" s="90"/>
      <c r="F14987" s="90"/>
      <c r="G14987" s="90"/>
      <c r="H14987" s="90"/>
    </row>
    <row r="14988" spans="1:8">
      <c r="A14988" s="90"/>
      <c r="B14988" s="90"/>
      <c r="C14988" s="90"/>
      <c r="D14988" s="90"/>
      <c r="E14988" s="90"/>
      <c r="F14988" s="90"/>
      <c r="G14988" s="90"/>
      <c r="H14988" s="90"/>
    </row>
    <row r="14989" spans="1:8">
      <c r="A14989" s="90"/>
      <c r="B14989" s="90"/>
      <c r="C14989" s="90"/>
      <c r="D14989" s="90"/>
      <c r="E14989" s="90"/>
      <c r="F14989" s="90"/>
      <c r="G14989" s="90"/>
      <c r="H14989" s="90"/>
    </row>
    <row r="14990" spans="1:8">
      <c r="A14990" s="90"/>
      <c r="B14990" s="90"/>
      <c r="C14990" s="90"/>
      <c r="D14990" s="90"/>
      <c r="E14990" s="90"/>
      <c r="F14990" s="90"/>
      <c r="G14990" s="90"/>
      <c r="H14990" s="90"/>
    </row>
    <row r="14991" spans="1:8">
      <c r="A14991" s="90"/>
      <c r="B14991" s="90"/>
      <c r="C14991" s="90"/>
      <c r="D14991" s="90"/>
      <c r="E14991" s="90"/>
      <c r="F14991" s="90"/>
      <c r="G14991" s="90"/>
      <c r="H14991" s="90"/>
    </row>
    <row r="14992" spans="1:8">
      <c r="A14992" s="90"/>
      <c r="B14992" s="90"/>
      <c r="C14992" s="90"/>
      <c r="D14992" s="90"/>
      <c r="E14992" s="90"/>
      <c r="F14992" s="90"/>
      <c r="G14992" s="90"/>
      <c r="H14992" s="90"/>
    </row>
    <row r="14993" spans="1:8">
      <c r="A14993" s="90"/>
      <c r="B14993" s="90"/>
      <c r="C14993" s="90"/>
      <c r="D14993" s="90"/>
      <c r="E14993" s="90"/>
      <c r="F14993" s="90"/>
      <c r="G14993" s="90"/>
      <c r="H14993" s="90"/>
    </row>
    <row r="14994" spans="1:8">
      <c r="A14994" s="90"/>
      <c r="B14994" s="90"/>
      <c r="C14994" s="90"/>
      <c r="D14994" s="90"/>
      <c r="E14994" s="90"/>
      <c r="F14994" s="90"/>
      <c r="G14994" s="90"/>
      <c r="H14994" s="90"/>
    </row>
    <row r="14995" spans="1:8">
      <c r="A14995" s="90"/>
      <c r="B14995" s="90"/>
      <c r="C14995" s="90"/>
      <c r="D14995" s="90"/>
      <c r="E14995" s="90"/>
      <c r="F14995" s="90"/>
      <c r="G14995" s="90"/>
      <c r="H14995" s="90"/>
    </row>
    <row r="14996" spans="1:8">
      <c r="A14996" s="90"/>
      <c r="B14996" s="90"/>
      <c r="C14996" s="90"/>
      <c r="D14996" s="90"/>
      <c r="E14996" s="90"/>
      <c r="F14996" s="90"/>
      <c r="G14996" s="90"/>
      <c r="H14996" s="90"/>
    </row>
    <row r="14997" spans="1:8">
      <c r="A14997" s="90"/>
      <c r="B14997" s="90"/>
      <c r="C14997" s="90"/>
      <c r="D14997" s="90"/>
      <c r="E14997" s="90"/>
      <c r="F14997" s="90"/>
      <c r="G14997" s="90"/>
      <c r="H14997" s="90"/>
    </row>
    <row r="14998" spans="1:8">
      <c r="A14998" s="90"/>
      <c r="B14998" s="90"/>
      <c r="C14998" s="90"/>
      <c r="D14998" s="90"/>
      <c r="E14998" s="90"/>
      <c r="F14998" s="90"/>
      <c r="G14998" s="90"/>
      <c r="H14998" s="90"/>
    </row>
    <row r="14999" spans="1:8">
      <c r="A14999" s="90"/>
      <c r="B14999" s="90"/>
      <c r="C14999" s="90"/>
      <c r="D14999" s="90"/>
      <c r="E14999" s="90"/>
      <c r="F14999" s="90"/>
      <c r="G14999" s="90"/>
      <c r="H14999" s="90"/>
    </row>
    <row r="15000" spans="1:8">
      <c r="A15000" s="90"/>
      <c r="B15000" s="90"/>
      <c r="C15000" s="90"/>
      <c r="D15000" s="90"/>
      <c r="E15000" s="90"/>
      <c r="F15000" s="90"/>
      <c r="G15000" s="90"/>
      <c r="H15000" s="90"/>
    </row>
    <row r="15001" spans="1:8">
      <c r="A15001" s="90"/>
      <c r="B15001" s="90"/>
      <c r="C15001" s="90"/>
      <c r="D15001" s="90"/>
      <c r="E15001" s="90"/>
      <c r="F15001" s="90"/>
      <c r="G15001" s="90"/>
      <c r="H15001" s="90"/>
    </row>
    <row r="15002" spans="1:8">
      <c r="A15002" s="90"/>
      <c r="B15002" s="90"/>
      <c r="C15002" s="90"/>
      <c r="D15002" s="90"/>
      <c r="E15002" s="90"/>
      <c r="F15002" s="90"/>
      <c r="G15002" s="90"/>
      <c r="H15002" s="90"/>
    </row>
    <row r="15003" spans="1:8">
      <c r="A15003" s="90"/>
      <c r="B15003" s="90"/>
      <c r="C15003" s="90"/>
      <c r="D15003" s="90"/>
      <c r="E15003" s="90"/>
      <c r="F15003" s="90"/>
      <c r="G15003" s="90"/>
      <c r="H15003" s="90"/>
    </row>
    <row r="15004" spans="1:8">
      <c r="A15004" s="90"/>
      <c r="B15004" s="90"/>
      <c r="C15004" s="90"/>
      <c r="D15004" s="90"/>
      <c r="E15004" s="90"/>
      <c r="F15004" s="90"/>
      <c r="G15004" s="90"/>
      <c r="H15004" s="90"/>
    </row>
    <row r="15005" spans="1:8">
      <c r="A15005" s="90"/>
      <c r="B15005" s="90"/>
      <c r="C15005" s="90"/>
      <c r="D15005" s="90"/>
      <c r="E15005" s="90"/>
      <c r="F15005" s="90"/>
      <c r="G15005" s="90"/>
      <c r="H15005" s="90"/>
    </row>
    <row r="15006" spans="1:8">
      <c r="A15006" s="90"/>
      <c r="B15006" s="90"/>
      <c r="C15006" s="90"/>
      <c r="D15006" s="90"/>
      <c r="E15006" s="90"/>
      <c r="F15006" s="90"/>
      <c r="G15006" s="90"/>
      <c r="H15006" s="90"/>
    </row>
    <row r="15007" spans="1:8">
      <c r="A15007" s="90"/>
      <c r="B15007" s="90"/>
      <c r="C15007" s="90"/>
      <c r="D15007" s="90"/>
      <c r="E15007" s="90"/>
      <c r="F15007" s="90"/>
      <c r="G15007" s="90"/>
      <c r="H15007" s="90"/>
    </row>
    <row r="15008" spans="1:8">
      <c r="A15008" s="90"/>
      <c r="B15008" s="90"/>
      <c r="C15008" s="90"/>
      <c r="D15008" s="90"/>
      <c r="E15008" s="90"/>
      <c r="F15008" s="90"/>
      <c r="G15008" s="90"/>
      <c r="H15008" s="90"/>
    </row>
    <row r="15009" spans="1:8">
      <c r="A15009" s="90"/>
      <c r="B15009" s="90"/>
      <c r="C15009" s="90"/>
      <c r="D15009" s="90"/>
      <c r="E15009" s="90"/>
      <c r="F15009" s="90"/>
      <c r="G15009" s="90"/>
      <c r="H15009" s="90"/>
    </row>
    <row r="15010" spans="1:8">
      <c r="A15010" s="90"/>
      <c r="B15010" s="90"/>
      <c r="C15010" s="90"/>
      <c r="D15010" s="90"/>
      <c r="E15010" s="90"/>
      <c r="F15010" s="90"/>
      <c r="G15010" s="90"/>
      <c r="H15010" s="90"/>
    </row>
    <row r="15011" spans="1:8">
      <c r="A15011" s="90"/>
      <c r="B15011" s="90"/>
      <c r="C15011" s="90"/>
      <c r="D15011" s="90"/>
      <c r="E15011" s="90"/>
      <c r="F15011" s="90"/>
      <c r="G15011" s="90"/>
      <c r="H15011" s="90"/>
    </row>
    <row r="15012" spans="1:8">
      <c r="A15012" s="90"/>
      <c r="B15012" s="90"/>
      <c r="C15012" s="90"/>
      <c r="D15012" s="90"/>
      <c r="E15012" s="90"/>
      <c r="F15012" s="90"/>
      <c r="G15012" s="90"/>
      <c r="H15012" s="90"/>
    </row>
    <row r="15013" spans="1:8">
      <c r="A15013" s="90"/>
      <c r="B15013" s="90"/>
      <c r="C15013" s="90"/>
      <c r="D15013" s="90"/>
      <c r="E15013" s="90"/>
      <c r="F15013" s="90"/>
      <c r="G15013" s="90"/>
      <c r="H15013" s="90"/>
    </row>
    <row r="15014" spans="1:8">
      <c r="A15014" s="90"/>
      <c r="B15014" s="90"/>
      <c r="C15014" s="90"/>
      <c r="D15014" s="90"/>
      <c r="E15014" s="90"/>
      <c r="F15014" s="90"/>
      <c r="G15014" s="90"/>
      <c r="H15014" s="90"/>
    </row>
    <row r="15015" spans="1:8">
      <c r="A15015" s="90"/>
      <c r="B15015" s="90"/>
      <c r="C15015" s="90"/>
      <c r="D15015" s="90"/>
      <c r="E15015" s="90"/>
      <c r="F15015" s="90"/>
      <c r="G15015" s="90"/>
      <c r="H15015" s="90"/>
    </row>
    <row r="15016" spans="1:8">
      <c r="A15016" s="90"/>
      <c r="B15016" s="90"/>
      <c r="C15016" s="90"/>
      <c r="D15016" s="90"/>
      <c r="E15016" s="90"/>
      <c r="F15016" s="90"/>
      <c r="G15016" s="90"/>
      <c r="H15016" s="90"/>
    </row>
    <row r="15017" spans="1:8">
      <c r="A15017" s="90"/>
      <c r="B15017" s="90"/>
      <c r="C15017" s="90"/>
      <c r="D15017" s="90"/>
      <c r="E15017" s="90"/>
      <c r="F15017" s="90"/>
      <c r="G15017" s="90"/>
      <c r="H15017" s="90"/>
    </row>
    <row r="15018" spans="1:8">
      <c r="A15018" s="90"/>
      <c r="B15018" s="90"/>
      <c r="C15018" s="90"/>
      <c r="D15018" s="90"/>
      <c r="E15018" s="90"/>
      <c r="F15018" s="90"/>
      <c r="G15018" s="90"/>
      <c r="H15018" s="90"/>
    </row>
    <row r="15019" spans="1:8">
      <c r="A15019" s="90"/>
      <c r="B15019" s="90"/>
      <c r="C15019" s="90"/>
      <c r="D15019" s="90"/>
      <c r="E15019" s="90"/>
      <c r="F15019" s="90"/>
      <c r="G15019" s="90"/>
      <c r="H15019" s="90"/>
    </row>
    <row r="15020" spans="1:8">
      <c r="A15020" s="90"/>
      <c r="B15020" s="90"/>
      <c r="C15020" s="90"/>
      <c r="D15020" s="90"/>
      <c r="E15020" s="90"/>
      <c r="F15020" s="90"/>
      <c r="G15020" s="90"/>
      <c r="H15020" s="90"/>
    </row>
    <row r="15021" spans="1:8">
      <c r="A15021" s="90"/>
      <c r="B15021" s="90"/>
      <c r="C15021" s="90"/>
      <c r="D15021" s="90"/>
      <c r="E15021" s="90"/>
      <c r="F15021" s="90"/>
      <c r="G15021" s="90"/>
      <c r="H15021" s="90"/>
    </row>
    <row r="15022" spans="1:8">
      <c r="A15022" s="90"/>
      <c r="B15022" s="90"/>
      <c r="C15022" s="90"/>
      <c r="D15022" s="90"/>
      <c r="E15022" s="90"/>
      <c r="F15022" s="90"/>
      <c r="G15022" s="90"/>
      <c r="H15022" s="90"/>
    </row>
    <row r="15023" spans="1:8">
      <c r="A15023" s="90"/>
      <c r="B15023" s="90"/>
      <c r="C15023" s="90"/>
      <c r="D15023" s="90"/>
      <c r="E15023" s="90"/>
      <c r="F15023" s="90"/>
      <c r="G15023" s="90"/>
      <c r="H15023" s="90"/>
    </row>
    <row r="15024" spans="1:8">
      <c r="A15024" s="90"/>
      <c r="B15024" s="90"/>
      <c r="C15024" s="90"/>
      <c r="D15024" s="90"/>
      <c r="E15024" s="90"/>
      <c r="F15024" s="90"/>
      <c r="G15024" s="90"/>
      <c r="H15024" s="90"/>
    </row>
    <row r="15025" spans="1:8">
      <c r="A15025" s="90"/>
      <c r="B15025" s="90"/>
      <c r="C15025" s="90"/>
      <c r="D15025" s="90"/>
      <c r="E15025" s="90"/>
      <c r="F15025" s="90"/>
      <c r="G15025" s="90"/>
      <c r="H15025" s="90"/>
    </row>
    <row r="15026" spans="1:8">
      <c r="A15026" s="90"/>
      <c r="B15026" s="90"/>
      <c r="C15026" s="90"/>
      <c r="D15026" s="90"/>
      <c r="E15026" s="90"/>
      <c r="F15026" s="90"/>
      <c r="G15026" s="90"/>
      <c r="H15026" s="90"/>
    </row>
    <row r="15027" spans="1:8">
      <c r="A15027" s="90"/>
      <c r="B15027" s="90"/>
      <c r="C15027" s="90"/>
      <c r="D15027" s="90"/>
      <c r="E15027" s="90"/>
      <c r="F15027" s="90"/>
      <c r="G15027" s="90"/>
      <c r="H15027" s="90"/>
    </row>
    <row r="15028" spans="1:8">
      <c r="A15028" s="90"/>
      <c r="B15028" s="90"/>
      <c r="C15028" s="90"/>
      <c r="D15028" s="90"/>
      <c r="E15028" s="90"/>
      <c r="F15028" s="90"/>
      <c r="G15028" s="90"/>
      <c r="H15028" s="90"/>
    </row>
    <row r="15029" spans="1:8">
      <c r="A15029" s="90"/>
      <c r="B15029" s="90"/>
      <c r="C15029" s="90"/>
      <c r="D15029" s="90"/>
      <c r="E15029" s="90"/>
      <c r="F15029" s="90"/>
      <c r="G15029" s="90"/>
      <c r="H15029" s="90"/>
    </row>
    <row r="15030" spans="1:8">
      <c r="A15030" s="90"/>
      <c r="B15030" s="90"/>
      <c r="C15030" s="90"/>
      <c r="D15030" s="90"/>
      <c r="E15030" s="90"/>
      <c r="F15030" s="90"/>
      <c r="G15030" s="90"/>
      <c r="H15030" s="90"/>
    </row>
    <row r="15031" spans="1:8">
      <c r="A15031" s="90"/>
      <c r="B15031" s="90"/>
      <c r="C15031" s="90"/>
      <c r="D15031" s="90"/>
      <c r="E15031" s="90"/>
      <c r="F15031" s="90"/>
      <c r="G15031" s="90"/>
      <c r="H15031" s="90"/>
    </row>
    <row r="15032" spans="1:8">
      <c r="A15032" s="90"/>
      <c r="B15032" s="90"/>
      <c r="C15032" s="90"/>
      <c r="D15032" s="90"/>
      <c r="E15032" s="90"/>
      <c r="F15032" s="90"/>
      <c r="G15032" s="90"/>
      <c r="H15032" s="90"/>
    </row>
    <row r="15033" spans="1:8">
      <c r="A15033" s="90"/>
      <c r="B15033" s="90"/>
      <c r="C15033" s="90"/>
      <c r="D15033" s="90"/>
      <c r="E15033" s="90"/>
      <c r="F15033" s="90"/>
      <c r="G15033" s="90"/>
      <c r="H15033" s="90"/>
    </row>
    <row r="15034" spans="1:8">
      <c r="A15034" s="90"/>
      <c r="B15034" s="90"/>
      <c r="C15034" s="90"/>
      <c r="D15034" s="90"/>
      <c r="E15034" s="90"/>
      <c r="F15034" s="90"/>
      <c r="G15034" s="90"/>
      <c r="H15034" s="90"/>
    </row>
    <row r="15035" spans="1:8">
      <c r="A15035" s="90"/>
      <c r="B15035" s="90"/>
      <c r="C15035" s="90"/>
      <c r="D15035" s="90"/>
      <c r="E15035" s="90"/>
      <c r="F15035" s="90"/>
      <c r="G15035" s="90"/>
      <c r="H15035" s="90"/>
    </row>
    <row r="15036" spans="1:8">
      <c r="A15036" s="90"/>
      <c r="B15036" s="90"/>
      <c r="C15036" s="90"/>
      <c r="D15036" s="90"/>
      <c r="E15036" s="90"/>
      <c r="F15036" s="90"/>
      <c r="G15036" s="90"/>
      <c r="H15036" s="90"/>
    </row>
    <row r="15037" spans="1:8">
      <c r="A15037" s="90"/>
      <c r="B15037" s="90"/>
      <c r="C15037" s="90"/>
      <c r="D15037" s="90"/>
      <c r="E15037" s="90"/>
      <c r="F15037" s="90"/>
      <c r="G15037" s="90"/>
      <c r="H15037" s="90"/>
    </row>
    <row r="15038" spans="1:8">
      <c r="A15038" s="90"/>
      <c r="B15038" s="90"/>
      <c r="C15038" s="90"/>
      <c r="D15038" s="90"/>
      <c r="E15038" s="90"/>
      <c r="F15038" s="90"/>
      <c r="G15038" s="90"/>
      <c r="H15038" s="90"/>
    </row>
    <row r="15039" spans="1:8">
      <c r="A15039" s="90"/>
      <c r="B15039" s="90"/>
      <c r="C15039" s="90"/>
      <c r="D15039" s="90"/>
      <c r="E15039" s="90"/>
      <c r="F15039" s="90"/>
      <c r="G15039" s="90"/>
      <c r="H15039" s="90"/>
    </row>
    <row r="15040" spans="1:8">
      <c r="A15040" s="90"/>
      <c r="B15040" s="90"/>
      <c r="C15040" s="90"/>
      <c r="D15040" s="90"/>
      <c r="E15040" s="90"/>
      <c r="F15040" s="90"/>
      <c r="G15040" s="90"/>
      <c r="H15040" s="90"/>
    </row>
    <row r="15041" spans="1:8">
      <c r="A15041" s="90"/>
      <c r="B15041" s="90"/>
      <c r="C15041" s="90"/>
      <c r="D15041" s="90"/>
      <c r="E15041" s="90"/>
      <c r="F15041" s="90"/>
      <c r="G15041" s="90"/>
      <c r="H15041" s="90"/>
    </row>
    <row r="15042" spans="1:8">
      <c r="A15042" s="90"/>
      <c r="B15042" s="90"/>
      <c r="C15042" s="90"/>
      <c r="D15042" s="90"/>
      <c r="E15042" s="90"/>
      <c r="F15042" s="90"/>
      <c r="G15042" s="90"/>
      <c r="H15042" s="90"/>
    </row>
    <row r="15043" spans="1:8">
      <c r="A15043" s="90"/>
      <c r="B15043" s="90"/>
      <c r="C15043" s="90"/>
      <c r="D15043" s="90"/>
      <c r="E15043" s="90"/>
      <c r="F15043" s="90"/>
      <c r="G15043" s="90"/>
      <c r="H15043" s="90"/>
    </row>
    <row r="15044" spans="1:8">
      <c r="A15044" s="90"/>
      <c r="B15044" s="90"/>
      <c r="C15044" s="90"/>
      <c r="D15044" s="90"/>
      <c r="E15044" s="90"/>
      <c r="F15044" s="90"/>
      <c r="G15044" s="90"/>
      <c r="H15044" s="90"/>
    </row>
    <row r="15045" spans="1:8">
      <c r="A15045" s="90"/>
      <c r="B15045" s="90"/>
      <c r="C15045" s="90"/>
      <c r="D15045" s="90"/>
      <c r="E15045" s="90"/>
      <c r="F15045" s="90"/>
      <c r="G15045" s="90"/>
      <c r="H15045" s="90"/>
    </row>
    <row r="15046" spans="1:8">
      <c r="A15046" s="90"/>
      <c r="B15046" s="90"/>
      <c r="C15046" s="90"/>
      <c r="D15046" s="90"/>
      <c r="E15046" s="90"/>
      <c r="F15046" s="90"/>
      <c r="G15046" s="90"/>
      <c r="H15046" s="90"/>
    </row>
    <row r="15047" spans="1:8">
      <c r="A15047" s="90"/>
      <c r="B15047" s="90"/>
      <c r="C15047" s="90"/>
      <c r="D15047" s="90"/>
      <c r="E15047" s="90"/>
      <c r="F15047" s="90"/>
      <c r="G15047" s="90"/>
      <c r="H15047" s="90"/>
    </row>
    <row r="15048" spans="1:8">
      <c r="A15048" s="90"/>
      <c r="B15048" s="90"/>
      <c r="C15048" s="90"/>
      <c r="D15048" s="90"/>
      <c r="E15048" s="90"/>
      <c r="F15048" s="90"/>
      <c r="G15048" s="90"/>
      <c r="H15048" s="90"/>
    </row>
    <row r="15049" spans="1:8">
      <c r="A15049" s="90"/>
      <c r="B15049" s="90"/>
      <c r="C15049" s="90"/>
      <c r="D15049" s="90"/>
      <c r="E15049" s="90"/>
      <c r="F15049" s="90"/>
      <c r="G15049" s="90"/>
      <c r="H15049" s="90"/>
    </row>
    <row r="15050" spans="1:8">
      <c r="A15050" s="90"/>
      <c r="B15050" s="90"/>
      <c r="C15050" s="90"/>
      <c r="D15050" s="90"/>
      <c r="E15050" s="90"/>
      <c r="F15050" s="90"/>
      <c r="G15050" s="90"/>
      <c r="H15050" s="90"/>
    </row>
    <row r="15051" spans="1:8">
      <c r="A15051" s="90"/>
      <c r="B15051" s="90"/>
      <c r="C15051" s="90"/>
      <c r="D15051" s="90"/>
      <c r="E15051" s="90"/>
      <c r="F15051" s="90"/>
      <c r="G15051" s="90"/>
      <c r="H15051" s="90"/>
    </row>
    <row r="15052" spans="1:8">
      <c r="A15052" s="90"/>
      <c r="B15052" s="90"/>
      <c r="C15052" s="90"/>
      <c r="D15052" s="90"/>
      <c r="E15052" s="90"/>
      <c r="F15052" s="90"/>
      <c r="G15052" s="90"/>
      <c r="H15052" s="90"/>
    </row>
    <row r="15053" spans="1:8">
      <c r="A15053" s="90"/>
      <c r="B15053" s="90"/>
      <c r="C15053" s="90"/>
      <c r="D15053" s="90"/>
      <c r="E15053" s="90"/>
      <c r="F15053" s="90"/>
      <c r="G15053" s="90"/>
      <c r="H15053" s="90"/>
    </row>
    <row r="15054" spans="1:8">
      <c r="A15054" s="90"/>
      <c r="B15054" s="90"/>
      <c r="C15054" s="90"/>
      <c r="D15054" s="90"/>
      <c r="E15054" s="90"/>
      <c r="F15054" s="90"/>
      <c r="G15054" s="90"/>
      <c r="H15054" s="90"/>
    </row>
    <row r="15055" spans="1:8">
      <c r="A15055" s="90"/>
      <c r="B15055" s="90"/>
      <c r="C15055" s="90"/>
      <c r="D15055" s="90"/>
      <c r="E15055" s="90"/>
      <c r="F15055" s="90"/>
      <c r="G15055" s="90"/>
      <c r="H15055" s="90"/>
    </row>
    <row r="15056" spans="1:8">
      <c r="A15056" s="90"/>
      <c r="B15056" s="90"/>
      <c r="C15056" s="90"/>
      <c r="D15056" s="90"/>
      <c r="E15056" s="90"/>
      <c r="F15056" s="90"/>
      <c r="G15056" s="90"/>
      <c r="H15056" s="90"/>
    </row>
    <row r="15057" spans="1:8">
      <c r="A15057" s="90"/>
      <c r="B15057" s="90"/>
      <c r="C15057" s="90"/>
      <c r="D15057" s="90"/>
      <c r="E15057" s="90"/>
      <c r="F15057" s="90"/>
      <c r="G15057" s="90"/>
      <c r="H15057" s="90"/>
    </row>
    <row r="15058" spans="1:8">
      <c r="A15058" s="90"/>
      <c r="B15058" s="90"/>
      <c r="C15058" s="90"/>
      <c r="D15058" s="90"/>
      <c r="E15058" s="90"/>
      <c r="F15058" s="90"/>
      <c r="G15058" s="90"/>
      <c r="H15058" s="90"/>
    </row>
    <row r="15059" spans="1:8">
      <c r="A15059" s="90"/>
      <c r="B15059" s="90"/>
      <c r="C15059" s="90"/>
      <c r="D15059" s="90"/>
      <c r="E15059" s="90"/>
      <c r="F15059" s="90"/>
      <c r="G15059" s="90"/>
      <c r="H15059" s="90"/>
    </row>
    <row r="15060" spans="1:8">
      <c r="A15060" s="90"/>
      <c r="B15060" s="90"/>
      <c r="C15060" s="90"/>
      <c r="D15060" s="90"/>
      <c r="E15060" s="90"/>
      <c r="F15060" s="90"/>
      <c r="G15060" s="90"/>
      <c r="H15060" s="90"/>
    </row>
    <row r="15061" spans="1:8">
      <c r="A15061" s="90"/>
      <c r="B15061" s="90"/>
      <c r="C15061" s="90"/>
      <c r="D15061" s="90"/>
      <c r="E15061" s="90"/>
      <c r="F15061" s="90"/>
      <c r="G15061" s="90"/>
      <c r="H15061" s="90"/>
    </row>
    <row r="15062" spans="1:8">
      <c r="A15062" s="90"/>
      <c r="B15062" s="90"/>
      <c r="C15062" s="90"/>
      <c r="D15062" s="90"/>
      <c r="E15062" s="90"/>
      <c r="F15062" s="90"/>
      <c r="G15062" s="90"/>
      <c r="H15062" s="90"/>
    </row>
    <row r="15063" spans="1:8">
      <c r="A15063" s="90"/>
      <c r="B15063" s="90"/>
      <c r="C15063" s="90"/>
      <c r="D15063" s="90"/>
      <c r="E15063" s="90"/>
      <c r="F15063" s="90"/>
      <c r="G15063" s="90"/>
      <c r="H15063" s="90"/>
    </row>
    <row r="15064" spans="1:8">
      <c r="A15064" s="90"/>
      <c r="B15064" s="90"/>
      <c r="C15064" s="90"/>
      <c r="D15064" s="90"/>
      <c r="E15064" s="90"/>
      <c r="F15064" s="90"/>
      <c r="G15064" s="90"/>
      <c r="H15064" s="90"/>
    </row>
    <row r="15065" spans="1:8">
      <c r="A15065" s="90"/>
      <c r="B15065" s="90"/>
      <c r="C15065" s="90"/>
      <c r="D15065" s="90"/>
      <c r="E15065" s="90"/>
      <c r="F15065" s="90"/>
      <c r="G15065" s="90"/>
      <c r="H15065" s="90"/>
    </row>
    <row r="15066" spans="1:8">
      <c r="A15066" s="90"/>
      <c r="B15066" s="90"/>
      <c r="C15066" s="90"/>
      <c r="D15066" s="90"/>
      <c r="E15066" s="90"/>
      <c r="F15066" s="90"/>
      <c r="G15066" s="90"/>
      <c r="H15066" s="90"/>
    </row>
    <row r="15067" spans="1:8">
      <c r="A15067" s="90"/>
      <c r="B15067" s="90"/>
      <c r="C15067" s="90"/>
      <c r="D15067" s="90"/>
      <c r="E15067" s="90"/>
      <c r="F15067" s="90"/>
      <c r="G15067" s="90"/>
      <c r="H15067" s="90"/>
    </row>
    <row r="15068" spans="1:8">
      <c r="A15068" s="90"/>
      <c r="B15068" s="90"/>
      <c r="C15068" s="90"/>
      <c r="D15068" s="90"/>
      <c r="E15068" s="90"/>
      <c r="F15068" s="90"/>
      <c r="G15068" s="90"/>
      <c r="H15068" s="90"/>
    </row>
    <row r="15069" spans="1:8">
      <c r="A15069" s="90"/>
      <c r="B15069" s="90"/>
      <c r="C15069" s="90"/>
      <c r="D15069" s="90"/>
      <c r="E15069" s="90"/>
      <c r="F15069" s="90"/>
      <c r="G15069" s="90"/>
      <c r="H15069" s="90"/>
    </row>
    <row r="15070" spans="1:8">
      <c r="A15070" s="90"/>
      <c r="B15070" s="90"/>
      <c r="C15070" s="90"/>
      <c r="D15070" s="90"/>
      <c r="E15070" s="90"/>
      <c r="F15070" s="90"/>
      <c r="G15070" s="90"/>
      <c r="H15070" s="90"/>
    </row>
    <row r="15071" spans="1:8">
      <c r="A15071" s="90"/>
      <c r="B15071" s="90"/>
      <c r="C15071" s="90"/>
      <c r="D15071" s="90"/>
      <c r="E15071" s="90"/>
      <c r="F15071" s="90"/>
      <c r="G15071" s="90"/>
      <c r="H15071" s="90"/>
    </row>
    <row r="15072" spans="1:8">
      <c r="A15072" s="90"/>
      <c r="B15072" s="90"/>
      <c r="C15072" s="90"/>
      <c r="D15072" s="90"/>
      <c r="E15072" s="90"/>
      <c r="F15072" s="90"/>
      <c r="G15072" s="90"/>
      <c r="H15072" s="90"/>
    </row>
    <row r="15073" spans="1:8">
      <c r="A15073" s="90"/>
      <c r="B15073" s="90"/>
      <c r="C15073" s="90"/>
      <c r="D15073" s="90"/>
      <c r="E15073" s="90"/>
      <c r="F15073" s="90"/>
      <c r="G15073" s="90"/>
      <c r="H15073" s="90"/>
    </row>
    <row r="15074" spans="1:8">
      <c r="A15074" s="90"/>
      <c r="B15074" s="90"/>
      <c r="C15074" s="90"/>
      <c r="D15074" s="90"/>
      <c r="E15074" s="90"/>
      <c r="F15074" s="90"/>
      <c r="G15074" s="90"/>
      <c r="H15074" s="90"/>
    </row>
    <row r="15075" spans="1:8">
      <c r="A15075" s="90"/>
      <c r="B15075" s="90"/>
      <c r="C15075" s="90"/>
      <c r="D15075" s="90"/>
      <c r="E15075" s="90"/>
      <c r="F15075" s="90"/>
      <c r="G15075" s="90"/>
      <c r="H15075" s="90"/>
    </row>
    <row r="15076" spans="1:8">
      <c r="A15076" s="90"/>
      <c r="B15076" s="90"/>
      <c r="C15076" s="90"/>
      <c r="D15076" s="90"/>
      <c r="E15076" s="90"/>
      <c r="F15076" s="90"/>
      <c r="G15076" s="90"/>
      <c r="H15076" s="90"/>
    </row>
    <row r="15077" spans="1:8">
      <c r="A15077" s="90"/>
      <c r="B15077" s="90"/>
      <c r="C15077" s="90"/>
      <c r="D15077" s="90"/>
      <c r="E15077" s="90"/>
      <c r="F15077" s="90"/>
      <c r="G15077" s="90"/>
      <c r="H15077" s="90"/>
    </row>
    <row r="15078" spans="1:8">
      <c r="A15078" s="90"/>
      <c r="B15078" s="90"/>
      <c r="C15078" s="90"/>
      <c r="D15078" s="90"/>
      <c r="E15078" s="90"/>
      <c r="F15078" s="90"/>
      <c r="G15078" s="90"/>
      <c r="H15078" s="90"/>
    </row>
    <row r="15079" spans="1:8">
      <c r="A15079" s="90"/>
      <c r="B15079" s="90"/>
      <c r="C15079" s="90"/>
      <c r="D15079" s="90"/>
      <c r="E15079" s="90"/>
      <c r="F15079" s="90"/>
      <c r="G15079" s="90"/>
      <c r="H15079" s="90"/>
    </row>
    <row r="15080" spans="1:8">
      <c r="A15080" s="90"/>
      <c r="B15080" s="90"/>
      <c r="C15080" s="90"/>
      <c r="D15080" s="90"/>
      <c r="E15080" s="90"/>
      <c r="F15080" s="90"/>
      <c r="G15080" s="90"/>
      <c r="H15080" s="90"/>
    </row>
    <row r="15081" spans="1:8">
      <c r="A15081" s="90"/>
      <c r="B15081" s="90"/>
      <c r="C15081" s="90"/>
      <c r="D15081" s="90"/>
      <c r="E15081" s="90"/>
      <c r="F15081" s="90"/>
      <c r="G15081" s="90"/>
      <c r="H15081" s="90"/>
    </row>
    <row r="15082" spans="1:8">
      <c r="A15082" s="90"/>
      <c r="B15082" s="90"/>
      <c r="C15082" s="90"/>
      <c r="D15082" s="90"/>
      <c r="E15082" s="90"/>
      <c r="F15082" s="90"/>
      <c r="G15082" s="90"/>
      <c r="H15082" s="90"/>
    </row>
    <row r="15083" spans="1:8">
      <c r="A15083" s="90"/>
      <c r="B15083" s="90"/>
      <c r="C15083" s="90"/>
      <c r="D15083" s="90"/>
      <c r="E15083" s="90"/>
      <c r="F15083" s="90"/>
      <c r="G15083" s="90"/>
      <c r="H15083" s="90"/>
    </row>
    <row r="15084" spans="1:8">
      <c r="A15084" s="90"/>
      <c r="B15084" s="90"/>
      <c r="C15084" s="90"/>
      <c r="D15084" s="90"/>
      <c r="E15084" s="90"/>
      <c r="F15084" s="90"/>
      <c r="G15084" s="90"/>
      <c r="H15084" s="90"/>
    </row>
    <row r="15085" spans="1:8">
      <c r="A15085" s="90"/>
      <c r="B15085" s="90"/>
      <c r="C15085" s="90"/>
      <c r="D15085" s="90"/>
      <c r="E15085" s="90"/>
      <c r="F15085" s="90"/>
      <c r="G15085" s="90"/>
      <c r="H15085" s="90"/>
    </row>
    <row r="15086" spans="1:8">
      <c r="A15086" s="90"/>
      <c r="B15086" s="90"/>
      <c r="C15086" s="90"/>
      <c r="D15086" s="90"/>
      <c r="E15086" s="90"/>
      <c r="F15086" s="90"/>
      <c r="G15086" s="90"/>
      <c r="H15086" s="90"/>
    </row>
    <row r="15087" spans="1:8">
      <c r="A15087" s="90"/>
      <c r="B15087" s="90"/>
      <c r="C15087" s="90"/>
      <c r="D15087" s="90"/>
      <c r="E15087" s="90"/>
      <c r="F15087" s="90"/>
      <c r="G15087" s="90"/>
      <c r="H15087" s="90"/>
    </row>
    <row r="15088" spans="1:8">
      <c r="A15088" s="90"/>
      <c r="B15088" s="90"/>
      <c r="C15088" s="90"/>
      <c r="D15088" s="90"/>
      <c r="E15088" s="90"/>
      <c r="F15088" s="90"/>
      <c r="G15088" s="90"/>
      <c r="H15088" s="90"/>
    </row>
    <row r="15089" spans="1:8">
      <c r="A15089" s="90"/>
      <c r="B15089" s="90"/>
      <c r="C15089" s="90"/>
      <c r="D15089" s="90"/>
      <c r="E15089" s="90"/>
      <c r="F15089" s="90"/>
      <c r="G15089" s="90"/>
      <c r="H15089" s="90"/>
    </row>
    <row r="15090" spans="1:8">
      <c r="A15090" s="90"/>
      <c r="B15090" s="90"/>
      <c r="C15090" s="90"/>
      <c r="D15090" s="90"/>
      <c r="E15090" s="90"/>
      <c r="F15090" s="90"/>
      <c r="G15090" s="90"/>
      <c r="H15090" s="90"/>
    </row>
    <row r="15091" spans="1:8">
      <c r="A15091" s="90"/>
      <c r="B15091" s="90"/>
      <c r="C15091" s="90"/>
      <c r="D15091" s="90"/>
      <c r="E15091" s="90"/>
      <c r="F15091" s="90"/>
      <c r="G15091" s="90"/>
      <c r="H15091" s="90"/>
    </row>
    <row r="15092" spans="1:8">
      <c r="A15092" s="90"/>
      <c r="B15092" s="90"/>
      <c r="C15092" s="90"/>
      <c r="D15092" s="90"/>
      <c r="E15092" s="90"/>
      <c r="F15092" s="90"/>
      <c r="G15092" s="90"/>
      <c r="H15092" s="90"/>
    </row>
    <row r="15093" spans="1:8">
      <c r="A15093" s="90"/>
      <c r="B15093" s="90"/>
      <c r="C15093" s="90"/>
      <c r="D15093" s="90"/>
      <c r="E15093" s="90"/>
      <c r="F15093" s="90"/>
      <c r="G15093" s="90"/>
      <c r="H15093" s="90"/>
    </row>
    <row r="15094" spans="1:8">
      <c r="A15094" s="90"/>
      <c r="B15094" s="90"/>
      <c r="C15094" s="90"/>
      <c r="D15094" s="90"/>
      <c r="E15094" s="90"/>
      <c r="F15094" s="90"/>
      <c r="G15094" s="90"/>
      <c r="H15094" s="90"/>
    </row>
    <row r="15095" spans="1:8">
      <c r="A15095" s="90"/>
      <c r="B15095" s="90"/>
      <c r="C15095" s="90"/>
      <c r="D15095" s="90"/>
      <c r="E15095" s="90"/>
      <c r="F15095" s="90"/>
      <c r="G15095" s="90"/>
      <c r="H15095" s="90"/>
    </row>
    <row r="15096" spans="1:8">
      <c r="A15096" s="90"/>
      <c r="B15096" s="90"/>
      <c r="C15096" s="90"/>
      <c r="D15096" s="90"/>
      <c r="E15096" s="90"/>
      <c r="F15096" s="90"/>
      <c r="G15096" s="90"/>
      <c r="H15096" s="90"/>
    </row>
    <row r="15097" spans="1:8">
      <c r="A15097" s="90"/>
      <c r="B15097" s="90"/>
      <c r="C15097" s="90"/>
      <c r="D15097" s="90"/>
      <c r="E15097" s="90"/>
      <c r="F15097" s="90"/>
      <c r="G15097" s="90"/>
      <c r="H15097" s="90"/>
    </row>
    <row r="15098" spans="1:8">
      <c r="A15098" s="90"/>
      <c r="B15098" s="90"/>
      <c r="C15098" s="90"/>
      <c r="D15098" s="90"/>
      <c r="E15098" s="90"/>
      <c r="F15098" s="90"/>
      <c r="G15098" s="90"/>
      <c r="H15098" s="90"/>
    </row>
    <row r="15099" spans="1:8">
      <c r="A15099" s="90"/>
      <c r="B15099" s="90"/>
      <c r="C15099" s="90"/>
      <c r="D15099" s="90"/>
      <c r="E15099" s="90"/>
      <c r="F15099" s="90"/>
      <c r="G15099" s="90"/>
      <c r="H15099" s="90"/>
    </row>
    <row r="15100" spans="1:8">
      <c r="A15100" s="90"/>
      <c r="B15100" s="90"/>
      <c r="C15100" s="90"/>
      <c r="D15100" s="90"/>
      <c r="E15100" s="90"/>
      <c r="F15100" s="90"/>
      <c r="G15100" s="90"/>
      <c r="H15100" s="90"/>
    </row>
    <row r="15101" spans="1:8">
      <c r="A15101" s="90"/>
      <c r="B15101" s="90"/>
      <c r="C15101" s="90"/>
      <c r="D15101" s="90"/>
      <c r="E15101" s="90"/>
      <c r="F15101" s="90"/>
      <c r="G15101" s="90"/>
      <c r="H15101" s="90"/>
    </row>
    <row r="15102" spans="1:8">
      <c r="A15102" s="90"/>
      <c r="B15102" s="90"/>
      <c r="C15102" s="90"/>
      <c r="D15102" s="90"/>
      <c r="E15102" s="90"/>
      <c r="F15102" s="90"/>
      <c r="G15102" s="90"/>
      <c r="H15102" s="90"/>
    </row>
    <row r="15103" spans="1:8">
      <c r="A15103" s="90"/>
      <c r="B15103" s="90"/>
      <c r="C15103" s="90"/>
      <c r="D15103" s="90"/>
      <c r="E15103" s="90"/>
      <c r="F15103" s="90"/>
      <c r="G15103" s="90"/>
      <c r="H15103" s="90"/>
    </row>
    <row r="15104" spans="1:8">
      <c r="A15104" s="90"/>
      <c r="B15104" s="90"/>
      <c r="C15104" s="90"/>
      <c r="D15104" s="90"/>
      <c r="E15104" s="90"/>
      <c r="F15104" s="90"/>
      <c r="G15104" s="90"/>
      <c r="H15104" s="90"/>
    </row>
    <row r="15105" spans="1:8">
      <c r="A15105" s="90"/>
      <c r="B15105" s="90"/>
      <c r="C15105" s="90"/>
      <c r="D15105" s="90"/>
      <c r="E15105" s="90"/>
      <c r="F15105" s="90"/>
      <c r="G15105" s="90"/>
      <c r="H15105" s="90"/>
    </row>
    <row r="15106" spans="1:8">
      <c r="A15106" s="90"/>
      <c r="B15106" s="90"/>
      <c r="C15106" s="90"/>
      <c r="D15106" s="90"/>
      <c r="E15106" s="90"/>
      <c r="F15106" s="90"/>
      <c r="G15106" s="90"/>
      <c r="H15106" s="90"/>
    </row>
    <row r="15107" spans="1:8">
      <c r="A15107" s="90"/>
      <c r="B15107" s="90"/>
      <c r="C15107" s="90"/>
      <c r="D15107" s="90"/>
      <c r="E15107" s="90"/>
      <c r="F15107" s="90"/>
      <c r="G15107" s="90"/>
      <c r="H15107" s="90"/>
    </row>
    <row r="15108" spans="1:8">
      <c r="A15108" s="90"/>
      <c r="B15108" s="90"/>
      <c r="C15108" s="90"/>
      <c r="D15108" s="90"/>
      <c r="E15108" s="90"/>
      <c r="F15108" s="90"/>
      <c r="G15108" s="90"/>
      <c r="H15108" s="90"/>
    </row>
    <row r="15109" spans="1:8">
      <c r="A15109" s="90"/>
      <c r="B15109" s="90"/>
      <c r="C15109" s="90"/>
      <c r="D15109" s="90"/>
      <c r="E15109" s="90"/>
      <c r="F15109" s="90"/>
      <c r="G15109" s="90"/>
      <c r="H15109" s="90"/>
    </row>
    <row r="15110" spans="1:8">
      <c r="A15110" s="90"/>
      <c r="B15110" s="90"/>
      <c r="C15110" s="90"/>
      <c r="D15110" s="90"/>
      <c r="E15110" s="90"/>
      <c r="F15110" s="90"/>
      <c r="G15110" s="90"/>
      <c r="H15110" s="90"/>
    </row>
    <row r="15111" spans="1:8">
      <c r="A15111" s="90"/>
      <c r="B15111" s="90"/>
      <c r="C15111" s="90"/>
      <c r="D15111" s="90"/>
      <c r="E15111" s="90"/>
      <c r="F15111" s="90"/>
      <c r="G15111" s="90"/>
      <c r="H15111" s="90"/>
    </row>
    <row r="15112" spans="1:8">
      <c r="A15112" s="90"/>
      <c r="B15112" s="90"/>
      <c r="C15112" s="90"/>
      <c r="D15112" s="90"/>
      <c r="E15112" s="90"/>
      <c r="F15112" s="90"/>
      <c r="G15112" s="90"/>
      <c r="H15112" s="90"/>
    </row>
    <row r="15113" spans="1:8">
      <c r="A15113" s="90"/>
      <c r="B15113" s="90"/>
      <c r="C15113" s="90"/>
      <c r="D15113" s="90"/>
      <c r="E15113" s="90"/>
      <c r="F15113" s="90"/>
      <c r="G15113" s="90"/>
      <c r="H15113" s="90"/>
    </row>
    <row r="15114" spans="1:8">
      <c r="A15114" s="90"/>
      <c r="B15114" s="90"/>
      <c r="C15114" s="90"/>
      <c r="D15114" s="90"/>
      <c r="E15114" s="90"/>
      <c r="F15114" s="90"/>
      <c r="G15114" s="90"/>
      <c r="H15114" s="90"/>
    </row>
    <row r="15115" spans="1:8">
      <c r="A15115" s="90"/>
      <c r="B15115" s="90"/>
      <c r="C15115" s="90"/>
      <c r="D15115" s="90"/>
      <c r="E15115" s="90"/>
      <c r="F15115" s="90"/>
      <c r="G15115" s="90"/>
      <c r="H15115" s="90"/>
    </row>
    <row r="15116" spans="1:8">
      <c r="A15116" s="90"/>
      <c r="B15116" s="90"/>
      <c r="C15116" s="90"/>
      <c r="D15116" s="90"/>
      <c r="E15116" s="90"/>
      <c r="F15116" s="90"/>
      <c r="G15116" s="90"/>
      <c r="H15116" s="90"/>
    </row>
    <row r="15117" spans="1:8">
      <c r="A15117" s="90"/>
      <c r="B15117" s="90"/>
      <c r="C15117" s="90"/>
      <c r="D15117" s="90"/>
      <c r="E15117" s="90"/>
      <c r="F15117" s="90"/>
      <c r="G15117" s="90"/>
      <c r="H15117" s="90"/>
    </row>
    <row r="15118" spans="1:8">
      <c r="A15118" s="90"/>
      <c r="B15118" s="90"/>
      <c r="C15118" s="90"/>
      <c r="D15118" s="90"/>
      <c r="E15118" s="90"/>
      <c r="F15118" s="90"/>
      <c r="G15118" s="90"/>
      <c r="H15118" s="90"/>
    </row>
    <row r="15119" spans="1:8">
      <c r="A15119" s="90"/>
      <c r="B15119" s="90"/>
      <c r="C15119" s="90"/>
      <c r="D15119" s="90"/>
      <c r="E15119" s="90"/>
      <c r="F15119" s="90"/>
      <c r="G15119" s="90"/>
      <c r="H15119" s="90"/>
    </row>
    <row r="15120" spans="1:8">
      <c r="A15120" s="90"/>
      <c r="B15120" s="90"/>
      <c r="C15120" s="90"/>
      <c r="D15120" s="90"/>
      <c r="E15120" s="90"/>
      <c r="F15120" s="90"/>
      <c r="G15120" s="90"/>
      <c r="H15120" s="90"/>
    </row>
    <row r="15121" spans="1:8">
      <c r="A15121" s="90"/>
      <c r="B15121" s="90"/>
      <c r="C15121" s="90"/>
      <c r="D15121" s="90"/>
      <c r="E15121" s="90"/>
      <c r="F15121" s="90"/>
      <c r="G15121" s="90"/>
      <c r="H15121" s="90"/>
    </row>
    <row r="15122" spans="1:8">
      <c r="A15122" s="90"/>
      <c r="B15122" s="90"/>
      <c r="C15122" s="90"/>
      <c r="D15122" s="90"/>
      <c r="E15122" s="90"/>
      <c r="F15122" s="90"/>
      <c r="G15122" s="90"/>
      <c r="H15122" s="90"/>
    </row>
    <row r="15123" spans="1:8">
      <c r="A15123" s="90"/>
      <c r="B15123" s="90"/>
      <c r="C15123" s="90"/>
      <c r="D15123" s="90"/>
      <c r="E15123" s="90"/>
      <c r="F15123" s="90"/>
      <c r="G15123" s="90"/>
      <c r="H15123" s="90"/>
    </row>
    <row r="15124" spans="1:8">
      <c r="A15124" s="90"/>
      <c r="B15124" s="90"/>
      <c r="C15124" s="90"/>
      <c r="D15124" s="90"/>
      <c r="E15124" s="90"/>
      <c r="F15124" s="90"/>
      <c r="G15124" s="90"/>
      <c r="H15124" s="90"/>
    </row>
    <row r="15125" spans="1:8">
      <c r="A15125" s="90"/>
      <c r="B15125" s="90"/>
      <c r="C15125" s="90"/>
      <c r="D15125" s="90"/>
      <c r="E15125" s="90"/>
      <c r="F15125" s="90"/>
      <c r="G15125" s="90"/>
      <c r="H15125" s="90"/>
    </row>
    <row r="15126" spans="1:8">
      <c r="A15126" s="90"/>
      <c r="B15126" s="90"/>
      <c r="C15126" s="90"/>
      <c r="D15126" s="90"/>
      <c r="E15126" s="90"/>
      <c r="F15126" s="90"/>
      <c r="G15126" s="90"/>
      <c r="H15126" s="90"/>
    </row>
    <row r="15127" spans="1:8">
      <c r="A15127" s="90"/>
      <c r="B15127" s="90"/>
      <c r="C15127" s="90"/>
      <c r="D15127" s="90"/>
      <c r="E15127" s="90"/>
      <c r="F15127" s="90"/>
      <c r="G15127" s="90"/>
      <c r="H15127" s="90"/>
    </row>
    <row r="15128" spans="1:8">
      <c r="A15128" s="90"/>
      <c r="B15128" s="90"/>
      <c r="C15128" s="90"/>
      <c r="D15128" s="90"/>
      <c r="E15128" s="90"/>
      <c r="F15128" s="90"/>
      <c r="G15128" s="90"/>
      <c r="H15128" s="90"/>
    </row>
    <row r="15129" spans="1:8">
      <c r="A15129" s="90"/>
      <c r="B15129" s="90"/>
      <c r="C15129" s="90"/>
      <c r="D15129" s="90"/>
      <c r="E15129" s="90"/>
      <c r="F15129" s="90"/>
      <c r="G15129" s="90"/>
      <c r="H15129" s="90"/>
    </row>
    <row r="15130" spans="1:8">
      <c r="A15130" s="90"/>
      <c r="B15130" s="90"/>
      <c r="C15130" s="90"/>
      <c r="D15130" s="90"/>
      <c r="E15130" s="90"/>
      <c r="F15130" s="90"/>
      <c r="G15130" s="90"/>
      <c r="H15130" s="90"/>
    </row>
    <row r="15131" spans="1:8">
      <c r="A15131" s="90"/>
      <c r="B15131" s="90"/>
      <c r="C15131" s="90"/>
      <c r="D15131" s="90"/>
      <c r="E15131" s="90"/>
      <c r="F15131" s="90"/>
      <c r="G15131" s="90"/>
      <c r="H15131" s="90"/>
    </row>
    <row r="15132" spans="1:8">
      <c r="A15132" s="90"/>
      <c r="B15132" s="90"/>
      <c r="C15132" s="90"/>
      <c r="D15132" s="90"/>
      <c r="E15132" s="90"/>
      <c r="F15132" s="90"/>
      <c r="G15132" s="90"/>
      <c r="H15132" s="90"/>
    </row>
    <row r="15133" spans="1:8">
      <c r="A15133" s="90"/>
      <c r="B15133" s="90"/>
      <c r="C15133" s="90"/>
      <c r="D15133" s="90"/>
      <c r="E15133" s="90"/>
      <c r="F15133" s="90"/>
      <c r="G15133" s="90"/>
      <c r="H15133" s="90"/>
    </row>
    <row r="15134" spans="1:8">
      <c r="A15134" s="90"/>
      <c r="B15134" s="90"/>
      <c r="C15134" s="90"/>
      <c r="D15134" s="90"/>
      <c r="E15134" s="90"/>
      <c r="F15134" s="90"/>
      <c r="G15134" s="90"/>
      <c r="H15134" s="90"/>
    </row>
    <row r="15135" spans="1:8">
      <c r="A15135" s="90"/>
      <c r="B15135" s="90"/>
      <c r="C15135" s="90"/>
      <c r="D15135" s="90"/>
      <c r="E15135" s="90"/>
      <c r="F15135" s="90"/>
      <c r="G15135" s="90"/>
      <c r="H15135" s="90"/>
    </row>
    <row r="15136" spans="1:8">
      <c r="A15136" s="90"/>
      <c r="B15136" s="90"/>
      <c r="C15136" s="90"/>
      <c r="D15136" s="90"/>
      <c r="E15136" s="90"/>
      <c r="F15136" s="90"/>
      <c r="G15136" s="90"/>
      <c r="H15136" s="90"/>
    </row>
    <row r="15137" spans="1:8">
      <c r="A15137" s="90"/>
      <c r="B15137" s="90"/>
      <c r="C15137" s="90"/>
      <c r="D15137" s="90"/>
      <c r="E15137" s="90"/>
      <c r="F15137" s="90"/>
      <c r="G15137" s="90"/>
      <c r="H15137" s="90"/>
    </row>
    <row r="15138" spans="1:8">
      <c r="A15138" s="90"/>
      <c r="B15138" s="90"/>
      <c r="C15138" s="90"/>
      <c r="D15138" s="90"/>
      <c r="E15138" s="90"/>
      <c r="F15138" s="90"/>
      <c r="G15138" s="90"/>
      <c r="H15138" s="90"/>
    </row>
    <row r="15139" spans="1:8">
      <c r="A15139" s="90"/>
      <c r="B15139" s="90"/>
      <c r="C15139" s="90"/>
      <c r="D15139" s="90"/>
      <c r="E15139" s="90"/>
      <c r="F15139" s="90"/>
      <c r="G15139" s="90"/>
      <c r="H15139" s="90"/>
    </row>
    <row r="15140" spans="1:8">
      <c r="A15140" s="90"/>
      <c r="B15140" s="90"/>
      <c r="C15140" s="90"/>
      <c r="D15140" s="90"/>
      <c r="E15140" s="90"/>
      <c r="F15140" s="90"/>
      <c r="G15140" s="90"/>
      <c r="H15140" s="90"/>
    </row>
    <row r="15141" spans="1:8">
      <c r="A15141" s="90"/>
      <c r="B15141" s="90"/>
      <c r="C15141" s="90"/>
      <c r="D15141" s="90"/>
      <c r="E15141" s="90"/>
      <c r="F15141" s="90"/>
      <c r="G15141" s="90"/>
      <c r="H15141" s="90"/>
    </row>
    <row r="15142" spans="1:8">
      <c r="A15142" s="90"/>
      <c r="B15142" s="90"/>
      <c r="C15142" s="90"/>
      <c r="D15142" s="90"/>
      <c r="E15142" s="90"/>
      <c r="F15142" s="90"/>
      <c r="G15142" s="90"/>
      <c r="H15142" s="90"/>
    </row>
    <row r="15143" spans="1:8">
      <c r="A15143" s="90"/>
      <c r="B15143" s="90"/>
      <c r="C15143" s="90"/>
      <c r="D15143" s="90"/>
      <c r="E15143" s="90"/>
      <c r="F15143" s="90"/>
      <c r="G15143" s="90"/>
      <c r="H15143" s="90"/>
    </row>
    <row r="15144" spans="1:8">
      <c r="A15144" s="90"/>
      <c r="B15144" s="90"/>
      <c r="C15144" s="90"/>
      <c r="D15144" s="90"/>
      <c r="E15144" s="90"/>
      <c r="F15144" s="90"/>
      <c r="G15144" s="90"/>
      <c r="H15144" s="90"/>
    </row>
    <row r="15145" spans="1:8">
      <c r="A15145" s="90"/>
      <c r="B15145" s="90"/>
      <c r="C15145" s="90"/>
      <c r="D15145" s="90"/>
      <c r="E15145" s="90"/>
      <c r="F15145" s="90"/>
      <c r="G15145" s="90"/>
      <c r="H15145" s="90"/>
    </row>
    <row r="15146" spans="1:8">
      <c r="A15146" s="90"/>
      <c r="B15146" s="90"/>
      <c r="C15146" s="90"/>
      <c r="D15146" s="90"/>
      <c r="E15146" s="90"/>
      <c r="F15146" s="90"/>
      <c r="G15146" s="90"/>
      <c r="H15146" s="90"/>
    </row>
    <row r="15147" spans="1:8">
      <c r="A15147" s="90"/>
      <c r="B15147" s="90"/>
      <c r="C15147" s="90"/>
      <c r="D15147" s="90"/>
      <c r="E15147" s="90"/>
      <c r="F15147" s="90"/>
      <c r="G15147" s="90"/>
      <c r="H15147" s="90"/>
    </row>
    <row r="15148" spans="1:8">
      <c r="A15148" s="90"/>
      <c r="B15148" s="90"/>
      <c r="C15148" s="90"/>
      <c r="D15148" s="90"/>
      <c r="E15148" s="90"/>
      <c r="F15148" s="90"/>
      <c r="G15148" s="90"/>
      <c r="H15148" s="90"/>
    </row>
    <row r="15149" spans="1:8">
      <c r="A15149" s="90"/>
      <c r="B15149" s="90"/>
      <c r="C15149" s="90"/>
      <c r="D15149" s="90"/>
      <c r="E15149" s="90"/>
      <c r="F15149" s="90"/>
      <c r="G15149" s="90"/>
      <c r="H15149" s="90"/>
    </row>
    <row r="15150" spans="1:8">
      <c r="A15150" s="90"/>
      <c r="B15150" s="90"/>
      <c r="C15150" s="90"/>
      <c r="D15150" s="90"/>
      <c r="E15150" s="90"/>
      <c r="F15150" s="90"/>
      <c r="G15150" s="90"/>
      <c r="H15150" s="90"/>
    </row>
    <row r="15151" spans="1:8">
      <c r="A15151" s="90"/>
      <c r="B15151" s="90"/>
      <c r="C15151" s="90"/>
      <c r="D15151" s="90"/>
      <c r="E15151" s="90"/>
      <c r="F15151" s="90"/>
      <c r="G15151" s="90"/>
      <c r="H15151" s="90"/>
    </row>
    <row r="15152" spans="1:8">
      <c r="A15152" s="90"/>
      <c r="B15152" s="90"/>
      <c r="C15152" s="90"/>
      <c r="D15152" s="90"/>
      <c r="E15152" s="90"/>
      <c r="F15152" s="90"/>
      <c r="G15152" s="90"/>
      <c r="H15152" s="90"/>
    </row>
    <row r="15153" spans="1:8">
      <c r="A15153" s="90"/>
      <c r="B15153" s="90"/>
      <c r="C15153" s="90"/>
      <c r="D15153" s="90"/>
      <c r="E15153" s="90"/>
      <c r="F15153" s="90"/>
      <c r="G15153" s="90"/>
      <c r="H15153" s="90"/>
    </row>
    <row r="15154" spans="1:8">
      <c r="A15154" s="90"/>
      <c r="B15154" s="90"/>
      <c r="C15154" s="90"/>
      <c r="D15154" s="90"/>
      <c r="E15154" s="90"/>
      <c r="F15154" s="90"/>
      <c r="G15154" s="90"/>
      <c r="H15154" s="90"/>
    </row>
    <row r="15155" spans="1:8">
      <c r="A15155" s="90"/>
      <c r="B15155" s="90"/>
      <c r="C15155" s="90"/>
      <c r="D15155" s="90"/>
      <c r="E15155" s="90"/>
      <c r="F15155" s="90"/>
      <c r="G15155" s="90"/>
      <c r="H15155" s="90"/>
    </row>
    <row r="15156" spans="1:8">
      <c r="A15156" s="90"/>
      <c r="B15156" s="90"/>
      <c r="C15156" s="90"/>
      <c r="D15156" s="90"/>
      <c r="E15156" s="90"/>
      <c r="F15156" s="90"/>
      <c r="G15156" s="90"/>
      <c r="H15156" s="90"/>
    </row>
    <row r="15157" spans="1:8">
      <c r="A15157" s="90"/>
      <c r="B15157" s="90"/>
      <c r="C15157" s="90"/>
      <c r="D15157" s="90"/>
      <c r="E15157" s="90"/>
      <c r="F15157" s="90"/>
      <c r="G15157" s="90"/>
      <c r="H15157" s="90"/>
    </row>
    <row r="15158" spans="1:8">
      <c r="A15158" s="90"/>
      <c r="B15158" s="90"/>
      <c r="C15158" s="90"/>
      <c r="D15158" s="90"/>
      <c r="E15158" s="90"/>
      <c r="F15158" s="90"/>
      <c r="G15158" s="90"/>
      <c r="H15158" s="90"/>
    </row>
    <row r="15159" spans="1:8">
      <c r="A15159" s="90"/>
      <c r="B15159" s="90"/>
      <c r="C15159" s="90"/>
      <c r="D15159" s="90"/>
      <c r="E15159" s="90"/>
      <c r="F15159" s="90"/>
      <c r="G15159" s="90"/>
      <c r="H15159" s="90"/>
    </row>
    <row r="15160" spans="1:8">
      <c r="A15160" s="90"/>
      <c r="B15160" s="90"/>
      <c r="C15160" s="90"/>
      <c r="D15160" s="90"/>
      <c r="E15160" s="90"/>
      <c r="F15160" s="90"/>
      <c r="G15160" s="90"/>
      <c r="H15160" s="90"/>
    </row>
    <row r="15161" spans="1:8">
      <c r="A15161" s="90"/>
      <c r="B15161" s="90"/>
      <c r="C15161" s="90"/>
      <c r="D15161" s="90"/>
      <c r="E15161" s="90"/>
      <c r="F15161" s="90"/>
      <c r="G15161" s="90"/>
      <c r="H15161" s="90"/>
    </row>
    <row r="15162" spans="1:8">
      <c r="A15162" s="90"/>
      <c r="B15162" s="90"/>
      <c r="C15162" s="90"/>
      <c r="D15162" s="90"/>
      <c r="E15162" s="90"/>
      <c r="F15162" s="90"/>
      <c r="G15162" s="90"/>
      <c r="H15162" s="90"/>
    </row>
    <row r="15163" spans="1:8">
      <c r="A15163" s="90"/>
      <c r="B15163" s="90"/>
      <c r="C15163" s="90"/>
      <c r="D15163" s="90"/>
      <c r="E15163" s="90"/>
      <c r="F15163" s="90"/>
      <c r="G15163" s="90"/>
      <c r="H15163" s="90"/>
    </row>
    <row r="15164" spans="1:8">
      <c r="A15164" s="90"/>
      <c r="B15164" s="90"/>
      <c r="C15164" s="90"/>
      <c r="D15164" s="90"/>
      <c r="E15164" s="90"/>
      <c r="F15164" s="90"/>
      <c r="G15164" s="90"/>
      <c r="H15164" s="90"/>
    </row>
    <row r="15165" spans="1:8">
      <c r="A15165" s="90"/>
      <c r="B15165" s="90"/>
      <c r="C15165" s="90"/>
      <c r="D15165" s="90"/>
      <c r="E15165" s="90"/>
      <c r="F15165" s="90"/>
      <c r="G15165" s="90"/>
      <c r="H15165" s="90"/>
    </row>
    <row r="15166" spans="1:8">
      <c r="A15166" s="90"/>
      <c r="B15166" s="90"/>
      <c r="C15166" s="90"/>
      <c r="D15166" s="90"/>
      <c r="E15166" s="90"/>
      <c r="F15166" s="90"/>
      <c r="G15166" s="90"/>
      <c r="H15166" s="90"/>
    </row>
    <row r="15167" spans="1:8">
      <c r="A15167" s="90"/>
      <c r="B15167" s="90"/>
      <c r="C15167" s="90"/>
      <c r="D15167" s="90"/>
      <c r="E15167" s="90"/>
      <c r="F15167" s="90"/>
      <c r="G15167" s="90"/>
      <c r="H15167" s="90"/>
    </row>
    <row r="15168" spans="1:8">
      <c r="A15168" s="90"/>
      <c r="B15168" s="90"/>
      <c r="C15168" s="90"/>
      <c r="D15168" s="90"/>
      <c r="E15168" s="90"/>
      <c r="F15168" s="90"/>
      <c r="G15168" s="90"/>
      <c r="H15168" s="90"/>
    </row>
    <row r="15169" spans="1:8">
      <c r="A15169" s="90"/>
      <c r="B15169" s="90"/>
      <c r="C15169" s="90"/>
      <c r="D15169" s="90"/>
      <c r="E15169" s="90"/>
      <c r="F15169" s="90"/>
      <c r="G15169" s="90"/>
      <c r="H15169" s="90"/>
    </row>
    <row r="15170" spans="1:8">
      <c r="A15170" s="90"/>
      <c r="B15170" s="90"/>
      <c r="C15170" s="90"/>
      <c r="D15170" s="90"/>
      <c r="E15170" s="90"/>
      <c r="F15170" s="90"/>
      <c r="G15170" s="90"/>
      <c r="H15170" s="90"/>
    </row>
    <row r="15171" spans="1:8">
      <c r="A15171" s="90"/>
      <c r="B15171" s="90"/>
      <c r="C15171" s="90"/>
      <c r="D15171" s="90"/>
      <c r="E15171" s="90"/>
      <c r="F15171" s="90"/>
      <c r="G15171" s="90"/>
      <c r="H15171" s="90"/>
    </row>
    <row r="15172" spans="1:8">
      <c r="A15172" s="90"/>
      <c r="B15172" s="90"/>
      <c r="C15172" s="90"/>
      <c r="D15172" s="90"/>
      <c r="E15172" s="90"/>
      <c r="F15172" s="90"/>
      <c r="G15172" s="90"/>
      <c r="H15172" s="90"/>
    </row>
    <row r="15173" spans="1:8">
      <c r="A15173" s="90"/>
      <c r="B15173" s="90"/>
      <c r="C15173" s="90"/>
      <c r="D15173" s="90"/>
      <c r="E15173" s="90"/>
      <c r="F15173" s="90"/>
      <c r="G15173" s="90"/>
      <c r="H15173" s="90"/>
    </row>
    <row r="15174" spans="1:8">
      <c r="A15174" s="90"/>
      <c r="B15174" s="90"/>
      <c r="C15174" s="90"/>
      <c r="D15174" s="90"/>
      <c r="E15174" s="90"/>
      <c r="F15174" s="90"/>
      <c r="G15174" s="90"/>
      <c r="H15174" s="90"/>
    </row>
    <row r="15175" spans="1:8">
      <c r="A15175" s="90"/>
      <c r="B15175" s="90"/>
      <c r="C15175" s="90"/>
      <c r="D15175" s="90"/>
      <c r="E15175" s="90"/>
      <c r="F15175" s="90"/>
      <c r="G15175" s="90"/>
      <c r="H15175" s="90"/>
    </row>
    <row r="15176" spans="1:8">
      <c r="A15176" s="90"/>
      <c r="B15176" s="90"/>
      <c r="C15176" s="90"/>
      <c r="D15176" s="90"/>
      <c r="E15176" s="90"/>
      <c r="F15176" s="90"/>
      <c r="G15176" s="90"/>
      <c r="H15176" s="90"/>
    </row>
    <row r="15177" spans="1:8">
      <c r="A15177" s="90"/>
      <c r="B15177" s="90"/>
      <c r="C15177" s="90"/>
      <c r="D15177" s="90"/>
      <c r="E15177" s="90"/>
      <c r="F15177" s="90"/>
      <c r="G15177" s="90"/>
      <c r="H15177" s="90"/>
    </row>
    <row r="15178" spans="1:8">
      <c r="A15178" s="90"/>
      <c r="B15178" s="90"/>
      <c r="C15178" s="90"/>
      <c r="D15178" s="90"/>
      <c r="E15178" s="90"/>
      <c r="F15178" s="90"/>
      <c r="G15178" s="90"/>
      <c r="H15178" s="90"/>
    </row>
    <row r="15179" spans="1:8">
      <c r="A15179" s="90"/>
      <c r="B15179" s="90"/>
      <c r="C15179" s="90"/>
      <c r="D15179" s="90"/>
      <c r="E15179" s="90"/>
      <c r="F15179" s="90"/>
      <c r="G15179" s="90"/>
      <c r="H15179" s="90"/>
    </row>
    <row r="15180" spans="1:8">
      <c r="A15180" s="90"/>
      <c r="B15180" s="90"/>
      <c r="C15180" s="90"/>
      <c r="D15180" s="90"/>
      <c r="E15180" s="90"/>
      <c r="F15180" s="90"/>
      <c r="G15180" s="90"/>
      <c r="H15180" s="90"/>
    </row>
    <row r="15181" spans="1:8">
      <c r="A15181" s="90"/>
      <c r="B15181" s="90"/>
      <c r="C15181" s="90"/>
      <c r="D15181" s="90"/>
      <c r="E15181" s="90"/>
      <c r="F15181" s="90"/>
      <c r="G15181" s="90"/>
      <c r="H15181" s="90"/>
    </row>
    <row r="15182" spans="1:8">
      <c r="A15182" s="90"/>
      <c r="B15182" s="90"/>
      <c r="C15182" s="90"/>
      <c r="D15182" s="90"/>
      <c r="E15182" s="90"/>
      <c r="F15182" s="90"/>
      <c r="G15182" s="90"/>
      <c r="H15182" s="90"/>
    </row>
    <row r="15183" spans="1:8">
      <c r="A15183" s="90"/>
      <c r="B15183" s="90"/>
      <c r="C15183" s="90"/>
      <c r="D15183" s="90"/>
      <c r="E15183" s="90"/>
      <c r="F15183" s="90"/>
      <c r="G15183" s="90"/>
      <c r="H15183" s="90"/>
    </row>
    <row r="15184" spans="1:8">
      <c r="A15184" s="90"/>
      <c r="B15184" s="90"/>
      <c r="C15184" s="90"/>
      <c r="D15184" s="90"/>
      <c r="E15184" s="90"/>
      <c r="F15184" s="90"/>
      <c r="G15184" s="90"/>
      <c r="H15184" s="90"/>
    </row>
    <row r="15185" spans="1:8">
      <c r="A15185" s="90"/>
      <c r="B15185" s="90"/>
      <c r="C15185" s="90"/>
      <c r="D15185" s="90"/>
      <c r="E15185" s="90"/>
      <c r="F15185" s="90"/>
      <c r="G15185" s="90"/>
      <c r="H15185" s="90"/>
    </row>
    <row r="15186" spans="1:8">
      <c r="A15186" s="90"/>
      <c r="B15186" s="90"/>
      <c r="C15186" s="90"/>
      <c r="D15186" s="90"/>
      <c r="E15186" s="90"/>
      <c r="F15186" s="90"/>
      <c r="G15186" s="90"/>
      <c r="H15186" s="90"/>
    </row>
    <row r="15187" spans="1:8">
      <c r="A15187" s="90"/>
      <c r="B15187" s="90"/>
      <c r="C15187" s="90"/>
      <c r="D15187" s="90"/>
      <c r="E15187" s="90"/>
      <c r="F15187" s="90"/>
      <c r="G15187" s="90"/>
      <c r="H15187" s="90"/>
    </row>
    <row r="15188" spans="1:8">
      <c r="A15188" s="90"/>
      <c r="B15188" s="90"/>
      <c r="C15188" s="90"/>
      <c r="D15188" s="90"/>
      <c r="E15188" s="90"/>
      <c r="F15188" s="90"/>
      <c r="G15188" s="90"/>
      <c r="H15188" s="90"/>
    </row>
    <row r="15189" spans="1:8">
      <c r="A15189" s="90"/>
      <c r="B15189" s="90"/>
      <c r="C15189" s="90"/>
      <c r="D15189" s="90"/>
      <c r="E15189" s="90"/>
      <c r="F15189" s="90"/>
      <c r="G15189" s="90"/>
      <c r="H15189" s="90"/>
    </row>
    <row r="15190" spans="1:8">
      <c r="A15190" s="90"/>
      <c r="B15190" s="90"/>
      <c r="C15190" s="90"/>
      <c r="D15190" s="90"/>
      <c r="E15190" s="90"/>
      <c r="F15190" s="90"/>
      <c r="G15190" s="90"/>
      <c r="H15190" s="90"/>
    </row>
    <row r="15191" spans="1:8">
      <c r="A15191" s="90"/>
      <c r="B15191" s="90"/>
      <c r="C15191" s="90"/>
      <c r="D15191" s="90"/>
      <c r="E15191" s="90"/>
      <c r="F15191" s="90"/>
      <c r="G15191" s="90"/>
      <c r="H15191" s="90"/>
    </row>
    <row r="15192" spans="1:8">
      <c r="A15192" s="90"/>
      <c r="B15192" s="90"/>
      <c r="C15192" s="90"/>
      <c r="D15192" s="90"/>
      <c r="E15192" s="90"/>
      <c r="F15192" s="90"/>
      <c r="G15192" s="90"/>
      <c r="H15192" s="90"/>
    </row>
    <row r="15193" spans="1:8">
      <c r="A15193" s="90"/>
      <c r="B15193" s="90"/>
      <c r="C15193" s="90"/>
      <c r="D15193" s="90"/>
      <c r="E15193" s="90"/>
      <c r="F15193" s="90"/>
      <c r="G15193" s="90"/>
      <c r="H15193" s="90"/>
    </row>
    <row r="15194" spans="1:8">
      <c r="A15194" s="90"/>
      <c r="B15194" s="90"/>
      <c r="C15194" s="90"/>
      <c r="D15194" s="90"/>
      <c r="E15194" s="90"/>
      <c r="F15194" s="90"/>
      <c r="G15194" s="90"/>
      <c r="H15194" s="90"/>
    </row>
    <row r="15195" spans="1:8">
      <c r="A15195" s="90"/>
      <c r="B15195" s="90"/>
      <c r="C15195" s="90"/>
      <c r="D15195" s="90"/>
      <c r="E15195" s="90"/>
      <c r="F15195" s="90"/>
      <c r="G15195" s="90"/>
      <c r="H15195" s="90"/>
    </row>
    <row r="15196" spans="1:8">
      <c r="A15196" s="90"/>
      <c r="B15196" s="90"/>
      <c r="C15196" s="90"/>
      <c r="D15196" s="90"/>
      <c r="E15196" s="90"/>
      <c r="F15196" s="90"/>
      <c r="G15196" s="90"/>
      <c r="H15196" s="90"/>
    </row>
    <row r="15197" spans="1:8">
      <c r="A15197" s="90"/>
      <c r="B15197" s="90"/>
      <c r="C15197" s="90"/>
      <c r="D15197" s="90"/>
      <c r="E15197" s="90"/>
      <c r="F15197" s="90"/>
      <c r="G15197" s="90"/>
      <c r="H15197" s="90"/>
    </row>
    <row r="15198" spans="1:8">
      <c r="A15198" s="90"/>
      <c r="B15198" s="90"/>
      <c r="C15198" s="90"/>
      <c r="D15198" s="90"/>
      <c r="E15198" s="90"/>
      <c r="F15198" s="90"/>
      <c r="G15198" s="90"/>
      <c r="H15198" s="90"/>
    </row>
    <row r="15199" spans="1:8">
      <c r="A15199" s="90"/>
      <c r="B15199" s="90"/>
      <c r="C15199" s="90"/>
      <c r="D15199" s="90"/>
      <c r="E15199" s="90"/>
      <c r="F15199" s="90"/>
      <c r="G15199" s="90"/>
      <c r="H15199" s="90"/>
    </row>
    <row r="15200" spans="1:8">
      <c r="A15200" s="90"/>
      <c r="B15200" s="90"/>
      <c r="C15200" s="90"/>
      <c r="D15200" s="90"/>
      <c r="E15200" s="90"/>
      <c r="F15200" s="90"/>
      <c r="G15200" s="90"/>
      <c r="H15200" s="90"/>
    </row>
    <row r="15201" spans="1:8">
      <c r="A15201" s="90"/>
      <c r="B15201" s="90"/>
      <c r="C15201" s="90"/>
      <c r="D15201" s="90"/>
      <c r="E15201" s="90"/>
      <c r="F15201" s="90"/>
      <c r="G15201" s="90"/>
      <c r="H15201" s="90"/>
    </row>
    <row r="15202" spans="1:8">
      <c r="A15202" s="90"/>
      <c r="B15202" s="90"/>
      <c r="C15202" s="90"/>
      <c r="D15202" s="90"/>
      <c r="E15202" s="90"/>
      <c r="F15202" s="90"/>
      <c r="G15202" s="90"/>
      <c r="H15202" s="90"/>
    </row>
    <row r="15203" spans="1:8">
      <c r="A15203" s="90"/>
      <c r="B15203" s="90"/>
      <c r="C15203" s="90"/>
      <c r="D15203" s="90"/>
      <c r="E15203" s="90"/>
      <c r="F15203" s="90"/>
      <c r="G15203" s="90"/>
      <c r="H15203" s="90"/>
    </row>
    <row r="15204" spans="1:8">
      <c r="A15204" s="90"/>
      <c r="B15204" s="90"/>
      <c r="C15204" s="90"/>
      <c r="D15204" s="90"/>
      <c r="E15204" s="90"/>
      <c r="F15204" s="90"/>
      <c r="G15204" s="90"/>
      <c r="H15204" s="90"/>
    </row>
    <row r="15205" spans="1:8">
      <c r="A15205" s="90"/>
      <c r="B15205" s="90"/>
      <c r="C15205" s="90"/>
      <c r="D15205" s="90"/>
      <c r="E15205" s="90"/>
      <c r="F15205" s="90"/>
      <c r="G15205" s="90"/>
      <c r="H15205" s="90"/>
    </row>
    <row r="15206" spans="1:8">
      <c r="A15206" s="90"/>
      <c r="B15206" s="90"/>
      <c r="C15206" s="90"/>
      <c r="D15206" s="90"/>
      <c r="E15206" s="90"/>
      <c r="F15206" s="90"/>
      <c r="G15206" s="90"/>
      <c r="H15206" s="90"/>
    </row>
    <row r="15207" spans="1:8">
      <c r="A15207" s="90"/>
      <c r="B15207" s="90"/>
      <c r="C15207" s="90"/>
      <c r="D15207" s="90"/>
      <c r="E15207" s="90"/>
      <c r="F15207" s="90"/>
      <c r="G15207" s="90"/>
      <c r="H15207" s="90"/>
    </row>
    <row r="15208" spans="1:8">
      <c r="A15208" s="90"/>
      <c r="B15208" s="90"/>
      <c r="C15208" s="90"/>
      <c r="D15208" s="90"/>
      <c r="E15208" s="90"/>
      <c r="F15208" s="90"/>
      <c r="G15208" s="90"/>
      <c r="H15208" s="90"/>
    </row>
    <row r="15209" spans="1:8">
      <c r="A15209" s="90"/>
      <c r="B15209" s="90"/>
      <c r="C15209" s="90"/>
      <c r="D15209" s="90"/>
      <c r="E15209" s="90"/>
      <c r="F15209" s="90"/>
      <c r="G15209" s="90"/>
      <c r="H15209" s="90"/>
    </row>
    <row r="15210" spans="1:8">
      <c r="A15210" s="90"/>
      <c r="B15210" s="90"/>
      <c r="C15210" s="90"/>
      <c r="D15210" s="90"/>
      <c r="E15210" s="90"/>
      <c r="F15210" s="90"/>
      <c r="G15210" s="90"/>
      <c r="H15210" s="90"/>
    </row>
    <row r="15211" spans="1:8">
      <c r="A15211" s="90"/>
      <c r="B15211" s="90"/>
      <c r="C15211" s="90"/>
      <c r="D15211" s="90"/>
      <c r="E15211" s="90"/>
      <c r="F15211" s="90"/>
      <c r="G15211" s="90"/>
      <c r="H15211" s="90"/>
    </row>
    <row r="15212" spans="1:8">
      <c r="A15212" s="90"/>
      <c r="B15212" s="90"/>
      <c r="C15212" s="90"/>
      <c r="D15212" s="90"/>
      <c r="E15212" s="90"/>
      <c r="F15212" s="90"/>
      <c r="G15212" s="90"/>
      <c r="H15212" s="90"/>
    </row>
    <row r="15213" spans="1:8">
      <c r="A15213" s="90"/>
      <c r="B15213" s="90"/>
      <c r="C15213" s="90"/>
      <c r="D15213" s="90"/>
      <c r="E15213" s="90"/>
      <c r="F15213" s="90"/>
      <c r="G15213" s="90"/>
      <c r="H15213" s="90"/>
    </row>
    <row r="15214" spans="1:8">
      <c r="A15214" s="90"/>
      <c r="B15214" s="90"/>
      <c r="C15214" s="90"/>
      <c r="D15214" s="90"/>
      <c r="E15214" s="90"/>
      <c r="F15214" s="90"/>
      <c r="G15214" s="90"/>
      <c r="H15214" s="90"/>
    </row>
    <row r="15215" spans="1:8">
      <c r="A15215" s="90"/>
      <c r="B15215" s="90"/>
      <c r="C15215" s="90"/>
      <c r="D15215" s="90"/>
      <c r="E15215" s="90"/>
      <c r="F15215" s="90"/>
      <c r="G15215" s="90"/>
      <c r="H15215" s="90"/>
    </row>
    <row r="15216" spans="1:8">
      <c r="A15216" s="90"/>
      <c r="B15216" s="90"/>
      <c r="C15216" s="90"/>
      <c r="D15216" s="90"/>
      <c r="E15216" s="90"/>
      <c r="F15216" s="90"/>
      <c r="G15216" s="90"/>
      <c r="H15216" s="90"/>
    </row>
    <row r="15217" spans="1:8">
      <c r="A15217" s="90"/>
      <c r="B15217" s="90"/>
      <c r="C15217" s="90"/>
      <c r="D15217" s="90"/>
      <c r="E15217" s="90"/>
      <c r="F15217" s="90"/>
      <c r="G15217" s="90"/>
      <c r="H15217" s="90"/>
    </row>
    <row r="15218" spans="1:8">
      <c r="A15218" s="90"/>
      <c r="B15218" s="90"/>
      <c r="C15218" s="90"/>
      <c r="D15218" s="90"/>
      <c r="E15218" s="90"/>
      <c r="F15218" s="90"/>
      <c r="G15218" s="90"/>
      <c r="H15218" s="90"/>
    </row>
    <row r="15219" spans="1:8">
      <c r="A15219" s="90"/>
      <c r="B15219" s="90"/>
      <c r="C15219" s="90"/>
      <c r="D15219" s="90"/>
      <c r="E15219" s="90"/>
      <c r="F15219" s="90"/>
      <c r="G15219" s="90"/>
      <c r="H15219" s="90"/>
    </row>
    <row r="15220" spans="1:8">
      <c r="A15220" s="90"/>
      <c r="B15220" s="90"/>
      <c r="C15220" s="90"/>
      <c r="D15220" s="90"/>
      <c r="E15220" s="90"/>
      <c r="F15220" s="90"/>
      <c r="G15220" s="90"/>
      <c r="H15220" s="90"/>
    </row>
    <row r="15221" spans="1:8">
      <c r="A15221" s="90"/>
      <c r="B15221" s="90"/>
      <c r="C15221" s="90"/>
      <c r="D15221" s="90"/>
      <c r="E15221" s="90"/>
      <c r="F15221" s="90"/>
      <c r="G15221" s="90"/>
      <c r="H15221" s="90"/>
    </row>
    <row r="15222" spans="1:8">
      <c r="A15222" s="90"/>
      <c r="B15222" s="90"/>
      <c r="C15222" s="90"/>
      <c r="D15222" s="90"/>
      <c r="E15222" s="90"/>
      <c r="F15222" s="90"/>
      <c r="G15222" s="90"/>
      <c r="H15222" s="90"/>
    </row>
    <row r="15223" spans="1:8">
      <c r="A15223" s="90"/>
      <c r="B15223" s="90"/>
      <c r="C15223" s="90"/>
      <c r="D15223" s="90"/>
      <c r="E15223" s="90"/>
      <c r="F15223" s="90"/>
      <c r="G15223" s="90"/>
      <c r="H15223" s="90"/>
    </row>
    <row r="15224" spans="1:8">
      <c r="A15224" s="90"/>
      <c r="B15224" s="90"/>
      <c r="C15224" s="90"/>
      <c r="D15224" s="90"/>
      <c r="E15224" s="90"/>
      <c r="F15224" s="90"/>
      <c r="G15224" s="90"/>
      <c r="H15224" s="90"/>
    </row>
    <row r="15225" spans="1:8">
      <c r="A15225" s="90"/>
      <c r="B15225" s="90"/>
      <c r="C15225" s="90"/>
      <c r="D15225" s="90"/>
      <c r="E15225" s="90"/>
      <c r="F15225" s="90"/>
      <c r="G15225" s="90"/>
      <c r="H15225" s="90"/>
    </row>
    <row r="15226" spans="1:8">
      <c r="A15226" s="90"/>
      <c r="B15226" s="90"/>
      <c r="C15226" s="90"/>
      <c r="D15226" s="90"/>
      <c r="E15226" s="90"/>
      <c r="F15226" s="90"/>
      <c r="G15226" s="90"/>
      <c r="H15226" s="90"/>
    </row>
    <row r="15227" spans="1:8">
      <c r="A15227" s="90"/>
      <c r="B15227" s="90"/>
      <c r="C15227" s="90"/>
      <c r="D15227" s="90"/>
      <c r="E15227" s="90"/>
      <c r="F15227" s="90"/>
      <c r="G15227" s="90"/>
      <c r="H15227" s="90"/>
    </row>
    <row r="15228" spans="1:8">
      <c r="A15228" s="90"/>
      <c r="B15228" s="90"/>
      <c r="C15228" s="90"/>
      <c r="D15228" s="90"/>
      <c r="E15228" s="90"/>
      <c r="F15228" s="90"/>
      <c r="G15228" s="90"/>
      <c r="H15228" s="90"/>
    </row>
    <row r="15229" spans="1:8">
      <c r="A15229" s="90"/>
      <c r="B15229" s="90"/>
      <c r="C15229" s="90"/>
      <c r="D15229" s="90"/>
      <c r="E15229" s="90"/>
      <c r="F15229" s="90"/>
      <c r="G15229" s="90"/>
      <c r="H15229" s="90"/>
    </row>
    <row r="15230" spans="1:8">
      <c r="A15230" s="90"/>
      <c r="B15230" s="90"/>
      <c r="C15230" s="90"/>
      <c r="D15230" s="90"/>
      <c r="E15230" s="90"/>
      <c r="F15230" s="90"/>
      <c r="G15230" s="90"/>
      <c r="H15230" s="90"/>
    </row>
    <row r="15231" spans="1:8">
      <c r="A15231" s="90"/>
      <c r="B15231" s="90"/>
      <c r="C15231" s="90"/>
      <c r="D15231" s="90"/>
      <c r="E15231" s="90"/>
      <c r="F15231" s="90"/>
      <c r="G15231" s="90"/>
      <c r="H15231" s="90"/>
    </row>
    <row r="15232" spans="1:8">
      <c r="A15232" s="90"/>
      <c r="B15232" s="90"/>
      <c r="C15232" s="90"/>
      <c r="D15232" s="90"/>
      <c r="E15232" s="90"/>
      <c r="F15232" s="90"/>
      <c r="G15232" s="90"/>
      <c r="H15232" s="90"/>
    </row>
    <row r="15233" spans="1:8">
      <c r="A15233" s="90"/>
      <c r="B15233" s="90"/>
      <c r="C15233" s="90"/>
      <c r="D15233" s="90"/>
      <c r="E15233" s="90"/>
      <c r="F15233" s="90"/>
      <c r="G15233" s="90"/>
      <c r="H15233" s="90"/>
    </row>
    <row r="15234" spans="1:8">
      <c r="A15234" s="90"/>
      <c r="B15234" s="90"/>
      <c r="C15234" s="90"/>
      <c r="D15234" s="90"/>
      <c r="E15234" s="90"/>
      <c r="F15234" s="90"/>
      <c r="G15234" s="90"/>
      <c r="H15234" s="90"/>
    </row>
    <row r="15235" spans="1:8">
      <c r="A15235" s="90"/>
      <c r="B15235" s="90"/>
      <c r="C15235" s="90"/>
      <c r="D15235" s="90"/>
      <c r="E15235" s="90"/>
      <c r="F15235" s="90"/>
      <c r="G15235" s="90"/>
      <c r="H15235" s="90"/>
    </row>
    <row r="15236" spans="1:8">
      <c r="A15236" s="90"/>
      <c r="B15236" s="90"/>
      <c r="C15236" s="90"/>
      <c r="D15236" s="90"/>
      <c r="E15236" s="90"/>
      <c r="F15236" s="90"/>
      <c r="G15236" s="90"/>
      <c r="H15236" s="90"/>
    </row>
    <row r="15237" spans="1:8">
      <c r="A15237" s="90"/>
      <c r="B15237" s="90"/>
      <c r="C15237" s="90"/>
      <c r="D15237" s="90"/>
      <c r="E15237" s="90"/>
      <c r="F15237" s="90"/>
      <c r="G15237" s="90"/>
      <c r="H15237" s="90"/>
    </row>
    <row r="15238" spans="1:8">
      <c r="A15238" s="90"/>
      <c r="B15238" s="90"/>
      <c r="C15238" s="90"/>
      <c r="D15238" s="90"/>
      <c r="E15238" s="90"/>
      <c r="F15238" s="90"/>
      <c r="G15238" s="90"/>
      <c r="H15238" s="90"/>
    </row>
    <row r="15239" spans="1:8">
      <c r="A15239" s="90"/>
      <c r="B15239" s="90"/>
      <c r="C15239" s="90"/>
      <c r="D15239" s="90"/>
      <c r="E15239" s="90"/>
      <c r="F15239" s="90"/>
      <c r="G15239" s="90"/>
      <c r="H15239" s="90"/>
    </row>
    <row r="15240" spans="1:8">
      <c r="A15240" s="90"/>
      <c r="B15240" s="90"/>
      <c r="C15240" s="90"/>
      <c r="D15240" s="90"/>
      <c r="E15240" s="90"/>
      <c r="F15240" s="90"/>
      <c r="G15240" s="90"/>
      <c r="H15240" s="90"/>
    </row>
    <row r="15241" spans="1:8">
      <c r="A15241" s="90"/>
      <c r="B15241" s="90"/>
      <c r="C15241" s="90"/>
      <c r="D15241" s="90"/>
      <c r="E15241" s="90"/>
      <c r="F15241" s="90"/>
      <c r="G15241" s="90"/>
      <c r="H15241" s="90"/>
    </row>
    <row r="15242" spans="1:8">
      <c r="A15242" s="90"/>
      <c r="B15242" s="90"/>
      <c r="C15242" s="90"/>
      <c r="D15242" s="90"/>
      <c r="E15242" s="90"/>
      <c r="F15242" s="90"/>
      <c r="G15242" s="90"/>
      <c r="H15242" s="90"/>
    </row>
    <row r="15243" spans="1:8">
      <c r="A15243" s="90"/>
      <c r="B15243" s="90"/>
      <c r="C15243" s="90"/>
      <c r="D15243" s="90"/>
      <c r="E15243" s="90"/>
      <c r="F15243" s="90"/>
      <c r="G15243" s="90"/>
      <c r="H15243" s="90"/>
    </row>
    <row r="15244" spans="1:8">
      <c r="A15244" s="90"/>
      <c r="B15244" s="90"/>
      <c r="C15244" s="90"/>
      <c r="D15244" s="90"/>
      <c r="E15244" s="90"/>
      <c r="F15244" s="90"/>
      <c r="G15244" s="90"/>
      <c r="H15244" s="90"/>
    </row>
    <row r="15245" spans="1:8">
      <c r="A15245" s="90"/>
      <c r="B15245" s="90"/>
      <c r="C15245" s="90"/>
      <c r="D15245" s="90"/>
      <c r="E15245" s="90"/>
      <c r="F15245" s="90"/>
      <c r="G15245" s="90"/>
      <c r="H15245" s="90"/>
    </row>
    <row r="15246" spans="1:8">
      <c r="A15246" s="90"/>
      <c r="B15246" s="90"/>
      <c r="C15246" s="90"/>
      <c r="D15246" s="90"/>
      <c r="E15246" s="90"/>
      <c r="F15246" s="90"/>
      <c r="G15246" s="90"/>
      <c r="H15246" s="90"/>
    </row>
    <row r="15247" spans="1:8">
      <c r="A15247" s="90"/>
      <c r="B15247" s="90"/>
      <c r="C15247" s="90"/>
      <c r="D15247" s="90"/>
      <c r="E15247" s="90"/>
      <c r="F15247" s="90"/>
      <c r="G15247" s="90"/>
      <c r="H15247" s="90"/>
    </row>
    <row r="15248" spans="1:8">
      <c r="A15248" s="90"/>
      <c r="B15248" s="90"/>
      <c r="C15248" s="90"/>
      <c r="D15248" s="90"/>
      <c r="E15248" s="90"/>
      <c r="F15248" s="90"/>
      <c r="G15248" s="90"/>
      <c r="H15248" s="90"/>
    </row>
    <row r="15249" spans="1:8">
      <c r="A15249" s="90"/>
      <c r="B15249" s="90"/>
      <c r="C15249" s="90"/>
      <c r="D15249" s="90"/>
      <c r="E15249" s="90"/>
      <c r="F15249" s="90"/>
      <c r="G15249" s="90"/>
      <c r="H15249" s="90"/>
    </row>
    <row r="15250" spans="1:8">
      <c r="A15250" s="90"/>
      <c r="B15250" s="90"/>
      <c r="C15250" s="90"/>
      <c r="D15250" s="90"/>
      <c r="E15250" s="90"/>
      <c r="F15250" s="90"/>
      <c r="G15250" s="90"/>
      <c r="H15250" s="90"/>
    </row>
    <row r="15251" spans="1:8">
      <c r="A15251" s="90"/>
      <c r="B15251" s="90"/>
      <c r="C15251" s="90"/>
      <c r="D15251" s="90"/>
      <c r="E15251" s="90"/>
      <c r="F15251" s="90"/>
      <c r="G15251" s="90"/>
      <c r="H15251" s="90"/>
    </row>
    <row r="15252" spans="1:8">
      <c r="A15252" s="90"/>
      <c r="B15252" s="90"/>
      <c r="C15252" s="90"/>
      <c r="D15252" s="90"/>
      <c r="E15252" s="90"/>
      <c r="F15252" s="90"/>
      <c r="G15252" s="90"/>
      <c r="H15252" s="90"/>
    </row>
    <row r="15253" spans="1:8">
      <c r="A15253" s="90"/>
      <c r="B15253" s="90"/>
      <c r="C15253" s="90"/>
      <c r="D15253" s="90"/>
      <c r="E15253" s="90"/>
      <c r="F15253" s="90"/>
      <c r="G15253" s="90"/>
      <c r="H15253" s="90"/>
    </row>
    <row r="15254" spans="1:8">
      <c r="A15254" s="90"/>
      <c r="B15254" s="90"/>
      <c r="C15254" s="90"/>
      <c r="D15254" s="90"/>
      <c r="E15254" s="90"/>
      <c r="F15254" s="90"/>
      <c r="G15254" s="90"/>
      <c r="H15254" s="90"/>
    </row>
    <row r="15255" spans="1:8">
      <c r="A15255" s="90"/>
      <c r="B15255" s="90"/>
      <c r="C15255" s="90"/>
      <c r="D15255" s="90"/>
      <c r="E15255" s="90"/>
      <c r="F15255" s="90"/>
      <c r="G15255" s="90"/>
      <c r="H15255" s="90"/>
    </row>
    <row r="15256" spans="1:8">
      <c r="A15256" s="90"/>
      <c r="B15256" s="90"/>
      <c r="C15256" s="90"/>
      <c r="D15256" s="90"/>
      <c r="E15256" s="90"/>
      <c r="F15256" s="90"/>
      <c r="G15256" s="90"/>
      <c r="H15256" s="90"/>
    </row>
    <row r="15257" spans="1:8">
      <c r="A15257" s="90"/>
      <c r="B15257" s="90"/>
      <c r="C15257" s="90"/>
      <c r="D15257" s="90"/>
      <c r="E15257" s="90"/>
      <c r="F15257" s="90"/>
      <c r="G15257" s="90"/>
      <c r="H15257" s="90"/>
    </row>
    <row r="15258" spans="1:8">
      <c r="A15258" s="90"/>
      <c r="B15258" s="90"/>
      <c r="C15258" s="90"/>
      <c r="D15258" s="90"/>
      <c r="E15258" s="90"/>
      <c r="F15258" s="90"/>
      <c r="G15258" s="90"/>
      <c r="H15258" s="90"/>
    </row>
    <row r="15259" spans="1:8">
      <c r="A15259" s="90"/>
      <c r="B15259" s="90"/>
      <c r="C15259" s="90"/>
      <c r="D15259" s="90"/>
      <c r="E15259" s="90"/>
      <c r="F15259" s="90"/>
      <c r="G15259" s="90"/>
      <c r="H15259" s="90"/>
    </row>
    <row r="15260" spans="1:8">
      <c r="A15260" s="90"/>
      <c r="B15260" s="90"/>
      <c r="C15260" s="90"/>
      <c r="D15260" s="90"/>
      <c r="E15260" s="90"/>
      <c r="F15260" s="90"/>
      <c r="G15260" s="90"/>
      <c r="H15260" s="90"/>
    </row>
    <row r="15261" spans="1:8">
      <c r="A15261" s="90"/>
      <c r="B15261" s="90"/>
      <c r="C15261" s="90"/>
      <c r="D15261" s="90"/>
      <c r="E15261" s="90"/>
      <c r="F15261" s="90"/>
      <c r="G15261" s="90"/>
      <c r="H15261" s="90"/>
    </row>
    <row r="15262" spans="1:8">
      <c r="A15262" s="90"/>
      <c r="B15262" s="90"/>
      <c r="C15262" s="90"/>
      <c r="D15262" s="90"/>
      <c r="E15262" s="90"/>
      <c r="F15262" s="90"/>
      <c r="G15262" s="90"/>
      <c r="H15262" s="90"/>
    </row>
    <row r="15263" spans="1:8">
      <c r="A15263" s="90"/>
      <c r="B15263" s="90"/>
      <c r="C15263" s="90"/>
      <c r="D15263" s="90"/>
      <c r="E15263" s="90"/>
      <c r="F15263" s="90"/>
      <c r="G15263" s="90"/>
      <c r="H15263" s="90"/>
    </row>
    <row r="15264" spans="1:8">
      <c r="A15264" s="90"/>
      <c r="B15264" s="90"/>
      <c r="C15264" s="90"/>
      <c r="D15264" s="90"/>
      <c r="E15264" s="90"/>
      <c r="F15264" s="90"/>
      <c r="G15264" s="90"/>
      <c r="H15264" s="90"/>
    </row>
    <row r="15265" spans="1:8">
      <c r="A15265" s="90"/>
      <c r="B15265" s="90"/>
      <c r="C15265" s="90"/>
      <c r="D15265" s="90"/>
      <c r="E15265" s="90"/>
      <c r="F15265" s="90"/>
      <c r="G15265" s="90"/>
      <c r="H15265" s="90"/>
    </row>
    <row r="15266" spans="1:8">
      <c r="A15266" s="90"/>
      <c r="B15266" s="90"/>
      <c r="C15266" s="90"/>
      <c r="D15266" s="90"/>
      <c r="E15266" s="90"/>
      <c r="F15266" s="90"/>
      <c r="G15266" s="90"/>
      <c r="H15266" s="90"/>
    </row>
    <row r="15267" spans="1:8">
      <c r="A15267" s="90"/>
      <c r="B15267" s="90"/>
      <c r="C15267" s="90"/>
      <c r="D15267" s="90"/>
      <c r="E15267" s="90"/>
      <c r="F15267" s="90"/>
      <c r="G15267" s="90"/>
      <c r="H15267" s="90"/>
    </row>
    <row r="15268" spans="1:8">
      <c r="A15268" s="90"/>
      <c r="B15268" s="90"/>
      <c r="C15268" s="90"/>
      <c r="D15268" s="90"/>
      <c r="E15268" s="90"/>
      <c r="F15268" s="90"/>
      <c r="G15268" s="90"/>
      <c r="H15268" s="90"/>
    </row>
    <row r="15269" spans="1:8">
      <c r="A15269" s="90"/>
      <c r="B15269" s="90"/>
      <c r="C15269" s="90"/>
      <c r="D15269" s="90"/>
      <c r="E15269" s="90"/>
      <c r="F15269" s="90"/>
      <c r="G15269" s="90"/>
      <c r="H15269" s="90"/>
    </row>
    <row r="15270" spans="1:8">
      <c r="A15270" s="90"/>
      <c r="B15270" s="90"/>
      <c r="C15270" s="90"/>
      <c r="D15270" s="90"/>
      <c r="E15270" s="90"/>
      <c r="F15270" s="90"/>
      <c r="G15270" s="90"/>
      <c r="H15270" s="90"/>
    </row>
    <row r="15271" spans="1:8">
      <c r="A15271" s="90"/>
      <c r="B15271" s="90"/>
      <c r="C15271" s="90"/>
      <c r="D15271" s="90"/>
      <c r="E15271" s="90"/>
      <c r="F15271" s="90"/>
      <c r="G15271" s="90"/>
      <c r="H15271" s="90"/>
    </row>
    <row r="15272" spans="1:8">
      <c r="A15272" s="90"/>
      <c r="B15272" s="90"/>
      <c r="C15272" s="90"/>
      <c r="D15272" s="90"/>
      <c r="E15272" s="90"/>
      <c r="F15272" s="90"/>
      <c r="G15272" s="90"/>
      <c r="H15272" s="90"/>
    </row>
    <row r="15273" spans="1:8">
      <c r="A15273" s="90"/>
      <c r="B15273" s="90"/>
      <c r="C15273" s="90"/>
      <c r="D15273" s="90"/>
      <c r="E15273" s="90"/>
      <c r="F15273" s="90"/>
      <c r="G15273" s="90"/>
      <c r="H15273" s="90"/>
    </row>
    <row r="15274" spans="1:8">
      <c r="A15274" s="90"/>
      <c r="B15274" s="90"/>
      <c r="C15274" s="90"/>
      <c r="D15274" s="90"/>
      <c r="E15274" s="90"/>
      <c r="F15274" s="90"/>
      <c r="G15274" s="90"/>
      <c r="H15274" s="90"/>
    </row>
    <row r="15275" spans="1:8">
      <c r="A15275" s="90"/>
      <c r="B15275" s="90"/>
      <c r="C15275" s="90"/>
      <c r="D15275" s="90"/>
      <c r="E15275" s="90"/>
      <c r="F15275" s="90"/>
      <c r="G15275" s="90"/>
      <c r="H15275" s="90"/>
    </row>
    <row r="15276" spans="1:8">
      <c r="A15276" s="90"/>
      <c r="B15276" s="90"/>
      <c r="C15276" s="90"/>
      <c r="D15276" s="90"/>
      <c r="E15276" s="90"/>
      <c r="F15276" s="90"/>
      <c r="G15276" s="90"/>
      <c r="H15276" s="90"/>
    </row>
    <row r="15277" spans="1:8">
      <c r="A15277" s="90"/>
      <c r="B15277" s="90"/>
      <c r="C15277" s="90"/>
      <c r="D15277" s="90"/>
      <c r="E15277" s="90"/>
      <c r="F15277" s="90"/>
      <c r="G15277" s="90"/>
      <c r="H15277" s="90"/>
    </row>
    <row r="15278" spans="1:8">
      <c r="A15278" s="90"/>
      <c r="B15278" s="90"/>
      <c r="C15278" s="90"/>
      <c r="D15278" s="90"/>
      <c r="E15278" s="90"/>
      <c r="F15278" s="90"/>
      <c r="G15278" s="90"/>
      <c r="H15278" s="90"/>
    </row>
    <row r="15279" spans="1:8">
      <c r="A15279" s="90"/>
      <c r="B15279" s="90"/>
      <c r="C15279" s="90"/>
      <c r="D15279" s="90"/>
      <c r="E15279" s="90"/>
      <c r="F15279" s="90"/>
      <c r="G15279" s="90"/>
      <c r="H15279" s="90"/>
    </row>
    <row r="15280" spans="1:8">
      <c r="A15280" s="90"/>
      <c r="B15280" s="90"/>
      <c r="C15280" s="90"/>
      <c r="D15280" s="90"/>
      <c r="E15280" s="90"/>
      <c r="F15280" s="90"/>
      <c r="G15280" s="90"/>
      <c r="H15280" s="90"/>
    </row>
    <row r="15281" spans="1:8">
      <c r="A15281" s="90"/>
      <c r="B15281" s="90"/>
      <c r="C15281" s="90"/>
      <c r="D15281" s="90"/>
      <c r="E15281" s="90"/>
      <c r="F15281" s="90"/>
      <c r="G15281" s="90"/>
      <c r="H15281" s="90"/>
    </row>
    <row r="15282" spans="1:8">
      <c r="A15282" s="90"/>
      <c r="B15282" s="90"/>
      <c r="C15282" s="90"/>
      <c r="D15282" s="90"/>
      <c r="E15282" s="90"/>
      <c r="F15282" s="90"/>
      <c r="G15282" s="90"/>
      <c r="H15282" s="90"/>
    </row>
    <row r="15283" spans="1:8">
      <c r="A15283" s="90"/>
      <c r="B15283" s="90"/>
      <c r="C15283" s="90"/>
      <c r="D15283" s="90"/>
      <c r="E15283" s="90"/>
      <c r="F15283" s="90"/>
      <c r="G15283" s="90"/>
      <c r="H15283" s="90"/>
    </row>
    <row r="15284" spans="1:8">
      <c r="A15284" s="90"/>
      <c r="B15284" s="90"/>
      <c r="C15284" s="90"/>
      <c r="D15284" s="90"/>
      <c r="E15284" s="90"/>
      <c r="F15284" s="90"/>
      <c r="G15284" s="90"/>
      <c r="H15284" s="90"/>
    </row>
    <row r="15285" spans="1:8">
      <c r="A15285" s="90"/>
      <c r="B15285" s="90"/>
      <c r="C15285" s="90"/>
      <c r="D15285" s="90"/>
      <c r="E15285" s="90"/>
      <c r="F15285" s="90"/>
      <c r="G15285" s="90"/>
      <c r="H15285" s="90"/>
    </row>
    <row r="15286" spans="1:8">
      <c r="A15286" s="90"/>
      <c r="B15286" s="90"/>
      <c r="C15286" s="90"/>
      <c r="D15286" s="90"/>
      <c r="E15286" s="90"/>
      <c r="F15286" s="90"/>
      <c r="G15286" s="90"/>
      <c r="H15286" s="90"/>
    </row>
    <row r="15287" spans="1:8">
      <c r="A15287" s="90"/>
      <c r="B15287" s="90"/>
      <c r="C15287" s="90"/>
      <c r="D15287" s="90"/>
      <c r="E15287" s="90"/>
      <c r="F15287" s="90"/>
      <c r="G15287" s="90"/>
      <c r="H15287" s="90"/>
    </row>
    <row r="15288" spans="1:8">
      <c r="A15288" s="90"/>
      <c r="B15288" s="90"/>
      <c r="C15288" s="90"/>
      <c r="D15288" s="90"/>
      <c r="E15288" s="90"/>
      <c r="F15288" s="90"/>
      <c r="G15288" s="90"/>
      <c r="H15288" s="90"/>
    </row>
    <row r="15289" spans="1:8">
      <c r="A15289" s="90"/>
      <c r="B15289" s="90"/>
      <c r="C15289" s="90"/>
      <c r="D15289" s="90"/>
      <c r="E15289" s="90"/>
      <c r="F15289" s="90"/>
      <c r="G15289" s="90"/>
      <c r="H15289" s="90"/>
    </row>
    <row r="15290" spans="1:8">
      <c r="A15290" s="90"/>
      <c r="B15290" s="90"/>
      <c r="C15290" s="90"/>
      <c r="D15290" s="90"/>
      <c r="E15290" s="90"/>
      <c r="F15290" s="90"/>
      <c r="G15290" s="90"/>
      <c r="H15290" s="90"/>
    </row>
    <row r="15291" spans="1:8">
      <c r="A15291" s="90"/>
      <c r="B15291" s="90"/>
      <c r="C15291" s="90"/>
      <c r="D15291" s="90"/>
      <c r="E15291" s="90"/>
      <c r="F15291" s="90"/>
      <c r="G15291" s="90"/>
      <c r="H15291" s="90"/>
    </row>
    <row r="15292" spans="1:8">
      <c r="A15292" s="90"/>
      <c r="B15292" s="90"/>
      <c r="C15292" s="90"/>
      <c r="D15292" s="90"/>
      <c r="E15292" s="90"/>
      <c r="F15292" s="90"/>
      <c r="G15292" s="90"/>
      <c r="H15292" s="90"/>
    </row>
    <row r="15293" spans="1:8">
      <c r="A15293" s="90"/>
      <c r="B15293" s="90"/>
      <c r="C15293" s="90"/>
      <c r="D15293" s="90"/>
      <c r="E15293" s="90"/>
      <c r="F15293" s="90"/>
      <c r="G15293" s="90"/>
      <c r="H15293" s="90"/>
    </row>
    <row r="15294" spans="1:8">
      <c r="A15294" s="90"/>
      <c r="B15294" s="90"/>
      <c r="C15294" s="90"/>
      <c r="D15294" s="90"/>
      <c r="E15294" s="90"/>
      <c r="F15294" s="90"/>
      <c r="G15294" s="90"/>
      <c r="H15294" s="90"/>
    </row>
    <row r="15295" spans="1:8">
      <c r="A15295" s="90"/>
      <c r="B15295" s="90"/>
      <c r="C15295" s="90"/>
      <c r="D15295" s="90"/>
      <c r="E15295" s="90"/>
      <c r="F15295" s="90"/>
      <c r="G15295" s="90"/>
      <c r="H15295" s="90"/>
    </row>
    <row r="15296" spans="1:8">
      <c r="A15296" s="90"/>
      <c r="B15296" s="90"/>
      <c r="C15296" s="90"/>
      <c r="D15296" s="90"/>
      <c r="E15296" s="90"/>
      <c r="F15296" s="90"/>
      <c r="G15296" s="90"/>
      <c r="H15296" s="90"/>
    </row>
    <row r="15297" spans="1:8">
      <c r="A15297" s="90"/>
      <c r="B15297" s="90"/>
      <c r="C15297" s="90"/>
      <c r="D15297" s="90"/>
      <c r="E15297" s="90"/>
      <c r="F15297" s="90"/>
      <c r="G15297" s="90"/>
      <c r="H15297" s="90"/>
    </row>
    <row r="15298" spans="1:8">
      <c r="A15298" s="90"/>
      <c r="B15298" s="90"/>
      <c r="C15298" s="90"/>
      <c r="D15298" s="90"/>
      <c r="E15298" s="90"/>
      <c r="F15298" s="90"/>
      <c r="G15298" s="90"/>
      <c r="H15298" s="90"/>
    </row>
    <row r="15299" spans="1:8">
      <c r="A15299" s="90"/>
      <c r="B15299" s="90"/>
      <c r="C15299" s="90"/>
      <c r="D15299" s="90"/>
      <c r="E15299" s="90"/>
      <c r="F15299" s="90"/>
      <c r="G15299" s="90"/>
      <c r="H15299" s="90"/>
    </row>
    <row r="15300" spans="1:8">
      <c r="A15300" s="90"/>
      <c r="B15300" s="90"/>
      <c r="C15300" s="90"/>
      <c r="D15300" s="90"/>
      <c r="E15300" s="90"/>
      <c r="F15300" s="90"/>
      <c r="G15300" s="90"/>
      <c r="H15300" s="90"/>
    </row>
    <row r="15301" spans="1:8">
      <c r="A15301" s="90"/>
      <c r="B15301" s="90"/>
      <c r="C15301" s="90"/>
      <c r="D15301" s="90"/>
      <c r="E15301" s="90"/>
      <c r="F15301" s="90"/>
      <c r="G15301" s="90"/>
      <c r="H15301" s="90"/>
    </row>
    <row r="15302" spans="1:8">
      <c r="A15302" s="90"/>
      <c r="B15302" s="90"/>
      <c r="C15302" s="90"/>
      <c r="D15302" s="90"/>
      <c r="E15302" s="90"/>
      <c r="F15302" s="90"/>
      <c r="G15302" s="90"/>
      <c r="H15302" s="90"/>
    </row>
    <row r="15303" spans="1:8">
      <c r="A15303" s="90"/>
      <c r="B15303" s="90"/>
      <c r="C15303" s="90"/>
      <c r="D15303" s="90"/>
      <c r="E15303" s="90"/>
      <c r="F15303" s="90"/>
      <c r="G15303" s="90"/>
      <c r="H15303" s="90"/>
    </row>
    <row r="15304" spans="1:8">
      <c r="A15304" s="90"/>
      <c r="B15304" s="90"/>
      <c r="C15304" s="90"/>
      <c r="D15304" s="90"/>
      <c r="E15304" s="90"/>
      <c r="F15304" s="90"/>
      <c r="G15304" s="90"/>
      <c r="H15304" s="90"/>
    </row>
    <row r="15305" spans="1:8">
      <c r="A15305" s="90"/>
      <c r="B15305" s="90"/>
      <c r="C15305" s="90"/>
      <c r="D15305" s="90"/>
      <c r="E15305" s="90"/>
      <c r="F15305" s="90"/>
      <c r="G15305" s="90"/>
      <c r="H15305" s="90"/>
    </row>
    <row r="15306" spans="1:8">
      <c r="A15306" s="90"/>
      <c r="B15306" s="90"/>
      <c r="C15306" s="90"/>
      <c r="D15306" s="90"/>
      <c r="E15306" s="90"/>
      <c r="F15306" s="90"/>
      <c r="G15306" s="90"/>
      <c r="H15306" s="90"/>
    </row>
    <row r="15307" spans="1:8">
      <c r="A15307" s="90"/>
      <c r="B15307" s="90"/>
      <c r="C15307" s="90"/>
      <c r="D15307" s="90"/>
      <c r="E15307" s="90"/>
      <c r="F15307" s="90"/>
      <c r="G15307" s="90"/>
      <c r="H15307" s="90"/>
    </row>
    <row r="15308" spans="1:8">
      <c r="A15308" s="90"/>
      <c r="B15308" s="90"/>
      <c r="C15308" s="90"/>
      <c r="D15308" s="90"/>
      <c r="E15308" s="90"/>
      <c r="F15308" s="90"/>
      <c r="G15308" s="90"/>
      <c r="H15308" s="90"/>
    </row>
    <row r="15309" spans="1:8">
      <c r="A15309" s="90"/>
      <c r="B15309" s="90"/>
      <c r="C15309" s="90"/>
      <c r="D15309" s="90"/>
      <c r="E15309" s="90"/>
      <c r="F15309" s="90"/>
      <c r="G15309" s="90"/>
      <c r="H15309" s="90"/>
    </row>
    <row r="15310" spans="1:8">
      <c r="A15310" s="90"/>
      <c r="B15310" s="90"/>
      <c r="C15310" s="90"/>
      <c r="D15310" s="90"/>
      <c r="E15310" s="90"/>
      <c r="F15310" s="90"/>
      <c r="G15310" s="90"/>
      <c r="H15310" s="90"/>
    </row>
    <row r="15311" spans="1:8">
      <c r="A15311" s="90"/>
      <c r="B15311" s="90"/>
      <c r="C15311" s="90"/>
      <c r="D15311" s="90"/>
      <c r="E15311" s="90"/>
      <c r="F15311" s="90"/>
      <c r="G15311" s="90"/>
      <c r="H15311" s="90"/>
    </row>
    <row r="15312" spans="1:8">
      <c r="A15312" s="90"/>
      <c r="B15312" s="90"/>
      <c r="C15312" s="90"/>
      <c r="D15312" s="90"/>
      <c r="E15312" s="90"/>
      <c r="F15312" s="90"/>
      <c r="G15312" s="90"/>
      <c r="H15312" s="90"/>
    </row>
    <row r="15313" spans="1:8">
      <c r="A15313" s="90"/>
      <c r="B15313" s="90"/>
      <c r="C15313" s="90"/>
      <c r="D15313" s="90"/>
      <c r="E15313" s="90"/>
      <c r="F15313" s="90"/>
      <c r="G15313" s="90"/>
      <c r="H15313" s="90"/>
    </row>
    <row r="15314" spans="1:8">
      <c r="A15314" s="90"/>
      <c r="B15314" s="90"/>
      <c r="C15314" s="90"/>
      <c r="D15314" s="90"/>
      <c r="E15314" s="90"/>
      <c r="F15314" s="90"/>
      <c r="G15314" s="90"/>
      <c r="H15314" s="90"/>
    </row>
    <row r="15315" spans="1:8">
      <c r="A15315" s="90"/>
      <c r="B15315" s="90"/>
      <c r="C15315" s="90"/>
      <c r="D15315" s="90"/>
      <c r="E15315" s="90"/>
      <c r="F15315" s="90"/>
      <c r="G15315" s="90"/>
      <c r="H15315" s="90"/>
    </row>
    <row r="15316" spans="1:8">
      <c r="A15316" s="90"/>
      <c r="B15316" s="90"/>
      <c r="C15316" s="90"/>
      <c r="D15316" s="90"/>
      <c r="E15316" s="90"/>
      <c r="F15316" s="90"/>
      <c r="G15316" s="90"/>
      <c r="H15316" s="90"/>
    </row>
    <row r="15317" spans="1:8">
      <c r="A15317" s="90"/>
      <c r="B15317" s="90"/>
      <c r="C15317" s="90"/>
      <c r="D15317" s="90"/>
      <c r="E15317" s="90"/>
      <c r="F15317" s="90"/>
      <c r="G15317" s="90"/>
      <c r="H15317" s="90"/>
    </row>
    <row r="15318" spans="1:8">
      <c r="A15318" s="90"/>
      <c r="B15318" s="90"/>
      <c r="C15318" s="90"/>
      <c r="D15318" s="90"/>
      <c r="E15318" s="90"/>
      <c r="F15318" s="90"/>
      <c r="G15318" s="90"/>
      <c r="H15318" s="90"/>
    </row>
    <row r="15319" spans="1:8">
      <c r="A15319" s="90"/>
      <c r="B15319" s="90"/>
      <c r="C15319" s="90"/>
      <c r="D15319" s="90"/>
      <c r="E15319" s="90"/>
      <c r="F15319" s="90"/>
      <c r="G15319" s="90"/>
      <c r="H15319" s="90"/>
    </row>
    <row r="15320" spans="1:8">
      <c r="A15320" s="90"/>
      <c r="B15320" s="90"/>
      <c r="C15320" s="90"/>
      <c r="D15320" s="90"/>
      <c r="E15320" s="90"/>
      <c r="F15320" s="90"/>
      <c r="G15320" s="90"/>
      <c r="H15320" s="90"/>
    </row>
    <row r="15321" spans="1:8">
      <c r="A15321" s="90"/>
      <c r="B15321" s="90"/>
      <c r="C15321" s="90"/>
      <c r="D15321" s="90"/>
      <c r="E15321" s="90"/>
      <c r="F15321" s="90"/>
      <c r="G15321" s="90"/>
      <c r="H15321" s="90"/>
    </row>
    <row r="15322" spans="1:8">
      <c r="A15322" s="90"/>
      <c r="B15322" s="90"/>
      <c r="C15322" s="90"/>
      <c r="D15322" s="90"/>
      <c r="E15322" s="90"/>
      <c r="F15322" s="90"/>
      <c r="G15322" s="90"/>
      <c r="H15322" s="90"/>
    </row>
    <row r="15323" spans="1:8">
      <c r="A15323" s="90"/>
      <c r="B15323" s="90"/>
      <c r="C15323" s="90"/>
      <c r="D15323" s="90"/>
      <c r="E15323" s="90"/>
      <c r="F15323" s="90"/>
      <c r="G15323" s="90"/>
      <c r="H15323" s="90"/>
    </row>
    <row r="15324" spans="1:8">
      <c r="A15324" s="90"/>
      <c r="B15324" s="90"/>
      <c r="C15324" s="90"/>
      <c r="D15324" s="90"/>
      <c r="E15324" s="90"/>
      <c r="F15324" s="90"/>
      <c r="G15324" s="90"/>
      <c r="H15324" s="90"/>
    </row>
    <row r="15325" spans="1:8">
      <c r="A15325" s="90"/>
      <c r="B15325" s="90"/>
      <c r="C15325" s="90"/>
      <c r="D15325" s="90"/>
      <c r="E15325" s="90"/>
      <c r="F15325" s="90"/>
      <c r="G15325" s="90"/>
      <c r="H15325" s="90"/>
    </row>
    <row r="15326" spans="1:8">
      <c r="A15326" s="90"/>
      <c r="B15326" s="90"/>
      <c r="C15326" s="90"/>
      <c r="D15326" s="90"/>
      <c r="E15326" s="90"/>
      <c r="F15326" s="90"/>
      <c r="G15326" s="90"/>
      <c r="H15326" s="90"/>
    </row>
    <row r="15327" spans="1:8">
      <c r="A15327" s="90"/>
      <c r="B15327" s="90"/>
      <c r="C15327" s="90"/>
      <c r="D15327" s="90"/>
      <c r="E15327" s="90"/>
      <c r="F15327" s="90"/>
      <c r="G15327" s="90"/>
      <c r="H15327" s="90"/>
    </row>
    <row r="15328" spans="1:8">
      <c r="A15328" s="90"/>
      <c r="B15328" s="90"/>
      <c r="C15328" s="90"/>
      <c r="D15328" s="90"/>
      <c r="E15328" s="90"/>
      <c r="F15328" s="90"/>
      <c r="G15328" s="90"/>
      <c r="H15328" s="90"/>
    </row>
    <row r="15329" spans="1:8">
      <c r="A15329" s="90"/>
      <c r="B15329" s="90"/>
      <c r="C15329" s="90"/>
      <c r="D15329" s="90"/>
      <c r="E15329" s="90"/>
      <c r="F15329" s="90"/>
      <c r="G15329" s="90"/>
      <c r="H15329" s="90"/>
    </row>
    <row r="15330" spans="1:8">
      <c r="A15330" s="90"/>
      <c r="B15330" s="90"/>
      <c r="C15330" s="90"/>
      <c r="D15330" s="90"/>
      <c r="E15330" s="90"/>
      <c r="F15330" s="90"/>
      <c r="G15330" s="90"/>
      <c r="H15330" s="90"/>
    </row>
    <row r="15331" spans="1:8">
      <c r="A15331" s="90"/>
      <c r="B15331" s="90"/>
      <c r="C15331" s="90"/>
      <c r="D15331" s="90"/>
      <c r="E15331" s="90"/>
      <c r="F15331" s="90"/>
      <c r="G15331" s="90"/>
      <c r="H15331" s="90"/>
    </row>
    <row r="15332" spans="1:8">
      <c r="A15332" s="90"/>
      <c r="B15332" s="90"/>
      <c r="C15332" s="90"/>
      <c r="D15332" s="90"/>
      <c r="E15332" s="90"/>
      <c r="F15332" s="90"/>
      <c r="G15332" s="90"/>
      <c r="H15332" s="90"/>
    </row>
    <row r="15333" spans="1:8">
      <c r="A15333" s="90"/>
      <c r="B15333" s="90"/>
      <c r="C15333" s="90"/>
      <c r="D15333" s="90"/>
      <c r="E15333" s="90"/>
      <c r="F15333" s="90"/>
      <c r="G15333" s="90"/>
      <c r="H15333" s="90"/>
    </row>
    <row r="15334" spans="1:8">
      <c r="A15334" s="90"/>
      <c r="B15334" s="90"/>
      <c r="C15334" s="90"/>
      <c r="D15334" s="90"/>
      <c r="E15334" s="90"/>
      <c r="F15334" s="90"/>
      <c r="G15334" s="90"/>
      <c r="H15334" s="90"/>
    </row>
    <row r="15335" spans="1:8">
      <c r="A15335" s="90"/>
      <c r="B15335" s="90"/>
      <c r="C15335" s="90"/>
      <c r="D15335" s="90"/>
      <c r="E15335" s="90"/>
      <c r="F15335" s="90"/>
      <c r="G15335" s="90"/>
      <c r="H15335" s="90"/>
    </row>
    <row r="15336" spans="1:8">
      <c r="A15336" s="90"/>
      <c r="B15336" s="90"/>
      <c r="C15336" s="90"/>
      <c r="D15336" s="90"/>
      <c r="E15336" s="90"/>
      <c r="F15336" s="90"/>
      <c r="G15336" s="90"/>
      <c r="H15336" s="90"/>
    </row>
    <row r="15337" spans="1:8">
      <c r="A15337" s="90"/>
      <c r="B15337" s="90"/>
      <c r="C15337" s="90"/>
      <c r="D15337" s="90"/>
      <c r="E15337" s="90"/>
      <c r="F15337" s="90"/>
      <c r="G15337" s="90"/>
      <c r="H15337" s="90"/>
    </row>
    <row r="15338" spans="1:8">
      <c r="A15338" s="90"/>
      <c r="B15338" s="90"/>
      <c r="C15338" s="90"/>
      <c r="D15338" s="90"/>
      <c r="E15338" s="90"/>
      <c r="F15338" s="90"/>
      <c r="G15338" s="90"/>
      <c r="H15338" s="90"/>
    </row>
    <row r="15339" spans="1:8">
      <c r="A15339" s="90"/>
      <c r="B15339" s="90"/>
      <c r="C15339" s="90"/>
      <c r="D15339" s="90"/>
      <c r="E15339" s="90"/>
      <c r="F15339" s="90"/>
      <c r="G15339" s="90"/>
      <c r="H15339" s="90"/>
    </row>
    <row r="15340" spans="1:8">
      <c r="A15340" s="90"/>
      <c r="B15340" s="90"/>
      <c r="C15340" s="90"/>
      <c r="D15340" s="90"/>
      <c r="E15340" s="90"/>
      <c r="F15340" s="90"/>
      <c r="G15340" s="90"/>
      <c r="H15340" s="90"/>
    </row>
    <row r="15341" spans="1:8">
      <c r="A15341" s="90"/>
      <c r="B15341" s="90"/>
      <c r="C15341" s="90"/>
      <c r="D15341" s="90"/>
      <c r="E15341" s="90"/>
      <c r="F15341" s="90"/>
      <c r="G15341" s="90"/>
      <c r="H15341" s="90"/>
    </row>
    <row r="15342" spans="1:8">
      <c r="A15342" s="90"/>
      <c r="B15342" s="90"/>
      <c r="C15342" s="90"/>
      <c r="D15342" s="90"/>
      <c r="E15342" s="90"/>
      <c r="F15342" s="90"/>
      <c r="G15342" s="90"/>
      <c r="H15342" s="90"/>
    </row>
    <row r="15343" spans="1:8">
      <c r="A15343" s="90"/>
      <c r="B15343" s="90"/>
      <c r="C15343" s="90"/>
      <c r="D15343" s="90"/>
      <c r="E15343" s="90"/>
      <c r="F15343" s="90"/>
      <c r="G15343" s="90"/>
      <c r="H15343" s="90"/>
    </row>
    <row r="15344" spans="1:8">
      <c r="A15344" s="90"/>
      <c r="B15344" s="90"/>
      <c r="C15344" s="90"/>
      <c r="D15344" s="90"/>
      <c r="E15344" s="90"/>
      <c r="F15344" s="90"/>
      <c r="G15344" s="90"/>
      <c r="H15344" s="90"/>
    </row>
    <row r="15345" spans="1:8">
      <c r="A15345" s="90"/>
      <c r="B15345" s="90"/>
      <c r="C15345" s="90"/>
      <c r="D15345" s="90"/>
      <c r="E15345" s="90"/>
      <c r="F15345" s="90"/>
      <c r="G15345" s="90"/>
      <c r="H15345" s="90"/>
    </row>
    <row r="15346" spans="1:8">
      <c r="A15346" s="90"/>
      <c r="B15346" s="90"/>
      <c r="C15346" s="90"/>
      <c r="D15346" s="90"/>
      <c r="E15346" s="90"/>
      <c r="F15346" s="90"/>
      <c r="G15346" s="90"/>
      <c r="H15346" s="90"/>
    </row>
    <row r="15347" spans="1:8">
      <c r="A15347" s="90"/>
      <c r="B15347" s="90"/>
      <c r="C15347" s="90"/>
      <c r="D15347" s="90"/>
      <c r="E15347" s="90"/>
      <c r="F15347" s="90"/>
      <c r="G15347" s="90"/>
      <c r="H15347" s="90"/>
    </row>
    <row r="15348" spans="1:8">
      <c r="A15348" s="90"/>
      <c r="B15348" s="90"/>
      <c r="C15348" s="90"/>
      <c r="D15348" s="90"/>
      <c r="E15348" s="90"/>
      <c r="F15348" s="90"/>
      <c r="G15348" s="90"/>
      <c r="H15348" s="90"/>
    </row>
    <row r="15349" spans="1:8">
      <c r="A15349" s="90"/>
      <c r="B15349" s="90"/>
      <c r="C15349" s="90"/>
      <c r="D15349" s="90"/>
      <c r="E15349" s="90"/>
      <c r="F15349" s="90"/>
      <c r="G15349" s="90"/>
      <c r="H15349" s="90"/>
    </row>
    <row r="15350" spans="1:8">
      <c r="A15350" s="90"/>
      <c r="B15350" s="90"/>
      <c r="C15350" s="90"/>
      <c r="D15350" s="90"/>
      <c r="E15350" s="90"/>
      <c r="F15350" s="90"/>
      <c r="G15350" s="90"/>
      <c r="H15350" s="90"/>
    </row>
    <row r="15351" spans="1:8">
      <c r="A15351" s="90"/>
      <c r="B15351" s="90"/>
      <c r="C15351" s="90"/>
      <c r="D15351" s="90"/>
      <c r="E15351" s="90"/>
      <c r="F15351" s="90"/>
      <c r="G15351" s="90"/>
      <c r="H15351" s="90"/>
    </row>
    <row r="15352" spans="1:8">
      <c r="A15352" s="90"/>
      <c r="B15352" s="90"/>
      <c r="C15352" s="90"/>
      <c r="D15352" s="90"/>
      <c r="E15352" s="90"/>
      <c r="F15352" s="90"/>
      <c r="G15352" s="90"/>
      <c r="H15352" s="90"/>
    </row>
    <row r="15353" spans="1:8">
      <c r="A15353" s="90"/>
      <c r="B15353" s="90"/>
      <c r="C15353" s="90"/>
      <c r="D15353" s="90"/>
      <c r="E15353" s="90"/>
      <c r="F15353" s="90"/>
      <c r="G15353" s="90"/>
      <c r="H15353" s="90"/>
    </row>
    <row r="15354" spans="1:8">
      <c r="A15354" s="90"/>
      <c r="B15354" s="90"/>
      <c r="C15354" s="90"/>
      <c r="D15354" s="90"/>
      <c r="E15354" s="90"/>
      <c r="F15354" s="90"/>
      <c r="G15354" s="90"/>
      <c r="H15354" s="90"/>
    </row>
    <row r="15355" spans="1:8">
      <c r="A15355" s="90"/>
      <c r="B15355" s="90"/>
      <c r="C15355" s="90"/>
      <c r="D15355" s="90"/>
      <c r="E15355" s="90"/>
      <c r="F15355" s="90"/>
      <c r="G15355" s="90"/>
      <c r="H15355" s="90"/>
    </row>
    <row r="15356" spans="1:8">
      <c r="A15356" s="90"/>
      <c r="B15356" s="90"/>
      <c r="C15356" s="90"/>
      <c r="D15356" s="90"/>
      <c r="E15356" s="90"/>
      <c r="F15356" s="90"/>
      <c r="G15356" s="90"/>
      <c r="H15356" s="90"/>
    </row>
    <row r="15357" spans="1:8">
      <c r="A15357" s="90"/>
      <c r="B15357" s="90"/>
      <c r="C15357" s="90"/>
      <c r="D15357" s="90"/>
      <c r="E15357" s="90"/>
      <c r="F15357" s="90"/>
      <c r="G15357" s="90"/>
      <c r="H15357" s="90"/>
    </row>
    <row r="15358" spans="1:8">
      <c r="A15358" s="90"/>
      <c r="B15358" s="90"/>
      <c r="C15358" s="90"/>
      <c r="D15358" s="90"/>
      <c r="E15358" s="90"/>
      <c r="F15358" s="90"/>
      <c r="G15358" s="90"/>
      <c r="H15358" s="90"/>
    </row>
    <row r="15359" spans="1:8">
      <c r="A15359" s="90"/>
      <c r="B15359" s="90"/>
      <c r="C15359" s="90"/>
      <c r="D15359" s="90"/>
      <c r="E15359" s="90"/>
      <c r="F15359" s="90"/>
      <c r="G15359" s="90"/>
      <c r="H15359" s="90"/>
    </row>
    <row r="15360" spans="1:8">
      <c r="A15360" s="90"/>
      <c r="B15360" s="90"/>
      <c r="C15360" s="90"/>
      <c r="D15360" s="90"/>
      <c r="E15360" s="90"/>
      <c r="F15360" s="90"/>
      <c r="G15360" s="90"/>
      <c r="H15360" s="90"/>
    </row>
    <row r="15361" spans="1:8">
      <c r="A15361" s="90"/>
      <c r="B15361" s="90"/>
      <c r="C15361" s="90"/>
      <c r="D15361" s="90"/>
      <c r="E15361" s="90"/>
      <c r="F15361" s="90"/>
      <c r="G15361" s="90"/>
      <c r="H15361" s="90"/>
    </row>
    <row r="15362" spans="1:8">
      <c r="A15362" s="90"/>
      <c r="B15362" s="90"/>
      <c r="C15362" s="90"/>
      <c r="D15362" s="90"/>
      <c r="E15362" s="90"/>
      <c r="F15362" s="90"/>
      <c r="G15362" s="90"/>
      <c r="H15362" s="90"/>
    </row>
    <row r="15363" spans="1:8">
      <c r="A15363" s="90"/>
      <c r="B15363" s="90"/>
      <c r="C15363" s="90"/>
      <c r="D15363" s="90"/>
      <c r="E15363" s="90"/>
      <c r="F15363" s="90"/>
      <c r="G15363" s="90"/>
      <c r="H15363" s="90"/>
    </row>
    <row r="15364" spans="1:8">
      <c r="A15364" s="90"/>
      <c r="B15364" s="90"/>
      <c r="C15364" s="90"/>
      <c r="D15364" s="90"/>
      <c r="E15364" s="90"/>
      <c r="F15364" s="90"/>
      <c r="G15364" s="90"/>
      <c r="H15364" s="90"/>
    </row>
    <row r="15365" spans="1:8">
      <c r="A15365" s="90"/>
      <c r="B15365" s="90"/>
      <c r="C15365" s="90"/>
      <c r="D15365" s="90"/>
      <c r="E15365" s="90"/>
      <c r="F15365" s="90"/>
      <c r="G15365" s="90"/>
      <c r="H15365" s="90"/>
    </row>
    <row r="15366" spans="1:8">
      <c r="A15366" s="90"/>
      <c r="B15366" s="90"/>
      <c r="C15366" s="90"/>
      <c r="D15366" s="90"/>
      <c r="E15366" s="90"/>
      <c r="F15366" s="90"/>
      <c r="G15366" s="90"/>
      <c r="H15366" s="90"/>
    </row>
    <row r="15367" spans="1:8">
      <c r="A15367" s="90"/>
      <c r="B15367" s="90"/>
      <c r="C15367" s="90"/>
      <c r="D15367" s="90"/>
      <c r="E15367" s="90"/>
      <c r="F15367" s="90"/>
      <c r="G15367" s="90"/>
      <c r="H15367" s="90"/>
    </row>
    <row r="15368" spans="1:8">
      <c r="A15368" s="90"/>
      <c r="B15368" s="90"/>
      <c r="C15368" s="90"/>
      <c r="D15368" s="90"/>
      <c r="E15368" s="90"/>
      <c r="F15368" s="90"/>
      <c r="G15368" s="90"/>
      <c r="H15368" s="90"/>
    </row>
    <row r="15369" spans="1:8">
      <c r="A15369" s="90"/>
      <c r="B15369" s="90"/>
      <c r="C15369" s="90"/>
      <c r="D15369" s="90"/>
      <c r="E15369" s="90"/>
      <c r="F15369" s="90"/>
      <c r="G15369" s="90"/>
      <c r="H15369" s="90"/>
    </row>
    <row r="15370" spans="1:8">
      <c r="A15370" s="90"/>
      <c r="B15370" s="90"/>
      <c r="C15370" s="90"/>
      <c r="D15370" s="90"/>
      <c r="E15370" s="90"/>
      <c r="F15370" s="90"/>
      <c r="G15370" s="90"/>
      <c r="H15370" s="90"/>
    </row>
    <row r="15371" spans="1:8">
      <c r="A15371" s="90"/>
      <c r="B15371" s="90"/>
      <c r="C15371" s="90"/>
      <c r="D15371" s="90"/>
      <c r="E15371" s="90"/>
      <c r="F15371" s="90"/>
      <c r="G15371" s="90"/>
      <c r="H15371" s="90"/>
    </row>
    <row r="15372" spans="1:8">
      <c r="A15372" s="90"/>
      <c r="B15372" s="90"/>
      <c r="C15372" s="90"/>
      <c r="D15372" s="90"/>
      <c r="E15372" s="90"/>
      <c r="F15372" s="90"/>
      <c r="G15372" s="90"/>
      <c r="H15372" s="90"/>
    </row>
    <row r="15373" spans="1:8">
      <c r="A15373" s="90"/>
      <c r="B15373" s="90"/>
      <c r="C15373" s="90"/>
      <c r="D15373" s="90"/>
      <c r="E15373" s="90"/>
      <c r="F15373" s="90"/>
      <c r="G15373" s="90"/>
      <c r="H15373" s="90"/>
    </row>
    <row r="15374" spans="1:8">
      <c r="A15374" s="90"/>
      <c r="B15374" s="90"/>
      <c r="C15374" s="90"/>
      <c r="D15374" s="90"/>
      <c r="E15374" s="90"/>
      <c r="F15374" s="90"/>
      <c r="G15374" s="90"/>
      <c r="H15374" s="90"/>
    </row>
    <row r="15375" spans="1:8">
      <c r="A15375" s="90"/>
      <c r="B15375" s="90"/>
      <c r="C15375" s="90"/>
      <c r="D15375" s="90"/>
      <c r="E15375" s="90"/>
      <c r="F15375" s="90"/>
      <c r="G15375" s="90"/>
      <c r="H15375" s="90"/>
    </row>
    <row r="15376" spans="1:8">
      <c r="A15376" s="90"/>
      <c r="B15376" s="90"/>
      <c r="C15376" s="90"/>
      <c r="D15376" s="90"/>
      <c r="E15376" s="90"/>
      <c r="F15376" s="90"/>
      <c r="G15376" s="90"/>
      <c r="H15376" s="90"/>
    </row>
    <row r="15377" spans="1:8">
      <c r="A15377" s="90"/>
      <c r="B15377" s="90"/>
      <c r="C15377" s="90"/>
      <c r="D15377" s="90"/>
      <c r="E15377" s="90"/>
      <c r="F15377" s="90"/>
      <c r="G15377" s="90"/>
      <c r="H15377" s="90"/>
    </row>
    <row r="15378" spans="1:8">
      <c r="A15378" s="90"/>
      <c r="B15378" s="90"/>
      <c r="C15378" s="90"/>
      <c r="D15378" s="90"/>
      <c r="E15378" s="90"/>
      <c r="F15378" s="90"/>
      <c r="G15378" s="90"/>
      <c r="H15378" s="90"/>
    </row>
    <row r="15379" spans="1:8">
      <c r="A15379" s="90"/>
      <c r="B15379" s="90"/>
      <c r="C15379" s="90"/>
      <c r="D15379" s="90"/>
      <c r="E15379" s="90"/>
      <c r="F15379" s="90"/>
      <c r="G15379" s="90"/>
      <c r="H15379" s="90"/>
    </row>
    <row r="15380" spans="1:8">
      <c r="A15380" s="90"/>
      <c r="B15380" s="90"/>
      <c r="C15380" s="90"/>
      <c r="D15380" s="90"/>
      <c r="E15380" s="90"/>
      <c r="F15380" s="90"/>
      <c r="G15380" s="90"/>
      <c r="H15380" s="90"/>
    </row>
    <row r="15381" spans="1:8">
      <c r="A15381" s="90"/>
      <c r="B15381" s="90"/>
      <c r="C15381" s="90"/>
      <c r="D15381" s="90"/>
      <c r="E15381" s="90"/>
      <c r="F15381" s="90"/>
      <c r="G15381" s="90"/>
      <c r="H15381" s="90"/>
    </row>
    <row r="15382" spans="1:8">
      <c r="A15382" s="90"/>
      <c r="B15382" s="90"/>
      <c r="C15382" s="90"/>
      <c r="D15382" s="90"/>
      <c r="E15382" s="90"/>
      <c r="F15382" s="90"/>
      <c r="G15382" s="90"/>
      <c r="H15382" s="90"/>
    </row>
    <row r="15383" spans="1:8">
      <c r="A15383" s="90"/>
      <c r="B15383" s="90"/>
      <c r="C15383" s="90"/>
      <c r="D15383" s="90"/>
      <c r="E15383" s="90"/>
      <c r="F15383" s="90"/>
      <c r="G15383" s="90"/>
      <c r="H15383" s="90"/>
    </row>
    <row r="15384" spans="1:8">
      <c r="A15384" s="90"/>
      <c r="B15384" s="90"/>
      <c r="C15384" s="90"/>
      <c r="D15384" s="90"/>
      <c r="E15384" s="90"/>
      <c r="F15384" s="90"/>
      <c r="G15384" s="90"/>
      <c r="H15384" s="90"/>
    </row>
    <row r="15385" spans="1:8">
      <c r="A15385" s="90"/>
      <c r="B15385" s="90"/>
      <c r="C15385" s="90"/>
      <c r="D15385" s="90"/>
      <c r="E15385" s="90"/>
      <c r="F15385" s="90"/>
      <c r="G15385" s="90"/>
      <c r="H15385" s="90"/>
    </row>
    <row r="15386" spans="1:8">
      <c r="A15386" s="90"/>
      <c r="B15386" s="90"/>
      <c r="C15386" s="90"/>
      <c r="D15386" s="90"/>
      <c r="E15386" s="90"/>
      <c r="F15386" s="90"/>
      <c r="G15386" s="90"/>
      <c r="H15386" s="90"/>
    </row>
    <row r="15387" spans="1:8">
      <c r="A15387" s="90"/>
      <c r="B15387" s="90"/>
      <c r="C15387" s="90"/>
      <c r="D15387" s="90"/>
      <c r="E15387" s="90"/>
      <c r="F15387" s="90"/>
      <c r="G15387" s="90"/>
      <c r="H15387" s="90"/>
    </row>
    <row r="15388" spans="1:8">
      <c r="A15388" s="90"/>
      <c r="B15388" s="90"/>
      <c r="C15388" s="90"/>
      <c r="D15388" s="90"/>
      <c r="E15388" s="90"/>
      <c r="F15388" s="90"/>
      <c r="G15388" s="90"/>
      <c r="H15388" s="90"/>
    </row>
    <row r="15389" spans="1:8">
      <c r="A15389" s="90"/>
      <c r="B15389" s="90"/>
      <c r="C15389" s="90"/>
      <c r="D15389" s="90"/>
      <c r="E15389" s="90"/>
      <c r="F15389" s="90"/>
      <c r="G15389" s="90"/>
      <c r="H15389" s="90"/>
    </row>
    <row r="15390" spans="1:8">
      <c r="A15390" s="90"/>
      <c r="B15390" s="90"/>
      <c r="C15390" s="90"/>
      <c r="D15390" s="90"/>
      <c r="E15390" s="90"/>
      <c r="F15390" s="90"/>
      <c r="G15390" s="90"/>
      <c r="H15390" s="90"/>
    </row>
    <row r="15391" spans="1:8">
      <c r="A15391" s="90"/>
      <c r="B15391" s="90"/>
      <c r="C15391" s="90"/>
      <c r="D15391" s="90"/>
      <c r="E15391" s="90"/>
      <c r="F15391" s="90"/>
      <c r="G15391" s="90"/>
      <c r="H15391" s="90"/>
    </row>
    <row r="15392" spans="1:8">
      <c r="A15392" s="90"/>
      <c r="B15392" s="90"/>
      <c r="C15392" s="90"/>
      <c r="D15392" s="90"/>
      <c r="E15392" s="90"/>
      <c r="F15392" s="90"/>
      <c r="G15392" s="90"/>
      <c r="H15392" s="90"/>
    </row>
    <row r="15393" spans="1:8">
      <c r="A15393" s="90"/>
      <c r="B15393" s="90"/>
      <c r="C15393" s="90"/>
      <c r="D15393" s="90"/>
      <c r="E15393" s="90"/>
      <c r="F15393" s="90"/>
      <c r="G15393" s="90"/>
      <c r="H15393" s="90"/>
    </row>
    <row r="15394" spans="1:8">
      <c r="A15394" s="90"/>
      <c r="B15394" s="90"/>
      <c r="C15394" s="90"/>
      <c r="D15394" s="90"/>
      <c r="E15394" s="90"/>
      <c r="F15394" s="90"/>
      <c r="G15394" s="90"/>
      <c r="H15394" s="90"/>
    </row>
    <row r="15395" spans="1:8">
      <c r="A15395" s="90"/>
      <c r="B15395" s="90"/>
      <c r="C15395" s="90"/>
      <c r="D15395" s="90"/>
      <c r="E15395" s="90"/>
      <c r="F15395" s="90"/>
      <c r="G15395" s="90"/>
      <c r="H15395" s="90"/>
    </row>
    <row r="15396" spans="1:8">
      <c r="A15396" s="90"/>
      <c r="B15396" s="90"/>
      <c r="C15396" s="90"/>
      <c r="D15396" s="90"/>
      <c r="E15396" s="90"/>
      <c r="F15396" s="90"/>
      <c r="G15396" s="90"/>
      <c r="H15396" s="90"/>
    </row>
    <row r="15397" spans="1:8">
      <c r="A15397" s="90"/>
      <c r="B15397" s="90"/>
      <c r="C15397" s="90"/>
      <c r="D15397" s="90"/>
      <c r="E15397" s="90"/>
      <c r="F15397" s="90"/>
      <c r="G15397" s="90"/>
      <c r="H15397" s="90"/>
    </row>
    <row r="15398" spans="1:8">
      <c r="A15398" s="90"/>
      <c r="B15398" s="90"/>
      <c r="C15398" s="90"/>
      <c r="D15398" s="90"/>
      <c r="E15398" s="90"/>
      <c r="F15398" s="90"/>
      <c r="G15398" s="90"/>
      <c r="H15398" s="90"/>
    </row>
    <row r="15399" spans="1:8">
      <c r="A15399" s="90"/>
      <c r="B15399" s="90"/>
      <c r="C15399" s="90"/>
      <c r="D15399" s="90"/>
      <c r="E15399" s="90"/>
      <c r="F15399" s="90"/>
      <c r="G15399" s="90"/>
      <c r="H15399" s="90"/>
    </row>
    <row r="15400" spans="1:8">
      <c r="A15400" s="90"/>
      <c r="B15400" s="90"/>
      <c r="C15400" s="90"/>
      <c r="D15400" s="90"/>
      <c r="E15400" s="90"/>
      <c r="F15400" s="90"/>
      <c r="G15400" s="90"/>
      <c r="H15400" s="90"/>
    </row>
    <row r="15401" spans="1:8">
      <c r="A15401" s="90"/>
      <c r="B15401" s="90"/>
      <c r="C15401" s="90"/>
      <c r="D15401" s="90"/>
      <c r="E15401" s="90"/>
      <c r="F15401" s="90"/>
      <c r="G15401" s="90"/>
      <c r="H15401" s="90"/>
    </row>
    <row r="15402" spans="1:8">
      <c r="A15402" s="90"/>
      <c r="B15402" s="90"/>
      <c r="C15402" s="90"/>
      <c r="D15402" s="90"/>
      <c r="E15402" s="90"/>
      <c r="F15402" s="90"/>
      <c r="G15402" s="90"/>
      <c r="H15402" s="90"/>
    </row>
    <row r="15403" spans="1:8">
      <c r="A15403" s="90"/>
      <c r="B15403" s="90"/>
      <c r="C15403" s="90"/>
      <c r="D15403" s="90"/>
      <c r="E15403" s="90"/>
      <c r="F15403" s="90"/>
      <c r="G15403" s="90"/>
      <c r="H15403" s="90"/>
    </row>
    <row r="15404" spans="1:8">
      <c r="A15404" s="90"/>
      <c r="B15404" s="90"/>
      <c r="C15404" s="90"/>
      <c r="D15404" s="90"/>
      <c r="E15404" s="90"/>
      <c r="F15404" s="90"/>
      <c r="G15404" s="90"/>
      <c r="H15404" s="90"/>
    </row>
    <row r="15405" spans="1:8">
      <c r="A15405" s="90"/>
      <c r="B15405" s="90"/>
      <c r="C15405" s="90"/>
      <c r="D15405" s="90"/>
      <c r="E15405" s="90"/>
      <c r="F15405" s="90"/>
      <c r="G15405" s="90"/>
      <c r="H15405" s="90"/>
    </row>
    <row r="15406" spans="1:8">
      <c r="A15406" s="90"/>
      <c r="B15406" s="90"/>
      <c r="C15406" s="90"/>
      <c r="D15406" s="90"/>
      <c r="E15406" s="90"/>
      <c r="F15406" s="90"/>
      <c r="G15406" s="90"/>
      <c r="H15406" s="90"/>
    </row>
    <row r="15407" spans="1:8">
      <c r="A15407" s="90"/>
      <c r="B15407" s="90"/>
      <c r="C15407" s="90"/>
      <c r="D15407" s="90"/>
      <c r="E15407" s="90"/>
      <c r="F15407" s="90"/>
      <c r="G15407" s="90"/>
      <c r="H15407" s="90"/>
    </row>
    <row r="15408" spans="1:8">
      <c r="A15408" s="90"/>
      <c r="B15408" s="90"/>
      <c r="C15408" s="90"/>
      <c r="D15408" s="90"/>
      <c r="E15408" s="90"/>
      <c r="F15408" s="90"/>
      <c r="G15408" s="90"/>
      <c r="H15408" s="90"/>
    </row>
    <row r="15409" spans="1:8">
      <c r="A15409" s="90"/>
      <c r="B15409" s="90"/>
      <c r="C15409" s="90"/>
      <c r="D15409" s="90"/>
      <c r="E15409" s="90"/>
      <c r="F15409" s="90"/>
      <c r="G15409" s="90"/>
      <c r="H15409" s="90"/>
    </row>
    <row r="15410" spans="1:8">
      <c r="A15410" s="90"/>
      <c r="B15410" s="90"/>
      <c r="C15410" s="90"/>
      <c r="D15410" s="90"/>
      <c r="E15410" s="90"/>
      <c r="F15410" s="90"/>
      <c r="G15410" s="90"/>
      <c r="H15410" s="90"/>
    </row>
    <row r="15411" spans="1:8">
      <c r="A15411" s="90"/>
      <c r="B15411" s="90"/>
      <c r="C15411" s="90"/>
      <c r="D15411" s="90"/>
      <c r="E15411" s="90"/>
      <c r="F15411" s="90"/>
      <c r="G15411" s="90"/>
      <c r="H15411" s="90"/>
    </row>
    <row r="15412" spans="1:8">
      <c r="A15412" s="90"/>
      <c r="B15412" s="90"/>
      <c r="C15412" s="90"/>
      <c r="D15412" s="90"/>
      <c r="E15412" s="90"/>
      <c r="F15412" s="90"/>
      <c r="G15412" s="90"/>
      <c r="H15412" s="90"/>
    </row>
    <row r="15413" spans="1:8">
      <c r="A15413" s="90"/>
      <c r="B15413" s="90"/>
      <c r="C15413" s="90"/>
      <c r="D15413" s="90"/>
      <c r="E15413" s="90"/>
      <c r="F15413" s="90"/>
      <c r="G15413" s="90"/>
      <c r="H15413" s="90"/>
    </row>
    <row r="15414" spans="1:8">
      <c r="A15414" s="90"/>
      <c r="B15414" s="90"/>
      <c r="C15414" s="90"/>
      <c r="D15414" s="90"/>
      <c r="E15414" s="90"/>
      <c r="F15414" s="90"/>
      <c r="G15414" s="90"/>
      <c r="H15414" s="90"/>
    </row>
    <row r="15415" spans="1:8">
      <c r="A15415" s="90"/>
      <c r="B15415" s="90"/>
      <c r="C15415" s="90"/>
      <c r="D15415" s="90"/>
      <c r="E15415" s="90"/>
      <c r="F15415" s="90"/>
      <c r="G15415" s="90"/>
      <c r="H15415" s="90"/>
    </row>
    <row r="15416" spans="1:8">
      <c r="A15416" s="90"/>
      <c r="B15416" s="90"/>
      <c r="C15416" s="90"/>
      <c r="D15416" s="90"/>
      <c r="E15416" s="90"/>
      <c r="F15416" s="90"/>
      <c r="G15416" s="90"/>
      <c r="H15416" s="90"/>
    </row>
    <row r="15417" spans="1:8">
      <c r="A15417" s="90"/>
      <c r="B15417" s="90"/>
      <c r="C15417" s="90"/>
      <c r="D15417" s="90"/>
      <c r="E15417" s="90"/>
      <c r="F15417" s="90"/>
      <c r="G15417" s="90"/>
      <c r="H15417" s="90"/>
    </row>
    <row r="15418" spans="1:8">
      <c r="A15418" s="90"/>
      <c r="B15418" s="90"/>
      <c r="C15418" s="90"/>
      <c r="D15418" s="90"/>
      <c r="E15418" s="90"/>
      <c r="F15418" s="90"/>
      <c r="G15418" s="90"/>
      <c r="H15418" s="90"/>
    </row>
    <row r="15419" spans="1:8">
      <c r="A15419" s="90"/>
      <c r="B15419" s="90"/>
      <c r="C15419" s="90"/>
      <c r="D15419" s="90"/>
      <c r="E15419" s="90"/>
      <c r="F15419" s="90"/>
      <c r="G15419" s="90"/>
      <c r="H15419" s="90"/>
    </row>
    <row r="15420" spans="1:8">
      <c r="A15420" s="90"/>
      <c r="B15420" s="90"/>
      <c r="C15420" s="90"/>
      <c r="D15420" s="90"/>
      <c r="E15420" s="90"/>
      <c r="F15420" s="90"/>
      <c r="G15420" s="90"/>
      <c r="H15420" s="90"/>
    </row>
    <row r="15421" spans="1:8">
      <c r="A15421" s="90"/>
      <c r="B15421" s="90"/>
      <c r="C15421" s="90"/>
      <c r="D15421" s="90"/>
      <c r="E15421" s="90"/>
      <c r="F15421" s="90"/>
      <c r="G15421" s="90"/>
      <c r="H15421" s="90"/>
    </row>
    <row r="15422" spans="1:8">
      <c r="A15422" s="90"/>
      <c r="B15422" s="90"/>
      <c r="C15422" s="90"/>
      <c r="D15422" s="90"/>
      <c r="E15422" s="90"/>
      <c r="F15422" s="90"/>
      <c r="G15422" s="90"/>
      <c r="H15422" s="90"/>
    </row>
    <row r="15423" spans="1:8">
      <c r="A15423" s="90"/>
      <c r="B15423" s="90"/>
      <c r="C15423" s="90"/>
      <c r="D15423" s="90"/>
      <c r="E15423" s="90"/>
      <c r="F15423" s="90"/>
      <c r="G15423" s="90"/>
      <c r="H15423" s="90"/>
    </row>
    <row r="15424" spans="1:8">
      <c r="A15424" s="90"/>
      <c r="B15424" s="90"/>
      <c r="C15424" s="90"/>
      <c r="D15424" s="90"/>
      <c r="E15424" s="90"/>
      <c r="F15424" s="90"/>
      <c r="G15424" s="90"/>
      <c r="H15424" s="90"/>
    </row>
    <row r="15425" spans="1:8">
      <c r="A15425" s="90"/>
      <c r="B15425" s="90"/>
      <c r="C15425" s="90"/>
      <c r="D15425" s="90"/>
      <c r="E15425" s="90"/>
      <c r="F15425" s="90"/>
      <c r="G15425" s="90"/>
      <c r="H15425" s="90"/>
    </row>
    <row r="15426" spans="1:8">
      <c r="A15426" s="90"/>
      <c r="B15426" s="90"/>
      <c r="C15426" s="90"/>
      <c r="D15426" s="90"/>
      <c r="E15426" s="90"/>
      <c r="F15426" s="90"/>
      <c r="G15426" s="90"/>
      <c r="H15426" s="90"/>
    </row>
    <row r="15427" spans="1:8">
      <c r="A15427" s="90"/>
      <c r="B15427" s="90"/>
      <c r="C15427" s="90"/>
      <c r="D15427" s="90"/>
      <c r="E15427" s="90"/>
      <c r="F15427" s="90"/>
      <c r="G15427" s="90"/>
      <c r="H15427" s="90"/>
    </row>
    <row r="15428" spans="1:8">
      <c r="A15428" s="90"/>
      <c r="B15428" s="90"/>
      <c r="C15428" s="90"/>
      <c r="D15428" s="90"/>
      <c r="E15428" s="90"/>
      <c r="F15428" s="90"/>
      <c r="G15428" s="90"/>
      <c r="H15428" s="90"/>
    </row>
    <row r="15429" spans="1:8">
      <c r="A15429" s="90"/>
      <c r="B15429" s="90"/>
      <c r="C15429" s="90"/>
      <c r="D15429" s="90"/>
      <c r="E15429" s="90"/>
      <c r="F15429" s="90"/>
      <c r="G15429" s="90"/>
      <c r="H15429" s="90"/>
    </row>
    <row r="15430" spans="1:8">
      <c r="A15430" s="90"/>
      <c r="B15430" s="90"/>
      <c r="C15430" s="90"/>
      <c r="D15430" s="90"/>
      <c r="E15430" s="90"/>
      <c r="F15430" s="90"/>
      <c r="G15430" s="90"/>
      <c r="H15430" s="90"/>
    </row>
    <row r="15431" spans="1:8">
      <c r="A15431" s="90"/>
      <c r="B15431" s="90"/>
      <c r="C15431" s="90"/>
      <c r="D15431" s="90"/>
      <c r="E15431" s="90"/>
      <c r="F15431" s="90"/>
      <c r="G15431" s="90"/>
      <c r="H15431" s="90"/>
    </row>
    <row r="15432" spans="1:8">
      <c r="A15432" s="90"/>
      <c r="B15432" s="90"/>
      <c r="C15432" s="90"/>
      <c r="D15432" s="90"/>
      <c r="E15432" s="90"/>
      <c r="F15432" s="90"/>
      <c r="G15432" s="90"/>
      <c r="H15432" s="90"/>
    </row>
    <row r="15433" spans="1:8">
      <c r="A15433" s="90"/>
      <c r="B15433" s="90"/>
      <c r="C15433" s="90"/>
      <c r="D15433" s="90"/>
      <c r="E15433" s="90"/>
      <c r="F15433" s="90"/>
      <c r="G15433" s="90"/>
      <c r="H15433" s="90"/>
    </row>
    <row r="15434" spans="1:8">
      <c r="A15434" s="90"/>
      <c r="B15434" s="90"/>
      <c r="C15434" s="90"/>
      <c r="D15434" s="90"/>
      <c r="E15434" s="90"/>
      <c r="F15434" s="90"/>
      <c r="G15434" s="90"/>
      <c r="H15434" s="90"/>
    </row>
    <row r="15435" spans="1:8">
      <c r="A15435" s="90"/>
      <c r="B15435" s="90"/>
      <c r="C15435" s="90"/>
      <c r="D15435" s="90"/>
      <c r="E15435" s="90"/>
      <c r="F15435" s="90"/>
      <c r="G15435" s="90"/>
      <c r="H15435" s="90"/>
    </row>
    <row r="15436" spans="1:8">
      <c r="A15436" s="90"/>
      <c r="B15436" s="90"/>
      <c r="C15436" s="90"/>
      <c r="D15436" s="90"/>
      <c r="E15436" s="90"/>
      <c r="F15436" s="90"/>
      <c r="G15436" s="90"/>
      <c r="H15436" s="90"/>
    </row>
    <row r="15437" spans="1:8">
      <c r="A15437" s="90"/>
      <c r="B15437" s="90"/>
      <c r="C15437" s="90"/>
      <c r="D15437" s="90"/>
      <c r="E15437" s="90"/>
      <c r="F15437" s="90"/>
      <c r="G15437" s="90"/>
      <c r="H15437" s="90"/>
    </row>
    <row r="15438" spans="1:8">
      <c r="A15438" s="90"/>
      <c r="B15438" s="90"/>
      <c r="C15438" s="90"/>
      <c r="D15438" s="90"/>
      <c r="E15438" s="90"/>
      <c r="F15438" s="90"/>
      <c r="G15438" s="90"/>
      <c r="H15438" s="90"/>
    </row>
    <row r="15439" spans="1:8">
      <c r="A15439" s="90"/>
      <c r="B15439" s="90"/>
      <c r="C15439" s="90"/>
      <c r="D15439" s="90"/>
      <c r="E15439" s="90"/>
      <c r="F15439" s="90"/>
      <c r="G15439" s="90"/>
      <c r="H15439" s="90"/>
    </row>
    <row r="15440" spans="1:8">
      <c r="A15440" s="90"/>
      <c r="B15440" s="90"/>
      <c r="C15440" s="90"/>
      <c r="D15440" s="90"/>
      <c r="E15440" s="90"/>
      <c r="F15440" s="90"/>
      <c r="G15440" s="90"/>
      <c r="H15440" s="90"/>
    </row>
    <row r="15441" spans="1:8">
      <c r="A15441" s="90"/>
      <c r="B15441" s="90"/>
      <c r="C15441" s="90"/>
      <c r="D15441" s="90"/>
      <c r="E15441" s="90"/>
      <c r="F15441" s="90"/>
      <c r="G15441" s="90"/>
      <c r="H15441" s="90"/>
    </row>
    <row r="15442" spans="1:8">
      <c r="A15442" s="90"/>
      <c r="B15442" s="90"/>
      <c r="C15442" s="90"/>
      <c r="D15442" s="90"/>
      <c r="E15442" s="90"/>
      <c r="F15442" s="90"/>
      <c r="G15442" s="90"/>
      <c r="H15442" s="90"/>
    </row>
    <row r="15443" spans="1:8">
      <c r="A15443" s="90"/>
      <c r="B15443" s="90"/>
      <c r="C15443" s="90"/>
      <c r="D15443" s="90"/>
      <c r="E15443" s="90"/>
      <c r="F15443" s="90"/>
      <c r="G15443" s="90"/>
      <c r="H15443" s="90"/>
    </row>
    <row r="15444" spans="1:8">
      <c r="A15444" s="90"/>
      <c r="B15444" s="90"/>
      <c r="C15444" s="90"/>
      <c r="D15444" s="90"/>
      <c r="E15444" s="90"/>
      <c r="F15444" s="90"/>
      <c r="G15444" s="90"/>
      <c r="H15444" s="90"/>
    </row>
    <row r="15445" spans="1:8">
      <c r="A15445" s="90"/>
      <c r="B15445" s="90"/>
      <c r="C15445" s="90"/>
      <c r="D15445" s="90"/>
      <c r="E15445" s="90"/>
      <c r="F15445" s="90"/>
      <c r="G15445" s="90"/>
      <c r="H15445" s="90"/>
    </row>
    <row r="15446" spans="1:8">
      <c r="A15446" s="90"/>
      <c r="B15446" s="90"/>
      <c r="C15446" s="90"/>
      <c r="D15446" s="90"/>
      <c r="E15446" s="90"/>
      <c r="F15446" s="90"/>
      <c r="G15446" s="90"/>
      <c r="H15446" s="90"/>
    </row>
    <row r="15447" spans="1:8">
      <c r="A15447" s="90"/>
      <c r="B15447" s="90"/>
      <c r="C15447" s="90"/>
      <c r="D15447" s="90"/>
      <c r="E15447" s="90"/>
      <c r="F15447" s="90"/>
      <c r="G15447" s="90"/>
      <c r="H15447" s="90"/>
    </row>
    <row r="15448" spans="1:8">
      <c r="A15448" s="90"/>
      <c r="B15448" s="90"/>
      <c r="C15448" s="90"/>
      <c r="D15448" s="90"/>
      <c r="E15448" s="90"/>
      <c r="F15448" s="90"/>
      <c r="G15448" s="90"/>
      <c r="H15448" s="90"/>
    </row>
    <row r="15449" spans="1:8">
      <c r="A15449" s="90"/>
      <c r="B15449" s="90"/>
      <c r="C15449" s="90"/>
      <c r="D15449" s="90"/>
      <c r="E15449" s="90"/>
      <c r="F15449" s="90"/>
      <c r="G15449" s="90"/>
      <c r="H15449" s="90"/>
    </row>
    <row r="15450" spans="1:8">
      <c r="A15450" s="90"/>
      <c r="B15450" s="90"/>
      <c r="C15450" s="90"/>
      <c r="D15450" s="90"/>
      <c r="E15450" s="90"/>
      <c r="F15450" s="90"/>
      <c r="G15450" s="90"/>
      <c r="H15450" s="90"/>
    </row>
    <row r="15451" spans="1:8">
      <c r="A15451" s="90"/>
      <c r="B15451" s="90"/>
      <c r="C15451" s="90"/>
      <c r="D15451" s="90"/>
      <c r="E15451" s="90"/>
      <c r="F15451" s="90"/>
      <c r="G15451" s="90"/>
      <c r="H15451" s="90"/>
    </row>
    <row r="15452" spans="1:8">
      <c r="A15452" s="90"/>
      <c r="B15452" s="90"/>
      <c r="C15452" s="90"/>
      <c r="D15452" s="90"/>
      <c r="E15452" s="90"/>
      <c r="F15452" s="90"/>
      <c r="G15452" s="90"/>
      <c r="H15452" s="90"/>
    </row>
    <row r="15453" spans="1:8">
      <c r="A15453" s="90"/>
      <c r="B15453" s="90"/>
      <c r="C15453" s="90"/>
      <c r="D15453" s="90"/>
      <c r="E15453" s="90"/>
      <c r="F15453" s="90"/>
      <c r="G15453" s="90"/>
      <c r="H15453" s="90"/>
    </row>
    <row r="15454" spans="1:8">
      <c r="A15454" s="90"/>
      <c r="B15454" s="90"/>
      <c r="C15454" s="90"/>
      <c r="D15454" s="90"/>
      <c r="E15454" s="90"/>
      <c r="F15454" s="90"/>
      <c r="G15454" s="90"/>
      <c r="H15454" s="90"/>
    </row>
    <row r="15455" spans="1:8">
      <c r="A15455" s="90"/>
      <c r="B15455" s="90"/>
      <c r="C15455" s="90"/>
      <c r="D15455" s="90"/>
      <c r="E15455" s="90"/>
      <c r="F15455" s="90"/>
      <c r="G15455" s="90"/>
      <c r="H15455" s="90"/>
    </row>
    <row r="15456" spans="1:8">
      <c r="A15456" s="90"/>
      <c r="B15456" s="90"/>
      <c r="C15456" s="90"/>
      <c r="D15456" s="90"/>
      <c r="E15456" s="90"/>
      <c r="F15456" s="90"/>
      <c r="G15456" s="90"/>
      <c r="H15456" s="90"/>
    </row>
    <row r="15457" spans="1:8">
      <c r="A15457" s="90"/>
      <c r="B15457" s="90"/>
      <c r="C15457" s="90"/>
      <c r="D15457" s="90"/>
      <c r="E15457" s="90"/>
      <c r="F15457" s="90"/>
      <c r="G15457" s="90"/>
      <c r="H15457" s="90"/>
    </row>
    <row r="15458" spans="1:8">
      <c r="A15458" s="90"/>
      <c r="B15458" s="90"/>
      <c r="C15458" s="90"/>
      <c r="D15458" s="90"/>
      <c r="E15458" s="90"/>
      <c r="F15458" s="90"/>
      <c r="G15458" s="90"/>
      <c r="H15458" s="90"/>
    </row>
    <row r="15459" spans="1:8">
      <c r="A15459" s="90"/>
      <c r="B15459" s="90"/>
      <c r="C15459" s="90"/>
      <c r="D15459" s="90"/>
      <c r="E15459" s="90"/>
      <c r="F15459" s="90"/>
      <c r="G15459" s="90"/>
      <c r="H15459" s="90"/>
    </row>
    <row r="15460" spans="1:8">
      <c r="A15460" s="90"/>
      <c r="B15460" s="90"/>
      <c r="C15460" s="90"/>
      <c r="D15460" s="90"/>
      <c r="E15460" s="90"/>
      <c r="F15460" s="90"/>
      <c r="G15460" s="90"/>
      <c r="H15460" s="90"/>
    </row>
    <row r="15461" spans="1:8">
      <c r="A15461" s="90"/>
      <c r="B15461" s="90"/>
      <c r="C15461" s="90"/>
      <c r="D15461" s="90"/>
      <c r="E15461" s="90"/>
      <c r="F15461" s="90"/>
      <c r="G15461" s="90"/>
      <c r="H15461" s="90"/>
    </row>
    <row r="15462" spans="1:8">
      <c r="A15462" s="90"/>
      <c r="B15462" s="90"/>
      <c r="C15462" s="90"/>
      <c r="D15462" s="90"/>
      <c r="E15462" s="90"/>
      <c r="F15462" s="90"/>
      <c r="G15462" s="90"/>
      <c r="H15462" s="90"/>
    </row>
    <row r="15463" spans="1:8">
      <c r="A15463" s="90"/>
      <c r="B15463" s="90"/>
      <c r="C15463" s="90"/>
      <c r="D15463" s="90"/>
      <c r="E15463" s="90"/>
      <c r="F15463" s="90"/>
      <c r="G15463" s="90"/>
      <c r="H15463" s="90"/>
    </row>
    <row r="15464" spans="1:8">
      <c r="A15464" s="90"/>
      <c r="B15464" s="90"/>
      <c r="C15464" s="90"/>
      <c r="D15464" s="90"/>
      <c r="E15464" s="90"/>
      <c r="F15464" s="90"/>
      <c r="G15464" s="90"/>
      <c r="H15464" s="90"/>
    </row>
    <row r="15465" spans="1:8">
      <c r="A15465" s="90"/>
      <c r="B15465" s="90"/>
      <c r="C15465" s="90"/>
      <c r="D15465" s="90"/>
      <c r="E15465" s="90"/>
      <c r="F15465" s="90"/>
      <c r="G15465" s="90"/>
      <c r="H15465" s="90"/>
    </row>
    <row r="15466" spans="1:8">
      <c r="A15466" s="90"/>
      <c r="B15466" s="90"/>
      <c r="C15466" s="90"/>
      <c r="D15466" s="90"/>
      <c r="E15466" s="90"/>
      <c r="F15466" s="90"/>
      <c r="G15466" s="90"/>
      <c r="H15466" s="90"/>
    </row>
    <row r="15467" spans="1:8">
      <c r="A15467" s="90"/>
      <c r="B15467" s="90"/>
      <c r="C15467" s="90"/>
      <c r="D15467" s="90"/>
      <c r="E15467" s="90"/>
      <c r="F15467" s="90"/>
      <c r="G15467" s="90"/>
      <c r="H15467" s="90"/>
    </row>
    <row r="15468" spans="1:8">
      <c r="A15468" s="90"/>
      <c r="B15468" s="90"/>
      <c r="C15468" s="90"/>
      <c r="D15468" s="90"/>
      <c r="E15468" s="90"/>
      <c r="F15468" s="90"/>
      <c r="G15468" s="90"/>
      <c r="H15468" s="90"/>
    </row>
    <row r="15469" spans="1:8">
      <c r="A15469" s="90"/>
      <c r="B15469" s="90"/>
      <c r="C15469" s="90"/>
      <c r="D15469" s="90"/>
      <c r="E15469" s="90"/>
      <c r="F15469" s="90"/>
      <c r="G15469" s="90"/>
      <c r="H15469" s="90"/>
    </row>
    <row r="15470" spans="1:8">
      <c r="A15470" s="90"/>
      <c r="B15470" s="90"/>
      <c r="C15470" s="90"/>
      <c r="D15470" s="90"/>
      <c r="E15470" s="90"/>
      <c r="F15470" s="90"/>
      <c r="G15470" s="90"/>
      <c r="H15470" s="90"/>
    </row>
    <row r="15471" spans="1:8">
      <c r="A15471" s="90"/>
      <c r="B15471" s="90"/>
      <c r="C15471" s="90"/>
      <c r="D15471" s="90"/>
      <c r="E15471" s="90"/>
      <c r="F15471" s="90"/>
      <c r="G15471" s="90"/>
      <c r="H15471" s="90"/>
    </row>
    <row r="15472" spans="1:8">
      <c r="A15472" s="90"/>
      <c r="B15472" s="90"/>
      <c r="C15472" s="90"/>
      <c r="D15472" s="90"/>
      <c r="E15472" s="90"/>
      <c r="F15472" s="90"/>
      <c r="G15472" s="90"/>
      <c r="H15472" s="90"/>
    </row>
    <row r="15473" spans="1:8">
      <c r="A15473" s="90"/>
      <c r="B15473" s="90"/>
      <c r="C15473" s="90"/>
      <c r="D15473" s="90"/>
      <c r="E15473" s="90"/>
      <c r="F15473" s="90"/>
      <c r="G15473" s="90"/>
      <c r="H15473" s="90"/>
    </row>
    <row r="15474" spans="1:8">
      <c r="A15474" s="90"/>
      <c r="B15474" s="90"/>
      <c r="C15474" s="90"/>
      <c r="D15474" s="90"/>
      <c r="E15474" s="90"/>
      <c r="F15474" s="90"/>
      <c r="G15474" s="90"/>
      <c r="H15474" s="90"/>
    </row>
    <row r="15475" spans="1:8">
      <c r="A15475" s="90"/>
      <c r="B15475" s="90"/>
      <c r="C15475" s="90"/>
      <c r="D15475" s="90"/>
      <c r="E15475" s="90"/>
      <c r="F15475" s="90"/>
      <c r="G15475" s="90"/>
      <c r="H15475" s="90"/>
    </row>
    <row r="15476" spans="1:8">
      <c r="A15476" s="90"/>
      <c r="B15476" s="90"/>
      <c r="C15476" s="90"/>
      <c r="D15476" s="90"/>
      <c r="E15476" s="90"/>
      <c r="F15476" s="90"/>
      <c r="G15476" s="90"/>
      <c r="H15476" s="90"/>
    </row>
    <row r="15477" spans="1:8">
      <c r="A15477" s="90"/>
      <c r="B15477" s="90"/>
      <c r="C15477" s="90"/>
      <c r="D15477" s="90"/>
      <c r="E15477" s="90"/>
      <c r="F15477" s="90"/>
      <c r="G15477" s="90"/>
      <c r="H15477" s="90"/>
    </row>
    <row r="15478" spans="1:8">
      <c r="A15478" s="90"/>
      <c r="B15478" s="90"/>
      <c r="C15478" s="90"/>
      <c r="D15478" s="90"/>
      <c r="E15478" s="90"/>
      <c r="F15478" s="90"/>
      <c r="G15478" s="90"/>
      <c r="H15478" s="90"/>
    </row>
    <row r="15479" spans="1:8">
      <c r="A15479" s="90"/>
      <c r="B15479" s="90"/>
      <c r="C15479" s="90"/>
      <c r="D15479" s="90"/>
      <c r="E15479" s="90"/>
      <c r="F15479" s="90"/>
      <c r="G15479" s="90"/>
      <c r="H15479" s="90"/>
    </row>
    <row r="15480" spans="1:8">
      <c r="A15480" s="90"/>
      <c r="B15480" s="90"/>
      <c r="C15480" s="90"/>
      <c r="D15480" s="90"/>
      <c r="E15480" s="90"/>
      <c r="F15480" s="90"/>
      <c r="G15480" s="90"/>
      <c r="H15480" s="90"/>
    </row>
    <row r="15481" spans="1:8">
      <c r="A15481" s="90"/>
      <c r="B15481" s="90"/>
      <c r="C15481" s="90"/>
      <c r="D15481" s="90"/>
      <c r="E15481" s="90"/>
      <c r="F15481" s="90"/>
      <c r="G15481" s="90"/>
      <c r="H15481" s="90"/>
    </row>
    <row r="15482" spans="1:8">
      <c r="A15482" s="90"/>
      <c r="B15482" s="90"/>
      <c r="C15482" s="90"/>
      <c r="D15482" s="90"/>
      <c r="E15482" s="90"/>
      <c r="F15482" s="90"/>
      <c r="G15482" s="90"/>
      <c r="H15482" s="90"/>
    </row>
    <row r="15483" spans="1:8">
      <c r="A15483" s="90"/>
      <c r="B15483" s="90"/>
      <c r="C15483" s="90"/>
      <c r="D15483" s="90"/>
      <c r="E15483" s="90"/>
      <c r="F15483" s="90"/>
      <c r="G15483" s="90"/>
      <c r="H15483" s="90"/>
    </row>
    <row r="15484" spans="1:8">
      <c r="A15484" s="90"/>
      <c r="B15484" s="90"/>
      <c r="C15484" s="90"/>
      <c r="D15484" s="90"/>
      <c r="E15484" s="90"/>
      <c r="F15484" s="90"/>
      <c r="G15484" s="90"/>
      <c r="H15484" s="90"/>
    </row>
    <row r="15485" spans="1:8">
      <c r="A15485" s="90"/>
      <c r="B15485" s="90"/>
      <c r="C15485" s="90"/>
      <c r="D15485" s="90"/>
      <c r="E15485" s="90"/>
      <c r="F15485" s="90"/>
      <c r="G15485" s="90"/>
      <c r="H15485" s="90"/>
    </row>
    <row r="15486" spans="1:8">
      <c r="A15486" s="90"/>
      <c r="B15486" s="90"/>
      <c r="C15486" s="90"/>
      <c r="D15486" s="90"/>
      <c r="E15486" s="90"/>
      <c r="F15486" s="90"/>
      <c r="G15486" s="90"/>
      <c r="H15486" s="90"/>
    </row>
    <row r="15487" spans="1:8">
      <c r="A15487" s="90"/>
      <c r="B15487" s="90"/>
      <c r="C15487" s="90"/>
      <c r="D15487" s="90"/>
      <c r="E15487" s="90"/>
      <c r="F15487" s="90"/>
      <c r="G15487" s="90"/>
      <c r="H15487" s="90"/>
    </row>
    <row r="15488" spans="1:8">
      <c r="A15488" s="90"/>
      <c r="B15488" s="90"/>
      <c r="C15488" s="90"/>
      <c r="D15488" s="90"/>
      <c r="E15488" s="90"/>
      <c r="F15488" s="90"/>
      <c r="G15488" s="90"/>
      <c r="H15488" s="90"/>
    </row>
    <row r="15489" spans="1:8">
      <c r="A15489" s="90"/>
      <c r="B15489" s="90"/>
      <c r="C15489" s="90"/>
      <c r="D15489" s="90"/>
      <c r="E15489" s="90"/>
      <c r="F15489" s="90"/>
      <c r="G15489" s="90"/>
      <c r="H15489" s="90"/>
    </row>
    <row r="15490" spans="1:8">
      <c r="A15490" s="90"/>
      <c r="B15490" s="90"/>
      <c r="C15490" s="90"/>
      <c r="D15490" s="90"/>
      <c r="E15490" s="90"/>
      <c r="F15490" s="90"/>
      <c r="G15490" s="90"/>
      <c r="H15490" s="90"/>
    </row>
    <row r="15491" spans="1:8">
      <c r="A15491" s="90"/>
      <c r="B15491" s="90"/>
      <c r="C15491" s="90"/>
      <c r="D15491" s="90"/>
      <c r="E15491" s="90"/>
      <c r="F15491" s="90"/>
      <c r="G15491" s="90"/>
      <c r="H15491" s="90"/>
    </row>
    <row r="15492" spans="1:8">
      <c r="A15492" s="90"/>
      <c r="B15492" s="90"/>
      <c r="C15492" s="90"/>
      <c r="D15492" s="90"/>
      <c r="E15492" s="90"/>
      <c r="F15492" s="90"/>
      <c r="G15492" s="90"/>
      <c r="H15492" s="90"/>
    </row>
    <row r="15493" spans="1:8">
      <c r="A15493" s="90"/>
      <c r="B15493" s="90"/>
      <c r="C15493" s="90"/>
      <c r="D15493" s="90"/>
      <c r="E15493" s="90"/>
      <c r="F15493" s="90"/>
      <c r="G15493" s="90"/>
      <c r="H15493" s="90"/>
    </row>
    <row r="15494" spans="1:8">
      <c r="A15494" s="90"/>
      <c r="B15494" s="90"/>
      <c r="C15494" s="90"/>
      <c r="D15494" s="90"/>
      <c r="E15494" s="90"/>
      <c r="F15494" s="90"/>
      <c r="G15494" s="90"/>
      <c r="H15494" s="90"/>
    </row>
    <row r="15495" spans="1:8">
      <c r="A15495" s="90"/>
      <c r="B15495" s="90"/>
      <c r="C15495" s="90"/>
      <c r="D15495" s="90"/>
      <c r="E15495" s="90"/>
      <c r="F15495" s="90"/>
      <c r="G15495" s="90"/>
      <c r="H15495" s="90"/>
    </row>
    <row r="15496" spans="1:8">
      <c r="A15496" s="90"/>
      <c r="B15496" s="90"/>
      <c r="C15496" s="90"/>
      <c r="D15496" s="90"/>
      <c r="E15496" s="90"/>
      <c r="F15496" s="90"/>
      <c r="G15496" s="90"/>
      <c r="H15496" s="90"/>
    </row>
    <row r="15497" spans="1:8">
      <c r="A15497" s="90"/>
      <c r="B15497" s="90"/>
      <c r="C15497" s="90"/>
      <c r="D15497" s="90"/>
      <c r="E15497" s="90"/>
      <c r="F15497" s="90"/>
      <c r="G15497" s="90"/>
      <c r="H15497" s="90"/>
    </row>
    <row r="15498" spans="1:8">
      <c r="A15498" s="90"/>
      <c r="B15498" s="90"/>
      <c r="C15498" s="90"/>
      <c r="D15498" s="90"/>
      <c r="E15498" s="90"/>
      <c r="F15498" s="90"/>
      <c r="G15498" s="90"/>
      <c r="H15498" s="90"/>
    </row>
    <row r="15499" spans="1:8">
      <c r="A15499" s="90"/>
      <c r="B15499" s="90"/>
      <c r="C15499" s="90"/>
      <c r="D15499" s="90"/>
      <c r="E15499" s="90"/>
      <c r="F15499" s="90"/>
      <c r="G15499" s="90"/>
      <c r="H15499" s="90"/>
    </row>
    <row r="15500" spans="1:8">
      <c r="A15500" s="90"/>
      <c r="B15500" s="90"/>
      <c r="C15500" s="90"/>
      <c r="D15500" s="90"/>
      <c r="E15500" s="90"/>
      <c r="F15500" s="90"/>
      <c r="G15500" s="90"/>
      <c r="H15500" s="90"/>
    </row>
    <row r="15501" spans="1:8">
      <c r="A15501" s="90"/>
      <c r="B15501" s="90"/>
      <c r="C15501" s="90"/>
      <c r="D15501" s="90"/>
      <c r="E15501" s="90"/>
      <c r="F15501" s="90"/>
      <c r="G15501" s="90"/>
      <c r="H15501" s="90"/>
    </row>
    <row r="15502" spans="1:8">
      <c r="A15502" s="90"/>
      <c r="B15502" s="90"/>
      <c r="C15502" s="90"/>
      <c r="D15502" s="90"/>
      <c r="E15502" s="90"/>
      <c r="F15502" s="90"/>
      <c r="G15502" s="90"/>
      <c r="H15502" s="90"/>
    </row>
    <row r="15503" spans="1:8">
      <c r="A15503" s="90"/>
      <c r="B15503" s="90"/>
      <c r="C15503" s="90"/>
      <c r="D15503" s="90"/>
      <c r="E15503" s="90"/>
      <c r="F15503" s="90"/>
      <c r="G15503" s="90"/>
      <c r="H15503" s="90"/>
    </row>
    <row r="15504" spans="1:8">
      <c r="A15504" s="90"/>
      <c r="B15504" s="90"/>
      <c r="C15504" s="90"/>
      <c r="D15504" s="90"/>
      <c r="E15504" s="90"/>
      <c r="F15504" s="90"/>
      <c r="G15504" s="90"/>
      <c r="H15504" s="90"/>
    </row>
    <row r="15505" spans="1:8">
      <c r="A15505" s="90"/>
      <c r="B15505" s="90"/>
      <c r="C15505" s="90"/>
      <c r="D15505" s="90"/>
      <c r="E15505" s="90"/>
      <c r="F15505" s="90"/>
      <c r="G15505" s="90"/>
      <c r="H15505" s="90"/>
    </row>
    <row r="15506" spans="1:8">
      <c r="A15506" s="90"/>
      <c r="B15506" s="90"/>
      <c r="C15506" s="90"/>
      <c r="D15506" s="90"/>
      <c r="E15506" s="90"/>
      <c r="F15506" s="90"/>
      <c r="G15506" s="90"/>
      <c r="H15506" s="90"/>
    </row>
    <row r="15507" spans="1:8">
      <c r="A15507" s="90"/>
      <c r="B15507" s="90"/>
      <c r="C15507" s="90"/>
      <c r="D15507" s="90"/>
      <c r="E15507" s="90"/>
      <c r="F15507" s="90"/>
      <c r="G15507" s="90"/>
      <c r="H15507" s="90"/>
    </row>
    <row r="15508" spans="1:8">
      <c r="A15508" s="90"/>
      <c r="B15508" s="90"/>
      <c r="C15508" s="90"/>
      <c r="D15508" s="90"/>
      <c r="E15508" s="90"/>
      <c r="F15508" s="90"/>
      <c r="G15508" s="90"/>
      <c r="H15508" s="90"/>
    </row>
    <row r="15509" spans="1:8">
      <c r="A15509" s="90"/>
      <c r="B15509" s="90"/>
      <c r="C15509" s="90"/>
      <c r="D15509" s="90"/>
      <c r="E15509" s="90"/>
      <c r="F15509" s="90"/>
      <c r="G15509" s="90"/>
      <c r="H15509" s="90"/>
    </row>
    <row r="15510" spans="1:8">
      <c r="A15510" s="90"/>
      <c r="B15510" s="90"/>
      <c r="C15510" s="90"/>
      <c r="D15510" s="90"/>
      <c r="E15510" s="90"/>
      <c r="F15510" s="90"/>
      <c r="G15510" s="90"/>
      <c r="H15510" s="90"/>
    </row>
    <row r="15511" spans="1:8">
      <c r="A15511" s="90"/>
      <c r="B15511" s="90"/>
      <c r="C15511" s="90"/>
      <c r="D15511" s="90"/>
      <c r="E15511" s="90"/>
      <c r="F15511" s="90"/>
      <c r="G15511" s="90"/>
      <c r="H15511" s="90"/>
    </row>
    <row r="15512" spans="1:8">
      <c r="A15512" s="90"/>
      <c r="B15512" s="90"/>
      <c r="C15512" s="90"/>
      <c r="D15512" s="90"/>
      <c r="E15512" s="90"/>
      <c r="F15512" s="90"/>
      <c r="G15512" s="90"/>
      <c r="H15512" s="90"/>
    </row>
    <row r="15513" spans="1:8">
      <c r="A15513" s="90"/>
      <c r="B15513" s="90"/>
      <c r="C15513" s="90"/>
      <c r="D15513" s="90"/>
      <c r="E15513" s="90"/>
      <c r="F15513" s="90"/>
      <c r="G15513" s="90"/>
      <c r="H15513" s="90"/>
    </row>
    <row r="15514" spans="1:8">
      <c r="A15514" s="90"/>
      <c r="B15514" s="90"/>
      <c r="C15514" s="90"/>
      <c r="D15514" s="90"/>
      <c r="E15514" s="90"/>
      <c r="F15514" s="90"/>
      <c r="G15514" s="90"/>
      <c r="H15514" s="90"/>
    </row>
    <row r="15515" spans="1:8">
      <c r="A15515" s="90"/>
      <c r="B15515" s="90"/>
      <c r="C15515" s="90"/>
      <c r="D15515" s="90"/>
      <c r="E15515" s="90"/>
      <c r="F15515" s="90"/>
      <c r="G15515" s="90"/>
      <c r="H15515" s="90"/>
    </row>
    <row r="15516" spans="1:8">
      <c r="A15516" s="90"/>
      <c r="B15516" s="90"/>
      <c r="C15516" s="90"/>
      <c r="D15516" s="90"/>
      <c r="E15516" s="90"/>
      <c r="F15516" s="90"/>
      <c r="G15516" s="90"/>
      <c r="H15516" s="90"/>
    </row>
    <row r="15517" spans="1:8">
      <c r="A15517" s="90"/>
      <c r="B15517" s="90"/>
      <c r="C15517" s="90"/>
      <c r="D15517" s="90"/>
      <c r="E15517" s="90"/>
      <c r="F15517" s="90"/>
      <c r="G15517" s="90"/>
      <c r="H15517" s="90"/>
    </row>
    <row r="15518" spans="1:8">
      <c r="A15518" s="90"/>
      <c r="B15518" s="90"/>
      <c r="C15518" s="90"/>
      <c r="D15518" s="90"/>
      <c r="E15518" s="90"/>
      <c r="F15518" s="90"/>
      <c r="G15518" s="90"/>
      <c r="H15518" s="90"/>
    </row>
    <row r="15519" spans="1:8">
      <c r="A15519" s="90"/>
      <c r="B15519" s="90"/>
      <c r="C15519" s="90"/>
      <c r="D15519" s="90"/>
      <c r="E15519" s="90"/>
      <c r="F15519" s="90"/>
      <c r="G15519" s="90"/>
      <c r="H15519" s="90"/>
    </row>
    <row r="15520" spans="1:8">
      <c r="A15520" s="90"/>
      <c r="B15520" s="90"/>
      <c r="C15520" s="90"/>
      <c r="D15520" s="90"/>
      <c r="E15520" s="90"/>
      <c r="F15520" s="90"/>
      <c r="G15520" s="90"/>
      <c r="H15520" s="90"/>
    </row>
    <row r="15521" spans="1:8">
      <c r="A15521" s="90"/>
      <c r="B15521" s="90"/>
      <c r="C15521" s="90"/>
      <c r="D15521" s="90"/>
      <c r="E15521" s="90"/>
      <c r="F15521" s="90"/>
      <c r="G15521" s="90"/>
      <c r="H15521" s="90"/>
    </row>
    <row r="15522" spans="1:8">
      <c r="A15522" s="90"/>
      <c r="B15522" s="90"/>
      <c r="C15522" s="90"/>
      <c r="D15522" s="90"/>
      <c r="E15522" s="90"/>
      <c r="F15522" s="90"/>
      <c r="G15522" s="90"/>
      <c r="H15522" s="90"/>
    </row>
    <row r="15523" spans="1:8">
      <c r="A15523" s="90"/>
      <c r="B15523" s="90"/>
      <c r="C15523" s="90"/>
      <c r="D15523" s="90"/>
      <c r="E15523" s="90"/>
      <c r="F15523" s="90"/>
      <c r="G15523" s="90"/>
      <c r="H15523" s="90"/>
    </row>
    <row r="15524" spans="1:8">
      <c r="A15524" s="90"/>
      <c r="B15524" s="90"/>
      <c r="C15524" s="90"/>
      <c r="D15524" s="90"/>
      <c r="E15524" s="90"/>
      <c r="F15524" s="90"/>
      <c r="G15524" s="90"/>
      <c r="H15524" s="90"/>
    </row>
    <row r="15525" spans="1:8">
      <c r="A15525" s="90"/>
      <c r="B15525" s="90"/>
      <c r="C15525" s="90"/>
      <c r="D15525" s="90"/>
      <c r="E15525" s="90"/>
      <c r="F15525" s="90"/>
      <c r="G15525" s="90"/>
      <c r="H15525" s="90"/>
    </row>
    <row r="15526" spans="1:8">
      <c r="A15526" s="90"/>
      <c r="B15526" s="90"/>
      <c r="C15526" s="90"/>
      <c r="D15526" s="90"/>
      <c r="E15526" s="90"/>
      <c r="F15526" s="90"/>
      <c r="G15526" s="90"/>
      <c r="H15526" s="90"/>
    </row>
    <row r="15527" spans="1:8">
      <c r="A15527" s="90"/>
      <c r="B15527" s="90"/>
      <c r="C15527" s="90"/>
      <c r="D15527" s="90"/>
      <c r="E15527" s="90"/>
      <c r="F15527" s="90"/>
      <c r="G15527" s="90"/>
      <c r="H15527" s="90"/>
    </row>
    <row r="15528" spans="1:8">
      <c r="A15528" s="90"/>
      <c r="B15528" s="90"/>
      <c r="C15528" s="90"/>
      <c r="D15528" s="90"/>
      <c r="E15528" s="90"/>
      <c r="F15528" s="90"/>
      <c r="G15528" s="90"/>
      <c r="H15528" s="90"/>
    </row>
    <row r="15529" spans="1:8">
      <c r="A15529" s="90"/>
      <c r="B15529" s="90"/>
      <c r="C15529" s="90"/>
      <c r="D15529" s="90"/>
      <c r="E15529" s="90"/>
      <c r="F15529" s="90"/>
      <c r="G15529" s="90"/>
      <c r="H15529" s="90"/>
    </row>
    <row r="15530" spans="1:8">
      <c r="A15530" s="90"/>
      <c r="B15530" s="90"/>
      <c r="C15530" s="90"/>
      <c r="D15530" s="90"/>
      <c r="E15530" s="90"/>
      <c r="F15530" s="90"/>
      <c r="G15530" s="90"/>
      <c r="H15530" s="90"/>
    </row>
    <row r="15531" spans="1:8">
      <c r="A15531" s="90"/>
      <c r="B15531" s="90"/>
      <c r="C15531" s="90"/>
      <c r="D15531" s="90"/>
      <c r="E15531" s="90"/>
      <c r="F15531" s="90"/>
      <c r="G15531" s="90"/>
      <c r="H15531" s="90"/>
    </row>
    <row r="15532" spans="1:8">
      <c r="A15532" s="90"/>
      <c r="B15532" s="90"/>
      <c r="C15532" s="90"/>
      <c r="D15532" s="90"/>
      <c r="E15532" s="90"/>
      <c r="F15532" s="90"/>
      <c r="G15532" s="90"/>
      <c r="H15532" s="90"/>
    </row>
    <row r="15533" spans="1:8">
      <c r="A15533" s="90"/>
      <c r="B15533" s="90"/>
      <c r="C15533" s="90"/>
      <c r="D15533" s="90"/>
      <c r="E15533" s="90"/>
      <c r="F15533" s="90"/>
      <c r="G15533" s="90"/>
      <c r="H15533" s="90"/>
    </row>
    <row r="15534" spans="1:8">
      <c r="A15534" s="90"/>
      <c r="B15534" s="90"/>
      <c r="C15534" s="90"/>
      <c r="D15534" s="90"/>
      <c r="E15534" s="90"/>
      <c r="F15534" s="90"/>
      <c r="G15534" s="90"/>
      <c r="H15534" s="90"/>
    </row>
    <row r="15535" spans="1:8">
      <c r="A15535" s="90"/>
      <c r="B15535" s="90"/>
      <c r="C15535" s="90"/>
      <c r="D15535" s="90"/>
      <c r="E15535" s="90"/>
      <c r="F15535" s="90"/>
      <c r="G15535" s="90"/>
      <c r="H15535" s="90"/>
    </row>
    <row r="15536" spans="1:8">
      <c r="A15536" s="90"/>
      <c r="B15536" s="90"/>
      <c r="C15536" s="90"/>
      <c r="D15536" s="90"/>
      <c r="E15536" s="90"/>
      <c r="F15536" s="90"/>
      <c r="G15536" s="90"/>
      <c r="H15536" s="90"/>
    </row>
    <row r="15537" spans="1:8">
      <c r="A15537" s="90"/>
      <c r="B15537" s="90"/>
      <c r="C15537" s="90"/>
      <c r="D15537" s="90"/>
      <c r="E15537" s="90"/>
      <c r="F15537" s="90"/>
      <c r="G15537" s="90"/>
      <c r="H15537" s="90"/>
    </row>
    <row r="15538" spans="1:8">
      <c r="A15538" s="90"/>
      <c r="B15538" s="90"/>
      <c r="C15538" s="90"/>
      <c r="D15538" s="90"/>
      <c r="E15538" s="90"/>
      <c r="F15538" s="90"/>
      <c r="G15538" s="90"/>
      <c r="H15538" s="90"/>
    </row>
    <row r="15539" spans="1:8">
      <c r="A15539" s="90"/>
      <c r="B15539" s="90"/>
      <c r="C15539" s="90"/>
      <c r="D15539" s="90"/>
      <c r="E15539" s="90"/>
      <c r="F15539" s="90"/>
      <c r="G15539" s="90"/>
      <c r="H15539" s="90"/>
    </row>
    <row r="15540" spans="1:8">
      <c r="A15540" s="90"/>
      <c r="B15540" s="90"/>
      <c r="C15540" s="90"/>
      <c r="D15540" s="90"/>
      <c r="E15540" s="90"/>
      <c r="F15540" s="90"/>
      <c r="G15540" s="90"/>
      <c r="H15540" s="90"/>
    </row>
    <row r="15541" spans="1:8">
      <c r="A15541" s="90"/>
      <c r="B15541" s="90"/>
      <c r="C15541" s="90"/>
      <c r="D15541" s="90"/>
      <c r="E15541" s="90"/>
      <c r="F15541" s="90"/>
      <c r="G15541" s="90"/>
      <c r="H15541" s="90"/>
    </row>
    <row r="15542" spans="1:8">
      <c r="A15542" s="90"/>
      <c r="B15542" s="90"/>
      <c r="C15542" s="90"/>
      <c r="D15542" s="90"/>
      <c r="E15542" s="90"/>
      <c r="F15542" s="90"/>
      <c r="G15542" s="90"/>
      <c r="H15542" s="90"/>
    </row>
    <row r="15543" spans="1:8">
      <c r="A15543" s="90"/>
      <c r="B15543" s="90"/>
      <c r="C15543" s="90"/>
      <c r="D15543" s="90"/>
      <c r="E15543" s="90"/>
      <c r="F15543" s="90"/>
      <c r="G15543" s="90"/>
      <c r="H15543" s="90"/>
    </row>
    <row r="15544" spans="1:8">
      <c r="A15544" s="90"/>
      <c r="B15544" s="90"/>
      <c r="C15544" s="90"/>
      <c r="D15544" s="90"/>
      <c r="E15544" s="90"/>
      <c r="F15544" s="90"/>
      <c r="G15544" s="90"/>
      <c r="H15544" s="90"/>
    </row>
    <row r="15545" spans="1:8">
      <c r="A15545" s="90"/>
      <c r="B15545" s="90"/>
      <c r="C15545" s="90"/>
      <c r="D15545" s="90"/>
      <c r="E15545" s="90"/>
      <c r="F15545" s="90"/>
      <c r="G15545" s="90"/>
      <c r="H15545" s="90"/>
    </row>
    <row r="15546" spans="1:8">
      <c r="A15546" s="90"/>
      <c r="B15546" s="90"/>
      <c r="C15546" s="90"/>
      <c r="D15546" s="90"/>
      <c r="E15546" s="90"/>
      <c r="F15546" s="90"/>
      <c r="G15546" s="90"/>
      <c r="H15546" s="90"/>
    </row>
    <row r="15547" spans="1:8">
      <c r="A15547" s="90"/>
      <c r="B15547" s="90"/>
      <c r="C15547" s="90"/>
      <c r="D15547" s="90"/>
      <c r="E15547" s="90"/>
      <c r="F15547" s="90"/>
      <c r="G15547" s="90"/>
      <c r="H15547" s="90"/>
    </row>
    <row r="15548" spans="1:8">
      <c r="A15548" s="90"/>
      <c r="B15548" s="90"/>
      <c r="C15548" s="90"/>
      <c r="D15548" s="90"/>
      <c r="E15548" s="90"/>
      <c r="F15548" s="90"/>
      <c r="G15548" s="90"/>
      <c r="H15548" s="90"/>
    </row>
    <row r="15549" spans="1:8">
      <c r="A15549" s="90"/>
      <c r="B15549" s="90"/>
      <c r="C15549" s="90"/>
      <c r="D15549" s="90"/>
      <c r="E15549" s="90"/>
      <c r="F15549" s="90"/>
      <c r="G15549" s="90"/>
      <c r="H15549" s="90"/>
    </row>
    <row r="15550" spans="1:8">
      <c r="A15550" s="90"/>
      <c r="B15550" s="90"/>
      <c r="C15550" s="90"/>
      <c r="D15550" s="90"/>
      <c r="E15550" s="90"/>
      <c r="F15550" s="90"/>
      <c r="G15550" s="90"/>
      <c r="H15550" s="90"/>
    </row>
    <row r="15551" spans="1:8">
      <c r="A15551" s="90"/>
      <c r="B15551" s="90"/>
      <c r="C15551" s="90"/>
      <c r="D15551" s="90"/>
      <c r="E15551" s="90"/>
      <c r="F15551" s="90"/>
      <c r="G15551" s="90"/>
      <c r="H15551" s="90"/>
    </row>
    <row r="15552" spans="1:8">
      <c r="A15552" s="90"/>
      <c r="B15552" s="90"/>
      <c r="C15552" s="90"/>
      <c r="D15552" s="90"/>
      <c r="E15552" s="90"/>
      <c r="F15552" s="90"/>
      <c r="G15552" s="90"/>
      <c r="H15552" s="90"/>
    </row>
    <row r="15553" spans="1:8">
      <c r="A15553" s="90"/>
      <c r="B15553" s="90"/>
      <c r="C15553" s="90"/>
      <c r="D15553" s="90"/>
      <c r="E15553" s="90"/>
      <c r="F15553" s="90"/>
      <c r="G15553" s="90"/>
      <c r="H15553" s="90"/>
    </row>
    <row r="15554" spans="1:8">
      <c r="A15554" s="90"/>
      <c r="B15554" s="90"/>
      <c r="C15554" s="90"/>
      <c r="D15554" s="90"/>
      <c r="E15554" s="90"/>
      <c r="F15554" s="90"/>
      <c r="G15554" s="90"/>
      <c r="H15554" s="90"/>
    </row>
    <row r="15555" spans="1:8">
      <c r="A15555" s="90"/>
      <c r="B15555" s="90"/>
      <c r="C15555" s="90"/>
      <c r="D15555" s="90"/>
      <c r="E15555" s="90"/>
      <c r="F15555" s="90"/>
      <c r="G15555" s="90"/>
      <c r="H15555" s="90"/>
    </row>
    <row r="15556" spans="1:8">
      <c r="A15556" s="90"/>
      <c r="B15556" s="90"/>
      <c r="C15556" s="90"/>
      <c r="D15556" s="90"/>
      <c r="E15556" s="90"/>
      <c r="F15556" s="90"/>
      <c r="G15556" s="90"/>
      <c r="H15556" s="90"/>
    </row>
    <row r="15557" spans="1:8">
      <c r="A15557" s="90"/>
      <c r="B15557" s="90"/>
      <c r="C15557" s="90"/>
      <c r="D15557" s="90"/>
      <c r="E15557" s="90"/>
      <c r="F15557" s="90"/>
      <c r="G15557" s="90"/>
      <c r="H15557" s="90"/>
    </row>
    <row r="15558" spans="1:8">
      <c r="A15558" s="90"/>
      <c r="B15558" s="90"/>
      <c r="C15558" s="90"/>
      <c r="D15558" s="90"/>
      <c r="E15558" s="90"/>
      <c r="F15558" s="90"/>
      <c r="G15558" s="90"/>
      <c r="H15558" s="90"/>
    </row>
    <row r="15559" spans="1:8">
      <c r="A15559" s="90"/>
      <c r="B15559" s="90"/>
      <c r="C15559" s="90"/>
      <c r="D15559" s="90"/>
      <c r="E15559" s="90"/>
      <c r="F15559" s="90"/>
      <c r="G15559" s="90"/>
      <c r="H15559" s="90"/>
    </row>
    <row r="15560" spans="1:8">
      <c r="A15560" s="90"/>
      <c r="B15560" s="90"/>
      <c r="C15560" s="90"/>
      <c r="D15560" s="90"/>
      <c r="E15560" s="90"/>
      <c r="F15560" s="90"/>
      <c r="G15560" s="90"/>
      <c r="H15560" s="90"/>
    </row>
    <row r="15561" spans="1:8">
      <c r="A15561" s="90"/>
      <c r="B15561" s="90"/>
      <c r="C15561" s="90"/>
      <c r="D15561" s="90"/>
      <c r="E15561" s="90"/>
      <c r="F15561" s="90"/>
      <c r="G15561" s="90"/>
      <c r="H15561" s="90"/>
    </row>
    <row r="15562" spans="1:8">
      <c r="A15562" s="90"/>
      <c r="B15562" s="90"/>
      <c r="C15562" s="90"/>
      <c r="D15562" s="90"/>
      <c r="E15562" s="90"/>
      <c r="F15562" s="90"/>
      <c r="G15562" s="90"/>
      <c r="H15562" s="90"/>
    </row>
    <row r="15563" spans="1:8">
      <c r="A15563" s="90"/>
      <c r="B15563" s="90"/>
      <c r="C15563" s="90"/>
      <c r="D15563" s="90"/>
      <c r="E15563" s="90"/>
      <c r="F15563" s="90"/>
      <c r="G15563" s="90"/>
      <c r="H15563" s="90"/>
    </row>
    <row r="15564" spans="1:8">
      <c r="A15564" s="90"/>
      <c r="B15564" s="90"/>
      <c r="C15564" s="90"/>
      <c r="D15564" s="90"/>
      <c r="E15564" s="90"/>
      <c r="F15564" s="90"/>
      <c r="G15564" s="90"/>
      <c r="H15564" s="90"/>
    </row>
    <row r="15565" spans="1:8">
      <c r="A15565" s="90"/>
      <c r="B15565" s="90"/>
      <c r="C15565" s="90"/>
      <c r="D15565" s="90"/>
      <c r="E15565" s="90"/>
      <c r="F15565" s="90"/>
      <c r="G15565" s="90"/>
      <c r="H15565" s="90"/>
    </row>
    <row r="15566" spans="1:8">
      <c r="A15566" s="90"/>
      <c r="B15566" s="90"/>
      <c r="C15566" s="90"/>
      <c r="D15566" s="90"/>
      <c r="E15566" s="90"/>
      <c r="F15566" s="90"/>
      <c r="G15566" s="90"/>
      <c r="H15566" s="90"/>
    </row>
    <row r="15567" spans="1:8">
      <c r="A15567" s="90"/>
      <c r="B15567" s="90"/>
      <c r="C15567" s="90"/>
      <c r="D15567" s="90"/>
      <c r="E15567" s="90"/>
      <c r="F15567" s="90"/>
      <c r="G15567" s="90"/>
      <c r="H15567" s="90"/>
    </row>
    <row r="15568" spans="1:8">
      <c r="A15568" s="90"/>
      <c r="B15568" s="90"/>
      <c r="C15568" s="90"/>
      <c r="D15568" s="90"/>
      <c r="E15568" s="90"/>
      <c r="F15568" s="90"/>
      <c r="G15568" s="90"/>
      <c r="H15568" s="90"/>
    </row>
    <row r="15569" spans="1:8">
      <c r="A15569" s="90"/>
      <c r="B15569" s="90"/>
      <c r="C15569" s="90"/>
      <c r="D15569" s="90"/>
      <c r="E15569" s="90"/>
      <c r="F15569" s="90"/>
      <c r="G15569" s="90"/>
      <c r="H15569" s="90"/>
    </row>
    <row r="15570" spans="1:8">
      <c r="A15570" s="90"/>
      <c r="B15570" s="90"/>
      <c r="C15570" s="90"/>
      <c r="D15570" s="90"/>
      <c r="E15570" s="90"/>
      <c r="F15570" s="90"/>
      <c r="G15570" s="90"/>
      <c r="H15570" s="90"/>
    </row>
    <row r="15571" spans="1:8">
      <c r="A15571" s="90"/>
      <c r="B15571" s="90"/>
      <c r="C15571" s="90"/>
      <c r="D15571" s="90"/>
      <c r="E15571" s="90"/>
      <c r="F15571" s="90"/>
      <c r="G15571" s="90"/>
      <c r="H15571" s="90"/>
    </row>
    <row r="15572" spans="1:8">
      <c r="A15572" s="90"/>
      <c r="B15572" s="90"/>
      <c r="C15572" s="90"/>
      <c r="D15572" s="90"/>
      <c r="E15572" s="90"/>
      <c r="F15572" s="90"/>
      <c r="G15572" s="90"/>
      <c r="H15572" s="90"/>
    </row>
    <row r="15573" spans="1:8">
      <c r="A15573" s="90"/>
      <c r="B15573" s="90"/>
      <c r="C15573" s="90"/>
      <c r="D15573" s="90"/>
      <c r="E15573" s="90"/>
      <c r="F15573" s="90"/>
      <c r="G15573" s="90"/>
      <c r="H15573" s="90"/>
    </row>
    <row r="15574" spans="1:8">
      <c r="A15574" s="90"/>
      <c r="B15574" s="90"/>
      <c r="C15574" s="90"/>
      <c r="D15574" s="90"/>
      <c r="E15574" s="90"/>
      <c r="F15574" s="90"/>
      <c r="G15574" s="90"/>
      <c r="H15574" s="90"/>
    </row>
    <row r="15575" spans="1:8">
      <c r="A15575" s="90"/>
      <c r="B15575" s="90"/>
      <c r="C15575" s="90"/>
      <c r="D15575" s="90"/>
      <c r="E15575" s="90"/>
      <c r="F15575" s="90"/>
      <c r="G15575" s="90"/>
      <c r="H15575" s="90"/>
    </row>
    <row r="15576" spans="1:8">
      <c r="A15576" s="90"/>
      <c r="B15576" s="90"/>
      <c r="C15576" s="90"/>
      <c r="D15576" s="90"/>
      <c r="E15576" s="90"/>
      <c r="F15576" s="90"/>
      <c r="G15576" s="90"/>
      <c r="H15576" s="90"/>
    </row>
    <row r="15577" spans="1:8">
      <c r="A15577" s="90"/>
      <c r="B15577" s="90"/>
      <c r="C15577" s="90"/>
      <c r="D15577" s="90"/>
      <c r="E15577" s="90"/>
      <c r="F15577" s="90"/>
      <c r="G15577" s="90"/>
      <c r="H15577" s="90"/>
    </row>
    <row r="15578" spans="1:8">
      <c r="A15578" s="90"/>
      <c r="B15578" s="90"/>
      <c r="C15578" s="90"/>
      <c r="D15578" s="90"/>
      <c r="E15578" s="90"/>
      <c r="F15578" s="90"/>
      <c r="G15578" s="90"/>
      <c r="H15578" s="90"/>
    </row>
    <row r="15579" spans="1:8">
      <c r="A15579" s="90"/>
      <c r="B15579" s="90"/>
      <c r="C15579" s="90"/>
      <c r="D15579" s="90"/>
      <c r="E15579" s="90"/>
      <c r="F15579" s="90"/>
      <c r="G15579" s="90"/>
      <c r="H15579" s="90"/>
    </row>
    <row r="15580" spans="1:8">
      <c r="A15580" s="90"/>
      <c r="B15580" s="90"/>
      <c r="C15580" s="90"/>
      <c r="D15580" s="90"/>
      <c r="E15580" s="90"/>
      <c r="F15580" s="90"/>
      <c r="G15580" s="90"/>
      <c r="H15580" s="90"/>
    </row>
    <row r="15581" spans="1:8">
      <c r="A15581" s="90"/>
      <c r="B15581" s="90"/>
      <c r="C15581" s="90"/>
      <c r="D15581" s="90"/>
      <c r="E15581" s="90"/>
      <c r="F15581" s="90"/>
      <c r="G15581" s="90"/>
      <c r="H15581" s="90"/>
    </row>
    <row r="15582" spans="1:8">
      <c r="A15582" s="90"/>
      <c r="B15582" s="90"/>
      <c r="C15582" s="90"/>
      <c r="D15582" s="90"/>
      <c r="E15582" s="90"/>
      <c r="F15582" s="90"/>
      <c r="G15582" s="90"/>
      <c r="H15582" s="90"/>
    </row>
    <row r="15583" spans="1:8">
      <c r="A15583" s="90"/>
      <c r="B15583" s="90"/>
      <c r="C15583" s="90"/>
      <c r="D15583" s="90"/>
      <c r="E15583" s="90"/>
      <c r="F15583" s="90"/>
      <c r="G15583" s="90"/>
      <c r="H15583" s="90"/>
    </row>
    <row r="15584" spans="1:8">
      <c r="A15584" s="90"/>
      <c r="B15584" s="90"/>
      <c r="C15584" s="90"/>
      <c r="D15584" s="90"/>
      <c r="E15584" s="90"/>
      <c r="F15584" s="90"/>
      <c r="G15584" s="90"/>
      <c r="H15584" s="90"/>
    </row>
    <row r="15585" spans="1:8">
      <c r="A15585" s="90"/>
      <c r="B15585" s="90"/>
      <c r="C15585" s="90"/>
      <c r="D15585" s="90"/>
      <c r="E15585" s="90"/>
      <c r="F15585" s="90"/>
      <c r="G15585" s="90"/>
      <c r="H15585" s="90"/>
    </row>
    <row r="15586" spans="1:8">
      <c r="A15586" s="90"/>
      <c r="B15586" s="90"/>
      <c r="C15586" s="90"/>
      <c r="D15586" s="90"/>
      <c r="E15586" s="90"/>
      <c r="F15586" s="90"/>
      <c r="G15586" s="90"/>
      <c r="H15586" s="90"/>
    </row>
    <row r="15587" spans="1:8">
      <c r="A15587" s="90"/>
      <c r="B15587" s="90"/>
      <c r="C15587" s="90"/>
      <c r="D15587" s="90"/>
      <c r="E15587" s="90"/>
      <c r="F15587" s="90"/>
      <c r="G15587" s="90"/>
      <c r="H15587" s="90"/>
    </row>
    <row r="15588" spans="1:8">
      <c r="A15588" s="90"/>
      <c r="B15588" s="90"/>
      <c r="C15588" s="90"/>
      <c r="D15588" s="90"/>
      <c r="E15588" s="90"/>
      <c r="F15588" s="90"/>
      <c r="G15588" s="90"/>
      <c r="H15588" s="90"/>
    </row>
    <row r="15589" spans="1:8">
      <c r="A15589" s="90"/>
      <c r="B15589" s="90"/>
      <c r="C15589" s="90"/>
      <c r="D15589" s="90"/>
      <c r="E15589" s="90"/>
      <c r="F15589" s="90"/>
      <c r="G15589" s="90"/>
      <c r="H15589" s="90"/>
    </row>
    <row r="15590" spans="1:8">
      <c r="A15590" s="90"/>
      <c r="B15590" s="90"/>
      <c r="C15590" s="90"/>
      <c r="D15590" s="90"/>
      <c r="E15590" s="90"/>
      <c r="F15590" s="90"/>
      <c r="G15590" s="90"/>
      <c r="H15590" s="90"/>
    </row>
    <row r="15591" spans="1:8">
      <c r="A15591" s="90"/>
      <c r="B15591" s="90"/>
      <c r="C15591" s="90"/>
      <c r="D15591" s="90"/>
      <c r="E15591" s="90"/>
      <c r="F15591" s="90"/>
      <c r="G15591" s="90"/>
      <c r="H15591" s="90"/>
    </row>
    <row r="15592" spans="1:8">
      <c r="A15592" s="90"/>
      <c r="B15592" s="90"/>
      <c r="C15592" s="90"/>
      <c r="D15592" s="90"/>
      <c r="E15592" s="90"/>
      <c r="F15592" s="90"/>
      <c r="G15592" s="90"/>
      <c r="H15592" s="90"/>
    </row>
    <row r="15593" spans="1:8">
      <c r="A15593" s="90"/>
      <c r="B15593" s="90"/>
      <c r="C15593" s="90"/>
      <c r="D15593" s="90"/>
      <c r="E15593" s="90"/>
      <c r="F15593" s="90"/>
      <c r="G15593" s="90"/>
      <c r="H15593" s="90"/>
    </row>
    <row r="15594" spans="1:8">
      <c r="A15594" s="90"/>
      <c r="B15594" s="90"/>
      <c r="C15594" s="90"/>
      <c r="D15594" s="90"/>
      <c r="E15594" s="90"/>
      <c r="F15594" s="90"/>
      <c r="G15594" s="90"/>
      <c r="H15594" s="90"/>
    </row>
    <row r="15595" spans="1:8">
      <c r="A15595" s="90"/>
      <c r="B15595" s="90"/>
      <c r="C15595" s="90"/>
      <c r="D15595" s="90"/>
      <c r="E15595" s="90"/>
      <c r="F15595" s="90"/>
      <c r="G15595" s="90"/>
      <c r="H15595" s="90"/>
    </row>
    <row r="15596" spans="1:8">
      <c r="A15596" s="90"/>
      <c r="B15596" s="90"/>
      <c r="C15596" s="90"/>
      <c r="D15596" s="90"/>
      <c r="E15596" s="90"/>
      <c r="F15596" s="90"/>
      <c r="G15596" s="90"/>
      <c r="H15596" s="90"/>
    </row>
    <row r="15597" spans="1:8">
      <c r="A15597" s="90"/>
      <c r="B15597" s="90"/>
      <c r="C15597" s="90"/>
      <c r="D15597" s="90"/>
      <c r="E15597" s="90"/>
      <c r="F15597" s="90"/>
      <c r="G15597" s="90"/>
      <c r="H15597" s="90"/>
    </row>
    <row r="15598" spans="1:8">
      <c r="A15598" s="90"/>
      <c r="B15598" s="90"/>
      <c r="C15598" s="90"/>
      <c r="D15598" s="90"/>
      <c r="E15598" s="90"/>
      <c r="F15598" s="90"/>
      <c r="G15598" s="90"/>
      <c r="H15598" s="90"/>
    </row>
    <row r="15599" spans="1:8">
      <c r="A15599" s="90"/>
      <c r="B15599" s="90"/>
      <c r="C15599" s="90"/>
      <c r="D15599" s="90"/>
      <c r="E15599" s="90"/>
      <c r="F15599" s="90"/>
      <c r="G15599" s="90"/>
      <c r="H15599" s="90"/>
    </row>
    <row r="15600" spans="1:8">
      <c r="A15600" s="90"/>
      <c r="B15600" s="90"/>
      <c r="C15600" s="90"/>
      <c r="D15600" s="90"/>
      <c r="E15600" s="90"/>
      <c r="F15600" s="90"/>
      <c r="G15600" s="90"/>
      <c r="H15600" s="90"/>
    </row>
    <row r="15601" spans="1:8">
      <c r="A15601" s="90"/>
      <c r="B15601" s="90"/>
      <c r="C15601" s="90"/>
      <c r="D15601" s="90"/>
      <c r="E15601" s="90"/>
      <c r="F15601" s="90"/>
      <c r="G15601" s="90"/>
      <c r="H15601" s="90"/>
    </row>
    <row r="15602" spans="1:8">
      <c r="A15602" s="90"/>
      <c r="B15602" s="90"/>
      <c r="C15602" s="90"/>
      <c r="D15602" s="90"/>
      <c r="E15602" s="90"/>
      <c r="F15602" s="90"/>
      <c r="G15602" s="90"/>
      <c r="H15602" s="90"/>
    </row>
    <row r="15603" spans="1:8">
      <c r="A15603" s="90"/>
      <c r="B15603" s="90"/>
      <c r="C15603" s="90"/>
      <c r="D15603" s="90"/>
      <c r="E15603" s="90"/>
      <c r="F15603" s="90"/>
      <c r="G15603" s="90"/>
      <c r="H15603" s="90"/>
    </row>
    <row r="15604" spans="1:8">
      <c r="A15604" s="90"/>
      <c r="B15604" s="90"/>
      <c r="C15604" s="90"/>
      <c r="D15604" s="90"/>
      <c r="E15604" s="90"/>
      <c r="F15604" s="90"/>
      <c r="G15604" s="90"/>
      <c r="H15604" s="90"/>
    </row>
    <row r="15605" spans="1:8">
      <c r="A15605" s="90"/>
      <c r="B15605" s="90"/>
      <c r="C15605" s="90"/>
      <c r="D15605" s="90"/>
      <c r="E15605" s="90"/>
      <c r="F15605" s="90"/>
      <c r="G15605" s="90"/>
      <c r="H15605" s="90"/>
    </row>
    <row r="15606" spans="1:8">
      <c r="A15606" s="90"/>
      <c r="B15606" s="90"/>
      <c r="C15606" s="90"/>
      <c r="D15606" s="90"/>
      <c r="E15606" s="90"/>
      <c r="F15606" s="90"/>
      <c r="G15606" s="90"/>
      <c r="H15606" s="90"/>
    </row>
    <row r="15607" spans="1:8">
      <c r="A15607" s="90"/>
      <c r="B15607" s="90"/>
      <c r="C15607" s="90"/>
      <c r="D15607" s="90"/>
      <c r="E15607" s="90"/>
      <c r="F15607" s="90"/>
      <c r="G15607" s="90"/>
      <c r="H15607" s="90"/>
    </row>
    <row r="15608" spans="1:8">
      <c r="A15608" s="90"/>
      <c r="B15608" s="90"/>
      <c r="C15608" s="90"/>
      <c r="D15608" s="90"/>
      <c r="E15608" s="90"/>
      <c r="F15608" s="90"/>
      <c r="G15608" s="90"/>
      <c r="H15608" s="90"/>
    </row>
    <row r="15609" spans="1:8">
      <c r="A15609" s="90"/>
      <c r="B15609" s="90"/>
      <c r="C15609" s="90"/>
      <c r="D15609" s="90"/>
      <c r="E15609" s="90"/>
      <c r="F15609" s="90"/>
      <c r="G15609" s="90"/>
      <c r="H15609" s="90"/>
    </row>
    <row r="15610" spans="1:8">
      <c r="A15610" s="90"/>
      <c r="B15610" s="90"/>
      <c r="C15610" s="90"/>
      <c r="D15610" s="90"/>
      <c r="E15610" s="90"/>
      <c r="F15610" s="90"/>
      <c r="G15610" s="90"/>
      <c r="H15610" s="90"/>
    </row>
    <row r="15611" spans="1:8">
      <c r="A15611" s="90"/>
      <c r="B15611" s="90"/>
      <c r="C15611" s="90"/>
      <c r="D15611" s="90"/>
      <c r="E15611" s="90"/>
      <c r="F15611" s="90"/>
      <c r="G15611" s="90"/>
      <c r="H15611" s="90"/>
    </row>
    <row r="15612" spans="1:8">
      <c r="A15612" s="90"/>
      <c r="B15612" s="90"/>
      <c r="C15612" s="90"/>
      <c r="D15612" s="90"/>
      <c r="E15612" s="90"/>
      <c r="F15612" s="90"/>
      <c r="G15612" s="90"/>
      <c r="H15612" s="90"/>
    </row>
    <row r="15613" spans="1:8">
      <c r="A15613" s="90"/>
      <c r="B15613" s="90"/>
      <c r="C15613" s="90"/>
      <c r="D15613" s="90"/>
      <c r="E15613" s="90"/>
      <c r="F15613" s="90"/>
      <c r="G15613" s="90"/>
      <c r="H15613" s="90"/>
    </row>
    <row r="15614" spans="1:8">
      <c r="A15614" s="90"/>
      <c r="B15614" s="90"/>
      <c r="C15614" s="90"/>
      <c r="D15614" s="90"/>
      <c r="E15614" s="90"/>
      <c r="F15614" s="90"/>
      <c r="G15614" s="90"/>
      <c r="H15614" s="90"/>
    </row>
    <row r="15615" spans="1:8">
      <c r="A15615" s="90"/>
      <c r="B15615" s="90"/>
      <c r="C15615" s="90"/>
      <c r="D15615" s="90"/>
      <c r="E15615" s="90"/>
      <c r="F15615" s="90"/>
      <c r="G15615" s="90"/>
      <c r="H15615" s="90"/>
    </row>
    <row r="15616" spans="1:8">
      <c r="A15616" s="90"/>
      <c r="B15616" s="90"/>
      <c r="C15616" s="90"/>
      <c r="D15616" s="90"/>
      <c r="E15616" s="90"/>
      <c r="F15616" s="90"/>
      <c r="G15616" s="90"/>
      <c r="H15616" s="90"/>
    </row>
    <row r="15617" spans="1:8">
      <c r="A15617" s="90"/>
      <c r="B15617" s="90"/>
      <c r="C15617" s="90"/>
      <c r="D15617" s="90"/>
      <c r="E15617" s="90"/>
      <c r="F15617" s="90"/>
      <c r="G15617" s="90"/>
      <c r="H15617" s="90"/>
    </row>
    <row r="15618" spans="1:8">
      <c r="A15618" s="90"/>
      <c r="B15618" s="90"/>
      <c r="C15618" s="90"/>
      <c r="D15618" s="90"/>
      <c r="E15618" s="90"/>
      <c r="F15618" s="90"/>
      <c r="G15618" s="90"/>
      <c r="H15618" s="90"/>
    </row>
    <row r="15619" spans="1:8">
      <c r="A15619" s="90"/>
      <c r="B15619" s="90"/>
      <c r="C15619" s="90"/>
      <c r="D15619" s="90"/>
      <c r="E15619" s="90"/>
      <c r="F15619" s="90"/>
      <c r="G15619" s="90"/>
      <c r="H15619" s="90"/>
    </row>
    <row r="15620" spans="1:8">
      <c r="A15620" s="90"/>
      <c r="B15620" s="90"/>
      <c r="C15620" s="90"/>
      <c r="D15620" s="90"/>
      <c r="E15620" s="90"/>
      <c r="F15620" s="90"/>
      <c r="G15620" s="90"/>
      <c r="H15620" s="90"/>
    </row>
    <row r="15621" spans="1:8">
      <c r="A15621" s="90"/>
      <c r="B15621" s="90"/>
      <c r="C15621" s="90"/>
      <c r="D15621" s="90"/>
      <c r="E15621" s="90"/>
      <c r="F15621" s="90"/>
      <c r="G15621" s="90"/>
      <c r="H15621" s="90"/>
    </row>
    <row r="15622" spans="1:8">
      <c r="A15622" s="90"/>
      <c r="B15622" s="90"/>
      <c r="C15622" s="90"/>
      <c r="D15622" s="90"/>
      <c r="E15622" s="90"/>
      <c r="F15622" s="90"/>
      <c r="G15622" s="90"/>
      <c r="H15622" s="90"/>
    </row>
    <row r="15623" spans="1:8">
      <c r="A15623" s="90"/>
      <c r="B15623" s="90"/>
      <c r="C15623" s="90"/>
      <c r="D15623" s="90"/>
      <c r="E15623" s="90"/>
      <c r="F15623" s="90"/>
      <c r="G15623" s="90"/>
      <c r="H15623" s="90"/>
    </row>
    <row r="15624" spans="1:8">
      <c r="A15624" s="90"/>
      <c r="B15624" s="90"/>
      <c r="C15624" s="90"/>
      <c r="D15624" s="90"/>
      <c r="E15624" s="90"/>
      <c r="F15624" s="90"/>
      <c r="G15624" s="90"/>
      <c r="H15624" s="90"/>
    </row>
    <row r="15625" spans="1:8">
      <c r="A15625" s="90"/>
      <c r="B15625" s="90"/>
      <c r="C15625" s="90"/>
      <c r="D15625" s="90"/>
      <c r="E15625" s="90"/>
      <c r="F15625" s="90"/>
      <c r="G15625" s="90"/>
      <c r="H15625" s="90"/>
    </row>
    <row r="15626" spans="1:8">
      <c r="A15626" s="90"/>
      <c r="B15626" s="90"/>
      <c r="C15626" s="90"/>
      <c r="D15626" s="90"/>
      <c r="E15626" s="90"/>
      <c r="F15626" s="90"/>
      <c r="G15626" s="90"/>
      <c r="H15626" s="90"/>
    </row>
    <row r="15627" spans="1:8">
      <c r="A15627" s="90"/>
      <c r="B15627" s="90"/>
      <c r="C15627" s="90"/>
      <c r="D15627" s="90"/>
      <c r="E15627" s="90"/>
      <c r="F15627" s="90"/>
      <c r="G15627" s="90"/>
      <c r="H15627" s="90"/>
    </row>
    <row r="15628" spans="1:8">
      <c r="A15628" s="90"/>
      <c r="B15628" s="90"/>
      <c r="C15628" s="90"/>
      <c r="D15628" s="90"/>
      <c r="E15628" s="90"/>
      <c r="F15628" s="90"/>
      <c r="G15628" s="90"/>
      <c r="H15628" s="90"/>
    </row>
    <row r="15629" spans="1:8">
      <c r="A15629" s="90"/>
      <c r="B15629" s="90"/>
      <c r="C15629" s="90"/>
      <c r="D15629" s="90"/>
      <c r="E15629" s="90"/>
      <c r="F15629" s="90"/>
      <c r="G15629" s="90"/>
      <c r="H15629" s="90"/>
    </row>
    <row r="15630" spans="1:8">
      <c r="A15630" s="90"/>
      <c r="B15630" s="90"/>
      <c r="C15630" s="90"/>
      <c r="D15630" s="90"/>
      <c r="E15630" s="90"/>
      <c r="F15630" s="90"/>
      <c r="G15630" s="90"/>
      <c r="H15630" s="90"/>
    </row>
    <row r="15631" spans="1:8">
      <c r="A15631" s="90"/>
      <c r="B15631" s="90"/>
      <c r="C15631" s="90"/>
      <c r="D15631" s="90"/>
      <c r="E15631" s="90"/>
      <c r="F15631" s="90"/>
      <c r="G15631" s="90"/>
      <c r="H15631" s="90"/>
    </row>
    <row r="15632" spans="1:8">
      <c r="A15632" s="90"/>
      <c r="B15632" s="90"/>
      <c r="C15632" s="90"/>
      <c r="D15632" s="90"/>
      <c r="E15632" s="90"/>
      <c r="F15632" s="90"/>
      <c r="G15632" s="90"/>
      <c r="H15632" s="90"/>
    </row>
    <row r="15633" spans="1:8">
      <c r="A15633" s="90"/>
      <c r="B15633" s="90"/>
      <c r="C15633" s="90"/>
      <c r="D15633" s="90"/>
      <c r="E15633" s="90"/>
      <c r="F15633" s="90"/>
      <c r="G15633" s="90"/>
      <c r="H15633" s="90"/>
    </row>
    <row r="15634" spans="1:8">
      <c r="A15634" s="90"/>
      <c r="B15634" s="90"/>
      <c r="C15634" s="90"/>
      <c r="D15634" s="90"/>
      <c r="E15634" s="90"/>
      <c r="F15634" s="90"/>
      <c r="G15634" s="90"/>
      <c r="H15634" s="90"/>
    </row>
    <row r="15635" spans="1:8">
      <c r="A15635" s="90"/>
      <c r="B15635" s="90"/>
      <c r="C15635" s="90"/>
      <c r="D15635" s="90"/>
      <c r="E15635" s="90"/>
      <c r="F15635" s="90"/>
      <c r="G15635" s="90"/>
      <c r="H15635" s="90"/>
    </row>
    <row r="15636" spans="1:8">
      <c r="A15636" s="90"/>
      <c r="B15636" s="90"/>
      <c r="C15636" s="90"/>
      <c r="D15636" s="90"/>
      <c r="E15636" s="90"/>
      <c r="F15636" s="90"/>
      <c r="G15636" s="90"/>
      <c r="H15636" s="90"/>
    </row>
    <row r="15637" spans="1:8">
      <c r="A15637" s="90"/>
      <c r="B15637" s="90"/>
      <c r="C15637" s="90"/>
      <c r="D15637" s="90"/>
      <c r="E15637" s="90"/>
      <c r="F15637" s="90"/>
      <c r="G15637" s="90"/>
      <c r="H15637" s="90"/>
    </row>
    <row r="15638" spans="1:8">
      <c r="A15638" s="90"/>
      <c r="B15638" s="90"/>
      <c r="C15638" s="90"/>
      <c r="D15638" s="90"/>
      <c r="E15638" s="90"/>
      <c r="F15638" s="90"/>
      <c r="G15638" s="90"/>
      <c r="H15638" s="90"/>
    </row>
    <row r="15639" spans="1:8">
      <c r="A15639" s="90"/>
      <c r="B15639" s="90"/>
      <c r="C15639" s="90"/>
      <c r="D15639" s="90"/>
      <c r="E15639" s="90"/>
      <c r="F15639" s="90"/>
      <c r="G15639" s="90"/>
      <c r="H15639" s="90"/>
    </row>
    <row r="15640" spans="1:8">
      <c r="A15640" s="90"/>
      <c r="B15640" s="90"/>
      <c r="C15640" s="90"/>
      <c r="D15640" s="90"/>
      <c r="E15640" s="90"/>
      <c r="F15640" s="90"/>
      <c r="G15640" s="90"/>
      <c r="H15640" s="90"/>
    </row>
    <row r="15641" spans="1:8">
      <c r="A15641" s="90"/>
      <c r="B15641" s="90"/>
      <c r="C15641" s="90"/>
      <c r="D15641" s="90"/>
      <c r="E15641" s="90"/>
      <c r="F15641" s="90"/>
      <c r="G15641" s="90"/>
      <c r="H15641" s="90"/>
    </row>
    <row r="15642" spans="1:8">
      <c r="A15642" s="90"/>
      <c r="B15642" s="90"/>
      <c r="C15642" s="90"/>
      <c r="D15642" s="90"/>
      <c r="E15642" s="90"/>
      <c r="F15642" s="90"/>
      <c r="G15642" s="90"/>
      <c r="H15642" s="90"/>
    </row>
    <row r="15643" spans="1:8">
      <c r="A15643" s="90"/>
      <c r="B15643" s="90"/>
      <c r="C15643" s="90"/>
      <c r="D15643" s="90"/>
      <c r="E15643" s="90"/>
      <c r="F15643" s="90"/>
      <c r="G15643" s="90"/>
      <c r="H15643" s="90"/>
    </row>
    <row r="15644" spans="1:8">
      <c r="A15644" s="90"/>
      <c r="B15644" s="90"/>
      <c r="C15644" s="90"/>
      <c r="D15644" s="90"/>
      <c r="E15644" s="90"/>
      <c r="F15644" s="90"/>
      <c r="G15644" s="90"/>
      <c r="H15644" s="90"/>
    </row>
    <row r="15645" spans="1:8">
      <c r="A15645" s="90"/>
      <c r="B15645" s="90"/>
      <c r="C15645" s="90"/>
      <c r="D15645" s="90"/>
      <c r="E15645" s="90"/>
      <c r="F15645" s="90"/>
      <c r="G15645" s="90"/>
      <c r="H15645" s="90"/>
    </row>
    <row r="15646" spans="1:8">
      <c r="A15646" s="90"/>
      <c r="B15646" s="90"/>
      <c r="C15646" s="90"/>
      <c r="D15646" s="90"/>
      <c r="E15646" s="90"/>
      <c r="F15646" s="90"/>
      <c r="G15646" s="90"/>
      <c r="H15646" s="90"/>
    </row>
    <row r="15647" spans="1:8">
      <c r="A15647" s="90"/>
      <c r="B15647" s="90"/>
      <c r="C15647" s="90"/>
      <c r="D15647" s="90"/>
      <c r="E15647" s="90"/>
      <c r="F15647" s="90"/>
      <c r="G15647" s="90"/>
      <c r="H15647" s="90"/>
    </row>
    <row r="15648" spans="1:8">
      <c r="A15648" s="90"/>
      <c r="B15648" s="90"/>
      <c r="C15648" s="90"/>
      <c r="D15648" s="90"/>
      <c r="E15648" s="90"/>
      <c r="F15648" s="90"/>
      <c r="G15648" s="90"/>
      <c r="H15648" s="90"/>
    </row>
    <row r="15649" spans="1:8">
      <c r="A15649" s="90"/>
      <c r="B15649" s="90"/>
      <c r="C15649" s="90"/>
      <c r="D15649" s="90"/>
      <c r="E15649" s="90"/>
      <c r="F15649" s="90"/>
      <c r="G15649" s="90"/>
      <c r="H15649" s="90"/>
    </row>
    <row r="15650" spans="1:8">
      <c r="A15650" s="90"/>
      <c r="B15650" s="90"/>
      <c r="C15650" s="90"/>
      <c r="D15650" s="90"/>
      <c r="E15650" s="90"/>
      <c r="F15650" s="90"/>
      <c r="G15650" s="90"/>
      <c r="H15650" s="90"/>
    </row>
    <row r="15651" spans="1:8">
      <c r="A15651" s="90"/>
      <c r="B15651" s="90"/>
      <c r="C15651" s="90"/>
      <c r="D15651" s="90"/>
      <c r="E15651" s="90"/>
      <c r="F15651" s="90"/>
      <c r="G15651" s="90"/>
      <c r="H15651" s="90"/>
    </row>
    <row r="15652" spans="1:8">
      <c r="A15652" s="90"/>
      <c r="B15652" s="90"/>
      <c r="C15652" s="90"/>
      <c r="D15652" s="90"/>
      <c r="E15652" s="90"/>
      <c r="F15652" s="90"/>
      <c r="G15652" s="90"/>
      <c r="H15652" s="90"/>
    </row>
    <row r="15653" spans="1:8">
      <c r="A15653" s="90"/>
      <c r="B15653" s="90"/>
      <c r="C15653" s="90"/>
      <c r="D15653" s="90"/>
      <c r="E15653" s="90"/>
      <c r="F15653" s="90"/>
      <c r="G15653" s="90"/>
      <c r="H15653" s="90"/>
    </row>
    <row r="15654" spans="1:8">
      <c r="A15654" s="90"/>
      <c r="B15654" s="90"/>
      <c r="C15654" s="90"/>
      <c r="D15654" s="90"/>
      <c r="E15654" s="90"/>
      <c r="F15654" s="90"/>
      <c r="G15654" s="90"/>
      <c r="H15654" s="90"/>
    </row>
    <row r="15655" spans="1:8">
      <c r="A15655" s="90"/>
      <c r="B15655" s="90"/>
      <c r="C15655" s="90"/>
      <c r="D15655" s="90"/>
      <c r="E15655" s="90"/>
      <c r="F15655" s="90"/>
      <c r="G15655" s="90"/>
      <c r="H15655" s="90"/>
    </row>
    <row r="15656" spans="1:8">
      <c r="A15656" s="90"/>
      <c r="B15656" s="90"/>
      <c r="C15656" s="90"/>
      <c r="D15656" s="90"/>
      <c r="E15656" s="90"/>
      <c r="F15656" s="90"/>
      <c r="G15656" s="90"/>
      <c r="H15656" s="90"/>
    </row>
    <row r="15657" spans="1:8">
      <c r="A15657" s="90"/>
      <c r="B15657" s="90"/>
      <c r="C15657" s="90"/>
      <c r="D15657" s="90"/>
      <c r="E15657" s="90"/>
      <c r="F15657" s="90"/>
      <c r="G15657" s="90"/>
      <c r="H15657" s="90"/>
    </row>
    <row r="15658" spans="1:8">
      <c r="A15658" s="90"/>
      <c r="B15658" s="90"/>
      <c r="C15658" s="90"/>
      <c r="D15658" s="90"/>
      <c r="E15658" s="90"/>
      <c r="F15658" s="90"/>
      <c r="G15658" s="90"/>
      <c r="H15658" s="90"/>
    </row>
    <row r="15659" spans="1:8">
      <c r="A15659" s="90"/>
      <c r="B15659" s="90"/>
      <c r="C15659" s="90"/>
      <c r="D15659" s="90"/>
      <c r="E15659" s="90"/>
      <c r="F15659" s="90"/>
      <c r="G15659" s="90"/>
      <c r="H15659" s="90"/>
    </row>
    <row r="15660" spans="1:8">
      <c r="A15660" s="90"/>
      <c r="B15660" s="90"/>
      <c r="C15660" s="90"/>
      <c r="D15660" s="90"/>
      <c r="E15660" s="90"/>
      <c r="F15660" s="90"/>
      <c r="G15660" s="90"/>
      <c r="H15660" s="90"/>
    </row>
    <row r="15661" spans="1:8">
      <c r="A15661" s="90"/>
      <c r="B15661" s="90"/>
      <c r="C15661" s="90"/>
      <c r="D15661" s="90"/>
      <c r="E15661" s="90"/>
      <c r="F15661" s="90"/>
      <c r="G15661" s="90"/>
      <c r="H15661" s="90"/>
    </row>
    <row r="15662" spans="1:8">
      <c r="A15662" s="90"/>
      <c r="B15662" s="90"/>
      <c r="C15662" s="90"/>
      <c r="D15662" s="90"/>
      <c r="E15662" s="90"/>
      <c r="F15662" s="90"/>
      <c r="G15662" s="90"/>
      <c r="H15662" s="90"/>
    </row>
    <row r="15663" spans="1:8">
      <c r="A15663" s="90"/>
      <c r="B15663" s="90"/>
      <c r="C15663" s="90"/>
      <c r="D15663" s="90"/>
      <c r="E15663" s="90"/>
      <c r="F15663" s="90"/>
      <c r="G15663" s="90"/>
      <c r="H15663" s="90"/>
    </row>
    <row r="15664" spans="1:8">
      <c r="A15664" s="90"/>
      <c r="B15664" s="90"/>
      <c r="C15664" s="90"/>
      <c r="D15664" s="90"/>
      <c r="E15664" s="90"/>
      <c r="F15664" s="90"/>
      <c r="G15664" s="90"/>
      <c r="H15664" s="90"/>
    </row>
    <row r="15665" spans="1:8">
      <c r="A15665" s="90"/>
      <c r="B15665" s="90"/>
      <c r="C15665" s="90"/>
      <c r="D15665" s="90"/>
      <c r="E15665" s="90"/>
      <c r="F15665" s="90"/>
      <c r="G15665" s="90"/>
      <c r="H15665" s="90"/>
    </row>
    <row r="15666" spans="1:8">
      <c r="A15666" s="90"/>
      <c r="B15666" s="90"/>
      <c r="C15666" s="90"/>
      <c r="D15666" s="90"/>
      <c r="E15666" s="90"/>
      <c r="F15666" s="90"/>
      <c r="G15666" s="90"/>
      <c r="H15666" s="90"/>
    </row>
    <row r="15667" spans="1:8">
      <c r="A15667" s="90"/>
      <c r="B15667" s="90"/>
      <c r="C15667" s="90"/>
      <c r="D15667" s="90"/>
      <c r="E15667" s="90"/>
      <c r="F15667" s="90"/>
      <c r="G15667" s="90"/>
      <c r="H15667" s="90"/>
    </row>
    <row r="15668" spans="1:8">
      <c r="A15668" s="90"/>
      <c r="B15668" s="90"/>
      <c r="C15668" s="90"/>
      <c r="D15668" s="90"/>
      <c r="E15668" s="90"/>
      <c r="F15668" s="90"/>
      <c r="G15668" s="90"/>
      <c r="H15668" s="90"/>
    </row>
    <row r="15669" spans="1:8">
      <c r="A15669" s="90"/>
      <c r="B15669" s="90"/>
      <c r="C15669" s="90"/>
      <c r="D15669" s="90"/>
      <c r="E15669" s="90"/>
      <c r="F15669" s="90"/>
      <c r="G15669" s="90"/>
      <c r="H15669" s="90"/>
    </row>
    <row r="15670" spans="1:8">
      <c r="A15670" s="90"/>
      <c r="B15670" s="90"/>
      <c r="C15670" s="90"/>
      <c r="D15670" s="90"/>
      <c r="E15670" s="90"/>
      <c r="F15670" s="90"/>
      <c r="G15670" s="90"/>
      <c r="H15670" s="90"/>
    </row>
    <row r="15671" spans="1:8">
      <c r="A15671" s="90"/>
      <c r="B15671" s="90"/>
      <c r="C15671" s="90"/>
      <c r="D15671" s="90"/>
      <c r="E15671" s="90"/>
      <c r="F15671" s="90"/>
      <c r="G15671" s="90"/>
      <c r="H15671" s="90"/>
    </row>
    <row r="15672" spans="1:8">
      <c r="A15672" s="90"/>
      <c r="B15672" s="90"/>
      <c r="C15672" s="90"/>
      <c r="D15672" s="90"/>
      <c r="E15672" s="90"/>
      <c r="F15672" s="90"/>
      <c r="G15672" s="90"/>
      <c r="H15672" s="90"/>
    </row>
    <row r="15673" spans="1:8">
      <c r="A15673" s="90"/>
      <c r="B15673" s="90"/>
      <c r="C15673" s="90"/>
      <c r="D15673" s="90"/>
      <c r="E15673" s="90"/>
      <c r="F15673" s="90"/>
      <c r="G15673" s="90"/>
      <c r="H15673" s="90"/>
    </row>
    <row r="15674" spans="1:8">
      <c r="A15674" s="90"/>
      <c r="B15674" s="90"/>
      <c r="C15674" s="90"/>
      <c r="D15674" s="90"/>
      <c r="E15674" s="90"/>
      <c r="F15674" s="90"/>
      <c r="G15674" s="90"/>
      <c r="H15674" s="90"/>
    </row>
    <row r="15675" spans="1:8">
      <c r="A15675" s="90"/>
      <c r="B15675" s="90"/>
      <c r="C15675" s="90"/>
      <c r="D15675" s="90"/>
      <c r="E15675" s="90"/>
      <c r="F15675" s="90"/>
      <c r="G15675" s="90"/>
      <c r="H15675" s="90"/>
    </row>
    <row r="15676" spans="1:8">
      <c r="A15676" s="90"/>
      <c r="B15676" s="90"/>
      <c r="C15676" s="90"/>
      <c r="D15676" s="90"/>
      <c r="E15676" s="90"/>
      <c r="F15676" s="90"/>
      <c r="G15676" s="90"/>
      <c r="H15676" s="90"/>
    </row>
    <row r="15677" spans="1:8">
      <c r="A15677" s="90"/>
      <c r="B15677" s="90"/>
      <c r="C15677" s="90"/>
      <c r="D15677" s="90"/>
      <c r="E15677" s="90"/>
      <c r="F15677" s="90"/>
      <c r="G15677" s="90"/>
      <c r="H15677" s="90"/>
    </row>
    <row r="15678" spans="1:8">
      <c r="A15678" s="90"/>
      <c r="B15678" s="90"/>
      <c r="C15678" s="90"/>
      <c r="D15678" s="90"/>
      <c r="E15678" s="90"/>
      <c r="F15678" s="90"/>
      <c r="G15678" s="90"/>
      <c r="H15678" s="90"/>
    </row>
    <row r="15679" spans="1:8">
      <c r="A15679" s="90"/>
      <c r="B15679" s="90"/>
      <c r="C15679" s="90"/>
      <c r="D15679" s="90"/>
      <c r="E15679" s="90"/>
      <c r="F15679" s="90"/>
      <c r="G15679" s="90"/>
      <c r="H15679" s="90"/>
    </row>
    <row r="15680" spans="1:8">
      <c r="A15680" s="90"/>
      <c r="B15680" s="90"/>
      <c r="C15680" s="90"/>
      <c r="D15680" s="90"/>
      <c r="E15680" s="90"/>
      <c r="F15680" s="90"/>
      <c r="G15680" s="90"/>
      <c r="H15680" s="90"/>
    </row>
    <row r="15681" spans="1:8">
      <c r="A15681" s="90"/>
      <c r="B15681" s="90"/>
      <c r="C15681" s="90"/>
      <c r="D15681" s="90"/>
      <c r="E15681" s="90"/>
      <c r="F15681" s="90"/>
      <c r="G15681" s="90"/>
      <c r="H15681" s="90"/>
    </row>
    <row r="15682" spans="1:8">
      <c r="A15682" s="90"/>
      <c r="B15682" s="90"/>
      <c r="C15682" s="90"/>
      <c r="D15682" s="90"/>
      <c r="E15682" s="90"/>
      <c r="F15682" s="90"/>
      <c r="G15682" s="90"/>
      <c r="H15682" s="90"/>
    </row>
    <row r="15683" spans="1:8">
      <c r="A15683" s="90"/>
      <c r="B15683" s="90"/>
      <c r="C15683" s="90"/>
      <c r="D15683" s="90"/>
      <c r="E15683" s="90"/>
      <c r="F15683" s="90"/>
      <c r="G15683" s="90"/>
      <c r="H15683" s="90"/>
    </row>
    <row r="15684" spans="1:8">
      <c r="A15684" s="90"/>
      <c r="B15684" s="90"/>
      <c r="C15684" s="90"/>
      <c r="D15684" s="90"/>
      <c r="E15684" s="90"/>
      <c r="F15684" s="90"/>
      <c r="G15684" s="90"/>
      <c r="H15684" s="90"/>
    </row>
    <row r="15685" spans="1:8">
      <c r="A15685" s="90"/>
      <c r="B15685" s="90"/>
      <c r="C15685" s="90"/>
      <c r="D15685" s="90"/>
      <c r="E15685" s="90"/>
      <c r="F15685" s="90"/>
      <c r="G15685" s="90"/>
      <c r="H15685" s="90"/>
    </row>
    <row r="15686" spans="1:8">
      <c r="A15686" s="90"/>
      <c r="B15686" s="90"/>
      <c r="C15686" s="90"/>
      <c r="D15686" s="90"/>
      <c r="E15686" s="90"/>
      <c r="F15686" s="90"/>
      <c r="G15686" s="90"/>
      <c r="H15686" s="90"/>
    </row>
    <row r="15687" spans="1:8">
      <c r="A15687" s="90"/>
      <c r="B15687" s="90"/>
      <c r="C15687" s="90"/>
      <c r="D15687" s="90"/>
      <c r="E15687" s="90"/>
      <c r="F15687" s="90"/>
      <c r="G15687" s="90"/>
      <c r="H15687" s="90"/>
    </row>
    <row r="15688" spans="1:8">
      <c r="A15688" s="90"/>
      <c r="B15688" s="90"/>
      <c r="C15688" s="90"/>
      <c r="D15688" s="90"/>
      <c r="E15688" s="90"/>
      <c r="F15688" s="90"/>
      <c r="G15688" s="90"/>
      <c r="H15688" s="90"/>
    </row>
    <row r="15689" spans="1:8">
      <c r="A15689" s="90"/>
      <c r="B15689" s="90"/>
      <c r="C15689" s="90"/>
      <c r="D15689" s="90"/>
      <c r="E15689" s="90"/>
      <c r="F15689" s="90"/>
      <c r="G15689" s="90"/>
      <c r="H15689" s="90"/>
    </row>
    <row r="15690" spans="1:8">
      <c r="A15690" s="90"/>
      <c r="B15690" s="90"/>
      <c r="C15690" s="90"/>
      <c r="D15690" s="90"/>
      <c r="E15690" s="90"/>
      <c r="F15690" s="90"/>
      <c r="G15690" s="90"/>
      <c r="H15690" s="90"/>
    </row>
    <row r="15691" spans="1:8">
      <c r="A15691" s="90"/>
      <c r="B15691" s="90"/>
      <c r="C15691" s="90"/>
      <c r="D15691" s="90"/>
      <c r="E15691" s="90"/>
      <c r="F15691" s="90"/>
      <c r="G15691" s="90"/>
      <c r="H15691" s="90"/>
    </row>
    <row r="15692" spans="1:8">
      <c r="A15692" s="90"/>
      <c r="B15692" s="90"/>
      <c r="C15692" s="90"/>
      <c r="D15692" s="90"/>
      <c r="E15692" s="90"/>
      <c r="F15692" s="90"/>
      <c r="G15692" s="90"/>
      <c r="H15692" s="90"/>
    </row>
    <row r="15693" spans="1:8">
      <c r="A15693" s="90"/>
      <c r="B15693" s="90"/>
      <c r="C15693" s="90"/>
      <c r="D15693" s="90"/>
      <c r="E15693" s="90"/>
      <c r="F15693" s="90"/>
      <c r="G15693" s="90"/>
      <c r="H15693" s="90"/>
    </row>
    <row r="15694" spans="1:8">
      <c r="A15694" s="90"/>
      <c r="B15694" s="90"/>
      <c r="C15694" s="90"/>
      <c r="D15694" s="90"/>
      <c r="E15694" s="90"/>
      <c r="F15694" s="90"/>
      <c r="G15694" s="90"/>
      <c r="H15694" s="90"/>
    </row>
    <row r="15695" spans="1:8">
      <c r="A15695" s="90"/>
      <c r="B15695" s="90"/>
      <c r="C15695" s="90"/>
      <c r="D15695" s="90"/>
      <c r="E15695" s="90"/>
      <c r="F15695" s="90"/>
      <c r="G15695" s="90"/>
      <c r="H15695" s="90"/>
    </row>
    <row r="15696" spans="1:8">
      <c r="A15696" s="90"/>
      <c r="B15696" s="90"/>
      <c r="C15696" s="90"/>
      <c r="D15696" s="90"/>
      <c r="E15696" s="90"/>
      <c r="F15696" s="90"/>
      <c r="G15696" s="90"/>
      <c r="H15696" s="90"/>
    </row>
    <row r="15697" spans="1:8">
      <c r="A15697" s="90"/>
      <c r="B15697" s="90"/>
      <c r="C15697" s="90"/>
      <c r="D15697" s="90"/>
      <c r="E15697" s="90"/>
      <c r="F15697" s="90"/>
      <c r="G15697" s="90"/>
      <c r="H15697" s="90"/>
    </row>
    <row r="15698" spans="1:8">
      <c r="A15698" s="90"/>
      <c r="B15698" s="90"/>
      <c r="C15698" s="90"/>
      <c r="D15698" s="90"/>
      <c r="E15698" s="90"/>
      <c r="F15698" s="90"/>
      <c r="G15698" s="90"/>
      <c r="H15698" s="90"/>
    </row>
    <row r="15699" spans="1:8">
      <c r="A15699" s="90"/>
      <c r="B15699" s="90"/>
      <c r="C15699" s="90"/>
      <c r="D15699" s="90"/>
      <c r="E15699" s="90"/>
      <c r="F15699" s="90"/>
      <c r="G15699" s="90"/>
      <c r="H15699" s="90"/>
    </row>
    <row r="15700" spans="1:8">
      <c r="A15700" s="90"/>
      <c r="B15700" s="90"/>
      <c r="C15700" s="90"/>
      <c r="D15700" s="90"/>
      <c r="E15700" s="90"/>
      <c r="F15700" s="90"/>
      <c r="G15700" s="90"/>
      <c r="H15700" s="90"/>
    </row>
    <row r="15701" spans="1:8">
      <c r="A15701" s="90"/>
      <c r="B15701" s="90"/>
      <c r="C15701" s="90"/>
      <c r="D15701" s="90"/>
      <c r="E15701" s="90"/>
      <c r="F15701" s="90"/>
      <c r="G15701" s="90"/>
      <c r="H15701" s="90"/>
    </row>
    <row r="15702" spans="1:8">
      <c r="A15702" s="90"/>
      <c r="B15702" s="90"/>
      <c r="C15702" s="90"/>
      <c r="D15702" s="90"/>
      <c r="E15702" s="90"/>
      <c r="F15702" s="90"/>
      <c r="G15702" s="90"/>
      <c r="H15702" s="90"/>
    </row>
    <row r="15703" spans="1:8">
      <c r="A15703" s="90"/>
      <c r="B15703" s="90"/>
      <c r="C15703" s="90"/>
      <c r="D15703" s="90"/>
      <c r="E15703" s="90"/>
      <c r="F15703" s="90"/>
      <c r="G15703" s="90"/>
      <c r="H15703" s="90"/>
    </row>
    <row r="15704" spans="1:8">
      <c r="A15704" s="90"/>
      <c r="B15704" s="90"/>
      <c r="C15704" s="90"/>
      <c r="D15704" s="90"/>
      <c r="E15704" s="90"/>
      <c r="F15704" s="90"/>
      <c r="G15704" s="90"/>
      <c r="H15704" s="90"/>
    </row>
    <row r="15705" spans="1:8">
      <c r="A15705" s="90"/>
      <c r="B15705" s="90"/>
      <c r="C15705" s="90"/>
      <c r="D15705" s="90"/>
      <c r="E15705" s="90"/>
      <c r="F15705" s="90"/>
      <c r="G15705" s="90"/>
      <c r="H15705" s="90"/>
    </row>
    <row r="15706" spans="1:8">
      <c r="A15706" s="90"/>
      <c r="B15706" s="90"/>
      <c r="C15706" s="90"/>
      <c r="D15706" s="90"/>
      <c r="E15706" s="90"/>
      <c r="F15706" s="90"/>
      <c r="G15706" s="90"/>
      <c r="H15706" s="90"/>
    </row>
    <row r="15707" spans="1:8">
      <c r="A15707" s="90"/>
      <c r="B15707" s="90"/>
      <c r="C15707" s="90"/>
      <c r="D15707" s="90"/>
      <c r="E15707" s="90"/>
      <c r="F15707" s="90"/>
      <c r="G15707" s="90"/>
      <c r="H15707" s="90"/>
    </row>
    <row r="15708" spans="1:8">
      <c r="A15708" s="90"/>
      <c r="B15708" s="90"/>
      <c r="C15708" s="90"/>
      <c r="D15708" s="90"/>
      <c r="E15708" s="90"/>
      <c r="F15708" s="90"/>
      <c r="G15708" s="90"/>
      <c r="H15708" s="90"/>
    </row>
    <row r="15709" spans="1:8">
      <c r="A15709" s="90"/>
      <c r="B15709" s="90"/>
      <c r="C15709" s="90"/>
      <c r="D15709" s="90"/>
      <c r="E15709" s="90"/>
      <c r="F15709" s="90"/>
      <c r="G15709" s="90"/>
      <c r="H15709" s="90"/>
    </row>
    <row r="15710" spans="1:8">
      <c r="A15710" s="90"/>
      <c r="B15710" s="90"/>
      <c r="C15710" s="90"/>
      <c r="D15710" s="90"/>
      <c r="E15710" s="90"/>
      <c r="F15710" s="90"/>
      <c r="G15710" s="90"/>
      <c r="H15710" s="90"/>
    </row>
    <row r="15711" spans="1:8">
      <c r="A15711" s="90"/>
      <c r="B15711" s="90"/>
      <c r="C15711" s="90"/>
      <c r="D15711" s="90"/>
      <c r="E15711" s="90"/>
      <c r="F15711" s="90"/>
      <c r="G15711" s="90"/>
      <c r="H15711" s="90"/>
    </row>
    <row r="15712" spans="1:8">
      <c r="A15712" s="90"/>
      <c r="B15712" s="90"/>
      <c r="C15712" s="90"/>
      <c r="D15712" s="90"/>
      <c r="E15712" s="90"/>
      <c r="F15712" s="90"/>
      <c r="G15712" s="90"/>
      <c r="H15712" s="90"/>
    </row>
    <row r="15713" spans="1:8">
      <c r="A15713" s="90"/>
      <c r="B15713" s="90"/>
      <c r="C15713" s="90"/>
      <c r="D15713" s="90"/>
      <c r="E15713" s="90"/>
      <c r="F15713" s="90"/>
      <c r="G15713" s="90"/>
      <c r="H15713" s="90"/>
    </row>
    <row r="15714" spans="1:8">
      <c r="A15714" s="90"/>
      <c r="B15714" s="90"/>
      <c r="C15714" s="90"/>
      <c r="D15714" s="90"/>
      <c r="E15714" s="90"/>
      <c r="F15714" s="90"/>
      <c r="G15714" s="90"/>
      <c r="H15714" s="90"/>
    </row>
    <row r="15715" spans="1:8">
      <c r="A15715" s="90"/>
      <c r="B15715" s="90"/>
      <c r="C15715" s="90"/>
      <c r="D15715" s="90"/>
      <c r="E15715" s="90"/>
      <c r="F15715" s="90"/>
      <c r="G15715" s="90"/>
      <c r="H15715" s="90"/>
    </row>
    <row r="15716" spans="1:8">
      <c r="A15716" s="90"/>
      <c r="B15716" s="90"/>
      <c r="C15716" s="90"/>
      <c r="D15716" s="90"/>
      <c r="E15716" s="90"/>
      <c r="F15716" s="90"/>
      <c r="G15716" s="90"/>
      <c r="H15716" s="90"/>
    </row>
    <row r="15717" spans="1:8">
      <c r="A15717" s="90"/>
      <c r="B15717" s="90"/>
      <c r="C15717" s="90"/>
      <c r="D15717" s="90"/>
      <c r="E15717" s="90"/>
      <c r="F15717" s="90"/>
      <c r="G15717" s="90"/>
      <c r="H15717" s="90"/>
    </row>
    <row r="15718" spans="1:8">
      <c r="A15718" s="90"/>
      <c r="B15718" s="90"/>
      <c r="C15718" s="90"/>
      <c r="D15718" s="90"/>
      <c r="E15718" s="90"/>
      <c r="F15718" s="90"/>
      <c r="G15718" s="90"/>
      <c r="H15718" s="90"/>
    </row>
    <row r="15719" spans="1:8">
      <c r="A15719" s="90"/>
      <c r="B15719" s="90"/>
      <c r="C15719" s="90"/>
      <c r="D15719" s="90"/>
      <c r="E15719" s="90"/>
      <c r="F15719" s="90"/>
      <c r="G15719" s="90"/>
      <c r="H15719" s="90"/>
    </row>
    <row r="15720" spans="1:8">
      <c r="A15720" s="90"/>
      <c r="B15720" s="90"/>
      <c r="C15720" s="90"/>
      <c r="D15720" s="90"/>
      <c r="E15720" s="90"/>
      <c r="F15720" s="90"/>
      <c r="G15720" s="90"/>
      <c r="H15720" s="90"/>
    </row>
    <row r="15721" spans="1:8">
      <c r="A15721" s="90"/>
      <c r="B15721" s="90"/>
      <c r="C15721" s="90"/>
      <c r="D15721" s="90"/>
      <c r="E15721" s="90"/>
      <c r="F15721" s="90"/>
      <c r="G15721" s="90"/>
      <c r="H15721" s="90"/>
    </row>
    <row r="15722" spans="1:8">
      <c r="A15722" s="90"/>
      <c r="B15722" s="90"/>
      <c r="C15722" s="90"/>
      <c r="D15722" s="90"/>
      <c r="E15722" s="90"/>
      <c r="F15722" s="90"/>
      <c r="G15722" s="90"/>
      <c r="H15722" s="90"/>
    </row>
    <row r="15723" spans="1:8">
      <c r="A15723" s="90"/>
      <c r="B15723" s="90"/>
      <c r="C15723" s="90"/>
      <c r="D15723" s="90"/>
      <c r="E15723" s="90"/>
      <c r="F15723" s="90"/>
      <c r="G15723" s="90"/>
      <c r="H15723" s="90"/>
    </row>
    <row r="15724" spans="1:8">
      <c r="A15724" s="90"/>
      <c r="B15724" s="90"/>
      <c r="C15724" s="90"/>
      <c r="D15724" s="90"/>
      <c r="E15724" s="90"/>
      <c r="F15724" s="90"/>
      <c r="G15724" s="90"/>
      <c r="H15724" s="90"/>
    </row>
    <row r="15725" spans="1:8">
      <c r="A15725" s="90"/>
      <c r="B15725" s="90"/>
      <c r="C15725" s="90"/>
      <c r="D15725" s="90"/>
      <c r="E15725" s="90"/>
      <c r="F15725" s="90"/>
      <c r="G15725" s="90"/>
      <c r="H15725" s="90"/>
    </row>
    <row r="15726" spans="1:8">
      <c r="A15726" s="90"/>
      <c r="B15726" s="90"/>
      <c r="C15726" s="90"/>
      <c r="D15726" s="90"/>
      <c r="E15726" s="90"/>
      <c r="F15726" s="90"/>
      <c r="G15726" s="90"/>
      <c r="H15726" s="90"/>
    </row>
    <row r="15727" spans="1:8">
      <c r="A15727" s="90"/>
      <c r="B15727" s="90"/>
      <c r="C15727" s="90"/>
      <c r="D15727" s="90"/>
      <c r="E15727" s="90"/>
      <c r="F15727" s="90"/>
      <c r="G15727" s="90"/>
      <c r="H15727" s="90"/>
    </row>
    <row r="15728" spans="1:8">
      <c r="A15728" s="90"/>
      <c r="B15728" s="90"/>
      <c r="C15728" s="90"/>
      <c r="D15728" s="90"/>
      <c r="E15728" s="90"/>
      <c r="F15728" s="90"/>
      <c r="G15728" s="90"/>
      <c r="H15728" s="90"/>
    </row>
    <row r="15729" spans="1:8">
      <c r="A15729" s="90"/>
      <c r="B15729" s="90"/>
      <c r="C15729" s="90"/>
      <c r="D15729" s="90"/>
      <c r="E15729" s="90"/>
      <c r="F15729" s="90"/>
      <c r="G15729" s="90"/>
      <c r="H15729" s="90"/>
    </row>
    <row r="15730" spans="1:8">
      <c r="A15730" s="90"/>
      <c r="B15730" s="90"/>
      <c r="C15730" s="90"/>
      <c r="D15730" s="90"/>
      <c r="E15730" s="90"/>
      <c r="F15730" s="90"/>
      <c r="G15730" s="90"/>
      <c r="H15730" s="90"/>
    </row>
    <row r="15731" spans="1:8">
      <c r="A15731" s="90"/>
      <c r="B15731" s="90"/>
      <c r="C15731" s="90"/>
      <c r="D15731" s="90"/>
      <c r="E15731" s="90"/>
      <c r="F15731" s="90"/>
      <c r="G15731" s="90"/>
      <c r="H15731" s="90"/>
    </row>
    <row r="15732" spans="1:8">
      <c r="A15732" s="90"/>
      <c r="B15732" s="90"/>
      <c r="C15732" s="90"/>
      <c r="D15732" s="90"/>
      <c r="E15732" s="90"/>
      <c r="F15732" s="90"/>
      <c r="G15732" s="90"/>
      <c r="H15732" s="90"/>
    </row>
    <row r="15733" spans="1:8">
      <c r="A15733" s="90"/>
      <c r="B15733" s="90"/>
      <c r="C15733" s="90"/>
      <c r="D15733" s="90"/>
      <c r="E15733" s="90"/>
      <c r="F15733" s="90"/>
      <c r="G15733" s="90"/>
      <c r="H15733" s="90"/>
    </row>
    <row r="15734" spans="1:8">
      <c r="A15734" s="90"/>
      <c r="B15734" s="90"/>
      <c r="C15734" s="90"/>
      <c r="D15734" s="90"/>
      <c r="E15734" s="90"/>
      <c r="F15734" s="90"/>
      <c r="G15734" s="90"/>
      <c r="H15734" s="90"/>
    </row>
    <row r="15735" spans="1:8">
      <c r="A15735" s="90"/>
      <c r="B15735" s="90"/>
      <c r="C15735" s="90"/>
      <c r="D15735" s="90"/>
      <c r="E15735" s="90"/>
      <c r="F15735" s="90"/>
      <c r="G15735" s="90"/>
      <c r="H15735" s="90"/>
    </row>
    <row r="15736" spans="1:8">
      <c r="A15736" s="90"/>
      <c r="B15736" s="90"/>
      <c r="C15736" s="90"/>
      <c r="D15736" s="90"/>
      <c r="E15736" s="90"/>
      <c r="F15736" s="90"/>
      <c r="G15736" s="90"/>
      <c r="H15736" s="90"/>
    </row>
    <row r="15737" spans="1:8">
      <c r="A15737" s="90"/>
      <c r="B15737" s="90"/>
      <c r="C15737" s="90"/>
      <c r="D15737" s="90"/>
      <c r="E15737" s="90"/>
      <c r="F15737" s="90"/>
      <c r="G15737" s="90"/>
      <c r="H15737" s="90"/>
    </row>
    <row r="15738" spans="1:8">
      <c r="A15738" s="90"/>
      <c r="B15738" s="90"/>
      <c r="C15738" s="90"/>
      <c r="D15738" s="90"/>
      <c r="E15738" s="90"/>
      <c r="F15738" s="90"/>
      <c r="G15738" s="90"/>
      <c r="H15738" s="90"/>
    </row>
    <row r="15739" spans="1:8">
      <c r="A15739" s="90"/>
      <c r="B15739" s="90"/>
      <c r="C15739" s="90"/>
      <c r="D15739" s="90"/>
      <c r="E15739" s="90"/>
      <c r="F15739" s="90"/>
      <c r="G15739" s="90"/>
      <c r="H15739" s="90"/>
    </row>
    <row r="15740" spans="1:8">
      <c r="A15740" s="90"/>
      <c r="B15740" s="90"/>
      <c r="C15740" s="90"/>
      <c r="D15740" s="90"/>
      <c r="E15740" s="90"/>
      <c r="F15740" s="90"/>
      <c r="G15740" s="90"/>
      <c r="H15740" s="90"/>
    </row>
    <row r="15741" spans="1:8">
      <c r="A15741" s="90"/>
      <c r="B15741" s="90"/>
      <c r="C15741" s="90"/>
      <c r="D15741" s="90"/>
      <c r="E15741" s="90"/>
      <c r="F15741" s="90"/>
      <c r="G15741" s="90"/>
      <c r="H15741" s="90"/>
    </row>
    <row r="15742" spans="1:8">
      <c r="A15742" s="90"/>
      <c r="B15742" s="90"/>
      <c r="C15742" s="90"/>
      <c r="D15742" s="90"/>
      <c r="E15742" s="90"/>
      <c r="F15742" s="90"/>
      <c r="G15742" s="90"/>
      <c r="H15742" s="90"/>
    </row>
    <row r="15743" spans="1:8">
      <c r="A15743" s="90"/>
      <c r="B15743" s="90"/>
      <c r="C15743" s="90"/>
      <c r="D15743" s="90"/>
      <c r="E15743" s="90"/>
      <c r="F15743" s="90"/>
      <c r="G15743" s="90"/>
      <c r="H15743" s="90"/>
    </row>
    <row r="15744" spans="1:8">
      <c r="A15744" s="90"/>
      <c r="B15744" s="90"/>
      <c r="C15744" s="90"/>
      <c r="D15744" s="90"/>
      <c r="E15744" s="90"/>
      <c r="F15744" s="90"/>
      <c r="G15744" s="90"/>
      <c r="H15744" s="90"/>
    </row>
    <row r="15745" spans="1:8">
      <c r="A15745" s="90"/>
      <c r="B15745" s="90"/>
      <c r="C15745" s="90"/>
      <c r="D15745" s="90"/>
      <c r="E15745" s="90"/>
      <c r="F15745" s="90"/>
      <c r="G15745" s="90"/>
      <c r="H15745" s="90"/>
    </row>
    <row r="15746" spans="1:8">
      <c r="A15746" s="90"/>
      <c r="B15746" s="90"/>
      <c r="C15746" s="90"/>
      <c r="D15746" s="90"/>
      <c r="E15746" s="90"/>
      <c r="F15746" s="90"/>
      <c r="G15746" s="90"/>
      <c r="H15746" s="90"/>
    </row>
    <row r="15747" spans="1:8">
      <c r="A15747" s="90"/>
      <c r="B15747" s="90"/>
      <c r="C15747" s="90"/>
      <c r="D15747" s="90"/>
      <c r="E15747" s="90"/>
      <c r="F15747" s="90"/>
      <c r="G15747" s="90"/>
      <c r="H15747" s="90"/>
    </row>
    <row r="15748" spans="1:8">
      <c r="A15748" s="90"/>
      <c r="B15748" s="90"/>
      <c r="C15748" s="90"/>
      <c r="D15748" s="90"/>
      <c r="E15748" s="90"/>
      <c r="F15748" s="90"/>
      <c r="G15748" s="90"/>
      <c r="H15748" s="90"/>
    </row>
    <row r="15749" spans="1:8">
      <c r="A15749" s="90"/>
      <c r="B15749" s="90"/>
      <c r="C15749" s="90"/>
      <c r="D15749" s="90"/>
      <c r="E15749" s="90"/>
      <c r="F15749" s="90"/>
      <c r="G15749" s="90"/>
      <c r="H15749" s="90"/>
    </row>
    <row r="15750" spans="1:8">
      <c r="A15750" s="90"/>
      <c r="B15750" s="90"/>
      <c r="C15750" s="90"/>
      <c r="D15750" s="90"/>
      <c r="E15750" s="90"/>
      <c r="F15750" s="90"/>
      <c r="G15750" s="90"/>
      <c r="H15750" s="90"/>
    </row>
    <row r="15751" spans="1:8">
      <c r="A15751" s="90"/>
      <c r="B15751" s="90"/>
      <c r="C15751" s="90"/>
      <c r="D15751" s="90"/>
      <c r="E15751" s="90"/>
      <c r="F15751" s="90"/>
      <c r="G15751" s="90"/>
      <c r="H15751" s="90"/>
    </row>
    <row r="15752" spans="1:8">
      <c r="A15752" s="90"/>
      <c r="B15752" s="90"/>
      <c r="C15752" s="90"/>
      <c r="D15752" s="90"/>
      <c r="E15752" s="90"/>
      <c r="F15752" s="90"/>
      <c r="G15752" s="90"/>
      <c r="H15752" s="90"/>
    </row>
    <row r="15753" spans="1:8">
      <c r="A15753" s="90"/>
      <c r="B15753" s="90"/>
      <c r="C15753" s="90"/>
      <c r="D15753" s="90"/>
      <c r="E15753" s="90"/>
      <c r="F15753" s="90"/>
      <c r="G15753" s="90"/>
      <c r="H15753" s="90"/>
    </row>
    <row r="15754" spans="1:8">
      <c r="A15754" s="90"/>
      <c r="B15754" s="90"/>
      <c r="C15754" s="90"/>
      <c r="D15754" s="90"/>
      <c r="E15754" s="90"/>
      <c r="F15754" s="90"/>
      <c r="G15754" s="90"/>
      <c r="H15754" s="90"/>
    </row>
    <row r="15755" spans="1:8">
      <c r="A15755" s="90"/>
      <c r="B15755" s="90"/>
      <c r="C15755" s="90"/>
      <c r="D15755" s="90"/>
      <c r="E15755" s="90"/>
      <c r="F15755" s="90"/>
      <c r="G15755" s="90"/>
      <c r="H15755" s="90"/>
    </row>
    <row r="15756" spans="1:8">
      <c r="A15756" s="90"/>
      <c r="B15756" s="90"/>
      <c r="C15756" s="90"/>
      <c r="D15756" s="90"/>
      <c r="E15756" s="90"/>
      <c r="F15756" s="90"/>
      <c r="G15756" s="90"/>
      <c r="H15756" s="90"/>
    </row>
    <row r="15757" spans="1:8">
      <c r="A15757" s="90"/>
      <c r="B15757" s="90"/>
      <c r="C15757" s="90"/>
      <c r="D15757" s="90"/>
      <c r="E15757" s="90"/>
      <c r="F15757" s="90"/>
      <c r="G15757" s="90"/>
      <c r="H15757" s="90"/>
    </row>
    <row r="15758" spans="1:8">
      <c r="A15758" s="90"/>
      <c r="B15758" s="90"/>
      <c r="C15758" s="90"/>
      <c r="D15758" s="90"/>
      <c r="E15758" s="90"/>
      <c r="F15758" s="90"/>
      <c r="G15758" s="90"/>
      <c r="H15758" s="90"/>
    </row>
    <row r="15759" spans="1:8">
      <c r="A15759" s="90"/>
      <c r="B15759" s="90"/>
      <c r="C15759" s="90"/>
      <c r="D15759" s="90"/>
      <c r="E15759" s="90"/>
      <c r="F15759" s="90"/>
      <c r="G15759" s="90"/>
      <c r="H15759" s="90"/>
    </row>
    <row r="15760" spans="1:8">
      <c r="A15760" s="90"/>
      <c r="B15760" s="90"/>
      <c r="C15760" s="90"/>
      <c r="D15760" s="90"/>
      <c r="E15760" s="90"/>
      <c r="F15760" s="90"/>
      <c r="G15760" s="90"/>
      <c r="H15760" s="90"/>
    </row>
    <row r="15761" spans="1:8">
      <c r="A15761" s="90"/>
      <c r="B15761" s="90"/>
      <c r="C15761" s="90"/>
      <c r="D15761" s="90"/>
      <c r="E15761" s="90"/>
      <c r="F15761" s="90"/>
      <c r="G15761" s="90"/>
      <c r="H15761" s="90"/>
    </row>
    <row r="15762" spans="1:8">
      <c r="A15762" s="90"/>
      <c r="B15762" s="90"/>
      <c r="C15762" s="90"/>
      <c r="D15762" s="90"/>
      <c r="E15762" s="90"/>
      <c r="F15762" s="90"/>
      <c r="G15762" s="90"/>
      <c r="H15762" s="90"/>
    </row>
    <row r="15763" spans="1:8">
      <c r="A15763" s="90"/>
      <c r="B15763" s="90"/>
      <c r="C15763" s="90"/>
      <c r="D15763" s="90"/>
      <c r="E15763" s="90"/>
      <c r="F15763" s="90"/>
      <c r="G15763" s="90"/>
      <c r="H15763" s="90"/>
    </row>
    <row r="15764" spans="1:8">
      <c r="A15764" s="90"/>
      <c r="B15764" s="90"/>
      <c r="C15764" s="90"/>
      <c r="D15764" s="90"/>
      <c r="E15764" s="90"/>
      <c r="F15764" s="90"/>
      <c r="G15764" s="90"/>
      <c r="H15764" s="90"/>
    </row>
    <row r="15765" spans="1:8">
      <c r="A15765" s="90"/>
      <c r="B15765" s="90"/>
      <c r="C15765" s="90"/>
      <c r="D15765" s="90"/>
      <c r="E15765" s="90"/>
      <c r="F15765" s="90"/>
      <c r="G15765" s="90"/>
      <c r="H15765" s="90"/>
    </row>
    <row r="15766" spans="1:8">
      <c r="A15766" s="90"/>
      <c r="B15766" s="90"/>
      <c r="C15766" s="90"/>
      <c r="D15766" s="90"/>
      <c r="E15766" s="90"/>
      <c r="F15766" s="90"/>
      <c r="G15766" s="90"/>
      <c r="H15766" s="90"/>
    </row>
    <row r="15767" spans="1:8">
      <c r="A15767" s="90"/>
      <c r="B15767" s="90"/>
      <c r="C15767" s="90"/>
      <c r="D15767" s="90"/>
      <c r="E15767" s="90"/>
      <c r="F15767" s="90"/>
      <c r="G15767" s="90"/>
      <c r="H15767" s="90"/>
    </row>
    <row r="15768" spans="1:8">
      <c r="A15768" s="90"/>
      <c r="B15768" s="90"/>
      <c r="C15768" s="90"/>
      <c r="D15768" s="90"/>
      <c r="E15768" s="90"/>
      <c r="F15768" s="90"/>
      <c r="G15768" s="90"/>
      <c r="H15768" s="90"/>
    </row>
    <row r="15769" spans="1:8">
      <c r="A15769" s="90"/>
      <c r="B15769" s="90"/>
      <c r="C15769" s="90"/>
      <c r="D15769" s="90"/>
      <c r="E15769" s="90"/>
      <c r="F15769" s="90"/>
      <c r="G15769" s="90"/>
      <c r="H15769" s="90"/>
    </row>
    <row r="15770" spans="1:8">
      <c r="A15770" s="90"/>
      <c r="B15770" s="90"/>
      <c r="C15770" s="90"/>
      <c r="D15770" s="90"/>
      <c r="E15770" s="90"/>
      <c r="F15770" s="90"/>
      <c r="G15770" s="90"/>
      <c r="H15770" s="90"/>
    </row>
    <row r="15771" spans="1:8">
      <c r="A15771" s="90"/>
      <c r="B15771" s="90"/>
      <c r="C15771" s="90"/>
      <c r="D15771" s="90"/>
      <c r="E15771" s="90"/>
      <c r="F15771" s="90"/>
      <c r="G15771" s="90"/>
      <c r="H15771" s="90"/>
    </row>
    <row r="15772" spans="1:8">
      <c r="A15772" s="90"/>
      <c r="B15772" s="90"/>
      <c r="C15772" s="90"/>
      <c r="D15772" s="90"/>
      <c r="E15772" s="90"/>
      <c r="F15772" s="90"/>
      <c r="G15772" s="90"/>
      <c r="H15772" s="90"/>
    </row>
    <row r="15773" spans="1:8">
      <c r="A15773" s="90"/>
      <c r="B15773" s="90"/>
      <c r="C15773" s="90"/>
      <c r="D15773" s="90"/>
      <c r="E15773" s="90"/>
      <c r="F15773" s="90"/>
      <c r="G15773" s="90"/>
      <c r="H15773" s="90"/>
    </row>
    <row r="15774" spans="1:8">
      <c r="A15774" s="90"/>
      <c r="B15774" s="90"/>
      <c r="C15774" s="90"/>
      <c r="D15774" s="90"/>
      <c r="E15774" s="90"/>
      <c r="F15774" s="90"/>
      <c r="G15774" s="90"/>
      <c r="H15774" s="90"/>
    </row>
    <row r="15775" spans="1:8">
      <c r="A15775" s="90"/>
      <c r="B15775" s="90"/>
      <c r="C15775" s="90"/>
      <c r="D15775" s="90"/>
      <c r="E15775" s="90"/>
      <c r="F15775" s="90"/>
      <c r="G15775" s="90"/>
      <c r="H15775" s="90"/>
    </row>
    <row r="15776" spans="1:8">
      <c r="A15776" s="90"/>
      <c r="B15776" s="90"/>
      <c r="C15776" s="90"/>
      <c r="D15776" s="90"/>
      <c r="E15776" s="90"/>
      <c r="F15776" s="90"/>
      <c r="G15776" s="90"/>
      <c r="H15776" s="90"/>
    </row>
    <row r="15777" spans="1:8">
      <c r="A15777" s="90"/>
      <c r="B15777" s="90"/>
      <c r="C15777" s="90"/>
      <c r="D15777" s="90"/>
      <c r="E15777" s="90"/>
      <c r="F15777" s="90"/>
      <c r="G15777" s="90"/>
      <c r="H15777" s="90"/>
    </row>
    <row r="15778" spans="1:8">
      <c r="A15778" s="90"/>
      <c r="B15778" s="90"/>
      <c r="C15778" s="90"/>
      <c r="D15778" s="90"/>
      <c r="E15778" s="90"/>
      <c r="F15778" s="90"/>
      <c r="G15778" s="90"/>
      <c r="H15778" s="90"/>
    </row>
    <row r="15779" spans="1:8">
      <c r="A15779" s="90"/>
      <c r="B15779" s="90"/>
      <c r="C15779" s="90"/>
      <c r="D15779" s="90"/>
      <c r="E15779" s="90"/>
      <c r="F15779" s="90"/>
      <c r="G15779" s="90"/>
      <c r="H15779" s="90"/>
    </row>
    <row r="15780" spans="1:8">
      <c r="A15780" s="90"/>
      <c r="B15780" s="90"/>
      <c r="C15780" s="90"/>
      <c r="D15780" s="90"/>
      <c r="E15780" s="90"/>
      <c r="F15780" s="90"/>
      <c r="G15780" s="90"/>
      <c r="H15780" s="90"/>
    </row>
    <row r="15781" spans="1:8">
      <c r="A15781" s="90"/>
      <c r="B15781" s="90"/>
      <c r="C15781" s="90"/>
      <c r="D15781" s="90"/>
      <c r="E15781" s="90"/>
      <c r="F15781" s="90"/>
      <c r="G15781" s="90"/>
      <c r="H15781" s="90"/>
    </row>
    <row r="15782" spans="1:8">
      <c r="A15782" s="90"/>
      <c r="B15782" s="90"/>
      <c r="C15782" s="90"/>
      <c r="D15782" s="90"/>
      <c r="E15782" s="90"/>
      <c r="F15782" s="90"/>
      <c r="G15782" s="90"/>
      <c r="H15782" s="90"/>
    </row>
    <row r="15783" spans="1:8">
      <c r="A15783" s="90"/>
      <c r="B15783" s="90"/>
      <c r="C15783" s="90"/>
      <c r="D15783" s="90"/>
      <c r="E15783" s="90"/>
      <c r="F15783" s="90"/>
      <c r="G15783" s="90"/>
      <c r="H15783" s="90"/>
    </row>
    <row r="15784" spans="1:8">
      <c r="A15784" s="90"/>
      <c r="B15784" s="90"/>
      <c r="C15784" s="90"/>
      <c r="D15784" s="90"/>
      <c r="E15784" s="90"/>
      <c r="F15784" s="90"/>
      <c r="G15784" s="90"/>
      <c r="H15784" s="90"/>
    </row>
    <row r="15785" spans="1:8">
      <c r="A15785" s="90"/>
      <c r="B15785" s="90"/>
      <c r="C15785" s="90"/>
      <c r="D15785" s="90"/>
      <c r="E15785" s="90"/>
      <c r="F15785" s="90"/>
      <c r="G15785" s="90"/>
      <c r="H15785" s="90"/>
    </row>
    <row r="15786" spans="1:8">
      <c r="A15786" s="90"/>
      <c r="B15786" s="90"/>
      <c r="C15786" s="90"/>
      <c r="D15786" s="90"/>
      <c r="E15786" s="90"/>
      <c r="F15786" s="90"/>
      <c r="G15786" s="90"/>
      <c r="H15786" s="90"/>
    </row>
    <row r="15787" spans="1:8">
      <c r="A15787" s="90"/>
      <c r="B15787" s="90"/>
      <c r="C15787" s="90"/>
      <c r="D15787" s="90"/>
      <c r="E15787" s="90"/>
      <c r="F15787" s="90"/>
      <c r="G15787" s="90"/>
      <c r="H15787" s="90"/>
    </row>
    <row r="15788" spans="1:8">
      <c r="A15788" s="90"/>
      <c r="B15788" s="90"/>
      <c r="C15788" s="90"/>
      <c r="D15788" s="90"/>
      <c r="E15788" s="90"/>
      <c r="F15788" s="90"/>
      <c r="G15788" s="90"/>
      <c r="H15788" s="90"/>
    </row>
    <row r="15789" spans="1:8">
      <c r="A15789" s="90"/>
      <c r="B15789" s="90"/>
      <c r="C15789" s="90"/>
      <c r="D15789" s="90"/>
      <c r="E15789" s="90"/>
      <c r="F15789" s="90"/>
      <c r="G15789" s="90"/>
      <c r="H15789" s="90"/>
    </row>
    <row r="15790" spans="1:8">
      <c r="A15790" s="90"/>
      <c r="B15790" s="90"/>
      <c r="C15790" s="90"/>
      <c r="D15790" s="90"/>
      <c r="E15790" s="90"/>
      <c r="F15790" s="90"/>
      <c r="G15790" s="90"/>
      <c r="H15790" s="90"/>
    </row>
    <row r="15791" spans="1:8">
      <c r="A15791" s="90"/>
      <c r="B15791" s="90"/>
      <c r="C15791" s="90"/>
      <c r="D15791" s="90"/>
      <c r="E15791" s="90"/>
      <c r="F15791" s="90"/>
      <c r="G15791" s="90"/>
      <c r="H15791" s="90"/>
    </row>
    <row r="15792" spans="1:8">
      <c r="A15792" s="90"/>
      <c r="B15792" s="90"/>
      <c r="C15792" s="90"/>
      <c r="D15792" s="90"/>
      <c r="E15792" s="90"/>
      <c r="F15792" s="90"/>
      <c r="G15792" s="90"/>
      <c r="H15792" s="90"/>
    </row>
    <row r="15793" spans="1:8">
      <c r="A15793" s="90"/>
      <c r="B15793" s="90"/>
      <c r="C15793" s="90"/>
      <c r="D15793" s="90"/>
      <c r="E15793" s="90"/>
      <c r="F15793" s="90"/>
      <c r="G15793" s="90"/>
      <c r="H15793" s="90"/>
    </row>
    <row r="15794" spans="1:8">
      <c r="A15794" s="90"/>
      <c r="B15794" s="90"/>
      <c r="C15794" s="90"/>
      <c r="D15794" s="90"/>
      <c r="E15794" s="90"/>
      <c r="F15794" s="90"/>
      <c r="G15794" s="90"/>
      <c r="H15794" s="90"/>
    </row>
    <row r="15795" spans="1:8">
      <c r="A15795" s="90"/>
      <c r="B15795" s="90"/>
      <c r="C15795" s="90"/>
      <c r="D15795" s="90"/>
      <c r="E15795" s="90"/>
      <c r="F15795" s="90"/>
      <c r="G15795" s="90"/>
      <c r="H15795" s="90"/>
    </row>
    <row r="15796" spans="1:8">
      <c r="A15796" s="90"/>
      <c r="B15796" s="90"/>
      <c r="C15796" s="90"/>
      <c r="D15796" s="90"/>
      <c r="E15796" s="90"/>
      <c r="F15796" s="90"/>
      <c r="G15796" s="90"/>
      <c r="H15796" s="90"/>
    </row>
    <row r="15797" spans="1:8">
      <c r="A15797" s="90"/>
      <c r="B15797" s="90"/>
      <c r="C15797" s="90"/>
      <c r="D15797" s="90"/>
      <c r="E15797" s="90"/>
      <c r="F15797" s="90"/>
      <c r="G15797" s="90"/>
      <c r="H15797" s="90"/>
    </row>
    <row r="15798" spans="1:8">
      <c r="A15798" s="90"/>
      <c r="B15798" s="90"/>
      <c r="C15798" s="90"/>
      <c r="D15798" s="90"/>
      <c r="E15798" s="90"/>
      <c r="F15798" s="90"/>
      <c r="G15798" s="90"/>
      <c r="H15798" s="90"/>
    </row>
    <row r="15799" spans="1:8">
      <c r="A15799" s="90"/>
      <c r="B15799" s="90"/>
      <c r="C15799" s="90"/>
      <c r="D15799" s="90"/>
      <c r="E15799" s="90"/>
      <c r="F15799" s="90"/>
      <c r="G15799" s="90"/>
      <c r="H15799" s="90"/>
    </row>
    <row r="15800" spans="1:8">
      <c r="A15800" s="90"/>
      <c r="B15800" s="90"/>
      <c r="C15800" s="90"/>
      <c r="D15800" s="90"/>
      <c r="E15800" s="90"/>
      <c r="F15800" s="90"/>
      <c r="G15800" s="90"/>
      <c r="H15800" s="90"/>
    </row>
    <row r="15801" spans="1:8">
      <c r="A15801" s="90"/>
      <c r="B15801" s="90"/>
      <c r="C15801" s="90"/>
      <c r="D15801" s="90"/>
      <c r="E15801" s="90"/>
      <c r="F15801" s="90"/>
      <c r="G15801" s="90"/>
      <c r="H15801" s="90"/>
    </row>
    <row r="15802" spans="1:8">
      <c r="A15802" s="90"/>
      <c r="B15802" s="90"/>
      <c r="C15802" s="90"/>
      <c r="D15802" s="90"/>
      <c r="E15802" s="90"/>
      <c r="F15802" s="90"/>
      <c r="G15802" s="90"/>
      <c r="H15802" s="90"/>
    </row>
    <row r="15803" spans="1:8">
      <c r="A15803" s="90"/>
      <c r="B15803" s="90"/>
      <c r="C15803" s="90"/>
      <c r="D15803" s="90"/>
      <c r="E15803" s="90"/>
      <c r="F15803" s="90"/>
      <c r="G15803" s="90"/>
      <c r="H15803" s="90"/>
    </row>
    <row r="15804" spans="1:8">
      <c r="A15804" s="90"/>
      <c r="B15804" s="90"/>
      <c r="C15804" s="90"/>
      <c r="D15804" s="90"/>
      <c r="E15804" s="90"/>
      <c r="F15804" s="90"/>
      <c r="G15804" s="90"/>
      <c r="H15804" s="90"/>
    </row>
    <row r="15805" spans="1:8">
      <c r="A15805" s="90"/>
      <c r="B15805" s="90"/>
      <c r="C15805" s="90"/>
      <c r="D15805" s="90"/>
      <c r="E15805" s="90"/>
      <c r="F15805" s="90"/>
      <c r="G15805" s="90"/>
      <c r="H15805" s="90"/>
    </row>
    <row r="15806" spans="1:8">
      <c r="A15806" s="90"/>
      <c r="B15806" s="90"/>
      <c r="C15806" s="90"/>
      <c r="D15806" s="90"/>
      <c r="E15806" s="90"/>
      <c r="F15806" s="90"/>
      <c r="G15806" s="90"/>
      <c r="H15806" s="90"/>
    </row>
    <row r="15807" spans="1:8">
      <c r="A15807" s="90"/>
      <c r="B15807" s="90"/>
      <c r="C15807" s="90"/>
      <c r="D15807" s="90"/>
      <c r="E15807" s="90"/>
      <c r="F15807" s="90"/>
      <c r="G15807" s="90"/>
      <c r="H15807" s="90"/>
    </row>
    <row r="15808" spans="1:8">
      <c r="A15808" s="90"/>
      <c r="B15808" s="90"/>
      <c r="C15808" s="90"/>
      <c r="D15808" s="90"/>
      <c r="E15808" s="90"/>
      <c r="F15808" s="90"/>
      <c r="G15808" s="90"/>
      <c r="H15808" s="90"/>
    </row>
    <row r="15809" spans="1:8">
      <c r="A15809" s="90"/>
      <c r="B15809" s="90"/>
      <c r="C15809" s="90"/>
      <c r="D15809" s="90"/>
      <c r="E15809" s="90"/>
      <c r="F15809" s="90"/>
      <c r="G15809" s="90"/>
      <c r="H15809" s="90"/>
    </row>
    <row r="15810" spans="1:8">
      <c r="A15810" s="90"/>
      <c r="B15810" s="90"/>
      <c r="C15810" s="90"/>
      <c r="D15810" s="90"/>
      <c r="E15810" s="90"/>
      <c r="F15810" s="90"/>
      <c r="G15810" s="90"/>
      <c r="H15810" s="90"/>
    </row>
    <row r="15811" spans="1:8">
      <c r="A15811" s="90"/>
      <c r="B15811" s="90"/>
      <c r="C15811" s="90"/>
      <c r="D15811" s="90"/>
      <c r="E15811" s="90"/>
      <c r="F15811" s="90"/>
      <c r="G15811" s="90"/>
      <c r="H15811" s="90"/>
    </row>
    <row r="15812" spans="1:8">
      <c r="A15812" s="90"/>
      <c r="B15812" s="90"/>
      <c r="C15812" s="90"/>
      <c r="D15812" s="90"/>
      <c r="E15812" s="90"/>
      <c r="F15812" s="90"/>
      <c r="G15812" s="90"/>
      <c r="H15812" s="90"/>
    </row>
    <row r="15813" spans="1:8">
      <c r="A15813" s="90"/>
      <c r="B15813" s="90"/>
      <c r="C15813" s="90"/>
      <c r="D15813" s="90"/>
      <c r="E15813" s="90"/>
      <c r="F15813" s="90"/>
      <c r="G15813" s="90"/>
      <c r="H15813" s="90"/>
    </row>
    <row r="15814" spans="1:8">
      <c r="A15814" s="90"/>
      <c r="B15814" s="90"/>
      <c r="C15814" s="90"/>
      <c r="D15814" s="90"/>
      <c r="E15814" s="90"/>
      <c r="F15814" s="90"/>
      <c r="G15814" s="90"/>
      <c r="H15814" s="90"/>
    </row>
    <row r="15815" spans="1:8">
      <c r="A15815" s="90"/>
      <c r="B15815" s="90"/>
      <c r="C15815" s="90"/>
      <c r="D15815" s="90"/>
      <c r="E15815" s="90"/>
      <c r="F15815" s="90"/>
      <c r="G15815" s="90"/>
      <c r="H15815" s="90"/>
    </row>
    <row r="15816" spans="1:8">
      <c r="A15816" s="90"/>
      <c r="B15816" s="90"/>
      <c r="C15816" s="90"/>
      <c r="D15816" s="90"/>
      <c r="E15816" s="90"/>
      <c r="F15816" s="90"/>
      <c r="G15816" s="90"/>
      <c r="H15816" s="90"/>
    </row>
    <row r="15817" spans="1:8">
      <c r="A15817" s="90"/>
      <c r="B15817" s="90"/>
      <c r="C15817" s="90"/>
      <c r="D15817" s="90"/>
      <c r="E15817" s="90"/>
      <c r="F15817" s="90"/>
      <c r="G15817" s="90"/>
      <c r="H15817" s="90"/>
    </row>
    <row r="15818" spans="1:8">
      <c r="A15818" s="90"/>
      <c r="B15818" s="90"/>
      <c r="C15818" s="90"/>
      <c r="D15818" s="90"/>
      <c r="E15818" s="90"/>
      <c r="F15818" s="90"/>
      <c r="G15818" s="90"/>
      <c r="H15818" s="90"/>
    </row>
    <row r="15819" spans="1:8">
      <c r="A15819" s="90"/>
      <c r="B15819" s="90"/>
      <c r="C15819" s="90"/>
      <c r="D15819" s="90"/>
      <c r="E15819" s="90"/>
      <c r="F15819" s="90"/>
      <c r="G15819" s="90"/>
      <c r="H15819" s="90"/>
    </row>
    <row r="15820" spans="1:8">
      <c r="A15820" s="90"/>
      <c r="B15820" s="90"/>
      <c r="C15820" s="90"/>
      <c r="D15820" s="90"/>
      <c r="E15820" s="90"/>
      <c r="F15820" s="90"/>
      <c r="G15820" s="90"/>
      <c r="H15820" s="90"/>
    </row>
    <row r="15821" spans="1:8">
      <c r="A15821" s="90"/>
      <c r="B15821" s="90"/>
      <c r="C15821" s="90"/>
      <c r="D15821" s="90"/>
      <c r="E15821" s="90"/>
      <c r="F15821" s="90"/>
      <c r="G15821" s="90"/>
      <c r="H15821" s="90"/>
    </row>
    <row r="15822" spans="1:8">
      <c r="A15822" s="90"/>
      <c r="B15822" s="90"/>
      <c r="C15822" s="90"/>
      <c r="D15822" s="90"/>
      <c r="E15822" s="90"/>
      <c r="F15822" s="90"/>
      <c r="G15822" s="90"/>
      <c r="H15822" s="90"/>
    </row>
    <row r="15823" spans="1:8">
      <c r="A15823" s="90"/>
      <c r="B15823" s="90"/>
      <c r="C15823" s="90"/>
      <c r="D15823" s="90"/>
      <c r="E15823" s="90"/>
      <c r="F15823" s="90"/>
      <c r="G15823" s="90"/>
      <c r="H15823" s="90"/>
    </row>
    <row r="15824" spans="1:8">
      <c r="A15824" s="90"/>
      <c r="B15824" s="90"/>
      <c r="C15824" s="90"/>
      <c r="D15824" s="90"/>
      <c r="E15824" s="90"/>
      <c r="F15824" s="90"/>
      <c r="G15824" s="90"/>
      <c r="H15824" s="90"/>
    </row>
    <row r="15825" spans="1:8">
      <c r="A15825" s="90"/>
      <c r="B15825" s="90"/>
      <c r="C15825" s="90"/>
      <c r="D15825" s="90"/>
      <c r="E15825" s="90"/>
      <c r="F15825" s="90"/>
      <c r="G15825" s="90"/>
      <c r="H15825" s="90"/>
    </row>
    <row r="15826" spans="1:8">
      <c r="A15826" s="90"/>
      <c r="B15826" s="90"/>
      <c r="C15826" s="90"/>
      <c r="D15826" s="90"/>
      <c r="E15826" s="90"/>
      <c r="F15826" s="90"/>
      <c r="G15826" s="90"/>
      <c r="H15826" s="90"/>
    </row>
    <row r="15827" spans="1:8">
      <c r="A15827" s="90"/>
      <c r="B15827" s="90"/>
      <c r="C15827" s="90"/>
      <c r="D15827" s="90"/>
      <c r="E15827" s="90"/>
      <c r="F15827" s="90"/>
      <c r="G15827" s="90"/>
      <c r="H15827" s="90"/>
    </row>
    <row r="15828" spans="1:8">
      <c r="A15828" s="90"/>
      <c r="B15828" s="90"/>
      <c r="C15828" s="90"/>
      <c r="D15828" s="90"/>
      <c r="E15828" s="90"/>
      <c r="F15828" s="90"/>
      <c r="G15828" s="90"/>
      <c r="H15828" s="90"/>
    </row>
    <row r="15829" spans="1:8">
      <c r="A15829" s="90"/>
      <c r="B15829" s="90"/>
      <c r="C15829" s="90"/>
      <c r="D15829" s="90"/>
      <c r="E15829" s="90"/>
      <c r="F15829" s="90"/>
      <c r="G15829" s="90"/>
      <c r="H15829" s="90"/>
    </row>
    <row r="15830" spans="1:8">
      <c r="A15830" s="90"/>
      <c r="B15830" s="90"/>
      <c r="C15830" s="90"/>
      <c r="D15830" s="90"/>
      <c r="E15830" s="90"/>
      <c r="F15830" s="90"/>
      <c r="G15830" s="90"/>
      <c r="H15830" s="90"/>
    </row>
    <row r="15831" spans="1:8">
      <c r="A15831" s="90"/>
      <c r="B15831" s="90"/>
      <c r="C15831" s="90"/>
      <c r="D15831" s="90"/>
      <c r="E15831" s="90"/>
      <c r="F15831" s="90"/>
      <c r="G15831" s="90"/>
      <c r="H15831" s="90"/>
    </row>
    <row r="15832" spans="1:8">
      <c r="A15832" s="90"/>
      <c r="B15832" s="90"/>
      <c r="C15832" s="90"/>
      <c r="D15832" s="90"/>
      <c r="E15832" s="90"/>
      <c r="F15832" s="90"/>
      <c r="G15832" s="90"/>
      <c r="H15832" s="90"/>
    </row>
    <row r="15833" spans="1:8">
      <c r="A15833" s="90"/>
      <c r="B15833" s="90"/>
      <c r="C15833" s="90"/>
      <c r="D15833" s="90"/>
      <c r="E15833" s="90"/>
      <c r="F15833" s="90"/>
      <c r="G15833" s="90"/>
      <c r="H15833" s="90"/>
    </row>
    <row r="15834" spans="1:8">
      <c r="A15834" s="90"/>
      <c r="B15834" s="90"/>
      <c r="C15834" s="90"/>
      <c r="D15834" s="90"/>
      <c r="E15834" s="90"/>
      <c r="F15834" s="90"/>
      <c r="G15834" s="90"/>
      <c r="H15834" s="90"/>
    </row>
    <row r="15835" spans="1:8">
      <c r="A15835" s="90"/>
      <c r="B15835" s="90"/>
      <c r="C15835" s="90"/>
      <c r="D15835" s="90"/>
      <c r="E15835" s="90"/>
      <c r="F15835" s="90"/>
      <c r="G15835" s="90"/>
      <c r="H15835" s="90"/>
    </row>
    <row r="15836" spans="1:8">
      <c r="A15836" s="90"/>
      <c r="B15836" s="90"/>
      <c r="C15836" s="90"/>
      <c r="D15836" s="90"/>
      <c r="E15836" s="90"/>
      <c r="F15836" s="90"/>
      <c r="G15836" s="90"/>
      <c r="H15836" s="90"/>
    </row>
    <row r="15837" spans="1:8">
      <c r="A15837" s="90"/>
      <c r="B15837" s="90"/>
      <c r="C15837" s="90"/>
      <c r="D15837" s="90"/>
      <c r="E15837" s="90"/>
      <c r="F15837" s="90"/>
      <c r="G15837" s="90"/>
      <c r="H15837" s="90"/>
    </row>
    <row r="15838" spans="1:8">
      <c r="A15838" s="90"/>
      <c r="B15838" s="90"/>
      <c r="C15838" s="90"/>
      <c r="D15838" s="90"/>
      <c r="E15838" s="90"/>
      <c r="F15838" s="90"/>
      <c r="G15838" s="90"/>
      <c r="H15838" s="90"/>
    </row>
    <row r="15839" spans="1:8">
      <c r="A15839" s="90"/>
      <c r="B15839" s="90"/>
      <c r="C15839" s="90"/>
      <c r="D15839" s="90"/>
      <c r="E15839" s="90"/>
      <c r="F15839" s="90"/>
      <c r="G15839" s="90"/>
      <c r="H15839" s="90"/>
    </row>
    <row r="15840" spans="1:8">
      <c r="A15840" s="90"/>
      <c r="B15840" s="90"/>
      <c r="C15840" s="90"/>
      <c r="D15840" s="90"/>
      <c r="E15840" s="90"/>
      <c r="F15840" s="90"/>
      <c r="G15840" s="90"/>
      <c r="H15840" s="90"/>
    </row>
    <row r="15841" spans="1:8">
      <c r="A15841" s="90"/>
      <c r="B15841" s="90"/>
      <c r="C15841" s="90"/>
      <c r="D15841" s="90"/>
      <c r="E15841" s="90"/>
      <c r="F15841" s="90"/>
      <c r="G15841" s="90"/>
      <c r="H15841" s="90"/>
    </row>
    <row r="15842" spans="1:8">
      <c r="A15842" s="90"/>
      <c r="B15842" s="90"/>
      <c r="C15842" s="90"/>
      <c r="D15842" s="90"/>
      <c r="E15842" s="90"/>
      <c r="F15842" s="90"/>
      <c r="G15842" s="90"/>
      <c r="H15842" s="90"/>
    </row>
    <row r="15843" spans="1:8">
      <c r="A15843" s="90"/>
      <c r="B15843" s="90"/>
      <c r="C15843" s="90"/>
      <c r="D15843" s="90"/>
      <c r="E15843" s="90"/>
      <c r="F15843" s="90"/>
      <c r="G15843" s="90"/>
      <c r="H15843" s="90"/>
    </row>
    <row r="15844" spans="1:8">
      <c r="A15844" s="90"/>
      <c r="B15844" s="90"/>
      <c r="C15844" s="90"/>
      <c r="D15844" s="90"/>
      <c r="E15844" s="90"/>
      <c r="F15844" s="90"/>
      <c r="G15844" s="90"/>
      <c r="H15844" s="90"/>
    </row>
    <row r="15845" spans="1:8">
      <c r="A15845" s="90"/>
      <c r="B15845" s="90"/>
      <c r="C15845" s="90"/>
      <c r="D15845" s="90"/>
      <c r="E15845" s="90"/>
      <c r="F15845" s="90"/>
      <c r="G15845" s="90"/>
      <c r="H15845" s="90"/>
    </row>
    <row r="15846" spans="1:8">
      <c r="A15846" s="90"/>
      <c r="B15846" s="90"/>
      <c r="C15846" s="90"/>
      <c r="D15846" s="90"/>
      <c r="E15846" s="90"/>
      <c r="F15846" s="90"/>
      <c r="G15846" s="90"/>
      <c r="H15846" s="90"/>
    </row>
    <row r="15847" spans="1:8">
      <c r="A15847" s="90"/>
      <c r="B15847" s="90"/>
      <c r="C15847" s="90"/>
      <c r="D15847" s="90"/>
      <c r="E15847" s="90"/>
      <c r="F15847" s="90"/>
      <c r="G15847" s="90"/>
      <c r="H15847" s="90"/>
    </row>
    <row r="15848" spans="1:8">
      <c r="A15848" s="90"/>
      <c r="B15848" s="90"/>
      <c r="C15848" s="90"/>
      <c r="D15848" s="90"/>
      <c r="E15848" s="90"/>
      <c r="F15848" s="90"/>
      <c r="G15848" s="90"/>
      <c r="H15848" s="90"/>
    </row>
    <row r="15849" spans="1:8">
      <c r="A15849" s="90"/>
      <c r="B15849" s="90"/>
      <c r="C15849" s="90"/>
      <c r="D15849" s="90"/>
      <c r="E15849" s="90"/>
      <c r="F15849" s="90"/>
      <c r="G15849" s="90"/>
      <c r="H15849" s="90"/>
    </row>
    <row r="15850" spans="1:8">
      <c r="A15850" s="90"/>
      <c r="B15850" s="90"/>
      <c r="C15850" s="90"/>
      <c r="D15850" s="90"/>
      <c r="E15850" s="90"/>
      <c r="F15850" s="90"/>
      <c r="G15850" s="90"/>
      <c r="H15850" s="90"/>
    </row>
    <row r="15851" spans="1:8">
      <c r="A15851" s="90"/>
      <c r="B15851" s="90"/>
      <c r="C15851" s="90"/>
      <c r="D15851" s="90"/>
      <c r="E15851" s="90"/>
      <c r="F15851" s="90"/>
      <c r="G15851" s="90"/>
      <c r="H15851" s="90"/>
    </row>
    <row r="15852" spans="1:8">
      <c r="A15852" s="90"/>
      <c r="B15852" s="90"/>
      <c r="C15852" s="90"/>
      <c r="D15852" s="90"/>
      <c r="E15852" s="90"/>
      <c r="F15852" s="90"/>
      <c r="G15852" s="90"/>
      <c r="H15852" s="90"/>
    </row>
    <row r="15853" spans="1:8">
      <c r="A15853" s="90"/>
      <c r="B15853" s="90"/>
      <c r="C15853" s="90"/>
      <c r="D15853" s="90"/>
      <c r="E15853" s="90"/>
      <c r="F15853" s="90"/>
      <c r="G15853" s="90"/>
      <c r="H15853" s="90"/>
    </row>
    <row r="15854" spans="1:8">
      <c r="A15854" s="90"/>
      <c r="B15854" s="90"/>
      <c r="C15854" s="90"/>
      <c r="D15854" s="90"/>
      <c r="E15854" s="90"/>
      <c r="F15854" s="90"/>
      <c r="G15854" s="90"/>
      <c r="H15854" s="90"/>
    </row>
    <row r="15855" spans="1:8">
      <c r="A15855" s="90"/>
      <c r="B15855" s="90"/>
      <c r="C15855" s="90"/>
      <c r="D15855" s="90"/>
      <c r="E15855" s="90"/>
      <c r="F15855" s="90"/>
      <c r="G15855" s="90"/>
      <c r="H15855" s="90"/>
    </row>
    <row r="15856" spans="1:8">
      <c r="A15856" s="90"/>
      <c r="B15856" s="90"/>
      <c r="C15856" s="90"/>
      <c r="D15856" s="90"/>
      <c r="E15856" s="90"/>
      <c r="F15856" s="90"/>
      <c r="G15856" s="90"/>
      <c r="H15856" s="90"/>
    </row>
    <row r="15857" spans="1:8">
      <c r="A15857" s="90"/>
      <c r="B15857" s="90"/>
      <c r="C15857" s="90"/>
      <c r="D15857" s="90"/>
      <c r="E15857" s="90"/>
      <c r="F15857" s="90"/>
      <c r="G15857" s="90"/>
      <c r="H15857" s="90"/>
    </row>
    <row r="15858" spans="1:8">
      <c r="A15858" s="90"/>
      <c r="B15858" s="90"/>
      <c r="C15858" s="90"/>
      <c r="D15858" s="90"/>
      <c r="E15858" s="90"/>
      <c r="F15858" s="90"/>
      <c r="G15858" s="90"/>
      <c r="H15858" s="90"/>
    </row>
    <row r="15859" spans="1:8">
      <c r="A15859" s="90"/>
      <c r="B15859" s="90"/>
      <c r="C15859" s="90"/>
      <c r="D15859" s="90"/>
      <c r="E15859" s="90"/>
      <c r="F15859" s="90"/>
      <c r="G15859" s="90"/>
      <c r="H15859" s="90"/>
    </row>
    <row r="15860" spans="1:8">
      <c r="A15860" s="90"/>
      <c r="B15860" s="90"/>
      <c r="C15860" s="90"/>
      <c r="D15860" s="90"/>
      <c r="E15860" s="90"/>
      <c r="F15860" s="90"/>
      <c r="G15860" s="90"/>
      <c r="H15860" s="90"/>
    </row>
    <row r="15861" spans="1:8">
      <c r="A15861" s="90"/>
      <c r="B15861" s="90"/>
      <c r="C15861" s="90"/>
      <c r="D15861" s="90"/>
      <c r="E15861" s="90"/>
      <c r="F15861" s="90"/>
      <c r="G15861" s="90"/>
      <c r="H15861" s="90"/>
    </row>
    <row r="15862" spans="1:8">
      <c r="A15862" s="90"/>
      <c r="B15862" s="90"/>
      <c r="C15862" s="90"/>
      <c r="D15862" s="90"/>
      <c r="E15862" s="90"/>
      <c r="F15862" s="90"/>
      <c r="G15862" s="90"/>
      <c r="H15862" s="90"/>
    </row>
    <row r="15863" spans="1:8">
      <c r="A15863" s="90"/>
      <c r="B15863" s="90"/>
      <c r="C15863" s="90"/>
      <c r="D15863" s="90"/>
      <c r="E15863" s="90"/>
      <c r="F15863" s="90"/>
      <c r="G15863" s="90"/>
      <c r="H15863" s="90"/>
    </row>
    <row r="15864" spans="1:8">
      <c r="A15864" s="90"/>
      <c r="B15864" s="90"/>
      <c r="C15864" s="90"/>
      <c r="D15864" s="90"/>
      <c r="E15864" s="90"/>
      <c r="F15864" s="90"/>
      <c r="G15864" s="90"/>
      <c r="H15864" s="90"/>
    </row>
    <row r="15865" spans="1:8">
      <c r="A15865" s="90"/>
      <c r="B15865" s="90"/>
      <c r="C15865" s="90"/>
      <c r="D15865" s="90"/>
      <c r="E15865" s="90"/>
      <c r="F15865" s="90"/>
      <c r="G15865" s="90"/>
      <c r="H15865" s="90"/>
    </row>
    <row r="15866" spans="1:8">
      <c r="A15866" s="90"/>
      <c r="B15866" s="90"/>
      <c r="C15866" s="90"/>
      <c r="D15866" s="90"/>
      <c r="E15866" s="90"/>
      <c r="F15866" s="90"/>
      <c r="G15866" s="90"/>
      <c r="H15866" s="90"/>
    </row>
    <row r="15867" spans="1:8">
      <c r="A15867" s="90"/>
      <c r="B15867" s="90"/>
      <c r="C15867" s="90"/>
      <c r="D15867" s="90"/>
      <c r="E15867" s="90"/>
      <c r="F15867" s="90"/>
      <c r="G15867" s="90"/>
      <c r="H15867" s="90"/>
    </row>
    <row r="15868" spans="1:8">
      <c r="A15868" s="90"/>
      <c r="B15868" s="90"/>
      <c r="C15868" s="90"/>
      <c r="D15868" s="90"/>
      <c r="E15868" s="90"/>
      <c r="F15868" s="90"/>
      <c r="G15868" s="90"/>
      <c r="H15868" s="90"/>
    </row>
    <row r="15869" spans="1:8">
      <c r="A15869" s="90"/>
      <c r="B15869" s="90"/>
      <c r="C15869" s="90"/>
      <c r="D15869" s="90"/>
      <c r="E15869" s="90"/>
      <c r="F15869" s="90"/>
      <c r="G15869" s="90"/>
      <c r="H15869" s="90"/>
    </row>
    <row r="15870" spans="1:8">
      <c r="A15870" s="90"/>
      <c r="B15870" s="90"/>
      <c r="C15870" s="90"/>
      <c r="D15870" s="90"/>
      <c r="E15870" s="90"/>
      <c r="F15870" s="90"/>
      <c r="G15870" s="90"/>
      <c r="H15870" s="90"/>
    </row>
    <row r="15871" spans="1:8">
      <c r="A15871" s="90"/>
      <c r="B15871" s="90"/>
      <c r="C15871" s="90"/>
      <c r="D15871" s="90"/>
      <c r="E15871" s="90"/>
      <c r="F15871" s="90"/>
      <c r="G15871" s="90"/>
      <c r="H15871" s="90"/>
    </row>
    <row r="15872" spans="1:8">
      <c r="A15872" s="90"/>
      <c r="B15872" s="90"/>
      <c r="C15872" s="90"/>
      <c r="D15872" s="90"/>
      <c r="E15872" s="90"/>
      <c r="F15872" s="90"/>
      <c r="G15872" s="90"/>
      <c r="H15872" s="90"/>
    </row>
    <row r="15873" spans="1:8">
      <c r="A15873" s="90"/>
      <c r="B15873" s="90"/>
      <c r="C15873" s="90"/>
      <c r="D15873" s="90"/>
      <c r="E15873" s="90"/>
      <c r="F15873" s="90"/>
      <c r="G15873" s="90"/>
      <c r="H15873" s="90"/>
    </row>
    <row r="15874" spans="1:8">
      <c r="A15874" s="90"/>
      <c r="B15874" s="90"/>
      <c r="C15874" s="90"/>
      <c r="D15874" s="90"/>
      <c r="E15874" s="90"/>
      <c r="F15874" s="90"/>
      <c r="G15874" s="90"/>
      <c r="H15874" s="90"/>
    </row>
    <row r="15875" spans="1:8">
      <c r="A15875" s="90"/>
      <c r="B15875" s="90"/>
      <c r="C15875" s="90"/>
      <c r="D15875" s="90"/>
      <c r="E15875" s="90"/>
      <c r="F15875" s="90"/>
      <c r="G15875" s="90"/>
      <c r="H15875" s="90"/>
    </row>
    <row r="15876" spans="1:8">
      <c r="A15876" s="90"/>
      <c r="B15876" s="90"/>
      <c r="C15876" s="90"/>
      <c r="D15876" s="90"/>
      <c r="E15876" s="90"/>
      <c r="F15876" s="90"/>
      <c r="G15876" s="90"/>
      <c r="H15876" s="90"/>
    </row>
    <row r="15877" spans="1:8">
      <c r="A15877" s="90"/>
      <c r="B15877" s="90"/>
      <c r="C15877" s="90"/>
      <c r="D15877" s="90"/>
      <c r="E15877" s="90"/>
      <c r="F15877" s="90"/>
      <c r="G15877" s="90"/>
      <c r="H15877" s="90"/>
    </row>
    <row r="15878" spans="1:8">
      <c r="A15878" s="90"/>
      <c r="B15878" s="90"/>
      <c r="C15878" s="90"/>
      <c r="D15878" s="90"/>
      <c r="E15878" s="90"/>
      <c r="F15878" s="90"/>
      <c r="G15878" s="90"/>
      <c r="H15878" s="90"/>
    </row>
    <row r="15879" spans="1:8">
      <c r="A15879" s="90"/>
      <c r="B15879" s="90"/>
      <c r="C15879" s="90"/>
      <c r="D15879" s="90"/>
      <c r="E15879" s="90"/>
      <c r="F15879" s="90"/>
      <c r="G15879" s="90"/>
      <c r="H15879" s="90"/>
    </row>
    <row r="15880" spans="1:8">
      <c r="A15880" s="90"/>
      <c r="B15880" s="90"/>
      <c r="C15880" s="90"/>
      <c r="D15880" s="90"/>
      <c r="E15880" s="90"/>
      <c r="F15880" s="90"/>
      <c r="G15880" s="90"/>
      <c r="H15880" s="90"/>
    </row>
    <row r="15881" spans="1:8">
      <c r="A15881" s="90"/>
      <c r="B15881" s="90"/>
      <c r="C15881" s="90"/>
      <c r="D15881" s="90"/>
      <c r="E15881" s="90"/>
      <c r="F15881" s="90"/>
      <c r="G15881" s="90"/>
      <c r="H15881" s="90"/>
    </row>
    <row r="15882" spans="1:8">
      <c r="A15882" s="90"/>
      <c r="B15882" s="90"/>
      <c r="C15882" s="90"/>
      <c r="D15882" s="90"/>
      <c r="E15882" s="90"/>
      <c r="F15882" s="90"/>
      <c r="G15882" s="90"/>
      <c r="H15882" s="90"/>
    </row>
    <row r="15883" spans="1:8">
      <c r="A15883" s="90"/>
      <c r="B15883" s="90"/>
      <c r="C15883" s="90"/>
      <c r="D15883" s="90"/>
      <c r="E15883" s="90"/>
      <c r="F15883" s="90"/>
      <c r="G15883" s="90"/>
      <c r="H15883" s="90"/>
    </row>
    <row r="15884" spans="1:8">
      <c r="A15884" s="90"/>
      <c r="B15884" s="90"/>
      <c r="C15884" s="90"/>
      <c r="D15884" s="90"/>
      <c r="E15884" s="90"/>
      <c r="F15884" s="90"/>
      <c r="G15884" s="90"/>
      <c r="H15884" s="90"/>
    </row>
    <row r="15885" spans="1:8">
      <c r="A15885" s="90"/>
      <c r="B15885" s="90"/>
      <c r="C15885" s="90"/>
      <c r="D15885" s="90"/>
      <c r="E15885" s="90"/>
      <c r="F15885" s="90"/>
      <c r="G15885" s="90"/>
      <c r="H15885" s="90"/>
    </row>
    <row r="15886" spans="1:8">
      <c r="A15886" s="90"/>
      <c r="B15886" s="90"/>
      <c r="C15886" s="90"/>
      <c r="D15886" s="90"/>
      <c r="E15886" s="90"/>
      <c r="F15886" s="90"/>
      <c r="G15886" s="90"/>
      <c r="H15886" s="90"/>
    </row>
    <row r="15887" spans="1:8">
      <c r="A15887" s="90"/>
      <c r="B15887" s="90"/>
      <c r="C15887" s="90"/>
      <c r="D15887" s="90"/>
      <c r="E15887" s="90"/>
      <c r="F15887" s="90"/>
      <c r="G15887" s="90"/>
      <c r="H15887" s="90"/>
    </row>
    <row r="15888" spans="1:8">
      <c r="A15888" s="90"/>
      <c r="B15888" s="90"/>
      <c r="C15888" s="90"/>
      <c r="D15888" s="90"/>
      <c r="E15888" s="90"/>
      <c r="F15888" s="90"/>
      <c r="G15888" s="90"/>
      <c r="H15888" s="90"/>
    </row>
    <row r="15889" spans="1:8">
      <c r="A15889" s="90"/>
      <c r="B15889" s="90"/>
      <c r="C15889" s="90"/>
      <c r="D15889" s="90"/>
      <c r="E15889" s="90"/>
      <c r="F15889" s="90"/>
      <c r="G15889" s="90"/>
      <c r="H15889" s="90"/>
    </row>
    <row r="15890" spans="1:8">
      <c r="A15890" s="90"/>
      <c r="B15890" s="90"/>
      <c r="C15890" s="90"/>
      <c r="D15890" s="90"/>
      <c r="E15890" s="90"/>
      <c r="F15890" s="90"/>
      <c r="G15890" s="90"/>
      <c r="H15890" s="90"/>
    </row>
    <row r="15891" spans="1:8">
      <c r="A15891" s="90"/>
      <c r="B15891" s="90"/>
      <c r="C15891" s="90"/>
      <c r="D15891" s="90"/>
      <c r="E15891" s="90"/>
      <c r="F15891" s="90"/>
      <c r="G15891" s="90"/>
      <c r="H15891" s="90"/>
    </row>
    <row r="15892" spans="1:8">
      <c r="A15892" s="90"/>
      <c r="B15892" s="90"/>
      <c r="C15892" s="90"/>
      <c r="D15892" s="90"/>
      <c r="E15892" s="90"/>
      <c r="F15892" s="90"/>
      <c r="G15892" s="90"/>
      <c r="H15892" s="90"/>
    </row>
    <row r="15893" spans="1:8">
      <c r="A15893" s="90"/>
      <c r="B15893" s="90"/>
      <c r="C15893" s="90"/>
      <c r="D15893" s="90"/>
      <c r="E15893" s="90"/>
      <c r="F15893" s="90"/>
      <c r="G15893" s="90"/>
      <c r="H15893" s="90"/>
    </row>
    <row r="15894" spans="1:8">
      <c r="A15894" s="90"/>
      <c r="B15894" s="90"/>
      <c r="C15894" s="90"/>
      <c r="D15894" s="90"/>
      <c r="E15894" s="90"/>
      <c r="F15894" s="90"/>
      <c r="G15894" s="90"/>
      <c r="H15894" s="90"/>
    </row>
    <row r="15895" spans="1:8">
      <c r="A15895" s="90"/>
      <c r="B15895" s="90"/>
      <c r="C15895" s="90"/>
      <c r="D15895" s="90"/>
      <c r="E15895" s="90"/>
      <c r="F15895" s="90"/>
      <c r="G15895" s="90"/>
      <c r="H15895" s="90"/>
    </row>
    <row r="15896" spans="1:8">
      <c r="A15896" s="90"/>
      <c r="B15896" s="90"/>
      <c r="C15896" s="90"/>
      <c r="D15896" s="90"/>
      <c r="E15896" s="90"/>
      <c r="F15896" s="90"/>
      <c r="G15896" s="90"/>
      <c r="H15896" s="90"/>
    </row>
    <row r="15897" spans="1:8">
      <c r="A15897" s="90"/>
      <c r="B15897" s="90"/>
      <c r="C15897" s="90"/>
      <c r="D15897" s="90"/>
      <c r="E15897" s="90"/>
      <c r="F15897" s="90"/>
      <c r="G15897" s="90"/>
      <c r="H15897" s="90"/>
    </row>
    <row r="15898" spans="1:8">
      <c r="A15898" s="90"/>
      <c r="B15898" s="90"/>
      <c r="C15898" s="90"/>
      <c r="D15898" s="90"/>
      <c r="E15898" s="90"/>
      <c r="F15898" s="90"/>
      <c r="G15898" s="90"/>
      <c r="H15898" s="90"/>
    </row>
    <row r="15899" spans="1:8">
      <c r="A15899" s="90"/>
      <c r="B15899" s="90"/>
      <c r="C15899" s="90"/>
      <c r="D15899" s="90"/>
      <c r="E15899" s="90"/>
      <c r="F15899" s="90"/>
      <c r="G15899" s="90"/>
      <c r="H15899" s="90"/>
    </row>
    <row r="15900" spans="1:8">
      <c r="A15900" s="90"/>
      <c r="B15900" s="90"/>
      <c r="C15900" s="90"/>
      <c r="D15900" s="90"/>
      <c r="E15900" s="90"/>
      <c r="F15900" s="90"/>
      <c r="G15900" s="90"/>
      <c r="H15900" s="90"/>
    </row>
    <row r="15901" spans="1:8">
      <c r="A15901" s="90"/>
      <c r="B15901" s="90"/>
      <c r="C15901" s="90"/>
      <c r="D15901" s="90"/>
      <c r="E15901" s="90"/>
      <c r="F15901" s="90"/>
      <c r="G15901" s="90"/>
      <c r="H15901" s="90"/>
    </row>
    <row r="15902" spans="1:8">
      <c r="A15902" s="90"/>
      <c r="B15902" s="90"/>
      <c r="C15902" s="90"/>
      <c r="D15902" s="90"/>
      <c r="E15902" s="90"/>
      <c r="F15902" s="90"/>
      <c r="G15902" s="90"/>
      <c r="H15902" s="90"/>
    </row>
    <row r="15903" spans="1:8">
      <c r="A15903" s="90"/>
      <c r="B15903" s="90"/>
      <c r="C15903" s="90"/>
      <c r="D15903" s="90"/>
      <c r="E15903" s="90"/>
      <c r="F15903" s="90"/>
      <c r="G15903" s="90"/>
      <c r="H15903" s="90"/>
    </row>
    <row r="15904" spans="1:8">
      <c r="A15904" s="90"/>
      <c r="B15904" s="90"/>
      <c r="C15904" s="90"/>
      <c r="D15904" s="90"/>
      <c r="E15904" s="90"/>
      <c r="F15904" s="90"/>
      <c r="G15904" s="90"/>
      <c r="H15904" s="90"/>
    </row>
    <row r="15905" spans="1:8">
      <c r="A15905" s="90"/>
      <c r="B15905" s="90"/>
      <c r="C15905" s="90"/>
      <c r="D15905" s="90"/>
      <c r="E15905" s="90"/>
      <c r="F15905" s="90"/>
      <c r="G15905" s="90"/>
      <c r="H15905" s="90"/>
    </row>
    <row r="15906" spans="1:8">
      <c r="A15906" s="90"/>
      <c r="B15906" s="90"/>
      <c r="C15906" s="90"/>
      <c r="D15906" s="90"/>
      <c r="E15906" s="90"/>
      <c r="F15906" s="90"/>
      <c r="G15906" s="90"/>
      <c r="H15906" s="90"/>
    </row>
    <row r="15907" spans="1:8">
      <c r="A15907" s="90"/>
      <c r="B15907" s="90"/>
      <c r="C15907" s="90"/>
      <c r="D15907" s="90"/>
      <c r="E15907" s="90"/>
      <c r="F15907" s="90"/>
      <c r="G15907" s="90"/>
      <c r="H15907" s="90"/>
    </row>
    <row r="15908" spans="1:8">
      <c r="A15908" s="90"/>
      <c r="B15908" s="90"/>
      <c r="C15908" s="90"/>
      <c r="D15908" s="90"/>
      <c r="E15908" s="90"/>
      <c r="F15908" s="90"/>
      <c r="G15908" s="90"/>
      <c r="H15908" s="90"/>
    </row>
    <row r="15909" spans="1:8">
      <c r="A15909" s="90"/>
      <c r="B15909" s="90"/>
      <c r="C15909" s="90"/>
      <c r="D15909" s="90"/>
      <c r="E15909" s="90"/>
      <c r="F15909" s="90"/>
      <c r="G15909" s="90"/>
      <c r="H15909" s="90"/>
    </row>
    <row r="15910" spans="1:8">
      <c r="A15910" s="90"/>
      <c r="B15910" s="90"/>
      <c r="C15910" s="90"/>
      <c r="D15910" s="90"/>
      <c r="E15910" s="90"/>
      <c r="F15910" s="90"/>
      <c r="G15910" s="90"/>
      <c r="H15910" s="90"/>
    </row>
    <row r="15911" spans="1:8">
      <c r="A15911" s="90"/>
      <c r="B15911" s="90"/>
      <c r="C15911" s="90"/>
      <c r="D15911" s="90"/>
      <c r="E15911" s="90"/>
      <c r="F15911" s="90"/>
      <c r="G15911" s="90"/>
      <c r="H15911" s="90"/>
    </row>
    <row r="15912" spans="1:8">
      <c r="A15912" s="90"/>
      <c r="B15912" s="90"/>
      <c r="C15912" s="90"/>
      <c r="D15912" s="90"/>
      <c r="E15912" s="90"/>
      <c r="F15912" s="90"/>
      <c r="G15912" s="90"/>
      <c r="H15912" s="90"/>
    </row>
    <row r="15913" spans="1:8">
      <c r="A15913" s="90"/>
      <c r="B15913" s="90"/>
      <c r="C15913" s="90"/>
      <c r="D15913" s="90"/>
      <c r="E15913" s="90"/>
      <c r="F15913" s="90"/>
      <c r="G15913" s="90"/>
      <c r="H15913" s="90"/>
    </row>
    <row r="15914" spans="1:8">
      <c r="A15914" s="90"/>
      <c r="B15914" s="90"/>
      <c r="C15914" s="90"/>
      <c r="D15914" s="90"/>
      <c r="E15914" s="90"/>
      <c r="F15914" s="90"/>
      <c r="G15914" s="90"/>
      <c r="H15914" s="90"/>
    </row>
    <row r="15915" spans="1:8">
      <c r="A15915" s="90"/>
      <c r="B15915" s="90"/>
      <c r="C15915" s="90"/>
      <c r="D15915" s="90"/>
      <c r="E15915" s="90"/>
      <c r="F15915" s="90"/>
      <c r="G15915" s="90"/>
      <c r="H15915" s="90"/>
    </row>
    <row r="15916" spans="1:8">
      <c r="A15916" s="90"/>
      <c r="B15916" s="90"/>
      <c r="C15916" s="90"/>
      <c r="D15916" s="90"/>
      <c r="E15916" s="90"/>
      <c r="F15916" s="90"/>
      <c r="G15916" s="90"/>
      <c r="H15916" s="90"/>
    </row>
    <row r="15917" spans="1:8">
      <c r="A15917" s="90"/>
      <c r="B15917" s="90"/>
      <c r="C15917" s="90"/>
      <c r="D15917" s="90"/>
      <c r="E15917" s="90"/>
      <c r="F15917" s="90"/>
      <c r="G15917" s="90"/>
      <c r="H15917" s="90"/>
    </row>
    <row r="15918" spans="1:8">
      <c r="A15918" s="90"/>
      <c r="B15918" s="90"/>
      <c r="C15918" s="90"/>
      <c r="D15918" s="90"/>
      <c r="E15918" s="90"/>
      <c r="F15918" s="90"/>
      <c r="G15918" s="90"/>
      <c r="H15918" s="90"/>
    </row>
    <row r="15919" spans="1:8">
      <c r="A15919" s="90"/>
      <c r="B15919" s="90"/>
      <c r="C15919" s="90"/>
      <c r="D15919" s="90"/>
      <c r="E15919" s="90"/>
      <c r="F15919" s="90"/>
      <c r="G15919" s="90"/>
      <c r="H15919" s="90"/>
    </row>
    <row r="15920" spans="1:8">
      <c r="A15920" s="90"/>
      <c r="B15920" s="90"/>
      <c r="C15920" s="90"/>
      <c r="D15920" s="90"/>
      <c r="E15920" s="90"/>
      <c r="F15920" s="90"/>
      <c r="G15920" s="90"/>
      <c r="H15920" s="90"/>
    </row>
    <row r="15921" spans="1:8">
      <c r="A15921" s="90"/>
      <c r="B15921" s="90"/>
      <c r="C15921" s="90"/>
      <c r="D15921" s="90"/>
      <c r="E15921" s="90"/>
      <c r="F15921" s="90"/>
      <c r="G15921" s="90"/>
      <c r="H15921" s="90"/>
    </row>
    <row r="15922" spans="1:8">
      <c r="A15922" s="90"/>
      <c r="B15922" s="90"/>
      <c r="C15922" s="90"/>
      <c r="D15922" s="90"/>
      <c r="E15922" s="90"/>
      <c r="F15922" s="90"/>
      <c r="G15922" s="90"/>
      <c r="H15922" s="90"/>
    </row>
    <row r="15923" spans="1:8">
      <c r="A15923" s="90"/>
      <c r="B15923" s="90"/>
      <c r="C15923" s="90"/>
      <c r="D15923" s="90"/>
      <c r="E15923" s="90"/>
      <c r="F15923" s="90"/>
      <c r="G15923" s="90"/>
      <c r="H15923" s="90"/>
    </row>
    <row r="15924" spans="1:8">
      <c r="A15924" s="90"/>
      <c r="B15924" s="90"/>
      <c r="C15924" s="90"/>
      <c r="D15924" s="90"/>
      <c r="E15924" s="90"/>
      <c r="F15924" s="90"/>
      <c r="G15924" s="90"/>
      <c r="H15924" s="90"/>
    </row>
    <row r="15925" spans="1:8">
      <c r="A15925" s="90"/>
      <c r="B15925" s="90"/>
      <c r="C15925" s="90"/>
      <c r="D15925" s="90"/>
      <c r="E15925" s="90"/>
      <c r="F15925" s="90"/>
      <c r="G15925" s="90"/>
      <c r="H15925" s="90"/>
    </row>
    <row r="15926" spans="1:8">
      <c r="A15926" s="90"/>
      <c r="B15926" s="90"/>
      <c r="C15926" s="90"/>
      <c r="D15926" s="90"/>
      <c r="E15926" s="90"/>
      <c r="F15926" s="90"/>
      <c r="G15926" s="90"/>
      <c r="H15926" s="90"/>
    </row>
    <row r="15927" spans="1:8">
      <c r="A15927" s="90"/>
      <c r="B15927" s="90"/>
      <c r="C15927" s="90"/>
      <c r="D15927" s="90"/>
      <c r="E15927" s="90"/>
      <c r="F15927" s="90"/>
      <c r="G15927" s="90"/>
      <c r="H15927" s="90"/>
    </row>
    <row r="15928" spans="1:8">
      <c r="A15928" s="90"/>
      <c r="B15928" s="90"/>
      <c r="C15928" s="90"/>
      <c r="D15928" s="90"/>
      <c r="E15928" s="90"/>
      <c r="F15928" s="90"/>
      <c r="G15928" s="90"/>
      <c r="H15928" s="90"/>
    </row>
    <row r="15929" spans="1:8">
      <c r="A15929" s="90"/>
      <c r="B15929" s="90"/>
      <c r="C15929" s="90"/>
      <c r="D15929" s="90"/>
      <c r="E15929" s="90"/>
      <c r="F15929" s="90"/>
      <c r="G15929" s="90"/>
      <c r="H15929" s="90"/>
    </row>
    <row r="15930" spans="1:8">
      <c r="A15930" s="90"/>
      <c r="B15930" s="90"/>
      <c r="C15930" s="90"/>
      <c r="D15930" s="90"/>
      <c r="E15930" s="90"/>
      <c r="F15930" s="90"/>
      <c r="G15930" s="90"/>
      <c r="H15930" s="90"/>
    </row>
    <row r="15931" spans="1:8">
      <c r="A15931" s="90"/>
      <c r="B15931" s="90"/>
      <c r="C15931" s="90"/>
      <c r="D15931" s="90"/>
      <c r="E15931" s="90"/>
      <c r="F15931" s="90"/>
      <c r="G15931" s="90"/>
      <c r="H15931" s="90"/>
    </row>
    <row r="15932" spans="1:8">
      <c r="A15932" s="90"/>
      <c r="B15932" s="90"/>
      <c r="C15932" s="90"/>
      <c r="D15932" s="90"/>
      <c r="E15932" s="90"/>
      <c r="F15932" s="90"/>
      <c r="G15932" s="90"/>
      <c r="H15932" s="90"/>
    </row>
    <row r="15933" spans="1:8">
      <c r="A15933" s="90"/>
      <c r="B15933" s="90"/>
      <c r="C15933" s="90"/>
      <c r="D15933" s="90"/>
      <c r="E15933" s="90"/>
      <c r="F15933" s="90"/>
      <c r="G15933" s="90"/>
      <c r="H15933" s="90"/>
    </row>
    <row r="15934" spans="1:8">
      <c r="A15934" s="90"/>
      <c r="B15934" s="90"/>
      <c r="C15934" s="90"/>
      <c r="D15934" s="90"/>
      <c r="E15934" s="90"/>
      <c r="F15934" s="90"/>
      <c r="G15934" s="90"/>
      <c r="H15934" s="90"/>
    </row>
    <row r="15935" spans="1:8">
      <c r="A15935" s="90"/>
      <c r="B15935" s="90"/>
      <c r="C15935" s="90"/>
      <c r="D15935" s="90"/>
      <c r="E15935" s="90"/>
      <c r="F15935" s="90"/>
      <c r="G15935" s="90"/>
      <c r="H15935" s="90"/>
    </row>
    <row r="15936" spans="1:8">
      <c r="A15936" s="90"/>
      <c r="B15936" s="90"/>
      <c r="C15936" s="90"/>
      <c r="D15936" s="90"/>
      <c r="E15936" s="90"/>
      <c r="F15936" s="90"/>
      <c r="G15936" s="90"/>
      <c r="H15936" s="90"/>
    </row>
    <row r="15937" spans="1:8">
      <c r="A15937" s="90"/>
      <c r="B15937" s="90"/>
      <c r="C15937" s="90"/>
      <c r="D15937" s="90"/>
      <c r="E15937" s="90"/>
      <c r="F15937" s="90"/>
      <c r="G15937" s="90"/>
      <c r="H15937" s="90"/>
    </row>
    <row r="15938" spans="1:8">
      <c r="A15938" s="90"/>
      <c r="B15938" s="90"/>
      <c r="C15938" s="90"/>
      <c r="D15938" s="90"/>
      <c r="E15938" s="90"/>
      <c r="F15938" s="90"/>
      <c r="G15938" s="90"/>
      <c r="H15938" s="90"/>
    </row>
    <row r="15939" spans="1:8">
      <c r="A15939" s="90"/>
      <c r="B15939" s="90"/>
      <c r="C15939" s="90"/>
      <c r="D15939" s="90"/>
      <c r="E15939" s="90"/>
      <c r="F15939" s="90"/>
      <c r="G15939" s="90"/>
      <c r="H15939" s="90"/>
    </row>
    <row r="15940" spans="1:8">
      <c r="A15940" s="90"/>
      <c r="B15940" s="90"/>
      <c r="C15940" s="90"/>
      <c r="D15940" s="90"/>
      <c r="E15940" s="90"/>
      <c r="F15940" s="90"/>
      <c r="G15940" s="90"/>
      <c r="H15940" s="90"/>
    </row>
    <row r="15941" spans="1:8">
      <c r="A15941" s="90"/>
      <c r="B15941" s="90"/>
      <c r="C15941" s="90"/>
      <c r="D15941" s="90"/>
      <c r="E15941" s="90"/>
      <c r="F15941" s="90"/>
      <c r="G15941" s="90"/>
      <c r="H15941" s="90"/>
    </row>
    <row r="15942" spans="1:8">
      <c r="A15942" s="90"/>
      <c r="B15942" s="90"/>
      <c r="C15942" s="90"/>
      <c r="D15942" s="90"/>
      <c r="E15942" s="90"/>
      <c r="F15942" s="90"/>
      <c r="G15942" s="90"/>
      <c r="H15942" s="90"/>
    </row>
    <row r="15943" spans="1:8">
      <c r="A15943" s="90"/>
      <c r="B15943" s="90"/>
      <c r="C15943" s="90"/>
      <c r="D15943" s="90"/>
      <c r="E15943" s="90"/>
      <c r="F15943" s="90"/>
      <c r="G15943" s="90"/>
      <c r="H15943" s="90"/>
    </row>
    <row r="15944" spans="1:8">
      <c r="A15944" s="90"/>
      <c r="B15944" s="90"/>
      <c r="C15944" s="90"/>
      <c r="D15944" s="90"/>
      <c r="E15944" s="90"/>
      <c r="F15944" s="90"/>
      <c r="G15944" s="90"/>
      <c r="H15944" s="90"/>
    </row>
    <row r="15945" spans="1:8">
      <c r="A15945" s="90"/>
      <c r="B15945" s="90"/>
      <c r="C15945" s="90"/>
      <c r="D15945" s="90"/>
      <c r="E15945" s="90"/>
      <c r="F15945" s="90"/>
      <c r="G15945" s="90"/>
      <c r="H15945" s="90"/>
    </row>
    <row r="15946" spans="1:8">
      <c r="A15946" s="90"/>
      <c r="B15946" s="90"/>
      <c r="C15946" s="90"/>
      <c r="D15946" s="90"/>
      <c r="E15946" s="90"/>
      <c r="F15946" s="90"/>
      <c r="G15946" s="90"/>
      <c r="H15946" s="90"/>
    </row>
    <row r="15947" spans="1:8">
      <c r="A15947" s="90"/>
      <c r="B15947" s="90"/>
      <c r="C15947" s="90"/>
      <c r="D15947" s="90"/>
      <c r="E15947" s="90"/>
      <c r="F15947" s="90"/>
      <c r="G15947" s="90"/>
      <c r="H15947" s="90"/>
    </row>
    <row r="15948" spans="1:8">
      <c r="A15948" s="90"/>
      <c r="B15948" s="90"/>
      <c r="C15948" s="90"/>
      <c r="D15948" s="90"/>
      <c r="E15948" s="90"/>
      <c r="F15948" s="90"/>
      <c r="G15948" s="90"/>
      <c r="H15948" s="90"/>
    </row>
    <row r="15949" spans="1:8">
      <c r="A15949" s="90"/>
      <c r="B15949" s="90"/>
      <c r="C15949" s="90"/>
      <c r="D15949" s="90"/>
      <c r="E15949" s="90"/>
      <c r="F15949" s="90"/>
      <c r="G15949" s="90"/>
      <c r="H15949" s="90"/>
    </row>
    <row r="15950" spans="1:8">
      <c r="A15950" s="90"/>
      <c r="B15950" s="90"/>
      <c r="C15950" s="90"/>
      <c r="D15950" s="90"/>
      <c r="E15950" s="90"/>
      <c r="F15950" s="90"/>
      <c r="G15950" s="90"/>
      <c r="H15950" s="90"/>
    </row>
    <row r="15951" spans="1:8">
      <c r="A15951" s="90"/>
      <c r="B15951" s="90"/>
      <c r="C15951" s="90"/>
      <c r="D15951" s="90"/>
      <c r="E15951" s="90"/>
      <c r="F15951" s="90"/>
      <c r="G15951" s="90"/>
      <c r="H15951" s="90"/>
    </row>
    <row r="15952" spans="1:8">
      <c r="A15952" s="90"/>
      <c r="B15952" s="90"/>
      <c r="C15952" s="90"/>
      <c r="D15952" s="90"/>
      <c r="E15952" s="90"/>
      <c r="F15952" s="90"/>
      <c r="G15952" s="90"/>
      <c r="H15952" s="90"/>
    </row>
    <row r="15953" spans="1:8">
      <c r="A15953" s="90"/>
      <c r="B15953" s="90"/>
      <c r="C15953" s="90"/>
      <c r="D15953" s="90"/>
      <c r="E15953" s="90"/>
      <c r="F15953" s="90"/>
      <c r="G15953" s="90"/>
      <c r="H15953" s="90"/>
    </row>
    <row r="15954" spans="1:8">
      <c r="A15954" s="90"/>
      <c r="B15954" s="90"/>
      <c r="C15954" s="90"/>
      <c r="D15954" s="90"/>
      <c r="E15954" s="90"/>
      <c r="F15954" s="90"/>
      <c r="G15954" s="90"/>
      <c r="H15954" s="90"/>
    </row>
    <row r="15955" spans="1:8">
      <c r="A15955" s="90"/>
      <c r="B15955" s="90"/>
      <c r="C15955" s="90"/>
      <c r="D15955" s="90"/>
      <c r="E15955" s="90"/>
      <c r="F15955" s="90"/>
      <c r="G15955" s="90"/>
      <c r="H15955" s="90"/>
    </row>
    <row r="15956" spans="1:8">
      <c r="A15956" s="90"/>
      <c r="B15956" s="90"/>
      <c r="C15956" s="90"/>
      <c r="D15956" s="90"/>
      <c r="E15956" s="90"/>
      <c r="F15956" s="90"/>
      <c r="G15956" s="90"/>
      <c r="H15956" s="90"/>
    </row>
    <row r="15957" spans="1:8">
      <c r="A15957" s="90"/>
      <c r="B15957" s="90"/>
      <c r="C15957" s="90"/>
      <c r="D15957" s="90"/>
      <c r="E15957" s="90"/>
      <c r="F15957" s="90"/>
      <c r="G15957" s="90"/>
      <c r="H15957" s="90"/>
    </row>
    <row r="15958" spans="1:8">
      <c r="A15958" s="90"/>
      <c r="B15958" s="90"/>
      <c r="C15958" s="90"/>
      <c r="D15958" s="90"/>
      <c r="E15958" s="90"/>
      <c r="F15958" s="90"/>
      <c r="G15958" s="90"/>
      <c r="H15958" s="90"/>
    </row>
    <row r="15959" spans="1:8">
      <c r="A15959" s="90"/>
      <c r="B15959" s="90"/>
      <c r="C15959" s="90"/>
      <c r="D15959" s="90"/>
      <c r="E15959" s="90"/>
      <c r="F15959" s="90"/>
      <c r="G15959" s="90"/>
      <c r="H15959" s="90"/>
    </row>
    <row r="15960" spans="1:8">
      <c r="A15960" s="90"/>
      <c r="B15960" s="90"/>
      <c r="C15960" s="90"/>
      <c r="D15960" s="90"/>
      <c r="E15960" s="90"/>
      <c r="F15960" s="90"/>
      <c r="G15960" s="90"/>
      <c r="H15960" s="90"/>
    </row>
    <row r="15961" spans="1:8">
      <c r="A15961" s="90"/>
      <c r="B15961" s="90"/>
      <c r="C15961" s="90"/>
      <c r="D15961" s="90"/>
      <c r="E15961" s="90"/>
      <c r="F15961" s="90"/>
      <c r="G15961" s="90"/>
      <c r="H15961" s="90"/>
    </row>
    <row r="15962" spans="1:8">
      <c r="A15962" s="90"/>
      <c r="B15962" s="90"/>
      <c r="C15962" s="90"/>
      <c r="D15962" s="90"/>
      <c r="E15962" s="90"/>
      <c r="F15962" s="90"/>
      <c r="G15962" s="90"/>
      <c r="H15962" s="90"/>
    </row>
    <row r="15963" spans="1:8">
      <c r="A15963" s="90"/>
      <c r="B15963" s="90"/>
      <c r="C15963" s="90"/>
      <c r="D15963" s="90"/>
      <c r="E15963" s="90"/>
      <c r="F15963" s="90"/>
      <c r="G15963" s="90"/>
      <c r="H15963" s="90"/>
    </row>
    <row r="15964" spans="1:8">
      <c r="A15964" s="90"/>
      <c r="B15964" s="90"/>
      <c r="C15964" s="90"/>
      <c r="D15964" s="90"/>
      <c r="E15964" s="90"/>
      <c r="F15964" s="90"/>
      <c r="G15964" s="90"/>
      <c r="H15964" s="90"/>
    </row>
    <row r="15965" spans="1:8">
      <c r="A15965" s="90"/>
      <c r="B15965" s="90"/>
      <c r="C15965" s="90"/>
      <c r="D15965" s="90"/>
      <c r="E15965" s="90"/>
      <c r="F15965" s="90"/>
      <c r="G15965" s="90"/>
      <c r="H15965" s="90"/>
    </row>
    <row r="15966" spans="1:8">
      <c r="A15966" s="90"/>
      <c r="B15966" s="90"/>
      <c r="C15966" s="90"/>
      <c r="D15966" s="90"/>
      <c r="E15966" s="90"/>
      <c r="F15966" s="90"/>
      <c r="G15966" s="90"/>
      <c r="H15966" s="90"/>
    </row>
    <row r="15967" spans="1:8">
      <c r="A15967" s="90"/>
      <c r="B15967" s="90"/>
      <c r="C15967" s="90"/>
      <c r="D15967" s="90"/>
      <c r="E15967" s="90"/>
      <c r="F15967" s="90"/>
      <c r="G15967" s="90"/>
      <c r="H15967" s="90"/>
    </row>
    <row r="15968" spans="1:8">
      <c r="A15968" s="90"/>
      <c r="B15968" s="90"/>
      <c r="C15968" s="90"/>
      <c r="D15968" s="90"/>
      <c r="E15968" s="90"/>
      <c r="F15968" s="90"/>
      <c r="G15968" s="90"/>
      <c r="H15968" s="90"/>
    </row>
    <row r="15969" spans="1:8">
      <c r="A15969" s="90"/>
      <c r="B15969" s="90"/>
      <c r="C15969" s="90"/>
      <c r="D15969" s="90"/>
      <c r="E15969" s="90"/>
      <c r="F15969" s="90"/>
      <c r="G15969" s="90"/>
      <c r="H15969" s="90"/>
    </row>
    <row r="15970" spans="1:8">
      <c r="A15970" s="90"/>
      <c r="B15970" s="90"/>
      <c r="C15970" s="90"/>
      <c r="D15970" s="90"/>
      <c r="E15970" s="90"/>
      <c r="F15970" s="90"/>
      <c r="G15970" s="90"/>
      <c r="H15970" s="90"/>
    </row>
    <row r="15971" spans="1:8">
      <c r="A15971" s="90"/>
      <c r="B15971" s="90"/>
      <c r="C15971" s="90"/>
      <c r="D15971" s="90"/>
      <c r="E15971" s="90"/>
      <c r="F15971" s="90"/>
      <c r="G15971" s="90"/>
      <c r="H15971" s="90"/>
    </row>
    <row r="15972" spans="1:8">
      <c r="A15972" s="90"/>
      <c r="B15972" s="90"/>
      <c r="C15972" s="90"/>
      <c r="D15972" s="90"/>
      <c r="E15972" s="90"/>
      <c r="F15972" s="90"/>
      <c r="G15972" s="90"/>
      <c r="H15972" s="90"/>
    </row>
    <row r="15973" spans="1:8">
      <c r="A15973" s="90"/>
      <c r="B15973" s="90"/>
      <c r="C15973" s="90"/>
      <c r="D15973" s="90"/>
      <c r="E15973" s="90"/>
      <c r="F15973" s="90"/>
      <c r="G15973" s="90"/>
      <c r="H15973" s="90"/>
    </row>
    <row r="15974" spans="1:8">
      <c r="A15974" s="90"/>
      <c r="B15974" s="90"/>
      <c r="C15974" s="90"/>
      <c r="D15974" s="90"/>
      <c r="E15974" s="90"/>
      <c r="F15974" s="90"/>
      <c r="G15974" s="90"/>
      <c r="H15974" s="90"/>
    </row>
    <row r="15975" spans="1:8">
      <c r="A15975" s="90"/>
      <c r="B15975" s="90"/>
      <c r="C15975" s="90"/>
      <c r="D15975" s="90"/>
      <c r="E15975" s="90"/>
      <c r="F15975" s="90"/>
      <c r="G15975" s="90"/>
      <c r="H15975" s="90"/>
    </row>
    <row r="15976" spans="1:8">
      <c r="A15976" s="90"/>
      <c r="B15976" s="90"/>
      <c r="C15976" s="90"/>
      <c r="D15976" s="90"/>
      <c r="E15976" s="90"/>
      <c r="F15976" s="90"/>
      <c r="G15976" s="90"/>
      <c r="H15976" s="90"/>
    </row>
    <row r="15977" spans="1:8">
      <c r="A15977" s="90"/>
      <c r="B15977" s="90"/>
      <c r="C15977" s="90"/>
      <c r="D15977" s="90"/>
      <c r="E15977" s="90"/>
      <c r="F15977" s="90"/>
      <c r="G15977" s="90"/>
      <c r="H15977" s="90"/>
    </row>
    <row r="15978" spans="1:8">
      <c r="A15978" s="90"/>
      <c r="B15978" s="90"/>
      <c r="C15978" s="90"/>
      <c r="D15978" s="90"/>
      <c r="E15978" s="90"/>
      <c r="F15978" s="90"/>
      <c r="G15978" s="90"/>
      <c r="H15978" s="90"/>
    </row>
    <row r="15979" spans="1:8">
      <c r="A15979" s="90"/>
      <c r="B15979" s="90"/>
      <c r="C15979" s="90"/>
      <c r="D15979" s="90"/>
      <c r="E15979" s="90"/>
      <c r="F15979" s="90"/>
      <c r="G15979" s="90"/>
      <c r="H15979" s="90"/>
    </row>
    <row r="15980" spans="1:8">
      <c r="A15980" s="90"/>
      <c r="B15980" s="90"/>
      <c r="C15980" s="90"/>
      <c r="D15980" s="90"/>
      <c r="E15980" s="90"/>
      <c r="F15980" s="90"/>
      <c r="G15980" s="90"/>
      <c r="H15980" s="90"/>
    </row>
    <row r="15981" spans="1:8">
      <c r="A15981" s="90"/>
      <c r="B15981" s="90"/>
      <c r="C15981" s="90"/>
      <c r="D15981" s="90"/>
      <c r="E15981" s="90"/>
      <c r="F15981" s="90"/>
      <c r="G15981" s="90"/>
      <c r="H15981" s="90"/>
    </row>
    <row r="15982" spans="1:8">
      <c r="A15982" s="90"/>
      <c r="B15982" s="90"/>
      <c r="C15982" s="90"/>
      <c r="D15982" s="90"/>
      <c r="E15982" s="90"/>
      <c r="F15982" s="90"/>
      <c r="G15982" s="90"/>
      <c r="H15982" s="90"/>
    </row>
    <row r="15983" spans="1:8">
      <c r="A15983" s="90"/>
      <c r="B15983" s="90"/>
      <c r="C15983" s="90"/>
      <c r="D15983" s="90"/>
      <c r="E15983" s="90"/>
      <c r="F15983" s="90"/>
      <c r="G15983" s="90"/>
      <c r="H15983" s="90"/>
    </row>
    <row r="15984" spans="1:8">
      <c r="A15984" s="90"/>
      <c r="B15984" s="90"/>
      <c r="C15984" s="90"/>
      <c r="D15984" s="90"/>
      <c r="E15984" s="90"/>
      <c r="F15984" s="90"/>
      <c r="G15984" s="90"/>
      <c r="H15984" s="90"/>
    </row>
    <row r="15985" spans="1:8">
      <c r="A15985" s="90"/>
      <c r="B15985" s="90"/>
      <c r="C15985" s="90"/>
      <c r="D15985" s="90"/>
      <c r="E15985" s="90"/>
      <c r="F15985" s="90"/>
      <c r="G15985" s="90"/>
      <c r="H15985" s="90"/>
    </row>
    <row r="15986" spans="1:8">
      <c r="A15986" s="90"/>
      <c r="B15986" s="90"/>
      <c r="C15986" s="90"/>
      <c r="D15986" s="90"/>
      <c r="E15986" s="90"/>
      <c r="F15986" s="90"/>
      <c r="G15986" s="90"/>
      <c r="H15986" s="90"/>
    </row>
    <row r="15987" spans="1:8">
      <c r="A15987" s="90"/>
      <c r="B15987" s="90"/>
      <c r="C15987" s="90"/>
      <c r="D15987" s="90"/>
      <c r="E15987" s="90"/>
      <c r="F15987" s="90"/>
      <c r="G15987" s="90"/>
      <c r="H15987" s="90"/>
    </row>
    <row r="15988" spans="1:8">
      <c r="A15988" s="90"/>
      <c r="B15988" s="90"/>
      <c r="C15988" s="90"/>
      <c r="D15988" s="90"/>
      <c r="E15988" s="90"/>
      <c r="F15988" s="90"/>
      <c r="G15988" s="90"/>
      <c r="H15988" s="90"/>
    </row>
    <row r="15989" spans="1:8">
      <c r="A15989" s="90"/>
      <c r="B15989" s="90"/>
      <c r="C15989" s="90"/>
      <c r="D15989" s="90"/>
      <c r="E15989" s="90"/>
      <c r="F15989" s="90"/>
      <c r="G15989" s="90"/>
      <c r="H15989" s="90"/>
    </row>
    <row r="15990" spans="1:8">
      <c r="A15990" s="90"/>
      <c r="B15990" s="90"/>
      <c r="C15990" s="90"/>
      <c r="D15990" s="90"/>
      <c r="E15990" s="90"/>
      <c r="F15990" s="90"/>
      <c r="G15990" s="90"/>
      <c r="H15990" s="90"/>
    </row>
    <row r="15991" spans="1:8">
      <c r="A15991" s="90"/>
      <c r="B15991" s="90"/>
      <c r="C15991" s="90"/>
      <c r="D15991" s="90"/>
      <c r="E15991" s="90"/>
      <c r="F15991" s="90"/>
      <c r="G15991" s="90"/>
      <c r="H15991" s="90"/>
    </row>
    <row r="15992" spans="1:8">
      <c r="A15992" s="90"/>
      <c r="B15992" s="90"/>
      <c r="C15992" s="90"/>
      <c r="D15992" s="90"/>
      <c r="E15992" s="90"/>
      <c r="F15992" s="90"/>
      <c r="G15992" s="90"/>
      <c r="H15992" s="90"/>
    </row>
    <row r="15993" spans="1:8">
      <c r="A15993" s="90"/>
      <c r="B15993" s="90"/>
      <c r="C15993" s="90"/>
      <c r="D15993" s="90"/>
      <c r="E15993" s="90"/>
      <c r="F15993" s="90"/>
      <c r="G15993" s="90"/>
      <c r="H15993" s="90"/>
    </row>
    <row r="15994" spans="1:8">
      <c r="A15994" s="90"/>
      <c r="B15994" s="90"/>
      <c r="C15994" s="90"/>
      <c r="D15994" s="90"/>
      <c r="E15994" s="90"/>
      <c r="F15994" s="90"/>
      <c r="G15994" s="90"/>
      <c r="H15994" s="90"/>
    </row>
    <row r="15995" spans="1:8">
      <c r="A15995" s="90"/>
      <c r="B15995" s="90"/>
      <c r="C15995" s="90"/>
      <c r="D15995" s="90"/>
      <c r="E15995" s="90"/>
      <c r="F15995" s="90"/>
      <c r="G15995" s="90"/>
      <c r="H15995" s="90"/>
    </row>
    <row r="15996" spans="1:8">
      <c r="A15996" s="90"/>
      <c r="B15996" s="90"/>
      <c r="C15996" s="90"/>
      <c r="D15996" s="90"/>
      <c r="E15996" s="90"/>
      <c r="F15996" s="90"/>
      <c r="G15996" s="90"/>
      <c r="H15996" s="90"/>
    </row>
    <row r="15997" spans="1:8">
      <c r="A15997" s="90"/>
      <c r="B15997" s="90"/>
      <c r="C15997" s="90"/>
      <c r="D15997" s="90"/>
      <c r="E15997" s="90"/>
      <c r="F15997" s="90"/>
      <c r="G15997" s="90"/>
      <c r="H15997" s="90"/>
    </row>
    <row r="15998" spans="1:8">
      <c r="A15998" s="90"/>
      <c r="B15998" s="90"/>
      <c r="C15998" s="90"/>
      <c r="D15998" s="90"/>
      <c r="E15998" s="90"/>
      <c r="F15998" s="90"/>
      <c r="G15998" s="90"/>
      <c r="H15998" s="90"/>
    </row>
    <row r="15999" spans="1:8">
      <c r="A15999" s="90"/>
      <c r="B15999" s="90"/>
      <c r="C15999" s="90"/>
      <c r="D15999" s="90"/>
      <c r="E15999" s="90"/>
      <c r="F15999" s="90"/>
      <c r="G15999" s="90"/>
      <c r="H15999" s="90"/>
    </row>
    <row r="16000" spans="1:8">
      <c r="A16000" s="90"/>
      <c r="B16000" s="90"/>
      <c r="C16000" s="90"/>
      <c r="D16000" s="90"/>
      <c r="E16000" s="90"/>
      <c r="F16000" s="90"/>
      <c r="G16000" s="90"/>
      <c r="H16000" s="90"/>
    </row>
    <row r="16001" spans="1:8">
      <c r="A16001" s="90"/>
      <c r="B16001" s="90"/>
      <c r="C16001" s="90"/>
      <c r="D16001" s="90"/>
      <c r="E16001" s="90"/>
      <c r="F16001" s="90"/>
      <c r="G16001" s="90"/>
      <c r="H16001" s="90"/>
    </row>
    <row r="16002" spans="1:8">
      <c r="A16002" s="90"/>
      <c r="B16002" s="90"/>
      <c r="C16002" s="90"/>
      <c r="D16002" s="90"/>
      <c r="E16002" s="90"/>
      <c r="F16002" s="90"/>
      <c r="G16002" s="90"/>
      <c r="H16002" s="90"/>
    </row>
    <row r="16003" spans="1:8">
      <c r="A16003" s="90"/>
      <c r="B16003" s="90"/>
      <c r="C16003" s="90"/>
      <c r="D16003" s="90"/>
      <c r="E16003" s="90"/>
      <c r="F16003" s="90"/>
      <c r="G16003" s="90"/>
      <c r="H16003" s="90"/>
    </row>
    <row r="16004" spans="1:8">
      <c r="A16004" s="90"/>
      <c r="B16004" s="90"/>
      <c r="C16004" s="90"/>
      <c r="D16004" s="90"/>
      <c r="E16004" s="90"/>
      <c r="F16004" s="90"/>
      <c r="G16004" s="90"/>
      <c r="H16004" s="90"/>
    </row>
    <row r="16005" spans="1:8">
      <c r="A16005" s="90"/>
      <c r="B16005" s="90"/>
      <c r="C16005" s="90"/>
      <c r="D16005" s="90"/>
      <c r="E16005" s="90"/>
      <c r="F16005" s="90"/>
      <c r="G16005" s="90"/>
      <c r="H16005" s="90"/>
    </row>
    <row r="16006" spans="1:8">
      <c r="A16006" s="90"/>
      <c r="B16006" s="90"/>
      <c r="C16006" s="90"/>
      <c r="D16006" s="90"/>
      <c r="E16006" s="90"/>
      <c r="F16006" s="90"/>
      <c r="G16006" s="90"/>
      <c r="H16006" s="90"/>
    </row>
    <row r="16007" spans="1:8">
      <c r="A16007" s="90"/>
      <c r="B16007" s="90"/>
      <c r="C16007" s="90"/>
      <c r="D16007" s="90"/>
      <c r="E16007" s="90"/>
      <c r="F16007" s="90"/>
      <c r="G16007" s="90"/>
      <c r="H16007" s="90"/>
    </row>
    <row r="16008" spans="1:8">
      <c r="A16008" s="90"/>
      <c r="B16008" s="90"/>
      <c r="C16008" s="90"/>
      <c r="D16008" s="90"/>
      <c r="E16008" s="90"/>
      <c r="F16008" s="90"/>
      <c r="G16008" s="90"/>
      <c r="H16008" s="90"/>
    </row>
    <row r="16009" spans="1:8">
      <c r="A16009" s="90"/>
      <c r="B16009" s="90"/>
      <c r="C16009" s="90"/>
      <c r="D16009" s="90"/>
      <c r="E16009" s="90"/>
      <c r="F16009" s="90"/>
      <c r="G16009" s="90"/>
      <c r="H16009" s="90"/>
    </row>
    <row r="16010" spans="1:8">
      <c r="A16010" s="90"/>
      <c r="B16010" s="90"/>
      <c r="C16010" s="90"/>
      <c r="D16010" s="90"/>
      <c r="E16010" s="90"/>
      <c r="F16010" s="90"/>
      <c r="G16010" s="90"/>
      <c r="H16010" s="90"/>
    </row>
    <row r="16011" spans="1:8">
      <c r="A16011" s="90"/>
      <c r="B16011" s="90"/>
      <c r="C16011" s="90"/>
      <c r="D16011" s="90"/>
      <c r="E16011" s="90"/>
      <c r="F16011" s="90"/>
      <c r="G16011" s="90"/>
      <c r="H16011" s="90"/>
    </row>
    <row r="16012" spans="1:8">
      <c r="A16012" s="90"/>
      <c r="B16012" s="90"/>
      <c r="C16012" s="90"/>
      <c r="D16012" s="90"/>
      <c r="E16012" s="90"/>
      <c r="F16012" s="90"/>
      <c r="G16012" s="90"/>
      <c r="H16012" s="90"/>
    </row>
    <row r="16013" spans="1:8">
      <c r="A16013" s="90"/>
      <c r="B16013" s="90"/>
      <c r="C16013" s="90"/>
      <c r="D16013" s="90"/>
      <c r="E16013" s="90"/>
      <c r="F16013" s="90"/>
      <c r="G16013" s="90"/>
      <c r="H16013" s="90"/>
    </row>
    <row r="16014" spans="1:8">
      <c r="A16014" s="90"/>
      <c r="B16014" s="90"/>
      <c r="C16014" s="90"/>
      <c r="D16014" s="90"/>
      <c r="E16014" s="90"/>
      <c r="F16014" s="90"/>
      <c r="G16014" s="90"/>
      <c r="H16014" s="90"/>
    </row>
    <row r="16015" spans="1:8">
      <c r="A16015" s="90"/>
      <c r="B16015" s="90"/>
      <c r="C16015" s="90"/>
      <c r="D16015" s="90"/>
      <c r="E16015" s="90"/>
      <c r="F16015" s="90"/>
      <c r="G16015" s="90"/>
      <c r="H16015" s="90"/>
    </row>
    <row r="16016" spans="1:8">
      <c r="A16016" s="90"/>
      <c r="B16016" s="90"/>
      <c r="C16016" s="90"/>
      <c r="D16016" s="90"/>
      <c r="E16016" s="90"/>
      <c r="F16016" s="90"/>
      <c r="G16016" s="90"/>
      <c r="H16016" s="90"/>
    </row>
    <row r="16017" spans="1:8">
      <c r="A16017" s="90"/>
      <c r="B16017" s="90"/>
      <c r="C16017" s="90"/>
      <c r="D16017" s="90"/>
      <c r="E16017" s="90"/>
      <c r="F16017" s="90"/>
      <c r="G16017" s="90"/>
      <c r="H16017" s="90"/>
    </row>
    <row r="16018" spans="1:8">
      <c r="A16018" s="90"/>
      <c r="B16018" s="90"/>
      <c r="C16018" s="90"/>
      <c r="D16018" s="90"/>
      <c r="E16018" s="90"/>
      <c r="F16018" s="90"/>
      <c r="G16018" s="90"/>
      <c r="H16018" s="90"/>
    </row>
    <row r="16019" spans="1:8">
      <c r="A16019" s="90"/>
      <c r="B16019" s="90"/>
      <c r="C16019" s="90"/>
      <c r="D16019" s="90"/>
      <c r="E16019" s="90"/>
      <c r="F16019" s="90"/>
      <c r="G16019" s="90"/>
      <c r="H16019" s="90"/>
    </row>
    <row r="16020" spans="1:8">
      <c r="A16020" s="90"/>
      <c r="B16020" s="90"/>
      <c r="C16020" s="90"/>
      <c r="D16020" s="90"/>
      <c r="E16020" s="90"/>
      <c r="F16020" s="90"/>
      <c r="G16020" s="90"/>
      <c r="H16020" s="90"/>
    </row>
    <row r="16021" spans="1:8">
      <c r="A16021" s="90"/>
      <c r="B16021" s="90"/>
      <c r="C16021" s="90"/>
      <c r="D16021" s="90"/>
      <c r="E16021" s="90"/>
      <c r="F16021" s="90"/>
      <c r="G16021" s="90"/>
      <c r="H16021" s="90"/>
    </row>
    <row r="16022" spans="1:8">
      <c r="A16022" s="90"/>
      <c r="B16022" s="90"/>
      <c r="C16022" s="90"/>
      <c r="D16022" s="90"/>
      <c r="E16022" s="90"/>
      <c r="F16022" s="90"/>
      <c r="G16022" s="90"/>
      <c r="H16022" s="90"/>
    </row>
    <row r="16023" spans="1:8">
      <c r="A16023" s="90"/>
      <c r="B16023" s="90"/>
      <c r="C16023" s="90"/>
      <c r="D16023" s="90"/>
      <c r="E16023" s="90"/>
      <c r="F16023" s="90"/>
      <c r="G16023" s="90"/>
      <c r="H16023" s="90"/>
    </row>
    <row r="16024" spans="1:8">
      <c r="A16024" s="90"/>
      <c r="B16024" s="90"/>
      <c r="C16024" s="90"/>
      <c r="D16024" s="90"/>
      <c r="E16024" s="90"/>
      <c r="F16024" s="90"/>
      <c r="G16024" s="90"/>
      <c r="H16024" s="90"/>
    </row>
    <row r="16025" spans="1:8">
      <c r="A16025" s="90"/>
      <c r="B16025" s="90"/>
      <c r="C16025" s="90"/>
      <c r="D16025" s="90"/>
      <c r="E16025" s="90"/>
      <c r="F16025" s="90"/>
      <c r="G16025" s="90"/>
      <c r="H16025" s="90"/>
    </row>
    <row r="16026" spans="1:8">
      <c r="A16026" s="90"/>
      <c r="B16026" s="90"/>
      <c r="C16026" s="90"/>
      <c r="D16026" s="90"/>
      <c r="E16026" s="90"/>
      <c r="F16026" s="90"/>
      <c r="G16026" s="90"/>
      <c r="H16026" s="90"/>
    </row>
    <row r="16027" spans="1:8">
      <c r="A16027" s="90"/>
      <c r="B16027" s="90"/>
      <c r="C16027" s="90"/>
      <c r="D16027" s="90"/>
      <c r="E16027" s="90"/>
      <c r="F16027" s="90"/>
      <c r="G16027" s="90"/>
      <c r="H16027" s="90"/>
    </row>
    <row r="16028" spans="1:8">
      <c r="A16028" s="90"/>
      <c r="B16028" s="90"/>
      <c r="C16028" s="90"/>
      <c r="D16028" s="90"/>
      <c r="E16028" s="90"/>
      <c r="F16028" s="90"/>
      <c r="G16028" s="90"/>
      <c r="H16028" s="90"/>
    </row>
    <row r="16029" spans="1:8">
      <c r="A16029" s="90"/>
      <c r="B16029" s="90"/>
      <c r="C16029" s="90"/>
      <c r="D16029" s="90"/>
      <c r="E16029" s="90"/>
      <c r="F16029" s="90"/>
      <c r="G16029" s="90"/>
      <c r="H16029" s="90"/>
    </row>
    <row r="16030" spans="1:8">
      <c r="A16030" s="90"/>
      <c r="B16030" s="90"/>
      <c r="C16030" s="90"/>
      <c r="D16030" s="90"/>
      <c r="E16030" s="90"/>
      <c r="F16030" s="90"/>
      <c r="G16030" s="90"/>
      <c r="H16030" s="90"/>
    </row>
    <row r="16031" spans="1:8">
      <c r="A16031" s="90"/>
      <c r="B16031" s="90"/>
      <c r="C16031" s="90"/>
      <c r="D16031" s="90"/>
      <c r="E16031" s="90"/>
      <c r="F16031" s="90"/>
      <c r="G16031" s="90"/>
      <c r="H16031" s="90"/>
    </row>
    <row r="16032" spans="1:8">
      <c r="A16032" s="90"/>
      <c r="B16032" s="90"/>
      <c r="C16032" s="90"/>
      <c r="D16032" s="90"/>
      <c r="E16032" s="90"/>
      <c r="F16032" s="90"/>
      <c r="G16032" s="90"/>
      <c r="H16032" s="90"/>
    </row>
    <row r="16033" spans="1:8">
      <c r="A16033" s="90"/>
      <c r="B16033" s="90"/>
      <c r="C16033" s="90"/>
      <c r="D16033" s="90"/>
      <c r="E16033" s="90"/>
      <c r="F16033" s="90"/>
      <c r="G16033" s="90"/>
      <c r="H16033" s="90"/>
    </row>
    <row r="16034" spans="1:8">
      <c r="A16034" s="90"/>
      <c r="B16034" s="90"/>
      <c r="C16034" s="90"/>
      <c r="D16034" s="90"/>
      <c r="E16034" s="90"/>
      <c r="F16034" s="90"/>
      <c r="G16034" s="90"/>
      <c r="H16034" s="90"/>
    </row>
    <row r="16035" spans="1:8">
      <c r="A16035" s="90"/>
      <c r="B16035" s="90"/>
      <c r="C16035" s="90"/>
      <c r="D16035" s="90"/>
      <c r="E16035" s="90"/>
      <c r="F16035" s="90"/>
      <c r="G16035" s="90"/>
      <c r="H16035" s="90"/>
    </row>
    <row r="16036" spans="1:8">
      <c r="A16036" s="90"/>
      <c r="B16036" s="90"/>
      <c r="C16036" s="90"/>
      <c r="D16036" s="90"/>
      <c r="E16036" s="90"/>
      <c r="F16036" s="90"/>
      <c r="G16036" s="90"/>
      <c r="H16036" s="90"/>
    </row>
    <row r="16037" spans="1:8">
      <c r="A16037" s="90"/>
      <c r="B16037" s="90"/>
      <c r="C16037" s="90"/>
      <c r="D16037" s="90"/>
      <c r="E16037" s="90"/>
      <c r="F16037" s="90"/>
      <c r="G16037" s="90"/>
      <c r="H16037" s="90"/>
    </row>
    <row r="16038" spans="1:8">
      <c r="A16038" s="90"/>
      <c r="B16038" s="90"/>
      <c r="C16038" s="90"/>
      <c r="D16038" s="90"/>
      <c r="E16038" s="90"/>
      <c r="F16038" s="90"/>
      <c r="G16038" s="90"/>
      <c r="H16038" s="90"/>
    </row>
    <row r="16039" spans="1:8">
      <c r="A16039" s="90"/>
      <c r="B16039" s="90"/>
      <c r="C16039" s="90"/>
      <c r="D16039" s="90"/>
      <c r="E16039" s="90"/>
      <c r="F16039" s="90"/>
      <c r="G16039" s="90"/>
      <c r="H16039" s="90"/>
    </row>
    <row r="16040" spans="1:8">
      <c r="A16040" s="90"/>
      <c r="B16040" s="90"/>
      <c r="C16040" s="90"/>
      <c r="D16040" s="90"/>
      <c r="E16040" s="90"/>
      <c r="F16040" s="90"/>
      <c r="G16040" s="90"/>
      <c r="H16040" s="90"/>
    </row>
    <row r="16041" spans="1:8">
      <c r="A16041" s="90"/>
      <c r="B16041" s="90"/>
      <c r="C16041" s="90"/>
      <c r="D16041" s="90"/>
      <c r="E16041" s="90"/>
      <c r="F16041" s="90"/>
      <c r="G16041" s="90"/>
      <c r="H16041" s="90"/>
    </row>
    <row r="16042" spans="1:8">
      <c r="A16042" s="90"/>
      <c r="B16042" s="90"/>
      <c r="C16042" s="90"/>
      <c r="D16042" s="90"/>
      <c r="E16042" s="90"/>
      <c r="F16042" s="90"/>
      <c r="G16042" s="90"/>
      <c r="H16042" s="90"/>
    </row>
    <row r="16043" spans="1:8">
      <c r="A16043" s="90"/>
      <c r="B16043" s="90"/>
      <c r="C16043" s="90"/>
      <c r="D16043" s="90"/>
      <c r="E16043" s="90"/>
      <c r="F16043" s="90"/>
      <c r="G16043" s="90"/>
      <c r="H16043" s="90"/>
    </row>
    <row r="16044" spans="1:8">
      <c r="A16044" s="90"/>
      <c r="B16044" s="90"/>
      <c r="C16044" s="90"/>
      <c r="D16044" s="90"/>
      <c r="E16044" s="90"/>
      <c r="F16044" s="90"/>
      <c r="G16044" s="90"/>
      <c r="H16044" s="90"/>
    </row>
    <row r="16045" spans="1:8">
      <c r="A16045" s="90"/>
      <c r="B16045" s="90"/>
      <c r="C16045" s="90"/>
      <c r="D16045" s="90"/>
      <c r="E16045" s="90"/>
      <c r="F16045" s="90"/>
      <c r="G16045" s="90"/>
      <c r="H16045" s="90"/>
    </row>
    <row r="16046" spans="1:8">
      <c r="A16046" s="90"/>
      <c r="B16046" s="90"/>
      <c r="C16046" s="90"/>
      <c r="D16046" s="90"/>
      <c r="E16046" s="90"/>
      <c r="F16046" s="90"/>
      <c r="G16046" s="90"/>
      <c r="H16046" s="90"/>
    </row>
    <row r="16047" spans="1:8">
      <c r="A16047" s="90"/>
      <c r="B16047" s="90"/>
      <c r="C16047" s="90"/>
      <c r="D16047" s="90"/>
      <c r="E16047" s="90"/>
      <c r="F16047" s="90"/>
      <c r="G16047" s="90"/>
      <c r="H16047" s="90"/>
    </row>
    <row r="16048" spans="1:8">
      <c r="A16048" s="90"/>
      <c r="B16048" s="90"/>
      <c r="C16048" s="90"/>
      <c r="D16048" s="90"/>
      <c r="E16048" s="90"/>
      <c r="F16048" s="90"/>
      <c r="G16048" s="90"/>
      <c r="H16048" s="90"/>
    </row>
    <row r="16049" spans="1:8">
      <c r="A16049" s="90"/>
      <c r="B16049" s="90"/>
      <c r="C16049" s="90"/>
      <c r="D16049" s="90"/>
      <c r="E16049" s="90"/>
      <c r="F16049" s="90"/>
      <c r="G16049" s="90"/>
      <c r="H16049" s="90"/>
    </row>
    <row r="16050" spans="1:8">
      <c r="A16050" s="90"/>
      <c r="B16050" s="90"/>
      <c r="C16050" s="90"/>
      <c r="D16050" s="90"/>
      <c r="E16050" s="90"/>
      <c r="F16050" s="90"/>
      <c r="G16050" s="90"/>
      <c r="H16050" s="90"/>
    </row>
    <row r="16051" spans="1:8">
      <c r="A16051" s="90"/>
      <c r="B16051" s="90"/>
      <c r="C16051" s="90"/>
      <c r="D16051" s="90"/>
      <c r="E16051" s="90"/>
      <c r="F16051" s="90"/>
      <c r="G16051" s="90"/>
      <c r="H16051" s="90"/>
    </row>
    <row r="16052" spans="1:8">
      <c r="A16052" s="90"/>
      <c r="B16052" s="90"/>
      <c r="C16052" s="90"/>
      <c r="D16052" s="90"/>
      <c r="E16052" s="90"/>
      <c r="F16052" s="90"/>
      <c r="G16052" s="90"/>
      <c r="H16052" s="90"/>
    </row>
    <row r="16053" spans="1:8">
      <c r="A16053" s="90"/>
      <c r="B16053" s="90"/>
      <c r="C16053" s="90"/>
      <c r="D16053" s="90"/>
      <c r="E16053" s="90"/>
      <c r="F16053" s="90"/>
      <c r="G16053" s="90"/>
      <c r="H16053" s="90"/>
    </row>
    <row r="16054" spans="1:8">
      <c r="A16054" s="90"/>
      <c r="B16054" s="90"/>
      <c r="C16054" s="90"/>
      <c r="D16054" s="90"/>
      <c r="E16054" s="90"/>
      <c r="F16054" s="90"/>
      <c r="G16054" s="90"/>
      <c r="H16054" s="90"/>
    </row>
    <row r="16055" spans="1:8">
      <c r="A16055" s="90"/>
      <c r="B16055" s="90"/>
      <c r="C16055" s="90"/>
      <c r="D16055" s="90"/>
      <c r="E16055" s="90"/>
      <c r="F16055" s="90"/>
      <c r="G16055" s="90"/>
      <c r="H16055" s="90"/>
    </row>
    <row r="16056" spans="1:8">
      <c r="A16056" s="90"/>
      <c r="B16056" s="90"/>
      <c r="C16056" s="90"/>
      <c r="D16056" s="90"/>
      <c r="E16056" s="90"/>
      <c r="F16056" s="90"/>
      <c r="G16056" s="90"/>
      <c r="H16056" s="90"/>
    </row>
    <row r="16057" spans="1:8">
      <c r="A16057" s="90"/>
      <c r="B16057" s="90"/>
      <c r="C16057" s="90"/>
      <c r="D16057" s="90"/>
      <c r="E16057" s="90"/>
      <c r="F16057" s="90"/>
      <c r="G16057" s="90"/>
      <c r="H16057" s="90"/>
    </row>
    <row r="16058" spans="1:8">
      <c r="A16058" s="90"/>
      <c r="B16058" s="90"/>
      <c r="C16058" s="90"/>
      <c r="D16058" s="90"/>
      <c r="E16058" s="90"/>
      <c r="F16058" s="90"/>
      <c r="G16058" s="90"/>
      <c r="H16058" s="90"/>
    </row>
    <row r="16059" spans="1:8">
      <c r="A16059" s="90"/>
      <c r="B16059" s="90"/>
      <c r="C16059" s="90"/>
      <c r="D16059" s="90"/>
      <c r="E16059" s="90"/>
      <c r="F16059" s="90"/>
      <c r="G16059" s="90"/>
      <c r="H16059" s="90"/>
    </row>
    <row r="16060" spans="1:8">
      <c r="A16060" s="90"/>
      <c r="B16060" s="90"/>
      <c r="C16060" s="90"/>
      <c r="D16060" s="90"/>
      <c r="E16060" s="90"/>
      <c r="F16060" s="90"/>
      <c r="G16060" s="90"/>
      <c r="H16060" s="90"/>
    </row>
    <row r="16061" spans="1:8">
      <c r="A16061" s="90"/>
      <c r="B16061" s="90"/>
      <c r="C16061" s="90"/>
      <c r="D16061" s="90"/>
      <c r="E16061" s="90"/>
      <c r="F16061" s="90"/>
      <c r="G16061" s="90"/>
      <c r="H16061" s="90"/>
    </row>
    <row r="16062" spans="1:8">
      <c r="A16062" s="90"/>
      <c r="B16062" s="90"/>
      <c r="C16062" s="90"/>
      <c r="D16062" s="90"/>
      <c r="E16062" s="90"/>
      <c r="F16062" s="90"/>
      <c r="G16062" s="90"/>
      <c r="H16062" s="90"/>
    </row>
    <row r="16063" spans="1:8">
      <c r="A16063" s="90"/>
      <c r="B16063" s="90"/>
      <c r="C16063" s="90"/>
      <c r="D16063" s="90"/>
      <c r="E16063" s="90"/>
      <c r="F16063" s="90"/>
      <c r="G16063" s="90"/>
      <c r="H16063" s="90"/>
    </row>
    <row r="16064" spans="1:8">
      <c r="A16064" s="90"/>
      <c r="B16064" s="90"/>
      <c r="C16064" s="90"/>
      <c r="D16064" s="90"/>
      <c r="E16064" s="90"/>
      <c r="F16064" s="90"/>
      <c r="G16064" s="90"/>
      <c r="H16064" s="90"/>
    </row>
    <row r="16065" spans="1:8">
      <c r="A16065" s="90"/>
      <c r="B16065" s="90"/>
      <c r="C16065" s="90"/>
      <c r="D16065" s="90"/>
      <c r="E16065" s="90"/>
      <c r="F16065" s="90"/>
      <c r="G16065" s="90"/>
      <c r="H16065" s="90"/>
    </row>
    <row r="16066" spans="1:8">
      <c r="A16066" s="90"/>
      <c r="B16066" s="90"/>
      <c r="C16066" s="90"/>
      <c r="D16066" s="90"/>
      <c r="E16066" s="90"/>
      <c r="F16066" s="90"/>
      <c r="G16066" s="90"/>
      <c r="H16066" s="90"/>
    </row>
    <row r="16067" spans="1:8">
      <c r="A16067" s="90"/>
      <c r="B16067" s="90"/>
      <c r="C16067" s="90"/>
      <c r="D16067" s="90"/>
      <c r="E16067" s="90"/>
      <c r="F16067" s="90"/>
      <c r="G16067" s="90"/>
      <c r="H16067" s="90"/>
    </row>
    <row r="16068" spans="1:8">
      <c r="A16068" s="90"/>
      <c r="B16068" s="90"/>
      <c r="C16068" s="90"/>
      <c r="D16068" s="90"/>
      <c r="E16068" s="90"/>
      <c r="F16068" s="90"/>
      <c r="G16068" s="90"/>
      <c r="H16068" s="90"/>
    </row>
    <row r="16069" spans="1:8">
      <c r="A16069" s="90"/>
      <c r="B16069" s="90"/>
      <c r="C16069" s="90"/>
      <c r="D16069" s="90"/>
      <c r="E16069" s="90"/>
      <c r="F16069" s="90"/>
      <c r="G16069" s="90"/>
      <c r="H16069" s="90"/>
    </row>
    <row r="16070" spans="1:8">
      <c r="A16070" s="90"/>
      <c r="B16070" s="90"/>
      <c r="C16070" s="90"/>
      <c r="D16070" s="90"/>
      <c r="E16070" s="90"/>
      <c r="F16070" s="90"/>
      <c r="G16070" s="90"/>
      <c r="H16070" s="90"/>
    </row>
    <row r="16071" spans="1:8">
      <c r="A16071" s="90"/>
      <c r="B16071" s="90"/>
      <c r="C16071" s="90"/>
      <c r="D16071" s="90"/>
      <c r="E16071" s="90"/>
      <c r="F16071" s="90"/>
      <c r="G16071" s="90"/>
      <c r="H16071" s="90"/>
    </row>
    <row r="16072" spans="1:8">
      <c r="A16072" s="90"/>
      <c r="B16072" s="90"/>
      <c r="C16072" s="90"/>
      <c r="D16072" s="90"/>
      <c r="E16072" s="90"/>
      <c r="F16072" s="90"/>
      <c r="G16072" s="90"/>
      <c r="H16072" s="90"/>
    </row>
    <row r="16073" spans="1:8">
      <c r="A16073" s="90"/>
      <c r="B16073" s="90"/>
      <c r="C16073" s="90"/>
      <c r="D16073" s="90"/>
      <c r="E16073" s="90"/>
      <c r="F16073" s="90"/>
      <c r="G16073" s="90"/>
      <c r="H16073" s="90"/>
    </row>
    <row r="16074" spans="1:8">
      <c r="A16074" s="90"/>
      <c r="B16074" s="90"/>
      <c r="C16074" s="90"/>
      <c r="D16074" s="90"/>
      <c r="E16074" s="90"/>
      <c r="F16074" s="90"/>
      <c r="G16074" s="90"/>
      <c r="H16074" s="90"/>
    </row>
    <row r="16075" spans="1:8">
      <c r="A16075" s="90"/>
      <c r="B16075" s="90"/>
      <c r="C16075" s="90"/>
      <c r="D16075" s="90"/>
      <c r="E16075" s="90"/>
      <c r="F16075" s="90"/>
      <c r="G16075" s="90"/>
      <c r="H16075" s="90"/>
    </row>
    <row r="16076" spans="1:8">
      <c r="A16076" s="90"/>
      <c r="B16076" s="90"/>
      <c r="C16076" s="90"/>
      <c r="D16076" s="90"/>
      <c r="E16076" s="90"/>
      <c r="F16076" s="90"/>
      <c r="G16076" s="90"/>
      <c r="H16076" s="90"/>
    </row>
    <row r="16077" spans="1:8">
      <c r="A16077" s="90"/>
      <c r="B16077" s="90"/>
      <c r="C16077" s="90"/>
      <c r="D16077" s="90"/>
      <c r="E16077" s="90"/>
      <c r="F16077" s="90"/>
      <c r="G16077" s="90"/>
      <c r="H16077" s="90"/>
    </row>
    <row r="16078" spans="1:8">
      <c r="A16078" s="90"/>
      <c r="B16078" s="90"/>
      <c r="C16078" s="90"/>
      <c r="D16078" s="90"/>
      <c r="E16078" s="90"/>
      <c r="F16078" s="90"/>
      <c r="G16078" s="90"/>
      <c r="H16078" s="90"/>
    </row>
    <row r="16079" spans="1:8">
      <c r="A16079" s="90"/>
      <c r="B16079" s="90"/>
      <c r="C16079" s="90"/>
      <c r="D16079" s="90"/>
      <c r="E16079" s="90"/>
      <c r="F16079" s="90"/>
      <c r="G16079" s="90"/>
      <c r="H16079" s="90"/>
    </row>
    <row r="16080" spans="1:8">
      <c r="A16080" s="90"/>
      <c r="B16080" s="90"/>
      <c r="C16080" s="90"/>
      <c r="D16080" s="90"/>
      <c r="E16080" s="90"/>
      <c r="F16080" s="90"/>
      <c r="G16080" s="90"/>
      <c r="H16080" s="90"/>
    </row>
    <row r="16081" spans="1:8">
      <c r="A16081" s="90"/>
      <c r="B16081" s="90"/>
      <c r="C16081" s="90"/>
      <c r="D16081" s="90"/>
      <c r="E16081" s="90"/>
      <c r="F16081" s="90"/>
      <c r="G16081" s="90"/>
      <c r="H16081" s="90"/>
    </row>
    <row r="16082" spans="1:8">
      <c r="A16082" s="90"/>
      <c r="B16082" s="90"/>
      <c r="C16082" s="90"/>
      <c r="D16082" s="90"/>
      <c r="E16082" s="90"/>
      <c r="F16082" s="90"/>
      <c r="G16082" s="90"/>
      <c r="H16082" s="90"/>
    </row>
    <row r="16083" spans="1:8">
      <c r="A16083" s="90"/>
      <c r="B16083" s="90"/>
      <c r="C16083" s="90"/>
      <c r="D16083" s="90"/>
      <c r="E16083" s="90"/>
      <c r="F16083" s="90"/>
      <c r="G16083" s="90"/>
      <c r="H16083" s="90"/>
    </row>
    <row r="16084" spans="1:8">
      <c r="A16084" s="90"/>
      <c r="B16084" s="90"/>
      <c r="C16084" s="90"/>
      <c r="D16084" s="90"/>
      <c r="E16084" s="90"/>
      <c r="F16084" s="90"/>
      <c r="G16084" s="90"/>
      <c r="H16084" s="90"/>
    </row>
    <row r="16085" spans="1:8">
      <c r="A16085" s="90"/>
      <c r="B16085" s="90"/>
      <c r="C16085" s="90"/>
      <c r="D16085" s="90"/>
      <c r="E16085" s="90"/>
      <c r="F16085" s="90"/>
      <c r="G16085" s="90"/>
      <c r="H16085" s="90"/>
    </row>
    <row r="16086" spans="1:8">
      <c r="A16086" s="90"/>
      <c r="B16086" s="90"/>
      <c r="C16086" s="90"/>
      <c r="D16086" s="90"/>
      <c r="E16086" s="90"/>
      <c r="F16086" s="90"/>
      <c r="G16086" s="90"/>
      <c r="H16086" s="90"/>
    </row>
    <row r="16087" spans="1:8">
      <c r="A16087" s="90"/>
      <c r="B16087" s="90"/>
      <c r="C16087" s="90"/>
      <c r="D16087" s="90"/>
      <c r="E16087" s="90"/>
      <c r="F16087" s="90"/>
      <c r="G16087" s="90"/>
      <c r="H16087" s="90"/>
    </row>
    <row r="16088" spans="1:8">
      <c r="A16088" s="90"/>
      <c r="B16088" s="90"/>
      <c r="C16088" s="90"/>
      <c r="D16088" s="90"/>
      <c r="E16088" s="90"/>
      <c r="F16088" s="90"/>
      <c r="G16088" s="90"/>
      <c r="H16088" s="90"/>
    </row>
    <row r="16089" spans="1:8">
      <c r="A16089" s="90"/>
      <c r="B16089" s="90"/>
      <c r="C16089" s="90"/>
      <c r="D16089" s="90"/>
      <c r="E16089" s="90"/>
      <c r="F16089" s="90"/>
      <c r="G16089" s="90"/>
      <c r="H16089" s="90"/>
    </row>
    <row r="16090" spans="1:8">
      <c r="A16090" s="90"/>
      <c r="B16090" s="90"/>
      <c r="C16090" s="90"/>
      <c r="D16090" s="90"/>
      <c r="E16090" s="90"/>
      <c r="F16090" s="90"/>
      <c r="G16090" s="90"/>
      <c r="H16090" s="90"/>
    </row>
    <row r="16091" spans="1:8">
      <c r="A16091" s="90"/>
      <c r="B16091" s="90"/>
      <c r="C16091" s="90"/>
      <c r="D16091" s="90"/>
      <c r="E16091" s="90"/>
      <c r="F16091" s="90"/>
      <c r="G16091" s="90"/>
      <c r="H16091" s="90"/>
    </row>
    <row r="16092" spans="1:8">
      <c r="A16092" s="90"/>
      <c r="B16092" s="90"/>
      <c r="C16092" s="90"/>
      <c r="D16092" s="90"/>
      <c r="E16092" s="90"/>
      <c r="F16092" s="90"/>
      <c r="G16092" s="90"/>
      <c r="H16092" s="90"/>
    </row>
    <row r="16093" spans="1:8">
      <c r="A16093" s="90"/>
      <c r="B16093" s="90"/>
      <c r="C16093" s="90"/>
      <c r="D16093" s="90"/>
      <c r="E16093" s="90"/>
      <c r="F16093" s="90"/>
      <c r="G16093" s="90"/>
      <c r="H16093" s="90"/>
    </row>
    <row r="16094" spans="1:8">
      <c r="A16094" s="90"/>
      <c r="B16094" s="90"/>
      <c r="C16094" s="90"/>
      <c r="D16094" s="90"/>
      <c r="E16094" s="90"/>
      <c r="F16094" s="90"/>
      <c r="G16094" s="90"/>
      <c r="H16094" s="90"/>
    </row>
    <row r="16095" spans="1:8">
      <c r="A16095" s="90"/>
      <c r="B16095" s="90"/>
      <c r="C16095" s="90"/>
      <c r="D16095" s="90"/>
      <c r="E16095" s="90"/>
      <c r="F16095" s="90"/>
      <c r="G16095" s="90"/>
      <c r="H16095" s="90"/>
    </row>
    <row r="16096" spans="1:8">
      <c r="A16096" s="90"/>
      <c r="B16096" s="90"/>
      <c r="C16096" s="90"/>
      <c r="D16096" s="90"/>
      <c r="E16096" s="90"/>
      <c r="F16096" s="90"/>
      <c r="G16096" s="90"/>
      <c r="H16096" s="90"/>
    </row>
    <row r="16097" spans="1:8">
      <c r="A16097" s="90"/>
      <c r="B16097" s="90"/>
      <c r="C16097" s="90"/>
      <c r="D16097" s="90"/>
      <c r="E16097" s="90"/>
      <c r="F16097" s="90"/>
      <c r="G16097" s="90"/>
      <c r="H16097" s="90"/>
    </row>
    <row r="16098" spans="1:8">
      <c r="A16098" s="90"/>
      <c r="B16098" s="90"/>
      <c r="C16098" s="90"/>
      <c r="D16098" s="90"/>
      <c r="E16098" s="90"/>
      <c r="F16098" s="90"/>
      <c r="G16098" s="90"/>
      <c r="H16098" s="90"/>
    </row>
    <row r="16099" spans="1:8">
      <c r="A16099" s="90"/>
      <c r="B16099" s="90"/>
      <c r="C16099" s="90"/>
      <c r="D16099" s="90"/>
      <c r="E16099" s="90"/>
      <c r="F16099" s="90"/>
      <c r="G16099" s="90"/>
      <c r="H16099" s="90"/>
    </row>
    <row r="16100" spans="1:8">
      <c r="A16100" s="90"/>
      <c r="B16100" s="90"/>
      <c r="C16100" s="90"/>
      <c r="D16100" s="90"/>
      <c r="E16100" s="90"/>
      <c r="F16100" s="90"/>
      <c r="G16100" s="90"/>
      <c r="H16100" s="90"/>
    </row>
    <row r="16101" spans="1:8">
      <c r="A16101" s="90"/>
      <c r="B16101" s="90"/>
      <c r="C16101" s="90"/>
      <c r="D16101" s="90"/>
      <c r="E16101" s="90"/>
      <c r="F16101" s="90"/>
      <c r="G16101" s="90"/>
      <c r="H16101" s="90"/>
    </row>
    <row r="16102" spans="1:8">
      <c r="A16102" s="90"/>
      <c r="B16102" s="90"/>
      <c r="C16102" s="90"/>
      <c r="D16102" s="90"/>
      <c r="E16102" s="90"/>
      <c r="F16102" s="90"/>
      <c r="G16102" s="90"/>
      <c r="H16102" s="90"/>
    </row>
    <row r="16103" spans="1:8">
      <c r="A16103" s="90"/>
      <c r="B16103" s="90"/>
      <c r="C16103" s="90"/>
      <c r="D16103" s="90"/>
      <c r="E16103" s="90"/>
      <c r="F16103" s="90"/>
      <c r="G16103" s="90"/>
      <c r="H16103" s="90"/>
    </row>
    <row r="16104" spans="1:8">
      <c r="A16104" s="90"/>
      <c r="B16104" s="90"/>
      <c r="C16104" s="90"/>
      <c r="D16104" s="90"/>
      <c r="E16104" s="90"/>
      <c r="F16104" s="90"/>
      <c r="G16104" s="90"/>
      <c r="H16104" s="90"/>
    </row>
    <row r="16105" spans="1:8">
      <c r="A16105" s="90"/>
      <c r="B16105" s="90"/>
      <c r="C16105" s="90"/>
      <c r="D16105" s="90"/>
      <c r="E16105" s="90"/>
      <c r="F16105" s="90"/>
      <c r="G16105" s="90"/>
      <c r="H16105" s="90"/>
    </row>
    <row r="16106" spans="1:8">
      <c r="A16106" s="90"/>
      <c r="B16106" s="90"/>
      <c r="C16106" s="90"/>
      <c r="D16106" s="90"/>
      <c r="E16106" s="90"/>
      <c r="F16106" s="90"/>
      <c r="G16106" s="90"/>
      <c r="H16106" s="90"/>
    </row>
    <row r="16107" spans="1:8">
      <c r="A16107" s="90"/>
      <c r="B16107" s="90"/>
      <c r="C16107" s="90"/>
      <c r="D16107" s="90"/>
      <c r="E16107" s="90"/>
      <c r="F16107" s="90"/>
      <c r="G16107" s="90"/>
      <c r="H16107" s="90"/>
    </row>
    <row r="16108" spans="1:8">
      <c r="A16108" s="90"/>
      <c r="B16108" s="90"/>
      <c r="C16108" s="90"/>
      <c r="D16108" s="90"/>
      <c r="E16108" s="90"/>
      <c r="F16108" s="90"/>
      <c r="G16108" s="90"/>
      <c r="H16108" s="90"/>
    </row>
    <row r="16109" spans="1:8">
      <c r="A16109" s="90"/>
      <c r="B16109" s="90"/>
      <c r="C16109" s="90"/>
      <c r="D16109" s="90"/>
      <c r="E16109" s="90"/>
      <c r="F16109" s="90"/>
      <c r="G16109" s="90"/>
      <c r="H16109" s="90"/>
    </row>
    <row r="16110" spans="1:8">
      <c r="A16110" s="90"/>
      <c r="B16110" s="90"/>
      <c r="C16110" s="90"/>
      <c r="D16110" s="90"/>
      <c r="E16110" s="90"/>
      <c r="F16110" s="90"/>
      <c r="G16110" s="90"/>
      <c r="H16110" s="90"/>
    </row>
    <row r="16111" spans="1:8">
      <c r="A16111" s="90"/>
      <c r="B16111" s="90"/>
      <c r="C16111" s="90"/>
      <c r="D16111" s="90"/>
      <c r="E16111" s="90"/>
      <c r="F16111" s="90"/>
      <c r="G16111" s="90"/>
      <c r="H16111" s="90"/>
    </row>
    <row r="16112" spans="1:8">
      <c r="A16112" s="90"/>
      <c r="B16112" s="90"/>
      <c r="C16112" s="90"/>
      <c r="D16112" s="90"/>
      <c r="E16112" s="90"/>
      <c r="F16112" s="90"/>
      <c r="G16112" s="90"/>
      <c r="H16112" s="90"/>
    </row>
    <row r="16113" spans="1:8">
      <c r="A16113" s="90"/>
      <c r="B16113" s="90"/>
      <c r="C16113" s="90"/>
      <c r="D16113" s="90"/>
      <c r="E16113" s="90"/>
      <c r="F16113" s="90"/>
      <c r="G16113" s="90"/>
      <c r="H16113" s="90"/>
    </row>
    <row r="16114" spans="1:8">
      <c r="A16114" s="90"/>
      <c r="B16114" s="90"/>
      <c r="C16114" s="90"/>
      <c r="D16114" s="90"/>
      <c r="E16114" s="90"/>
      <c r="F16114" s="90"/>
      <c r="G16114" s="90"/>
      <c r="H16114" s="90"/>
    </row>
    <row r="16115" spans="1:8">
      <c r="A16115" s="90"/>
      <c r="B16115" s="90"/>
      <c r="C16115" s="90"/>
      <c r="D16115" s="90"/>
      <c r="E16115" s="90"/>
      <c r="F16115" s="90"/>
      <c r="G16115" s="90"/>
      <c r="H16115" s="90"/>
    </row>
    <row r="16116" spans="1:8">
      <c r="A16116" s="90"/>
      <c r="B16116" s="90"/>
      <c r="C16116" s="90"/>
      <c r="D16116" s="90"/>
      <c r="E16116" s="90"/>
      <c r="F16116" s="90"/>
      <c r="G16116" s="90"/>
      <c r="H16116" s="90"/>
    </row>
    <row r="16117" spans="1:8">
      <c r="A16117" s="90"/>
      <c r="B16117" s="90"/>
      <c r="C16117" s="90"/>
      <c r="D16117" s="90"/>
      <c r="E16117" s="90"/>
      <c r="F16117" s="90"/>
      <c r="G16117" s="90"/>
      <c r="H16117" s="90"/>
    </row>
    <row r="16118" spans="1:8">
      <c r="A16118" s="90"/>
      <c r="B16118" s="90"/>
      <c r="C16118" s="90"/>
      <c r="D16118" s="90"/>
      <c r="E16118" s="90"/>
      <c r="F16118" s="90"/>
      <c r="G16118" s="90"/>
      <c r="H16118" s="90"/>
    </row>
    <row r="16119" spans="1:8">
      <c r="A16119" s="90"/>
      <c r="B16119" s="90"/>
      <c r="C16119" s="90"/>
      <c r="D16119" s="90"/>
      <c r="E16119" s="90"/>
      <c r="F16119" s="90"/>
      <c r="G16119" s="90"/>
      <c r="H16119" s="90"/>
    </row>
    <row r="16120" spans="1:8">
      <c r="A16120" s="90"/>
      <c r="B16120" s="90"/>
      <c r="C16120" s="90"/>
      <c r="D16120" s="90"/>
      <c r="E16120" s="90"/>
      <c r="F16120" s="90"/>
      <c r="G16120" s="90"/>
      <c r="H16120" s="90"/>
    </row>
    <row r="16121" spans="1:8">
      <c r="A16121" s="90"/>
      <c r="B16121" s="90"/>
      <c r="C16121" s="90"/>
      <c r="D16121" s="90"/>
      <c r="E16121" s="90"/>
      <c r="F16121" s="90"/>
      <c r="G16121" s="90"/>
      <c r="H16121" s="90"/>
    </row>
    <row r="16122" spans="1:8">
      <c r="A16122" s="90"/>
      <c r="B16122" s="90"/>
      <c r="C16122" s="90"/>
      <c r="D16122" s="90"/>
      <c r="E16122" s="90"/>
      <c r="F16122" s="90"/>
      <c r="G16122" s="90"/>
      <c r="H16122" s="90"/>
    </row>
    <row r="16123" spans="1:8">
      <c r="A16123" s="90"/>
      <c r="B16123" s="90"/>
      <c r="C16123" s="90"/>
      <c r="D16123" s="90"/>
      <c r="E16123" s="90"/>
      <c r="F16123" s="90"/>
      <c r="G16123" s="90"/>
      <c r="H16123" s="90"/>
    </row>
    <row r="16124" spans="1:8">
      <c r="A16124" s="90"/>
      <c r="B16124" s="90"/>
      <c r="C16124" s="90"/>
      <c r="D16124" s="90"/>
      <c r="E16124" s="90"/>
      <c r="F16124" s="90"/>
      <c r="G16124" s="90"/>
      <c r="H16124" s="90"/>
    </row>
    <row r="16125" spans="1:8">
      <c r="A16125" s="90"/>
      <c r="B16125" s="90"/>
      <c r="C16125" s="90"/>
      <c r="D16125" s="90"/>
      <c r="E16125" s="90"/>
      <c r="F16125" s="90"/>
      <c r="G16125" s="90"/>
      <c r="H16125" s="90"/>
    </row>
    <row r="16126" spans="1:8">
      <c r="A16126" s="90"/>
      <c r="B16126" s="90"/>
      <c r="C16126" s="90"/>
      <c r="D16126" s="90"/>
      <c r="E16126" s="90"/>
      <c r="F16126" s="90"/>
      <c r="G16126" s="90"/>
      <c r="H16126" s="90"/>
    </row>
    <row r="16127" spans="1:8">
      <c r="A16127" s="90"/>
      <c r="B16127" s="90"/>
      <c r="C16127" s="90"/>
      <c r="D16127" s="90"/>
      <c r="E16127" s="90"/>
      <c r="F16127" s="90"/>
      <c r="G16127" s="90"/>
      <c r="H16127" s="90"/>
    </row>
    <row r="16128" spans="1:8">
      <c r="A16128" s="90"/>
      <c r="B16128" s="90"/>
      <c r="C16128" s="90"/>
      <c r="D16128" s="90"/>
      <c r="E16128" s="90"/>
      <c r="F16128" s="90"/>
      <c r="G16128" s="90"/>
      <c r="H16128" s="90"/>
    </row>
    <row r="16129" spans="1:8">
      <c r="A16129" s="90"/>
      <c r="B16129" s="90"/>
      <c r="C16129" s="90"/>
      <c r="D16129" s="90"/>
      <c r="E16129" s="90"/>
      <c r="F16129" s="90"/>
      <c r="G16129" s="90"/>
      <c r="H16129" s="90"/>
    </row>
    <row r="16130" spans="1:8">
      <c r="A16130" s="90"/>
      <c r="B16130" s="90"/>
      <c r="C16130" s="90"/>
      <c r="D16130" s="90"/>
      <c r="E16130" s="90"/>
      <c r="F16130" s="90"/>
      <c r="G16130" s="90"/>
      <c r="H16130" s="90"/>
    </row>
    <row r="16131" spans="1:8">
      <c r="A16131" s="90"/>
      <c r="B16131" s="90"/>
      <c r="C16131" s="90"/>
      <c r="D16131" s="90"/>
      <c r="E16131" s="90"/>
      <c r="F16131" s="90"/>
      <c r="G16131" s="90"/>
      <c r="H16131" s="90"/>
    </row>
    <row r="16132" spans="1:8">
      <c r="A16132" s="90"/>
      <c r="B16132" s="90"/>
      <c r="C16132" s="90"/>
      <c r="D16132" s="90"/>
      <c r="E16132" s="90"/>
      <c r="F16132" s="90"/>
      <c r="G16132" s="90"/>
      <c r="H16132" s="90"/>
    </row>
    <row r="16133" spans="1:8">
      <c r="A16133" s="90"/>
      <c r="B16133" s="90"/>
      <c r="C16133" s="90"/>
      <c r="D16133" s="90"/>
      <c r="E16133" s="90"/>
      <c r="F16133" s="90"/>
      <c r="G16133" s="90"/>
      <c r="H16133" s="90"/>
    </row>
    <row r="16134" spans="1:8">
      <c r="A16134" s="90"/>
      <c r="B16134" s="90"/>
      <c r="C16134" s="90"/>
      <c r="D16134" s="90"/>
      <c r="E16134" s="90"/>
      <c r="F16134" s="90"/>
      <c r="G16134" s="90"/>
      <c r="H16134" s="90"/>
    </row>
    <row r="16135" spans="1:8">
      <c r="A16135" s="90"/>
      <c r="B16135" s="90"/>
      <c r="C16135" s="90"/>
      <c r="D16135" s="90"/>
      <c r="E16135" s="90"/>
      <c r="F16135" s="90"/>
      <c r="G16135" s="90"/>
      <c r="H16135" s="90"/>
    </row>
    <row r="16136" spans="1:8">
      <c r="A16136" s="90"/>
      <c r="B16136" s="90"/>
      <c r="C16136" s="90"/>
      <c r="D16136" s="90"/>
      <c r="E16136" s="90"/>
      <c r="F16136" s="90"/>
      <c r="G16136" s="90"/>
      <c r="H16136" s="90"/>
    </row>
    <row r="16137" spans="1:8">
      <c r="A16137" s="90"/>
      <c r="B16137" s="90"/>
      <c r="C16137" s="90"/>
      <c r="D16137" s="90"/>
      <c r="E16137" s="90"/>
      <c r="F16137" s="90"/>
      <c r="G16137" s="90"/>
      <c r="H16137" s="90"/>
    </row>
    <row r="16138" spans="1:8">
      <c r="A16138" s="90"/>
      <c r="B16138" s="90"/>
      <c r="C16138" s="90"/>
      <c r="D16138" s="90"/>
      <c r="E16138" s="90"/>
      <c r="F16138" s="90"/>
      <c r="G16138" s="90"/>
      <c r="H16138" s="90"/>
    </row>
    <row r="16139" spans="1:8">
      <c r="A16139" s="90"/>
      <c r="B16139" s="90"/>
      <c r="C16139" s="90"/>
      <c r="D16139" s="90"/>
      <c r="E16139" s="90"/>
      <c r="F16139" s="90"/>
      <c r="G16139" s="90"/>
      <c r="H16139" s="90"/>
    </row>
    <row r="16140" spans="1:8">
      <c r="A16140" s="90"/>
      <c r="B16140" s="90"/>
      <c r="C16140" s="90"/>
      <c r="D16140" s="90"/>
      <c r="E16140" s="90"/>
      <c r="F16140" s="90"/>
      <c r="G16140" s="90"/>
      <c r="H16140" s="90"/>
    </row>
    <row r="16141" spans="1:8">
      <c r="A16141" s="90"/>
      <c r="B16141" s="90"/>
      <c r="C16141" s="90"/>
      <c r="D16141" s="90"/>
      <c r="E16141" s="90"/>
      <c r="F16141" s="90"/>
      <c r="G16141" s="90"/>
      <c r="H16141" s="90"/>
    </row>
    <row r="16142" spans="1:8">
      <c r="A16142" s="90"/>
      <c r="B16142" s="90"/>
      <c r="C16142" s="90"/>
      <c r="D16142" s="90"/>
      <c r="E16142" s="90"/>
      <c r="F16142" s="90"/>
      <c r="G16142" s="90"/>
      <c r="H16142" s="90"/>
    </row>
    <row r="16143" spans="1:8">
      <c r="A16143" s="90"/>
      <c r="B16143" s="90"/>
      <c r="C16143" s="90"/>
      <c r="D16143" s="90"/>
      <c r="E16143" s="90"/>
      <c r="F16143" s="90"/>
      <c r="G16143" s="90"/>
      <c r="H16143" s="90"/>
    </row>
    <row r="16144" spans="1:8">
      <c r="A16144" s="90"/>
      <c r="B16144" s="90"/>
      <c r="C16144" s="90"/>
      <c r="D16144" s="90"/>
      <c r="E16144" s="90"/>
      <c r="F16144" s="90"/>
      <c r="G16144" s="90"/>
      <c r="H16144" s="90"/>
    </row>
    <row r="16145" spans="1:8">
      <c r="A16145" s="90"/>
      <c r="B16145" s="90"/>
      <c r="C16145" s="90"/>
      <c r="D16145" s="90"/>
      <c r="E16145" s="90"/>
      <c r="F16145" s="90"/>
      <c r="G16145" s="90"/>
      <c r="H16145" s="90"/>
    </row>
    <row r="16146" spans="1:8">
      <c r="A16146" s="90"/>
      <c r="B16146" s="90"/>
      <c r="C16146" s="90"/>
      <c r="D16146" s="90"/>
      <c r="E16146" s="90"/>
      <c r="F16146" s="90"/>
      <c r="G16146" s="90"/>
      <c r="H16146" s="90"/>
    </row>
    <row r="16147" spans="1:8">
      <c r="A16147" s="90"/>
      <c r="B16147" s="90"/>
      <c r="C16147" s="90"/>
      <c r="D16147" s="90"/>
      <c r="E16147" s="90"/>
      <c r="F16147" s="90"/>
      <c r="G16147" s="90"/>
      <c r="H16147" s="90"/>
    </row>
    <row r="16148" spans="1:8">
      <c r="A16148" s="90"/>
      <c r="B16148" s="90"/>
      <c r="C16148" s="90"/>
      <c r="D16148" s="90"/>
      <c r="E16148" s="90"/>
      <c r="F16148" s="90"/>
      <c r="G16148" s="90"/>
      <c r="H16148" s="90"/>
    </row>
    <row r="16149" spans="1:8">
      <c r="A16149" s="90"/>
      <c r="B16149" s="90"/>
      <c r="C16149" s="90"/>
      <c r="D16149" s="90"/>
      <c r="E16149" s="90"/>
      <c r="F16149" s="90"/>
      <c r="G16149" s="90"/>
      <c r="H16149" s="90"/>
    </row>
    <row r="16150" spans="1:8">
      <c r="A16150" s="90"/>
      <c r="B16150" s="90"/>
      <c r="C16150" s="90"/>
      <c r="D16150" s="90"/>
      <c r="E16150" s="90"/>
      <c r="F16150" s="90"/>
      <c r="G16150" s="90"/>
      <c r="H16150" s="90"/>
    </row>
    <row r="16151" spans="1:8">
      <c r="A16151" s="90"/>
      <c r="B16151" s="90"/>
      <c r="C16151" s="90"/>
      <c r="D16151" s="90"/>
      <c r="E16151" s="90"/>
      <c r="F16151" s="90"/>
      <c r="G16151" s="90"/>
      <c r="H16151" s="90"/>
    </row>
    <row r="16152" spans="1:8">
      <c r="A16152" s="90"/>
      <c r="B16152" s="90"/>
      <c r="C16152" s="90"/>
      <c r="D16152" s="90"/>
      <c r="E16152" s="90"/>
      <c r="F16152" s="90"/>
      <c r="G16152" s="90"/>
      <c r="H16152" s="90"/>
    </row>
    <row r="16153" spans="1:8">
      <c r="A16153" s="90"/>
      <c r="B16153" s="90"/>
      <c r="C16153" s="90"/>
      <c r="D16153" s="90"/>
      <c r="E16153" s="90"/>
      <c r="F16153" s="90"/>
      <c r="G16153" s="90"/>
      <c r="H16153" s="90"/>
    </row>
    <row r="16154" spans="1:8">
      <c r="A16154" s="90"/>
      <c r="B16154" s="90"/>
      <c r="C16154" s="90"/>
      <c r="D16154" s="90"/>
      <c r="E16154" s="90"/>
      <c r="F16154" s="90"/>
      <c r="G16154" s="90"/>
      <c r="H16154" s="90"/>
    </row>
    <row r="16155" spans="1:8">
      <c r="A16155" s="90"/>
      <c r="B16155" s="90"/>
      <c r="C16155" s="90"/>
      <c r="D16155" s="90"/>
      <c r="E16155" s="90"/>
      <c r="F16155" s="90"/>
      <c r="G16155" s="90"/>
      <c r="H16155" s="90"/>
    </row>
    <row r="16156" spans="1:8">
      <c r="A16156" s="90"/>
      <c r="B16156" s="90"/>
      <c r="C16156" s="90"/>
      <c r="D16156" s="90"/>
      <c r="E16156" s="90"/>
      <c r="F16156" s="90"/>
      <c r="G16156" s="90"/>
      <c r="H16156" s="90"/>
    </row>
    <row r="16157" spans="1:8">
      <c r="A16157" s="90"/>
      <c r="B16157" s="90"/>
      <c r="C16157" s="90"/>
      <c r="D16157" s="90"/>
      <c r="E16157" s="90"/>
      <c r="F16157" s="90"/>
      <c r="G16157" s="90"/>
      <c r="H16157" s="90"/>
    </row>
    <row r="16158" spans="1:8">
      <c r="A16158" s="90"/>
      <c r="B16158" s="90"/>
      <c r="C16158" s="90"/>
      <c r="D16158" s="90"/>
      <c r="E16158" s="90"/>
      <c r="F16158" s="90"/>
      <c r="G16158" s="90"/>
      <c r="H16158" s="90"/>
    </row>
    <row r="16159" spans="1:8">
      <c r="A16159" s="90"/>
      <c r="B16159" s="90"/>
      <c r="C16159" s="90"/>
      <c r="D16159" s="90"/>
      <c r="E16159" s="90"/>
      <c r="F16159" s="90"/>
      <c r="G16159" s="90"/>
      <c r="H16159" s="90"/>
    </row>
    <row r="16160" spans="1:8">
      <c r="A16160" s="90"/>
      <c r="B16160" s="90"/>
      <c r="C16160" s="90"/>
      <c r="D16160" s="90"/>
      <c r="E16160" s="90"/>
      <c r="F16160" s="90"/>
      <c r="G16160" s="90"/>
      <c r="H16160" s="90"/>
    </row>
    <row r="16161" spans="1:8">
      <c r="A16161" s="90"/>
      <c r="B16161" s="90"/>
      <c r="C16161" s="90"/>
      <c r="D16161" s="90"/>
      <c r="E16161" s="90"/>
      <c r="F16161" s="90"/>
      <c r="G16161" s="90"/>
      <c r="H16161" s="90"/>
    </row>
    <row r="16162" spans="1:8">
      <c r="A16162" s="90"/>
      <c r="B16162" s="90"/>
      <c r="C16162" s="90"/>
      <c r="D16162" s="90"/>
      <c r="E16162" s="90"/>
      <c r="F16162" s="90"/>
      <c r="G16162" s="90"/>
      <c r="H16162" s="90"/>
    </row>
    <row r="16163" spans="1:8">
      <c r="A16163" s="90"/>
      <c r="B16163" s="90"/>
      <c r="C16163" s="90"/>
      <c r="D16163" s="90"/>
      <c r="E16163" s="90"/>
      <c r="F16163" s="90"/>
      <c r="G16163" s="90"/>
      <c r="H16163" s="90"/>
    </row>
    <row r="16164" spans="1:8">
      <c r="A16164" s="90"/>
      <c r="B16164" s="90"/>
      <c r="C16164" s="90"/>
      <c r="D16164" s="90"/>
      <c r="E16164" s="90"/>
      <c r="F16164" s="90"/>
      <c r="G16164" s="90"/>
      <c r="H16164" s="90"/>
    </row>
    <row r="16165" spans="1:8">
      <c r="A16165" s="90"/>
      <c r="B16165" s="90"/>
      <c r="C16165" s="90"/>
      <c r="D16165" s="90"/>
      <c r="E16165" s="90"/>
      <c r="F16165" s="90"/>
      <c r="G16165" s="90"/>
      <c r="H16165" s="90"/>
    </row>
    <row r="16166" spans="1:8">
      <c r="A16166" s="90"/>
      <c r="B16166" s="90"/>
      <c r="C16166" s="90"/>
      <c r="D16166" s="90"/>
      <c r="E16166" s="90"/>
      <c r="F16166" s="90"/>
      <c r="G16166" s="90"/>
      <c r="H16166" s="90"/>
    </row>
    <row r="16167" spans="1:8">
      <c r="A16167" s="90"/>
      <c r="B16167" s="90"/>
      <c r="C16167" s="90"/>
      <c r="D16167" s="90"/>
      <c r="E16167" s="90"/>
      <c r="F16167" s="90"/>
      <c r="G16167" s="90"/>
      <c r="H16167" s="90"/>
    </row>
    <row r="16168" spans="1:8">
      <c r="A16168" s="90"/>
      <c r="B16168" s="90"/>
      <c r="C16168" s="90"/>
      <c r="D16168" s="90"/>
      <c r="E16168" s="90"/>
      <c r="F16168" s="90"/>
      <c r="G16168" s="90"/>
      <c r="H16168" s="90"/>
    </row>
    <row r="16169" spans="1:8">
      <c r="A16169" s="90"/>
      <c r="B16169" s="90"/>
      <c r="C16169" s="90"/>
      <c r="D16169" s="90"/>
      <c r="E16169" s="90"/>
      <c r="F16169" s="90"/>
      <c r="G16169" s="90"/>
      <c r="H16169" s="90"/>
    </row>
    <row r="16170" spans="1:8">
      <c r="A16170" s="90"/>
      <c r="B16170" s="90"/>
      <c r="C16170" s="90"/>
      <c r="D16170" s="90"/>
      <c r="E16170" s="90"/>
      <c r="F16170" s="90"/>
      <c r="G16170" s="90"/>
      <c r="H16170" s="90"/>
    </row>
    <row r="16171" spans="1:8">
      <c r="A16171" s="90"/>
      <c r="B16171" s="90"/>
      <c r="C16171" s="90"/>
      <c r="D16171" s="90"/>
      <c r="E16171" s="90"/>
      <c r="F16171" s="90"/>
      <c r="G16171" s="90"/>
      <c r="H16171" s="90"/>
    </row>
    <row r="16172" spans="1:8">
      <c r="A16172" s="90"/>
      <c r="B16172" s="90"/>
      <c r="C16172" s="90"/>
      <c r="D16172" s="90"/>
      <c r="E16172" s="90"/>
      <c r="F16172" s="90"/>
      <c r="G16172" s="90"/>
      <c r="H16172" s="90"/>
    </row>
    <row r="16173" spans="1:8">
      <c r="A16173" s="90"/>
      <c r="B16173" s="90"/>
      <c r="C16173" s="90"/>
      <c r="D16173" s="90"/>
      <c r="E16173" s="90"/>
      <c r="F16173" s="90"/>
      <c r="G16173" s="90"/>
      <c r="H16173" s="90"/>
    </row>
    <row r="16174" spans="1:8">
      <c r="A16174" s="90"/>
      <c r="B16174" s="90"/>
      <c r="C16174" s="90"/>
      <c r="D16174" s="90"/>
      <c r="E16174" s="90"/>
      <c r="F16174" s="90"/>
      <c r="G16174" s="90"/>
      <c r="H16174" s="90"/>
    </row>
    <row r="16175" spans="1:8">
      <c r="A16175" s="90"/>
      <c r="B16175" s="90"/>
      <c r="C16175" s="90"/>
      <c r="D16175" s="90"/>
      <c r="E16175" s="90"/>
      <c r="F16175" s="90"/>
      <c r="G16175" s="90"/>
      <c r="H16175" s="90"/>
    </row>
    <row r="16176" spans="1:8">
      <c r="A16176" s="90"/>
      <c r="B16176" s="90"/>
      <c r="C16176" s="90"/>
      <c r="D16176" s="90"/>
      <c r="E16176" s="90"/>
      <c r="F16176" s="90"/>
      <c r="G16176" s="90"/>
      <c r="H16176" s="90"/>
    </row>
    <row r="16177" spans="1:8">
      <c r="A16177" s="90"/>
      <c r="B16177" s="90"/>
      <c r="C16177" s="90"/>
      <c r="D16177" s="90"/>
      <c r="E16177" s="90"/>
      <c r="F16177" s="90"/>
      <c r="G16177" s="90"/>
      <c r="H16177" s="90"/>
    </row>
    <row r="16178" spans="1:8">
      <c r="A16178" s="90"/>
      <c r="B16178" s="90"/>
      <c r="C16178" s="90"/>
      <c r="D16178" s="90"/>
      <c r="E16178" s="90"/>
      <c r="F16178" s="90"/>
      <c r="G16178" s="90"/>
      <c r="H16178" s="90"/>
    </row>
    <row r="16179" spans="1:8">
      <c r="A16179" s="90"/>
      <c r="B16179" s="90"/>
      <c r="C16179" s="90"/>
      <c r="D16179" s="90"/>
      <c r="E16179" s="90"/>
      <c r="F16179" s="90"/>
      <c r="G16179" s="90"/>
      <c r="H16179" s="90"/>
    </row>
    <row r="16180" spans="1:8">
      <c r="A16180" s="90"/>
      <c r="B16180" s="90"/>
      <c r="C16180" s="90"/>
      <c r="D16180" s="90"/>
      <c r="E16180" s="90"/>
      <c r="F16180" s="90"/>
      <c r="G16180" s="90"/>
      <c r="H16180" s="90"/>
    </row>
    <row r="16181" spans="1:8">
      <c r="A16181" s="90"/>
      <c r="B16181" s="90"/>
      <c r="C16181" s="90"/>
      <c r="D16181" s="90"/>
      <c r="E16181" s="90"/>
      <c r="F16181" s="90"/>
      <c r="G16181" s="90"/>
      <c r="H16181" s="90"/>
    </row>
    <row r="16182" spans="1:8">
      <c r="A16182" s="90"/>
      <c r="B16182" s="90"/>
      <c r="C16182" s="90"/>
      <c r="D16182" s="90"/>
      <c r="E16182" s="90"/>
      <c r="F16182" s="90"/>
      <c r="G16182" s="90"/>
      <c r="H16182" s="90"/>
    </row>
    <row r="16183" spans="1:8">
      <c r="A16183" s="90"/>
      <c r="B16183" s="90"/>
      <c r="C16183" s="90"/>
      <c r="D16183" s="90"/>
      <c r="E16183" s="90"/>
      <c r="F16183" s="90"/>
      <c r="G16183" s="90"/>
      <c r="H16183" s="90"/>
    </row>
    <row r="16184" spans="1:8">
      <c r="A16184" s="90"/>
      <c r="B16184" s="90"/>
      <c r="C16184" s="90"/>
      <c r="D16184" s="90"/>
      <c r="E16184" s="90"/>
      <c r="F16184" s="90"/>
      <c r="G16184" s="90"/>
      <c r="H16184" s="90"/>
    </row>
    <row r="16185" spans="1:8">
      <c r="A16185" s="90"/>
      <c r="B16185" s="90"/>
      <c r="C16185" s="90"/>
      <c r="D16185" s="90"/>
      <c r="E16185" s="90"/>
      <c r="F16185" s="90"/>
      <c r="G16185" s="90"/>
      <c r="H16185" s="90"/>
    </row>
    <row r="16186" spans="1:8">
      <c r="A16186" s="90"/>
      <c r="B16186" s="90"/>
      <c r="C16186" s="90"/>
      <c r="D16186" s="90"/>
      <c r="E16186" s="90"/>
      <c r="F16186" s="90"/>
      <c r="G16186" s="90"/>
      <c r="H16186" s="90"/>
    </row>
    <row r="16187" spans="1:8">
      <c r="A16187" s="90"/>
      <c r="B16187" s="90"/>
      <c r="C16187" s="90"/>
      <c r="D16187" s="90"/>
      <c r="E16187" s="90"/>
      <c r="F16187" s="90"/>
      <c r="G16187" s="90"/>
      <c r="H16187" s="90"/>
    </row>
    <row r="16188" spans="1:8">
      <c r="A16188" s="90"/>
      <c r="B16188" s="90"/>
      <c r="C16188" s="90"/>
      <c r="D16188" s="90"/>
      <c r="E16188" s="90"/>
      <c r="F16188" s="90"/>
      <c r="G16188" s="90"/>
      <c r="H16188" s="90"/>
    </row>
    <row r="16189" spans="1:8">
      <c r="A16189" s="90"/>
      <c r="B16189" s="90"/>
      <c r="C16189" s="90"/>
      <c r="D16189" s="90"/>
      <c r="E16189" s="90"/>
      <c r="F16189" s="90"/>
      <c r="G16189" s="90"/>
      <c r="H16189" s="90"/>
    </row>
    <row r="16190" spans="1:8">
      <c r="A16190" s="90"/>
      <c r="B16190" s="90"/>
      <c r="C16190" s="90"/>
      <c r="D16190" s="90"/>
      <c r="E16190" s="90"/>
      <c r="F16190" s="90"/>
      <c r="G16190" s="90"/>
      <c r="H16190" s="90"/>
    </row>
    <row r="16191" spans="1:8">
      <c r="A16191" s="90"/>
      <c r="B16191" s="90"/>
      <c r="C16191" s="90"/>
      <c r="D16191" s="90"/>
      <c r="E16191" s="90"/>
      <c r="F16191" s="90"/>
      <c r="G16191" s="90"/>
      <c r="H16191" s="90"/>
    </row>
    <row r="16192" spans="1:8">
      <c r="A16192" s="90"/>
      <c r="B16192" s="90"/>
      <c r="C16192" s="90"/>
      <c r="D16192" s="90"/>
      <c r="E16192" s="90"/>
      <c r="F16192" s="90"/>
      <c r="G16192" s="90"/>
      <c r="H16192" s="90"/>
    </row>
    <row r="16193" spans="1:8">
      <c r="A16193" s="90"/>
      <c r="B16193" s="90"/>
      <c r="C16193" s="90"/>
      <c r="D16193" s="90"/>
      <c r="E16193" s="90"/>
      <c r="F16193" s="90"/>
      <c r="G16193" s="90"/>
      <c r="H16193" s="90"/>
    </row>
    <row r="16194" spans="1:8">
      <c r="A16194" s="90"/>
      <c r="B16194" s="90"/>
      <c r="C16194" s="90"/>
      <c r="D16194" s="90"/>
      <c r="E16194" s="90"/>
      <c r="F16194" s="90"/>
      <c r="G16194" s="90"/>
      <c r="H16194" s="90"/>
    </row>
    <row r="16195" spans="1:8">
      <c r="A16195" s="90"/>
      <c r="B16195" s="90"/>
      <c r="C16195" s="90"/>
      <c r="D16195" s="90"/>
      <c r="E16195" s="90"/>
      <c r="F16195" s="90"/>
      <c r="G16195" s="90"/>
      <c r="H16195" s="90"/>
    </row>
    <row r="16196" spans="1:8">
      <c r="A16196" s="90"/>
      <c r="B16196" s="90"/>
      <c r="C16196" s="90"/>
      <c r="D16196" s="90"/>
      <c r="E16196" s="90"/>
      <c r="F16196" s="90"/>
      <c r="G16196" s="90"/>
      <c r="H16196" s="90"/>
    </row>
    <row r="16197" spans="1:8">
      <c r="A16197" s="90"/>
      <c r="B16197" s="90"/>
      <c r="C16197" s="90"/>
      <c r="D16197" s="90"/>
      <c r="E16197" s="90"/>
      <c r="F16197" s="90"/>
      <c r="G16197" s="90"/>
      <c r="H16197" s="90"/>
    </row>
    <row r="16198" spans="1:8">
      <c r="A16198" s="90"/>
      <c r="B16198" s="90"/>
      <c r="C16198" s="90"/>
      <c r="D16198" s="90"/>
      <c r="E16198" s="90"/>
      <c r="F16198" s="90"/>
      <c r="G16198" s="90"/>
      <c r="H16198" s="90"/>
    </row>
    <row r="16199" spans="1:8">
      <c r="A16199" s="90"/>
      <c r="B16199" s="90"/>
      <c r="C16199" s="90"/>
      <c r="D16199" s="90"/>
      <c r="E16199" s="90"/>
      <c r="F16199" s="90"/>
      <c r="G16199" s="90"/>
      <c r="H16199" s="90"/>
    </row>
    <row r="16200" spans="1:8">
      <c r="A16200" s="90"/>
      <c r="B16200" s="90"/>
      <c r="C16200" s="90"/>
      <c r="D16200" s="90"/>
      <c r="E16200" s="90"/>
      <c r="F16200" s="90"/>
      <c r="G16200" s="90"/>
      <c r="H16200" s="90"/>
    </row>
    <row r="16201" spans="1:8">
      <c r="A16201" s="90"/>
      <c r="B16201" s="90"/>
      <c r="C16201" s="90"/>
      <c r="D16201" s="90"/>
      <c r="E16201" s="90"/>
      <c r="F16201" s="90"/>
      <c r="G16201" s="90"/>
      <c r="H16201" s="90"/>
    </row>
    <row r="16202" spans="1:8">
      <c r="A16202" s="90"/>
      <c r="B16202" s="90"/>
      <c r="C16202" s="90"/>
      <c r="D16202" s="90"/>
      <c r="E16202" s="90"/>
      <c r="F16202" s="90"/>
      <c r="G16202" s="90"/>
      <c r="H16202" s="90"/>
    </row>
    <row r="16203" spans="1:8">
      <c r="A16203" s="90"/>
      <c r="B16203" s="90"/>
      <c r="C16203" s="90"/>
      <c r="D16203" s="90"/>
      <c r="E16203" s="90"/>
      <c r="F16203" s="90"/>
      <c r="G16203" s="90"/>
      <c r="H16203" s="90"/>
    </row>
    <row r="16204" spans="1:8">
      <c r="A16204" s="90"/>
      <c r="B16204" s="90"/>
      <c r="C16204" s="90"/>
      <c r="D16204" s="90"/>
      <c r="E16204" s="90"/>
      <c r="F16204" s="90"/>
      <c r="G16204" s="90"/>
      <c r="H16204" s="90"/>
    </row>
    <row r="16205" spans="1:8">
      <c r="A16205" s="90"/>
      <c r="B16205" s="90"/>
      <c r="C16205" s="90"/>
      <c r="D16205" s="90"/>
      <c r="E16205" s="90"/>
      <c r="F16205" s="90"/>
      <c r="G16205" s="90"/>
      <c r="H16205" s="90"/>
    </row>
    <row r="16206" spans="1:8">
      <c r="A16206" s="90"/>
      <c r="B16206" s="90"/>
      <c r="C16206" s="90"/>
      <c r="D16206" s="90"/>
      <c r="E16206" s="90"/>
      <c r="F16206" s="90"/>
      <c r="G16206" s="90"/>
      <c r="H16206" s="90"/>
    </row>
    <row r="16207" spans="1:8">
      <c r="A16207" s="90"/>
      <c r="B16207" s="90"/>
      <c r="C16207" s="90"/>
      <c r="D16207" s="90"/>
      <c r="E16207" s="90"/>
      <c r="F16207" s="90"/>
      <c r="G16207" s="90"/>
      <c r="H16207" s="90"/>
    </row>
    <row r="16208" spans="1:8">
      <c r="A16208" s="90"/>
      <c r="B16208" s="90"/>
      <c r="C16208" s="90"/>
      <c r="D16208" s="90"/>
      <c r="E16208" s="90"/>
      <c r="F16208" s="90"/>
      <c r="G16208" s="90"/>
      <c r="H16208" s="90"/>
    </row>
    <row r="16209" spans="1:8">
      <c r="A16209" s="90"/>
      <c r="B16209" s="90"/>
      <c r="C16209" s="90"/>
      <c r="D16209" s="90"/>
      <c r="E16209" s="90"/>
      <c r="F16209" s="90"/>
      <c r="G16209" s="90"/>
      <c r="H16209" s="90"/>
    </row>
    <row r="16210" spans="1:8">
      <c r="A16210" s="90"/>
      <c r="B16210" s="90"/>
      <c r="C16210" s="90"/>
      <c r="D16210" s="90"/>
      <c r="E16210" s="90"/>
      <c r="F16210" s="90"/>
      <c r="G16210" s="90"/>
      <c r="H16210" s="90"/>
    </row>
    <row r="16211" spans="1:8">
      <c r="A16211" s="90"/>
      <c r="B16211" s="90"/>
      <c r="C16211" s="90"/>
      <c r="D16211" s="90"/>
      <c r="E16211" s="90"/>
      <c r="F16211" s="90"/>
      <c r="G16211" s="90"/>
      <c r="H16211" s="90"/>
    </row>
    <row r="16212" spans="1:8">
      <c r="A16212" s="90"/>
      <c r="B16212" s="90"/>
      <c r="C16212" s="90"/>
      <c r="D16212" s="90"/>
      <c r="E16212" s="90"/>
      <c r="F16212" s="90"/>
      <c r="G16212" s="90"/>
      <c r="H16212" s="90"/>
    </row>
    <row r="16213" spans="1:8">
      <c r="A16213" s="90"/>
      <c r="B16213" s="90"/>
      <c r="C16213" s="90"/>
      <c r="D16213" s="90"/>
      <c r="E16213" s="90"/>
      <c r="F16213" s="90"/>
      <c r="G16213" s="90"/>
      <c r="H16213" s="90"/>
    </row>
    <row r="16214" spans="1:8">
      <c r="A16214" s="90"/>
      <c r="B16214" s="90"/>
      <c r="C16214" s="90"/>
      <c r="D16214" s="90"/>
      <c r="E16214" s="90"/>
      <c r="F16214" s="90"/>
      <c r="G16214" s="90"/>
      <c r="H16214" s="90"/>
    </row>
    <row r="16215" spans="1:8">
      <c r="A16215" s="90"/>
      <c r="B16215" s="90"/>
      <c r="C16215" s="90"/>
      <c r="D16215" s="90"/>
      <c r="E16215" s="90"/>
      <c r="F16215" s="90"/>
      <c r="G16215" s="90"/>
      <c r="H16215" s="90"/>
    </row>
    <row r="16216" spans="1:8">
      <c r="A16216" s="90"/>
      <c r="B16216" s="90"/>
      <c r="C16216" s="90"/>
      <c r="D16216" s="90"/>
      <c r="E16216" s="90"/>
      <c r="F16216" s="90"/>
      <c r="G16216" s="90"/>
      <c r="H16216" s="90"/>
    </row>
    <row r="16217" spans="1:8">
      <c r="A16217" s="90"/>
      <c r="B16217" s="90"/>
      <c r="C16217" s="90"/>
      <c r="D16217" s="90"/>
      <c r="E16217" s="90"/>
      <c r="F16217" s="90"/>
      <c r="G16217" s="90"/>
      <c r="H16217" s="90"/>
    </row>
    <row r="16218" spans="1:8">
      <c r="A16218" s="90"/>
      <c r="B16218" s="90"/>
      <c r="C16218" s="90"/>
      <c r="D16218" s="90"/>
      <c r="E16218" s="90"/>
      <c r="F16218" s="90"/>
      <c r="G16218" s="90"/>
      <c r="H16218" s="90"/>
    </row>
    <row r="16219" spans="1:8">
      <c r="A16219" s="90"/>
      <c r="B16219" s="90"/>
      <c r="C16219" s="90"/>
      <c r="D16219" s="90"/>
      <c r="E16219" s="90"/>
      <c r="F16219" s="90"/>
      <c r="G16219" s="90"/>
      <c r="H16219" s="90"/>
    </row>
    <row r="16220" spans="1:8">
      <c r="A16220" s="90"/>
      <c r="B16220" s="90"/>
      <c r="C16220" s="90"/>
      <c r="D16220" s="90"/>
      <c r="E16220" s="90"/>
      <c r="F16220" s="90"/>
      <c r="G16220" s="90"/>
      <c r="H16220" s="90"/>
    </row>
    <row r="16221" spans="1:8">
      <c r="A16221" s="90"/>
      <c r="B16221" s="90"/>
      <c r="C16221" s="90"/>
      <c r="D16221" s="90"/>
      <c r="E16221" s="90"/>
      <c r="F16221" s="90"/>
      <c r="G16221" s="90"/>
      <c r="H16221" s="90"/>
    </row>
    <row r="16222" spans="1:8">
      <c r="A16222" s="90"/>
      <c r="B16222" s="90"/>
      <c r="C16222" s="90"/>
      <c r="D16222" s="90"/>
      <c r="E16222" s="90"/>
      <c r="F16222" s="90"/>
      <c r="G16222" s="90"/>
      <c r="H16222" s="90"/>
    </row>
    <row r="16223" spans="1:8">
      <c r="A16223" s="90"/>
      <c r="B16223" s="90"/>
      <c r="C16223" s="90"/>
      <c r="D16223" s="90"/>
      <c r="E16223" s="90"/>
      <c r="F16223" s="90"/>
      <c r="G16223" s="90"/>
      <c r="H16223" s="90"/>
    </row>
    <row r="16224" spans="1:8">
      <c r="A16224" s="90"/>
      <c r="B16224" s="90"/>
      <c r="C16224" s="90"/>
      <c r="D16224" s="90"/>
      <c r="E16224" s="90"/>
      <c r="F16224" s="90"/>
      <c r="G16224" s="90"/>
      <c r="H16224" s="90"/>
    </row>
    <row r="16225" spans="1:8">
      <c r="A16225" s="90"/>
      <c r="B16225" s="90"/>
      <c r="C16225" s="90"/>
      <c r="D16225" s="90"/>
      <c r="E16225" s="90"/>
      <c r="F16225" s="90"/>
      <c r="G16225" s="90"/>
      <c r="H16225" s="90"/>
    </row>
    <row r="16226" spans="1:8">
      <c r="A16226" s="90"/>
      <c r="B16226" s="90"/>
      <c r="C16226" s="90"/>
      <c r="D16226" s="90"/>
      <c r="E16226" s="90"/>
      <c r="F16226" s="90"/>
      <c r="G16226" s="90"/>
      <c r="H16226" s="90"/>
    </row>
    <row r="16227" spans="1:8">
      <c r="A16227" s="90"/>
      <c r="B16227" s="90"/>
      <c r="C16227" s="90"/>
      <c r="D16227" s="90"/>
      <c r="E16227" s="90"/>
      <c r="F16227" s="90"/>
      <c r="G16227" s="90"/>
      <c r="H16227" s="90"/>
    </row>
    <row r="16228" spans="1:8">
      <c r="A16228" s="90"/>
      <c r="B16228" s="90"/>
      <c r="C16228" s="90"/>
      <c r="D16228" s="90"/>
      <c r="E16228" s="90"/>
      <c r="F16228" s="90"/>
      <c r="G16228" s="90"/>
      <c r="H16228" s="90"/>
    </row>
    <row r="16229" spans="1:8">
      <c r="A16229" s="90"/>
      <c r="B16229" s="90"/>
      <c r="C16229" s="90"/>
      <c r="D16229" s="90"/>
      <c r="E16229" s="90"/>
      <c r="F16229" s="90"/>
      <c r="G16229" s="90"/>
      <c r="H16229" s="90"/>
    </row>
    <row r="16230" spans="1:8">
      <c r="A16230" s="90"/>
      <c r="B16230" s="90"/>
      <c r="C16230" s="90"/>
      <c r="D16230" s="90"/>
      <c r="E16230" s="90"/>
      <c r="F16230" s="90"/>
      <c r="G16230" s="90"/>
      <c r="H16230" s="90"/>
    </row>
    <row r="16231" spans="1:8">
      <c r="A16231" s="90"/>
      <c r="B16231" s="90"/>
      <c r="C16231" s="90"/>
      <c r="D16231" s="90"/>
      <c r="E16231" s="90"/>
      <c r="F16231" s="90"/>
      <c r="G16231" s="90"/>
      <c r="H16231" s="90"/>
    </row>
    <row r="16232" spans="1:8">
      <c r="A16232" s="90"/>
      <c r="B16232" s="90"/>
      <c r="C16232" s="90"/>
      <c r="D16232" s="90"/>
      <c r="E16232" s="90"/>
      <c r="F16232" s="90"/>
      <c r="G16232" s="90"/>
      <c r="H16232" s="90"/>
    </row>
    <row r="16233" spans="1:8">
      <c r="A16233" s="90"/>
      <c r="B16233" s="90"/>
      <c r="C16233" s="90"/>
      <c r="D16233" s="90"/>
      <c r="E16233" s="90"/>
      <c r="F16233" s="90"/>
      <c r="G16233" s="90"/>
      <c r="H16233" s="90"/>
    </row>
    <row r="16234" spans="1:8">
      <c r="A16234" s="90"/>
      <c r="B16234" s="90"/>
      <c r="C16234" s="90"/>
      <c r="D16234" s="90"/>
      <c r="E16234" s="90"/>
      <c r="F16234" s="90"/>
      <c r="G16234" s="90"/>
      <c r="H16234" s="90"/>
    </row>
    <row r="16235" spans="1:8">
      <c r="A16235" s="90"/>
      <c r="B16235" s="90"/>
      <c r="C16235" s="90"/>
      <c r="D16235" s="90"/>
      <c r="E16235" s="90"/>
      <c r="F16235" s="90"/>
      <c r="G16235" s="90"/>
      <c r="H16235" s="90"/>
    </row>
    <row r="16236" spans="1:8">
      <c r="A16236" s="90"/>
      <c r="B16236" s="90"/>
      <c r="C16236" s="90"/>
      <c r="D16236" s="90"/>
      <c r="E16236" s="90"/>
      <c r="F16236" s="90"/>
      <c r="G16236" s="90"/>
      <c r="H16236" s="90"/>
    </row>
    <row r="16237" spans="1:8">
      <c r="A16237" s="90"/>
      <c r="B16237" s="90"/>
      <c r="C16237" s="90"/>
      <c r="D16237" s="90"/>
      <c r="E16237" s="90"/>
      <c r="F16237" s="90"/>
      <c r="G16237" s="90"/>
      <c r="H16237" s="90"/>
    </row>
    <row r="16238" spans="1:8">
      <c r="A16238" s="90"/>
      <c r="B16238" s="90"/>
      <c r="C16238" s="90"/>
      <c r="D16238" s="90"/>
      <c r="E16238" s="90"/>
      <c r="F16238" s="90"/>
      <c r="G16238" s="90"/>
      <c r="H16238" s="90"/>
    </row>
    <row r="16239" spans="1:8">
      <c r="A16239" s="90"/>
      <c r="B16239" s="90"/>
      <c r="C16239" s="90"/>
      <c r="D16239" s="90"/>
      <c r="E16239" s="90"/>
      <c r="F16239" s="90"/>
      <c r="G16239" s="90"/>
      <c r="H16239" s="90"/>
    </row>
    <row r="16240" spans="1:8">
      <c r="A16240" s="90"/>
      <c r="B16240" s="90"/>
      <c r="C16240" s="90"/>
      <c r="D16240" s="90"/>
      <c r="E16240" s="90"/>
      <c r="F16240" s="90"/>
      <c r="G16240" s="90"/>
      <c r="H16240" s="90"/>
    </row>
    <row r="16241" spans="1:8">
      <c r="A16241" s="90"/>
      <c r="B16241" s="90"/>
      <c r="C16241" s="90"/>
      <c r="D16241" s="90"/>
      <c r="E16241" s="90"/>
      <c r="F16241" s="90"/>
      <c r="G16241" s="90"/>
      <c r="H16241" s="90"/>
    </row>
    <row r="16242" spans="1:8">
      <c r="A16242" s="90"/>
      <c r="B16242" s="90"/>
      <c r="C16242" s="90"/>
      <c r="D16242" s="90"/>
      <c r="E16242" s="90"/>
      <c r="F16242" s="90"/>
      <c r="G16242" s="90"/>
      <c r="H16242" s="90"/>
    </row>
    <row r="16243" spans="1:8">
      <c r="A16243" s="90"/>
      <c r="B16243" s="90"/>
      <c r="C16243" s="90"/>
      <c r="D16243" s="90"/>
      <c r="E16243" s="90"/>
      <c r="F16243" s="90"/>
      <c r="G16243" s="90"/>
      <c r="H16243" s="90"/>
    </row>
    <row r="16244" spans="1:8">
      <c r="A16244" s="90"/>
      <c r="B16244" s="90"/>
      <c r="C16244" s="90"/>
      <c r="D16244" s="90"/>
      <c r="E16244" s="90"/>
      <c r="F16244" s="90"/>
      <c r="G16244" s="90"/>
      <c r="H16244" s="90"/>
    </row>
    <row r="16245" spans="1:8">
      <c r="A16245" s="90"/>
      <c r="B16245" s="90"/>
      <c r="C16245" s="90"/>
      <c r="D16245" s="90"/>
      <c r="E16245" s="90"/>
      <c r="F16245" s="90"/>
      <c r="G16245" s="90"/>
      <c r="H16245" s="90"/>
    </row>
    <row r="16246" spans="1:8">
      <c r="A16246" s="90"/>
      <c r="B16246" s="90"/>
      <c r="C16246" s="90"/>
      <c r="D16246" s="90"/>
      <c r="E16246" s="90"/>
      <c r="F16246" s="90"/>
      <c r="G16246" s="90"/>
      <c r="H16246" s="90"/>
    </row>
    <row r="16247" spans="1:8">
      <c r="A16247" s="90"/>
      <c r="B16247" s="90"/>
      <c r="C16247" s="90"/>
      <c r="D16247" s="90"/>
      <c r="E16247" s="90"/>
      <c r="F16247" s="90"/>
      <c r="G16247" s="90"/>
      <c r="H16247" s="90"/>
    </row>
    <row r="16248" spans="1:8">
      <c r="A16248" s="90"/>
      <c r="B16248" s="90"/>
      <c r="C16248" s="90"/>
      <c r="D16248" s="90"/>
      <c r="E16248" s="90"/>
      <c r="F16248" s="90"/>
      <c r="G16248" s="90"/>
      <c r="H16248" s="90"/>
    </row>
    <row r="16249" spans="1:8">
      <c r="A16249" s="90"/>
      <c r="B16249" s="90"/>
      <c r="C16249" s="90"/>
      <c r="D16249" s="90"/>
      <c r="E16249" s="90"/>
      <c r="F16249" s="90"/>
      <c r="G16249" s="90"/>
      <c r="H16249" s="90"/>
    </row>
    <row r="16250" spans="1:8">
      <c r="A16250" s="90"/>
      <c r="B16250" s="90"/>
      <c r="C16250" s="90"/>
      <c r="D16250" s="90"/>
      <c r="E16250" s="90"/>
      <c r="F16250" s="90"/>
      <c r="G16250" s="90"/>
      <c r="H16250" s="90"/>
    </row>
    <row r="16251" spans="1:8">
      <c r="A16251" s="90"/>
      <c r="B16251" s="90"/>
      <c r="C16251" s="90"/>
      <c r="D16251" s="90"/>
      <c r="E16251" s="90"/>
      <c r="F16251" s="90"/>
      <c r="G16251" s="90"/>
      <c r="H16251" s="90"/>
    </row>
    <row r="16252" spans="1:8">
      <c r="A16252" s="90"/>
      <c r="B16252" s="90"/>
      <c r="C16252" s="90"/>
      <c r="D16252" s="90"/>
      <c r="E16252" s="90"/>
      <c r="F16252" s="90"/>
      <c r="G16252" s="90"/>
      <c r="H16252" s="90"/>
    </row>
    <row r="16253" spans="1:8">
      <c r="A16253" s="90"/>
      <c r="B16253" s="90"/>
      <c r="C16253" s="90"/>
      <c r="D16253" s="90"/>
      <c r="E16253" s="90"/>
      <c r="F16253" s="90"/>
      <c r="G16253" s="90"/>
      <c r="H16253" s="90"/>
    </row>
    <row r="16254" spans="1:8">
      <c r="A16254" s="90"/>
      <c r="B16254" s="90"/>
      <c r="C16254" s="90"/>
      <c r="D16254" s="90"/>
      <c r="E16254" s="90"/>
      <c r="F16254" s="90"/>
      <c r="G16254" s="90"/>
      <c r="H16254" s="90"/>
    </row>
    <row r="16255" spans="1:8">
      <c r="A16255" s="90"/>
      <c r="B16255" s="90"/>
      <c r="C16255" s="90"/>
      <c r="D16255" s="90"/>
      <c r="E16255" s="90"/>
      <c r="F16255" s="90"/>
      <c r="G16255" s="90"/>
      <c r="H16255" s="90"/>
    </row>
    <row r="16256" spans="1:8">
      <c r="A16256" s="90"/>
      <c r="B16256" s="90"/>
      <c r="C16256" s="90"/>
      <c r="D16256" s="90"/>
      <c r="E16256" s="90"/>
      <c r="F16256" s="90"/>
      <c r="G16256" s="90"/>
      <c r="H16256" s="90"/>
    </row>
    <row r="16257" spans="1:8">
      <c r="A16257" s="90"/>
      <c r="B16257" s="90"/>
      <c r="C16257" s="90"/>
      <c r="D16257" s="90"/>
      <c r="E16257" s="90"/>
      <c r="F16257" s="90"/>
      <c r="G16257" s="90"/>
      <c r="H16257" s="90"/>
    </row>
    <row r="16258" spans="1:8">
      <c r="A16258" s="90"/>
      <c r="B16258" s="90"/>
      <c r="C16258" s="90"/>
      <c r="D16258" s="90"/>
      <c r="E16258" s="90"/>
      <c r="F16258" s="90"/>
      <c r="G16258" s="90"/>
      <c r="H16258" s="90"/>
    </row>
    <row r="16259" spans="1:8">
      <c r="A16259" s="90"/>
      <c r="B16259" s="90"/>
      <c r="C16259" s="90"/>
      <c r="D16259" s="90"/>
      <c r="E16259" s="90"/>
      <c r="F16259" s="90"/>
      <c r="G16259" s="90"/>
      <c r="H16259" s="90"/>
    </row>
    <row r="16260" spans="1:8">
      <c r="A16260" s="90"/>
      <c r="B16260" s="90"/>
      <c r="C16260" s="90"/>
      <c r="D16260" s="90"/>
      <c r="E16260" s="90"/>
      <c r="F16260" s="90"/>
      <c r="G16260" s="90"/>
      <c r="H16260" s="90"/>
    </row>
    <row r="16261" spans="1:8">
      <c r="A16261" s="90"/>
      <c r="B16261" s="90"/>
      <c r="C16261" s="90"/>
      <c r="D16261" s="90"/>
      <c r="E16261" s="90"/>
      <c r="F16261" s="90"/>
      <c r="G16261" s="90"/>
      <c r="H16261" s="90"/>
    </row>
    <row r="16262" spans="1:8">
      <c r="A16262" s="90"/>
      <c r="B16262" s="90"/>
      <c r="C16262" s="90"/>
      <c r="D16262" s="90"/>
      <c r="E16262" s="90"/>
      <c r="F16262" s="90"/>
      <c r="G16262" s="90"/>
      <c r="H16262" s="90"/>
    </row>
    <row r="16263" spans="1:8">
      <c r="A16263" s="90"/>
      <c r="B16263" s="90"/>
      <c r="C16263" s="90"/>
      <c r="D16263" s="90"/>
      <c r="E16263" s="90"/>
      <c r="F16263" s="90"/>
      <c r="G16263" s="90"/>
      <c r="H16263" s="90"/>
    </row>
    <row r="16264" spans="1:8">
      <c r="A16264" s="90"/>
      <c r="B16264" s="90"/>
      <c r="C16264" s="90"/>
      <c r="D16264" s="90"/>
      <c r="E16264" s="90"/>
      <c r="F16264" s="90"/>
      <c r="G16264" s="90"/>
      <c r="H16264" s="90"/>
    </row>
    <row r="16265" spans="1:8">
      <c r="A16265" s="90"/>
      <c r="B16265" s="90"/>
      <c r="C16265" s="90"/>
      <c r="D16265" s="90"/>
      <c r="E16265" s="90"/>
      <c r="F16265" s="90"/>
      <c r="G16265" s="90"/>
      <c r="H16265" s="90"/>
    </row>
    <row r="16266" spans="1:8">
      <c r="A16266" s="90"/>
      <c r="B16266" s="90"/>
      <c r="C16266" s="90"/>
      <c r="D16266" s="90"/>
      <c r="E16266" s="90"/>
      <c r="F16266" s="90"/>
      <c r="G16266" s="90"/>
      <c r="H16266" s="90"/>
    </row>
    <row r="16267" spans="1:8">
      <c r="A16267" s="90"/>
      <c r="B16267" s="90"/>
      <c r="C16267" s="90"/>
      <c r="D16267" s="90"/>
      <c r="E16267" s="90"/>
      <c r="F16267" s="90"/>
      <c r="G16267" s="90"/>
      <c r="H16267" s="90"/>
    </row>
  </sheetData>
  <sortState ref="A5:H170">
    <sortCondition ref="A5:A170"/>
  </sortState>
  <hyperlinks>
    <hyperlink ref="A1" location="Indice!A1" display="Volver índice" xr:uid="{00000000-0004-0000-16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39997558519241921"/>
  </sheetPr>
  <dimension ref="B3:BR16"/>
  <sheetViews>
    <sheetView topLeftCell="BK1" workbookViewId="0">
      <selection activeCell="B11" sqref="B11"/>
    </sheetView>
  </sheetViews>
  <sheetFormatPr baseColWidth="10" defaultRowHeight="15.6"/>
  <cols>
    <col min="2" max="2" width="32.69921875" customWidth="1"/>
    <col min="3" max="70" width="11.69921875" bestFit="1" customWidth="1"/>
  </cols>
  <sheetData>
    <row r="3" spans="2:70" ht="21">
      <c r="B3" s="11" t="s">
        <v>1122</v>
      </c>
    </row>
    <row r="5" spans="2:70">
      <c r="B5" s="2" t="s">
        <v>1123</v>
      </c>
    </row>
    <row r="6" spans="2:70">
      <c r="B6" t="s">
        <v>190</v>
      </c>
    </row>
    <row r="7" spans="2:70">
      <c r="C7" s="22" t="s">
        <v>170</v>
      </c>
      <c r="D7" s="22" t="s">
        <v>171</v>
      </c>
      <c r="E7" s="22" t="s">
        <v>172</v>
      </c>
      <c r="F7" s="22" t="s">
        <v>173</v>
      </c>
      <c r="G7" s="22" t="s">
        <v>174</v>
      </c>
      <c r="H7" s="22" t="s">
        <v>175</v>
      </c>
      <c r="I7" s="22" t="s">
        <v>176</v>
      </c>
      <c r="J7" s="22" t="s">
        <v>177</v>
      </c>
      <c r="K7" s="22" t="s">
        <v>178</v>
      </c>
      <c r="L7" s="22" t="s">
        <v>179</v>
      </c>
      <c r="M7" s="22" t="s">
        <v>180</v>
      </c>
      <c r="N7" s="22" t="s">
        <v>13</v>
      </c>
      <c r="O7" s="22" t="s">
        <v>14</v>
      </c>
      <c r="P7" s="22" t="s">
        <v>15</v>
      </c>
      <c r="Q7" s="22" t="s">
        <v>16</v>
      </c>
      <c r="R7" s="22" t="s">
        <v>17</v>
      </c>
      <c r="S7" s="22" t="s">
        <v>18</v>
      </c>
      <c r="T7" s="22" t="s">
        <v>19</v>
      </c>
      <c r="U7" s="22" t="s">
        <v>20</v>
      </c>
      <c r="V7" s="22" t="s">
        <v>21</v>
      </c>
      <c r="W7" s="22" t="s">
        <v>22</v>
      </c>
      <c r="X7" s="22" t="s">
        <v>23</v>
      </c>
      <c r="Y7" s="22" t="s">
        <v>24</v>
      </c>
      <c r="Z7" s="22" t="s">
        <v>25</v>
      </c>
      <c r="AA7" s="22" t="s">
        <v>26</v>
      </c>
      <c r="AB7" s="22" t="s">
        <v>27</v>
      </c>
      <c r="AC7" s="22" t="s">
        <v>28</v>
      </c>
      <c r="AD7" s="22" t="s">
        <v>29</v>
      </c>
      <c r="AE7" s="22" t="s">
        <v>30</v>
      </c>
      <c r="AF7" s="22" t="s">
        <v>31</v>
      </c>
      <c r="AG7" s="22" t="s">
        <v>32</v>
      </c>
      <c r="AH7" s="22" t="s">
        <v>33</v>
      </c>
      <c r="AI7" s="22" t="s">
        <v>34</v>
      </c>
      <c r="AJ7" s="22" t="s">
        <v>35</v>
      </c>
      <c r="AK7" s="22" t="s">
        <v>36</v>
      </c>
      <c r="AL7" s="22" t="s">
        <v>37</v>
      </c>
      <c r="AM7" s="22" t="s">
        <v>38</v>
      </c>
      <c r="AN7" s="22" t="s">
        <v>39</v>
      </c>
      <c r="AO7" s="22" t="s">
        <v>40</v>
      </c>
      <c r="AP7" s="22" t="s">
        <v>41</v>
      </c>
      <c r="AQ7" s="22" t="s">
        <v>42</v>
      </c>
      <c r="AR7" s="22" t="s">
        <v>43</v>
      </c>
      <c r="AS7" s="22" t="s">
        <v>44</v>
      </c>
      <c r="AT7" s="22" t="s">
        <v>45</v>
      </c>
      <c r="AU7" s="22" t="s">
        <v>46</v>
      </c>
      <c r="AV7" s="22" t="s">
        <v>47</v>
      </c>
      <c r="AW7" s="22" t="s">
        <v>48</v>
      </c>
      <c r="AX7" s="22" t="s">
        <v>49</v>
      </c>
      <c r="AY7" s="22" t="s">
        <v>50</v>
      </c>
      <c r="AZ7" s="22" t="s">
        <v>51</v>
      </c>
      <c r="BA7" s="22" t="s">
        <v>52</v>
      </c>
      <c r="BB7" s="22" t="s">
        <v>53</v>
      </c>
      <c r="BC7" s="22" t="s">
        <v>54</v>
      </c>
      <c r="BD7" s="22" t="s">
        <v>55</v>
      </c>
      <c r="BE7" s="22" t="s">
        <v>56</v>
      </c>
      <c r="BF7" s="22" t="s">
        <v>57</v>
      </c>
      <c r="BG7" s="22" t="s">
        <v>58</v>
      </c>
      <c r="BH7" s="22" t="s">
        <v>59</v>
      </c>
      <c r="BI7" s="22" t="s">
        <v>60</v>
      </c>
      <c r="BJ7" s="22" t="s">
        <v>61</v>
      </c>
      <c r="BK7" s="22" t="s">
        <v>62</v>
      </c>
      <c r="BL7" s="22" t="s">
        <v>63</v>
      </c>
      <c r="BM7" s="22" t="s">
        <v>64</v>
      </c>
      <c r="BN7" s="22" t="s">
        <v>65</v>
      </c>
      <c r="BO7" s="22" t="s">
        <v>66</v>
      </c>
      <c r="BP7" s="22" t="s">
        <v>67</v>
      </c>
      <c r="BQ7" s="22" t="s">
        <v>68</v>
      </c>
      <c r="BR7" s="22" t="s">
        <v>898</v>
      </c>
    </row>
    <row r="8" spans="2:70">
      <c r="B8" t="s">
        <v>261</v>
      </c>
      <c r="C8" s="10">
        <v>46.106586460000003</v>
      </c>
      <c r="D8" s="10">
        <v>51.145938870000002</v>
      </c>
      <c r="E8" s="10">
        <v>47.685268399999998</v>
      </c>
      <c r="F8" s="10">
        <v>42.858726500000003</v>
      </c>
      <c r="G8" s="10">
        <v>47.514064789999999</v>
      </c>
      <c r="H8" s="10">
        <v>47.079658510000002</v>
      </c>
      <c r="I8" s="10">
        <v>48.673313139999998</v>
      </c>
      <c r="J8" s="10">
        <v>44.407772059999999</v>
      </c>
      <c r="K8" s="10">
        <v>47.563392640000004</v>
      </c>
      <c r="L8" s="10">
        <v>46.478862759999998</v>
      </c>
      <c r="M8" s="10">
        <v>45.11786652</v>
      </c>
      <c r="N8" s="10">
        <v>37.662815090000002</v>
      </c>
      <c r="O8" s="10">
        <v>37.91765213</v>
      </c>
      <c r="P8" s="10">
        <v>37.866733549999999</v>
      </c>
      <c r="Q8" s="10">
        <v>30.453746800000001</v>
      </c>
      <c r="R8" s="10">
        <v>20.897645950000001</v>
      </c>
      <c r="S8" s="10">
        <v>26.420532229999999</v>
      </c>
      <c r="T8" s="10">
        <v>26.982082370000001</v>
      </c>
      <c r="U8" s="10">
        <v>26.468656540000001</v>
      </c>
      <c r="V8" s="10">
        <v>23.524911880000001</v>
      </c>
      <c r="W8" s="10">
        <v>25.413751600000001</v>
      </c>
      <c r="X8" s="10">
        <v>25.28505135</v>
      </c>
      <c r="Y8" s="10">
        <v>24.158077240000001</v>
      </c>
      <c r="Z8" s="10">
        <v>22.199672700000001</v>
      </c>
      <c r="AA8" s="10">
        <v>25.923135760000001</v>
      </c>
      <c r="AB8" s="10">
        <v>24.860486980000001</v>
      </c>
      <c r="AC8" s="10">
        <v>22.319992070000001</v>
      </c>
      <c r="AD8" s="10">
        <v>18.407920839999999</v>
      </c>
      <c r="AE8" s="10">
        <v>20.589065550000001</v>
      </c>
      <c r="AF8" s="10">
        <v>23.482149119999999</v>
      </c>
      <c r="AG8" s="10">
        <v>19.718620300000001</v>
      </c>
      <c r="AH8" s="10">
        <v>16.27661324</v>
      </c>
      <c r="AI8" s="10">
        <v>21.242687230000001</v>
      </c>
      <c r="AJ8" s="10">
        <v>24.60639763</v>
      </c>
      <c r="AK8" s="10">
        <v>23.313209530000002</v>
      </c>
      <c r="AL8" s="10">
        <v>20.28528214</v>
      </c>
      <c r="AM8" s="10">
        <v>24.36840248</v>
      </c>
      <c r="AN8" s="10">
        <v>27.071670529999999</v>
      </c>
      <c r="AO8" s="10">
        <v>27.308197020000001</v>
      </c>
      <c r="AP8" s="10">
        <v>22.139606480000001</v>
      </c>
      <c r="AQ8" s="10">
        <v>28.961057660000002</v>
      </c>
      <c r="AR8" s="10">
        <v>31.218906400000002</v>
      </c>
      <c r="AS8" s="10">
        <v>28.945590970000001</v>
      </c>
      <c r="AT8" s="10">
        <v>26.468221660000001</v>
      </c>
      <c r="AU8" s="10">
        <v>29.315486910000001</v>
      </c>
      <c r="AV8" s="10">
        <v>32.54150009</v>
      </c>
      <c r="AW8" s="10">
        <v>31.737838750000002</v>
      </c>
      <c r="AX8" s="10">
        <v>27.458148959999999</v>
      </c>
      <c r="AY8" s="10">
        <v>35.261932369999997</v>
      </c>
      <c r="AZ8" s="10">
        <v>34.503391270000002</v>
      </c>
      <c r="BA8" s="10">
        <v>33.599716190000002</v>
      </c>
      <c r="BB8" s="10">
        <v>29.7142868</v>
      </c>
      <c r="BC8" s="10">
        <v>36.771438600000003</v>
      </c>
      <c r="BD8" s="10">
        <v>36.248538969999998</v>
      </c>
      <c r="BE8" s="10">
        <v>35.567096710000001</v>
      </c>
      <c r="BF8" s="10">
        <v>30.821416849999999</v>
      </c>
      <c r="BG8" s="10">
        <v>33.827941889999998</v>
      </c>
      <c r="BH8" s="10">
        <v>33.497768399999998</v>
      </c>
      <c r="BI8" s="10">
        <v>34.78153992</v>
      </c>
      <c r="BJ8" s="10">
        <v>30.11290932</v>
      </c>
      <c r="BK8" s="10">
        <v>21.786106109999999</v>
      </c>
      <c r="BL8" s="10">
        <v>34.873996730000002</v>
      </c>
      <c r="BM8" s="10">
        <v>30.569023130000001</v>
      </c>
      <c r="BN8" s="10">
        <v>26.69402504</v>
      </c>
      <c r="BO8" s="10">
        <v>36.099861150000002</v>
      </c>
      <c r="BP8" s="10">
        <v>39.895931240000003</v>
      </c>
      <c r="BQ8" s="10">
        <v>40.09187317</v>
      </c>
      <c r="BR8" s="10">
        <v>32.807876589999999</v>
      </c>
    </row>
    <row r="9" spans="2:70">
      <c r="B9" t="s">
        <v>262</v>
      </c>
      <c r="C9" s="10">
        <v>24.989591600000001</v>
      </c>
      <c r="D9" s="10">
        <v>33.809677120000003</v>
      </c>
      <c r="E9" s="10">
        <v>31.04205894</v>
      </c>
      <c r="F9" s="10">
        <v>30.23479652</v>
      </c>
      <c r="G9" s="10">
        <v>27.808826450000002</v>
      </c>
      <c r="H9" s="10">
        <v>27.610815049999999</v>
      </c>
      <c r="I9" s="10">
        <v>23.24994659</v>
      </c>
      <c r="J9" s="10">
        <v>29.09671402</v>
      </c>
      <c r="K9" s="10">
        <v>27.723688129999999</v>
      </c>
      <c r="L9" s="10">
        <v>24.157529830000001</v>
      </c>
      <c r="M9" s="10">
        <v>24.682722089999999</v>
      </c>
      <c r="N9" s="10">
        <v>17.81295776</v>
      </c>
      <c r="O9" s="10">
        <v>26.435935969999999</v>
      </c>
      <c r="P9" s="10">
        <v>20.630117420000001</v>
      </c>
      <c r="Q9" s="10">
        <v>15.638402940000001</v>
      </c>
      <c r="R9" s="10">
        <v>12.37831306</v>
      </c>
      <c r="S9" s="10">
        <v>15.36149502</v>
      </c>
      <c r="T9" s="10">
        <v>16.06612968</v>
      </c>
      <c r="U9" s="10">
        <v>16.667564389999999</v>
      </c>
      <c r="V9" s="10">
        <v>14.713925359999999</v>
      </c>
      <c r="W9" s="10">
        <v>12.941578870000001</v>
      </c>
      <c r="X9" s="10">
        <v>17.115999219999999</v>
      </c>
      <c r="Y9" s="10">
        <v>14.01884937</v>
      </c>
      <c r="Z9" s="10">
        <v>13.73033524</v>
      </c>
      <c r="AA9" s="10">
        <v>15.868876459999999</v>
      </c>
      <c r="AB9" s="10">
        <v>15.63270855</v>
      </c>
      <c r="AC9" s="10">
        <v>11.784572600000001</v>
      </c>
      <c r="AD9" s="10">
        <v>10.154488560000001</v>
      </c>
      <c r="AE9" s="10">
        <v>12.847945210000001</v>
      </c>
      <c r="AF9" s="10">
        <v>12.65307522</v>
      </c>
      <c r="AG9" s="10">
        <v>10.829673769999999</v>
      </c>
      <c r="AH9" s="10">
        <v>9.7875270840000006</v>
      </c>
      <c r="AI9" s="10">
        <v>10.83052444</v>
      </c>
      <c r="AJ9" s="10">
        <v>13.162013050000001</v>
      </c>
      <c r="AK9" s="10">
        <v>12.01762772</v>
      </c>
      <c r="AL9" s="10">
        <v>10.268845560000001</v>
      </c>
      <c r="AM9" s="10">
        <v>12.387832639999999</v>
      </c>
      <c r="AN9" s="10">
        <v>14.02561188</v>
      </c>
      <c r="AO9" s="10">
        <v>15.224184989999999</v>
      </c>
      <c r="AP9" s="10">
        <v>11.918441769999999</v>
      </c>
      <c r="AQ9" s="10">
        <v>14.80145931</v>
      </c>
      <c r="AR9" s="10">
        <v>14.59897327</v>
      </c>
      <c r="AS9" s="10">
        <v>14.411305430000001</v>
      </c>
      <c r="AT9" s="10">
        <v>14.63022995</v>
      </c>
      <c r="AU9" s="10">
        <v>16.571439739999999</v>
      </c>
      <c r="AV9" s="10">
        <v>18.286766050000001</v>
      </c>
      <c r="AW9" s="10">
        <v>16.738344189999999</v>
      </c>
      <c r="AX9" s="10">
        <v>15.2493</v>
      </c>
      <c r="AY9" s="10">
        <v>17.899213790000001</v>
      </c>
      <c r="AZ9" s="10">
        <v>17.009962080000001</v>
      </c>
      <c r="BA9" s="10">
        <v>15.44197464</v>
      </c>
      <c r="BB9" s="10">
        <v>13.78833294</v>
      </c>
      <c r="BC9" s="10">
        <v>18.641643519999999</v>
      </c>
      <c r="BD9" s="10">
        <v>16.405197139999999</v>
      </c>
      <c r="BE9" s="10">
        <v>17.462232589999999</v>
      </c>
      <c r="BF9" s="10">
        <v>15.432764049999999</v>
      </c>
      <c r="BG9" s="10">
        <v>16.092721940000001</v>
      </c>
      <c r="BH9" s="10">
        <v>13.43072319</v>
      </c>
      <c r="BI9" s="10">
        <v>15.57167053</v>
      </c>
      <c r="BJ9" s="10">
        <v>14.184265140000001</v>
      </c>
      <c r="BK9" s="10">
        <v>8.0074834819999996</v>
      </c>
      <c r="BL9" s="10">
        <v>16.803766249999999</v>
      </c>
      <c r="BM9" s="10">
        <v>16.81073189</v>
      </c>
      <c r="BN9" s="10">
        <v>12.985205649999999</v>
      </c>
      <c r="BO9" s="10">
        <v>18.737377169999998</v>
      </c>
      <c r="BP9" s="10">
        <v>23.724456790000001</v>
      </c>
      <c r="BQ9" s="10">
        <v>22.109943390000002</v>
      </c>
      <c r="BR9" s="10">
        <v>18.958402629999998</v>
      </c>
    </row>
    <row r="10" spans="2:70">
      <c r="B10" t="s">
        <v>263</v>
      </c>
      <c r="C10" s="10">
        <v>21.672012330000001</v>
      </c>
      <c r="D10" s="10">
        <v>32.322933200000001</v>
      </c>
      <c r="E10" s="10">
        <v>22.405881879999999</v>
      </c>
      <c r="F10" s="10">
        <v>20.284334179999998</v>
      </c>
      <c r="G10" s="10">
        <v>20.629484179999999</v>
      </c>
      <c r="H10" s="10">
        <v>17.951074599999998</v>
      </c>
      <c r="I10" s="10">
        <v>17.128255840000001</v>
      </c>
      <c r="J10" s="10">
        <v>16.249103550000001</v>
      </c>
      <c r="K10" s="10">
        <v>22.92278671</v>
      </c>
      <c r="L10" s="10">
        <v>17.533662799999998</v>
      </c>
      <c r="M10" s="10">
        <v>22.282884599999999</v>
      </c>
      <c r="N10" s="10">
        <v>8.4443855289999998</v>
      </c>
      <c r="O10" s="10">
        <v>18.860774989999999</v>
      </c>
      <c r="P10" s="10">
        <v>17.111085889999998</v>
      </c>
      <c r="Q10" s="10">
        <v>12.023352620000001</v>
      </c>
      <c r="R10" s="10">
        <v>9.5869874950000007</v>
      </c>
      <c r="S10" s="10">
        <v>9.9903955460000002</v>
      </c>
      <c r="T10" s="10">
        <v>12.7831583</v>
      </c>
      <c r="U10" s="10">
        <v>13.96650696</v>
      </c>
      <c r="V10" s="10">
        <v>7.02282238</v>
      </c>
      <c r="W10" s="10">
        <v>8.7229356770000006</v>
      </c>
      <c r="X10" s="10">
        <v>14.56010056</v>
      </c>
      <c r="Y10" s="10">
        <v>11.03631496</v>
      </c>
      <c r="Z10" s="10">
        <v>9.1635475159999995</v>
      </c>
      <c r="AA10" s="10">
        <v>9.9689350129999994</v>
      </c>
      <c r="AB10" s="10">
        <v>11.96998215</v>
      </c>
      <c r="AC10" s="10">
        <v>9.1265573500000006</v>
      </c>
      <c r="AD10" s="10">
        <v>7.4609637260000001</v>
      </c>
      <c r="AE10" s="10">
        <v>6.5605068209999997</v>
      </c>
      <c r="AF10" s="10">
        <v>7.4595665929999999</v>
      </c>
      <c r="AG10" s="10">
        <v>8.7897129060000001</v>
      </c>
      <c r="AH10" s="10">
        <v>8.3520097730000007</v>
      </c>
      <c r="AI10" s="10">
        <v>8.5393676759999995</v>
      </c>
      <c r="AJ10" s="10">
        <v>9.513581276</v>
      </c>
      <c r="AK10" s="10">
        <v>9.0984106059999998</v>
      </c>
      <c r="AL10" s="10">
        <v>6.9444770809999996</v>
      </c>
      <c r="AM10" s="10">
        <v>10.115795139999999</v>
      </c>
      <c r="AN10" s="10">
        <v>10.8479147</v>
      </c>
      <c r="AO10" s="10">
        <v>9.8142328259999996</v>
      </c>
      <c r="AP10" s="10">
        <v>9.7202224729999998</v>
      </c>
      <c r="AQ10" s="10">
        <v>10.43235016</v>
      </c>
      <c r="AR10" s="10">
        <v>12.551931379999999</v>
      </c>
      <c r="AS10" s="10">
        <v>12.46885777</v>
      </c>
      <c r="AT10" s="10">
        <v>9.0691833499999994</v>
      </c>
      <c r="AU10" s="10">
        <v>9.511025429</v>
      </c>
      <c r="AV10" s="10">
        <v>14.62560654</v>
      </c>
      <c r="AW10" s="10">
        <v>11.86065292</v>
      </c>
      <c r="AX10" s="10">
        <v>7.9984178540000004</v>
      </c>
      <c r="AY10" s="10">
        <v>14.351036069999999</v>
      </c>
      <c r="AZ10" s="10">
        <v>15.064791680000001</v>
      </c>
      <c r="BA10" s="10">
        <v>10.94521713</v>
      </c>
      <c r="BB10" s="10">
        <v>12.33782482</v>
      </c>
      <c r="BC10" s="10">
        <v>9.5182676320000006</v>
      </c>
      <c r="BD10" s="10">
        <v>12.77373695</v>
      </c>
      <c r="BE10" s="10">
        <v>12.65650082</v>
      </c>
      <c r="BF10" s="10">
        <v>7.0317616459999996</v>
      </c>
      <c r="BG10" s="10">
        <v>14.461924550000001</v>
      </c>
      <c r="BH10" s="10">
        <v>12.10360622</v>
      </c>
      <c r="BI10" s="10">
        <v>12.77768326</v>
      </c>
      <c r="BJ10" s="10">
        <v>11.450971600000001</v>
      </c>
      <c r="BK10" s="10">
        <v>8.8887815480000008</v>
      </c>
      <c r="BL10" s="10">
        <v>9.2878541949999995</v>
      </c>
      <c r="BM10" s="10">
        <v>11.180085180000001</v>
      </c>
      <c r="BN10" s="10">
        <v>10.065290449999999</v>
      </c>
      <c r="BO10" s="10">
        <v>9.0501041410000003</v>
      </c>
      <c r="BP10" s="10">
        <v>11.649251939999999</v>
      </c>
      <c r="BQ10" s="10">
        <v>13.594470019999999</v>
      </c>
      <c r="BR10" s="10">
        <v>10.772031780000001</v>
      </c>
    </row>
    <row r="11" spans="2:70">
      <c r="B11" t="s">
        <v>264</v>
      </c>
      <c r="C11" s="10">
        <v>22.429758069999998</v>
      </c>
      <c r="D11" s="10">
        <v>19.362693790000002</v>
      </c>
      <c r="E11" s="10">
        <v>21.99148941</v>
      </c>
      <c r="F11" s="10">
        <v>15.54798222</v>
      </c>
      <c r="G11" s="10">
        <v>21.405319209999998</v>
      </c>
      <c r="H11" s="10">
        <v>19.582183839999999</v>
      </c>
      <c r="I11" s="10">
        <v>18.933668140000002</v>
      </c>
      <c r="J11" s="10">
        <v>9.6766395569999997</v>
      </c>
      <c r="K11" s="10">
        <v>13.80749702</v>
      </c>
      <c r="L11" s="10">
        <v>18.956991200000001</v>
      </c>
      <c r="M11" s="10">
        <v>14.740411760000001</v>
      </c>
      <c r="N11" s="10">
        <v>13.94732857</v>
      </c>
      <c r="O11" s="10">
        <v>4.9180264469999999</v>
      </c>
      <c r="P11" s="10">
        <v>17.146347049999999</v>
      </c>
      <c r="Q11" s="10">
        <v>12.145318980000001</v>
      </c>
      <c r="R11" s="10">
        <v>9.5784139629999991</v>
      </c>
      <c r="S11" s="10">
        <v>7.3348894119999999</v>
      </c>
      <c r="T11" s="10">
        <v>11.25074577</v>
      </c>
      <c r="U11" s="10">
        <v>14.36485386</v>
      </c>
      <c r="V11" s="10">
        <v>7.5356969830000002</v>
      </c>
      <c r="W11" s="10">
        <v>11.05413246</v>
      </c>
      <c r="X11" s="10">
        <v>10.240322109999999</v>
      </c>
      <c r="Y11" s="10">
        <v>8.8302783970000007</v>
      </c>
      <c r="Z11" s="10">
        <v>10.94862938</v>
      </c>
      <c r="AA11" s="10">
        <v>10.835091589999999</v>
      </c>
      <c r="AB11" s="10">
        <v>11.583559040000001</v>
      </c>
      <c r="AC11" s="10">
        <v>6.3853492740000002</v>
      </c>
      <c r="AD11" s="10">
        <v>5.1806073189999999</v>
      </c>
      <c r="AE11" s="10">
        <v>6.6989588739999997</v>
      </c>
      <c r="AF11" s="10">
        <v>7.8649134639999998</v>
      </c>
      <c r="AG11" s="10">
        <v>6.458450794</v>
      </c>
      <c r="AH11" s="10">
        <v>5.4077610969999999</v>
      </c>
      <c r="AI11" s="10">
        <v>3.8903260230000001</v>
      </c>
      <c r="AJ11" s="10">
        <v>6.0227856639999997</v>
      </c>
      <c r="AK11" s="10">
        <v>7.7532958980000002</v>
      </c>
      <c r="AL11" s="10">
        <v>5.7432341579999999</v>
      </c>
      <c r="AM11" s="10">
        <v>5.87955761</v>
      </c>
      <c r="AN11" s="10">
        <v>6.8030891420000001</v>
      </c>
      <c r="AO11" s="10">
        <v>6.2192850110000002</v>
      </c>
      <c r="AP11" s="10">
        <v>6.1182351109999997</v>
      </c>
      <c r="AQ11" s="10">
        <v>7.2031741140000003</v>
      </c>
      <c r="AR11" s="10">
        <v>6.9820852279999999</v>
      </c>
      <c r="AS11" s="10">
        <v>7.624834538</v>
      </c>
      <c r="AT11" s="10">
        <v>7.0098476410000004</v>
      </c>
      <c r="AU11" s="10">
        <v>7.4342079160000001</v>
      </c>
      <c r="AV11" s="10">
        <v>10.0808897</v>
      </c>
      <c r="AW11" s="10">
        <v>8.1434974669999995</v>
      </c>
      <c r="AX11" s="10">
        <v>8.5350341800000002</v>
      </c>
      <c r="AY11" s="10">
        <v>9.2014341349999995</v>
      </c>
      <c r="AZ11" s="10">
        <v>8.2189197539999999</v>
      </c>
      <c r="BA11" s="10">
        <v>6.817023754</v>
      </c>
      <c r="BB11" s="10">
        <v>6.6478352550000004</v>
      </c>
      <c r="BC11" s="10">
        <v>7.4735937119999996</v>
      </c>
      <c r="BD11" s="10">
        <v>10.643301960000001</v>
      </c>
      <c r="BE11" s="10">
        <v>11.66366386</v>
      </c>
      <c r="BF11" s="10">
        <v>7.5006079669999997</v>
      </c>
      <c r="BG11" s="10">
        <v>8.6120014190000003</v>
      </c>
      <c r="BH11" s="10">
        <v>8.2958278659999998</v>
      </c>
      <c r="BI11" s="10">
        <v>7.9866681100000001</v>
      </c>
      <c r="BJ11" s="10">
        <v>6.0422315600000003</v>
      </c>
      <c r="BK11" s="10">
        <v>2.2537298200000002</v>
      </c>
      <c r="BL11" s="10">
        <v>5.8857269289999996</v>
      </c>
      <c r="BM11" s="10">
        <v>6.4325890540000001</v>
      </c>
      <c r="BN11" s="10">
        <v>4.8969259259999998</v>
      </c>
      <c r="BO11" s="10">
        <v>7.7000980380000001</v>
      </c>
      <c r="BP11" s="10">
        <v>6.0709519390000004</v>
      </c>
      <c r="BQ11" s="10">
        <v>6.9812850949999996</v>
      </c>
      <c r="BR11" s="10">
        <v>6.1767539979999997</v>
      </c>
    </row>
    <row r="12" spans="2:70">
      <c r="B12" t="s">
        <v>69</v>
      </c>
      <c r="C12" s="10">
        <v>41.02416229</v>
      </c>
      <c r="D12" s="10">
        <v>45.800743099999998</v>
      </c>
      <c r="E12" s="10">
        <v>42.338817599999999</v>
      </c>
      <c r="F12" s="10">
        <v>38.7646637</v>
      </c>
      <c r="G12" s="10">
        <v>42.73210907</v>
      </c>
      <c r="H12" s="10">
        <v>41.584678650000001</v>
      </c>
      <c r="I12" s="10">
        <v>42.033012390000003</v>
      </c>
      <c r="J12" s="10">
        <v>39.320518489999998</v>
      </c>
      <c r="K12" s="10">
        <v>42.024093630000003</v>
      </c>
      <c r="L12" s="10">
        <v>41.117351530000001</v>
      </c>
      <c r="M12" s="10">
        <v>40.159038539999997</v>
      </c>
      <c r="N12" s="10">
        <v>33.106826779999999</v>
      </c>
      <c r="O12" s="10">
        <v>34.847522740000002</v>
      </c>
      <c r="P12" s="10">
        <v>34.540908809999998</v>
      </c>
      <c r="Q12" s="10">
        <v>27.566114429999999</v>
      </c>
      <c r="R12" s="10">
        <v>19.165958400000001</v>
      </c>
      <c r="S12" s="10">
        <v>23.997869489999999</v>
      </c>
      <c r="T12" s="10">
        <v>24.285688400000002</v>
      </c>
      <c r="U12" s="10">
        <v>23.762540820000002</v>
      </c>
      <c r="V12" s="10">
        <v>20.239624020000001</v>
      </c>
      <c r="W12" s="10">
        <v>20.996463779999999</v>
      </c>
      <c r="X12" s="10">
        <v>21.82379341</v>
      </c>
      <c r="Y12" s="10">
        <v>19.564399720000001</v>
      </c>
      <c r="Z12" s="10">
        <v>17.989538190000001</v>
      </c>
      <c r="AA12" s="10">
        <v>20.85147285</v>
      </c>
      <c r="AB12" s="10">
        <v>20.33691597</v>
      </c>
      <c r="AC12" s="10">
        <v>17.072612759999998</v>
      </c>
      <c r="AD12" s="10">
        <v>14.187274929999999</v>
      </c>
      <c r="AE12" s="10">
        <v>16.028318410000001</v>
      </c>
      <c r="AF12" s="10">
        <v>17.32048035</v>
      </c>
      <c r="AG12" s="10">
        <v>14.94463444</v>
      </c>
      <c r="AH12" s="10">
        <v>12.66080475</v>
      </c>
      <c r="AI12" s="10">
        <v>15.278191570000001</v>
      </c>
      <c r="AJ12" s="10">
        <v>17.488849640000002</v>
      </c>
      <c r="AK12" s="10">
        <v>16.411344530000001</v>
      </c>
      <c r="AL12" s="10">
        <v>13.783417699999999</v>
      </c>
      <c r="AM12" s="10">
        <v>16.855901719999999</v>
      </c>
      <c r="AN12" s="10">
        <v>18.35802078</v>
      </c>
      <c r="AO12" s="10">
        <v>18.174636840000002</v>
      </c>
      <c r="AP12" s="10">
        <v>15.28435707</v>
      </c>
      <c r="AQ12" s="10">
        <v>19.39150047</v>
      </c>
      <c r="AR12" s="10">
        <v>20.711586</v>
      </c>
      <c r="AS12" s="10">
        <v>19.512655259999999</v>
      </c>
      <c r="AT12" s="10">
        <v>18.0658493</v>
      </c>
      <c r="AU12" s="10">
        <v>20.26268387</v>
      </c>
      <c r="AV12" s="10">
        <v>23.274707790000001</v>
      </c>
      <c r="AW12" s="10">
        <v>21.84610176</v>
      </c>
      <c r="AX12" s="10">
        <v>19.080488200000001</v>
      </c>
      <c r="AY12" s="10">
        <v>25.21985626</v>
      </c>
      <c r="AZ12" s="10">
        <v>24.514572139999999</v>
      </c>
      <c r="BA12" s="10">
        <v>23.093231200000002</v>
      </c>
      <c r="BB12" s="10">
        <v>21.27071381</v>
      </c>
      <c r="BC12" s="10">
        <v>25.998062130000001</v>
      </c>
      <c r="BD12" s="10">
        <v>25.703231809999998</v>
      </c>
      <c r="BE12" s="10">
        <v>25.95956039</v>
      </c>
      <c r="BF12" s="10">
        <v>22.298322679999998</v>
      </c>
      <c r="BG12" s="10">
        <v>25.648393630000001</v>
      </c>
      <c r="BH12" s="10">
        <v>24.620742799999999</v>
      </c>
      <c r="BI12" s="10">
        <v>25.835781099999998</v>
      </c>
      <c r="BJ12" s="10">
        <v>22.724317549999999</v>
      </c>
      <c r="BK12" s="10">
        <v>16.55949974</v>
      </c>
      <c r="BL12" s="10">
        <v>28.53051567</v>
      </c>
      <c r="BM12" s="10">
        <v>24.95531845</v>
      </c>
      <c r="BN12" s="10">
        <v>20.827461240000002</v>
      </c>
      <c r="BO12" s="10">
        <v>27.366991039999998</v>
      </c>
      <c r="BP12" s="10">
        <v>29.66437912</v>
      </c>
      <c r="BQ12" s="10">
        <v>29.532871249999999</v>
      </c>
      <c r="BR12" s="10">
        <v>24.31698608</v>
      </c>
    </row>
    <row r="13" spans="2:70">
      <c r="B13" t="s">
        <v>73</v>
      </c>
    </row>
    <row r="14" spans="2:70">
      <c r="B14" s="3"/>
    </row>
    <row r="16" spans="2:70">
      <c r="B16" t="s">
        <v>1121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P184"/>
  <sheetViews>
    <sheetView workbookViewId="0"/>
  </sheetViews>
  <sheetFormatPr baseColWidth="10" defaultRowHeight="15.6"/>
  <cols>
    <col min="4" max="7" width="14.69921875" customWidth="1"/>
  </cols>
  <sheetData>
    <row r="1" spans="1:11">
      <c r="A1" s="3" t="s">
        <v>833</v>
      </c>
    </row>
    <row r="2" spans="1:11">
      <c r="K2" s="2" t="s">
        <v>1124</v>
      </c>
    </row>
    <row r="4" spans="1:11">
      <c r="D4" s="8" t="s">
        <v>261</v>
      </c>
      <c r="E4" s="8" t="s">
        <v>262</v>
      </c>
      <c r="F4" s="8" t="s">
        <v>263</v>
      </c>
      <c r="G4" s="8" t="s">
        <v>264</v>
      </c>
    </row>
    <row r="5" spans="1:11">
      <c r="B5">
        <v>2006.1</v>
      </c>
      <c r="C5">
        <v>2006</v>
      </c>
      <c r="D5" s="10">
        <v>46.9491300575</v>
      </c>
      <c r="E5" s="10">
        <v>30.019031045000002</v>
      </c>
      <c r="F5" s="10">
        <v>24.171290397500002</v>
      </c>
      <c r="G5" s="10">
        <v>19.832980872499999</v>
      </c>
    </row>
    <row r="6" spans="1:11">
      <c r="B6">
        <v>2006.2</v>
      </c>
      <c r="D6" s="10">
        <v>47.300999639999993</v>
      </c>
      <c r="E6" s="10">
        <v>30.723839757500002</v>
      </c>
      <c r="F6" s="10">
        <v>23.910658359999999</v>
      </c>
      <c r="G6" s="10">
        <v>19.576871157500001</v>
      </c>
    </row>
    <row r="7" spans="1:11">
      <c r="B7">
        <v>2006.3</v>
      </c>
      <c r="D7" s="10">
        <v>46.284429549999999</v>
      </c>
      <c r="E7" s="10">
        <v>29.174124240000001</v>
      </c>
      <c r="F7" s="10">
        <v>20.31769371</v>
      </c>
      <c r="G7" s="10">
        <v>19.631743669999999</v>
      </c>
    </row>
    <row r="8" spans="1:11">
      <c r="B8">
        <v>2006.4</v>
      </c>
      <c r="D8" s="10">
        <v>46.531440735000004</v>
      </c>
      <c r="E8" s="10">
        <v>27.226096152499998</v>
      </c>
      <c r="F8" s="10">
        <v>18.9982872</v>
      </c>
      <c r="G8" s="10">
        <v>18.867288352499997</v>
      </c>
    </row>
    <row r="9" spans="1:11">
      <c r="B9">
        <v>2007.1</v>
      </c>
      <c r="C9">
        <f>C5+1</f>
        <v>2007</v>
      </c>
      <c r="D9" s="10">
        <v>46.918702124999996</v>
      </c>
      <c r="E9" s="10">
        <v>26.9415755275</v>
      </c>
      <c r="F9" s="10">
        <v>17.9894795425</v>
      </c>
      <c r="G9" s="10">
        <v>17.399452686749999</v>
      </c>
    </row>
    <row r="10" spans="1:11">
      <c r="B10">
        <v>2007.2</v>
      </c>
      <c r="D10" s="10">
        <v>46.931034087500009</v>
      </c>
      <c r="E10" s="10">
        <v>26.9202909475</v>
      </c>
      <c r="F10" s="10">
        <v>18.562805175000001</v>
      </c>
      <c r="G10" s="10">
        <v>15.49999713925</v>
      </c>
    </row>
    <row r="11" spans="1:11">
      <c r="B11">
        <v>2007.3</v>
      </c>
      <c r="D11" s="10">
        <v>46.780835149999994</v>
      </c>
      <c r="E11" s="10">
        <v>26.0569696425</v>
      </c>
      <c r="F11" s="10">
        <v>18.458452225000002</v>
      </c>
      <c r="G11" s="10">
        <v>15.34369897925</v>
      </c>
    </row>
    <row r="12" spans="1:11">
      <c r="B12">
        <v>2007.4</v>
      </c>
      <c r="D12" s="10">
        <v>45.891973495000002</v>
      </c>
      <c r="E12" s="10">
        <v>26.415163517499998</v>
      </c>
      <c r="F12" s="10">
        <v>19.747109415000001</v>
      </c>
      <c r="G12" s="10">
        <v>14.295384884250002</v>
      </c>
    </row>
    <row r="13" spans="1:11">
      <c r="B13">
        <v>2008.1</v>
      </c>
      <c r="C13">
        <f>C9+1</f>
        <v>2008</v>
      </c>
      <c r="D13" s="10">
        <v>44.205734252500001</v>
      </c>
      <c r="E13" s="10">
        <v>23.594224452500001</v>
      </c>
      <c r="F13" s="10">
        <v>17.795929909750001</v>
      </c>
      <c r="G13" s="10">
        <v>15.3630571375</v>
      </c>
    </row>
    <row r="14" spans="1:11">
      <c r="B14">
        <v>2008.2</v>
      </c>
      <c r="D14" s="10">
        <v>41.794299125000002</v>
      </c>
      <c r="E14" s="10">
        <v>23.272286412500002</v>
      </c>
      <c r="F14" s="10">
        <v>16.780426979750001</v>
      </c>
      <c r="G14" s="10">
        <v>13.140689494250001</v>
      </c>
    </row>
    <row r="15" spans="1:11">
      <c r="B15">
        <v>2008.3</v>
      </c>
      <c r="D15" s="10">
        <v>39.6412668225</v>
      </c>
      <c r="E15" s="10">
        <v>22.390433310000002</v>
      </c>
      <c r="F15" s="10">
        <v>16.67478275225</v>
      </c>
      <c r="G15" s="10">
        <v>12.688028456750001</v>
      </c>
    </row>
    <row r="16" spans="1:11">
      <c r="B16">
        <v>2008.4</v>
      </c>
      <c r="D16" s="10">
        <v>35.9752368925</v>
      </c>
      <c r="E16" s="10">
        <v>20.129353522500001</v>
      </c>
      <c r="F16" s="10">
        <v>14.109899757249998</v>
      </c>
      <c r="G16" s="10">
        <v>12.03925526175</v>
      </c>
    </row>
    <row r="17" spans="2:11">
      <c r="B17">
        <v>2009.1</v>
      </c>
      <c r="C17">
        <f>C13+1</f>
        <v>2009</v>
      </c>
      <c r="D17" s="10">
        <v>31.783944607500001</v>
      </c>
      <c r="E17" s="10">
        <v>18.770692347499999</v>
      </c>
      <c r="F17" s="10">
        <v>14.395550248749998</v>
      </c>
      <c r="G17" s="10">
        <v>10.947026609999998</v>
      </c>
    </row>
    <row r="18" spans="2:11">
      <c r="B18">
        <v>2009.2</v>
      </c>
      <c r="D18" s="10">
        <v>28.909664632499997</v>
      </c>
      <c r="E18" s="10">
        <v>16.002082110000003</v>
      </c>
      <c r="F18" s="10">
        <v>12.17795538775</v>
      </c>
      <c r="G18" s="10">
        <v>11.551242351250002</v>
      </c>
    </row>
    <row r="19" spans="2:11">
      <c r="B19">
        <v>2009.3</v>
      </c>
      <c r="D19" s="10">
        <v>26.188501837499999</v>
      </c>
      <c r="E19" s="10">
        <v>14.861085174999999</v>
      </c>
      <c r="F19" s="10">
        <v>11.09597349025</v>
      </c>
      <c r="G19" s="10">
        <v>10.07734203125</v>
      </c>
    </row>
    <row r="20" spans="2:11">
      <c r="B20">
        <v>2009.4</v>
      </c>
      <c r="D20" s="10">
        <v>25.192229272500001</v>
      </c>
      <c r="E20" s="10">
        <v>15.1183755375</v>
      </c>
      <c r="F20" s="10">
        <v>11.581762075250001</v>
      </c>
      <c r="G20" s="10">
        <v>10.632225751250001</v>
      </c>
    </row>
    <row r="21" spans="2:11">
      <c r="B21">
        <v>2010.1</v>
      </c>
      <c r="C21">
        <f>C17+1</f>
        <v>2010</v>
      </c>
      <c r="D21" s="10">
        <v>25.849045755000002</v>
      </c>
      <c r="E21" s="10">
        <v>15.702278612499999</v>
      </c>
      <c r="F21" s="10">
        <v>10.940720796500001</v>
      </c>
      <c r="G21" s="10">
        <v>10.121546506250001</v>
      </c>
    </row>
    <row r="22" spans="2:11">
      <c r="B22">
        <v>2010.2</v>
      </c>
      <c r="D22" s="10">
        <v>25.5973505975</v>
      </c>
      <c r="E22" s="10">
        <v>15.097299574999999</v>
      </c>
      <c r="F22" s="10">
        <v>10.623855829250001</v>
      </c>
      <c r="G22" s="10">
        <v>11.051357268249999</v>
      </c>
    </row>
    <row r="23" spans="2:11">
      <c r="B23">
        <v>2010.3</v>
      </c>
      <c r="D23" s="10">
        <v>25.173092842500001</v>
      </c>
      <c r="E23" s="10">
        <v>15.35976696</v>
      </c>
      <c r="F23" s="10">
        <v>11.068091394250001</v>
      </c>
      <c r="G23" s="10">
        <v>10.798751353250001</v>
      </c>
    </row>
    <row r="24" spans="2:11">
      <c r="B24">
        <v>2010.4</v>
      </c>
      <c r="D24" s="10">
        <v>24.595448017500001</v>
      </c>
      <c r="E24" s="10">
        <v>14.697588204999999</v>
      </c>
      <c r="F24" s="10">
        <v>10.335543394249999</v>
      </c>
      <c r="G24" s="10">
        <v>9.4151074875000003</v>
      </c>
    </row>
    <row r="25" spans="2:11">
      <c r="B25">
        <v>2011.1</v>
      </c>
      <c r="C25">
        <f>C21+1</f>
        <v>2011</v>
      </c>
      <c r="D25" s="10">
        <v>24.264138222500002</v>
      </c>
      <c r="E25" s="10">
        <v>14.451690675</v>
      </c>
      <c r="F25" s="10">
        <v>10.870724678250001</v>
      </c>
      <c r="G25" s="10">
        <v>10.26834058675</v>
      </c>
      <c r="K25" t="s">
        <v>260</v>
      </c>
    </row>
    <row r="26" spans="2:11">
      <c r="B26">
        <v>2011.2</v>
      </c>
      <c r="D26" s="10">
        <v>24.391484262500001</v>
      </c>
      <c r="E26" s="10">
        <v>15.183515072500001</v>
      </c>
      <c r="F26" s="10">
        <v>11.18222451225</v>
      </c>
      <c r="G26" s="10">
        <v>10.21358036925</v>
      </c>
    </row>
    <row r="27" spans="2:11">
      <c r="B27">
        <v>2011.3</v>
      </c>
      <c r="D27" s="10">
        <v>24.285343170000001</v>
      </c>
      <c r="E27" s="10">
        <v>14.812692405</v>
      </c>
      <c r="F27" s="10">
        <v>10.53469490975</v>
      </c>
      <c r="G27" s="10">
        <v>10.549389601750001</v>
      </c>
    </row>
    <row r="28" spans="2:11">
      <c r="B28">
        <v>2011.4</v>
      </c>
      <c r="D28" s="10">
        <v>23.825821877500001</v>
      </c>
      <c r="E28" s="10">
        <v>14.254123212500001</v>
      </c>
      <c r="F28" s="10">
        <v>10.05725550725</v>
      </c>
      <c r="G28" s="10">
        <v>9.9381573210000003</v>
      </c>
    </row>
    <row r="29" spans="2:11">
      <c r="B29">
        <v>2012.1</v>
      </c>
      <c r="C29">
        <f>C25+1</f>
        <v>2012</v>
      </c>
      <c r="D29" s="10">
        <v>22.8778839125</v>
      </c>
      <c r="E29" s="10">
        <v>13.360161542500002</v>
      </c>
      <c r="F29" s="10">
        <v>9.6316095597500002</v>
      </c>
      <c r="G29" s="10">
        <v>8.4961518057499994</v>
      </c>
    </row>
    <row r="30" spans="2:11">
      <c r="B30">
        <v>2012.2</v>
      </c>
      <c r="D30" s="10">
        <v>21.544366360000001</v>
      </c>
      <c r="E30" s="10">
        <v>12.604928729999999</v>
      </c>
      <c r="F30" s="10">
        <v>8.7795025117499996</v>
      </c>
      <c r="G30" s="10">
        <v>7.4621186267499997</v>
      </c>
    </row>
    <row r="31" spans="2:11">
      <c r="B31">
        <v>2012.3</v>
      </c>
      <c r="D31" s="10">
        <v>21.199781895000001</v>
      </c>
      <c r="E31" s="10">
        <v>11.8600203975</v>
      </c>
      <c r="F31" s="10">
        <v>7.651898622500001</v>
      </c>
      <c r="G31" s="10">
        <v>6.5324572327499997</v>
      </c>
    </row>
    <row r="32" spans="2:11">
      <c r="B32">
        <v>2012.4</v>
      </c>
      <c r="D32" s="10">
        <v>20.549438952500001</v>
      </c>
      <c r="E32" s="10">
        <v>11.62129569</v>
      </c>
      <c r="F32" s="10">
        <v>7.5676875114999991</v>
      </c>
      <c r="G32" s="10">
        <v>6.5507326127500001</v>
      </c>
    </row>
    <row r="33" spans="2:7">
      <c r="B33">
        <v>2013.1</v>
      </c>
      <c r="C33">
        <f>C29+1</f>
        <v>2013</v>
      </c>
      <c r="D33" s="10">
        <v>20.016612052500001</v>
      </c>
      <c r="E33" s="10">
        <v>11.529555321</v>
      </c>
      <c r="F33" s="10">
        <v>7.7904490232499999</v>
      </c>
      <c r="G33" s="10">
        <v>6.6075210572500005</v>
      </c>
    </row>
    <row r="34" spans="2:7">
      <c r="B34">
        <v>2013.2</v>
      </c>
      <c r="D34" s="10">
        <v>20.180017472500001</v>
      </c>
      <c r="E34" s="10">
        <v>11.025200128499998</v>
      </c>
      <c r="F34" s="10">
        <v>8.285164237</v>
      </c>
      <c r="G34" s="10">
        <v>5.9053628444999999</v>
      </c>
    </row>
    <row r="35" spans="2:7">
      <c r="B35">
        <v>2013.3</v>
      </c>
      <c r="D35" s="10">
        <v>20.461079600000001</v>
      </c>
      <c r="E35" s="10">
        <v>11.152434586</v>
      </c>
      <c r="F35" s="10">
        <v>8.7986679077500014</v>
      </c>
      <c r="G35" s="10">
        <v>5.4448308944999999</v>
      </c>
    </row>
    <row r="36" spans="2:7">
      <c r="B36">
        <v>2013.4</v>
      </c>
      <c r="D36" s="10">
        <v>21.359726907500004</v>
      </c>
      <c r="E36" s="10">
        <v>11.4494230735</v>
      </c>
      <c r="F36" s="10">
        <v>8.8758423327500005</v>
      </c>
      <c r="G36" s="10">
        <v>5.7685421705</v>
      </c>
    </row>
    <row r="37" spans="2:7">
      <c r="B37">
        <v>2014.1</v>
      </c>
      <c r="C37">
        <f>C33+1</f>
        <v>2014</v>
      </c>
      <c r="D37" s="10">
        <v>22.361894132499998</v>
      </c>
      <c r="E37" s="10">
        <v>11.5697526925</v>
      </c>
      <c r="F37" s="10">
        <v>8.5239591597500013</v>
      </c>
      <c r="G37" s="10">
        <v>5.8524104357500004</v>
      </c>
    </row>
    <row r="38" spans="2:7">
      <c r="B38">
        <v>2014.2</v>
      </c>
      <c r="D38" s="10">
        <v>23.143322944999998</v>
      </c>
      <c r="E38" s="10">
        <v>11.9590797425</v>
      </c>
      <c r="F38" s="10">
        <v>8.9180660257499991</v>
      </c>
      <c r="G38" s="10">
        <v>6.3497183325000002</v>
      </c>
    </row>
    <row r="39" spans="2:7">
      <c r="B39">
        <v>2014.3</v>
      </c>
      <c r="D39" s="10">
        <v>23.759641170000002</v>
      </c>
      <c r="E39" s="10">
        <v>12.17497945</v>
      </c>
      <c r="F39" s="10">
        <v>9.2516493817499992</v>
      </c>
      <c r="G39" s="10">
        <v>6.5447942020000003</v>
      </c>
    </row>
    <row r="40" spans="2:7">
      <c r="B40">
        <v>2014.4</v>
      </c>
      <c r="D40" s="10">
        <v>24.758388042500002</v>
      </c>
      <c r="E40" s="10">
        <v>12.9766187675</v>
      </c>
      <c r="F40" s="10">
        <v>9.4306049367499991</v>
      </c>
      <c r="G40" s="10">
        <v>6.1612914802500001</v>
      </c>
    </row>
    <row r="41" spans="2:7">
      <c r="B41">
        <v>2015.1</v>
      </c>
      <c r="C41">
        <f>C37+1</f>
        <v>2015</v>
      </c>
      <c r="D41" s="10">
        <v>25.2219691275</v>
      </c>
      <c r="E41" s="10">
        <v>13.389017819999999</v>
      </c>
      <c r="F41" s="10">
        <v>10.12454128475</v>
      </c>
      <c r="G41" s="10">
        <v>6.2550417185000002</v>
      </c>
    </row>
    <row r="42" spans="2:7">
      <c r="B42">
        <v>2015.2</v>
      </c>
      <c r="D42" s="10">
        <v>26.370132922499998</v>
      </c>
      <c r="E42" s="10">
        <v>13.992424487499999</v>
      </c>
      <c r="F42" s="10">
        <v>10.203680039749999</v>
      </c>
      <c r="G42" s="10">
        <v>6.5859458445000003</v>
      </c>
    </row>
    <row r="43" spans="2:7">
      <c r="B43">
        <v>2015.3</v>
      </c>
      <c r="D43" s="10">
        <v>27.406941890000006</v>
      </c>
      <c r="E43" s="10">
        <v>14.135764835</v>
      </c>
      <c r="F43" s="10">
        <v>10.62968420975</v>
      </c>
      <c r="G43" s="10">
        <v>6.6306948659999998</v>
      </c>
    </row>
    <row r="44" spans="2:7">
      <c r="B44">
        <v>2015.4</v>
      </c>
      <c r="D44" s="10">
        <v>27.8162903775</v>
      </c>
      <c r="E44" s="10">
        <v>13.932544945</v>
      </c>
      <c r="F44" s="10">
        <v>11.293340445749999</v>
      </c>
      <c r="G44" s="10">
        <v>6.9820822477500002</v>
      </c>
    </row>
    <row r="45" spans="2:7">
      <c r="B45">
        <v>2016.1</v>
      </c>
      <c r="C45">
        <f>C41+1</f>
        <v>2016</v>
      </c>
      <c r="D45" s="10">
        <v>28.8984441725</v>
      </c>
      <c r="E45" s="10">
        <v>14.61049199</v>
      </c>
      <c r="F45" s="10">
        <v>11.130580665</v>
      </c>
      <c r="G45" s="10">
        <v>7.2049853802500001</v>
      </c>
    </row>
    <row r="46" spans="2:7">
      <c r="B46">
        <v>2016.2</v>
      </c>
      <c r="D46" s="10">
        <v>28.987051485000002</v>
      </c>
      <c r="E46" s="10">
        <v>15.052987097500001</v>
      </c>
      <c r="F46" s="10">
        <v>10.90024948225</v>
      </c>
      <c r="G46" s="10">
        <v>7.2627438307500007</v>
      </c>
    </row>
    <row r="47" spans="2:7">
      <c r="B47">
        <v>2016.3</v>
      </c>
      <c r="D47" s="10">
        <v>29.3176999075</v>
      </c>
      <c r="E47" s="10">
        <v>15.9749352925</v>
      </c>
      <c r="F47" s="10">
        <v>11.418668272249999</v>
      </c>
      <c r="G47" s="10">
        <v>8.0374449487500002</v>
      </c>
    </row>
    <row r="48" spans="2:7">
      <c r="B48">
        <v>2016.4</v>
      </c>
      <c r="D48" s="10">
        <v>30.015761852499999</v>
      </c>
      <c r="E48" s="10">
        <v>16.556694982499998</v>
      </c>
      <c r="F48" s="10">
        <v>11.266617059749999</v>
      </c>
      <c r="G48" s="10">
        <v>8.1671106810000005</v>
      </c>
    </row>
    <row r="49" spans="2:7">
      <c r="B49">
        <v>2017.1</v>
      </c>
      <c r="C49">
        <f>C45+1</f>
        <v>2017</v>
      </c>
      <c r="D49" s="10">
        <v>30.263243677500004</v>
      </c>
      <c r="E49" s="10">
        <v>16.711462494999999</v>
      </c>
      <c r="F49" s="10">
        <v>10.998925685750001</v>
      </c>
      <c r="G49" s="10">
        <v>8.5484073157499996</v>
      </c>
    </row>
    <row r="50" spans="2:7">
      <c r="B50">
        <v>2017.2</v>
      </c>
      <c r="D50" s="10">
        <v>31.749855042500002</v>
      </c>
      <c r="E50" s="10">
        <v>17.0434060075</v>
      </c>
      <c r="F50" s="10">
        <v>12.208928346</v>
      </c>
      <c r="G50" s="10">
        <v>8.9902138704999999</v>
      </c>
    </row>
    <row r="51" spans="2:7">
      <c r="B51">
        <v>2017.3</v>
      </c>
      <c r="D51" s="10">
        <v>32.240327837499997</v>
      </c>
      <c r="E51" s="10">
        <v>16.724205015000003</v>
      </c>
      <c r="F51" s="10">
        <v>12.318724630999998</v>
      </c>
      <c r="G51" s="10">
        <v>8.5247213839999993</v>
      </c>
    </row>
    <row r="52" spans="2:7">
      <c r="B52">
        <v>2017.4</v>
      </c>
      <c r="D52" s="10">
        <v>32.705797197500004</v>
      </c>
      <c r="E52" s="10">
        <v>16.4001126275</v>
      </c>
      <c r="F52" s="10">
        <v>12.089865683500001</v>
      </c>
      <c r="G52" s="10">
        <v>8.1931029557499997</v>
      </c>
    </row>
    <row r="53" spans="2:7">
      <c r="B53">
        <v>2018.1</v>
      </c>
      <c r="C53">
        <f>C49+1</f>
        <v>2018</v>
      </c>
      <c r="D53" s="10">
        <v>33.269831657499999</v>
      </c>
      <c r="E53" s="10">
        <v>16.0348708625</v>
      </c>
      <c r="F53" s="10">
        <v>13.174717424999999</v>
      </c>
      <c r="G53" s="10">
        <v>7.7213032244999997</v>
      </c>
    </row>
    <row r="54" spans="2:7">
      <c r="B54">
        <v>2018.2</v>
      </c>
      <c r="D54" s="10">
        <v>33.647208214999999</v>
      </c>
      <c r="E54" s="10">
        <v>16.220478294999999</v>
      </c>
      <c r="F54" s="10">
        <v>11.9665253155</v>
      </c>
      <c r="G54" s="10">
        <v>7.2893431187499997</v>
      </c>
    </row>
    <row r="55" spans="2:7">
      <c r="B55">
        <v>2018.3</v>
      </c>
      <c r="D55" s="10">
        <v>34.083495140000004</v>
      </c>
      <c r="E55" s="10">
        <v>16.069287060000001</v>
      </c>
      <c r="F55" s="10">
        <v>11.393761633</v>
      </c>
      <c r="G55" s="10">
        <v>7.8954386702499999</v>
      </c>
    </row>
    <row r="56" spans="2:7">
      <c r="B56">
        <v>2018.4</v>
      </c>
      <c r="D56" s="10">
        <v>34.575340269999998</v>
      </c>
      <c r="E56" s="10">
        <v>16.574351547500001</v>
      </c>
      <c r="F56" s="10">
        <v>11.821582555499999</v>
      </c>
      <c r="G56" s="10">
        <v>9.1070986967500005</v>
      </c>
    </row>
    <row r="57" spans="2:7">
      <c r="B57">
        <v>2019.1</v>
      </c>
      <c r="C57">
        <f>C53+1</f>
        <v>2019</v>
      </c>
      <c r="D57" s="10">
        <v>34.852122782500004</v>
      </c>
      <c r="E57" s="10">
        <v>16.985459325000001</v>
      </c>
      <c r="F57" s="10">
        <v>10.495066762</v>
      </c>
      <c r="G57" s="10">
        <v>9.3202918747499996</v>
      </c>
    </row>
    <row r="58" spans="2:7">
      <c r="B58">
        <v>2019.2</v>
      </c>
      <c r="D58" s="10">
        <v>34.116248605000003</v>
      </c>
      <c r="E58" s="10">
        <v>16.348228930000001</v>
      </c>
      <c r="F58" s="10">
        <v>11.730980991499999</v>
      </c>
      <c r="G58" s="10">
        <v>9.6048938015000012</v>
      </c>
    </row>
    <row r="59" spans="2:7">
      <c r="B59">
        <v>2019.3</v>
      </c>
      <c r="D59" s="10">
        <v>33.428555962499999</v>
      </c>
      <c r="E59" s="10">
        <v>15.604610442500002</v>
      </c>
      <c r="F59" s="10">
        <v>11.563448308999998</v>
      </c>
      <c r="G59" s="10">
        <v>9.0180252779999996</v>
      </c>
    </row>
    <row r="60" spans="2:7">
      <c r="B60">
        <v>2019.4</v>
      </c>
      <c r="D60" s="10">
        <v>33.232166765000002</v>
      </c>
      <c r="E60" s="10">
        <v>15.1319699275</v>
      </c>
      <c r="F60" s="10">
        <v>11.593743919000001</v>
      </c>
      <c r="G60" s="10">
        <v>8.0987763404999988</v>
      </c>
    </row>
    <row r="61" spans="2:7">
      <c r="B61">
        <v>2020.1</v>
      </c>
      <c r="C61">
        <f>C57+1</f>
        <v>2020</v>
      </c>
      <c r="D61" s="10">
        <v>33.055039882499997</v>
      </c>
      <c r="E61" s="10">
        <v>14.8198452</v>
      </c>
      <c r="F61" s="10">
        <v>12.6985464075</v>
      </c>
      <c r="G61" s="10">
        <v>7.7341822387499999</v>
      </c>
    </row>
    <row r="62" spans="2:7">
      <c r="B62">
        <v>2020.2</v>
      </c>
      <c r="D62" s="10">
        <v>30.044580937500001</v>
      </c>
      <c r="E62" s="10">
        <v>12.7985355855</v>
      </c>
      <c r="F62" s="10">
        <v>11.305260657000002</v>
      </c>
      <c r="G62" s="10">
        <v>6.1446143390000003</v>
      </c>
    </row>
    <row r="63" spans="2:7">
      <c r="B63">
        <v>2020.3</v>
      </c>
      <c r="D63" s="10">
        <v>30.388638019999998</v>
      </c>
      <c r="E63" s="10">
        <v>13.641796350499998</v>
      </c>
      <c r="F63" s="10">
        <v>10.601322650750001</v>
      </c>
      <c r="G63" s="10">
        <v>5.5420891047500005</v>
      </c>
    </row>
    <row r="64" spans="2:7">
      <c r="B64">
        <v>2020.4</v>
      </c>
      <c r="D64" s="10">
        <v>29.335508822500003</v>
      </c>
      <c r="E64" s="10">
        <v>13.9515616905</v>
      </c>
      <c r="F64" s="10">
        <v>10.20192313075</v>
      </c>
      <c r="G64" s="10">
        <v>5.1535693407500007</v>
      </c>
    </row>
    <row r="65" spans="2:8">
      <c r="B65">
        <v>2021.1</v>
      </c>
      <c r="C65">
        <f>C61+1</f>
        <v>2021</v>
      </c>
      <c r="D65" s="10">
        <v>28.480787752499999</v>
      </c>
      <c r="E65" s="10">
        <v>13.651796817999999</v>
      </c>
      <c r="F65" s="10">
        <v>9.8555028432499991</v>
      </c>
      <c r="G65" s="10">
        <v>4.8672429322500008</v>
      </c>
    </row>
    <row r="66" spans="2:8">
      <c r="B66">
        <v>2021.2</v>
      </c>
      <c r="D66" s="10">
        <v>32.059226512500004</v>
      </c>
      <c r="E66" s="10">
        <v>16.357649087499997</v>
      </c>
      <c r="F66" s="10">
        <v>9.8958334914999995</v>
      </c>
      <c r="G66" s="10">
        <v>6.2288349867499999</v>
      </c>
    </row>
    <row r="67" spans="2:8">
      <c r="B67">
        <v>2021.3</v>
      </c>
      <c r="D67" s="10">
        <v>33.314710140000003</v>
      </c>
      <c r="E67" s="10">
        <v>18.087821722499999</v>
      </c>
      <c r="F67" s="10">
        <v>10.486182927749999</v>
      </c>
      <c r="G67" s="10">
        <v>6.2751412392499999</v>
      </c>
    </row>
    <row r="68" spans="2:8">
      <c r="B68">
        <v>2021.4</v>
      </c>
      <c r="D68" s="10">
        <v>35.695422649999998</v>
      </c>
      <c r="E68" s="10">
        <v>19.389245750000001</v>
      </c>
      <c r="F68" s="10">
        <v>11.08977913775</v>
      </c>
      <c r="G68" s="10">
        <v>6.4123152494999998</v>
      </c>
      <c r="H68" s="10"/>
    </row>
    <row r="69" spans="2:8">
      <c r="B69">
        <v>2022.1</v>
      </c>
      <c r="C69">
        <v>2022</v>
      </c>
      <c r="D69" s="10">
        <v>37.223885537500003</v>
      </c>
      <c r="E69" s="10">
        <v>20.882544995</v>
      </c>
      <c r="F69" s="10">
        <v>11.266464470249998</v>
      </c>
      <c r="G69" s="10">
        <v>6.7322722675</v>
      </c>
      <c r="H69" s="10"/>
    </row>
    <row r="117" spans="4:16">
      <c r="D117" s="22"/>
      <c r="E117" s="10"/>
      <c r="F117" s="10"/>
      <c r="G117" s="10"/>
      <c r="H117" s="10"/>
      <c r="I117" s="10"/>
      <c r="K117" s="22"/>
      <c r="L117" s="10"/>
      <c r="M117" s="10"/>
      <c r="N117" s="10"/>
      <c r="O117" s="10"/>
      <c r="P117" s="10"/>
    </row>
    <row r="118" spans="4:16">
      <c r="D118" s="22"/>
      <c r="E118" s="10"/>
      <c r="F118" s="10"/>
      <c r="G118" s="10"/>
      <c r="H118" s="10"/>
      <c r="I118" s="10"/>
      <c r="K118" s="22"/>
    </row>
    <row r="119" spans="4:16">
      <c r="D119" s="22"/>
      <c r="E119" s="10"/>
      <c r="F119" s="10"/>
      <c r="G119" s="10"/>
      <c r="H119" s="10"/>
      <c r="I119" s="10"/>
      <c r="K119" s="22"/>
    </row>
    <row r="120" spans="4:16">
      <c r="D120" s="22"/>
      <c r="E120" s="10"/>
      <c r="F120" s="10"/>
      <c r="G120" s="10"/>
      <c r="H120" s="10"/>
      <c r="I120" s="10"/>
      <c r="K120" s="22"/>
    </row>
    <row r="121" spans="4:16">
      <c r="D121" s="22"/>
      <c r="E121" s="10"/>
      <c r="F121" s="10"/>
      <c r="G121" s="10"/>
      <c r="H121" s="10"/>
      <c r="I121" s="10"/>
      <c r="K121" s="22"/>
    </row>
    <row r="122" spans="4:16">
      <c r="D122" s="22"/>
      <c r="E122" s="10"/>
      <c r="F122" s="10"/>
      <c r="G122" s="10"/>
      <c r="H122" s="10"/>
      <c r="I122" s="10"/>
      <c r="K122" s="22"/>
    </row>
    <row r="123" spans="4:16">
      <c r="D123" s="22"/>
      <c r="E123" s="10"/>
      <c r="F123" s="10"/>
      <c r="G123" s="10"/>
      <c r="H123" s="10"/>
      <c r="I123" s="10"/>
      <c r="K123" s="22"/>
    </row>
    <row r="124" spans="4:16">
      <c r="D124" s="22"/>
      <c r="E124" s="10"/>
      <c r="F124" s="10"/>
      <c r="G124" s="10"/>
      <c r="H124" s="10"/>
      <c r="I124" s="10"/>
      <c r="K124" s="22"/>
    </row>
    <row r="125" spans="4:16">
      <c r="D125" s="22"/>
      <c r="E125" s="10"/>
      <c r="F125" s="10"/>
      <c r="G125" s="10"/>
      <c r="H125" s="10"/>
      <c r="I125" s="10"/>
      <c r="K125" s="22"/>
    </row>
    <row r="126" spans="4:16">
      <c r="D126" s="22"/>
      <c r="E126" s="10"/>
      <c r="F126" s="10"/>
      <c r="G126" s="10"/>
      <c r="H126" s="10"/>
      <c r="I126" s="10"/>
      <c r="K126" s="22"/>
    </row>
    <row r="127" spans="4:16">
      <c r="D127" s="22"/>
      <c r="E127" s="10"/>
      <c r="F127" s="10"/>
      <c r="G127" s="10"/>
      <c r="H127" s="10"/>
      <c r="I127" s="10"/>
      <c r="K127" s="22"/>
    </row>
    <row r="128" spans="4:16">
      <c r="D128" s="22"/>
      <c r="E128" s="10"/>
      <c r="F128" s="10"/>
      <c r="G128" s="10"/>
      <c r="H128" s="10"/>
      <c r="I128" s="10"/>
      <c r="K128" s="22"/>
    </row>
    <row r="129" spans="4:11">
      <c r="D129" s="22"/>
      <c r="E129" s="10"/>
      <c r="F129" s="10"/>
      <c r="G129" s="10"/>
      <c r="H129" s="10"/>
      <c r="I129" s="10"/>
      <c r="K129" s="22"/>
    </row>
    <row r="130" spans="4:11">
      <c r="D130" s="22"/>
      <c r="E130" s="10"/>
      <c r="F130" s="10"/>
      <c r="G130" s="10"/>
      <c r="H130" s="10"/>
      <c r="I130" s="10"/>
      <c r="K130" s="22"/>
    </row>
    <row r="131" spans="4:11">
      <c r="D131" s="22"/>
      <c r="E131" s="10"/>
      <c r="F131" s="10"/>
      <c r="G131" s="10"/>
      <c r="H131" s="10"/>
      <c r="I131" s="10"/>
      <c r="K131" s="22"/>
    </row>
    <row r="132" spans="4:11">
      <c r="D132" s="22"/>
      <c r="E132" s="10"/>
      <c r="F132" s="10"/>
      <c r="G132" s="10"/>
      <c r="H132" s="10"/>
      <c r="I132" s="10"/>
      <c r="K132" s="22"/>
    </row>
    <row r="133" spans="4:11">
      <c r="D133" s="22"/>
      <c r="E133" s="10"/>
      <c r="F133" s="10"/>
      <c r="G133" s="10"/>
      <c r="H133" s="10"/>
      <c r="I133" s="10"/>
      <c r="K133" s="22"/>
    </row>
    <row r="134" spans="4:11">
      <c r="D134" s="22"/>
      <c r="E134" s="10"/>
      <c r="F134" s="10"/>
      <c r="G134" s="10"/>
      <c r="H134" s="10"/>
      <c r="I134" s="10"/>
      <c r="K134" s="22"/>
    </row>
    <row r="135" spans="4:11">
      <c r="D135" s="22"/>
      <c r="E135" s="10"/>
      <c r="F135" s="10"/>
      <c r="G135" s="10"/>
      <c r="H135" s="10"/>
      <c r="I135" s="10"/>
      <c r="K135" s="22"/>
    </row>
    <row r="136" spans="4:11">
      <c r="D136" s="22"/>
      <c r="E136" s="10"/>
      <c r="F136" s="10"/>
      <c r="G136" s="10"/>
      <c r="H136" s="10"/>
      <c r="I136" s="10"/>
      <c r="K136" s="22"/>
    </row>
    <row r="137" spans="4:11">
      <c r="D137" s="22"/>
      <c r="E137" s="10"/>
      <c r="F137" s="10"/>
      <c r="G137" s="10"/>
      <c r="H137" s="10"/>
      <c r="I137" s="10"/>
      <c r="K137" s="22"/>
    </row>
    <row r="138" spans="4:11">
      <c r="D138" s="22"/>
      <c r="E138" s="10"/>
      <c r="F138" s="10"/>
      <c r="G138" s="10"/>
      <c r="H138" s="10"/>
      <c r="I138" s="10"/>
      <c r="K138" s="22"/>
    </row>
    <row r="139" spans="4:11">
      <c r="D139" s="22"/>
      <c r="E139" s="10"/>
      <c r="F139" s="10"/>
      <c r="G139" s="10"/>
      <c r="H139" s="10"/>
      <c r="I139" s="10"/>
      <c r="K139" s="22"/>
    </row>
    <row r="140" spans="4:11">
      <c r="D140" s="22"/>
      <c r="E140" s="10"/>
      <c r="F140" s="10"/>
      <c r="G140" s="10"/>
      <c r="H140" s="10"/>
      <c r="I140" s="10"/>
      <c r="K140" s="22"/>
    </row>
    <row r="141" spans="4:11">
      <c r="D141" s="22"/>
      <c r="E141" s="10"/>
      <c r="F141" s="10"/>
      <c r="G141" s="10"/>
      <c r="H141" s="10"/>
      <c r="I141" s="10"/>
      <c r="K141" s="22"/>
    </row>
    <row r="142" spans="4:11">
      <c r="D142" s="22"/>
      <c r="E142" s="10"/>
      <c r="F142" s="10"/>
      <c r="G142" s="10"/>
      <c r="H142" s="10"/>
      <c r="I142" s="10"/>
      <c r="K142" s="22"/>
    </row>
    <row r="143" spans="4:11">
      <c r="D143" s="22"/>
      <c r="E143" s="10"/>
      <c r="F143" s="10"/>
      <c r="G143" s="10"/>
      <c r="H143" s="10"/>
      <c r="I143" s="10"/>
      <c r="K143" s="22"/>
    </row>
    <row r="144" spans="4:11">
      <c r="D144" s="22"/>
      <c r="E144" s="10"/>
      <c r="F144" s="10"/>
      <c r="G144" s="10"/>
      <c r="H144" s="10"/>
      <c r="I144" s="10"/>
      <c r="K144" s="22"/>
    </row>
    <row r="145" spans="4:11">
      <c r="D145" s="22"/>
      <c r="E145" s="10"/>
      <c r="F145" s="10"/>
      <c r="G145" s="10"/>
      <c r="H145" s="10"/>
      <c r="I145" s="10"/>
      <c r="K145" s="22"/>
    </row>
    <row r="146" spans="4:11">
      <c r="D146" s="22"/>
      <c r="E146" s="10"/>
      <c r="F146" s="10"/>
      <c r="G146" s="10"/>
      <c r="H146" s="10"/>
      <c r="I146" s="10"/>
      <c r="K146" s="22"/>
    </row>
    <row r="147" spans="4:11">
      <c r="D147" s="22"/>
      <c r="E147" s="10"/>
      <c r="F147" s="10"/>
      <c r="G147" s="10"/>
      <c r="H147" s="10"/>
      <c r="I147" s="10"/>
      <c r="K147" s="22"/>
    </row>
    <row r="148" spans="4:11">
      <c r="D148" s="22"/>
      <c r="E148" s="10"/>
      <c r="F148" s="10"/>
      <c r="G148" s="10"/>
      <c r="H148" s="10"/>
      <c r="I148" s="10"/>
      <c r="K148" s="22"/>
    </row>
    <row r="149" spans="4:11">
      <c r="D149" s="22"/>
      <c r="E149" s="10"/>
      <c r="F149" s="10"/>
      <c r="G149" s="10"/>
      <c r="H149" s="10"/>
      <c r="I149" s="10"/>
      <c r="K149" s="22"/>
    </row>
    <row r="150" spans="4:11">
      <c r="D150" s="22"/>
      <c r="E150" s="10"/>
      <c r="F150" s="10"/>
      <c r="G150" s="10"/>
      <c r="H150" s="10"/>
      <c r="I150" s="10"/>
      <c r="K150" s="22"/>
    </row>
    <row r="151" spans="4:11">
      <c r="D151" s="22"/>
      <c r="E151" s="10"/>
      <c r="F151" s="10"/>
      <c r="G151" s="10"/>
      <c r="H151" s="10"/>
      <c r="I151" s="10"/>
      <c r="K151" s="22"/>
    </row>
    <row r="152" spans="4:11">
      <c r="D152" s="22"/>
      <c r="E152" s="10"/>
      <c r="F152" s="10"/>
      <c r="G152" s="10"/>
      <c r="H152" s="10"/>
      <c r="I152" s="10"/>
      <c r="K152" s="22"/>
    </row>
    <row r="153" spans="4:11">
      <c r="D153" s="22"/>
      <c r="E153" s="10"/>
      <c r="F153" s="10"/>
      <c r="G153" s="10"/>
      <c r="H153" s="10"/>
      <c r="I153" s="10"/>
      <c r="K153" s="22"/>
    </row>
    <row r="154" spans="4:11">
      <c r="D154" s="22"/>
      <c r="E154" s="10"/>
      <c r="F154" s="10"/>
      <c r="G154" s="10"/>
      <c r="H154" s="10"/>
      <c r="I154" s="10"/>
      <c r="K154" s="22"/>
    </row>
    <row r="155" spans="4:11">
      <c r="D155" s="22"/>
      <c r="E155" s="10"/>
      <c r="F155" s="10"/>
      <c r="G155" s="10"/>
      <c r="H155" s="10"/>
      <c r="I155" s="10"/>
      <c r="K155" s="22"/>
    </row>
    <row r="156" spans="4:11">
      <c r="D156" s="22"/>
      <c r="E156" s="10"/>
      <c r="F156" s="10"/>
      <c r="G156" s="10"/>
      <c r="H156" s="10"/>
      <c r="I156" s="10"/>
      <c r="K156" s="22"/>
    </row>
    <row r="157" spans="4:11">
      <c r="D157" s="22"/>
      <c r="E157" s="10"/>
      <c r="F157" s="10"/>
      <c r="G157" s="10"/>
      <c r="H157" s="10"/>
      <c r="I157" s="10"/>
      <c r="K157" s="22"/>
    </row>
    <row r="158" spans="4:11">
      <c r="D158" s="22"/>
      <c r="E158" s="10"/>
      <c r="F158" s="10"/>
      <c r="G158" s="10"/>
      <c r="H158" s="10"/>
      <c r="I158" s="10"/>
      <c r="K158" s="22"/>
    </row>
    <row r="159" spans="4:11">
      <c r="D159" s="22"/>
      <c r="E159" s="10"/>
      <c r="F159" s="10"/>
      <c r="G159" s="10"/>
      <c r="H159" s="10"/>
      <c r="I159" s="10"/>
      <c r="K159" s="22"/>
    </row>
    <row r="160" spans="4:11">
      <c r="D160" s="22"/>
      <c r="E160" s="10"/>
      <c r="F160" s="10"/>
      <c r="G160" s="10"/>
      <c r="H160" s="10"/>
      <c r="I160" s="10"/>
      <c r="K160" s="22"/>
    </row>
    <row r="161" spans="4:11">
      <c r="D161" s="22"/>
      <c r="E161" s="10"/>
      <c r="F161" s="10"/>
      <c r="G161" s="10"/>
      <c r="H161" s="10"/>
      <c r="I161" s="10"/>
      <c r="K161" s="22"/>
    </row>
    <row r="162" spans="4:11">
      <c r="D162" s="22"/>
      <c r="E162" s="10"/>
      <c r="F162" s="10"/>
      <c r="G162" s="10"/>
      <c r="H162" s="10"/>
      <c r="I162" s="10"/>
      <c r="K162" s="22"/>
    </row>
    <row r="163" spans="4:11">
      <c r="D163" s="22"/>
      <c r="E163" s="10"/>
      <c r="F163" s="10"/>
      <c r="G163" s="10"/>
      <c r="H163" s="10"/>
      <c r="I163" s="10"/>
      <c r="K163" s="22"/>
    </row>
    <row r="164" spans="4:11">
      <c r="D164" s="22"/>
      <c r="E164" s="10"/>
      <c r="F164" s="10"/>
      <c r="G164" s="10"/>
      <c r="H164" s="10"/>
      <c r="I164" s="10"/>
      <c r="K164" s="22"/>
    </row>
    <row r="165" spans="4:11">
      <c r="D165" s="22"/>
      <c r="E165" s="10"/>
      <c r="F165" s="10"/>
      <c r="G165" s="10"/>
      <c r="H165" s="10"/>
      <c r="I165" s="10"/>
      <c r="K165" s="22"/>
    </row>
    <row r="166" spans="4:11">
      <c r="D166" s="22"/>
      <c r="E166" s="10"/>
      <c r="F166" s="10"/>
      <c r="G166" s="10"/>
      <c r="H166" s="10"/>
      <c r="I166" s="10"/>
      <c r="K166" s="22"/>
    </row>
    <row r="167" spans="4:11">
      <c r="D167" s="22"/>
      <c r="E167" s="10"/>
      <c r="F167" s="10"/>
      <c r="G167" s="10"/>
      <c r="H167" s="10"/>
      <c r="I167" s="10"/>
      <c r="K167" s="22"/>
    </row>
    <row r="168" spans="4:11">
      <c r="D168" s="22"/>
      <c r="E168" s="10"/>
      <c r="F168" s="10"/>
      <c r="G168" s="10"/>
      <c r="H168" s="10"/>
      <c r="I168" s="10"/>
      <c r="K168" s="22"/>
    </row>
    <row r="169" spans="4:11">
      <c r="D169" s="22"/>
      <c r="E169" s="10"/>
      <c r="F169" s="10"/>
      <c r="G169" s="10"/>
      <c r="H169" s="10"/>
      <c r="I169" s="10"/>
      <c r="K169" s="22"/>
    </row>
    <row r="170" spans="4:11">
      <c r="D170" s="22"/>
      <c r="E170" s="10"/>
      <c r="F170" s="10"/>
      <c r="G170" s="10"/>
      <c r="H170" s="10"/>
      <c r="I170" s="10"/>
      <c r="K170" s="22"/>
    </row>
    <row r="171" spans="4:11">
      <c r="D171" s="22"/>
      <c r="E171" s="10"/>
      <c r="F171" s="10"/>
      <c r="G171" s="10"/>
      <c r="H171" s="10"/>
      <c r="I171" s="10"/>
      <c r="K171" s="22"/>
    </row>
    <row r="172" spans="4:11">
      <c r="D172" s="22"/>
      <c r="E172" s="10"/>
      <c r="F172" s="10"/>
      <c r="G172" s="10"/>
      <c r="H172" s="10"/>
      <c r="I172" s="10"/>
      <c r="K172" s="22"/>
    </row>
    <row r="173" spans="4:11">
      <c r="D173" s="22"/>
      <c r="E173" s="10"/>
      <c r="F173" s="10"/>
      <c r="G173" s="10"/>
      <c r="H173" s="10"/>
      <c r="I173" s="10"/>
      <c r="K173" s="22"/>
    </row>
    <row r="174" spans="4:11">
      <c r="D174" s="22"/>
      <c r="E174" s="10"/>
      <c r="F174" s="10"/>
      <c r="G174" s="10"/>
      <c r="H174" s="10"/>
      <c r="I174" s="10"/>
      <c r="K174" s="22"/>
    </row>
    <row r="175" spans="4:11">
      <c r="D175" s="22"/>
      <c r="E175" s="10"/>
      <c r="F175" s="10"/>
      <c r="G175" s="10"/>
      <c r="H175" s="10"/>
      <c r="I175" s="10"/>
      <c r="K175" s="22"/>
    </row>
    <row r="176" spans="4:11">
      <c r="D176" s="22"/>
      <c r="E176" s="10"/>
      <c r="F176" s="10"/>
      <c r="G176" s="10"/>
      <c r="H176" s="10"/>
      <c r="I176" s="10"/>
      <c r="K176" s="22"/>
    </row>
    <row r="177" spans="4:16">
      <c r="D177" s="22"/>
      <c r="E177" s="10"/>
      <c r="F177" s="10"/>
      <c r="G177" s="10"/>
      <c r="H177" s="10"/>
      <c r="I177" s="10"/>
      <c r="K177" s="22"/>
    </row>
    <row r="178" spans="4:16">
      <c r="D178" s="22"/>
      <c r="E178" s="10"/>
      <c r="F178" s="10"/>
      <c r="G178" s="10"/>
      <c r="H178" s="10"/>
      <c r="I178" s="10"/>
      <c r="K178" s="22"/>
    </row>
    <row r="179" spans="4:16">
      <c r="D179" s="22"/>
      <c r="E179" s="10"/>
      <c r="F179" s="10"/>
      <c r="G179" s="10"/>
      <c r="H179" s="10"/>
      <c r="I179" s="10"/>
      <c r="K179" s="22"/>
    </row>
    <row r="180" spans="4:16">
      <c r="D180" s="22"/>
      <c r="E180" s="10"/>
      <c r="F180" s="10"/>
      <c r="G180" s="10"/>
      <c r="H180" s="10"/>
      <c r="I180" s="10"/>
      <c r="K180" s="22"/>
      <c r="L180" s="10"/>
      <c r="M180" s="10"/>
      <c r="N180" s="10"/>
      <c r="O180" s="10"/>
      <c r="P180" s="10"/>
    </row>
    <row r="181" spans="4:16">
      <c r="D181" s="22"/>
      <c r="E181" s="10"/>
      <c r="F181" s="10"/>
      <c r="G181" s="10"/>
      <c r="H181" s="10"/>
      <c r="I181" s="10"/>
      <c r="K181" s="22"/>
      <c r="L181" s="10"/>
      <c r="M181" s="10"/>
      <c r="N181" s="10"/>
      <c r="O181" s="10"/>
      <c r="P181" s="10"/>
    </row>
    <row r="182" spans="4:16">
      <c r="D182" s="22"/>
      <c r="E182" s="10"/>
      <c r="F182" s="10"/>
      <c r="G182" s="10"/>
      <c r="H182" s="10"/>
      <c r="I182" s="10"/>
    </row>
    <row r="183" spans="4:16">
      <c r="D183" s="22"/>
      <c r="E183" s="10"/>
      <c r="F183" s="10"/>
      <c r="G183" s="10"/>
      <c r="H183" s="10"/>
      <c r="I183" s="10"/>
    </row>
    <row r="184" spans="4:16">
      <c r="D184" s="22"/>
      <c r="E184" s="10"/>
      <c r="F184" s="10"/>
      <c r="G184" s="10"/>
      <c r="H184" s="10"/>
      <c r="I184" s="10"/>
    </row>
  </sheetData>
  <hyperlinks>
    <hyperlink ref="A1" location="Indice!A1" display="Volver índice" xr:uid="{00000000-0004-0000-18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39997558519241921"/>
  </sheetPr>
  <dimension ref="B3:FN237"/>
  <sheetViews>
    <sheetView workbookViewId="0"/>
  </sheetViews>
  <sheetFormatPr baseColWidth="10" defaultRowHeight="15.6"/>
  <cols>
    <col min="2" max="2" width="39.796875" customWidth="1"/>
    <col min="3" max="18" width="10.296875" customWidth="1"/>
  </cols>
  <sheetData>
    <row r="3" spans="2:170" ht="21">
      <c r="B3" s="11" t="s">
        <v>290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</row>
    <row r="4" spans="2:170">
      <c r="B4" s="13"/>
    </row>
    <row r="5" spans="2:170">
      <c r="B5" s="2" t="s">
        <v>312</v>
      </c>
    </row>
    <row r="6" spans="2:170">
      <c r="B6" t="s">
        <v>711</v>
      </c>
    </row>
    <row r="7" spans="2:170">
      <c r="C7" s="6" t="s">
        <v>331</v>
      </c>
      <c r="D7" s="6" t="s">
        <v>332</v>
      </c>
      <c r="E7" s="6" t="s">
        <v>333</v>
      </c>
      <c r="F7" s="6" t="s">
        <v>334</v>
      </c>
      <c r="G7" s="6" t="s">
        <v>335</v>
      </c>
      <c r="H7" s="6" t="s">
        <v>336</v>
      </c>
      <c r="I7" s="6" t="s">
        <v>337</v>
      </c>
      <c r="J7" s="6" t="s">
        <v>338</v>
      </c>
      <c r="K7" s="6" t="s">
        <v>339</v>
      </c>
      <c r="L7" s="6" t="s">
        <v>340</v>
      </c>
      <c r="M7" s="6" t="s">
        <v>341</v>
      </c>
      <c r="N7" s="6" t="s">
        <v>342</v>
      </c>
      <c r="O7" s="6" t="s">
        <v>343</v>
      </c>
      <c r="P7" s="6" t="s">
        <v>344</v>
      </c>
      <c r="Q7" s="6" t="s">
        <v>345</v>
      </c>
      <c r="R7" s="6" t="s">
        <v>346</v>
      </c>
      <c r="S7" s="22" t="s">
        <v>347</v>
      </c>
      <c r="T7" s="22" t="s">
        <v>348</v>
      </c>
      <c r="U7" s="22" t="s">
        <v>349</v>
      </c>
      <c r="V7" s="22" t="s">
        <v>350</v>
      </c>
      <c r="W7" s="22" t="s">
        <v>351</v>
      </c>
      <c r="X7" s="22" t="s">
        <v>352</v>
      </c>
      <c r="Y7" s="22" t="s">
        <v>353</v>
      </c>
      <c r="Z7" s="22" t="s">
        <v>354</v>
      </c>
      <c r="AA7" s="22" t="s">
        <v>355</v>
      </c>
      <c r="AB7" s="22" t="s">
        <v>356</v>
      </c>
      <c r="AC7" s="22" t="s">
        <v>357</v>
      </c>
      <c r="AD7" s="22" t="s">
        <v>358</v>
      </c>
      <c r="AE7" s="22" t="s">
        <v>359</v>
      </c>
      <c r="AF7" s="22" t="s">
        <v>360</v>
      </c>
      <c r="AG7" s="22" t="s">
        <v>361</v>
      </c>
      <c r="AH7" s="22" t="s">
        <v>362</v>
      </c>
      <c r="AI7" s="22" t="s">
        <v>363</v>
      </c>
      <c r="AJ7" s="22" t="s">
        <v>364</v>
      </c>
      <c r="AK7" s="22" t="s">
        <v>365</v>
      </c>
      <c r="AL7" s="22" t="s">
        <v>366</v>
      </c>
      <c r="AM7" s="22" t="s">
        <v>367</v>
      </c>
      <c r="AN7" s="22" t="s">
        <v>368</v>
      </c>
      <c r="AO7" s="22" t="s">
        <v>369</v>
      </c>
      <c r="AP7" s="22" t="s">
        <v>370</v>
      </c>
      <c r="AQ7" s="22" t="s">
        <v>371</v>
      </c>
      <c r="AR7" s="22" t="s">
        <v>372</v>
      </c>
      <c r="AS7" s="22" t="s">
        <v>373</v>
      </c>
      <c r="AT7" s="22" t="s">
        <v>374</v>
      </c>
      <c r="AU7" s="22" t="s">
        <v>375</v>
      </c>
      <c r="AV7" s="22" t="s">
        <v>376</v>
      </c>
      <c r="AW7" s="22" t="s">
        <v>377</v>
      </c>
      <c r="AX7" s="22" t="s">
        <v>378</v>
      </c>
      <c r="AY7" s="22" t="s">
        <v>379</v>
      </c>
      <c r="AZ7" s="22" t="s">
        <v>380</v>
      </c>
      <c r="BA7" s="22" t="s">
        <v>381</v>
      </c>
      <c r="BB7" s="22" t="s">
        <v>382</v>
      </c>
      <c r="BC7" s="22" t="s">
        <v>383</v>
      </c>
      <c r="BD7" s="22" t="s">
        <v>384</v>
      </c>
      <c r="BE7" s="22" t="s">
        <v>385</v>
      </c>
      <c r="BF7" s="22" t="s">
        <v>386</v>
      </c>
      <c r="BG7" s="22" t="s">
        <v>387</v>
      </c>
      <c r="BH7" s="22" t="s">
        <v>388</v>
      </c>
      <c r="BI7" s="22" t="s">
        <v>389</v>
      </c>
      <c r="BJ7" s="22" t="s">
        <v>390</v>
      </c>
      <c r="BK7" s="22" t="s">
        <v>391</v>
      </c>
      <c r="BL7" s="22" t="s">
        <v>392</v>
      </c>
      <c r="BM7" s="22" t="s">
        <v>393</v>
      </c>
      <c r="BN7" s="22" t="s">
        <v>394</v>
      </c>
      <c r="BO7" s="22" t="s">
        <v>395</v>
      </c>
      <c r="BP7" s="22" t="s">
        <v>396</v>
      </c>
      <c r="BQ7" s="22" t="s">
        <v>397</v>
      </c>
      <c r="BR7" s="22" t="s">
        <v>398</v>
      </c>
      <c r="BS7" s="22" t="s">
        <v>399</v>
      </c>
      <c r="BT7" s="22" t="s">
        <v>400</v>
      </c>
      <c r="BU7" s="22" t="s">
        <v>401</v>
      </c>
      <c r="BV7" s="22" t="s">
        <v>402</v>
      </c>
      <c r="BW7" s="22" t="s">
        <v>403</v>
      </c>
      <c r="BX7" s="22" t="s">
        <v>404</v>
      </c>
      <c r="BY7" s="22" t="s">
        <v>405</v>
      </c>
      <c r="BZ7" s="22" t="s">
        <v>406</v>
      </c>
      <c r="CA7" s="22" t="s">
        <v>407</v>
      </c>
      <c r="CB7" s="22" t="s">
        <v>408</v>
      </c>
      <c r="CC7" s="22" t="s">
        <v>409</v>
      </c>
      <c r="CD7" s="22" t="s">
        <v>410</v>
      </c>
      <c r="CE7" s="22" t="s">
        <v>411</v>
      </c>
      <c r="CF7" s="22" t="s">
        <v>412</v>
      </c>
      <c r="CG7" s="22" t="s">
        <v>413</v>
      </c>
      <c r="CH7" s="22" t="s">
        <v>414</v>
      </c>
      <c r="CI7" s="6" t="s">
        <v>415</v>
      </c>
      <c r="CJ7" s="6" t="s">
        <v>416</v>
      </c>
      <c r="CK7" s="6" t="s">
        <v>417</v>
      </c>
      <c r="CL7" s="6" t="s">
        <v>418</v>
      </c>
      <c r="CM7" s="6" t="s">
        <v>419</v>
      </c>
      <c r="CN7" s="6" t="s">
        <v>420</v>
      </c>
      <c r="CO7" s="6" t="s">
        <v>421</v>
      </c>
      <c r="CP7" s="6" t="s">
        <v>422</v>
      </c>
      <c r="CQ7" s="6" t="s">
        <v>423</v>
      </c>
      <c r="CR7" s="6" t="s">
        <v>424</v>
      </c>
      <c r="CS7" s="6" t="s">
        <v>425</v>
      </c>
      <c r="CT7" s="6" t="s">
        <v>426</v>
      </c>
      <c r="CU7" s="6" t="s">
        <v>427</v>
      </c>
      <c r="CV7" s="6" t="s">
        <v>428</v>
      </c>
      <c r="CW7" s="6" t="s">
        <v>429</v>
      </c>
      <c r="CX7" s="6" t="s">
        <v>430</v>
      </c>
      <c r="CY7" s="6" t="s">
        <v>431</v>
      </c>
      <c r="CZ7" s="6" t="s">
        <v>432</v>
      </c>
      <c r="DA7" s="6" t="s">
        <v>433</v>
      </c>
      <c r="DB7" s="6" t="s">
        <v>434</v>
      </c>
      <c r="DC7" s="6" t="s">
        <v>435</v>
      </c>
      <c r="DD7" s="6" t="s">
        <v>436</v>
      </c>
      <c r="DE7" s="6" t="s">
        <v>437</v>
      </c>
      <c r="DF7" s="6" t="s">
        <v>438</v>
      </c>
      <c r="DG7" s="6" t="s">
        <v>439</v>
      </c>
      <c r="DH7" s="6" t="s">
        <v>440</v>
      </c>
      <c r="DI7" s="6" t="s">
        <v>441</v>
      </c>
      <c r="DJ7" s="6" t="s">
        <v>442</v>
      </c>
      <c r="DK7" s="6" t="s">
        <v>443</v>
      </c>
      <c r="DL7" s="6" t="s">
        <v>444</v>
      </c>
      <c r="DM7" s="6" t="s">
        <v>445</v>
      </c>
      <c r="DN7" s="6" t="s">
        <v>446</v>
      </c>
      <c r="DO7" s="6" t="s">
        <v>447</v>
      </c>
      <c r="DP7" s="6" t="s">
        <v>448</v>
      </c>
      <c r="DQ7" s="6" t="s">
        <v>449</v>
      </c>
      <c r="DR7" s="6" t="s">
        <v>450</v>
      </c>
      <c r="DS7" s="6" t="s">
        <v>451</v>
      </c>
      <c r="DT7" s="6" t="s">
        <v>452</v>
      </c>
      <c r="DU7" s="6" t="s">
        <v>453</v>
      </c>
      <c r="DV7" s="6" t="s">
        <v>454</v>
      </c>
      <c r="DW7" s="6" t="s">
        <v>455</v>
      </c>
      <c r="DX7" s="6" t="s">
        <v>456</v>
      </c>
      <c r="DY7" s="6" t="s">
        <v>457</v>
      </c>
      <c r="DZ7" s="6" t="s">
        <v>458</v>
      </c>
      <c r="EA7" s="6" t="s">
        <v>459</v>
      </c>
      <c r="EB7" s="6" t="s">
        <v>460</v>
      </c>
      <c r="EC7" s="6" t="s">
        <v>461</v>
      </c>
      <c r="ED7" s="6" t="s">
        <v>462</v>
      </c>
      <c r="EE7" s="6" t="s">
        <v>463</v>
      </c>
      <c r="EF7" s="6" t="s">
        <v>464</v>
      </c>
      <c r="EG7" s="6" t="s">
        <v>465</v>
      </c>
      <c r="EH7" s="6" t="s">
        <v>466</v>
      </c>
      <c r="EI7" s="6" t="s">
        <v>467</v>
      </c>
      <c r="EJ7" s="6" t="s">
        <v>468</v>
      </c>
      <c r="EK7" s="6" t="s">
        <v>469</v>
      </c>
      <c r="EL7" s="6" t="s">
        <v>470</v>
      </c>
      <c r="EM7" s="6" t="s">
        <v>471</v>
      </c>
      <c r="EN7" s="6" t="s">
        <v>472</v>
      </c>
      <c r="EO7" s="6" t="s">
        <v>473</v>
      </c>
      <c r="EP7" s="6" t="s">
        <v>474</v>
      </c>
      <c r="EQ7" s="6" t="s">
        <v>475</v>
      </c>
      <c r="ER7" s="6" t="s">
        <v>476</v>
      </c>
      <c r="ES7" s="6" t="s">
        <v>477</v>
      </c>
      <c r="ET7" s="6" t="s">
        <v>478</v>
      </c>
      <c r="EU7" s="6" t="s">
        <v>479</v>
      </c>
      <c r="EV7" s="6" t="s">
        <v>480</v>
      </c>
      <c r="EW7" s="6" t="s">
        <v>481</v>
      </c>
      <c r="EX7" s="6" t="s">
        <v>482</v>
      </c>
      <c r="EY7" s="6" t="s">
        <v>483</v>
      </c>
      <c r="EZ7" s="6" t="s">
        <v>484</v>
      </c>
      <c r="FA7" s="6" t="s">
        <v>485</v>
      </c>
      <c r="FB7" s="6" t="s">
        <v>486</v>
      </c>
      <c r="FC7" s="6" t="s">
        <v>487</v>
      </c>
      <c r="FD7" s="6" t="s">
        <v>488</v>
      </c>
      <c r="FE7" s="6" t="s">
        <v>489</v>
      </c>
      <c r="FF7" s="6" t="s">
        <v>490</v>
      </c>
      <c r="FG7" s="6" t="s">
        <v>491</v>
      </c>
      <c r="FH7" s="6" t="s">
        <v>492</v>
      </c>
      <c r="FI7" s="6" t="s">
        <v>493</v>
      </c>
      <c r="FJ7" s="6" t="s">
        <v>494</v>
      </c>
      <c r="FK7" s="6" t="s">
        <v>495</v>
      </c>
      <c r="FL7" s="6" t="s">
        <v>496</v>
      </c>
      <c r="FM7" s="6" t="s">
        <v>497</v>
      </c>
      <c r="FN7" s="6" t="s">
        <v>498</v>
      </c>
    </row>
    <row r="8" spans="2:170">
      <c r="B8" t="s">
        <v>294</v>
      </c>
      <c r="C8" s="5">
        <v>1451.4234040250089</v>
      </c>
      <c r="D8" s="5">
        <v>1579.0699324634948</v>
      </c>
      <c r="E8" s="5">
        <v>1635.181684084778</v>
      </c>
      <c r="F8" s="5">
        <v>1738.2944808676502</v>
      </c>
      <c r="G8" s="5">
        <v>1831.865126111499</v>
      </c>
      <c r="H8" s="5">
        <v>1931.1548455948428</v>
      </c>
      <c r="I8" s="5">
        <v>2010.1283421945711</v>
      </c>
      <c r="J8" s="5">
        <v>2100.0213601833939</v>
      </c>
      <c r="K8" s="5">
        <v>2143.0901397792668</v>
      </c>
      <c r="L8" s="5">
        <v>2182.9867838628511</v>
      </c>
      <c r="M8" s="5">
        <v>2285.1775827231472</v>
      </c>
      <c r="N8" s="5">
        <v>2350.8898317776429</v>
      </c>
      <c r="O8" s="5">
        <v>2401.1636946537169</v>
      </c>
      <c r="P8" s="5">
        <v>2424.7083651382422</v>
      </c>
      <c r="Q8" s="5">
        <v>2492.6463123257458</v>
      </c>
      <c r="R8" s="5">
        <v>2570.704484409137</v>
      </c>
      <c r="S8" s="5">
        <v>2760.820274009815</v>
      </c>
      <c r="T8" s="5">
        <v>2824.4082058318309</v>
      </c>
      <c r="U8" s="5">
        <v>2897.6231783569738</v>
      </c>
      <c r="V8" s="5">
        <v>3016.2925582256439</v>
      </c>
      <c r="W8" s="5">
        <v>3025.1862940167675</v>
      </c>
      <c r="X8" s="5">
        <v>3090.8794428340311</v>
      </c>
      <c r="Y8" s="5">
        <v>3089.9178309825925</v>
      </c>
      <c r="Z8" s="5">
        <v>3082.0878418176126</v>
      </c>
      <c r="AA8" s="5">
        <v>3059.2198367748547</v>
      </c>
      <c r="AB8" s="5">
        <v>3042.5768977369871</v>
      </c>
      <c r="AC8" s="5">
        <v>3019.269618736846</v>
      </c>
      <c r="AD8" s="5">
        <v>3024.2982754170789</v>
      </c>
      <c r="AE8" s="5">
        <v>3054.0462971804491</v>
      </c>
      <c r="AF8" s="5">
        <v>3015.0348778995071</v>
      </c>
      <c r="AG8" s="5">
        <v>3024.8402334398638</v>
      </c>
      <c r="AH8" s="5">
        <v>2979.8289497195465</v>
      </c>
      <c r="AI8" s="5">
        <v>2975.7178285080909</v>
      </c>
      <c r="AJ8" s="5">
        <v>2989.2826530875045</v>
      </c>
      <c r="AK8" s="5">
        <v>2919.2442886657714</v>
      </c>
      <c r="AL8" s="5">
        <v>2764.4706298400556</v>
      </c>
      <c r="AM8" s="5">
        <v>2714.8204453130716</v>
      </c>
      <c r="AN8" s="5">
        <v>2621.3995926966586</v>
      </c>
      <c r="AO8" s="5">
        <v>2549.5879439242112</v>
      </c>
      <c r="AP8" s="5">
        <v>2577.4422724907413</v>
      </c>
      <c r="AQ8" s="5">
        <v>2531.552519266228</v>
      </c>
      <c r="AR8" s="5">
        <v>2521.610420338568</v>
      </c>
      <c r="AS8" s="5">
        <v>2485.1482913461941</v>
      </c>
      <c r="AT8" s="5">
        <v>2483.352865670749</v>
      </c>
      <c r="AU8" s="5">
        <v>2449.6956359280584</v>
      </c>
      <c r="AV8" s="5">
        <v>2483.2644392270845</v>
      </c>
      <c r="AW8" s="5">
        <v>2581.6848889027165</v>
      </c>
      <c r="AX8" s="5">
        <v>2620.2129969255006</v>
      </c>
      <c r="AY8" s="5">
        <v>2658.77249347509</v>
      </c>
      <c r="AZ8" s="5">
        <v>2785.0460473910175</v>
      </c>
      <c r="BA8" s="5">
        <v>2888.6865812850947</v>
      </c>
      <c r="BB8" s="5">
        <v>3118.9878889241932</v>
      </c>
      <c r="BC8" s="5">
        <v>3377.042040460984</v>
      </c>
      <c r="BD8" s="5">
        <v>3538.5197471388856</v>
      </c>
      <c r="BE8" s="5">
        <v>3688.4092767928214</v>
      </c>
      <c r="BF8" s="5">
        <v>3800.0301924909313</v>
      </c>
      <c r="BG8" s="5">
        <v>3890.0470423803167</v>
      </c>
      <c r="BH8" s="5">
        <v>3898.421307830472</v>
      </c>
      <c r="BI8" s="5">
        <v>3844.2549438839196</v>
      </c>
      <c r="BJ8" s="5">
        <v>3808.4348979965666</v>
      </c>
      <c r="BK8" s="5">
        <v>3703.0934028819884</v>
      </c>
      <c r="BL8" s="5">
        <v>3628.6789232114802</v>
      </c>
      <c r="BM8" s="5">
        <v>3616.3937617816764</v>
      </c>
      <c r="BN8" s="5">
        <v>3576.3124729221386</v>
      </c>
      <c r="BO8" s="5">
        <v>3567.3405445810627</v>
      </c>
      <c r="BP8" s="5">
        <v>3518.1656615455749</v>
      </c>
      <c r="BQ8" s="5">
        <v>3460.5927096907571</v>
      </c>
      <c r="BR8" s="5">
        <v>3395.2684660662417</v>
      </c>
      <c r="BS8" s="5">
        <v>3359.7134895656782</v>
      </c>
      <c r="BT8" s="5">
        <v>3335.1063777520585</v>
      </c>
      <c r="BU8" s="5">
        <v>3260.8924104576563</v>
      </c>
      <c r="BV8" s="5">
        <v>3181.8857986091471</v>
      </c>
      <c r="BW8" s="5">
        <v>3076.8457506710674</v>
      </c>
      <c r="BX8" s="5">
        <v>3037.0159766211932</v>
      </c>
      <c r="BY8" s="5">
        <v>2971.6448866339069</v>
      </c>
      <c r="BZ8" s="5">
        <v>2853.9769258945034</v>
      </c>
      <c r="CA8" s="5">
        <v>2651.5337225790508</v>
      </c>
      <c r="CB8" s="5">
        <v>2502.3280640991875</v>
      </c>
      <c r="CC8" s="5">
        <v>2458.1394346769694</v>
      </c>
      <c r="CD8" s="5">
        <v>2405.431175902615</v>
      </c>
      <c r="CE8" s="5">
        <v>2367.227289065268</v>
      </c>
      <c r="CF8" s="5">
        <v>2281.1805643496505</v>
      </c>
      <c r="CG8" s="5">
        <v>2231.2916527230577</v>
      </c>
      <c r="CH8" s="5">
        <v>2156.4248083413404</v>
      </c>
      <c r="CI8" s="5">
        <v>2059.5527248324097</v>
      </c>
      <c r="CJ8" s="5">
        <v>2038.5539483484861</v>
      </c>
      <c r="CK8" s="5">
        <v>2012.3224785137395</v>
      </c>
      <c r="CL8" s="5">
        <v>2033.860732436842</v>
      </c>
      <c r="CM8" s="5">
        <v>2235.9375017272332</v>
      </c>
      <c r="CN8" s="5">
        <v>2261.8436922099118</v>
      </c>
      <c r="CO8" s="5">
        <v>2336.1891102679028</v>
      </c>
      <c r="CP8" s="5">
        <v>2317.0274288465907</v>
      </c>
      <c r="CQ8" s="5">
        <v>2390.5919359257859</v>
      </c>
      <c r="CR8" s="5">
        <v>2355.1782607081423</v>
      </c>
      <c r="CS8" s="5">
        <v>2378.5023814094234</v>
      </c>
      <c r="CT8" s="5">
        <v>2350.9816005333537</v>
      </c>
      <c r="CU8" s="5">
        <v>2356.4503116966116</v>
      </c>
      <c r="CV8" s="5">
        <v>2380.2891936308888</v>
      </c>
      <c r="CW8" s="5">
        <v>2344.0660012722278</v>
      </c>
      <c r="CX8" s="5">
        <v>2241.0664115678005</v>
      </c>
      <c r="CY8" s="5">
        <v>2107.1763341222404</v>
      </c>
      <c r="CZ8" s="5">
        <v>2036.3111417666316</v>
      </c>
      <c r="DA8" s="5">
        <v>1903.3495659038349</v>
      </c>
      <c r="DB8" s="5">
        <v>1899.6717401878407</v>
      </c>
      <c r="DC8" s="5">
        <v>1913.0993316614977</v>
      </c>
      <c r="DD8" s="5">
        <v>1902.2892543885857</v>
      </c>
      <c r="DE8" s="5">
        <v>1903.2577695242317</v>
      </c>
      <c r="DF8" s="5">
        <v>1865.496646029638</v>
      </c>
      <c r="DG8" s="5">
        <v>1823.1316731283025</v>
      </c>
      <c r="DH8" s="5">
        <v>1837.8205438495106</v>
      </c>
      <c r="DI8" s="5">
        <v>1952.3393768565866</v>
      </c>
      <c r="DJ8" s="5">
        <v>1995.0479202757649</v>
      </c>
      <c r="DK8" s="5">
        <v>2162.1959176414794</v>
      </c>
      <c r="DL8" s="5">
        <v>2483.5009426877473</v>
      </c>
      <c r="DM8" s="5">
        <v>2797.3320294104101</v>
      </c>
      <c r="DN8" s="5">
        <v>3320.5532521516657</v>
      </c>
      <c r="DO8" s="5">
        <v>4058.980525681352</v>
      </c>
      <c r="DP8" s="5">
        <v>4311.041059034128</v>
      </c>
      <c r="DQ8" s="5">
        <v>4387.7626928046539</v>
      </c>
      <c r="DR8" s="5">
        <v>4512.6064366394339</v>
      </c>
      <c r="DS8" s="5">
        <v>4691.8291509846595</v>
      </c>
      <c r="DT8" s="5">
        <v>4859.8602043974588</v>
      </c>
      <c r="DU8" s="5">
        <v>4881.2207502247938</v>
      </c>
      <c r="DV8" s="5">
        <v>4906.4143629356258</v>
      </c>
      <c r="DW8" s="5">
        <v>4961.7378045212108</v>
      </c>
      <c r="DX8" s="5">
        <v>5006.3655256664424</v>
      </c>
      <c r="DY8" s="5">
        <v>5249.9538502263786</v>
      </c>
      <c r="DZ8" s="5">
        <v>5479.868428501004</v>
      </c>
      <c r="EA8" s="5">
        <v>5721.4122804522376</v>
      </c>
      <c r="EB8" s="5">
        <v>5956.7923051603029</v>
      </c>
      <c r="EC8" s="5">
        <v>6124.0565005827812</v>
      </c>
      <c r="ED8" s="5">
        <v>6255.8943489011426</v>
      </c>
      <c r="EE8" s="5">
        <v>6389.3388008846496</v>
      </c>
      <c r="EF8" s="5">
        <v>6307.1865550326147</v>
      </c>
      <c r="EG8" s="5">
        <v>6278.7853570348516</v>
      </c>
      <c r="EH8" s="5">
        <v>6169.9924523081472</v>
      </c>
      <c r="EI8" s="5">
        <v>6029.5119881665923</v>
      </c>
      <c r="EJ8" s="5">
        <v>5850.4883886953803</v>
      </c>
      <c r="EK8" s="5">
        <v>5742.7521506081084</v>
      </c>
      <c r="EL8" s="5">
        <v>5661.6829205586237</v>
      </c>
      <c r="EM8" s="5">
        <v>5509.602665469668</v>
      </c>
      <c r="EN8" s="5">
        <v>5344.8510822265243</v>
      </c>
      <c r="EO8" s="5">
        <v>5137.6179908009753</v>
      </c>
      <c r="EP8" s="5">
        <v>4950.1293910420836</v>
      </c>
      <c r="EQ8" s="5">
        <v>4790.0211507017229</v>
      </c>
      <c r="ER8" s="5">
        <v>4727.5981844941625</v>
      </c>
      <c r="ES8" s="5">
        <v>4562.4676592734641</v>
      </c>
      <c r="ET8" s="5">
        <v>4381.9316102362918</v>
      </c>
      <c r="EU8" s="5">
        <v>4236.4082158766505</v>
      </c>
      <c r="EV8" s="5">
        <v>4043.7354139055133</v>
      </c>
      <c r="EW8" s="5">
        <v>3959.6842358604099</v>
      </c>
      <c r="EX8" s="5">
        <v>3890.1522781774584</v>
      </c>
      <c r="EY8" s="5">
        <v>3760.9907032181172</v>
      </c>
      <c r="EZ8" s="5">
        <v>3631.7528297418899</v>
      </c>
      <c r="FA8" s="5">
        <v>3536.9393404004713</v>
      </c>
      <c r="FB8" s="5">
        <v>3393.8649122807014</v>
      </c>
      <c r="FC8" s="5">
        <v>3320.2627473806751</v>
      </c>
      <c r="FD8" s="5">
        <v>3363.8111888111885</v>
      </c>
      <c r="FE8" s="5">
        <v>3400.9971995332553</v>
      </c>
      <c r="FF8" s="5">
        <v>3285.6647331786548</v>
      </c>
      <c r="FG8" s="5">
        <v>3252.8150006714732</v>
      </c>
      <c r="FH8" s="5">
        <v>3398.1308913385578</v>
      </c>
      <c r="FI8" s="5">
        <v>3794.9503203158874</v>
      </c>
      <c r="FJ8" s="5">
        <v>3762.2954748320949</v>
      </c>
      <c r="FK8" s="5">
        <v>3639.143195266272</v>
      </c>
      <c r="FL8" s="5">
        <v>3525.7726415094335</v>
      </c>
      <c r="FM8" s="5">
        <v>3559.8176470588232</v>
      </c>
    </row>
    <row r="9" spans="2:170">
      <c r="B9" t="s">
        <v>311</v>
      </c>
      <c r="C9" s="5">
        <v>19.711680000000001</v>
      </c>
      <c r="D9" s="5">
        <v>15.862639999999999</v>
      </c>
      <c r="E9" s="5">
        <v>12.68956</v>
      </c>
      <c r="F9" s="5">
        <v>12.46782</v>
      </c>
      <c r="G9" s="5">
        <v>11.65061</v>
      </c>
      <c r="H9" s="5">
        <v>11.190209999999999</v>
      </c>
      <c r="I9" s="5">
        <v>11.53317</v>
      </c>
      <c r="J9" s="5">
        <v>11.326229999999999</v>
      </c>
      <c r="K9" s="5">
        <v>13.302479999999999</v>
      </c>
      <c r="L9" s="5">
        <v>14.3916</v>
      </c>
      <c r="M9" s="5">
        <v>10.95786</v>
      </c>
      <c r="N9" s="5">
        <v>12.536659999999999</v>
      </c>
      <c r="O9" s="5">
        <v>15.295249999999999</v>
      </c>
      <c r="P9" s="5">
        <v>16.97494</v>
      </c>
      <c r="Q9" s="5">
        <v>20.056540000000002</v>
      </c>
      <c r="R9" s="5">
        <v>21.37565</v>
      </c>
      <c r="S9" s="5">
        <v>19.806709999999999</v>
      </c>
      <c r="T9" s="5">
        <v>20.638560000000002</v>
      </c>
      <c r="U9" s="5">
        <v>21.392310000000002</v>
      </c>
      <c r="V9" s="5">
        <v>30.513840000000002</v>
      </c>
      <c r="W9" s="5">
        <v>26.331599999999998</v>
      </c>
      <c r="X9" s="5">
        <v>32.012189999999997</v>
      </c>
      <c r="Y9" s="5">
        <v>43.351399999999998</v>
      </c>
      <c r="Z9" s="5">
        <v>50.532260000000001</v>
      </c>
      <c r="AA9" s="5">
        <v>49.97569</v>
      </c>
      <c r="AB9" s="5">
        <v>51.14038</v>
      </c>
      <c r="AC9" s="5">
        <v>42.83623</v>
      </c>
      <c r="AD9" s="5">
        <v>39.973339999999993</v>
      </c>
      <c r="AE9" s="5">
        <v>41.424309999999998</v>
      </c>
      <c r="AF9" s="5">
        <v>45.909829999999999</v>
      </c>
      <c r="AG9" s="5">
        <v>46.682160000000003</v>
      </c>
      <c r="AH9" s="5">
        <v>49.244730000000004</v>
      </c>
      <c r="AI9" s="5">
        <v>51.977699999999999</v>
      </c>
      <c r="AJ9" s="5">
        <v>53.365089999999995</v>
      </c>
      <c r="AK9" s="5">
        <v>56.73216</v>
      </c>
      <c r="AL9" s="5">
        <v>56.94726</v>
      </c>
      <c r="AM9" s="5">
        <v>56.54524</v>
      </c>
      <c r="AN9" s="5">
        <v>57.608499999999999</v>
      </c>
      <c r="AO9" s="5">
        <v>61.886839999999999</v>
      </c>
      <c r="AP9" s="5">
        <v>55.713370000000005</v>
      </c>
      <c r="AQ9" s="5">
        <v>52.645209999999999</v>
      </c>
      <c r="AR9" s="5">
        <v>55.780500000000004</v>
      </c>
      <c r="AS9" s="5">
        <v>49.537059999999997</v>
      </c>
      <c r="AT9" s="5">
        <v>47.90034</v>
      </c>
      <c r="AU9" s="5">
        <v>45.246079999999999</v>
      </c>
      <c r="AV9" s="5">
        <v>47.088080000000005</v>
      </c>
      <c r="AW9" s="5">
        <v>38.001300000000001</v>
      </c>
      <c r="AX9" s="5">
        <v>35.458760000000005</v>
      </c>
      <c r="AY9" s="5">
        <v>33.363459999999996</v>
      </c>
      <c r="AZ9" s="5">
        <v>28.524060000000002</v>
      </c>
      <c r="BA9" s="5">
        <v>31.833380000000002</v>
      </c>
      <c r="BB9" s="5">
        <v>32.973649999999999</v>
      </c>
      <c r="BC9" s="5">
        <v>20.537200000000002</v>
      </c>
      <c r="BD9" s="5">
        <v>21.30884</v>
      </c>
      <c r="BE9" s="5">
        <v>20.6876</v>
      </c>
      <c r="BF9" s="5">
        <v>20.29063</v>
      </c>
      <c r="BG9" s="5">
        <v>19.455689999999997</v>
      </c>
      <c r="BH9" s="5">
        <v>17.493590000000001</v>
      </c>
      <c r="BI9" s="5">
        <v>20.96604</v>
      </c>
      <c r="BJ9" s="5">
        <v>21.693900000000003</v>
      </c>
      <c r="BK9" s="5">
        <v>21.901880000000002</v>
      </c>
      <c r="BL9" s="5">
        <v>23.148990000000001</v>
      </c>
      <c r="BM9" s="5">
        <v>23.963339999999999</v>
      </c>
      <c r="BN9" s="5">
        <v>43.058999999999997</v>
      </c>
      <c r="BO9" s="5">
        <v>49.527730000000005</v>
      </c>
      <c r="BP9" s="5">
        <v>49.443309999999997</v>
      </c>
      <c r="BQ9" s="5">
        <v>50.159309999999998</v>
      </c>
      <c r="BR9" s="5">
        <v>49.521140000000003</v>
      </c>
      <c r="BS9" s="5">
        <v>49.54862</v>
      </c>
      <c r="BT9" s="5">
        <v>48.264290000000003</v>
      </c>
      <c r="BU9" s="5">
        <v>49.267470000000003</v>
      </c>
      <c r="BV9" s="5">
        <v>51.050690000000003</v>
      </c>
      <c r="BW9" s="5">
        <v>50.00544</v>
      </c>
      <c r="BX9" s="5">
        <v>54.558750000000003</v>
      </c>
      <c r="BY9" s="5">
        <v>60.815040000000003</v>
      </c>
      <c r="BZ9" s="5">
        <v>66.737070000000003</v>
      </c>
      <c r="CA9" s="5">
        <v>78.538989999999998</v>
      </c>
      <c r="CB9" s="5">
        <v>78.767479999999992</v>
      </c>
      <c r="CC9" s="5">
        <v>85.324839999999995</v>
      </c>
      <c r="CD9" s="5">
        <v>91.713700000000003</v>
      </c>
      <c r="CE9" s="5">
        <v>97.973547999999994</v>
      </c>
      <c r="CF9" s="5">
        <v>108.80113</v>
      </c>
      <c r="CG9" s="5">
        <v>110.82860000000001</v>
      </c>
      <c r="CH9" s="5">
        <v>110.30285000000001</v>
      </c>
      <c r="CI9" s="5">
        <v>114.7667</v>
      </c>
      <c r="CJ9" s="5">
        <v>117.57714</v>
      </c>
      <c r="CK9" s="5">
        <v>110.90912</v>
      </c>
      <c r="CL9" s="5">
        <v>123.68616</v>
      </c>
      <c r="CM9" s="5">
        <v>124.83011999999999</v>
      </c>
      <c r="CN9" s="5">
        <v>126.86245</v>
      </c>
      <c r="CO9" s="5">
        <v>134.92707999999999</v>
      </c>
      <c r="CP9" s="5">
        <v>138.13835</v>
      </c>
      <c r="CQ9" s="5">
        <v>145.97539</v>
      </c>
      <c r="CR9" s="5">
        <v>153.59842</v>
      </c>
      <c r="CS9" s="5">
        <v>151.77164999999999</v>
      </c>
      <c r="CT9" s="5">
        <v>147.524</v>
      </c>
      <c r="CU9" s="5">
        <v>152.94156000000001</v>
      </c>
      <c r="CV9" s="5">
        <v>139.80198000000001</v>
      </c>
      <c r="CW9" s="5">
        <v>152.33970000000002</v>
      </c>
      <c r="CX9" s="5">
        <v>159.17940999999999</v>
      </c>
      <c r="CY9" s="5">
        <v>163.55155999999999</v>
      </c>
      <c r="CZ9" s="5">
        <v>181.08794</v>
      </c>
      <c r="DA9" s="5">
        <v>179.86425</v>
      </c>
      <c r="DB9" s="5">
        <v>181.17860000000002</v>
      </c>
      <c r="DC9" s="5">
        <v>180.1087</v>
      </c>
      <c r="DD9" s="5">
        <v>184.42698000000001</v>
      </c>
      <c r="DE9" s="5">
        <v>191.88570000000001</v>
      </c>
      <c r="DF9" s="5">
        <v>198.87951999999999</v>
      </c>
      <c r="DG9" s="5">
        <v>193.77620000000002</v>
      </c>
      <c r="DH9" s="5">
        <v>193.21076000000002</v>
      </c>
      <c r="DI9" s="5">
        <v>197.84954999999999</v>
      </c>
      <c r="DJ9" s="5">
        <v>190.48833999999999</v>
      </c>
      <c r="DK9" s="5">
        <v>194.68341000000001</v>
      </c>
      <c r="DL9" s="5">
        <v>175.17478</v>
      </c>
      <c r="DM9" s="5">
        <v>176.14410999999998</v>
      </c>
      <c r="DN9" s="5">
        <v>184.49053000000001</v>
      </c>
      <c r="DO9" s="5">
        <v>168.89913000000001</v>
      </c>
      <c r="DP9" s="5">
        <v>172.56563</v>
      </c>
      <c r="DQ9" s="5">
        <v>184.26397</v>
      </c>
      <c r="DR9" s="5">
        <v>189.26464000000001</v>
      </c>
      <c r="DS9" s="5">
        <v>185.97048999999998</v>
      </c>
      <c r="DT9" s="5">
        <v>187.33771999999999</v>
      </c>
      <c r="DU9" s="5">
        <v>155.1885</v>
      </c>
      <c r="DV9" s="5">
        <v>150.17884000000001</v>
      </c>
      <c r="DW9" s="5">
        <v>146.81095000000002</v>
      </c>
      <c r="DX9" s="5">
        <v>136.35418999999999</v>
      </c>
      <c r="DY9" s="5">
        <v>131.50341</v>
      </c>
      <c r="DZ9" s="5">
        <v>114.28331</v>
      </c>
      <c r="EA9" s="5">
        <v>106.30772</v>
      </c>
      <c r="EB9" s="5">
        <v>96.405867000000001</v>
      </c>
      <c r="EC9" s="5">
        <v>92.065903999999989</v>
      </c>
      <c r="ED9" s="5">
        <v>89.384326000000001</v>
      </c>
      <c r="EE9" s="5">
        <v>77.037530000000004</v>
      </c>
      <c r="EF9" s="5">
        <v>85.873179999999991</v>
      </c>
      <c r="EG9" s="5">
        <v>71.495609999999999</v>
      </c>
      <c r="EH9" s="5">
        <v>58.063580000000002</v>
      </c>
      <c r="EI9" s="5">
        <v>55.492429999999999</v>
      </c>
      <c r="EJ9" s="5">
        <v>52.351519999999994</v>
      </c>
      <c r="EK9" s="5">
        <v>56.732169999999996</v>
      </c>
      <c r="EL9" s="5">
        <v>60.478149999999999</v>
      </c>
      <c r="EM9" s="5">
        <v>58.449440000000003</v>
      </c>
      <c r="EN9" s="5">
        <v>57.176809999999996</v>
      </c>
      <c r="EO9" s="5">
        <v>61.657599999999995</v>
      </c>
      <c r="EP9" s="5">
        <v>63.72054</v>
      </c>
      <c r="EQ9" s="5">
        <v>67.884979999999999</v>
      </c>
      <c r="ER9" s="5">
        <v>71.862949999999998</v>
      </c>
      <c r="ES9" s="5">
        <v>67.782020000000003</v>
      </c>
      <c r="ET9" s="5">
        <v>73.719920000000002</v>
      </c>
      <c r="EU9" s="5">
        <v>76.451610000000002</v>
      </c>
      <c r="EV9" s="5">
        <v>78.406809999999993</v>
      </c>
      <c r="EW9" s="5">
        <v>82.116309999999999</v>
      </c>
      <c r="EX9" s="5">
        <v>82.130330000000001</v>
      </c>
      <c r="EY9" s="5">
        <v>98.955210000000008</v>
      </c>
      <c r="EZ9" s="5">
        <v>93.219880000000003</v>
      </c>
      <c r="FA9" s="5">
        <v>95.706320000000005</v>
      </c>
      <c r="FB9" s="5">
        <v>100.1887</v>
      </c>
      <c r="FC9" s="5">
        <v>97.155199999999994</v>
      </c>
      <c r="FD9" s="5">
        <v>101.78</v>
      </c>
      <c r="FE9" s="5">
        <v>101.8798</v>
      </c>
      <c r="FF9" s="5">
        <v>111.34269999999999</v>
      </c>
      <c r="FG9" s="5">
        <v>102.148</v>
      </c>
      <c r="FH9" s="5">
        <v>70.106639999999999</v>
      </c>
      <c r="FI9" s="5">
        <v>84.125</v>
      </c>
      <c r="FJ9" s="5">
        <v>84.546030000000002</v>
      </c>
      <c r="FK9" s="5">
        <v>99.557990000000004</v>
      </c>
      <c r="FL9" s="5">
        <v>112.0758</v>
      </c>
      <c r="FM9" s="5">
        <v>108.4953</v>
      </c>
    </row>
    <row r="10" spans="2:170">
      <c r="B10" t="s">
        <v>182</v>
      </c>
      <c r="C10" s="5">
        <v>14296.95659990435</v>
      </c>
      <c r="D10" s="5">
        <v>14307.50447613645</v>
      </c>
      <c r="E10" s="5">
        <v>14262.818443315968</v>
      </c>
      <c r="F10" s="5">
        <v>14302.464077010265</v>
      </c>
      <c r="G10" s="5">
        <v>14325.111648471197</v>
      </c>
      <c r="H10" s="5">
        <v>14335.584108505196</v>
      </c>
      <c r="I10" s="5">
        <v>14362.52964746521</v>
      </c>
      <c r="J10" s="5">
        <v>14396.973159755951</v>
      </c>
      <c r="K10" s="5">
        <v>14480.34471140646</v>
      </c>
      <c r="L10" s="5">
        <v>14481.971085117837</v>
      </c>
      <c r="M10" s="5">
        <v>14524.596307033724</v>
      </c>
      <c r="N10" s="5">
        <v>14594.39398660567</v>
      </c>
      <c r="O10" s="5">
        <v>14607.27594667079</v>
      </c>
      <c r="P10" s="5">
        <v>14688.557963943165</v>
      </c>
      <c r="Q10" s="5">
        <v>14744.106843086505</v>
      </c>
      <c r="R10" s="5">
        <v>14798.255033066525</v>
      </c>
      <c r="S10" s="5">
        <v>14849.762378786445</v>
      </c>
      <c r="T10" s="5">
        <v>14798.478218034083</v>
      </c>
      <c r="U10" s="5">
        <v>14844.576145499657</v>
      </c>
      <c r="V10" s="5">
        <v>14864.756009168921</v>
      </c>
      <c r="W10" s="5">
        <v>14868.246763100717</v>
      </c>
      <c r="X10" s="5">
        <v>14893.187742506425</v>
      </c>
      <c r="Y10" s="5">
        <v>14922.672801586275</v>
      </c>
      <c r="Z10" s="5">
        <v>14971.640510190135</v>
      </c>
      <c r="AA10" s="5">
        <v>14998.471767392146</v>
      </c>
      <c r="AB10" s="5">
        <v>15097.967404389065</v>
      </c>
      <c r="AC10" s="5">
        <v>15168.27776569627</v>
      </c>
      <c r="AD10" s="5">
        <v>15346.784015723691</v>
      </c>
      <c r="AE10" s="5">
        <v>15508.082900148929</v>
      </c>
      <c r="AF10" s="5">
        <v>15645.337380543335</v>
      </c>
      <c r="AG10" s="5">
        <v>15805.047395345193</v>
      </c>
      <c r="AH10" s="5">
        <v>15905.191457909847</v>
      </c>
      <c r="AI10" s="5">
        <v>15993.09444552764</v>
      </c>
      <c r="AJ10" s="5">
        <v>16090.717003003572</v>
      </c>
      <c r="AK10" s="5">
        <v>16095.97312301843</v>
      </c>
      <c r="AL10" s="5">
        <v>16038.197798253252</v>
      </c>
      <c r="AM10" s="5">
        <v>16120.302747914004</v>
      </c>
      <c r="AN10" s="5">
        <v>16156.226625480031</v>
      </c>
      <c r="AO10" s="5">
        <v>16252.714286873905</v>
      </c>
      <c r="AP10" s="5">
        <v>16406.777777700736</v>
      </c>
      <c r="AQ10" s="5">
        <v>16540.9431609565</v>
      </c>
      <c r="AR10" s="5">
        <v>16622.228725483481</v>
      </c>
      <c r="AS10" s="5">
        <v>16656.771378884376</v>
      </c>
      <c r="AT10" s="5">
        <v>16742.965912978492</v>
      </c>
      <c r="AU10" s="5">
        <v>16744.106337668174</v>
      </c>
      <c r="AV10" s="5">
        <v>16817.579583546383</v>
      </c>
      <c r="AW10" s="5">
        <v>16883.6740642527</v>
      </c>
      <c r="AX10" s="5">
        <v>16907.964446922175</v>
      </c>
      <c r="AY10" s="5">
        <v>16886.856230764417</v>
      </c>
      <c r="AZ10" s="5">
        <v>16985.073090601763</v>
      </c>
      <c r="BA10" s="5">
        <v>16971.706894476094</v>
      </c>
      <c r="BB10" s="5">
        <v>17028.837016056812</v>
      </c>
      <c r="BC10" s="5">
        <v>17160.038550026806</v>
      </c>
      <c r="BD10" s="5">
        <v>17266.822555652354</v>
      </c>
      <c r="BE10" s="5">
        <v>17358.096370957188</v>
      </c>
      <c r="BF10" s="5">
        <v>17441.681019729302</v>
      </c>
      <c r="BG10" s="5">
        <v>17461.459105447444</v>
      </c>
      <c r="BH10" s="5">
        <v>17483.785116114686</v>
      </c>
      <c r="BI10" s="5">
        <v>17513.043243334447</v>
      </c>
      <c r="BJ10" s="5">
        <v>17550.260481522793</v>
      </c>
      <c r="BK10" s="5">
        <v>17513.993402881988</v>
      </c>
      <c r="BL10" s="5">
        <v>17502.678923211479</v>
      </c>
      <c r="BM10" s="5">
        <v>17480.793761781675</v>
      </c>
      <c r="BN10" s="5">
        <v>17460.612472922137</v>
      </c>
      <c r="BO10" s="5">
        <v>17473.240544581062</v>
      </c>
      <c r="BP10" s="5">
        <v>17479.365661545577</v>
      </c>
      <c r="BQ10" s="5">
        <v>17580.192709690757</v>
      </c>
      <c r="BR10" s="5">
        <v>17643.768466066242</v>
      </c>
      <c r="BS10" s="5">
        <v>17763.113489565676</v>
      </c>
      <c r="BT10" s="5">
        <v>17833.406377752057</v>
      </c>
      <c r="BU10" s="5">
        <v>17897.492410457657</v>
      </c>
      <c r="BV10" s="5">
        <v>17981.585798609147</v>
      </c>
      <c r="BW10" s="5">
        <v>18054.145750671065</v>
      </c>
      <c r="BX10" s="5">
        <v>18162.115976621193</v>
      </c>
      <c r="BY10" s="5">
        <v>18301.444886633904</v>
      </c>
      <c r="BZ10" s="5">
        <v>18314.976925894505</v>
      </c>
      <c r="CA10" s="5">
        <v>18290.03372257905</v>
      </c>
      <c r="CB10" s="5">
        <v>18334.828064099187</v>
      </c>
      <c r="CC10" s="5">
        <v>18482.839434676971</v>
      </c>
      <c r="CD10" s="5">
        <v>18574.531175902615</v>
      </c>
      <c r="CE10" s="5">
        <v>18801.727289065268</v>
      </c>
      <c r="CF10" s="5">
        <v>18924.380564349653</v>
      </c>
      <c r="CG10" s="5">
        <v>19025.791652723055</v>
      </c>
      <c r="CH10" s="5">
        <v>19110.22480834134</v>
      </c>
      <c r="CI10" s="5">
        <v>19158.452724832412</v>
      </c>
      <c r="CJ10" s="5">
        <v>19229.753948348487</v>
      </c>
      <c r="CK10" s="5">
        <v>19294.52247851374</v>
      </c>
      <c r="CL10" s="5">
        <v>19440.760732436844</v>
      </c>
      <c r="CM10" s="5">
        <v>19728.937501727232</v>
      </c>
      <c r="CN10" s="5">
        <v>19893.743692209911</v>
      </c>
      <c r="CO10" s="5">
        <v>20057.589110267905</v>
      </c>
      <c r="CP10" s="5">
        <v>20160.727428846592</v>
      </c>
      <c r="CQ10" s="5">
        <v>20377.991935925787</v>
      </c>
      <c r="CR10" s="5">
        <v>20534.778260708143</v>
      </c>
      <c r="CS10" s="5">
        <v>20686.702381409425</v>
      </c>
      <c r="CT10" s="5">
        <v>20830.581600533351</v>
      </c>
      <c r="CU10" s="5">
        <v>21021.750311696611</v>
      </c>
      <c r="CV10" s="5">
        <v>21191.989193630889</v>
      </c>
      <c r="CW10" s="5">
        <v>21317.466001272231</v>
      </c>
      <c r="CX10" s="5">
        <v>21418.266411567802</v>
      </c>
      <c r="CY10" s="5">
        <v>21433.276334122238</v>
      </c>
      <c r="CZ10" s="5">
        <v>21605.111141766632</v>
      </c>
      <c r="DA10" s="5">
        <v>21781.049565903835</v>
      </c>
      <c r="DB10" s="5">
        <v>21944.671740187841</v>
      </c>
      <c r="DC10" s="5">
        <v>22140.099331661499</v>
      </c>
      <c r="DD10" s="5">
        <v>22308.289254388586</v>
      </c>
      <c r="DE10" s="5">
        <v>22523.457769524233</v>
      </c>
      <c r="DF10" s="5">
        <v>22661.496646029638</v>
      </c>
      <c r="DG10" s="5">
        <v>22823.331673128305</v>
      </c>
      <c r="DH10" s="5">
        <v>22946.220543849511</v>
      </c>
      <c r="DI10" s="5">
        <v>23193.139376856587</v>
      </c>
      <c r="DJ10" s="5">
        <v>23337.647920275766</v>
      </c>
      <c r="DK10" s="5">
        <v>23706.495917641478</v>
      </c>
      <c r="DL10" s="5">
        <v>23825.200942687748</v>
      </c>
      <c r="DM10" s="5">
        <v>23928.932029410407</v>
      </c>
      <c r="DN10" s="5">
        <v>24087.353252151664</v>
      </c>
      <c r="DO10" s="5">
        <v>24254.280525681352</v>
      </c>
      <c r="DP10" s="5">
        <v>24201.141059034126</v>
      </c>
      <c r="DQ10" s="5">
        <v>24096.062692804655</v>
      </c>
      <c r="DR10" s="5">
        <v>24128.906436639434</v>
      </c>
      <c r="DS10" s="5">
        <v>24298.929150984659</v>
      </c>
      <c r="DT10" s="5">
        <v>24372.760204397462</v>
      </c>
      <c r="DU10" s="5">
        <v>24358.020750224794</v>
      </c>
      <c r="DV10" s="5">
        <v>24333.214362935625</v>
      </c>
      <c r="DW10" s="5">
        <v>24188.73780452121</v>
      </c>
      <c r="DX10" s="5">
        <v>24149.565525666443</v>
      </c>
      <c r="DY10" s="5">
        <v>24162.053850226377</v>
      </c>
      <c r="DZ10" s="5">
        <v>24240.768428501004</v>
      </c>
      <c r="EA10" s="5">
        <v>24241.012280452236</v>
      </c>
      <c r="EB10" s="5">
        <v>24307.392305160301</v>
      </c>
      <c r="EC10" s="5">
        <v>24274.556500582781</v>
      </c>
      <c r="ED10" s="5">
        <v>24227.594348901144</v>
      </c>
      <c r="EE10" s="5">
        <v>24252.73880088465</v>
      </c>
      <c r="EF10" s="5">
        <v>24098.186555032615</v>
      </c>
      <c r="EG10" s="5">
        <v>24061.685357034854</v>
      </c>
      <c r="EH10" s="5">
        <v>23943.892452308148</v>
      </c>
      <c r="EI10" s="5">
        <v>23810.811988166592</v>
      </c>
      <c r="EJ10" s="5">
        <v>23798.888388695381</v>
      </c>
      <c r="EK10" s="5">
        <v>23783.352150608109</v>
      </c>
      <c r="EL10" s="5">
        <v>23842.182920558622</v>
      </c>
      <c r="EM10" s="5">
        <v>23796.102665469669</v>
      </c>
      <c r="EN10" s="5">
        <v>23799.051082226524</v>
      </c>
      <c r="EO10" s="5">
        <v>23699.117990800973</v>
      </c>
      <c r="EP10" s="5">
        <v>23611.129391042083</v>
      </c>
      <c r="EQ10" s="5">
        <v>23532.421150701724</v>
      </c>
      <c r="ER10" s="5">
        <v>23553.098184494163</v>
      </c>
      <c r="ES10" s="5">
        <v>23505.567659273464</v>
      </c>
      <c r="ET10" s="5">
        <v>23412.531610236292</v>
      </c>
      <c r="EU10" s="5">
        <v>23419.20821587665</v>
      </c>
      <c r="EV10" s="5">
        <v>23374.435413905514</v>
      </c>
      <c r="EW10" s="5">
        <v>23430.084235860413</v>
      </c>
      <c r="EX10" s="5">
        <v>23434.652278177458</v>
      </c>
      <c r="EY10" s="5">
        <v>23360.190703218119</v>
      </c>
      <c r="EZ10" s="5">
        <v>23370.352829741889</v>
      </c>
      <c r="FA10" s="5">
        <v>23423.439340400473</v>
      </c>
      <c r="FB10" s="5">
        <v>23405.964912280702</v>
      </c>
      <c r="FC10" s="5">
        <v>23547.962747380676</v>
      </c>
      <c r="FD10" s="5">
        <v>23688.811188811189</v>
      </c>
      <c r="FE10" s="5">
        <v>23783.197199533257</v>
      </c>
      <c r="FF10" s="5">
        <v>23809.164733178655</v>
      </c>
      <c r="FG10" s="5">
        <v>23558.915000671474</v>
      </c>
      <c r="FH10" s="5">
        <v>22205.930891338558</v>
      </c>
      <c r="FI10" s="5">
        <v>23173.250320315885</v>
      </c>
      <c r="FJ10" s="5">
        <v>23375.295474832095</v>
      </c>
      <c r="FK10" s="5">
        <v>23478.343195266272</v>
      </c>
      <c r="FL10" s="5">
        <v>23195.872641509432</v>
      </c>
      <c r="FM10" s="5">
        <v>23732.117647058822</v>
      </c>
    </row>
    <row r="11" spans="2:170">
      <c r="B11" t="s">
        <v>266</v>
      </c>
      <c r="C11" s="9">
        <v>10.15197461</v>
      </c>
      <c r="D11" s="9">
        <v>11.03665517</v>
      </c>
      <c r="E11" s="9">
        <v>11.46464628</v>
      </c>
      <c r="F11" s="9">
        <v>12.1538112</v>
      </c>
      <c r="G11" s="9">
        <v>12.78778952</v>
      </c>
      <c r="H11" s="9">
        <v>13.47105797</v>
      </c>
      <c r="I11" s="9">
        <v>13.99564277</v>
      </c>
      <c r="J11" s="9">
        <v>14.58654772</v>
      </c>
      <c r="K11" s="9">
        <v>14.79999394</v>
      </c>
      <c r="L11" s="9">
        <v>15.073823659999999</v>
      </c>
      <c r="M11" s="9">
        <v>15.733157289999999</v>
      </c>
      <c r="N11" s="9">
        <v>16.108170260000001</v>
      </c>
      <c r="O11" s="9">
        <v>16.438134689999998</v>
      </c>
      <c r="P11" s="9">
        <v>16.507463640000001</v>
      </c>
      <c r="Q11" s="9">
        <v>16.906051609999999</v>
      </c>
      <c r="R11" s="9">
        <v>17.37167307</v>
      </c>
      <c r="S11" s="9">
        <v>18.591679809999999</v>
      </c>
      <c r="T11" s="9">
        <v>19.08580169</v>
      </c>
      <c r="U11" s="9">
        <v>19.519743439999999</v>
      </c>
      <c r="V11" s="9">
        <v>20.291571260000001</v>
      </c>
      <c r="W11" s="9">
        <v>20.346624200000001</v>
      </c>
      <c r="X11" s="9">
        <v>20.75364587</v>
      </c>
      <c r="Y11" s="9">
        <v>20.70619568</v>
      </c>
      <c r="Z11" s="9">
        <v>20.586173169999999</v>
      </c>
      <c r="AA11" s="9">
        <v>20.396876989999999</v>
      </c>
      <c r="AB11" s="9">
        <v>20.15222855</v>
      </c>
      <c r="AC11" s="9">
        <v>19.905157760000002</v>
      </c>
      <c r="AD11" s="9">
        <v>19.706397590000002</v>
      </c>
      <c r="AE11" s="9">
        <v>19.69325491</v>
      </c>
      <c r="AF11" s="9">
        <v>19.27114005</v>
      </c>
      <c r="AG11" s="9">
        <v>19.13844456</v>
      </c>
      <c r="AH11" s="9">
        <v>18.734945490000001</v>
      </c>
      <c r="AI11" s="9">
        <v>18.60626684</v>
      </c>
      <c r="AJ11" s="9">
        <v>18.57768459</v>
      </c>
      <c r="AK11" s="9">
        <v>18.13648834</v>
      </c>
      <c r="AL11" s="9">
        <v>17.236790970000001</v>
      </c>
      <c r="AM11" s="9">
        <v>16.841001609999999</v>
      </c>
      <c r="AN11" s="9">
        <v>16.225320759999999</v>
      </c>
      <c r="AO11" s="9">
        <v>15.68715169</v>
      </c>
      <c r="AP11" s="9">
        <v>15.709618959999998</v>
      </c>
      <c r="AQ11" s="9">
        <v>15.304765240000002</v>
      </c>
      <c r="AR11" s="9">
        <v>15.170110230000001</v>
      </c>
      <c r="AS11" s="9">
        <v>14.919747859999999</v>
      </c>
      <c r="AT11" s="9">
        <v>14.832215980000003</v>
      </c>
      <c r="AU11" s="9">
        <v>14.630196359999999</v>
      </c>
      <c r="AV11" s="9">
        <v>14.765884870000001</v>
      </c>
      <c r="AW11" s="9">
        <v>15.291013550000002</v>
      </c>
      <c r="AX11" s="9">
        <v>15.496915699999999</v>
      </c>
      <c r="AY11" s="9">
        <v>15.744626810000002</v>
      </c>
      <c r="AZ11" s="9">
        <v>16.39702127</v>
      </c>
      <c r="BA11" s="9">
        <v>17.0206014</v>
      </c>
      <c r="BB11" s="9">
        <v>18.315918379999999</v>
      </c>
      <c r="BC11" s="9">
        <v>19.679687959999999</v>
      </c>
      <c r="BD11" s="9">
        <v>20.49317259</v>
      </c>
      <c r="BE11" s="9">
        <v>21.248927290000001</v>
      </c>
      <c r="BF11" s="9">
        <v>21.787063920000001</v>
      </c>
      <c r="BG11" s="9">
        <v>22.277903689999999</v>
      </c>
      <c r="BH11" s="9">
        <v>22.297353130000001</v>
      </c>
      <c r="BI11" s="9">
        <v>21.95081055</v>
      </c>
      <c r="BJ11" s="9">
        <v>21.70016167</v>
      </c>
      <c r="BK11" s="9">
        <v>21.1436268</v>
      </c>
      <c r="BL11" s="9">
        <v>20.732134429999999</v>
      </c>
      <c r="BM11" s="9">
        <v>20.68781207</v>
      </c>
      <c r="BN11" s="9">
        <v>20.48217082</v>
      </c>
      <c r="BO11" s="9">
        <v>20.416021489999999</v>
      </c>
      <c r="BP11" s="9">
        <v>20.127536259999999</v>
      </c>
      <c r="BQ11" s="9">
        <v>19.684611919999998</v>
      </c>
      <c r="BR11" s="9">
        <v>19.243442649999999</v>
      </c>
      <c r="BS11" s="9">
        <v>18.91398989</v>
      </c>
      <c r="BT11" s="9">
        <v>18.70145449</v>
      </c>
      <c r="BU11" s="9">
        <v>18.21982843</v>
      </c>
      <c r="BV11" s="9">
        <v>17.695245759999999</v>
      </c>
      <c r="BW11" s="9">
        <v>17.042322540000001</v>
      </c>
      <c r="BX11" s="9">
        <v>16.721707869999999</v>
      </c>
      <c r="BY11" s="9">
        <v>16.23721463</v>
      </c>
      <c r="BZ11" s="9">
        <v>15.582749229999997</v>
      </c>
      <c r="CA11" s="9">
        <v>14.49715054</v>
      </c>
      <c r="CB11" s="9">
        <v>13.647949439999998</v>
      </c>
      <c r="CC11" s="9">
        <v>13.299576849999999</v>
      </c>
      <c r="CD11" s="9">
        <v>12.950158219999999</v>
      </c>
      <c r="CE11" s="9">
        <v>12.590477740000001</v>
      </c>
      <c r="CF11" s="9">
        <v>12.054188809999999</v>
      </c>
      <c r="CG11" s="9">
        <v>11.727720420000001</v>
      </c>
      <c r="CH11" s="9">
        <v>11.2841415</v>
      </c>
      <c r="CI11" s="9">
        <v>10.75009947</v>
      </c>
      <c r="CJ11" s="9">
        <v>10.601040210000001</v>
      </c>
      <c r="CK11" s="9">
        <v>10.429501330000001</v>
      </c>
      <c r="CL11" s="9">
        <v>10.461837170000001</v>
      </c>
      <c r="CM11" s="9">
        <v>11.33328899</v>
      </c>
      <c r="CN11" s="9">
        <v>11.369623170000001</v>
      </c>
      <c r="CO11" s="9">
        <v>11.647407360000001</v>
      </c>
      <c r="CP11" s="9">
        <v>11.492776920000001</v>
      </c>
      <c r="CQ11" s="9">
        <v>11.731243900000001</v>
      </c>
      <c r="CR11" s="9">
        <v>11.46921691</v>
      </c>
      <c r="CS11" s="9">
        <v>11.497735779999999</v>
      </c>
      <c r="CT11" s="9">
        <v>11.286202400000001</v>
      </c>
      <c r="CU11" s="9">
        <v>11.209581869999999</v>
      </c>
      <c r="CV11" s="9">
        <v>11.232023440000001</v>
      </c>
      <c r="CW11" s="9">
        <v>10.99598799</v>
      </c>
      <c r="CX11" s="9">
        <v>10.46334175</v>
      </c>
      <c r="CY11" s="9">
        <v>9.8313309699999998</v>
      </c>
      <c r="CZ11" s="9">
        <v>9.4251361560000007</v>
      </c>
      <c r="DA11" s="9">
        <v>8.7385576169999997</v>
      </c>
      <c r="DB11" s="9">
        <v>8.6566423169999993</v>
      </c>
      <c r="DC11" s="9">
        <v>8.640879623</v>
      </c>
      <c r="DD11" s="9">
        <v>8.5272753669999997</v>
      </c>
      <c r="DE11" s="9">
        <v>8.4501136060000004</v>
      </c>
      <c r="DF11" s="9">
        <v>8.2320098940000008</v>
      </c>
      <c r="DG11" s="9">
        <v>7.9880172590000003</v>
      </c>
      <c r="DH11" s="9">
        <v>8.009251634</v>
      </c>
      <c r="DI11" s="9">
        <v>8.4177452010000007</v>
      </c>
      <c r="DJ11" s="9">
        <v>8.5486246389999998</v>
      </c>
      <c r="DK11" s="9">
        <v>9.1206896420000003</v>
      </c>
      <c r="DL11" s="9">
        <v>10.42384049</v>
      </c>
      <c r="DM11" s="9">
        <v>11.690166639999999</v>
      </c>
      <c r="DN11" s="9">
        <v>13.785463340000002</v>
      </c>
      <c r="DO11" s="9">
        <v>16.735109999999999</v>
      </c>
      <c r="DP11" s="9">
        <v>17.81337933</v>
      </c>
      <c r="DQ11" s="9">
        <v>18.209459150000001</v>
      </c>
      <c r="DR11" s="9">
        <v>18.70207607</v>
      </c>
      <c r="DS11" s="9">
        <v>19.308789789999999</v>
      </c>
      <c r="DT11" s="9">
        <v>19.939720260000001</v>
      </c>
      <c r="DU11" s="9">
        <v>20.039480220000002</v>
      </c>
      <c r="DV11" s="9">
        <v>20.163445280000001</v>
      </c>
      <c r="DW11" s="9">
        <v>20.512594929999999</v>
      </c>
      <c r="DX11" s="9">
        <v>20.730664990000001</v>
      </c>
      <c r="DY11" s="9">
        <v>21.72809432</v>
      </c>
      <c r="DZ11" s="9">
        <v>22.60600131</v>
      </c>
      <c r="EA11" s="9">
        <v>23.602200329999999</v>
      </c>
      <c r="EB11" s="9">
        <v>24.506093580000002</v>
      </c>
      <c r="EC11" s="9">
        <v>25.228294080000001</v>
      </c>
      <c r="ED11" s="9">
        <v>25.821359970000003</v>
      </c>
      <c r="EE11" s="9">
        <v>26.344813480000003</v>
      </c>
      <c r="EF11" s="9">
        <v>26.172867989999997</v>
      </c>
      <c r="EG11" s="9">
        <v>26.094536870000002</v>
      </c>
      <c r="EH11" s="9">
        <v>25.768543960000002</v>
      </c>
      <c r="EI11" s="9">
        <v>25.322580309999999</v>
      </c>
      <c r="EJ11" s="9">
        <v>24.583032169999999</v>
      </c>
      <c r="EK11" s="9">
        <v>24.146100659999998</v>
      </c>
      <c r="EL11" s="9">
        <v>23.74649561</v>
      </c>
      <c r="EM11" s="9">
        <v>23.153382480000001</v>
      </c>
      <c r="EN11" s="9">
        <v>22.458252909999999</v>
      </c>
      <c r="EO11" s="9">
        <v>21.678519820000002</v>
      </c>
      <c r="EP11" s="9">
        <v>20.96523766</v>
      </c>
      <c r="EQ11" s="9">
        <v>20.35498651</v>
      </c>
      <c r="ER11" s="9">
        <v>20.072086259999999</v>
      </c>
      <c r="ES11" s="9">
        <v>19.410157309999999</v>
      </c>
      <c r="ET11" s="9">
        <v>18.716180219999998</v>
      </c>
      <c r="EU11" s="9">
        <v>18.08945963</v>
      </c>
      <c r="EV11" s="9">
        <v>17.299820690000001</v>
      </c>
      <c r="EW11" s="9">
        <v>16.900000000000002</v>
      </c>
      <c r="EX11" s="9">
        <v>16.600000000000001</v>
      </c>
      <c r="EY11" s="9">
        <v>16.100000000000001</v>
      </c>
      <c r="EZ11" s="9">
        <v>15.540000000000001</v>
      </c>
      <c r="FA11" s="9">
        <v>15.1</v>
      </c>
      <c r="FB11" s="9">
        <v>14.499999999999998</v>
      </c>
      <c r="FC11" s="9">
        <v>14.099999999999998</v>
      </c>
      <c r="FD11" s="9">
        <v>14.2</v>
      </c>
      <c r="FE11" s="9">
        <v>14.299999999999999</v>
      </c>
      <c r="FF11" s="9">
        <v>13.8</v>
      </c>
      <c r="FG11" s="9">
        <v>13.807151138236891</v>
      </c>
      <c r="FH11" s="9">
        <v>15.302807650653374</v>
      </c>
      <c r="FI11" s="9">
        <v>16.376426560191565</v>
      </c>
      <c r="FJ11" s="9">
        <v>16.095178257245621</v>
      </c>
      <c r="FK11" s="9">
        <v>15.5</v>
      </c>
      <c r="FL11" s="9">
        <v>15.299999999999999</v>
      </c>
      <c r="FM11" s="9">
        <v>15</v>
      </c>
    </row>
    <row r="12" spans="2:170">
      <c r="B12" t="s">
        <v>265</v>
      </c>
      <c r="C12" s="9">
        <v>0.13787325898528557</v>
      </c>
      <c r="D12" s="9">
        <v>0.11086936947290402</v>
      </c>
      <c r="E12" s="9">
        <v>8.8969512235127349E-2</v>
      </c>
      <c r="F12" s="9">
        <v>8.7172531480367313E-2</v>
      </c>
      <c r="G12" s="9">
        <v>8.1329976937690215E-2</v>
      </c>
      <c r="H12" s="9">
        <v>7.8058974892839764E-2</v>
      </c>
      <c r="I12" s="9">
        <v>8.0300408654233463E-2</v>
      </c>
      <c r="J12" s="9">
        <v>7.867091140838102E-2</v>
      </c>
      <c r="K12" s="9">
        <v>9.18657688412719E-2</v>
      </c>
      <c r="L12" s="9">
        <v>9.9375975241307424E-2</v>
      </c>
      <c r="M12" s="9">
        <v>7.5443473734918984E-2</v>
      </c>
      <c r="N12" s="9">
        <v>8.5900517770767321E-2</v>
      </c>
      <c r="O12" s="9">
        <v>0.1047098039075931</v>
      </c>
      <c r="P12" s="9">
        <v>0.11556573519108783</v>
      </c>
      <c r="Q12" s="9">
        <v>0.13603089161962015</v>
      </c>
      <c r="R12" s="9">
        <v>0.14444709833852953</v>
      </c>
      <c r="S12" s="9">
        <v>0.13338065279950051</v>
      </c>
      <c r="T12" s="9">
        <v>0.13946406985854085</v>
      </c>
      <c r="U12" s="9">
        <v>0.14410859421193634</v>
      </c>
      <c r="V12" s="9">
        <v>0.20527642687964989</v>
      </c>
      <c r="W12" s="9">
        <v>0.17709956270936039</v>
      </c>
      <c r="X12" s="9">
        <v>0.21494518536575272</v>
      </c>
      <c r="Y12" s="9">
        <v>0.29050693918177817</v>
      </c>
      <c r="Z12" s="9">
        <v>0.33751985940088708</v>
      </c>
      <c r="AA12" s="9">
        <v>0.3332052143382439</v>
      </c>
      <c r="AB12" s="9">
        <v>0.33872360848476335</v>
      </c>
      <c r="AC12" s="9">
        <v>0.28240668229900184</v>
      </c>
      <c r="AD12" s="9">
        <v>0.2604672090194593</v>
      </c>
      <c r="AE12" s="9">
        <v>0.26711431881501091</v>
      </c>
      <c r="AF12" s="9">
        <v>0.29344097147495091</v>
      </c>
      <c r="AG12" s="9">
        <v>0.29536235376142278</v>
      </c>
      <c r="AH12" s="9">
        <v>0.30961419188393358</v>
      </c>
      <c r="AI12" s="9">
        <v>0.32500089446126673</v>
      </c>
      <c r="AJ12" s="9">
        <v>0.33165141112132296</v>
      </c>
      <c r="AK12" s="9">
        <v>0.3524618211425119</v>
      </c>
      <c r="AL12" s="9">
        <v>0.3550726878190904</v>
      </c>
      <c r="AM12" s="9">
        <v>0.35077033529855423</v>
      </c>
      <c r="AN12" s="9">
        <v>0.356571502340438</v>
      </c>
      <c r="AO12" s="9">
        <v>0.38077848971959932</v>
      </c>
      <c r="AP12" s="9">
        <v>0.33957533133485118</v>
      </c>
      <c r="AQ12" s="9">
        <v>0.3182721171805038</v>
      </c>
      <c r="AR12" s="9">
        <v>0.33557774304045712</v>
      </c>
      <c r="AS12" s="9">
        <v>0.29739893088043245</v>
      </c>
      <c r="AT12" s="9">
        <v>0.28609232228603854</v>
      </c>
      <c r="AU12" s="9">
        <v>0.27022093080126175</v>
      </c>
      <c r="AV12" s="9">
        <v>0.27999320452789184</v>
      </c>
      <c r="AW12" s="9">
        <v>0.22507719501917547</v>
      </c>
      <c r="AX12" s="9">
        <v>0.20971631512068092</v>
      </c>
      <c r="AY12" s="9">
        <v>0.19757058119094165</v>
      </c>
      <c r="AZ12" s="9">
        <v>0.16793604506643559</v>
      </c>
      <c r="BA12" s="9">
        <v>0.18756734486359203</v>
      </c>
      <c r="BB12" s="9">
        <v>0.19363418634466065</v>
      </c>
      <c r="BC12" s="9">
        <v>0.11968038381806503</v>
      </c>
      <c r="BD12" s="9">
        <v>0.12340915609296325</v>
      </c>
      <c r="BE12" s="9">
        <v>0.11918127171256863</v>
      </c>
      <c r="BF12" s="9">
        <v>0.11633414220250952</v>
      </c>
      <c r="BG12" s="9">
        <v>0.11142075746654193</v>
      </c>
      <c r="BH12" s="9">
        <v>0.10005607986954884</v>
      </c>
      <c r="BI12" s="9">
        <v>0.11971671461486158</v>
      </c>
      <c r="BJ12" s="9">
        <v>0.12361013115924804</v>
      </c>
      <c r="BK12" s="9">
        <v>0.12505360425907189</v>
      </c>
      <c r="BL12" s="9">
        <v>0.13225969636739762</v>
      </c>
      <c r="BM12" s="9">
        <v>0.13708382082964185</v>
      </c>
      <c r="BN12" s="9">
        <v>0.24660646965721139</v>
      </c>
      <c r="BO12" s="9">
        <v>0.2834490252316702</v>
      </c>
      <c r="BP12" s="9">
        <v>0.28286672959062104</v>
      </c>
      <c r="BQ12" s="9">
        <v>0.2853171795571422</v>
      </c>
      <c r="BR12" s="9">
        <v>0.28067212565865735</v>
      </c>
      <c r="BS12" s="9">
        <v>0.27894107656918149</v>
      </c>
      <c r="BT12" s="9">
        <v>0.27063976997805528</v>
      </c>
      <c r="BU12" s="9">
        <v>0.27527582563025754</v>
      </c>
      <c r="BV12" s="9">
        <v>0.28390538282751854</v>
      </c>
      <c r="BW12" s="9">
        <v>0.27697483276460932</v>
      </c>
      <c r="BX12" s="9">
        <v>0.3003986433641852</v>
      </c>
      <c r="BY12" s="9">
        <v>0.33229638630562475</v>
      </c>
      <c r="BZ12" s="9">
        <v>0.36438522565455295</v>
      </c>
      <c r="CA12" s="9">
        <v>0.42940866698918989</v>
      </c>
      <c r="CB12" s="9">
        <v>0.42960577391086613</v>
      </c>
      <c r="CC12" s="9">
        <v>0.46164357106255</v>
      </c>
      <c r="CD12" s="9">
        <v>0.4937605107308623</v>
      </c>
      <c r="CE12" s="9">
        <v>0.52108801757261725</v>
      </c>
      <c r="CF12" s="9">
        <v>0.57492571357903788</v>
      </c>
      <c r="CG12" s="9">
        <v>0.58251767927952547</v>
      </c>
      <c r="CH12" s="9">
        <v>0.57719284365432688</v>
      </c>
      <c r="CI12" s="9">
        <v>0.59903950307659259</v>
      </c>
      <c r="CJ12" s="9">
        <v>0.61143340843473404</v>
      </c>
      <c r="CK12" s="9">
        <v>0.57482179267980171</v>
      </c>
      <c r="CL12" s="9">
        <v>0.63622078221265321</v>
      </c>
      <c r="CM12" s="9">
        <v>0.63272601471352086</v>
      </c>
      <c r="CN12" s="9">
        <v>0.63770023361504047</v>
      </c>
      <c r="CO12" s="9">
        <v>0.67269839489795891</v>
      </c>
      <c r="CP12" s="9">
        <v>0.68518534605228276</v>
      </c>
      <c r="CQ12" s="9">
        <v>0.71633844227138876</v>
      </c>
      <c r="CR12" s="9">
        <v>0.74799161719656748</v>
      </c>
      <c r="CS12" s="9">
        <v>0.73366768275446859</v>
      </c>
      <c r="CT12" s="9">
        <v>0.70820874245884124</v>
      </c>
      <c r="CU12" s="9">
        <v>0.72753960889214131</v>
      </c>
      <c r="CV12" s="9">
        <v>0.65969257875054299</v>
      </c>
      <c r="CW12" s="9">
        <v>0.71462386754086227</v>
      </c>
      <c r="CX12" s="9">
        <v>0.74319464956336856</v>
      </c>
      <c r="CY12" s="9">
        <v>0.76307307128599089</v>
      </c>
      <c r="CZ12" s="9">
        <v>0.838171758579496</v>
      </c>
      <c r="DA12" s="9">
        <v>0.82578320872819833</v>
      </c>
      <c r="DB12" s="9">
        <v>0.8256154484562328</v>
      </c>
      <c r="DC12" s="9">
        <v>0.81349544689004682</v>
      </c>
      <c r="DD12" s="9">
        <v>0.82671951173359792</v>
      </c>
      <c r="DE12" s="9">
        <v>0.85193713133884086</v>
      </c>
      <c r="DF12" s="9">
        <v>0.87760982033304613</v>
      </c>
      <c r="DG12" s="9">
        <v>0.84902678879327653</v>
      </c>
      <c r="DH12" s="9">
        <v>0.84201561486250109</v>
      </c>
      <c r="DI12" s="9">
        <v>0.85305204606076468</v>
      </c>
      <c r="DJ12" s="9">
        <v>0.81622767063215307</v>
      </c>
      <c r="DK12" s="9">
        <v>0.82122389861558565</v>
      </c>
      <c r="DL12" s="9">
        <v>0.73524995831677686</v>
      </c>
      <c r="DM12" s="9">
        <v>0.7361135456588952</v>
      </c>
      <c r="DN12" s="9">
        <v>0.76592279802896124</v>
      </c>
      <c r="DO12" s="9">
        <v>0.69636833721438662</v>
      </c>
      <c r="DP12" s="9">
        <v>0.71304749465762229</v>
      </c>
      <c r="DQ12" s="9">
        <v>0.76470572121736391</v>
      </c>
      <c r="DR12" s="9">
        <v>0.78438963032574116</v>
      </c>
      <c r="DS12" s="9">
        <v>0.76534438552599326</v>
      </c>
      <c r="DT12" s="9">
        <v>0.76863563432671667</v>
      </c>
      <c r="DU12" s="9">
        <v>0.63711457343498568</v>
      </c>
      <c r="DV12" s="9">
        <v>0.6171763325635784</v>
      </c>
      <c r="DW12" s="9">
        <v>0.60693927556881044</v>
      </c>
      <c r="DX12" s="9">
        <v>0.56462378114041489</v>
      </c>
      <c r="DY12" s="9">
        <v>0.54425592631798536</v>
      </c>
      <c r="DZ12" s="9">
        <v>0.47145085493920136</v>
      </c>
      <c r="EA12" s="9">
        <v>0.43854488735903874</v>
      </c>
      <c r="EB12" s="9">
        <v>0.39661130980114906</v>
      </c>
      <c r="EC12" s="9">
        <v>0.3792691495632049</v>
      </c>
      <c r="ED12" s="9">
        <v>0.36893603513736423</v>
      </c>
      <c r="EE12" s="9">
        <v>0.3176446612173548</v>
      </c>
      <c r="EF12" s="9">
        <v>0.3563470628957614</v>
      </c>
      <c r="EG12" s="9">
        <v>0.29713467256813331</v>
      </c>
      <c r="EH12" s="9">
        <v>0.24249849983937252</v>
      </c>
      <c r="EI12" s="9">
        <v>0.23305559687581598</v>
      </c>
      <c r="EJ12" s="9">
        <v>0.21997464396222513</v>
      </c>
      <c r="EK12" s="9">
        <v>0.23853731652604498</v>
      </c>
      <c r="EL12" s="9">
        <v>0.25366028857974637</v>
      </c>
      <c r="EM12" s="9">
        <v>0.24562610449994196</v>
      </c>
      <c r="EN12" s="9">
        <v>0.24024827629661447</v>
      </c>
      <c r="EO12" s="9">
        <v>0.26016833210389073</v>
      </c>
      <c r="EP12" s="9">
        <v>0.26987501929566815</v>
      </c>
      <c r="EQ12" s="9">
        <v>0.28847426945686677</v>
      </c>
      <c r="ER12" s="9">
        <v>0.30511039115571603</v>
      </c>
      <c r="ES12" s="9">
        <v>0.28836580755052943</v>
      </c>
      <c r="ET12" s="9">
        <v>0.31487376601242306</v>
      </c>
      <c r="EU12" s="9">
        <v>0.32644831240780786</v>
      </c>
      <c r="EV12" s="9">
        <v>0.33543830518941892</v>
      </c>
      <c r="EW12" s="9">
        <v>0.35047381466225652</v>
      </c>
      <c r="EX12" s="9">
        <v>0.35046532385069967</v>
      </c>
      <c r="EY12" s="9">
        <v>0.42360617367035386</v>
      </c>
      <c r="EZ12" s="9">
        <v>0.39888092695530591</v>
      </c>
      <c r="FA12" s="9">
        <v>0.40859208850225021</v>
      </c>
      <c r="FB12" s="9">
        <v>0.42804772362720556</v>
      </c>
      <c r="FC12" s="9">
        <v>0.41258431161229397</v>
      </c>
      <c r="FD12" s="9">
        <v>0.42965431734317339</v>
      </c>
      <c r="FE12" s="9">
        <v>0.4283688149463748</v>
      </c>
      <c r="FF12" s="9">
        <v>0.46764639267181513</v>
      </c>
      <c r="FG12" s="9">
        <v>0.43358533275869704</v>
      </c>
      <c r="FH12" s="9">
        <v>0.31571133109913962</v>
      </c>
      <c r="FI12" s="9">
        <v>0.36302632922515832</v>
      </c>
      <c r="FJ12" s="9">
        <v>0.36168967400232316</v>
      </c>
      <c r="FK12" s="9">
        <v>0.42404180385297796</v>
      </c>
      <c r="FL12" s="9">
        <v>0.48317130263699737</v>
      </c>
      <c r="FM12" s="9">
        <v>0.45716653529840429</v>
      </c>
    </row>
    <row r="14" spans="2:170">
      <c r="B14" t="s">
        <v>499</v>
      </c>
    </row>
    <row r="17" spans="2:86">
      <c r="B17" s="2" t="s">
        <v>313</v>
      </c>
    </row>
    <row r="18" spans="2:86">
      <c r="B18" t="s">
        <v>184</v>
      </c>
    </row>
    <row r="19" spans="2:86">
      <c r="C19" s="6" t="s">
        <v>295</v>
      </c>
      <c r="D19" s="6" t="s">
        <v>296</v>
      </c>
      <c r="E19" s="6" t="s">
        <v>297</v>
      </c>
      <c r="F19" s="6" t="s">
        <v>298</v>
      </c>
      <c r="G19" s="6" t="s">
        <v>299</v>
      </c>
      <c r="H19" s="6" t="s">
        <v>300</v>
      </c>
      <c r="I19" s="6" t="s">
        <v>301</v>
      </c>
      <c r="J19" s="6" t="s">
        <v>302</v>
      </c>
      <c r="K19" s="6" t="s">
        <v>303</v>
      </c>
      <c r="L19" s="6" t="s">
        <v>304</v>
      </c>
      <c r="M19" s="6" t="s">
        <v>305</v>
      </c>
      <c r="N19" s="6" t="s">
        <v>306</v>
      </c>
      <c r="O19" s="6" t="s">
        <v>307</v>
      </c>
      <c r="P19" s="6" t="s">
        <v>308</v>
      </c>
      <c r="Q19" s="6" t="s">
        <v>309</v>
      </c>
      <c r="R19" s="6" t="s">
        <v>310</v>
      </c>
      <c r="S19" s="22" t="s">
        <v>169</v>
      </c>
      <c r="T19" s="22" t="s">
        <v>170</v>
      </c>
      <c r="U19" s="22" t="s">
        <v>171</v>
      </c>
      <c r="V19" s="22" t="s">
        <v>172</v>
      </c>
      <c r="W19" s="22" t="s">
        <v>173</v>
      </c>
      <c r="X19" s="22" t="s">
        <v>174</v>
      </c>
      <c r="Y19" s="22" t="s">
        <v>175</v>
      </c>
      <c r="Z19" s="22" t="s">
        <v>176</v>
      </c>
      <c r="AA19" s="22" t="s">
        <v>177</v>
      </c>
      <c r="AB19" s="22" t="s">
        <v>178</v>
      </c>
      <c r="AC19" s="22" t="s">
        <v>179</v>
      </c>
      <c r="AD19" s="22" t="s">
        <v>180</v>
      </c>
      <c r="AE19" s="22" t="s">
        <v>13</v>
      </c>
      <c r="AF19" s="22" t="s">
        <v>14</v>
      </c>
      <c r="AG19" s="22" t="s">
        <v>15</v>
      </c>
      <c r="AH19" s="22" t="s">
        <v>16</v>
      </c>
      <c r="AI19" s="22" t="s">
        <v>17</v>
      </c>
      <c r="AJ19" s="22" t="s">
        <v>18</v>
      </c>
      <c r="AK19" s="22" t="s">
        <v>19</v>
      </c>
      <c r="AL19" s="22" t="s">
        <v>20</v>
      </c>
      <c r="AM19" s="22" t="s">
        <v>21</v>
      </c>
      <c r="AN19" s="22" t="s">
        <v>22</v>
      </c>
      <c r="AO19" s="22" t="s">
        <v>23</v>
      </c>
      <c r="AP19" s="22" t="s">
        <v>24</v>
      </c>
      <c r="AQ19" s="22" t="s">
        <v>25</v>
      </c>
      <c r="AR19" s="22" t="s">
        <v>26</v>
      </c>
      <c r="AS19" s="22" t="s">
        <v>27</v>
      </c>
      <c r="AT19" s="22" t="s">
        <v>28</v>
      </c>
      <c r="AU19" s="22" t="s">
        <v>29</v>
      </c>
      <c r="AV19" s="22" t="s">
        <v>30</v>
      </c>
      <c r="AW19" s="22" t="s">
        <v>31</v>
      </c>
      <c r="AX19" s="22" t="s">
        <v>32</v>
      </c>
      <c r="AY19" s="22" t="s">
        <v>33</v>
      </c>
      <c r="AZ19" s="22" t="s">
        <v>34</v>
      </c>
      <c r="BA19" s="22" t="s">
        <v>35</v>
      </c>
      <c r="BB19" s="22" t="s">
        <v>36</v>
      </c>
      <c r="BC19" s="22" t="s">
        <v>37</v>
      </c>
      <c r="BD19" s="22" t="s">
        <v>38</v>
      </c>
      <c r="BE19" s="22" t="s">
        <v>39</v>
      </c>
      <c r="BF19" s="22" t="s">
        <v>40</v>
      </c>
      <c r="BG19" s="22" t="s">
        <v>41</v>
      </c>
      <c r="BH19" s="22" t="s">
        <v>42</v>
      </c>
      <c r="BI19" s="22" t="s">
        <v>43</v>
      </c>
      <c r="BJ19" s="22" t="s">
        <v>44</v>
      </c>
      <c r="BK19" s="22" t="s">
        <v>45</v>
      </c>
      <c r="BL19" s="22" t="s">
        <v>46</v>
      </c>
      <c r="BM19" s="22" t="s">
        <v>47</v>
      </c>
      <c r="BN19" s="22" t="s">
        <v>48</v>
      </c>
      <c r="BO19" s="22" t="s">
        <v>49</v>
      </c>
      <c r="BP19" s="22" t="s">
        <v>50</v>
      </c>
      <c r="BQ19" s="22" t="s">
        <v>51</v>
      </c>
      <c r="BR19" s="22" t="s">
        <v>52</v>
      </c>
      <c r="BS19" s="22" t="s">
        <v>53</v>
      </c>
      <c r="BT19" s="22" t="s">
        <v>54</v>
      </c>
      <c r="BU19" s="22" t="s">
        <v>55</v>
      </c>
      <c r="BV19" s="22" t="s">
        <v>56</v>
      </c>
      <c r="BW19" s="22" t="s">
        <v>57</v>
      </c>
      <c r="BX19" s="22" t="s">
        <v>58</v>
      </c>
      <c r="BY19" s="22" t="s">
        <v>59</v>
      </c>
      <c r="BZ19" s="22" t="s">
        <v>60</v>
      </c>
      <c r="CA19" s="22" t="s">
        <v>61</v>
      </c>
      <c r="CB19" s="22" t="s">
        <v>62</v>
      </c>
      <c r="CC19" s="22" t="s">
        <v>63</v>
      </c>
      <c r="CD19" s="22" t="s">
        <v>64</v>
      </c>
      <c r="CE19" s="22" t="s">
        <v>65</v>
      </c>
      <c r="CF19" s="22" t="s">
        <v>66</v>
      </c>
      <c r="CG19" s="22" t="s">
        <v>67</v>
      </c>
      <c r="CH19" s="22" t="s">
        <v>68</v>
      </c>
    </row>
    <row r="20" spans="2:86">
      <c r="B20" t="s">
        <v>294</v>
      </c>
      <c r="C20" s="5">
        <v>566113.70289391396</v>
      </c>
      <c r="D20" s="5">
        <v>548655.52172109997</v>
      </c>
      <c r="E20" s="5">
        <v>532628.16389636497</v>
      </c>
      <c r="F20" s="5">
        <v>567073.72453405603</v>
      </c>
      <c r="G20" s="5">
        <v>596536.638234774</v>
      </c>
      <c r="H20" s="5">
        <v>608389.10557710996</v>
      </c>
      <c r="I20" s="5">
        <v>632919.02664647496</v>
      </c>
      <c r="J20" s="5">
        <v>629512.53709108196</v>
      </c>
      <c r="K20" s="5">
        <v>616227.16793152702</v>
      </c>
      <c r="L20" s="5">
        <v>596693.94708141603</v>
      </c>
      <c r="M20" s="5">
        <v>596765.21926155104</v>
      </c>
      <c r="N20" s="5">
        <v>594003.93169018603</v>
      </c>
      <c r="O20" s="5">
        <v>572325.14718777197</v>
      </c>
      <c r="P20" s="5">
        <v>591227.74396072596</v>
      </c>
      <c r="Q20" s="5">
        <v>584545.28930089006</v>
      </c>
      <c r="R20" s="5">
        <v>535221.06157474301</v>
      </c>
      <c r="S20" s="5">
        <v>491818.76090140099</v>
      </c>
      <c r="T20" s="5">
        <v>485219.08804386901</v>
      </c>
      <c r="U20" s="5">
        <v>467820.87608407298</v>
      </c>
      <c r="V20" s="5">
        <v>479418.33082862198</v>
      </c>
      <c r="W20" s="5">
        <v>475973.19929652498</v>
      </c>
      <c r="X20" s="5">
        <v>456347.49888159998</v>
      </c>
      <c r="Y20" s="5">
        <v>449141.01655533101</v>
      </c>
      <c r="Z20" s="5">
        <v>432002.95428495097</v>
      </c>
      <c r="AA20" s="5">
        <v>456435.47063099698</v>
      </c>
      <c r="AB20" s="5">
        <v>447290.26566281798</v>
      </c>
      <c r="AC20" s="5">
        <v>473686.28319668397</v>
      </c>
      <c r="AD20" s="5">
        <v>518059.05058968603</v>
      </c>
      <c r="AE20" s="5">
        <v>554852.43865279399</v>
      </c>
      <c r="AF20" s="5">
        <v>619743.12510486902</v>
      </c>
      <c r="AG20" s="5">
        <v>708115.86538360699</v>
      </c>
      <c r="AH20" s="5">
        <v>840120.79682921502</v>
      </c>
      <c r="AI20" s="5">
        <v>929953.50010092696</v>
      </c>
      <c r="AJ20" s="5">
        <v>997478.94225913298</v>
      </c>
      <c r="AK20" s="5">
        <v>997749.61218020297</v>
      </c>
      <c r="AL20" s="5">
        <v>1030563.49515337</v>
      </c>
      <c r="AM20" s="5">
        <v>1065665.6675899299</v>
      </c>
      <c r="AN20" s="5">
        <v>1105144.09526488</v>
      </c>
      <c r="AO20" s="5">
        <v>1127764.04269257</v>
      </c>
      <c r="AP20" s="5">
        <v>1118183.1917303</v>
      </c>
      <c r="AQ20" s="5">
        <v>1164868.26668901</v>
      </c>
      <c r="AR20" s="5">
        <v>1181606.5699877299</v>
      </c>
      <c r="AS20" s="5">
        <v>1226869.56997908</v>
      </c>
      <c r="AT20" s="5">
        <v>1250084.69137966</v>
      </c>
      <c r="AU20" s="5">
        <v>1313463.4091342399</v>
      </c>
      <c r="AV20" s="5">
        <v>1370275.9185164601</v>
      </c>
      <c r="AW20" s="5">
        <v>1421121.20946456</v>
      </c>
      <c r="AX20" s="5">
        <v>1451177.7905067501</v>
      </c>
      <c r="AY20" s="5">
        <v>1469169.1144123301</v>
      </c>
      <c r="AZ20" s="5">
        <v>1461791.2425339201</v>
      </c>
      <c r="BA20" s="5">
        <v>1441511.4153134101</v>
      </c>
      <c r="BB20" s="5">
        <v>1465531.8418289199</v>
      </c>
      <c r="BC20" s="5">
        <v>1390425.62012882</v>
      </c>
      <c r="BD20" s="5">
        <v>1414491.62552577</v>
      </c>
      <c r="BE20" s="5">
        <v>1408325.7482698399</v>
      </c>
      <c r="BF20" s="5">
        <v>1397267.8042739399</v>
      </c>
      <c r="BG20" s="5">
        <v>1349873.0198030199</v>
      </c>
      <c r="BH20" s="5">
        <v>1274781.6571312801</v>
      </c>
      <c r="BI20" s="5">
        <v>1269084.15828848</v>
      </c>
      <c r="BJ20" s="5">
        <v>1199692.5684359099</v>
      </c>
      <c r="BK20" s="5">
        <v>1180691.4574629201</v>
      </c>
      <c r="BL20" s="5">
        <v>1176622.0030367</v>
      </c>
      <c r="BM20" s="5">
        <v>1118562.7776635599</v>
      </c>
      <c r="BN20" s="5">
        <v>1123385.8349657599</v>
      </c>
      <c r="BO20" s="5">
        <v>1065252.87265156</v>
      </c>
      <c r="BP20" s="5">
        <v>1016613.6667094</v>
      </c>
      <c r="BQ20" s="5">
        <v>989948.66991534096</v>
      </c>
      <c r="BR20" s="5">
        <v>962399.27394508803</v>
      </c>
      <c r="BS20" s="5">
        <v>970799.22822132998</v>
      </c>
      <c r="BT20" s="5">
        <v>924515.90633509099</v>
      </c>
      <c r="BU20" s="5">
        <v>878041.05198401399</v>
      </c>
      <c r="BV20" s="5">
        <v>835340.335299297</v>
      </c>
      <c r="BW20" s="5">
        <v>824677.21074772906</v>
      </c>
      <c r="BX20" s="5">
        <v>847666.03484920901</v>
      </c>
      <c r="BY20" s="5">
        <v>844862.687568055</v>
      </c>
      <c r="BZ20" s="5">
        <v>823762.72018926102</v>
      </c>
      <c r="CA20" s="5">
        <v>837645.81224967702</v>
      </c>
      <c r="CB20" s="5">
        <v>803830.360077983</v>
      </c>
      <c r="CC20" s="5">
        <v>909502.32189746201</v>
      </c>
      <c r="CD20" s="5">
        <v>906669.51300331205</v>
      </c>
      <c r="CE20" s="5">
        <v>889148.638525235</v>
      </c>
      <c r="CF20" s="5">
        <v>882146.45363919402</v>
      </c>
      <c r="CG20" s="5">
        <v>887346.26745249203</v>
      </c>
    </row>
    <row r="21" spans="2:86">
      <c r="B21" t="s">
        <v>311</v>
      </c>
      <c r="C21" s="5">
        <v>6497.0925393877305</v>
      </c>
      <c r="D21" s="5">
        <v>2472.3592279705299</v>
      </c>
      <c r="E21" s="5">
        <v>5402.5159751121701</v>
      </c>
      <c r="F21" s="5">
        <v>5173.8836836178798</v>
      </c>
      <c r="G21" s="5">
        <v>6795.0020825941301</v>
      </c>
      <c r="H21" s="5">
        <v>6414.6996988770998</v>
      </c>
      <c r="I21" s="5">
        <v>9005.8206176644107</v>
      </c>
      <c r="J21" s="5">
        <v>6714.5811526703601</v>
      </c>
      <c r="K21" s="5">
        <v>9260.7609277885094</v>
      </c>
      <c r="L21" s="5">
        <v>8106.9456510202899</v>
      </c>
      <c r="M21" s="5">
        <v>7374.0804936740296</v>
      </c>
      <c r="N21" s="5">
        <v>13843.0617163761</v>
      </c>
      <c r="O21" s="5">
        <v>10619.149960457</v>
      </c>
      <c r="P21" s="5">
        <v>17848.791509777901</v>
      </c>
      <c r="Q21" s="5">
        <v>13720.804624537401</v>
      </c>
      <c r="R21" s="5">
        <v>11270.168141525399</v>
      </c>
      <c r="S21" s="5">
        <v>12101.8206826358</v>
      </c>
      <c r="T21" s="5">
        <v>22011.846648973202</v>
      </c>
      <c r="U21" s="5">
        <v>22014.781565227098</v>
      </c>
      <c r="V21" s="5">
        <v>20308.412284923401</v>
      </c>
      <c r="W21" s="5">
        <v>19619.7709326082</v>
      </c>
      <c r="X21" s="5">
        <v>11393.1151109406</v>
      </c>
      <c r="Y21" s="5">
        <v>13360.929249205301</v>
      </c>
      <c r="Z21" s="5">
        <v>16791.890786699401</v>
      </c>
      <c r="AA21" s="5">
        <v>10733.9920211924</v>
      </c>
      <c r="AB21" s="5">
        <v>9698.3460200469799</v>
      </c>
      <c r="AC21" s="5">
        <v>9593.6205960364314</v>
      </c>
      <c r="AD21" s="5">
        <v>6900.5059490969907</v>
      </c>
      <c r="AE21" s="5">
        <v>11932.698643657001</v>
      </c>
      <c r="AF21" s="5">
        <v>11934.5932913496</v>
      </c>
      <c r="AG21" s="5">
        <v>13195.1220403964</v>
      </c>
      <c r="AH21" s="5">
        <v>12922.606938054299</v>
      </c>
      <c r="AI21" s="5">
        <v>8159.5783001918498</v>
      </c>
      <c r="AJ21" s="5">
        <v>5104.81558800946</v>
      </c>
      <c r="AK21" s="5">
        <v>6698.2528394391702</v>
      </c>
      <c r="AL21" s="5">
        <v>9220.9648685659613</v>
      </c>
      <c r="AM21" s="5">
        <v>9002.59234852802</v>
      </c>
      <c r="AN21" s="5">
        <v>9040.4161718966097</v>
      </c>
      <c r="AO21" s="5">
        <v>10049.582026206499</v>
      </c>
      <c r="AP21" s="5">
        <v>9855.3314386147413</v>
      </c>
      <c r="AQ21" s="5">
        <v>12950.980164447999</v>
      </c>
      <c r="AR21" s="5">
        <v>13264.5728362959</v>
      </c>
      <c r="AS21" s="5">
        <v>4802.3261449532101</v>
      </c>
      <c r="AT21" s="5">
        <v>5963.8114358738494</v>
      </c>
      <c r="AU21" s="5">
        <v>5852.0920426986595</v>
      </c>
      <c r="AV21" s="5">
        <v>7842.0610063532304</v>
      </c>
      <c r="AW21" s="5">
        <v>5167.6806046102492</v>
      </c>
      <c r="AX21" s="5">
        <v>3936.9604940426098</v>
      </c>
      <c r="AY21" s="5">
        <v>0</v>
      </c>
      <c r="AZ21" s="5">
        <v>0</v>
      </c>
      <c r="BA21" s="5">
        <v>8840.9815813240493</v>
      </c>
      <c r="BB21" s="5">
        <v>9027.8189899373792</v>
      </c>
      <c r="BC21" s="5">
        <v>8713.23724332044</v>
      </c>
      <c r="BD21" s="5">
        <v>8621.8457111127991</v>
      </c>
      <c r="BE21" s="5">
        <v>9138.5052175247893</v>
      </c>
      <c r="BF21" s="5">
        <v>8769.2609303005211</v>
      </c>
      <c r="BG21" s="5">
        <v>6726.1838084732308</v>
      </c>
      <c r="BH21" s="5">
        <v>7220.9844206929001</v>
      </c>
      <c r="BI21" s="5">
        <v>7177.2146510714701</v>
      </c>
      <c r="BJ21" s="5">
        <v>7564.5068430559295</v>
      </c>
      <c r="BK21" s="5">
        <v>8389.7891551831199</v>
      </c>
      <c r="BL21" s="5">
        <v>7293.7370264209103</v>
      </c>
      <c r="BM21" s="5">
        <v>7269.2551549080499</v>
      </c>
      <c r="BN21" s="5">
        <v>9701.3143593624791</v>
      </c>
      <c r="BO21" s="5">
        <v>8399.3606330815001</v>
      </c>
      <c r="BP21" s="5">
        <v>9081.8942423313201</v>
      </c>
      <c r="BQ21" s="5">
        <v>9950.7510221513185</v>
      </c>
      <c r="BR21" s="5">
        <v>9151.638355438241</v>
      </c>
      <c r="BS21" s="5">
        <v>11164.3573102262</v>
      </c>
      <c r="BT21" s="5">
        <v>12829.809342529699</v>
      </c>
      <c r="BU21" s="5">
        <v>11557.813567785</v>
      </c>
      <c r="BV21" s="5">
        <v>10689.3881547361</v>
      </c>
      <c r="BW21" s="5">
        <v>11786.8975028281</v>
      </c>
      <c r="BX21" s="5">
        <v>12565.121860478801</v>
      </c>
      <c r="BY21" s="5">
        <v>11812.086226949001</v>
      </c>
      <c r="BZ21" s="5">
        <v>17415.847270383001</v>
      </c>
      <c r="CA21" s="5">
        <v>12646.778422860199</v>
      </c>
      <c r="CB21" s="5">
        <v>11239.514068135801</v>
      </c>
      <c r="CC21" s="5">
        <v>13857.190858813399</v>
      </c>
      <c r="CD21" s="5">
        <v>13361.890853290201</v>
      </c>
      <c r="CE21" s="5">
        <v>16154.340361747298</v>
      </c>
      <c r="CF21" s="5">
        <v>17116.108604025299</v>
      </c>
      <c r="CG21" s="5">
        <v>15835.8356876569</v>
      </c>
    </row>
    <row r="22" spans="2:86">
      <c r="B22" t="s">
        <v>182</v>
      </c>
      <c r="C22" s="5">
        <v>2950902.7439196398</v>
      </c>
      <c r="D22" s="5">
        <v>2916027.2092510699</v>
      </c>
      <c r="E22" s="5">
        <v>2934728.9852399002</v>
      </c>
      <c r="F22" s="5">
        <v>3008760.1991367699</v>
      </c>
      <c r="G22" s="5">
        <v>3097068.1842256701</v>
      </c>
      <c r="H22" s="5">
        <v>3171419.2866792898</v>
      </c>
      <c r="I22" s="5">
        <v>3168374.4512521699</v>
      </c>
      <c r="J22" s="5">
        <v>3179856.3162285499</v>
      </c>
      <c r="K22" s="5">
        <v>3197286.2935506999</v>
      </c>
      <c r="L22" s="5">
        <v>3231532.3965761201</v>
      </c>
      <c r="M22" s="5">
        <v>3264813.92233099</v>
      </c>
      <c r="N22" s="5">
        <v>3288483.8241539798</v>
      </c>
      <c r="O22" s="5">
        <v>3289882.0287105502</v>
      </c>
      <c r="P22" s="5">
        <v>3319952.75977627</v>
      </c>
      <c r="Q22" s="5">
        <v>3373996.8366803601</v>
      </c>
      <c r="R22" s="5">
        <v>3398066.9080073498</v>
      </c>
      <c r="S22" s="5">
        <v>3396100.6117750499</v>
      </c>
      <c r="T22" s="5">
        <v>3446561.9997727601</v>
      </c>
      <c r="U22" s="5">
        <v>3479713.3500369098</v>
      </c>
      <c r="V22" s="5">
        <v>3526560.4214085802</v>
      </c>
      <c r="W22" s="5">
        <v>3553268.7118891999</v>
      </c>
      <c r="X22" s="5">
        <v>3566802.94826059</v>
      </c>
      <c r="Y22" s="5">
        <v>3585834.8611411802</v>
      </c>
      <c r="Z22" s="5">
        <v>3599731.1724184798</v>
      </c>
      <c r="AA22" s="5">
        <v>3647221.11318094</v>
      </c>
      <c r="AB22" s="5">
        <v>3688301.7358303601</v>
      </c>
      <c r="AC22" s="5">
        <v>3706077.2802311298</v>
      </c>
      <c r="AD22" s="5">
        <v>3739461.11049543</v>
      </c>
      <c r="AE22" s="5">
        <v>3769325.0505039101</v>
      </c>
      <c r="AF22" s="5">
        <v>3795273.3805350298</v>
      </c>
      <c r="AG22" s="5">
        <v>3843022.6474887398</v>
      </c>
      <c r="AH22" s="5">
        <v>3881679.4936929499</v>
      </c>
      <c r="AI22" s="5">
        <v>3892459.3128610901</v>
      </c>
      <c r="AJ22" s="5">
        <v>3919452.7766882498</v>
      </c>
      <c r="AK22" s="5">
        <v>3883090.4302722001</v>
      </c>
      <c r="AL22" s="5">
        <v>3911214.5968429199</v>
      </c>
      <c r="AM22" s="5">
        <v>3946791.3052881998</v>
      </c>
      <c r="AN22" s="5">
        <v>3960347.3565364601</v>
      </c>
      <c r="AO22" s="5">
        <v>3954379.4236287801</v>
      </c>
      <c r="AP22" s="5">
        <v>3963834.0156871998</v>
      </c>
      <c r="AQ22" s="5">
        <v>3979824.25109825</v>
      </c>
      <c r="AR22" s="5">
        <v>3964991.1269293199</v>
      </c>
      <c r="AS22" s="5">
        <v>3990840.2058657301</v>
      </c>
      <c r="AT22" s="5">
        <v>3993602.8085964299</v>
      </c>
      <c r="AU22" s="5">
        <v>4013548.5897989199</v>
      </c>
      <c r="AV22" s="5">
        <v>4031125.4498399398</v>
      </c>
      <c r="AW22" s="5">
        <v>4050299.63468839</v>
      </c>
      <c r="AX22" s="5">
        <v>4033971.0602768799</v>
      </c>
      <c r="AY22" s="5">
        <v>4017472.8983013202</v>
      </c>
      <c r="AZ22" s="5">
        <v>4039103.3238502899</v>
      </c>
      <c r="BA22" s="5">
        <v>4001176.3312076898</v>
      </c>
      <c r="BB22" s="5">
        <v>4013748.6864402201</v>
      </c>
      <c r="BC22" s="5">
        <v>4001799.6777067501</v>
      </c>
      <c r="BD22" s="5">
        <v>4005526.4677904602</v>
      </c>
      <c r="BE22" s="5">
        <v>4014893.37137553</v>
      </c>
      <c r="BF22" s="5">
        <v>4049791.2089868998</v>
      </c>
      <c r="BG22" s="5">
        <v>4025929.4544524802</v>
      </c>
      <c r="BH22" s="5">
        <v>4039376.84635117</v>
      </c>
      <c r="BI22" s="5">
        <v>4023134.1019629398</v>
      </c>
      <c r="BJ22" s="5">
        <v>3992879.0860768501</v>
      </c>
      <c r="BK22" s="5">
        <v>3985015.2449419298</v>
      </c>
      <c r="BL22" s="5">
        <v>3964729.8346927501</v>
      </c>
      <c r="BM22" s="5">
        <v>3955871.5522016902</v>
      </c>
      <c r="BN22" s="5">
        <v>3944690.4354675799</v>
      </c>
      <c r="BO22" s="5">
        <v>3958619.4717453001</v>
      </c>
      <c r="BP22" s="5">
        <v>3928872.3738007299</v>
      </c>
      <c r="BQ22" s="5">
        <v>3931130.9639753499</v>
      </c>
      <c r="BR22" s="5">
        <v>3911770.5707272799</v>
      </c>
      <c r="BS22" s="5">
        <v>3924141.1232336001</v>
      </c>
      <c r="BT22" s="5">
        <v>3912437.2462543701</v>
      </c>
      <c r="BU22" s="5">
        <v>3900911.4487771099</v>
      </c>
      <c r="BV22" s="5">
        <v>3903353.8706835299</v>
      </c>
      <c r="BW22" s="5">
        <v>3911467.5688991202</v>
      </c>
      <c r="BX22" s="5">
        <v>3933151.3999344902</v>
      </c>
      <c r="BY22" s="5">
        <v>3936464.4616293102</v>
      </c>
      <c r="BZ22" s="5">
        <v>3930032.1213089898</v>
      </c>
      <c r="CA22" s="5">
        <v>3915729.8732181299</v>
      </c>
      <c r="CB22" s="5">
        <v>3660315.4668623302</v>
      </c>
      <c r="CC22" s="5">
        <v>3879033.4255085601</v>
      </c>
      <c r="CD22" s="5">
        <v>3947418.93558334</v>
      </c>
      <c r="CE22" s="5">
        <v>3909509.79718875</v>
      </c>
      <c r="CF22" s="5">
        <v>3971195.8432254801</v>
      </c>
      <c r="CG22" s="5">
        <v>4012775.0055558099</v>
      </c>
    </row>
    <row r="23" spans="2:86">
      <c r="B23" t="s">
        <v>266</v>
      </c>
      <c r="C23" s="10">
        <v>19.184424293901113</v>
      </c>
      <c r="D23" s="10">
        <v>18.815171545056071</v>
      </c>
      <c r="E23" s="10">
        <v>18.149143126169285</v>
      </c>
      <c r="F23" s="10">
        <v>18.847421761852363</v>
      </c>
      <c r="G23" s="10">
        <v>19.261333711447502</v>
      </c>
      <c r="H23" s="10">
        <v>19.183496428002691</v>
      </c>
      <c r="I23" s="10">
        <v>19.976143488858764</v>
      </c>
      <c r="J23" s="10">
        <v>19.796886226535911</v>
      </c>
      <c r="K23" s="10">
        <v>19.273443519103349</v>
      </c>
      <c r="L23" s="10">
        <v>18.464736659104098</v>
      </c>
      <c r="M23" s="10">
        <v>18.278690101746339</v>
      </c>
      <c r="N23" s="10">
        <v>18.063155042065745</v>
      </c>
      <c r="O23" s="10">
        <v>17.396524926825155</v>
      </c>
      <c r="P23" s="10">
        <v>17.808317971384884</v>
      </c>
      <c r="Q23" s="10">
        <v>17.325009998409424</v>
      </c>
      <c r="R23" s="10">
        <v>15.750751120100823</v>
      </c>
      <c r="S23" s="10">
        <v>14.481866620681199</v>
      </c>
      <c r="T23" s="10">
        <v>14.078350776102697</v>
      </c>
      <c r="U23" s="10">
        <v>13.444236033956955</v>
      </c>
      <c r="V23" s="10">
        <v>13.59450210800961</v>
      </c>
      <c r="W23" s="10">
        <v>13.395361789102065</v>
      </c>
      <c r="X23" s="10">
        <v>12.794300820687202</v>
      </c>
      <c r="Y23" s="10">
        <v>12.525423895633425</v>
      </c>
      <c r="Z23" s="10">
        <v>12.000978228457813</v>
      </c>
      <c r="AA23" s="10">
        <v>12.514609245418487</v>
      </c>
      <c r="AB23" s="10">
        <v>12.127268800097722</v>
      </c>
      <c r="AC23" s="10">
        <v>12.781338525330007</v>
      </c>
      <c r="AD23" s="10">
        <v>13.853842446326443</v>
      </c>
      <c r="AE23" s="10">
        <v>14.720206700629795</v>
      </c>
      <c r="AF23" s="10">
        <v>16.329340813322442</v>
      </c>
      <c r="AG23" s="10">
        <v>18.426013332144482</v>
      </c>
      <c r="AH23" s="10">
        <v>21.643229385482865</v>
      </c>
      <c r="AI23" s="10">
        <v>23.89115531736617</v>
      </c>
      <c r="AJ23" s="10">
        <v>25.449444070147848</v>
      </c>
      <c r="AK23" s="10">
        <v>25.6947302695256</v>
      </c>
      <c r="AL23" s="10">
        <v>26.348937641652981</v>
      </c>
      <c r="AM23" s="10">
        <v>27.00081116936872</v>
      </c>
      <c r="AN23" s="10">
        <v>27.905231429785211</v>
      </c>
      <c r="AO23" s="10">
        <v>28.519368575351955</v>
      </c>
      <c r="AP23" s="10">
        <v>28.209637116614815</v>
      </c>
      <c r="AQ23" s="10">
        <v>29.269339377676275</v>
      </c>
      <c r="AR23" s="10">
        <v>29.800989010102096</v>
      </c>
      <c r="AS23" s="10">
        <v>30.742137161388449</v>
      </c>
      <c r="AT23" s="10">
        <v>31.30217879176142</v>
      </c>
      <c r="AU23" s="10">
        <v>32.725738327240357</v>
      </c>
      <c r="AV23" s="10">
        <v>33.992390848835242</v>
      </c>
      <c r="AW23" s="10">
        <v>35.08681672075587</v>
      </c>
      <c r="AX23" s="10">
        <v>35.973926654970732</v>
      </c>
      <c r="AY23" s="10"/>
      <c r="AZ23" s="10"/>
      <c r="BA23" s="10">
        <v>36.02719040573534</v>
      </c>
      <c r="BB23" s="10">
        <v>36.512795302306159</v>
      </c>
      <c r="BC23" s="10">
        <v>34.745008049118788</v>
      </c>
      <c r="BD23" s="10">
        <v>35.313500906811782</v>
      </c>
      <c r="BE23" s="10">
        <v>35.077538006628004</v>
      </c>
      <c r="BF23" s="10">
        <v>34.502218316175416</v>
      </c>
      <c r="BG23" s="10">
        <v>33.529475244781715</v>
      </c>
      <c r="BH23" s="10">
        <v>31.558869241992355</v>
      </c>
      <c r="BI23" s="10">
        <v>31.544664585485162</v>
      </c>
      <c r="BJ23" s="10">
        <v>30.04580260442226</v>
      </c>
      <c r="BK23" s="10">
        <v>29.628279564589853</v>
      </c>
      <c r="BL23" s="10">
        <v>29.67723028038008</v>
      </c>
      <c r="BM23" s="10">
        <v>28.276013588990512</v>
      </c>
      <c r="BN23" s="10">
        <v>28.47842824027839</v>
      </c>
      <c r="BO23" s="10">
        <v>26.90970628156651</v>
      </c>
      <c r="BP23" s="10">
        <v>25.875456619272768</v>
      </c>
      <c r="BQ23" s="10">
        <v>25.182286700371257</v>
      </c>
      <c r="BR23" s="10">
        <v>24.60265131976178</v>
      </c>
      <c r="BS23" s="10">
        <v>24.739151771926203</v>
      </c>
      <c r="BT23" s="10">
        <v>23.63017853436985</v>
      </c>
      <c r="BU23" s="10">
        <v>22.508612756623062</v>
      </c>
      <c r="BV23" s="10">
        <v>21.400579167909715</v>
      </c>
      <c r="BW23" s="10">
        <v>21.083575313391485</v>
      </c>
      <c r="BX23" s="10">
        <v>21.551828258208612</v>
      </c>
      <c r="BY23" s="10">
        <v>21.462474659770326</v>
      </c>
      <c r="BZ23" s="10">
        <v>20.960712145907028</v>
      </c>
      <c r="CA23" s="10">
        <v>21.391818112347483</v>
      </c>
      <c r="CB23" s="10">
        <v>21.960685283966434</v>
      </c>
      <c r="CC23" s="10">
        <v>23.446622447658385</v>
      </c>
      <c r="CD23" s="10">
        <v>22.968667065719657</v>
      </c>
      <c r="CE23" s="10">
        <v>22.743225740592948</v>
      </c>
      <c r="CF23" s="10">
        <v>22.213622507287329</v>
      </c>
      <c r="CG23" s="10">
        <v>22.113033155956511</v>
      </c>
    </row>
    <row r="24" spans="2:86">
      <c r="B24" t="s">
        <v>265</v>
      </c>
      <c r="C24" s="10">
        <v>0.22017304883310859</v>
      </c>
      <c r="D24" s="10">
        <v>8.4785190622604367E-2</v>
      </c>
      <c r="E24" s="10">
        <v>0.18408909314229369</v>
      </c>
      <c r="F24" s="10">
        <v>0.17196065293280255</v>
      </c>
      <c r="G24" s="10">
        <v>0.21940111351771929</v>
      </c>
      <c r="H24" s="10">
        <v>0.20226589797887506</v>
      </c>
      <c r="I24" s="10">
        <v>0.28424104398724809</v>
      </c>
      <c r="J24" s="10">
        <v>0.21115989167190263</v>
      </c>
      <c r="K24" s="10">
        <v>0.28964440708573846</v>
      </c>
      <c r="L24" s="10">
        <v>0.2508700101416213</v>
      </c>
      <c r="M24" s="10">
        <v>0.22586526120940861</v>
      </c>
      <c r="N24" s="10">
        <v>0.42095574911144562</v>
      </c>
      <c r="O24" s="10">
        <v>0.32278208968541994</v>
      </c>
      <c r="P24" s="10">
        <v>0.53762185191396283</v>
      </c>
      <c r="Q24" s="10">
        <v>0.40666323321266523</v>
      </c>
      <c r="R24" s="10">
        <v>0.33166410334557844</v>
      </c>
      <c r="S24" s="10">
        <v>0.35634458651419354</v>
      </c>
      <c r="T24" s="10">
        <v>0.63866098014266093</v>
      </c>
      <c r="U24" s="10">
        <v>0.63266077836536694</v>
      </c>
      <c r="V24" s="10">
        <v>0.57587024914241536</v>
      </c>
      <c r="W24" s="10">
        <v>0.5521611936344879</v>
      </c>
      <c r="X24" s="10">
        <v>0.31942092894413021</v>
      </c>
      <c r="Y24" s="10">
        <v>0.37260302737291223</v>
      </c>
      <c r="Z24" s="10">
        <v>0.46647624454183251</v>
      </c>
      <c r="AA24" s="10">
        <v>0.29430603980658304</v>
      </c>
      <c r="AB24" s="10">
        <v>0.2629488234607128</v>
      </c>
      <c r="AC24" s="10">
        <v>0.25886186041533721</v>
      </c>
      <c r="AD24" s="10">
        <v>0.18453209553990424</v>
      </c>
      <c r="AE24" s="10">
        <v>0.31657388216125731</v>
      </c>
      <c r="AF24" s="10">
        <v>0.31445938394211664</v>
      </c>
      <c r="AG24" s="10">
        <v>0.34335270048483524</v>
      </c>
      <c r="AH24" s="10">
        <v>0.33291277548935388</v>
      </c>
      <c r="AI24" s="10">
        <v>0.20962526886875235</v>
      </c>
      <c r="AJ24" s="10">
        <v>0.13024306909299685</v>
      </c>
      <c r="AK24" s="10">
        <v>0.17249798735615926</v>
      </c>
      <c r="AL24" s="10">
        <v>0.23575706830325804</v>
      </c>
      <c r="AM24" s="10">
        <v>0.22809902151313871</v>
      </c>
      <c r="AN24" s="10">
        <v>0.22827331438429549</v>
      </c>
      <c r="AO24" s="10">
        <v>0.25413803152415732</v>
      </c>
      <c r="AP24" s="10">
        <v>0.24863128475136584</v>
      </c>
      <c r="AQ24" s="10">
        <v>0.32541588138908695</v>
      </c>
      <c r="AR24" s="10">
        <v>0.33454230820860936</v>
      </c>
      <c r="AS24" s="10">
        <v>0.12033371163031684</v>
      </c>
      <c r="AT24" s="10">
        <v>0.14933411562703347</v>
      </c>
      <c r="AU24" s="10">
        <v>0.14580842642774261</v>
      </c>
      <c r="AV24" s="10">
        <v>0.19453775636440707</v>
      </c>
      <c r="AW24" s="10">
        <v>0.12758761253987633</v>
      </c>
      <c r="AX24" s="10">
        <v>9.7595159588784661E-2</v>
      </c>
      <c r="AY24" s="10"/>
      <c r="AZ24" s="10"/>
      <c r="BA24" s="10">
        <v>0.22095955912684165</v>
      </c>
      <c r="BB24" s="10">
        <v>0.22492237793652498</v>
      </c>
      <c r="BC24" s="10">
        <v>0.21773296879052181</v>
      </c>
      <c r="BD24" s="10">
        <v>0.21524875145485697</v>
      </c>
      <c r="BE24" s="10">
        <v>0.22761514123085849</v>
      </c>
      <c r="BF24" s="10">
        <v>0.2165361244016886</v>
      </c>
      <c r="BG24" s="10">
        <v>0.16707157650351778</v>
      </c>
      <c r="BH24" s="10">
        <v>0.1787648118846778</v>
      </c>
      <c r="BI24" s="10">
        <v>0.17839859346397657</v>
      </c>
      <c r="BJ24" s="10">
        <v>0.18944993524680795</v>
      </c>
      <c r="BK24" s="10">
        <v>0.21053342683775297</v>
      </c>
      <c r="BL24" s="10">
        <v>0.18396554949591273</v>
      </c>
      <c r="BM24" s="10">
        <v>0.18375862459088832</v>
      </c>
      <c r="BN24" s="10">
        <v>0.24593347736835891</v>
      </c>
      <c r="BO24" s="10">
        <v>0.21217903597534568</v>
      </c>
      <c r="BP24" s="10">
        <v>0.23115778213853347</v>
      </c>
      <c r="BQ24" s="10">
        <v>0.2531269274246879</v>
      </c>
      <c r="BR24" s="10">
        <v>0.2339513064473196</v>
      </c>
      <c r="BS24" s="10">
        <v>0.28450448033394027</v>
      </c>
      <c r="BT24" s="10">
        <v>0.327923709314763</v>
      </c>
      <c r="BU24" s="10">
        <v>0.29628495082625472</v>
      </c>
      <c r="BV24" s="10">
        <v>0.27385137266235726</v>
      </c>
      <c r="BW24" s="10">
        <v>0.30134207417564024</v>
      </c>
      <c r="BX24" s="10">
        <v>0.31946702739915078</v>
      </c>
      <c r="BY24" s="10">
        <v>0.30006840763043385</v>
      </c>
      <c r="BZ24" s="10">
        <v>0.44314770802896758</v>
      </c>
      <c r="CA24" s="10">
        <v>0.32297371964697058</v>
      </c>
      <c r="CB24" s="10">
        <v>0.30706408149487885</v>
      </c>
      <c r="CC24" s="10">
        <v>0.35723308718322411</v>
      </c>
      <c r="CD24" s="10">
        <v>0.33849690320025816</v>
      </c>
      <c r="CE24" s="10">
        <v>0.41320628927349307</v>
      </c>
      <c r="CF24" s="10">
        <v>0.43100640914559563</v>
      </c>
      <c r="CG24" s="10">
        <v>0.39463552443712147</v>
      </c>
    </row>
    <row r="26" spans="2:86">
      <c r="B26" t="s">
        <v>330</v>
      </c>
    </row>
    <row r="27" spans="2:86">
      <c r="B27" t="s">
        <v>291</v>
      </c>
    </row>
    <row r="29" spans="2:86">
      <c r="B29" s="2"/>
    </row>
    <row r="30" spans="2:86">
      <c r="B30" s="2" t="s">
        <v>314</v>
      </c>
    </row>
    <row r="31" spans="2:86">
      <c r="B31" t="s">
        <v>184</v>
      </c>
    </row>
    <row r="32" spans="2:86">
      <c r="C32" s="6" t="s">
        <v>295</v>
      </c>
      <c r="D32" s="6" t="s">
        <v>296</v>
      </c>
      <c r="E32" s="6" t="s">
        <v>297</v>
      </c>
      <c r="F32" s="6" t="s">
        <v>298</v>
      </c>
      <c r="G32" s="6" t="s">
        <v>299</v>
      </c>
      <c r="H32" s="6" t="s">
        <v>300</v>
      </c>
      <c r="I32" s="6" t="s">
        <v>301</v>
      </c>
      <c r="J32" s="6" t="s">
        <v>302</v>
      </c>
      <c r="K32" s="6" t="s">
        <v>303</v>
      </c>
      <c r="L32" s="6" t="s">
        <v>304</v>
      </c>
      <c r="M32" s="6" t="s">
        <v>305</v>
      </c>
      <c r="N32" s="6" t="s">
        <v>306</v>
      </c>
      <c r="O32" s="6" t="s">
        <v>307</v>
      </c>
      <c r="P32" s="6" t="s">
        <v>308</v>
      </c>
      <c r="Q32" s="6" t="s">
        <v>309</v>
      </c>
      <c r="R32" s="6" t="s">
        <v>310</v>
      </c>
      <c r="S32" s="22" t="s">
        <v>169</v>
      </c>
      <c r="T32" s="22" t="s">
        <v>170</v>
      </c>
      <c r="U32" s="22" t="s">
        <v>171</v>
      </c>
      <c r="V32" s="22" t="s">
        <v>172</v>
      </c>
      <c r="W32" s="22" t="s">
        <v>173</v>
      </c>
      <c r="X32" s="22" t="s">
        <v>174</v>
      </c>
      <c r="Y32" s="22" t="s">
        <v>175</v>
      </c>
      <c r="Z32" s="22" t="s">
        <v>176</v>
      </c>
      <c r="AA32" s="22" t="s">
        <v>177</v>
      </c>
      <c r="AB32" s="22" t="s">
        <v>178</v>
      </c>
      <c r="AC32" s="22" t="s">
        <v>179</v>
      </c>
      <c r="AD32" s="22" t="s">
        <v>180</v>
      </c>
      <c r="AE32" s="22" t="s">
        <v>13</v>
      </c>
      <c r="AF32" s="22" t="s">
        <v>14</v>
      </c>
      <c r="AG32" s="22" t="s">
        <v>15</v>
      </c>
      <c r="AH32" s="22" t="s">
        <v>16</v>
      </c>
      <c r="AI32" s="22" t="s">
        <v>17</v>
      </c>
      <c r="AJ32" s="22" t="s">
        <v>18</v>
      </c>
      <c r="AK32" s="22" t="s">
        <v>19</v>
      </c>
      <c r="AL32" s="22" t="s">
        <v>20</v>
      </c>
      <c r="AM32" s="22" t="s">
        <v>21</v>
      </c>
      <c r="AN32" s="22" t="s">
        <v>22</v>
      </c>
      <c r="AO32" s="22" t="s">
        <v>23</v>
      </c>
      <c r="AP32" s="22" t="s">
        <v>24</v>
      </c>
      <c r="AQ32" s="22" t="s">
        <v>25</v>
      </c>
      <c r="AR32" s="22" t="s">
        <v>26</v>
      </c>
      <c r="AS32" s="22" t="s">
        <v>27</v>
      </c>
      <c r="AT32" s="22" t="s">
        <v>28</v>
      </c>
      <c r="AU32" s="22" t="s">
        <v>29</v>
      </c>
      <c r="AV32" s="22" t="s">
        <v>30</v>
      </c>
      <c r="AW32" s="22" t="s">
        <v>31</v>
      </c>
      <c r="AX32" s="22" t="s">
        <v>32</v>
      </c>
      <c r="AY32" s="22" t="s">
        <v>33</v>
      </c>
      <c r="AZ32" s="22" t="s">
        <v>34</v>
      </c>
      <c r="BA32" s="22" t="s">
        <v>35</v>
      </c>
      <c r="BB32" s="22" t="s">
        <v>36</v>
      </c>
      <c r="BC32" s="22" t="s">
        <v>37</v>
      </c>
      <c r="BD32" s="22" t="s">
        <v>38</v>
      </c>
      <c r="BE32" s="22" t="s">
        <v>39</v>
      </c>
      <c r="BF32" s="22" t="s">
        <v>40</v>
      </c>
      <c r="BG32" s="22" t="s">
        <v>41</v>
      </c>
      <c r="BH32" s="22" t="s">
        <v>42</v>
      </c>
      <c r="BI32" s="22" t="s">
        <v>43</v>
      </c>
      <c r="BJ32" s="22" t="s">
        <v>44</v>
      </c>
      <c r="BK32" s="22" t="s">
        <v>45</v>
      </c>
      <c r="BL32" s="22" t="s">
        <v>46</v>
      </c>
      <c r="BM32" s="22" t="s">
        <v>47</v>
      </c>
      <c r="BN32" s="22" t="s">
        <v>48</v>
      </c>
      <c r="BO32" s="22" t="s">
        <v>49</v>
      </c>
      <c r="BP32" s="22" t="s">
        <v>50</v>
      </c>
      <c r="BQ32" s="22" t="s">
        <v>51</v>
      </c>
      <c r="BR32" s="22" t="s">
        <v>52</v>
      </c>
      <c r="BS32" s="22" t="s">
        <v>53</v>
      </c>
      <c r="BT32" s="22" t="s">
        <v>54</v>
      </c>
      <c r="BU32" s="22" t="s">
        <v>55</v>
      </c>
      <c r="BV32" s="22" t="s">
        <v>56</v>
      </c>
      <c r="BW32" s="22" t="s">
        <v>57</v>
      </c>
      <c r="BX32" s="22" t="s">
        <v>58</v>
      </c>
      <c r="BY32" s="22" t="s">
        <v>59</v>
      </c>
      <c r="BZ32" s="22" t="s">
        <v>60</v>
      </c>
      <c r="CA32" s="22" t="s">
        <v>61</v>
      </c>
      <c r="CB32" s="22" t="s">
        <v>62</v>
      </c>
      <c r="CC32" s="22" t="s">
        <v>63</v>
      </c>
      <c r="CD32" s="22" t="s">
        <v>64</v>
      </c>
      <c r="CE32" s="22" t="s">
        <v>65</v>
      </c>
      <c r="CF32" s="22" t="s">
        <v>66</v>
      </c>
      <c r="CG32" s="22" t="s">
        <v>67</v>
      </c>
      <c r="CH32" s="22" t="s">
        <v>68</v>
      </c>
    </row>
    <row r="33" spans="2:86">
      <c r="B33" t="s">
        <v>294</v>
      </c>
      <c r="C33" s="5">
        <v>23257.8134061653</v>
      </c>
      <c r="D33" s="5">
        <v>25264.443839717602</v>
      </c>
      <c r="E33" s="5">
        <v>28168.050107813098</v>
      </c>
      <c r="F33" s="5">
        <v>26378.354439837702</v>
      </c>
      <c r="G33" s="5">
        <v>26136.9307018525</v>
      </c>
      <c r="H33" s="5">
        <v>30537.375626540601</v>
      </c>
      <c r="I33" s="5">
        <v>32903.504841068003</v>
      </c>
      <c r="J33" s="5">
        <v>35860.3614989872</v>
      </c>
      <c r="K33" s="5">
        <v>37678.556044204699</v>
      </c>
      <c r="L33" s="5">
        <v>37134.540915553902</v>
      </c>
      <c r="M33" s="5">
        <v>36480.728629604499</v>
      </c>
      <c r="N33" s="5">
        <v>37181.972957937302</v>
      </c>
      <c r="O33" s="5">
        <v>36166.499471313502</v>
      </c>
      <c r="P33" s="5">
        <v>31192.688007793698</v>
      </c>
      <c r="Q33" s="5">
        <v>30346.6239948619</v>
      </c>
      <c r="R33" s="5">
        <v>33014.510267658203</v>
      </c>
      <c r="S33" s="5">
        <v>34348.781368469499</v>
      </c>
      <c r="T33" s="5">
        <v>38953.816243516398</v>
      </c>
      <c r="U33" s="5">
        <v>35540.294968628899</v>
      </c>
      <c r="V33" s="5">
        <v>36331.893695538703</v>
      </c>
      <c r="W33" s="5">
        <v>35196.687811365802</v>
      </c>
      <c r="X33" s="5">
        <v>34884.845066492097</v>
      </c>
      <c r="Y33" s="5">
        <v>34655.244470491802</v>
      </c>
      <c r="Z33" s="5">
        <v>32627.691074596099</v>
      </c>
      <c r="AA33" s="5">
        <v>33854.590445939597</v>
      </c>
      <c r="AB33" s="5">
        <v>34384.946960794099</v>
      </c>
      <c r="AC33" s="5">
        <v>35901.348326250998</v>
      </c>
      <c r="AD33" s="5">
        <v>35462.178295208498</v>
      </c>
      <c r="AE33" s="5">
        <v>37429.5532344323</v>
      </c>
      <c r="AF33" s="5">
        <v>45469.459052747698</v>
      </c>
      <c r="AG33" s="5">
        <v>47020.1366425167</v>
      </c>
      <c r="AH33" s="5">
        <v>68570.143617969807</v>
      </c>
      <c r="AI33" s="5">
        <v>82919.786512023697</v>
      </c>
      <c r="AJ33" s="5">
        <v>85755.028507163704</v>
      </c>
      <c r="AK33" s="5">
        <v>88581.320646621694</v>
      </c>
      <c r="AL33" s="5">
        <v>93429.275400529106</v>
      </c>
      <c r="AM33" s="5">
        <v>94819.082777077594</v>
      </c>
      <c r="AN33" s="5">
        <v>93356.937085962796</v>
      </c>
      <c r="AO33" s="5">
        <v>97919.340389196906</v>
      </c>
      <c r="AP33" s="5">
        <v>110086.03335130301</v>
      </c>
      <c r="AQ33" s="5">
        <v>110654.39372599999</v>
      </c>
      <c r="AR33" s="5">
        <v>113877.751875879</v>
      </c>
      <c r="AS33" s="5">
        <v>114307.234274701</v>
      </c>
      <c r="AT33" s="5">
        <v>114162.117286301</v>
      </c>
      <c r="AU33" s="5">
        <v>114549.998939246</v>
      </c>
      <c r="AV33" s="5">
        <v>123263.38074465901</v>
      </c>
      <c r="AW33" s="5">
        <v>135563.72609598201</v>
      </c>
      <c r="AX33" s="5">
        <v>128658.578420815</v>
      </c>
      <c r="AY33" s="5">
        <v>140106.90294070201</v>
      </c>
      <c r="AZ33" s="5">
        <v>141547.45721562201</v>
      </c>
      <c r="BA33" s="5">
        <v>141757.13441915801</v>
      </c>
      <c r="BB33" s="5">
        <v>136240.73830256399</v>
      </c>
      <c r="BC33" s="5">
        <v>140289.44832275499</v>
      </c>
      <c r="BD33" s="5">
        <v>134104.41912096</v>
      </c>
      <c r="BE33" s="5">
        <v>126164.532318532</v>
      </c>
      <c r="BF33" s="5">
        <v>122948.706049842</v>
      </c>
      <c r="BG33" s="5">
        <v>113448.360507559</v>
      </c>
      <c r="BH33" s="5">
        <v>109699.575152798</v>
      </c>
      <c r="BI33" s="5">
        <v>101833.01575588901</v>
      </c>
      <c r="BJ33" s="5">
        <v>94760.3576088915</v>
      </c>
      <c r="BK33" s="5">
        <v>94060.213288925603</v>
      </c>
      <c r="BL33" s="5">
        <v>99107.011721333198</v>
      </c>
      <c r="BM33" s="5">
        <v>100831.61627801</v>
      </c>
      <c r="BN33" s="5">
        <v>88156.284839423999</v>
      </c>
      <c r="BO33" s="5">
        <v>81724.103308712394</v>
      </c>
      <c r="BP33" s="5">
        <v>73623.249608800194</v>
      </c>
      <c r="BQ33" s="5">
        <v>69673.237336599996</v>
      </c>
      <c r="BR33" s="5">
        <v>72063.605503515602</v>
      </c>
      <c r="BS33" s="5">
        <v>70298.577249684793</v>
      </c>
      <c r="BT33" s="5">
        <v>64319.060212150704</v>
      </c>
      <c r="BU33" s="5">
        <v>65880.884084010293</v>
      </c>
      <c r="BV33" s="5">
        <v>71476.660431217897</v>
      </c>
      <c r="BW33" s="5">
        <v>64915.5149840835</v>
      </c>
      <c r="BX33" s="5">
        <v>65472.290887137096</v>
      </c>
      <c r="BY33" s="5">
        <v>66516.238608961401</v>
      </c>
      <c r="BZ33" s="5">
        <v>64205.173670179</v>
      </c>
      <c r="CA33" s="5">
        <v>66746.7971220615</v>
      </c>
      <c r="CB33" s="5">
        <v>74940.442033661195</v>
      </c>
      <c r="CC33" s="5">
        <v>79950.917984141706</v>
      </c>
      <c r="CD33" s="5">
        <v>80067.045322816906</v>
      </c>
      <c r="CE33" s="5">
        <v>75502.916351637105</v>
      </c>
      <c r="CF33" s="5">
        <v>69018.180277835199</v>
      </c>
      <c r="CG33" s="5">
        <v>58515.6918145694</v>
      </c>
    </row>
    <row r="34" spans="2:86">
      <c r="B34" t="s">
        <v>311</v>
      </c>
      <c r="C34" s="5">
        <v>2050.7321354187802</v>
      </c>
      <c r="D34" s="5">
        <v>2196.7310360146703</v>
      </c>
      <c r="E34" s="5">
        <v>5268.5399475652803</v>
      </c>
      <c r="F34" s="5">
        <v>1585.04328756875</v>
      </c>
      <c r="G34" s="5">
        <v>3023.8712623513597</v>
      </c>
      <c r="H34" s="5">
        <v>2628.4913763885802</v>
      </c>
      <c r="I34" s="5">
        <v>2015.0389970981698</v>
      </c>
      <c r="J34" s="5">
        <v>1672.2239707818901</v>
      </c>
      <c r="K34" s="5">
        <v>1901.2627040647801</v>
      </c>
      <c r="L34" s="5">
        <v>1662.5499393928601</v>
      </c>
      <c r="M34" s="5">
        <v>1535.5080556544001</v>
      </c>
      <c r="N34" s="5">
        <v>1587.5461425308699</v>
      </c>
      <c r="O34" s="5">
        <v>1403.8200788780898</v>
      </c>
      <c r="P34" s="5">
        <v>2104.1652051783499</v>
      </c>
      <c r="Q34" s="5">
        <v>3748.4836419507401</v>
      </c>
      <c r="R34" s="5">
        <v>2750.5136336054102</v>
      </c>
      <c r="S34" s="5">
        <v>2056.9429275668899</v>
      </c>
      <c r="T34" s="5">
        <v>4592.6267786875505</v>
      </c>
      <c r="U34" s="5">
        <v>2419.7583791903398</v>
      </c>
      <c r="V34" s="5">
        <v>3286.5711895529103</v>
      </c>
      <c r="W34" s="5">
        <v>1806.2653903155601</v>
      </c>
      <c r="X34" s="5">
        <v>1847.1069380138201</v>
      </c>
      <c r="Y34" s="5">
        <v>2555.4564025694199</v>
      </c>
      <c r="Z34" s="5">
        <v>5176.1555649068496</v>
      </c>
      <c r="AA34" s="5">
        <v>5368.9218069922599</v>
      </c>
      <c r="AB34" s="5">
        <v>3720.49491302776</v>
      </c>
      <c r="AC34" s="5">
        <v>4368.7674497429607</v>
      </c>
      <c r="AD34" s="5">
        <v>3116.0480703767898</v>
      </c>
      <c r="AE34" s="5">
        <v>4669.5156582898098</v>
      </c>
      <c r="AF34" s="5">
        <v>2020.5576438876899</v>
      </c>
      <c r="AG34" s="5">
        <v>710.04239729835501</v>
      </c>
      <c r="AH34" s="5">
        <v>2522.1781118630201</v>
      </c>
      <c r="AI34" s="5">
        <v>1589.9118541795201</v>
      </c>
      <c r="AJ34" s="5">
        <v>3928.2268431413099</v>
      </c>
      <c r="AK34" s="5">
        <v>1767.9793417211799</v>
      </c>
      <c r="AL34" s="5">
        <v>1847.17919748293</v>
      </c>
      <c r="AM34" s="5">
        <v>4560.2228917480297</v>
      </c>
      <c r="AN34" s="5">
        <v>2474.4149061328299</v>
      </c>
      <c r="AO34" s="5">
        <v>2907.75268952448</v>
      </c>
      <c r="AP34" s="5">
        <v>1789.3148815705699</v>
      </c>
      <c r="AQ34" s="5">
        <v>1081.2248800120301</v>
      </c>
      <c r="AR34" s="5">
        <v>2020.7799351725</v>
      </c>
      <c r="AS34" s="5">
        <v>2468.4777436606601</v>
      </c>
      <c r="AT34" s="5">
        <v>2111.0890425980401</v>
      </c>
      <c r="AU34" s="5">
        <v>1407.7198883547599</v>
      </c>
      <c r="AV34" s="5">
        <v>968.09452576425701</v>
      </c>
      <c r="AW34" s="5">
        <v>1483.8924252846898</v>
      </c>
      <c r="AX34" s="5">
        <v>179.15410215404202</v>
      </c>
      <c r="AY34" s="5">
        <v>0</v>
      </c>
      <c r="AZ34" s="5">
        <v>0</v>
      </c>
      <c r="BA34" s="5">
        <v>2060.1674926624901</v>
      </c>
      <c r="BB34" s="5">
        <v>1636.7883792481598</v>
      </c>
      <c r="BC34" s="5">
        <v>2069.5702240381802</v>
      </c>
      <c r="BD34" s="5">
        <v>2435.4348746943601</v>
      </c>
      <c r="BE34" s="5">
        <v>2243.87603869332</v>
      </c>
      <c r="BF34" s="5">
        <v>1623.4482449576999</v>
      </c>
      <c r="BG34" s="5">
        <v>1677.57026333108</v>
      </c>
      <c r="BH34" s="5">
        <v>2102.3871184858599</v>
      </c>
      <c r="BI34" s="5">
        <v>2120.6686888080003</v>
      </c>
      <c r="BJ34" s="5">
        <v>2843.75885112796</v>
      </c>
      <c r="BK34" s="5">
        <v>2677.6021031745599</v>
      </c>
      <c r="BL34" s="5">
        <v>2508.5873008047201</v>
      </c>
      <c r="BM34" s="5">
        <v>2110.1134895703503</v>
      </c>
      <c r="BN34" s="5">
        <v>2190.8152159460101</v>
      </c>
      <c r="BO34" s="5">
        <v>1787.3498269905801</v>
      </c>
      <c r="BP34" s="5">
        <v>1466.3750122071099</v>
      </c>
      <c r="BQ34" s="5">
        <v>2006.5972733952599</v>
      </c>
      <c r="BR34" s="5">
        <v>2272.0582289387398</v>
      </c>
      <c r="BS34" s="5">
        <v>2559.2117199628797</v>
      </c>
      <c r="BT34" s="5">
        <v>2896.1852135812301</v>
      </c>
      <c r="BU34" s="5">
        <v>2692.6817531706401</v>
      </c>
      <c r="BV34" s="5">
        <v>2292.2610909673499</v>
      </c>
      <c r="BW34" s="5">
        <v>2403.2777963937997</v>
      </c>
      <c r="BX34" s="5">
        <v>2241.0732421546199</v>
      </c>
      <c r="BY34" s="5">
        <v>2202.3489721077199</v>
      </c>
      <c r="BZ34" s="5">
        <v>2518.5041630543997</v>
      </c>
      <c r="CA34" s="5">
        <v>2213.5282442293296</v>
      </c>
      <c r="CB34" s="5">
        <v>2303.8231843722201</v>
      </c>
      <c r="CC34" s="5">
        <v>2966.11613104055</v>
      </c>
      <c r="CD34" s="5">
        <v>2092.2253632519801</v>
      </c>
      <c r="CE34" s="5">
        <v>3859.4560724717303</v>
      </c>
      <c r="CF34" s="5">
        <v>3353.5028665868599</v>
      </c>
      <c r="CG34" s="5">
        <v>3596.9443554930099</v>
      </c>
    </row>
    <row r="35" spans="2:86">
      <c r="B35" t="s">
        <v>182</v>
      </c>
      <c r="C35" s="5">
        <v>506692.24308234098</v>
      </c>
      <c r="D35" s="5">
        <v>510002.204931796</v>
      </c>
      <c r="E35" s="5">
        <v>517593.555923354</v>
      </c>
      <c r="F35" s="5">
        <v>515089.66634529497</v>
      </c>
      <c r="G35" s="5">
        <v>520035.52452868101</v>
      </c>
      <c r="H35" s="5">
        <v>525239.20455535897</v>
      </c>
      <c r="I35" s="5">
        <v>532741.03256093804</v>
      </c>
      <c r="J35" s="5">
        <v>547477.03368721204</v>
      </c>
      <c r="K35" s="5">
        <v>549988.44607851596</v>
      </c>
      <c r="L35" s="5">
        <v>556209.20054543403</v>
      </c>
      <c r="M35" s="5">
        <v>557584.75893476</v>
      </c>
      <c r="N35" s="5">
        <v>564453.94279553299</v>
      </c>
      <c r="O35" s="5">
        <v>569672.49959540099</v>
      </c>
      <c r="P35" s="5">
        <v>569810.04768129205</v>
      </c>
      <c r="Q35" s="5">
        <v>579178.00163471804</v>
      </c>
      <c r="R35" s="5">
        <v>583735.40888346196</v>
      </c>
      <c r="S35" s="5">
        <v>603029.56358592503</v>
      </c>
      <c r="T35" s="5">
        <v>612119.757968619</v>
      </c>
      <c r="U35" s="5">
        <v>615056.40918600804</v>
      </c>
      <c r="V35" s="5">
        <v>611561.047689414</v>
      </c>
      <c r="W35" s="5">
        <v>608900.49373299105</v>
      </c>
      <c r="X35" s="5">
        <v>613801.87801814498</v>
      </c>
      <c r="Y35" s="5">
        <v>619181.01581454999</v>
      </c>
      <c r="Z35" s="5">
        <v>627577.12337790895</v>
      </c>
      <c r="AA35" s="5">
        <v>639777.17042285297</v>
      </c>
      <c r="AB35" s="5">
        <v>654366.187939325</v>
      </c>
      <c r="AC35" s="5">
        <v>661288.79854074703</v>
      </c>
      <c r="AD35" s="5">
        <v>663200.480504159</v>
      </c>
      <c r="AE35" s="5">
        <v>663289.51307171595</v>
      </c>
      <c r="AF35" s="5">
        <v>668784.74324367801</v>
      </c>
      <c r="AG35" s="5">
        <v>670440.68676476495</v>
      </c>
      <c r="AH35" s="5">
        <v>675552.461630509</v>
      </c>
      <c r="AI35" s="5">
        <v>674203.02355684596</v>
      </c>
      <c r="AJ35" s="5">
        <v>664652.966864391</v>
      </c>
      <c r="AK35" s="5">
        <v>668220.91010824405</v>
      </c>
      <c r="AL35" s="5">
        <v>665571.48846610799</v>
      </c>
      <c r="AM35" s="5">
        <v>670071.54489518702</v>
      </c>
      <c r="AN35" s="5">
        <v>655521.35348094697</v>
      </c>
      <c r="AO35" s="5">
        <v>652348.69298381906</v>
      </c>
      <c r="AP35" s="5">
        <v>654460.463259093</v>
      </c>
      <c r="AQ35" s="5">
        <v>656193.89331283001</v>
      </c>
      <c r="AR35" s="5">
        <v>661321.56020138797</v>
      </c>
      <c r="AS35" s="5">
        <v>660493.09512602596</v>
      </c>
      <c r="AT35" s="5">
        <v>659436.79417310003</v>
      </c>
      <c r="AU35" s="5">
        <v>660398.481787781</v>
      </c>
      <c r="AV35" s="5">
        <v>665917.39677619399</v>
      </c>
      <c r="AW35" s="5">
        <v>668387.77202932199</v>
      </c>
      <c r="AX35" s="5">
        <v>668773.25119078998</v>
      </c>
      <c r="AY35" s="5">
        <v>659959.64632059401</v>
      </c>
      <c r="AZ35" s="5">
        <v>649436.29593326303</v>
      </c>
      <c r="BA35" s="5">
        <v>651492.51021032105</v>
      </c>
      <c r="BB35" s="5">
        <v>646494.45426237001</v>
      </c>
      <c r="BC35" s="5">
        <v>649458.93881348195</v>
      </c>
      <c r="BD35" s="5">
        <v>649675.11375293997</v>
      </c>
      <c r="BE35" s="5">
        <v>648060.49223865301</v>
      </c>
      <c r="BF35" s="5">
        <v>644888.85424228595</v>
      </c>
      <c r="BG35" s="5">
        <v>642946.75986225903</v>
      </c>
      <c r="BH35" s="5">
        <v>645578.06648330495</v>
      </c>
      <c r="BI35" s="5">
        <v>643255.20000390196</v>
      </c>
      <c r="BJ35" s="5">
        <v>638401.90633949602</v>
      </c>
      <c r="BK35" s="5">
        <v>641860.34269963298</v>
      </c>
      <c r="BL35" s="5">
        <v>642824.80971853202</v>
      </c>
      <c r="BM35" s="5">
        <v>643515.606610319</v>
      </c>
      <c r="BN35" s="5">
        <v>641073.75267595705</v>
      </c>
      <c r="BO35" s="5">
        <v>641424.26811590698</v>
      </c>
      <c r="BP35" s="5">
        <v>636366.93878253899</v>
      </c>
      <c r="BQ35" s="5">
        <v>630389.91683648794</v>
      </c>
      <c r="BR35" s="5">
        <v>631899.49436049198</v>
      </c>
      <c r="BS35" s="5">
        <v>634006.11705897504</v>
      </c>
      <c r="BT35" s="5">
        <v>637007.62664065603</v>
      </c>
      <c r="BU35" s="5">
        <v>637448.14138385502</v>
      </c>
      <c r="BV35" s="5">
        <v>641740.88114592305</v>
      </c>
      <c r="BW35" s="5">
        <v>641538.94671099004</v>
      </c>
      <c r="BX35" s="5">
        <v>646097.71762308502</v>
      </c>
      <c r="BY35" s="5">
        <v>652538.61851640104</v>
      </c>
      <c r="BZ35" s="5">
        <v>648080.24264996499</v>
      </c>
      <c r="CA35" s="5">
        <v>644755.97424849705</v>
      </c>
      <c r="CB35" s="5">
        <v>632069.71296413103</v>
      </c>
      <c r="CC35" s="5">
        <v>635714.48951498896</v>
      </c>
      <c r="CD35" s="5">
        <v>639988.13167628495</v>
      </c>
      <c r="CE35" s="5">
        <v>638735.76727427298</v>
      </c>
      <c r="CF35" s="5">
        <v>637005.59924343205</v>
      </c>
      <c r="CG35" s="5">
        <v>635850.86064147099</v>
      </c>
    </row>
    <row r="36" spans="2:86">
      <c r="B36" t="s">
        <v>266</v>
      </c>
      <c r="C36" s="10">
        <v>4.5901262006068926</v>
      </c>
      <c r="D36" s="10">
        <v>4.9537911003926514</v>
      </c>
      <c r="E36" s="10">
        <v>5.4421176201784593</v>
      </c>
      <c r="F36" s="10">
        <v>5.1211189358543132</v>
      </c>
      <c r="G36" s="10">
        <v>5.0259894697657321</v>
      </c>
      <c r="H36" s="10">
        <v>5.813993959645873</v>
      </c>
      <c r="I36" s="10">
        <v>6.1762662963837514</v>
      </c>
      <c r="J36" s="10">
        <v>6.5501124782295737</v>
      </c>
      <c r="K36" s="10">
        <v>6.8507904689375483</v>
      </c>
      <c r="L36" s="10">
        <v>6.6763622175143365</v>
      </c>
      <c r="M36" s="10">
        <v>6.542633751198518</v>
      </c>
      <c r="N36" s="10">
        <v>6.5872465650232952</v>
      </c>
      <c r="O36" s="10">
        <v>6.3486475996296239</v>
      </c>
      <c r="P36" s="10">
        <v>5.4742256888457836</v>
      </c>
      <c r="Q36" s="10">
        <v>5.2396023172857351</v>
      </c>
      <c r="R36" s="10">
        <v>5.655731991795153</v>
      </c>
      <c r="S36" s="10">
        <v>5.696036055714071</v>
      </c>
      <c r="T36" s="10">
        <v>6.3637573753195866</v>
      </c>
      <c r="U36" s="10">
        <v>5.7783797449837886</v>
      </c>
      <c r="V36" s="10">
        <v>5.9408449627076543</v>
      </c>
      <c r="W36" s="10">
        <v>5.780367756903134</v>
      </c>
      <c r="X36" s="10">
        <v>5.6834047460279757</v>
      </c>
      <c r="Y36" s="10">
        <v>5.5969488058192249</v>
      </c>
      <c r="Z36" s="10">
        <v>5.1989930574554482</v>
      </c>
      <c r="AA36" s="10">
        <v>5.2916221476867973</v>
      </c>
      <c r="AB36" s="10">
        <v>5.2546949390946205</v>
      </c>
      <c r="AC36" s="10">
        <v>5.4289968929571764</v>
      </c>
      <c r="AD36" s="10">
        <v>5.3471279556749529</v>
      </c>
      <c r="AE36" s="10">
        <v>5.6430189980080927</v>
      </c>
      <c r="AF36" s="10">
        <v>6.7988182314410945</v>
      </c>
      <c r="AG36" s="10">
        <v>7.0133178923573416</v>
      </c>
      <c r="AH36" s="10">
        <v>10.150232219192771</v>
      </c>
      <c r="AI36" s="10">
        <v>12.298934240100193</v>
      </c>
      <c r="AJ36" s="10">
        <v>12.902226091267909</v>
      </c>
      <c r="AK36" s="10">
        <v>13.256292837689344</v>
      </c>
      <c r="AL36" s="10">
        <v>14.037451576516363</v>
      </c>
      <c r="AM36" s="10">
        <v>14.150590858459635</v>
      </c>
      <c r="AN36" s="10">
        <v>14.241631731784043</v>
      </c>
      <c r="AO36" s="10">
        <v>15.010276167078288</v>
      </c>
      <c r="AP36" s="10">
        <v>16.820883694500775</v>
      </c>
      <c r="AQ36" s="10">
        <v>16.863063623977869</v>
      </c>
      <c r="AR36" s="10">
        <v>17.219724673909095</v>
      </c>
      <c r="AS36" s="10">
        <v>17.306348108437152</v>
      </c>
      <c r="AT36" s="10">
        <v>17.312063611714969</v>
      </c>
      <c r="AU36" s="10">
        <v>17.345587868273846</v>
      </c>
      <c r="AV36" s="10">
        <v>18.510310939674429</v>
      </c>
      <c r="AW36" s="10">
        <v>20.282197216802896</v>
      </c>
      <c r="AX36" s="10">
        <v>19.237997062790843</v>
      </c>
      <c r="AY36" s="10"/>
      <c r="AZ36" s="10"/>
      <c r="BA36" s="10">
        <v>21.758827952357368</v>
      </c>
      <c r="BB36" s="10">
        <v>21.073767517156881</v>
      </c>
      <c r="BC36" s="10">
        <v>21.600972738793072</v>
      </c>
      <c r="BD36" s="10">
        <v>20.641766366312986</v>
      </c>
      <c r="BE36" s="10">
        <v>19.468017851653112</v>
      </c>
      <c r="BF36" s="10">
        <v>19.065100170524879</v>
      </c>
      <c r="BG36" s="10">
        <v>17.645062949203368</v>
      </c>
      <c r="BH36" s="10">
        <v>16.992456969669199</v>
      </c>
      <c r="BI36" s="10">
        <v>15.830888853330885</v>
      </c>
      <c r="BJ36" s="10">
        <v>14.843370088324711</v>
      </c>
      <c r="BK36" s="10">
        <v>14.654311387008734</v>
      </c>
      <c r="BL36" s="10">
        <v>15.417421702303043</v>
      </c>
      <c r="BM36" s="10">
        <v>15.668868826528492</v>
      </c>
      <c r="BN36" s="10">
        <v>13.751348338852406</v>
      </c>
      <c r="BO36" s="10">
        <v>12.74103699705117</v>
      </c>
      <c r="BP36" s="10">
        <v>11.569307756567619</v>
      </c>
      <c r="BQ36" s="10">
        <v>11.052403516579725</v>
      </c>
      <c r="BR36" s="10">
        <v>11.404282824509442</v>
      </c>
      <c r="BS36" s="10">
        <v>11.087996686181127</v>
      </c>
      <c r="BT36" s="10">
        <v>10.097062817182547</v>
      </c>
      <c r="BU36" s="10">
        <v>10.335097054481567</v>
      </c>
      <c r="BV36" s="10">
        <v>11.137931606224894</v>
      </c>
      <c r="BW36" s="10">
        <v>10.118717704807967</v>
      </c>
      <c r="BX36" s="10">
        <v>10.133496698920668</v>
      </c>
      <c r="BY36" s="10">
        <v>10.193456252473059</v>
      </c>
      <c r="BZ36" s="10">
        <v>9.9069790197040302</v>
      </c>
      <c r="CA36" s="10">
        <v>10.352257255135793</v>
      </c>
      <c r="CB36" s="10">
        <v>11.856357059448907</v>
      </c>
      <c r="CC36" s="10">
        <v>12.576544864525479</v>
      </c>
      <c r="CD36" s="10">
        <v>12.510707833456506</v>
      </c>
      <c r="CE36" s="10">
        <v>11.820680822969504</v>
      </c>
      <c r="CF36" s="10">
        <v>10.83478392651614</v>
      </c>
      <c r="CG36" s="10">
        <v>9.2027384779406454</v>
      </c>
    </row>
    <row r="37" spans="2:86">
      <c r="B37" t="s">
        <v>265</v>
      </c>
      <c r="C37" s="10">
        <v>0.40472933292675695</v>
      </c>
      <c r="D37" s="10">
        <v>0.43072971347416927</v>
      </c>
      <c r="E37" s="10">
        <v>1.0178913333197397</v>
      </c>
      <c r="F37" s="10">
        <v>0.30772181838068602</v>
      </c>
      <c r="G37" s="10">
        <v>0.58147398008856355</v>
      </c>
      <c r="H37" s="10">
        <v>0.50043701109739669</v>
      </c>
      <c r="I37" s="10">
        <v>0.37823987152100547</v>
      </c>
      <c r="J37" s="10">
        <v>0.30544184831272309</v>
      </c>
      <c r="K37" s="10">
        <v>0.34569138999573773</v>
      </c>
      <c r="L37" s="10">
        <v>0.29890730641681545</v>
      </c>
      <c r="M37" s="10">
        <v>0.27538558596686136</v>
      </c>
      <c r="N37" s="10">
        <v>0.28125344198471486</v>
      </c>
      <c r="O37" s="10">
        <v>0.24642581129949684</v>
      </c>
      <c r="P37" s="10">
        <v>0.3692748511088485</v>
      </c>
      <c r="Q37" s="10">
        <v>0.64720753056413094</v>
      </c>
      <c r="R37" s="10">
        <v>0.47119184338439335</v>
      </c>
      <c r="S37" s="10">
        <v>0.34110150675453549</v>
      </c>
      <c r="T37" s="10">
        <v>0.75028239472756841</v>
      </c>
      <c r="U37" s="10">
        <v>0.39342056160226857</v>
      </c>
      <c r="V37" s="10">
        <v>0.53740688717343232</v>
      </c>
      <c r="W37" s="10">
        <v>0.29664377166815464</v>
      </c>
      <c r="X37" s="10">
        <v>0.30092885084969007</v>
      </c>
      <c r="Y37" s="10">
        <v>0.41271556092649991</v>
      </c>
      <c r="Z37" s="10">
        <v>0.82478397826969818</v>
      </c>
      <c r="AA37" s="10">
        <v>0.83918621282527728</v>
      </c>
      <c r="AB37" s="10">
        <v>0.56856466327272037</v>
      </c>
      <c r="AC37" s="10">
        <v>0.66064440519534484</v>
      </c>
      <c r="AD37" s="10">
        <v>0.46985009238955888</v>
      </c>
      <c r="AE37" s="10">
        <v>0.70399359047079257</v>
      </c>
      <c r="AF37" s="10">
        <v>0.30212376467916535</v>
      </c>
      <c r="AG37" s="10">
        <v>0.10590681790580006</v>
      </c>
      <c r="AH37" s="10">
        <v>0.3733504435429793</v>
      </c>
      <c r="AI37" s="10">
        <v>0.23582093206757407</v>
      </c>
      <c r="AJ37" s="10">
        <v>0.59101922942936103</v>
      </c>
      <c r="AK37" s="10">
        <v>0.26458006850381077</v>
      </c>
      <c r="AL37" s="10">
        <v>0.27753280143354447</v>
      </c>
      <c r="AM37" s="10">
        <v>0.68055761007749438</v>
      </c>
      <c r="AN37" s="10">
        <v>0.37747281503389651</v>
      </c>
      <c r="AO37" s="10">
        <v>0.44573595698100138</v>
      </c>
      <c r="AP37" s="10">
        <v>0.27340305213551175</v>
      </c>
      <c r="AQ37" s="10">
        <v>0.16477216429939759</v>
      </c>
      <c r="AR37" s="10">
        <v>0.30556692187037199</v>
      </c>
      <c r="AS37" s="10">
        <v>0.3737325585802922</v>
      </c>
      <c r="AT37" s="10">
        <v>0.32013516098161277</v>
      </c>
      <c r="AU37" s="10">
        <v>0.21316219330848349</v>
      </c>
      <c r="AV37" s="10">
        <v>0.14537756941791097</v>
      </c>
      <c r="AW37" s="10">
        <v>0.22201070806238385</v>
      </c>
      <c r="AX37" s="10">
        <v>2.6788467067881027E-2</v>
      </c>
      <c r="AY37" s="10"/>
      <c r="AZ37" s="10"/>
      <c r="BA37" s="10">
        <v>0.31622274398786365</v>
      </c>
      <c r="BB37" s="10">
        <v>0.25317902859904406</v>
      </c>
      <c r="BC37" s="10">
        <v>0.31866067280852994</v>
      </c>
      <c r="BD37" s="10">
        <v>0.37486965763945101</v>
      </c>
      <c r="BE37" s="10">
        <v>0.34624484374014214</v>
      </c>
      <c r="BF37" s="10">
        <v>0.25174078203990286</v>
      </c>
      <c r="BG37" s="10">
        <v>0.26091900108346022</v>
      </c>
      <c r="BH37" s="10">
        <v>0.32565962625377221</v>
      </c>
      <c r="BI37" s="10">
        <v>0.32967765962795736</v>
      </c>
      <c r="BJ37" s="10">
        <v>0.44544961769203684</v>
      </c>
      <c r="BK37" s="10">
        <v>0.41716272607101684</v>
      </c>
      <c r="BL37" s="10">
        <v>0.39024431896197864</v>
      </c>
      <c r="BM37" s="10">
        <v>0.32790401163465954</v>
      </c>
      <c r="BN37" s="10">
        <v>0.34174152455956175</v>
      </c>
      <c r="BO37" s="10">
        <v>0.27865329016014118</v>
      </c>
      <c r="BP37" s="10">
        <v>0.23042916324542173</v>
      </c>
      <c r="BQ37" s="10">
        <v>0.31831049637739306</v>
      </c>
      <c r="BR37" s="10">
        <v>0.3595600644115336</v>
      </c>
      <c r="BS37" s="10">
        <v>0.40365725993852242</v>
      </c>
      <c r="BT37" s="10">
        <v>0.45465471565146648</v>
      </c>
      <c r="BU37" s="10">
        <v>0.42241581367309622</v>
      </c>
      <c r="BV37" s="10">
        <v>0.35719418199977843</v>
      </c>
      <c r="BW37" s="10">
        <v>0.37461136361475866</v>
      </c>
      <c r="BX37" s="10">
        <v>0.34686289411441601</v>
      </c>
      <c r="BY37" s="10">
        <v>0.3375047713060933</v>
      </c>
      <c r="BZ37" s="10">
        <v>0.38860992780097303</v>
      </c>
      <c r="CA37" s="10">
        <v>0.34331256050932041</v>
      </c>
      <c r="CB37" s="10">
        <v>0.36448877981643751</v>
      </c>
      <c r="CC37" s="10">
        <v>0.46657991597824267</v>
      </c>
      <c r="CD37" s="10">
        <v>0.32691627542716017</v>
      </c>
      <c r="CE37" s="10">
        <v>0.60423359238852226</v>
      </c>
      <c r="CF37" s="10">
        <v>0.52644794183438826</v>
      </c>
      <c r="CG37" s="10">
        <v>0.56568994054113142</v>
      </c>
    </row>
    <row r="39" spans="2:86">
      <c r="B39" t="s">
        <v>330</v>
      </c>
    </row>
    <row r="40" spans="2:86">
      <c r="B40" t="s">
        <v>291</v>
      </c>
    </row>
    <row r="42" spans="2:86">
      <c r="B42" s="2"/>
    </row>
    <row r="43" spans="2:86">
      <c r="B43" s="2" t="s">
        <v>315</v>
      </c>
    </row>
    <row r="44" spans="2:86">
      <c r="B44" t="s">
        <v>184</v>
      </c>
    </row>
    <row r="45" spans="2:86">
      <c r="C45" s="6" t="s">
        <v>295</v>
      </c>
      <c r="D45" s="6" t="s">
        <v>296</v>
      </c>
      <c r="E45" s="6" t="s">
        <v>297</v>
      </c>
      <c r="F45" s="6" t="s">
        <v>298</v>
      </c>
      <c r="G45" s="6" t="s">
        <v>299</v>
      </c>
      <c r="H45" s="6" t="s">
        <v>300</v>
      </c>
      <c r="I45" s="6" t="s">
        <v>301</v>
      </c>
      <c r="J45" s="6" t="s">
        <v>302</v>
      </c>
      <c r="K45" s="6" t="s">
        <v>303</v>
      </c>
      <c r="L45" s="6" t="s">
        <v>304</v>
      </c>
      <c r="M45" s="6" t="s">
        <v>305</v>
      </c>
      <c r="N45" s="6" t="s">
        <v>306</v>
      </c>
      <c r="O45" s="6" t="s">
        <v>307</v>
      </c>
      <c r="P45" s="6" t="s">
        <v>308</v>
      </c>
      <c r="Q45" s="6" t="s">
        <v>309</v>
      </c>
      <c r="R45" s="6" t="s">
        <v>310</v>
      </c>
      <c r="S45" s="22" t="s">
        <v>169</v>
      </c>
      <c r="T45" s="22" t="s">
        <v>170</v>
      </c>
      <c r="U45" s="22" t="s">
        <v>171</v>
      </c>
      <c r="V45" s="22" t="s">
        <v>172</v>
      </c>
      <c r="W45" s="22" t="s">
        <v>173</v>
      </c>
      <c r="X45" s="22" t="s">
        <v>174</v>
      </c>
      <c r="Y45" s="22" t="s">
        <v>175</v>
      </c>
      <c r="Z45" s="22" t="s">
        <v>176</v>
      </c>
      <c r="AA45" s="22" t="s">
        <v>177</v>
      </c>
      <c r="AB45" s="22" t="s">
        <v>178</v>
      </c>
      <c r="AC45" s="22" t="s">
        <v>179</v>
      </c>
      <c r="AD45" s="22" t="s">
        <v>180</v>
      </c>
      <c r="AE45" s="22" t="s">
        <v>13</v>
      </c>
      <c r="AF45" s="22" t="s">
        <v>14</v>
      </c>
      <c r="AG45" s="22" t="s">
        <v>15</v>
      </c>
      <c r="AH45" s="22" t="s">
        <v>16</v>
      </c>
      <c r="AI45" s="22" t="s">
        <v>17</v>
      </c>
      <c r="AJ45" s="22" t="s">
        <v>18</v>
      </c>
      <c r="AK45" s="22" t="s">
        <v>19</v>
      </c>
      <c r="AL45" s="22" t="s">
        <v>20</v>
      </c>
      <c r="AM45" s="22" t="s">
        <v>21</v>
      </c>
      <c r="AN45" s="22" t="s">
        <v>22</v>
      </c>
      <c r="AO45" s="22" t="s">
        <v>23</v>
      </c>
      <c r="AP45" s="22" t="s">
        <v>24</v>
      </c>
      <c r="AQ45" s="22" t="s">
        <v>25</v>
      </c>
      <c r="AR45" s="22" t="s">
        <v>26</v>
      </c>
      <c r="AS45" s="22" t="s">
        <v>27</v>
      </c>
      <c r="AT45" s="22" t="s">
        <v>28</v>
      </c>
      <c r="AU45" s="22" t="s">
        <v>29</v>
      </c>
      <c r="AV45" s="22" t="s">
        <v>30</v>
      </c>
      <c r="AW45" s="22" t="s">
        <v>31</v>
      </c>
      <c r="AX45" s="22" t="s">
        <v>32</v>
      </c>
      <c r="AY45" s="22" t="s">
        <v>33</v>
      </c>
      <c r="AZ45" s="22" t="s">
        <v>34</v>
      </c>
      <c r="BA45" s="22" t="s">
        <v>35</v>
      </c>
      <c r="BB45" s="22" t="s">
        <v>36</v>
      </c>
      <c r="BC45" s="22" t="s">
        <v>37</v>
      </c>
      <c r="BD45" s="22" t="s">
        <v>38</v>
      </c>
      <c r="BE45" s="22" t="s">
        <v>39</v>
      </c>
      <c r="BF45" s="22" t="s">
        <v>40</v>
      </c>
      <c r="BG45" s="22" t="s">
        <v>41</v>
      </c>
      <c r="BH45" s="22" t="s">
        <v>42</v>
      </c>
      <c r="BI45" s="22" t="s">
        <v>43</v>
      </c>
      <c r="BJ45" s="22" t="s">
        <v>44</v>
      </c>
      <c r="BK45" s="22" t="s">
        <v>45</v>
      </c>
      <c r="BL45" s="22" t="s">
        <v>46</v>
      </c>
      <c r="BM45" s="22" t="s">
        <v>47</v>
      </c>
      <c r="BN45" s="22" t="s">
        <v>48</v>
      </c>
      <c r="BO45" s="22" t="s">
        <v>49</v>
      </c>
      <c r="BP45" s="22" t="s">
        <v>50</v>
      </c>
      <c r="BQ45" s="22" t="s">
        <v>51</v>
      </c>
      <c r="BR45" s="22" t="s">
        <v>52</v>
      </c>
      <c r="BS45" s="22" t="s">
        <v>53</v>
      </c>
      <c r="BT45" s="22" t="s">
        <v>54</v>
      </c>
      <c r="BU45" s="22" t="s">
        <v>55</v>
      </c>
      <c r="BV45" s="22" t="s">
        <v>56</v>
      </c>
      <c r="BW45" s="22" t="s">
        <v>57</v>
      </c>
      <c r="BX45" s="22" t="s">
        <v>58</v>
      </c>
      <c r="BY45" s="22" t="s">
        <v>59</v>
      </c>
      <c r="BZ45" s="22" t="s">
        <v>60</v>
      </c>
      <c r="CA45" s="22" t="s">
        <v>61</v>
      </c>
      <c r="CB45" s="22" t="s">
        <v>62</v>
      </c>
      <c r="CC45" s="22" t="s">
        <v>63</v>
      </c>
      <c r="CD45" s="22" t="s">
        <v>64</v>
      </c>
      <c r="CE45" s="22" t="s">
        <v>65</v>
      </c>
      <c r="CF45" s="22" t="s">
        <v>66</v>
      </c>
      <c r="CG45" s="22" t="s">
        <v>67</v>
      </c>
      <c r="CH45" s="22" t="s">
        <v>68</v>
      </c>
    </row>
    <row r="46" spans="2:86">
      <c r="B46" t="s">
        <v>294</v>
      </c>
      <c r="C46" s="5">
        <v>30718.194248630902</v>
      </c>
      <c r="D46" s="5">
        <v>30533.7070303611</v>
      </c>
      <c r="E46" s="5">
        <v>31349.551437129699</v>
      </c>
      <c r="F46" s="5">
        <v>29613.102797447998</v>
      </c>
      <c r="G46" s="5">
        <v>33154.529190740897</v>
      </c>
      <c r="H46" s="5">
        <v>40768.507352490902</v>
      </c>
      <c r="I46" s="5">
        <v>43391.897103800598</v>
      </c>
      <c r="J46" s="5">
        <v>45337.688117412399</v>
      </c>
      <c r="K46" s="5">
        <v>48757.122158993297</v>
      </c>
      <c r="L46" s="5">
        <v>44523.016471354298</v>
      </c>
      <c r="M46" s="5">
        <v>55756.412211182404</v>
      </c>
      <c r="N46" s="5">
        <v>47235.022717375999</v>
      </c>
      <c r="O46" s="5">
        <v>46764.241998428297</v>
      </c>
      <c r="P46" s="5">
        <v>43427.103362535301</v>
      </c>
      <c r="Q46" s="5">
        <v>44045.532696344599</v>
      </c>
      <c r="R46" s="5">
        <v>46008.8568168196</v>
      </c>
      <c r="S46" s="5">
        <v>46591.209425660803</v>
      </c>
      <c r="T46" s="5">
        <v>46653.3860934439</v>
      </c>
      <c r="U46" s="5">
        <v>44417.133301634902</v>
      </c>
      <c r="V46" s="5">
        <v>43960.244375346403</v>
      </c>
      <c r="W46" s="5">
        <v>43390.478862608099</v>
      </c>
      <c r="X46" s="5">
        <v>36293.961258442003</v>
      </c>
      <c r="Y46" s="5">
        <v>48996.623462646203</v>
      </c>
      <c r="Z46" s="5">
        <v>43183.684292604499</v>
      </c>
      <c r="AA46" s="5">
        <v>41102.149525477696</v>
      </c>
      <c r="AB46" s="5">
        <v>41634.078814353503</v>
      </c>
      <c r="AC46" s="5">
        <v>38710.056005785002</v>
      </c>
      <c r="AD46" s="5">
        <v>38713.697987004598</v>
      </c>
      <c r="AE46" s="5">
        <v>38518.142933649702</v>
      </c>
      <c r="AF46" s="5">
        <v>37488.373309035698</v>
      </c>
      <c r="AG46" s="5">
        <v>43140.412321704804</v>
      </c>
      <c r="AH46" s="5">
        <v>50269.786670580499</v>
      </c>
      <c r="AI46" s="5">
        <v>56210.443939238103</v>
      </c>
      <c r="AJ46" s="5">
        <v>67331.935603420396</v>
      </c>
      <c r="AK46" s="5">
        <v>71094.276273545998</v>
      </c>
      <c r="AL46" s="5">
        <v>69516.044558323701</v>
      </c>
      <c r="AM46" s="5">
        <v>77995.759769984303</v>
      </c>
      <c r="AN46" s="5">
        <v>79189.847992809897</v>
      </c>
      <c r="AO46" s="5">
        <v>73051.684674803604</v>
      </c>
      <c r="AP46" s="5">
        <v>81355.661202589705</v>
      </c>
      <c r="AQ46" s="5">
        <v>84171.402068131603</v>
      </c>
      <c r="AR46" s="5">
        <v>84452.597424586304</v>
      </c>
      <c r="AS46" s="5">
        <v>87117.047368187996</v>
      </c>
      <c r="AT46" s="5">
        <v>92375.811555155698</v>
      </c>
      <c r="AU46" s="5">
        <v>95458.585542814995</v>
      </c>
      <c r="AV46" s="5">
        <v>104415.074745654</v>
      </c>
      <c r="AW46" s="5">
        <v>110622.120964375</v>
      </c>
      <c r="AX46" s="5">
        <v>116624.099648359</v>
      </c>
      <c r="AY46" s="5">
        <v>123341.43464848799</v>
      </c>
      <c r="AZ46" s="5">
        <v>118383.373120681</v>
      </c>
      <c r="BA46" s="5">
        <v>120297.86307624901</v>
      </c>
      <c r="BB46" s="5">
        <v>107414.07706012001</v>
      </c>
      <c r="BC46" s="5">
        <v>107325.41405161</v>
      </c>
      <c r="BD46" s="5">
        <v>99557.587779203706</v>
      </c>
      <c r="BE46" s="5">
        <v>98079.637301900701</v>
      </c>
      <c r="BF46" s="5">
        <v>97686.1698289083</v>
      </c>
      <c r="BG46" s="5">
        <v>85643.468339448504</v>
      </c>
      <c r="BH46" s="5">
        <v>92824.019642480402</v>
      </c>
      <c r="BI46" s="5">
        <v>81288.306572810805</v>
      </c>
      <c r="BJ46" s="5">
        <v>95183.637596848799</v>
      </c>
      <c r="BK46" s="5">
        <v>89484.969298938202</v>
      </c>
      <c r="BL46" s="5">
        <v>91042.754890461598</v>
      </c>
      <c r="BM46" s="5">
        <v>82644.300450301802</v>
      </c>
      <c r="BN46" s="5">
        <v>67108.842157398205</v>
      </c>
      <c r="BO46" s="5">
        <v>63906.933569314897</v>
      </c>
      <c r="BP46" s="5">
        <v>60245.907817179301</v>
      </c>
      <c r="BQ46" s="5">
        <v>60291.539456420898</v>
      </c>
      <c r="BR46" s="5">
        <v>67414.193773408799</v>
      </c>
      <c r="BS46" s="5">
        <v>66369.571565563296</v>
      </c>
      <c r="BT46" s="5">
        <v>59874.622766620501</v>
      </c>
      <c r="BU46" s="5">
        <v>61933.113801574902</v>
      </c>
      <c r="BV46" s="5">
        <v>59252.2290749436</v>
      </c>
      <c r="BW46" s="5">
        <v>65364.652213569898</v>
      </c>
      <c r="BX46" s="5">
        <v>64125.955794188601</v>
      </c>
      <c r="BY46" s="5">
        <v>65419.472559547503</v>
      </c>
      <c r="BZ46" s="5">
        <v>61421.782905886597</v>
      </c>
      <c r="CA46" s="5">
        <v>62079.104858700703</v>
      </c>
      <c r="CB46" s="5">
        <v>63104.607485066503</v>
      </c>
      <c r="CC46" s="5">
        <v>63263.458182216702</v>
      </c>
      <c r="CD46" s="5">
        <v>62189.801251043304</v>
      </c>
      <c r="CE46" s="5">
        <v>59817.431807375498</v>
      </c>
      <c r="CF46" s="5">
        <v>60815.139912387502</v>
      </c>
      <c r="CG46" s="5">
        <v>55659.793964652403</v>
      </c>
    </row>
    <row r="47" spans="2:86">
      <c r="B47" t="s">
        <v>311</v>
      </c>
      <c r="C47" s="5">
        <v>1350.1570266270498</v>
      </c>
      <c r="D47" s="5">
        <v>772.31320848181599</v>
      </c>
      <c r="E47" s="5">
        <v>982.8459474168551</v>
      </c>
      <c r="F47" s="5">
        <v>718.69929175901109</v>
      </c>
      <c r="G47" s="5">
        <v>521.87012790114795</v>
      </c>
      <c r="H47" s="5">
        <v>555.94217864536995</v>
      </c>
      <c r="I47" s="5">
        <v>585.34527811755095</v>
      </c>
      <c r="J47" s="5">
        <v>621.89437744338409</v>
      </c>
      <c r="K47" s="5">
        <v>385.80195661493701</v>
      </c>
      <c r="L47" s="5">
        <v>773.98611840736703</v>
      </c>
      <c r="M47" s="5">
        <v>460.52450087944703</v>
      </c>
      <c r="N47" s="5">
        <v>641.061811195264</v>
      </c>
      <c r="O47" s="5">
        <v>795.75798409618506</v>
      </c>
      <c r="P47" s="5">
        <v>526.86244283180611</v>
      </c>
      <c r="Q47" s="5">
        <v>963.01460405943897</v>
      </c>
      <c r="R47" s="5">
        <v>527.11586712617293</v>
      </c>
      <c r="S47" s="5">
        <v>585.34453568556296</v>
      </c>
      <c r="T47" s="5">
        <v>692.35469115802493</v>
      </c>
      <c r="U47" s="5">
        <v>1042.44153779526</v>
      </c>
      <c r="V47" s="5">
        <v>974.95187991904595</v>
      </c>
      <c r="W47" s="5">
        <v>997.00272406801105</v>
      </c>
      <c r="X47" s="5">
        <v>673.39884322451599</v>
      </c>
      <c r="Y47" s="5">
        <v>1120.9311402839801</v>
      </c>
      <c r="Z47" s="5">
        <v>1419.1684940195598</v>
      </c>
      <c r="AA47" s="5">
        <v>1015.9040673050602</v>
      </c>
      <c r="AB47" s="5">
        <v>1420.16429970433</v>
      </c>
      <c r="AC47" s="5">
        <v>1016.7573177113101</v>
      </c>
      <c r="AD47" s="5">
        <v>1195.5271420644499</v>
      </c>
      <c r="AE47" s="5">
        <v>1303.7715137883602</v>
      </c>
      <c r="AF47" s="5">
        <v>2195.15332575294</v>
      </c>
      <c r="AG47" s="5">
        <v>1291.46050386249</v>
      </c>
      <c r="AH47" s="5">
        <v>1857.77999089021</v>
      </c>
      <c r="AI47" s="5">
        <v>1405.0961118246501</v>
      </c>
      <c r="AJ47" s="5">
        <v>743.55806348985095</v>
      </c>
      <c r="AK47" s="5">
        <v>841.89174905153595</v>
      </c>
      <c r="AL47" s="5">
        <v>1179.8747491957199</v>
      </c>
      <c r="AM47" s="5">
        <v>3136.3730155878402</v>
      </c>
      <c r="AN47" s="5">
        <v>3414.68537387899</v>
      </c>
      <c r="AO47" s="5">
        <v>2074.17127073033</v>
      </c>
      <c r="AP47" s="5">
        <v>893.77871046107009</v>
      </c>
      <c r="AQ47" s="5">
        <v>740.32476572577502</v>
      </c>
      <c r="AR47" s="5">
        <v>844.25367792705401</v>
      </c>
      <c r="AS47" s="5">
        <v>1123.7048846109501</v>
      </c>
      <c r="AT47" s="5">
        <v>1014.5782348479399</v>
      </c>
      <c r="AU47" s="5">
        <v>522.10002348066803</v>
      </c>
      <c r="AV47" s="5">
        <v>373.095097183029</v>
      </c>
      <c r="AW47" s="5">
        <v>355.30277599199098</v>
      </c>
      <c r="AX47" s="5">
        <v>783.19079079859</v>
      </c>
      <c r="AY47" s="5">
        <v>0</v>
      </c>
      <c r="AZ47" s="5">
        <v>0</v>
      </c>
      <c r="BA47" s="5">
        <v>1102.4366931504901</v>
      </c>
      <c r="BB47" s="5">
        <v>885.49600861645706</v>
      </c>
      <c r="BC47" s="5">
        <v>530.47144125516695</v>
      </c>
      <c r="BD47" s="5">
        <v>1088.6436482070201</v>
      </c>
      <c r="BE47" s="5">
        <v>799.87024397905407</v>
      </c>
      <c r="BF47" s="5">
        <v>787.43737464160404</v>
      </c>
      <c r="BG47" s="5">
        <v>683.29541449070393</v>
      </c>
      <c r="BH47" s="5">
        <v>748.78461672603908</v>
      </c>
      <c r="BI47" s="5">
        <v>524.59162077918199</v>
      </c>
      <c r="BJ47" s="5">
        <v>417.50494391427202</v>
      </c>
      <c r="BK47" s="5">
        <v>756.89974199258199</v>
      </c>
      <c r="BL47" s="5">
        <v>597.06328348806505</v>
      </c>
      <c r="BM47" s="5">
        <v>570.97223348878003</v>
      </c>
      <c r="BN47" s="5">
        <v>785.14242385461694</v>
      </c>
      <c r="BO47" s="5">
        <v>1003.2583673091999</v>
      </c>
      <c r="BP47" s="5">
        <v>741.76963924397398</v>
      </c>
      <c r="BQ47" s="5">
        <v>1056.89751879139</v>
      </c>
      <c r="BR47" s="5">
        <v>1037.94630599384</v>
      </c>
      <c r="BS47" s="5">
        <v>746.27160034635995</v>
      </c>
      <c r="BT47" s="5">
        <v>1108.0896195011801</v>
      </c>
      <c r="BU47" s="5">
        <v>1053.1648459493099</v>
      </c>
      <c r="BV47" s="5">
        <v>1140.6347780736298</v>
      </c>
      <c r="BW47" s="5">
        <v>1354.1684506124102</v>
      </c>
      <c r="BX47" s="5">
        <v>935.87560034818193</v>
      </c>
      <c r="BY47" s="5">
        <v>1159.82473118802</v>
      </c>
      <c r="BZ47" s="5">
        <v>2313.6345291070998</v>
      </c>
      <c r="CA47" s="5">
        <v>1374.0729341001502</v>
      </c>
      <c r="CB47" s="5">
        <v>967.68264925746394</v>
      </c>
      <c r="CC47" s="5">
        <v>1886.1065557510901</v>
      </c>
      <c r="CD47" s="5">
        <v>1503.54046303668</v>
      </c>
      <c r="CE47" s="5">
        <v>1024.57484435025</v>
      </c>
      <c r="CF47" s="5">
        <v>3165.5873438803897</v>
      </c>
      <c r="CG47" s="5">
        <v>2866.5964077467197</v>
      </c>
    </row>
    <row r="48" spans="2:86">
      <c r="B48" t="s">
        <v>182</v>
      </c>
      <c r="C48" s="5">
        <v>387826.63826377498</v>
      </c>
      <c r="D48" s="5">
        <v>393635.87954169803</v>
      </c>
      <c r="E48" s="5">
        <v>395700.11107645603</v>
      </c>
      <c r="F48" s="5">
        <v>392690.37847760803</v>
      </c>
      <c r="G48" s="5">
        <v>403766.42771028099</v>
      </c>
      <c r="H48" s="5">
        <v>411946.07663958601</v>
      </c>
      <c r="I48" s="5">
        <v>413125.28027534299</v>
      </c>
      <c r="J48" s="5">
        <v>421202.46022499102</v>
      </c>
      <c r="K48" s="5">
        <v>420792.05770462001</v>
      </c>
      <c r="L48" s="5">
        <v>424563.15082029602</v>
      </c>
      <c r="M48" s="5">
        <v>438520.87881681602</v>
      </c>
      <c r="N48" s="5">
        <v>442458.16809953802</v>
      </c>
      <c r="O48" s="5">
        <v>437807.00804196199</v>
      </c>
      <c r="P48" s="5">
        <v>432643.42974142602</v>
      </c>
      <c r="Q48" s="5">
        <v>430323.27917978301</v>
      </c>
      <c r="R48" s="5">
        <v>431622.02807430702</v>
      </c>
      <c r="S48" s="5">
        <v>448084.04939764203</v>
      </c>
      <c r="T48" s="5">
        <v>447889.754078809</v>
      </c>
      <c r="U48" s="5">
        <v>445778.58034973202</v>
      </c>
      <c r="V48" s="5">
        <v>459221.34384086402</v>
      </c>
      <c r="W48" s="5">
        <v>463345.94951354701</v>
      </c>
      <c r="X48" s="5">
        <v>467056.02564111998</v>
      </c>
      <c r="Y48" s="5">
        <v>469148.501083582</v>
      </c>
      <c r="Z48" s="5">
        <v>468333.46716787398</v>
      </c>
      <c r="AA48" s="5">
        <v>469664.34456928598</v>
      </c>
      <c r="AB48" s="5">
        <v>471819.96154691401</v>
      </c>
      <c r="AC48" s="5">
        <v>473414.24194041098</v>
      </c>
      <c r="AD48" s="5">
        <v>478206.34352725698</v>
      </c>
      <c r="AE48" s="5">
        <v>486585.90513219702</v>
      </c>
      <c r="AF48" s="5">
        <v>494112.909733999</v>
      </c>
      <c r="AG48" s="5">
        <v>499303.55933348701</v>
      </c>
      <c r="AH48" s="5">
        <v>495996.86448629701</v>
      </c>
      <c r="AI48" s="5">
        <v>492450.46230966598</v>
      </c>
      <c r="AJ48" s="5">
        <v>488508.52599060797</v>
      </c>
      <c r="AK48" s="5">
        <v>488100.321851635</v>
      </c>
      <c r="AL48" s="5">
        <v>488251.73309794301</v>
      </c>
      <c r="AM48" s="5">
        <v>490796.91267210402</v>
      </c>
      <c r="AN48" s="5">
        <v>486935.17591267498</v>
      </c>
      <c r="AO48" s="5">
        <v>486769.910560916</v>
      </c>
      <c r="AP48" s="5">
        <v>485321.75616146898</v>
      </c>
      <c r="AQ48" s="5">
        <v>485187.80217985302</v>
      </c>
      <c r="AR48" s="5">
        <v>489061.44956771302</v>
      </c>
      <c r="AS48" s="5">
        <v>483212.71567747998</v>
      </c>
      <c r="AT48" s="5">
        <v>484651.549113627</v>
      </c>
      <c r="AU48" s="5">
        <v>481129.92535410402</v>
      </c>
      <c r="AV48" s="5">
        <v>490180.15631744801</v>
      </c>
      <c r="AW48" s="5">
        <v>488580.68698771199</v>
      </c>
      <c r="AX48" s="5">
        <v>485641.58520395798</v>
      </c>
      <c r="AY48" s="5">
        <v>493414.11555832601</v>
      </c>
      <c r="AZ48" s="5">
        <v>476807.17046430497</v>
      </c>
      <c r="BA48" s="5">
        <v>480595.10399164999</v>
      </c>
      <c r="BB48" s="5">
        <v>479207.14661370299</v>
      </c>
      <c r="BC48" s="5">
        <v>479167.83731725701</v>
      </c>
      <c r="BD48" s="5">
        <v>471473.80040679697</v>
      </c>
      <c r="BE48" s="5">
        <v>474282.005524259</v>
      </c>
      <c r="BF48" s="5">
        <v>471201.43657787202</v>
      </c>
      <c r="BG48" s="5">
        <v>459656.90129485499</v>
      </c>
      <c r="BH48" s="5">
        <v>459367.08915373101</v>
      </c>
      <c r="BI48" s="5">
        <v>461748.161874121</v>
      </c>
      <c r="BJ48" s="5">
        <v>467477.36435151799</v>
      </c>
      <c r="BK48" s="5">
        <v>464872.59216633899</v>
      </c>
      <c r="BL48" s="5">
        <v>468420.73051093001</v>
      </c>
      <c r="BM48" s="5">
        <v>467108.568730011</v>
      </c>
      <c r="BN48" s="5">
        <v>457596.78046888602</v>
      </c>
      <c r="BO48" s="5">
        <v>456669.95371262397</v>
      </c>
      <c r="BP48" s="5">
        <v>456543.49142631498</v>
      </c>
      <c r="BQ48" s="5">
        <v>449772.05052274402</v>
      </c>
      <c r="BR48" s="5">
        <v>450367.26568974101</v>
      </c>
      <c r="BS48" s="5">
        <v>451513.51989194099</v>
      </c>
      <c r="BT48" s="5">
        <v>448754.34683255898</v>
      </c>
      <c r="BU48" s="5">
        <v>446739.59222786099</v>
      </c>
      <c r="BV48" s="5">
        <v>442993.55206283601</v>
      </c>
      <c r="BW48" s="5">
        <v>447212.06887168798</v>
      </c>
      <c r="BX48" s="5">
        <v>443122.45766069298</v>
      </c>
      <c r="BY48" s="5">
        <v>443892.04563171498</v>
      </c>
      <c r="BZ48" s="5">
        <v>447011.59924090898</v>
      </c>
      <c r="CA48" s="5">
        <v>446860.04886001599</v>
      </c>
      <c r="CB48" s="5">
        <v>429515.31211355299</v>
      </c>
      <c r="CC48" s="5">
        <v>437412.79366135498</v>
      </c>
      <c r="CD48" s="5">
        <v>439523.85201963497</v>
      </c>
      <c r="CE48" s="5">
        <v>440063.78651945799</v>
      </c>
      <c r="CF48" s="5">
        <v>443966.51078671298</v>
      </c>
      <c r="CG48" s="5">
        <v>441956.91532486601</v>
      </c>
    </row>
    <row r="49" spans="2:86">
      <c r="B49" t="s">
        <v>266</v>
      </c>
      <c r="C49" s="10">
        <v>7.9205993652602942</v>
      </c>
      <c r="D49" s="10">
        <v>7.7568404246866045</v>
      </c>
      <c r="E49" s="10">
        <v>7.9225531051398752</v>
      </c>
      <c r="F49" s="10">
        <v>7.5410818345620854</v>
      </c>
      <c r="G49" s="10">
        <v>8.2113139962519703</v>
      </c>
      <c r="H49" s="10">
        <v>9.8965640564067101</v>
      </c>
      <c r="I49" s="10">
        <v>10.503326515114356</v>
      </c>
      <c r="J49" s="10">
        <v>10.763870679481467</v>
      </c>
      <c r="K49" s="10">
        <v>11.586987269902071</v>
      </c>
      <c r="L49" s="10">
        <v>10.486783034592531</v>
      </c>
      <c r="M49" s="10">
        <v>12.714653943415454</v>
      </c>
      <c r="N49" s="10">
        <v>10.675590625948107</v>
      </c>
      <c r="O49" s="10">
        <v>10.681474060357237</v>
      </c>
      <c r="P49" s="10">
        <v>10.03761998384905</v>
      </c>
      <c r="Q49" s="10">
        <v>10.235452002572929</v>
      </c>
      <c r="R49" s="10">
        <v>10.659524728635681</v>
      </c>
      <c r="S49" s="10">
        <v>10.397872784869985</v>
      </c>
      <c r="T49" s="10">
        <v>10.416265536012897</v>
      </c>
      <c r="U49" s="10">
        <v>9.9639451646123955</v>
      </c>
      <c r="V49" s="10">
        <v>9.5727790018793506</v>
      </c>
      <c r="W49" s="10">
        <v>9.3645965629272165</v>
      </c>
      <c r="X49" s="10">
        <v>7.7707939231962353</v>
      </c>
      <c r="Y49" s="10">
        <v>10.443734414472129</v>
      </c>
      <c r="Z49" s="10">
        <v>9.2207128723357545</v>
      </c>
      <c r="AA49" s="10">
        <v>8.7513880925261951</v>
      </c>
      <c r="AB49" s="10">
        <v>8.8241452688545792</v>
      </c>
      <c r="AC49" s="10">
        <v>8.1767831586818769</v>
      </c>
      <c r="AD49" s="10">
        <v>8.0956052781424432</v>
      </c>
      <c r="AE49" s="10">
        <v>7.9160005514719929</v>
      </c>
      <c r="AF49" s="10">
        <v>7.5870054334781916</v>
      </c>
      <c r="AG49" s="10">
        <v>8.6401171221956261</v>
      </c>
      <c r="AH49" s="10">
        <v>10.135101705258725</v>
      </c>
      <c r="AI49" s="10">
        <v>11.414436220772899</v>
      </c>
      <c r="AJ49" s="10">
        <v>13.783164882717916</v>
      </c>
      <c r="AK49" s="10">
        <v>14.565504895355531</v>
      </c>
      <c r="AL49" s="10">
        <v>14.237746606089122</v>
      </c>
      <c r="AM49" s="10">
        <v>15.89165656021402</v>
      </c>
      <c r="AN49" s="10">
        <v>16.262913814838363</v>
      </c>
      <c r="AO49" s="10">
        <v>15.00743638624345</v>
      </c>
      <c r="AP49" s="10">
        <v>16.763242152186201</v>
      </c>
      <c r="AQ49" s="10">
        <v>17.348210670170623</v>
      </c>
      <c r="AR49" s="10">
        <v>17.268299821880241</v>
      </c>
      <c r="AS49" s="10">
        <v>18.028715830883517</v>
      </c>
      <c r="AT49" s="10">
        <v>19.060253025931857</v>
      </c>
      <c r="AU49" s="10">
        <v>19.84050056178879</v>
      </c>
      <c r="AV49" s="10">
        <v>21.301367140213902</v>
      </c>
      <c r="AW49" s="10">
        <v>22.641525527012327</v>
      </c>
      <c r="AX49" s="10">
        <v>24.014438466874626</v>
      </c>
      <c r="AY49" s="10"/>
      <c r="AZ49" s="10"/>
      <c r="BA49" s="10">
        <v>25.031021347720412</v>
      </c>
      <c r="BB49" s="10">
        <v>22.414957251609671</v>
      </c>
      <c r="BC49" s="10">
        <v>22.398292559137236</v>
      </c>
      <c r="BD49" s="10">
        <v>21.11625029711162</v>
      </c>
      <c r="BE49" s="10">
        <v>20.679603307632561</v>
      </c>
      <c r="BF49" s="10">
        <v>20.73129711538229</v>
      </c>
      <c r="BG49" s="10">
        <v>18.63204231203547</v>
      </c>
      <c r="BH49" s="10">
        <v>20.206937291368749</v>
      </c>
      <c r="BI49" s="10">
        <v>17.604467821351314</v>
      </c>
      <c r="BJ49" s="10">
        <v>20.361122239338158</v>
      </c>
      <c r="BK49" s="10">
        <v>19.249353652348475</v>
      </c>
      <c r="BL49" s="10">
        <v>19.436107106352164</v>
      </c>
      <c r="BM49" s="10">
        <v>17.692739115233454</v>
      </c>
      <c r="BN49" s="10">
        <v>14.665497009973222</v>
      </c>
      <c r="BO49" s="10">
        <v>13.994118301360952</v>
      </c>
      <c r="BP49" s="10">
        <v>13.196093898734912</v>
      </c>
      <c r="BQ49" s="10">
        <v>13.40491019536397</v>
      </c>
      <c r="BR49" s="10">
        <v>14.968715292876233</v>
      </c>
      <c r="BS49" s="10">
        <v>14.699354203490355</v>
      </c>
      <c r="BT49" s="10">
        <v>13.342405079579352</v>
      </c>
      <c r="BU49" s="10">
        <v>13.863359075187077</v>
      </c>
      <c r="BV49" s="10">
        <v>13.375415691499507</v>
      </c>
      <c r="BW49" s="10">
        <v>14.616030461450721</v>
      </c>
      <c r="BX49" s="10">
        <v>14.471384757323905</v>
      </c>
      <c r="BY49" s="10">
        <v>14.737698772332642</v>
      </c>
      <c r="BZ49" s="10">
        <v>13.740534476105266</v>
      </c>
      <c r="CA49" s="10">
        <v>13.892292456457142</v>
      </c>
      <c r="CB49" s="10">
        <v>14.692050715151975</v>
      </c>
      <c r="CC49" s="10">
        <v>14.463101925453802</v>
      </c>
      <c r="CD49" s="10">
        <v>14.149357529808206</v>
      </c>
      <c r="CE49" s="10">
        <v>13.592900311221268</v>
      </c>
      <c r="CF49" s="10">
        <v>13.698136781673572</v>
      </c>
      <c r="CG49" s="10">
        <v>12.59394118174143</v>
      </c>
    </row>
    <row r="50" spans="2:86">
      <c r="B50" t="s">
        <v>265</v>
      </c>
      <c r="C50" s="10">
        <v>0.34813416444817774</v>
      </c>
      <c r="D50" s="10">
        <v>0.19619990164031897</v>
      </c>
      <c r="E50" s="10">
        <v>0.24838151921239984</v>
      </c>
      <c r="F50" s="10">
        <v>0.18301932798692006</v>
      </c>
      <c r="G50" s="10">
        <v>0.12925050031044463</v>
      </c>
      <c r="H50" s="10">
        <v>0.13495508518503674</v>
      </c>
      <c r="I50" s="10">
        <v>0.14168711189192426</v>
      </c>
      <c r="J50" s="10">
        <v>0.14764737535274383</v>
      </c>
      <c r="K50" s="10">
        <v>9.1684704963170979E-2</v>
      </c>
      <c r="L50" s="10">
        <v>0.18230176521724811</v>
      </c>
      <c r="M50" s="10">
        <v>0.1050176908616072</v>
      </c>
      <c r="N50" s="10">
        <v>0.14488642258516221</v>
      </c>
      <c r="O50" s="10">
        <v>0.18175999229777404</v>
      </c>
      <c r="P50" s="10">
        <v>0.12177752084359425</v>
      </c>
      <c r="Q50" s="10">
        <v>0.22378863767142493</v>
      </c>
      <c r="R50" s="10">
        <v>0.12212441275944931</v>
      </c>
      <c r="S50" s="10">
        <v>0.13063275438445973</v>
      </c>
      <c r="T50" s="10">
        <v>0.15458149798090731</v>
      </c>
      <c r="U50" s="10">
        <v>0.23384738158065396</v>
      </c>
      <c r="V50" s="10">
        <v>0.21230543679975389</v>
      </c>
      <c r="W50" s="10">
        <v>0.21517458501897649</v>
      </c>
      <c r="X50" s="10">
        <v>0.1441794573360129</v>
      </c>
      <c r="Y50" s="10">
        <v>0.23892885465795799</v>
      </c>
      <c r="Z50" s="10">
        <v>0.30302521461932153</v>
      </c>
      <c r="AA50" s="10">
        <v>0.21630427752328379</v>
      </c>
      <c r="AB50" s="10">
        <v>0.30099707842969681</v>
      </c>
      <c r="AC50" s="10">
        <v>0.21477117239732091</v>
      </c>
      <c r="AD50" s="10">
        <v>0.25000235949323135</v>
      </c>
      <c r="AE50" s="10">
        <v>0.26794272091258947</v>
      </c>
      <c r="AF50" s="10">
        <v>0.44426148001975496</v>
      </c>
      <c r="AG50" s="10">
        <v>0.25865237283436188</v>
      </c>
      <c r="AH50" s="10">
        <v>0.37455478530379605</v>
      </c>
      <c r="AI50" s="10">
        <v>0.28532740232074105</v>
      </c>
      <c r="AJ50" s="10">
        <v>0.15220984362187909</v>
      </c>
      <c r="AK50" s="10">
        <v>0.17248334232966164</v>
      </c>
      <c r="AL50" s="10">
        <v>0.24165295670523257</v>
      </c>
      <c r="AM50" s="10">
        <v>0.63903682655869032</v>
      </c>
      <c r="AN50" s="10">
        <v>0.70126077202756165</v>
      </c>
      <c r="AO50" s="10">
        <v>0.42610917925066799</v>
      </c>
      <c r="AP50" s="10">
        <v>0.18416209434544809</v>
      </c>
      <c r="AQ50" s="10">
        <v>0.15258519740183946</v>
      </c>
      <c r="AR50" s="10">
        <v>0.17262732089664795</v>
      </c>
      <c r="AS50" s="10">
        <v>0.23254869918633644</v>
      </c>
      <c r="AT50" s="10">
        <v>0.20934179137640005</v>
      </c>
      <c r="AU50" s="10">
        <v>0.10851539178246096</v>
      </c>
      <c r="AV50" s="10">
        <v>7.6113872088572884E-2</v>
      </c>
      <c r="AW50" s="10">
        <v>7.272141233878264E-2</v>
      </c>
      <c r="AX50" s="10">
        <v>0.16126930120073393</v>
      </c>
      <c r="AY50" s="10"/>
      <c r="AZ50" s="10"/>
      <c r="BA50" s="10">
        <v>0.22938991346229867</v>
      </c>
      <c r="BB50" s="10">
        <v>0.18478355652117817</v>
      </c>
      <c r="BC50" s="10">
        <v>0.11070681292491295</v>
      </c>
      <c r="BD50" s="10">
        <v>0.23090225740385081</v>
      </c>
      <c r="BE50" s="10">
        <v>0.16864865937616552</v>
      </c>
      <c r="BF50" s="10">
        <v>0.16711268547065858</v>
      </c>
      <c r="BG50" s="10">
        <v>0.14865335700733712</v>
      </c>
      <c r="BH50" s="10">
        <v>0.16300353995874792</v>
      </c>
      <c r="BI50" s="10">
        <v>0.11360989909521134</v>
      </c>
      <c r="BJ50" s="10">
        <v>8.9310194621601099E-2</v>
      </c>
      <c r="BK50" s="10">
        <v>0.16281874964178378</v>
      </c>
      <c r="BL50" s="10">
        <v>0.12746303581329932</v>
      </c>
      <c r="BM50" s="10">
        <v>0.12223544411552045</v>
      </c>
      <c r="BN50" s="10">
        <v>0.17157953407148199</v>
      </c>
      <c r="BO50" s="10">
        <v>0.21969003197012091</v>
      </c>
      <c r="BP50" s="10">
        <v>0.1624751317616131</v>
      </c>
      <c r="BQ50" s="10">
        <v>0.23498514804622012</v>
      </c>
      <c r="BR50" s="10">
        <v>0.23046664024398336</v>
      </c>
      <c r="BS50" s="10">
        <v>0.1652822268810383</v>
      </c>
      <c r="BT50" s="10">
        <v>0.24692565705990477</v>
      </c>
      <c r="BU50" s="10">
        <v>0.23574468533161477</v>
      </c>
      <c r="BV50" s="10">
        <v>0.25748338158922857</v>
      </c>
      <c r="BW50" s="10">
        <v>0.30280230451493961</v>
      </c>
      <c r="BX50" s="10">
        <v>0.2112002188489393</v>
      </c>
      <c r="BY50" s="10">
        <v>0.26128531533775101</v>
      </c>
      <c r="BZ50" s="10">
        <v>0.51757818656965271</v>
      </c>
      <c r="CA50" s="10">
        <v>0.30749514028061931</v>
      </c>
      <c r="CB50" s="10">
        <v>0.22529642645234335</v>
      </c>
      <c r="CC50" s="10">
        <v>0.43119601965993565</v>
      </c>
      <c r="CD50" s="10">
        <v>0.34208392926295883</v>
      </c>
      <c r="CE50" s="10">
        <v>0.23282416679949811</v>
      </c>
      <c r="CF50" s="10">
        <v>0.71302390314777075</v>
      </c>
      <c r="CG50" s="10">
        <v>0.64861444822955017</v>
      </c>
    </row>
    <row r="52" spans="2:86">
      <c r="B52" t="s">
        <v>330</v>
      </c>
    </row>
    <row r="53" spans="2:86">
      <c r="B53" t="s">
        <v>291</v>
      </c>
    </row>
    <row r="55" spans="2:86">
      <c r="B55" s="2"/>
    </row>
    <row r="56" spans="2:86">
      <c r="B56" s="2" t="s">
        <v>316</v>
      </c>
    </row>
    <row r="57" spans="2:86">
      <c r="B57" t="s">
        <v>184</v>
      </c>
    </row>
    <row r="58" spans="2:86">
      <c r="C58" s="6" t="s">
        <v>295</v>
      </c>
      <c r="D58" s="6" t="s">
        <v>296</v>
      </c>
      <c r="E58" s="6" t="s">
        <v>297</v>
      </c>
      <c r="F58" s="6" t="s">
        <v>298</v>
      </c>
      <c r="G58" s="6" t="s">
        <v>299</v>
      </c>
      <c r="H58" s="6" t="s">
        <v>300</v>
      </c>
      <c r="I58" s="6" t="s">
        <v>301</v>
      </c>
      <c r="J58" s="6" t="s">
        <v>302</v>
      </c>
      <c r="K58" s="6" t="s">
        <v>303</v>
      </c>
      <c r="L58" s="6" t="s">
        <v>304</v>
      </c>
      <c r="M58" s="6" t="s">
        <v>305</v>
      </c>
      <c r="N58" s="6" t="s">
        <v>306</v>
      </c>
      <c r="O58" s="6" t="s">
        <v>307</v>
      </c>
      <c r="P58" s="6" t="s">
        <v>308</v>
      </c>
      <c r="Q58" s="6" t="s">
        <v>309</v>
      </c>
      <c r="R58" s="6" t="s">
        <v>310</v>
      </c>
      <c r="S58" s="22" t="s">
        <v>169</v>
      </c>
      <c r="T58" s="22" t="s">
        <v>170</v>
      </c>
      <c r="U58" s="22" t="s">
        <v>171</v>
      </c>
      <c r="V58" s="22" t="s">
        <v>172</v>
      </c>
      <c r="W58" s="22" t="s">
        <v>173</v>
      </c>
      <c r="X58" s="22" t="s">
        <v>174</v>
      </c>
      <c r="Y58" s="22" t="s">
        <v>175</v>
      </c>
      <c r="Z58" s="22" t="s">
        <v>176</v>
      </c>
      <c r="AA58" s="22" t="s">
        <v>177</v>
      </c>
      <c r="AB58" s="22" t="s">
        <v>178</v>
      </c>
      <c r="AC58" s="22" t="s">
        <v>179</v>
      </c>
      <c r="AD58" s="22" t="s">
        <v>180</v>
      </c>
      <c r="AE58" s="22" t="s">
        <v>13</v>
      </c>
      <c r="AF58" s="22" t="s">
        <v>14</v>
      </c>
      <c r="AG58" s="22" t="s">
        <v>15</v>
      </c>
      <c r="AH58" s="22" t="s">
        <v>16</v>
      </c>
      <c r="AI58" s="22" t="s">
        <v>17</v>
      </c>
      <c r="AJ58" s="22" t="s">
        <v>18</v>
      </c>
      <c r="AK58" s="22" t="s">
        <v>19</v>
      </c>
      <c r="AL58" s="22" t="s">
        <v>20</v>
      </c>
      <c r="AM58" s="22" t="s">
        <v>21</v>
      </c>
      <c r="AN58" s="22" t="s">
        <v>22</v>
      </c>
      <c r="AO58" s="22" t="s">
        <v>23</v>
      </c>
      <c r="AP58" s="22" t="s">
        <v>24</v>
      </c>
      <c r="AQ58" s="22" t="s">
        <v>25</v>
      </c>
      <c r="AR58" s="22" t="s">
        <v>26</v>
      </c>
      <c r="AS58" s="22" t="s">
        <v>27</v>
      </c>
      <c r="AT58" s="22" t="s">
        <v>28</v>
      </c>
      <c r="AU58" s="22" t="s">
        <v>29</v>
      </c>
      <c r="AV58" s="22" t="s">
        <v>30</v>
      </c>
      <c r="AW58" s="22" t="s">
        <v>31</v>
      </c>
      <c r="AX58" s="22" t="s">
        <v>32</v>
      </c>
      <c r="AY58" s="22" t="s">
        <v>33</v>
      </c>
      <c r="AZ58" s="22" t="s">
        <v>34</v>
      </c>
      <c r="BA58" s="22" t="s">
        <v>35</v>
      </c>
      <c r="BB58" s="22" t="s">
        <v>36</v>
      </c>
      <c r="BC58" s="22" t="s">
        <v>37</v>
      </c>
      <c r="BD58" s="22" t="s">
        <v>38</v>
      </c>
      <c r="BE58" s="22" t="s">
        <v>39</v>
      </c>
      <c r="BF58" s="22" t="s">
        <v>40</v>
      </c>
      <c r="BG58" s="22" t="s">
        <v>41</v>
      </c>
      <c r="BH58" s="22" t="s">
        <v>42</v>
      </c>
      <c r="BI58" s="22" t="s">
        <v>43</v>
      </c>
      <c r="BJ58" s="22" t="s">
        <v>44</v>
      </c>
      <c r="BK58" s="22" t="s">
        <v>45</v>
      </c>
      <c r="BL58" s="22" t="s">
        <v>46</v>
      </c>
      <c r="BM58" s="22" t="s">
        <v>47</v>
      </c>
      <c r="BN58" s="22" t="s">
        <v>48</v>
      </c>
      <c r="BO58" s="22" t="s">
        <v>49</v>
      </c>
      <c r="BP58" s="22" t="s">
        <v>50</v>
      </c>
      <c r="BQ58" s="22" t="s">
        <v>51</v>
      </c>
      <c r="BR58" s="22" t="s">
        <v>52</v>
      </c>
      <c r="BS58" s="22" t="s">
        <v>53</v>
      </c>
      <c r="BT58" s="22" t="s">
        <v>54</v>
      </c>
      <c r="BU58" s="22" t="s">
        <v>55</v>
      </c>
      <c r="BV58" s="22" t="s">
        <v>56</v>
      </c>
      <c r="BW58" s="22" t="s">
        <v>57</v>
      </c>
      <c r="BX58" s="22" t="s">
        <v>58</v>
      </c>
      <c r="BY58" s="22" t="s">
        <v>59</v>
      </c>
      <c r="BZ58" s="22" t="s">
        <v>60</v>
      </c>
      <c r="CA58" s="22" t="s">
        <v>61</v>
      </c>
      <c r="CB58" s="22" t="s">
        <v>62</v>
      </c>
      <c r="CC58" s="22" t="s">
        <v>63</v>
      </c>
      <c r="CD58" s="22" t="s">
        <v>64</v>
      </c>
      <c r="CE58" s="22" t="s">
        <v>65</v>
      </c>
      <c r="CF58" s="22" t="s">
        <v>66</v>
      </c>
      <c r="CG58" s="22" t="s">
        <v>67</v>
      </c>
      <c r="CH58" s="22" t="s">
        <v>68</v>
      </c>
    </row>
    <row r="59" spans="2:86">
      <c r="B59" t="s">
        <v>294</v>
      </c>
      <c r="C59" s="5">
        <v>24092.042147420299</v>
      </c>
      <c r="D59" s="5">
        <v>26336.1686738959</v>
      </c>
      <c r="E59" s="5">
        <v>26266.0018165609</v>
      </c>
      <c r="F59" s="5">
        <v>21969.5077932231</v>
      </c>
      <c r="G59" s="5">
        <v>24956.260538719602</v>
      </c>
      <c r="H59" s="5">
        <v>30807.0283545905</v>
      </c>
      <c r="I59" s="5">
        <v>37208.131437967299</v>
      </c>
      <c r="J59" s="5">
        <v>39641.573175546102</v>
      </c>
      <c r="K59" s="5">
        <v>44215.267675557603</v>
      </c>
      <c r="L59" s="5">
        <v>45808.137425414803</v>
      </c>
      <c r="M59" s="5">
        <v>43750.863388822298</v>
      </c>
      <c r="N59" s="5">
        <v>47646.634848784197</v>
      </c>
      <c r="O59" s="5">
        <v>46561.046294450804</v>
      </c>
      <c r="P59" s="5">
        <v>46189.758269204998</v>
      </c>
      <c r="Q59" s="5">
        <v>44297.036977958502</v>
      </c>
      <c r="R59" s="5">
        <v>39068.167308317097</v>
      </c>
      <c r="S59" s="5">
        <v>38378.686407925401</v>
      </c>
      <c r="T59" s="5">
        <v>33098.933576171003</v>
      </c>
      <c r="U59" s="5">
        <v>36455.278932559602</v>
      </c>
      <c r="V59" s="5">
        <v>36326.271685966203</v>
      </c>
      <c r="W59" s="5">
        <v>28561.223509313299</v>
      </c>
      <c r="X59" s="5">
        <v>37378.940669178701</v>
      </c>
      <c r="Y59" s="5">
        <v>38485.051433636603</v>
      </c>
      <c r="Z59" s="5">
        <v>31848.223386995</v>
      </c>
      <c r="AA59" s="5">
        <v>34831.677403633199</v>
      </c>
      <c r="AB59" s="5">
        <v>32620.1208139255</v>
      </c>
      <c r="AC59" s="5">
        <v>40292.476862748998</v>
      </c>
      <c r="AD59" s="5">
        <v>49386.9365558219</v>
      </c>
      <c r="AE59" s="5">
        <v>45702.634971265703</v>
      </c>
      <c r="AF59" s="5">
        <v>50085.154253172099</v>
      </c>
      <c r="AG59" s="5">
        <v>71308.447879064799</v>
      </c>
      <c r="AH59" s="5">
        <v>65238.353998813902</v>
      </c>
      <c r="AI59" s="5">
        <v>95319.233319760096</v>
      </c>
      <c r="AJ59" s="5">
        <v>110085.11555767999</v>
      </c>
      <c r="AK59" s="5">
        <v>108200.157453151</v>
      </c>
      <c r="AL59" s="5">
        <v>109959.54379310401</v>
      </c>
      <c r="AM59" s="5">
        <v>110441.999450538</v>
      </c>
      <c r="AN59" s="5">
        <v>124249.99971875999</v>
      </c>
      <c r="AO59" s="5">
        <v>123802.787283924</v>
      </c>
      <c r="AP59" s="5">
        <v>123471.880591006</v>
      </c>
      <c r="AQ59" s="5">
        <v>124012.03360372</v>
      </c>
      <c r="AR59" s="5">
        <v>120997.137974852</v>
      </c>
      <c r="AS59" s="5">
        <v>129871.772677742</v>
      </c>
      <c r="AT59" s="5">
        <v>146351.658506067</v>
      </c>
      <c r="AU59" s="5">
        <v>143456.67560507901</v>
      </c>
      <c r="AV59" s="5">
        <v>137033.09248809799</v>
      </c>
      <c r="AW59" s="5">
        <v>143893.901323094</v>
      </c>
      <c r="AX59" s="5">
        <v>142856.64544599701</v>
      </c>
      <c r="AY59" s="5">
        <v>148715.978116724</v>
      </c>
      <c r="AZ59" s="5">
        <v>139209.59954315599</v>
      </c>
      <c r="BA59" s="5">
        <v>125239.828004239</v>
      </c>
      <c r="BB59" s="5">
        <v>130652.375927837</v>
      </c>
      <c r="BC59" s="5">
        <v>129346.65808141</v>
      </c>
      <c r="BD59" s="5">
        <v>123568.303343828</v>
      </c>
      <c r="BE59" s="5">
        <v>119459.79963820599</v>
      </c>
      <c r="BF59" s="5">
        <v>109801.881605809</v>
      </c>
      <c r="BG59" s="5">
        <v>107092.226156893</v>
      </c>
      <c r="BH59" s="5">
        <v>109006.52737469701</v>
      </c>
      <c r="BI59" s="5">
        <v>107695.601271634</v>
      </c>
      <c r="BJ59" s="5">
        <v>102768.762642395</v>
      </c>
      <c r="BK59" s="5">
        <v>87705.960260639302</v>
      </c>
      <c r="BL59" s="5">
        <v>86170.1021353127</v>
      </c>
      <c r="BM59" s="5">
        <v>86101.121005448906</v>
      </c>
      <c r="BN59" s="5">
        <v>82883.942568866696</v>
      </c>
      <c r="BO59" s="5">
        <v>74808.162629317594</v>
      </c>
      <c r="BP59" s="5">
        <v>75169.091674918396</v>
      </c>
      <c r="BQ59" s="5">
        <v>78539.107570583903</v>
      </c>
      <c r="BR59" s="5">
        <v>77445.093858607506</v>
      </c>
      <c r="BS59" s="5">
        <v>78975.816478621506</v>
      </c>
      <c r="BT59" s="5">
        <v>74695.745814846799</v>
      </c>
      <c r="BU59" s="5">
        <v>67485.727738873698</v>
      </c>
      <c r="BV59" s="5">
        <v>71036.401603386301</v>
      </c>
      <c r="BW59" s="5">
        <v>81579.486590423898</v>
      </c>
      <c r="BX59" s="5">
        <v>80601.555881069202</v>
      </c>
      <c r="BY59" s="5">
        <v>74657.957468958499</v>
      </c>
      <c r="BZ59" s="5">
        <v>65956.009674486399</v>
      </c>
      <c r="CA59" s="5">
        <v>85970.377191788895</v>
      </c>
      <c r="CB59" s="5">
        <v>96389.3310724865</v>
      </c>
      <c r="CC59" s="5">
        <v>108098.72344595499</v>
      </c>
      <c r="CD59" s="5">
        <v>112791.10409305</v>
      </c>
      <c r="CE59" s="5">
        <v>92017.420198343403</v>
      </c>
      <c r="CF59" s="5">
        <v>100562.082885939</v>
      </c>
      <c r="CG59" s="5">
        <v>92185.125314551697</v>
      </c>
    </row>
    <row r="60" spans="2:86">
      <c r="B60" t="s">
        <v>311</v>
      </c>
      <c r="C60" s="5">
        <v>675.97566390535496</v>
      </c>
      <c r="D60" s="5">
        <v>2494.7394567259198</v>
      </c>
      <c r="E60" s="5">
        <v>1356.7805955127099</v>
      </c>
      <c r="F60" s="5">
        <v>1904.2590630909299</v>
      </c>
      <c r="G60" s="5">
        <v>1547.2626569275301</v>
      </c>
      <c r="H60" s="5">
        <v>1956.3752692764201</v>
      </c>
      <c r="I60" s="5">
        <v>3035.1073751819004</v>
      </c>
      <c r="J60" s="5">
        <v>686.89283159125307</v>
      </c>
      <c r="K60" s="5">
        <v>1981.3661415300701</v>
      </c>
      <c r="L60" s="5">
        <v>923.73751308481894</v>
      </c>
      <c r="M60" s="5">
        <v>958.34840676694694</v>
      </c>
      <c r="N60" s="5">
        <v>1414.0556584098599</v>
      </c>
      <c r="O60" s="5">
        <v>1995.3400685490801</v>
      </c>
      <c r="P60" s="5">
        <v>6897.9860290709603</v>
      </c>
      <c r="Q60" s="5">
        <v>1682.0625620809599</v>
      </c>
      <c r="R60" s="5">
        <v>1127.40763234472</v>
      </c>
      <c r="S60" s="5">
        <v>1243.5620970551699</v>
      </c>
      <c r="T60" s="5">
        <v>1066.27481703934</v>
      </c>
      <c r="U60" s="5">
        <v>2247.9610525217799</v>
      </c>
      <c r="V60" s="5">
        <v>3700.8082544646199</v>
      </c>
      <c r="W60" s="5">
        <v>2541.9882239651101</v>
      </c>
      <c r="X60" s="5">
        <v>2189.0003840342097</v>
      </c>
      <c r="Y60" s="5">
        <v>2659.0996512400002</v>
      </c>
      <c r="Z60" s="5">
        <v>2295.43269181396</v>
      </c>
      <c r="AA60" s="5">
        <v>2707.4647890453998</v>
      </c>
      <c r="AB60" s="5">
        <v>4221.0039440996607</v>
      </c>
      <c r="AC60" s="5">
        <v>2174.57891909823</v>
      </c>
      <c r="AD60" s="5">
        <v>1028.33667209951</v>
      </c>
      <c r="AE60" s="5">
        <v>743.41410787284997</v>
      </c>
      <c r="AF60" s="5">
        <v>573.35352973646604</v>
      </c>
      <c r="AG60" s="5">
        <v>1349.95031664564</v>
      </c>
      <c r="AH60" s="5">
        <v>1318.22135234701</v>
      </c>
      <c r="AI60" s="5">
        <v>1507.6306133019698</v>
      </c>
      <c r="AJ60" s="5">
        <v>1569.8944356789</v>
      </c>
      <c r="AK60" s="5">
        <v>1282.8750452094898</v>
      </c>
      <c r="AL60" s="5">
        <v>1424.0899386585399</v>
      </c>
      <c r="AM60" s="5">
        <v>1695.31942716712</v>
      </c>
      <c r="AN60" s="5">
        <v>2381.5585030095499</v>
      </c>
      <c r="AO60" s="5">
        <v>1565.1884241791699</v>
      </c>
      <c r="AP60" s="5">
        <v>568.03059705000805</v>
      </c>
      <c r="AQ60" s="5">
        <v>1242.20012009589</v>
      </c>
      <c r="AR60" s="5">
        <v>1400.1684989697801</v>
      </c>
      <c r="AS60" s="5">
        <v>1114.2677117466001</v>
      </c>
      <c r="AT60" s="5">
        <v>1991.9612706243299</v>
      </c>
      <c r="AU60" s="5">
        <v>2084.7847115958798</v>
      </c>
      <c r="AV60" s="5">
        <v>518.03806351395701</v>
      </c>
      <c r="AW60" s="5">
        <v>2129.4005796462798</v>
      </c>
      <c r="AX60" s="5">
        <v>1559.1094834834601</v>
      </c>
      <c r="AY60" s="5">
        <v>0</v>
      </c>
      <c r="AZ60" s="5">
        <v>0</v>
      </c>
      <c r="BA60" s="5">
        <v>1228.52044948555</v>
      </c>
      <c r="BB60" s="5">
        <v>1202.58449166214</v>
      </c>
      <c r="BC60" s="5">
        <v>1190.2560856462901</v>
      </c>
      <c r="BD60" s="5">
        <v>1138.4643303707701</v>
      </c>
      <c r="BE60" s="5">
        <v>1438.1856217431498</v>
      </c>
      <c r="BF60" s="5">
        <v>1215.92792062443</v>
      </c>
      <c r="BG60" s="5">
        <v>1539.3349354455499</v>
      </c>
      <c r="BH60" s="5">
        <v>1778.0155581418201</v>
      </c>
      <c r="BI60" s="5">
        <v>1572.16349282645</v>
      </c>
      <c r="BJ60" s="5">
        <v>2962.38381581867</v>
      </c>
      <c r="BK60" s="5">
        <v>1477.89510446033</v>
      </c>
      <c r="BL60" s="5">
        <v>2228.4619845719699</v>
      </c>
      <c r="BM60" s="5">
        <v>1226.01534344478</v>
      </c>
      <c r="BN60" s="5">
        <v>1267.1825822681499</v>
      </c>
      <c r="BO60" s="5">
        <v>2364.0509786007401</v>
      </c>
      <c r="BP60" s="5">
        <v>985.80125466855498</v>
      </c>
      <c r="BQ60" s="5">
        <v>1135.3979697203399</v>
      </c>
      <c r="BR60" s="5">
        <v>1901.68486359352</v>
      </c>
      <c r="BS60" s="5">
        <v>1753.1842229802298</v>
      </c>
      <c r="BT60" s="5">
        <v>1320.8400814974798</v>
      </c>
      <c r="BU60" s="5">
        <v>1847.69608119702</v>
      </c>
      <c r="BV60" s="5">
        <v>1129.1176218329299</v>
      </c>
      <c r="BW60" s="5">
        <v>1482.07328769744</v>
      </c>
      <c r="BX60" s="5">
        <v>1970.7591578621</v>
      </c>
      <c r="BY60" s="5">
        <v>2218.9532615031503</v>
      </c>
      <c r="BZ60" s="5">
        <v>2705.6341099994002</v>
      </c>
      <c r="CA60" s="5">
        <v>1294.2563168556601</v>
      </c>
      <c r="CB60" s="5">
        <v>1807.1794098937798</v>
      </c>
      <c r="CC60" s="5">
        <v>1195.8523557070998</v>
      </c>
      <c r="CD60" s="5">
        <v>594.84748884284102</v>
      </c>
      <c r="CE60" s="5">
        <v>744.00525871192497</v>
      </c>
      <c r="CF60" s="5">
        <v>1034.0007939552002</v>
      </c>
      <c r="CG60" s="5">
        <v>1312.0701364476599</v>
      </c>
    </row>
    <row r="61" spans="2:86">
      <c r="B61" t="s">
        <v>182</v>
      </c>
      <c r="C61" s="5">
        <v>408824.860397265</v>
      </c>
      <c r="D61" s="5">
        <v>417607.75390975998</v>
      </c>
      <c r="E61" s="5">
        <v>417132.30067109602</v>
      </c>
      <c r="F61" s="5">
        <v>420837.749563438</v>
      </c>
      <c r="G61" s="5">
        <v>426528.397034525</v>
      </c>
      <c r="H61" s="5">
        <v>426845.68578476203</v>
      </c>
      <c r="I61" s="5">
        <v>441907.07817293197</v>
      </c>
      <c r="J61" s="5">
        <v>448306.76167601399</v>
      </c>
      <c r="K61" s="5">
        <v>457188.513135385</v>
      </c>
      <c r="L61" s="5">
        <v>460833.87193773699</v>
      </c>
      <c r="M61" s="5">
        <v>465159.85618797998</v>
      </c>
      <c r="N61" s="5">
        <v>473582.31716524402</v>
      </c>
      <c r="O61" s="5">
        <v>478178.15225620999</v>
      </c>
      <c r="P61" s="5">
        <v>477799.46334711002</v>
      </c>
      <c r="Q61" s="5">
        <v>482986.02768600098</v>
      </c>
      <c r="R61" s="5">
        <v>489055.38729960402</v>
      </c>
      <c r="S61" s="5">
        <v>490276.06765489699</v>
      </c>
      <c r="T61" s="5">
        <v>498363.194976828</v>
      </c>
      <c r="U61" s="5">
        <v>502323.12325318297</v>
      </c>
      <c r="V61" s="5">
        <v>498241.81783785298</v>
      </c>
      <c r="W61" s="5">
        <v>508224.04305821698</v>
      </c>
      <c r="X61" s="5">
        <v>525080.07534860005</v>
      </c>
      <c r="Y61" s="5">
        <v>532477.09564536402</v>
      </c>
      <c r="Z61" s="5">
        <v>532019.66099168803</v>
      </c>
      <c r="AA61" s="5">
        <v>536485.13417254004</v>
      </c>
      <c r="AB61" s="5">
        <v>541542.62245648901</v>
      </c>
      <c r="AC61" s="5">
        <v>545520.11698518798</v>
      </c>
      <c r="AD61" s="5">
        <v>558058.17566593096</v>
      </c>
      <c r="AE61" s="5">
        <v>563567.34569220198</v>
      </c>
      <c r="AF61" s="5">
        <v>563266.07129273005</v>
      </c>
      <c r="AG61" s="5">
        <v>570795.82763407496</v>
      </c>
      <c r="AH61" s="5">
        <v>579447.44975908904</v>
      </c>
      <c r="AI61" s="5">
        <v>582516.95733967796</v>
      </c>
      <c r="AJ61" s="5">
        <v>585370.37444574002</v>
      </c>
      <c r="AK61" s="5">
        <v>587686.41009409702</v>
      </c>
      <c r="AL61" s="5">
        <v>591563.43008821702</v>
      </c>
      <c r="AM61" s="5">
        <v>593241.60891820001</v>
      </c>
      <c r="AN61" s="5">
        <v>599849.57503044896</v>
      </c>
      <c r="AO61" s="5">
        <v>594267.69019800995</v>
      </c>
      <c r="AP61" s="5">
        <v>594439.11124153901</v>
      </c>
      <c r="AQ61" s="5">
        <v>589306.25732259103</v>
      </c>
      <c r="AR61" s="5">
        <v>583485.92036531703</v>
      </c>
      <c r="AS61" s="5">
        <v>594287.42155072</v>
      </c>
      <c r="AT61" s="5">
        <v>596999.60847144504</v>
      </c>
      <c r="AU61" s="5">
        <v>606738.54682171403</v>
      </c>
      <c r="AV61" s="5">
        <v>604619.020029812</v>
      </c>
      <c r="AW61" s="5">
        <v>608759.25198236504</v>
      </c>
      <c r="AX61" s="5">
        <v>612929.04679091496</v>
      </c>
      <c r="AY61" s="5">
        <v>616999.32814650098</v>
      </c>
      <c r="AZ61" s="5">
        <v>613267.29441553901</v>
      </c>
      <c r="BA61" s="5">
        <v>601483.29668534105</v>
      </c>
      <c r="BB61" s="5">
        <v>600977.37064940599</v>
      </c>
      <c r="BC61" s="5">
        <v>588001.71998640301</v>
      </c>
      <c r="BD61" s="5">
        <v>604331.80835652398</v>
      </c>
      <c r="BE61" s="5">
        <v>605980.33029106702</v>
      </c>
      <c r="BF61" s="5">
        <v>602971.968432636</v>
      </c>
      <c r="BG61" s="5">
        <v>603789.45719433203</v>
      </c>
      <c r="BH61" s="5">
        <v>609177.24962215102</v>
      </c>
      <c r="BI61" s="5">
        <v>611073.84363047197</v>
      </c>
      <c r="BJ61" s="5">
        <v>616110.30661313899</v>
      </c>
      <c r="BK61" s="5">
        <v>619747.45847612002</v>
      </c>
      <c r="BL61" s="5">
        <v>611219.65751815995</v>
      </c>
      <c r="BM61" s="5">
        <v>606842.94691311195</v>
      </c>
      <c r="BN61" s="5">
        <v>606475.25797017501</v>
      </c>
      <c r="BO61" s="5">
        <v>605070.71219446498</v>
      </c>
      <c r="BP61" s="5">
        <v>606024.308521247</v>
      </c>
      <c r="BQ61" s="5">
        <v>611934.11368197098</v>
      </c>
      <c r="BR61" s="5">
        <v>607213.00323239202</v>
      </c>
      <c r="BS61" s="5">
        <v>609747.49249308603</v>
      </c>
      <c r="BT61" s="5">
        <v>628712.42326226796</v>
      </c>
      <c r="BU61" s="5">
        <v>634864.66433308797</v>
      </c>
      <c r="BV61" s="5">
        <v>630939.23645713495</v>
      </c>
      <c r="BW61" s="5">
        <v>639118.03693166201</v>
      </c>
      <c r="BX61" s="5">
        <v>634316.28920759598</v>
      </c>
      <c r="BY61" s="5">
        <v>636060.62184792699</v>
      </c>
      <c r="BZ61" s="5">
        <v>640510.44532188901</v>
      </c>
      <c r="CA61" s="5">
        <v>631784.02018109802</v>
      </c>
      <c r="CB61" s="5">
        <v>590191.98747270799</v>
      </c>
      <c r="CC61" s="5">
        <v>624719.65413415199</v>
      </c>
      <c r="CD61" s="5">
        <v>638357.16144209204</v>
      </c>
      <c r="CE61" s="5">
        <v>636057.32237183803</v>
      </c>
      <c r="CF61" s="5">
        <v>641278.24917798105</v>
      </c>
      <c r="CG61" s="5">
        <v>645694.30526170903</v>
      </c>
    </row>
    <row r="62" spans="2:86">
      <c r="B62" t="s">
        <v>266</v>
      </c>
      <c r="C62" s="10">
        <v>5.8929983181574332</v>
      </c>
      <c r="D62" s="10">
        <v>6.3064367046179957</v>
      </c>
      <c r="E62" s="10">
        <v>6.2968036218493033</v>
      </c>
      <c r="F62" s="10">
        <v>5.2204223162046368</v>
      </c>
      <c r="G62" s="10">
        <v>5.8510197005006299</v>
      </c>
      <c r="H62" s="10">
        <v>7.217369035357903</v>
      </c>
      <c r="I62" s="10">
        <v>8.4198994032421002</v>
      </c>
      <c r="J62" s="10">
        <v>8.8425106566192273</v>
      </c>
      <c r="K62" s="10">
        <v>9.6711239248621172</v>
      </c>
      <c r="L62" s="10">
        <v>9.9402713678138479</v>
      </c>
      <c r="M62" s="10">
        <v>9.4055544146401431</v>
      </c>
      <c r="N62" s="10">
        <v>10.060898205403046</v>
      </c>
      <c r="O62" s="10">
        <v>9.7371755850324142</v>
      </c>
      <c r="P62" s="10">
        <v>9.6671850457163941</v>
      </c>
      <c r="Q62" s="10">
        <v>9.1714945026850554</v>
      </c>
      <c r="R62" s="10">
        <v>7.9884954389395659</v>
      </c>
      <c r="S62" s="10">
        <v>7.8279746738402851</v>
      </c>
      <c r="T62" s="10">
        <v>6.641528489620903</v>
      </c>
      <c r="U62" s="10">
        <v>7.2573364125595434</v>
      </c>
      <c r="V62" s="10">
        <v>7.2908917689016954</v>
      </c>
      <c r="W62" s="10">
        <v>5.6198095897721263</v>
      </c>
      <c r="X62" s="10">
        <v>7.1187124448328891</v>
      </c>
      <c r="Y62" s="10">
        <v>7.2275505835593901</v>
      </c>
      <c r="Z62" s="10">
        <v>5.9862869217332513</v>
      </c>
      <c r="AA62" s="10">
        <v>6.492570843991162</v>
      </c>
      <c r="AB62" s="10">
        <v>6.02355557277422</v>
      </c>
      <c r="AC62" s="10">
        <v>7.3860661794518254</v>
      </c>
      <c r="AD62" s="10">
        <v>8.8497828200238189</v>
      </c>
      <c r="AE62" s="10">
        <v>8.1095250320316925</v>
      </c>
      <c r="AF62" s="10">
        <v>8.8919174801747971</v>
      </c>
      <c r="AG62" s="10">
        <v>12.492811689713177</v>
      </c>
      <c r="AH62" s="10">
        <v>11.258717943436871</v>
      </c>
      <c r="AI62" s="10">
        <v>16.36334052060521</v>
      </c>
      <c r="AJ62" s="10">
        <v>18.806062001671073</v>
      </c>
      <c r="AK62" s="10">
        <v>18.411206315937541</v>
      </c>
      <c r="AL62" s="10">
        <v>18.587954934385696</v>
      </c>
      <c r="AM62" s="10">
        <v>18.616698119326699</v>
      </c>
      <c r="AN62" s="10">
        <v>20.713526339074747</v>
      </c>
      <c r="AO62" s="10">
        <v>20.832831622172311</v>
      </c>
      <c r="AP62" s="10">
        <v>20.771156920197257</v>
      </c>
      <c r="AQ62" s="10">
        <v>21.043732704815792</v>
      </c>
      <c r="AR62" s="10">
        <v>20.736942186899114</v>
      </c>
      <c r="AS62" s="10">
        <v>21.853360506749002</v>
      </c>
      <c r="AT62" s="10">
        <v>24.514531739942861</v>
      </c>
      <c r="AU62" s="10">
        <v>23.643903351212789</v>
      </c>
      <c r="AV62" s="10">
        <v>22.664370115472266</v>
      </c>
      <c r="AW62" s="10">
        <v>23.63724261348268</v>
      </c>
      <c r="AX62" s="10">
        <v>23.307207611377713</v>
      </c>
      <c r="AY62" s="10"/>
      <c r="AZ62" s="10"/>
      <c r="BA62" s="10">
        <v>20.821829748957558</v>
      </c>
      <c r="BB62" s="10">
        <v>21.739982619754258</v>
      </c>
      <c r="BC62" s="10">
        <v>21.997666619818904</v>
      </c>
      <c r="BD62" s="10">
        <v>20.447095723766569</v>
      </c>
      <c r="BE62" s="10">
        <v>19.713478089433458</v>
      </c>
      <c r="BF62" s="10">
        <v>18.210113795377218</v>
      </c>
      <c r="BG62" s="10">
        <v>17.736683686814516</v>
      </c>
      <c r="BH62" s="10">
        <v>17.894057508271938</v>
      </c>
      <c r="BI62" s="10">
        <v>17.623991338231718</v>
      </c>
      <c r="BJ62" s="10">
        <v>16.680253769382954</v>
      </c>
      <c r="BK62" s="10">
        <v>14.151887040617654</v>
      </c>
      <c r="BL62" s="10">
        <v>14.098058050882059</v>
      </c>
      <c r="BM62" s="10">
        <v>14.188369732799563</v>
      </c>
      <c r="BN62" s="10">
        <v>13.666500237169235</v>
      </c>
      <c r="BO62" s="10">
        <v>12.363540512150063</v>
      </c>
      <c r="BP62" s="10">
        <v>12.40364299219905</v>
      </c>
      <c r="BQ62" s="10">
        <v>12.834569247662758</v>
      </c>
      <c r="BR62" s="10">
        <v>12.754188966036978</v>
      </c>
      <c r="BS62" s="10">
        <v>12.95221668820836</v>
      </c>
      <c r="BT62" s="10">
        <v>11.880749139211362</v>
      </c>
      <c r="BU62" s="10">
        <v>10.629939187081083</v>
      </c>
      <c r="BV62" s="10">
        <v>11.258834052272862</v>
      </c>
      <c r="BW62" s="10">
        <v>12.76438496120034</v>
      </c>
      <c r="BX62" s="10">
        <v>12.706839986997451</v>
      </c>
      <c r="BY62" s="10">
        <v>11.737553765246004</v>
      </c>
      <c r="BZ62" s="10">
        <v>10.297413595080428</v>
      </c>
      <c r="CA62" s="10">
        <v>13.607558033383921</v>
      </c>
      <c r="CB62" s="10">
        <v>16.331860329930993</v>
      </c>
      <c r="CC62" s="10">
        <v>17.303557320567656</v>
      </c>
      <c r="CD62" s="10">
        <v>17.668965103837365</v>
      </c>
      <c r="CE62" s="10">
        <v>14.466843940293508</v>
      </c>
      <c r="CF62" s="10">
        <v>15.681505339506515</v>
      </c>
      <c r="CG62" s="10">
        <v>14.276899232863416</v>
      </c>
    </row>
    <row r="63" spans="2:86">
      <c r="B63" t="s">
        <v>265</v>
      </c>
      <c r="C63" s="10">
        <v>0.16534602696335371</v>
      </c>
      <c r="D63" s="10">
        <v>0.59738820301334805</v>
      </c>
      <c r="E63" s="10">
        <v>0.32526385353756521</v>
      </c>
      <c r="F63" s="10">
        <v>0.45249245464940824</v>
      </c>
      <c r="G63" s="10">
        <v>0.36275724375797846</v>
      </c>
      <c r="H63" s="10">
        <v>0.45833314812110504</v>
      </c>
      <c r="I63" s="10">
        <v>0.68682026722237033</v>
      </c>
      <c r="J63" s="10">
        <v>0.1532193779596977</v>
      </c>
      <c r="K63" s="10">
        <v>0.43338056066674135</v>
      </c>
      <c r="L63" s="10">
        <v>0.20044913565069378</v>
      </c>
      <c r="M63" s="10">
        <v>0.20602560475030759</v>
      </c>
      <c r="N63" s="10">
        <v>0.29858708975328202</v>
      </c>
      <c r="O63" s="10">
        <v>0.4172796392169687</v>
      </c>
      <c r="P63" s="10">
        <v>1.4436989905239255</v>
      </c>
      <c r="Q63" s="10">
        <v>0.34826319306580494</v>
      </c>
      <c r="R63" s="10">
        <v>0.23052759700079739</v>
      </c>
      <c r="S63" s="10">
        <v>0.25364527846594936</v>
      </c>
      <c r="T63" s="10">
        <v>0.21395536985609814</v>
      </c>
      <c r="U63" s="10">
        <v>0.44751295500063082</v>
      </c>
      <c r="V63" s="10">
        <v>0.74277351317568552</v>
      </c>
      <c r="W63" s="10">
        <v>0.50017079252465146</v>
      </c>
      <c r="X63" s="10">
        <v>0.41688886834659167</v>
      </c>
      <c r="Y63" s="10">
        <v>0.49938291674633678</v>
      </c>
      <c r="Z63" s="10">
        <v>0.43145636526576081</v>
      </c>
      <c r="AA63" s="10">
        <v>0.50466725293727277</v>
      </c>
      <c r="AB63" s="10">
        <v>0.77944076219758729</v>
      </c>
      <c r="AC63" s="10">
        <v>0.3986248813547007</v>
      </c>
      <c r="AD63" s="10">
        <v>0.18427051460582861</v>
      </c>
      <c r="AE63" s="10">
        <v>0.13191220420334168</v>
      </c>
      <c r="AF63" s="10">
        <v>0.10179088692854953</v>
      </c>
      <c r="AG63" s="10">
        <v>0.23650318577855203</v>
      </c>
      <c r="AH63" s="10">
        <v>0.22749627302615164</v>
      </c>
      <c r="AI63" s="10">
        <v>0.25881317175507362</v>
      </c>
      <c r="AJ63" s="10">
        <v>0.26818822820771548</v>
      </c>
      <c r="AK63" s="10">
        <v>0.21829244698785585</v>
      </c>
      <c r="AL63" s="10">
        <v>0.24073326142661863</v>
      </c>
      <c r="AM63" s="10">
        <v>0.28577217135166955</v>
      </c>
      <c r="AN63" s="10">
        <v>0.39702595486354386</v>
      </c>
      <c r="AO63" s="10">
        <v>0.2633810402274519</v>
      </c>
      <c r="AP63" s="10">
        <v>9.555740635296113E-2</v>
      </c>
      <c r="AQ63" s="10">
        <v>0.21079024779740285</v>
      </c>
      <c r="AR63" s="10">
        <v>0.2399661157364591</v>
      </c>
      <c r="AS63" s="10">
        <v>0.18749643208652395</v>
      </c>
      <c r="AT63" s="10">
        <v>0.3336620732004395</v>
      </c>
      <c r="AU63" s="10">
        <v>0.34360511995102883</v>
      </c>
      <c r="AV63" s="10">
        <v>8.5680080571797768E-2</v>
      </c>
      <c r="AW63" s="10">
        <v>0.34979354690907688</v>
      </c>
      <c r="AX63" s="10">
        <v>0.254370304629291</v>
      </c>
      <c r="AY63" s="10"/>
      <c r="AZ63" s="10"/>
      <c r="BA63" s="10">
        <v>0.2042484731090107</v>
      </c>
      <c r="BB63" s="10">
        <v>0.20010478769985091</v>
      </c>
      <c r="BC63" s="10">
        <v>0.20242391224192571</v>
      </c>
      <c r="BD63" s="10">
        <v>0.18838398287636318</v>
      </c>
      <c r="BE63" s="10">
        <v>0.23733206341076357</v>
      </c>
      <c r="BF63" s="10">
        <v>0.20165579567241082</v>
      </c>
      <c r="BG63" s="10">
        <v>0.25494564655012003</v>
      </c>
      <c r="BH63" s="10">
        <v>0.29187162837165276</v>
      </c>
      <c r="BI63" s="10">
        <v>0.25727880668005931</v>
      </c>
      <c r="BJ63" s="10">
        <v>0.48082036350006663</v>
      </c>
      <c r="BK63" s="10">
        <v>0.23846731184574529</v>
      </c>
      <c r="BL63" s="10">
        <v>0.36459265620163073</v>
      </c>
      <c r="BM63" s="10">
        <v>0.20203173649480044</v>
      </c>
      <c r="BN63" s="10">
        <v>0.20894217292710512</v>
      </c>
      <c r="BO63" s="10">
        <v>0.39070656221763267</v>
      </c>
      <c r="BP63" s="10">
        <v>0.16266694929680253</v>
      </c>
      <c r="BQ63" s="10">
        <v>0.18554251909388059</v>
      </c>
      <c r="BR63" s="10">
        <v>0.31318249995804337</v>
      </c>
      <c r="BS63" s="10">
        <v>0.28752627022900129</v>
      </c>
      <c r="BT63" s="10">
        <v>0.21008652487633289</v>
      </c>
      <c r="BU63" s="10">
        <v>0.29103778883929315</v>
      </c>
      <c r="BV63" s="10">
        <v>0.17895821920557328</v>
      </c>
      <c r="BW63" s="10">
        <v>0.23189351607298034</v>
      </c>
      <c r="BX63" s="10">
        <v>0.31069029621232375</v>
      </c>
      <c r="BY63" s="10">
        <v>0.34885876994813719</v>
      </c>
      <c r="BZ63" s="10">
        <v>0.42241842108284144</v>
      </c>
      <c r="CA63" s="10">
        <v>0.20485739992041385</v>
      </c>
      <c r="CB63" s="10">
        <v>0.30620195601644767</v>
      </c>
      <c r="CC63" s="10">
        <v>0.19142224000692365</v>
      </c>
      <c r="CD63" s="10">
        <v>9.3184117727925272E-2</v>
      </c>
      <c r="CE63" s="10">
        <v>0.11697141633989094</v>
      </c>
      <c r="CF63" s="10">
        <v>0.16124058398684632</v>
      </c>
      <c r="CG63" s="10">
        <v>0.20320299029365907</v>
      </c>
    </row>
    <row r="65" spans="2:86">
      <c r="B65" t="s">
        <v>330</v>
      </c>
    </row>
    <row r="66" spans="2:86">
      <c r="B66" t="s">
        <v>291</v>
      </c>
    </row>
    <row r="68" spans="2:86">
      <c r="B68" s="2"/>
    </row>
    <row r="69" spans="2:86">
      <c r="B69" s="2" t="s">
        <v>317</v>
      </c>
    </row>
    <row r="70" spans="2:86">
      <c r="B70" t="s">
        <v>184</v>
      </c>
    </row>
    <row r="71" spans="2:86">
      <c r="C71" s="6" t="s">
        <v>295</v>
      </c>
      <c r="D71" s="6" t="s">
        <v>296</v>
      </c>
      <c r="E71" s="6" t="s">
        <v>297</v>
      </c>
      <c r="F71" s="6" t="s">
        <v>298</v>
      </c>
      <c r="G71" s="6" t="s">
        <v>299</v>
      </c>
      <c r="H71" s="6" t="s">
        <v>300</v>
      </c>
      <c r="I71" s="6" t="s">
        <v>301</v>
      </c>
      <c r="J71" s="6" t="s">
        <v>302</v>
      </c>
      <c r="K71" s="6" t="s">
        <v>303</v>
      </c>
      <c r="L71" s="6" t="s">
        <v>304</v>
      </c>
      <c r="M71" s="6" t="s">
        <v>305</v>
      </c>
      <c r="N71" s="6" t="s">
        <v>306</v>
      </c>
      <c r="O71" s="6" t="s">
        <v>307</v>
      </c>
      <c r="P71" s="6" t="s">
        <v>308</v>
      </c>
      <c r="Q71" s="6" t="s">
        <v>309</v>
      </c>
      <c r="R71" s="6" t="s">
        <v>310</v>
      </c>
      <c r="S71" s="22" t="s">
        <v>169</v>
      </c>
      <c r="T71" s="22" t="s">
        <v>170</v>
      </c>
      <c r="U71" s="22" t="s">
        <v>171</v>
      </c>
      <c r="V71" s="22" t="s">
        <v>172</v>
      </c>
      <c r="W71" s="22" t="s">
        <v>173</v>
      </c>
      <c r="X71" s="22" t="s">
        <v>174</v>
      </c>
      <c r="Y71" s="22" t="s">
        <v>175</v>
      </c>
      <c r="Z71" s="22" t="s">
        <v>176</v>
      </c>
      <c r="AA71" s="22" t="s">
        <v>177</v>
      </c>
      <c r="AB71" s="22" t="s">
        <v>178</v>
      </c>
      <c r="AC71" s="22" t="s">
        <v>179</v>
      </c>
      <c r="AD71" s="22" t="s">
        <v>180</v>
      </c>
      <c r="AE71" s="22" t="s">
        <v>13</v>
      </c>
      <c r="AF71" s="22" t="s">
        <v>14</v>
      </c>
      <c r="AG71" s="22" t="s">
        <v>15</v>
      </c>
      <c r="AH71" s="22" t="s">
        <v>16</v>
      </c>
      <c r="AI71" s="22" t="s">
        <v>17</v>
      </c>
      <c r="AJ71" s="22" t="s">
        <v>18</v>
      </c>
      <c r="AK71" s="22" t="s">
        <v>19</v>
      </c>
      <c r="AL71" s="22" t="s">
        <v>20</v>
      </c>
      <c r="AM71" s="22" t="s">
        <v>21</v>
      </c>
      <c r="AN71" s="22" t="s">
        <v>22</v>
      </c>
      <c r="AO71" s="22" t="s">
        <v>23</v>
      </c>
      <c r="AP71" s="22" t="s">
        <v>24</v>
      </c>
      <c r="AQ71" s="22" t="s">
        <v>25</v>
      </c>
      <c r="AR71" s="22" t="s">
        <v>26</v>
      </c>
      <c r="AS71" s="22" t="s">
        <v>27</v>
      </c>
      <c r="AT71" s="22" t="s">
        <v>28</v>
      </c>
      <c r="AU71" s="22" t="s">
        <v>29</v>
      </c>
      <c r="AV71" s="22" t="s">
        <v>30</v>
      </c>
      <c r="AW71" s="22" t="s">
        <v>31</v>
      </c>
      <c r="AX71" s="22" t="s">
        <v>32</v>
      </c>
      <c r="AY71" s="22" t="s">
        <v>33</v>
      </c>
      <c r="AZ71" s="22" t="s">
        <v>34</v>
      </c>
      <c r="BA71" s="22" t="s">
        <v>35</v>
      </c>
      <c r="BB71" s="22" t="s">
        <v>36</v>
      </c>
      <c r="BC71" s="22" t="s">
        <v>37</v>
      </c>
      <c r="BD71" s="22" t="s">
        <v>38</v>
      </c>
      <c r="BE71" s="22" t="s">
        <v>39</v>
      </c>
      <c r="BF71" s="22" t="s">
        <v>40</v>
      </c>
      <c r="BG71" s="22" t="s">
        <v>41</v>
      </c>
      <c r="BH71" s="22" t="s">
        <v>42</v>
      </c>
      <c r="BI71" s="22" t="s">
        <v>43</v>
      </c>
      <c r="BJ71" s="22" t="s">
        <v>44</v>
      </c>
      <c r="BK71" s="22" t="s">
        <v>45</v>
      </c>
      <c r="BL71" s="22" t="s">
        <v>46</v>
      </c>
      <c r="BM71" s="22" t="s">
        <v>47</v>
      </c>
      <c r="BN71" s="22" t="s">
        <v>48</v>
      </c>
      <c r="BO71" s="22" t="s">
        <v>49</v>
      </c>
      <c r="BP71" s="22" t="s">
        <v>50</v>
      </c>
      <c r="BQ71" s="22" t="s">
        <v>51</v>
      </c>
      <c r="BR71" s="22" t="s">
        <v>52</v>
      </c>
      <c r="BS71" s="22" t="s">
        <v>53</v>
      </c>
      <c r="BT71" s="22" t="s">
        <v>54</v>
      </c>
      <c r="BU71" s="22" t="s">
        <v>55</v>
      </c>
      <c r="BV71" s="22" t="s">
        <v>56</v>
      </c>
      <c r="BW71" s="22" t="s">
        <v>57</v>
      </c>
      <c r="BX71" s="22" t="s">
        <v>58</v>
      </c>
      <c r="BY71" s="22" t="s">
        <v>59</v>
      </c>
      <c r="BZ71" s="22" t="s">
        <v>60</v>
      </c>
      <c r="CA71" s="22" t="s">
        <v>61</v>
      </c>
      <c r="CB71" s="22" t="s">
        <v>62</v>
      </c>
      <c r="CC71" s="22" t="s">
        <v>63</v>
      </c>
      <c r="CD71" s="22" t="s">
        <v>64</v>
      </c>
      <c r="CE71" s="22" t="s">
        <v>65</v>
      </c>
      <c r="CF71" s="22" t="s">
        <v>66</v>
      </c>
      <c r="CG71" s="22" t="s">
        <v>67</v>
      </c>
      <c r="CH71" s="22" t="s">
        <v>68</v>
      </c>
    </row>
    <row r="72" spans="2:86">
      <c r="B72" t="s">
        <v>294</v>
      </c>
      <c r="C72" s="5">
        <v>78082.928216549306</v>
      </c>
      <c r="D72" s="5">
        <v>78228.849506177707</v>
      </c>
      <c r="E72" s="5">
        <v>97156.426085750005</v>
      </c>
      <c r="F72" s="5">
        <v>90372.485479803407</v>
      </c>
      <c r="G72" s="5">
        <v>84386.9064177814</v>
      </c>
      <c r="H72" s="5">
        <v>88542.6363639099</v>
      </c>
      <c r="I72" s="5">
        <v>93245.204284383901</v>
      </c>
      <c r="J72" s="5">
        <v>94532.076224407705</v>
      </c>
      <c r="K72" s="5">
        <v>88665.863375138404</v>
      </c>
      <c r="L72" s="5">
        <v>95220.864869589306</v>
      </c>
      <c r="M72" s="5">
        <v>99318.654930811797</v>
      </c>
      <c r="N72" s="5">
        <v>107350.41501969</v>
      </c>
      <c r="O72" s="5">
        <v>111199.57257162299</v>
      </c>
      <c r="P72" s="5">
        <v>110454.021884018</v>
      </c>
      <c r="Q72" s="5">
        <v>103852.381991752</v>
      </c>
      <c r="R72" s="5">
        <v>98493.649162904199</v>
      </c>
      <c r="S72" s="5">
        <v>112657.313314998</v>
      </c>
      <c r="T72" s="5">
        <v>110106.424785093</v>
      </c>
      <c r="U72" s="5">
        <v>103812.37348866901</v>
      </c>
      <c r="V72" s="5">
        <v>105312.78738282</v>
      </c>
      <c r="W72" s="5">
        <v>109873.005878995</v>
      </c>
      <c r="X72" s="5">
        <v>108838.290915933</v>
      </c>
      <c r="Y72" s="5">
        <v>118782.847880078</v>
      </c>
      <c r="Z72" s="5">
        <v>114084.054040854</v>
      </c>
      <c r="AA72" s="5">
        <v>95916.4878165626</v>
      </c>
      <c r="AB72" s="5">
        <v>97733.551662321799</v>
      </c>
      <c r="AC72" s="5">
        <v>110245.35915016499</v>
      </c>
      <c r="AD72" s="5">
        <v>111583.69914147499</v>
      </c>
      <c r="AE72" s="5">
        <v>142293.13364477601</v>
      </c>
      <c r="AF72" s="5">
        <v>159082.05326805499</v>
      </c>
      <c r="AG72" s="5">
        <v>179653.17088346201</v>
      </c>
      <c r="AH72" s="5">
        <v>217370.16103072499</v>
      </c>
      <c r="AI72" s="5">
        <v>266550.97187347797</v>
      </c>
      <c r="AJ72" s="5">
        <v>261990.995797379</v>
      </c>
      <c r="AK72" s="5">
        <v>272797.07896119298</v>
      </c>
      <c r="AL72" s="5">
        <v>287144.22666237899</v>
      </c>
      <c r="AM72" s="5">
        <v>291920.57824036502</v>
      </c>
      <c r="AN72" s="5">
        <v>305160.37670746603</v>
      </c>
      <c r="AO72" s="5">
        <v>305265.93959552603</v>
      </c>
      <c r="AP72" s="5">
        <v>308829.71302558901</v>
      </c>
      <c r="AQ72" s="5">
        <v>302537.85381235799</v>
      </c>
      <c r="AR72" s="5">
        <v>317890.71095142601</v>
      </c>
      <c r="AS72" s="5">
        <v>318255.371403097</v>
      </c>
      <c r="AT72" s="5">
        <v>333202.60631037102</v>
      </c>
      <c r="AU72" s="5">
        <v>350252.38826601102</v>
      </c>
      <c r="AV72" s="5">
        <v>356257.18366248102</v>
      </c>
      <c r="AW72" s="5">
        <v>365904.91211705201</v>
      </c>
      <c r="AX72" s="5">
        <v>363482.15582399402</v>
      </c>
      <c r="AY72" s="5">
        <v>374474.11480127001</v>
      </c>
      <c r="AZ72" s="5">
        <v>358597.34097366099</v>
      </c>
      <c r="BA72" s="5">
        <v>380434.098865167</v>
      </c>
      <c r="BB72" s="5">
        <v>370116.30346749799</v>
      </c>
      <c r="BC72" s="5">
        <v>355692.29642037599</v>
      </c>
      <c r="BD72" s="5">
        <v>352196.90223209799</v>
      </c>
      <c r="BE72" s="5">
        <v>358046.63845387998</v>
      </c>
      <c r="BF72" s="5">
        <v>347816.115921752</v>
      </c>
      <c r="BG72" s="5">
        <v>343445.51143526501</v>
      </c>
      <c r="BH72" s="5">
        <v>332301.93029073998</v>
      </c>
      <c r="BI72" s="5">
        <v>315206.75393266999</v>
      </c>
      <c r="BJ72" s="5">
        <v>301957.14441385597</v>
      </c>
      <c r="BK72" s="5">
        <v>285097.02203574002</v>
      </c>
      <c r="BL72" s="5">
        <v>296278.78999380901</v>
      </c>
      <c r="BM72" s="5">
        <v>285270.84460279898</v>
      </c>
      <c r="BN72" s="5">
        <v>277387.43027451599</v>
      </c>
      <c r="BO72" s="5">
        <v>279231.77476107603</v>
      </c>
      <c r="BP72" s="5">
        <v>261601.96064209499</v>
      </c>
      <c r="BQ72" s="5">
        <v>238582.097670552</v>
      </c>
      <c r="BR72" s="5">
        <v>247667.33065169101</v>
      </c>
      <c r="BS72" s="5">
        <v>227378.105536616</v>
      </c>
      <c r="BT72" s="5">
        <v>218627.29513632899</v>
      </c>
      <c r="BU72" s="5">
        <v>221083.24718835499</v>
      </c>
      <c r="BV72" s="5">
        <v>228882.34011839001</v>
      </c>
      <c r="BW72" s="5">
        <v>237206.58653688399</v>
      </c>
      <c r="BX72" s="5">
        <v>235282.02972371801</v>
      </c>
      <c r="BY72" s="5">
        <v>237721.03578784</v>
      </c>
      <c r="BZ72" s="5">
        <v>217695.96443318101</v>
      </c>
      <c r="CA72" s="5">
        <v>213162.86065160099</v>
      </c>
      <c r="CB72" s="5">
        <v>222667.31863346099</v>
      </c>
      <c r="CC72" s="5">
        <v>272008.85647204198</v>
      </c>
      <c r="CD72" s="5">
        <v>278900.24068443599</v>
      </c>
      <c r="CE72" s="5">
        <v>272762.98333661002</v>
      </c>
      <c r="CF72" s="5">
        <v>266270.65540469502</v>
      </c>
      <c r="CG72" s="5">
        <v>268103.29398120398</v>
      </c>
    </row>
    <row r="73" spans="2:86">
      <c r="B73" t="s">
        <v>311</v>
      </c>
      <c r="C73" s="5">
        <v>2771.3000393612501</v>
      </c>
      <c r="D73" s="5">
        <v>3718.3163832622799</v>
      </c>
      <c r="E73" s="5">
        <v>5766.0694020089095</v>
      </c>
      <c r="F73" s="5">
        <v>4917.6582021937402</v>
      </c>
      <c r="G73" s="5">
        <v>4198.4296531387099</v>
      </c>
      <c r="H73" s="5">
        <v>3801.6890179148299</v>
      </c>
      <c r="I73" s="5">
        <v>2800.1931360005201</v>
      </c>
      <c r="J73" s="5">
        <v>3703.8006590883297</v>
      </c>
      <c r="K73" s="5">
        <v>3025.6630679567002</v>
      </c>
      <c r="L73" s="5">
        <v>3137.71893838294</v>
      </c>
      <c r="M73" s="5">
        <v>5297.8008055915398</v>
      </c>
      <c r="N73" s="5">
        <v>4745.9238193920501</v>
      </c>
      <c r="O73" s="5">
        <v>3846.9589252502201</v>
      </c>
      <c r="P73" s="5">
        <v>4384.6900089881301</v>
      </c>
      <c r="Q73" s="5">
        <v>2742.0497238774101</v>
      </c>
      <c r="R73" s="5">
        <v>1922.0739854180899</v>
      </c>
      <c r="S73" s="5">
        <v>3499.0083498690396</v>
      </c>
      <c r="T73" s="5">
        <v>3106.9121703874798</v>
      </c>
      <c r="U73" s="5">
        <v>2779.3224071978798</v>
      </c>
      <c r="V73" s="5">
        <v>2618.2836859896097</v>
      </c>
      <c r="W73" s="5">
        <v>4394.4122902563604</v>
      </c>
      <c r="X73" s="5">
        <v>5891.7136016746199</v>
      </c>
      <c r="Y73" s="5">
        <v>4636.4005328302101</v>
      </c>
      <c r="Z73" s="5">
        <v>5172.6409756847906</v>
      </c>
      <c r="AA73" s="5">
        <v>2747.08695854916</v>
      </c>
      <c r="AB73" s="5">
        <v>3128.6841335291501</v>
      </c>
      <c r="AC73" s="5">
        <v>3751.8291394995899</v>
      </c>
      <c r="AD73" s="5">
        <v>2594.3726627994897</v>
      </c>
      <c r="AE73" s="5">
        <v>4207.1588676744695</v>
      </c>
      <c r="AF73" s="5">
        <v>1699.5074256586099</v>
      </c>
      <c r="AG73" s="5">
        <v>1330.5273247514101</v>
      </c>
      <c r="AH73" s="5">
        <v>7286.6282118377703</v>
      </c>
      <c r="AI73" s="5">
        <v>2320.1256338447197</v>
      </c>
      <c r="AJ73" s="5">
        <v>1456.0935853750102</v>
      </c>
      <c r="AK73" s="5">
        <v>330.42579062985499</v>
      </c>
      <c r="AL73" s="5">
        <v>1992.9534346728299</v>
      </c>
      <c r="AM73" s="5">
        <v>1222.44725722867</v>
      </c>
      <c r="AN73" s="5">
        <v>3328.5680612638303</v>
      </c>
      <c r="AO73" s="5">
        <v>961.84932134237795</v>
      </c>
      <c r="AP73" s="5">
        <v>1768.1098202635199</v>
      </c>
      <c r="AQ73" s="5">
        <v>4885.4842096249904</v>
      </c>
      <c r="AR73" s="5">
        <v>2721.9336201061401</v>
      </c>
      <c r="AS73" s="5">
        <v>2965.4324661967498</v>
      </c>
      <c r="AT73" s="5">
        <v>1010.1656773065899</v>
      </c>
      <c r="AU73" s="5">
        <v>550.15478186402004</v>
      </c>
      <c r="AV73" s="5">
        <v>1386.6023104429598</v>
      </c>
      <c r="AW73" s="5">
        <v>1972.2399588805899</v>
      </c>
      <c r="AX73" s="5">
        <v>4193.56121258249</v>
      </c>
      <c r="AY73" s="5">
        <v>0</v>
      </c>
      <c r="AZ73" s="5">
        <v>0</v>
      </c>
      <c r="BA73" s="5">
        <v>3449.72208092856</v>
      </c>
      <c r="BB73" s="5">
        <v>3334.4370040193799</v>
      </c>
      <c r="BC73" s="5">
        <v>2422.9680507947096</v>
      </c>
      <c r="BD73" s="5">
        <v>2677.7867821930104</v>
      </c>
      <c r="BE73" s="5">
        <v>3335.77310569575</v>
      </c>
      <c r="BF73" s="5">
        <v>3655.9822114850999</v>
      </c>
      <c r="BG73" s="5">
        <v>3254.3874811912697</v>
      </c>
      <c r="BH73" s="5">
        <v>1818.6111169922099</v>
      </c>
      <c r="BI73" s="5">
        <v>2413.27303634906</v>
      </c>
      <c r="BJ73" s="5">
        <v>2268.8503443223703</v>
      </c>
      <c r="BK73" s="5">
        <v>2836.84151372215</v>
      </c>
      <c r="BL73" s="5">
        <v>3517.5644913037499</v>
      </c>
      <c r="BM73" s="5">
        <v>3111.5894987012102</v>
      </c>
      <c r="BN73" s="5">
        <v>2846.5558920912899</v>
      </c>
      <c r="BO73" s="5">
        <v>1980.2371111628001</v>
      </c>
      <c r="BP73" s="5">
        <v>2037.82023482712</v>
      </c>
      <c r="BQ73" s="5">
        <v>2424.9629798699698</v>
      </c>
      <c r="BR73" s="5">
        <v>2070.1655582305998</v>
      </c>
      <c r="BS73" s="5">
        <v>2960.5802772985198</v>
      </c>
      <c r="BT73" s="5">
        <v>3767.0048258397801</v>
      </c>
      <c r="BU73" s="5">
        <v>2110.4125447343499</v>
      </c>
      <c r="BV73" s="5">
        <v>2370.8607683402902</v>
      </c>
      <c r="BW73" s="5">
        <v>3897.6517982934702</v>
      </c>
      <c r="BX73" s="5">
        <v>2739.9158460933204</v>
      </c>
      <c r="BY73" s="5">
        <v>3725.2942573618498</v>
      </c>
      <c r="BZ73" s="5">
        <v>7234.01519725661</v>
      </c>
      <c r="CA73" s="5">
        <v>4164.1422278782702</v>
      </c>
      <c r="CB73" s="5">
        <v>2879.7998398294799</v>
      </c>
      <c r="CC73" s="5">
        <v>3791.50406425043</v>
      </c>
      <c r="CD73" s="5">
        <v>2438.08612995366</v>
      </c>
      <c r="CE73" s="5">
        <v>3033.3665696040503</v>
      </c>
      <c r="CF73" s="5">
        <v>3184.10372305908</v>
      </c>
      <c r="CG73" s="5">
        <v>3737.57102837619</v>
      </c>
    </row>
    <row r="74" spans="2:86">
      <c r="B74" t="s">
        <v>182</v>
      </c>
      <c r="C74" s="5">
        <v>778932.14114013396</v>
      </c>
      <c r="D74" s="5">
        <v>773982.57845918299</v>
      </c>
      <c r="E74" s="5">
        <v>806631.61671440303</v>
      </c>
      <c r="F74" s="5">
        <v>814061.529634226</v>
      </c>
      <c r="G74" s="5">
        <v>794975.67193564901</v>
      </c>
      <c r="H74" s="5">
        <v>802187.66267816105</v>
      </c>
      <c r="I74" s="5">
        <v>810011.24153014901</v>
      </c>
      <c r="J74" s="5">
        <v>819733.82752338506</v>
      </c>
      <c r="K74" s="5">
        <v>834314.66106783994</v>
      </c>
      <c r="L74" s="5">
        <v>850461.240994583</v>
      </c>
      <c r="M74" s="5">
        <v>858085.26494921697</v>
      </c>
      <c r="N74" s="5">
        <v>872668.79176258296</v>
      </c>
      <c r="O74" s="5">
        <v>878260.91936386295</v>
      </c>
      <c r="P74" s="5">
        <v>878742.663500831</v>
      </c>
      <c r="Q74" s="5">
        <v>881519.64117152896</v>
      </c>
      <c r="R74" s="5">
        <v>887383.19632292597</v>
      </c>
      <c r="S74" s="5">
        <v>908074.06146555697</v>
      </c>
      <c r="T74" s="5">
        <v>908074.92055658798</v>
      </c>
      <c r="U74" s="5">
        <v>918526.33669989498</v>
      </c>
      <c r="V74" s="5">
        <v>935190.260875104</v>
      </c>
      <c r="W74" s="5">
        <v>951408.45375465299</v>
      </c>
      <c r="X74" s="5">
        <v>964466.92186241795</v>
      </c>
      <c r="Y74" s="5">
        <v>980252.10820222599</v>
      </c>
      <c r="Z74" s="5">
        <v>967980.21542156604</v>
      </c>
      <c r="AA74" s="5">
        <v>979012.22724967496</v>
      </c>
      <c r="AB74" s="5">
        <v>990239.59760041803</v>
      </c>
      <c r="AC74" s="5">
        <v>986507.091981548</v>
      </c>
      <c r="AD74" s="5">
        <v>989911.63489957503</v>
      </c>
      <c r="AE74" s="5">
        <v>993111.408609226</v>
      </c>
      <c r="AF74" s="5">
        <v>1001273.00996983</v>
      </c>
      <c r="AG74" s="5">
        <v>1009680.19778456</v>
      </c>
      <c r="AH74" s="5">
        <v>1018399.79356691</v>
      </c>
      <c r="AI74" s="5">
        <v>1035628.85747216</v>
      </c>
      <c r="AJ74" s="5">
        <v>1023436.58973651</v>
      </c>
      <c r="AK74" s="5">
        <v>1044335.2437298</v>
      </c>
      <c r="AL74" s="5">
        <v>1056187.1383287299</v>
      </c>
      <c r="AM74" s="5">
        <v>1052496.08368003</v>
      </c>
      <c r="AN74" s="5">
        <v>1046126.96190068</v>
      </c>
      <c r="AO74" s="5">
        <v>1051907.2173832899</v>
      </c>
      <c r="AP74" s="5">
        <v>1058183.4486093</v>
      </c>
      <c r="AQ74" s="5">
        <v>1063290.1286031001</v>
      </c>
      <c r="AR74" s="5">
        <v>1085740.7765708601</v>
      </c>
      <c r="AS74" s="5">
        <v>1084287.5095116</v>
      </c>
      <c r="AT74" s="5">
        <v>1078138.25329343</v>
      </c>
      <c r="AU74" s="5">
        <v>1090924.6102015299</v>
      </c>
      <c r="AV74" s="5">
        <v>1092781.9475193101</v>
      </c>
      <c r="AW74" s="5">
        <v>1097954.2265603</v>
      </c>
      <c r="AX74" s="5">
        <v>1093131.4889586701</v>
      </c>
      <c r="AY74" s="5">
        <v>1099579.9743292399</v>
      </c>
      <c r="AZ74" s="5">
        <v>1080590.6442792399</v>
      </c>
      <c r="BA74" s="5">
        <v>1095311.20068553</v>
      </c>
      <c r="BB74" s="5">
        <v>1097188.1310222601</v>
      </c>
      <c r="BC74" s="5">
        <v>1086971.8066003199</v>
      </c>
      <c r="BD74" s="5">
        <v>1086209.44915219</v>
      </c>
      <c r="BE74" s="5">
        <v>1079125.9898121499</v>
      </c>
      <c r="BF74" s="5">
        <v>1091944.5728093099</v>
      </c>
      <c r="BG74" s="5">
        <v>1109194.9569005801</v>
      </c>
      <c r="BH74" s="5">
        <v>1105824.57238093</v>
      </c>
      <c r="BI74" s="5">
        <v>1101012.9003713599</v>
      </c>
      <c r="BJ74" s="5">
        <v>1095073.6195447801</v>
      </c>
      <c r="BK74" s="5">
        <v>1088930.7930604501</v>
      </c>
      <c r="BL74" s="5">
        <v>1095107.7673704401</v>
      </c>
      <c r="BM74" s="5">
        <v>1094839.3076297201</v>
      </c>
      <c r="BN74" s="5">
        <v>1083644.6818977799</v>
      </c>
      <c r="BO74" s="5">
        <v>1082308.32390246</v>
      </c>
      <c r="BP74" s="5">
        <v>1089172.3564474301</v>
      </c>
      <c r="BQ74" s="5">
        <v>1082380.99996168</v>
      </c>
      <c r="BR74" s="5">
        <v>1093696.70807843</v>
      </c>
      <c r="BS74" s="5">
        <v>1099596.90700166</v>
      </c>
      <c r="BT74" s="5">
        <v>1099952.6374281</v>
      </c>
      <c r="BU74" s="5">
        <v>1112290.2551801</v>
      </c>
      <c r="BV74" s="5">
        <v>1115028.40123364</v>
      </c>
      <c r="BW74" s="5">
        <v>1126920.3129689</v>
      </c>
      <c r="BX74" s="5">
        <v>1131659.4913967701</v>
      </c>
      <c r="BY74" s="5">
        <v>1109256.35036993</v>
      </c>
      <c r="BZ74" s="5">
        <v>1134033.1158998699</v>
      </c>
      <c r="CA74" s="5">
        <v>1144561.6685337301</v>
      </c>
      <c r="CB74" s="5">
        <v>1042700.12821951</v>
      </c>
      <c r="CC74" s="5">
        <v>1069772.9680270001</v>
      </c>
      <c r="CD74" s="5">
        <v>1077791.7597823499</v>
      </c>
      <c r="CE74" s="5">
        <v>1072384.47960842</v>
      </c>
      <c r="CF74" s="5">
        <v>1093563.70417117</v>
      </c>
      <c r="CG74" s="5">
        <v>1124510.5403511401</v>
      </c>
    </row>
    <row r="75" spans="2:86">
      <c r="B75" t="s">
        <v>266</v>
      </c>
      <c r="C75" s="10">
        <v>10.024355664956671</v>
      </c>
      <c r="D75" s="10">
        <v>10.107313999484708</v>
      </c>
      <c r="E75" s="10">
        <v>12.044708398796788</v>
      </c>
      <c r="F75" s="10">
        <v>11.101431794769807</v>
      </c>
      <c r="G75" s="10">
        <v>10.615030043914636</v>
      </c>
      <c r="H75" s="10">
        <v>11.037646237079233</v>
      </c>
      <c r="I75" s="10">
        <v>11.51159385248029</v>
      </c>
      <c r="J75" s="10">
        <v>11.532045287189387</v>
      </c>
      <c r="K75" s="10">
        <v>10.627388863292285</v>
      </c>
      <c r="L75" s="10">
        <v>11.196379126958451</v>
      </c>
      <c r="M75" s="10">
        <v>11.574450580582997</v>
      </c>
      <c r="N75" s="10">
        <v>12.30139269709276</v>
      </c>
      <c r="O75" s="10">
        <v>12.661336753110506</v>
      </c>
      <c r="P75" s="10">
        <v>12.569552665621037</v>
      </c>
      <c r="Q75" s="10">
        <v>11.781062739989938</v>
      </c>
      <c r="R75" s="10">
        <v>11.099336743250833</v>
      </c>
      <c r="S75" s="10">
        <v>12.40618118010973</v>
      </c>
      <c r="T75" s="10">
        <v>12.125257761507747</v>
      </c>
      <c r="U75" s="10">
        <v>11.302057365241019</v>
      </c>
      <c r="V75" s="10">
        <v>11.261108224573851</v>
      </c>
      <c r="W75" s="10">
        <v>11.548458019832648</v>
      </c>
      <c r="X75" s="10">
        <v>11.284813242299965</v>
      </c>
      <c r="Y75" s="10">
        <v>12.117581475843467</v>
      </c>
      <c r="Z75" s="10">
        <v>11.785783657899366</v>
      </c>
      <c r="AA75" s="10">
        <v>9.7972716935333306</v>
      </c>
      <c r="AB75" s="10">
        <v>9.8696872856986353</v>
      </c>
      <c r="AC75" s="10">
        <v>11.175323527448809</v>
      </c>
      <c r="AD75" s="10">
        <v>11.272086841649759</v>
      </c>
      <c r="AE75" s="10">
        <v>14.32801319280445</v>
      </c>
      <c r="AF75" s="10">
        <v>15.887979770157632</v>
      </c>
      <c r="AG75" s="10">
        <v>17.793076587780661</v>
      </c>
      <c r="AH75" s="10">
        <v>21.344285653220091</v>
      </c>
      <c r="AI75" s="10">
        <v>25.738078844586799</v>
      </c>
      <c r="AJ75" s="10">
        <v>25.599142968381678</v>
      </c>
      <c r="AK75" s="10">
        <v>26.121600376801375</v>
      </c>
      <c r="AL75" s="10">
        <v>27.186870228011394</v>
      </c>
      <c r="AM75" s="10">
        <v>27.736025127967316</v>
      </c>
      <c r="AN75" s="10">
        <v>29.170491519789177</v>
      </c>
      <c r="AO75" s="10">
        <v>29.020234346799274</v>
      </c>
      <c r="AP75" s="10">
        <v>29.184893548605711</v>
      </c>
      <c r="AQ75" s="10">
        <v>28.452991866840506</v>
      </c>
      <c r="AR75" s="10">
        <v>29.278693202942364</v>
      </c>
      <c r="AS75" s="10">
        <v>29.351566684232122</v>
      </c>
      <c r="AT75" s="10">
        <v>30.905369074191025</v>
      </c>
      <c r="AU75" s="10">
        <v>32.106012183674892</v>
      </c>
      <c r="AV75" s="10">
        <v>32.600939690778134</v>
      </c>
      <c r="AW75" s="10">
        <v>33.326062532075547</v>
      </c>
      <c r="AX75" s="10">
        <v>33.251457806805234</v>
      </c>
      <c r="AY75" s="10"/>
      <c r="AZ75" s="10"/>
      <c r="BA75" s="10">
        <v>34.732968915780468</v>
      </c>
      <c r="BB75" s="10">
        <v>33.733166902075155</v>
      </c>
      <c r="BC75" s="10">
        <v>32.723231114232959</v>
      </c>
      <c r="BD75" s="10">
        <v>32.424400515664388</v>
      </c>
      <c r="BE75" s="10">
        <v>33.17931750640232</v>
      </c>
      <c r="BF75" s="10">
        <v>31.852909440898181</v>
      </c>
      <c r="BG75" s="10">
        <v>30.963493775247024</v>
      </c>
      <c r="BH75" s="10">
        <v>30.05014887445185</v>
      </c>
      <c r="BI75" s="10">
        <v>28.628797521478095</v>
      </c>
      <c r="BJ75" s="10">
        <v>27.574141046277688</v>
      </c>
      <c r="BK75" s="10">
        <v>26.181372025900028</v>
      </c>
      <c r="BL75" s="10">
        <v>27.054761076640904</v>
      </c>
      <c r="BM75" s="10">
        <v>26.055955665347646</v>
      </c>
      <c r="BN75" s="10">
        <v>25.597636836894655</v>
      </c>
      <c r="BO75" s="10">
        <v>25.799651411185209</v>
      </c>
      <c r="BP75" s="10">
        <v>24.018417203992033</v>
      </c>
      <c r="BQ75" s="10">
        <v>22.042339774903532</v>
      </c>
      <c r="BR75" s="10">
        <v>22.644973585668922</v>
      </c>
      <c r="BS75" s="10">
        <v>20.678314397647966</v>
      </c>
      <c r="BT75" s="10">
        <v>19.876064450149553</v>
      </c>
      <c r="BU75" s="10">
        <v>19.876398822945511</v>
      </c>
      <c r="BV75" s="10">
        <v>20.527041272236673</v>
      </c>
      <c r="BW75" s="10">
        <v>21.049100260865586</v>
      </c>
      <c r="BX75" s="10">
        <v>20.790885554568817</v>
      </c>
      <c r="BY75" s="10">
        <v>21.430667104908753</v>
      </c>
      <c r="BZ75" s="10">
        <v>19.196614400491864</v>
      </c>
      <c r="CA75" s="10">
        <v>18.623973396267822</v>
      </c>
      <c r="CB75" s="10">
        <v>21.354875923309073</v>
      </c>
      <c r="CC75" s="10">
        <v>25.426783495353451</v>
      </c>
      <c r="CD75" s="10">
        <v>25.877006216929821</v>
      </c>
      <c r="CE75" s="10">
        <v>25.435185656193859</v>
      </c>
      <c r="CF75" s="10">
        <v>24.348892925858941</v>
      </c>
      <c r="CG75" s="10">
        <v>23.841776876318647</v>
      </c>
    </row>
    <row r="76" spans="2:86">
      <c r="B76" t="s">
        <v>265</v>
      </c>
      <c r="C76" s="10">
        <v>0.35578196006969992</v>
      </c>
      <c r="D76" s="10">
        <v>0.48041344685878751</v>
      </c>
      <c r="E76" s="10">
        <v>0.71483305173375711</v>
      </c>
      <c r="F76" s="10">
        <v>0.60408925163228655</v>
      </c>
      <c r="G76" s="10">
        <v>0.52812052008033783</v>
      </c>
      <c r="H76" s="10">
        <v>0.47391516907934222</v>
      </c>
      <c r="I76" s="10">
        <v>0.34569805854926466</v>
      </c>
      <c r="J76" s="10">
        <v>0.4518296713798442</v>
      </c>
      <c r="K76" s="10">
        <v>0.36265251099437135</v>
      </c>
      <c r="L76" s="10">
        <v>0.36894320248074958</v>
      </c>
      <c r="M76" s="10">
        <v>0.61739794656712499</v>
      </c>
      <c r="N76" s="10">
        <v>0.54384021339945199</v>
      </c>
      <c r="O76" s="10">
        <v>0.43802005081093992</v>
      </c>
      <c r="P76" s="10">
        <v>0.49897315688758337</v>
      </c>
      <c r="Q76" s="10">
        <v>0.31105940194744375</v>
      </c>
      <c r="R76" s="10">
        <v>0.21660022337392013</v>
      </c>
      <c r="S76" s="10">
        <v>0.3853219135256355</v>
      </c>
      <c r="T76" s="10">
        <v>0.34214271312362143</v>
      </c>
      <c r="U76" s="10">
        <v>0.30258494461721158</v>
      </c>
      <c r="V76" s="10">
        <v>0.27997336964774971</v>
      </c>
      <c r="W76" s="10">
        <v>0.46188493206195341</v>
      </c>
      <c r="X76" s="10">
        <v>0.61087772614300995</v>
      </c>
      <c r="Y76" s="10">
        <v>0.47298041942835795</v>
      </c>
      <c r="Z76" s="10">
        <v>0.5343746590349524</v>
      </c>
      <c r="AA76" s="10">
        <v>0.28059781911677573</v>
      </c>
      <c r="AB76" s="10">
        <v>0.31595223429871749</v>
      </c>
      <c r="AC76" s="10">
        <v>0.38031446200386421</v>
      </c>
      <c r="AD76" s="10">
        <v>0.2620812374897164</v>
      </c>
      <c r="AE76" s="10">
        <v>0.42363412918257209</v>
      </c>
      <c r="AF76" s="10">
        <v>0.16973466864045592</v>
      </c>
      <c r="AG76" s="10">
        <v>0.13177710404451357</v>
      </c>
      <c r="AH76" s="10">
        <v>0.71549780919697636</v>
      </c>
      <c r="AI76" s="10">
        <v>0.2240306087557134</v>
      </c>
      <c r="AJ76" s="10">
        <v>0.14227491961665065</v>
      </c>
      <c r="AK76" s="10">
        <v>3.1639819934617258E-2</v>
      </c>
      <c r="AL76" s="10">
        <v>0.1886932118702376</v>
      </c>
      <c r="AM76" s="10">
        <v>0.11614743999373466</v>
      </c>
      <c r="AN76" s="10">
        <v>0.3181801236836726</v>
      </c>
      <c r="AO76" s="10">
        <v>9.1438608410260858E-2</v>
      </c>
      <c r="AP76" s="10">
        <v>0.16708915855631923</v>
      </c>
      <c r="AQ76" s="10">
        <v>0.45946859452587102</v>
      </c>
      <c r="AR76" s="10">
        <v>0.25069829547186534</v>
      </c>
      <c r="AS76" s="10">
        <v>0.27349134248834805</v>
      </c>
      <c r="AT76" s="10">
        <v>9.3695374801960551E-2</v>
      </c>
      <c r="AU76" s="10">
        <v>5.0430137584153344E-2</v>
      </c>
      <c r="AV76" s="10">
        <v>0.12688737342254255</v>
      </c>
      <c r="AW76" s="10">
        <v>0.17962861394133664</v>
      </c>
      <c r="AX76" s="10">
        <v>0.38362825103294079</v>
      </c>
      <c r="AY76" s="10"/>
      <c r="AZ76" s="10"/>
      <c r="BA76" s="10">
        <v>0.31495360211503898</v>
      </c>
      <c r="BB76" s="10">
        <v>0.30390749860852528</v>
      </c>
      <c r="BC76" s="10">
        <v>0.22290992609761739</v>
      </c>
      <c r="BD76" s="10">
        <v>0.24652582283123028</v>
      </c>
      <c r="BE76" s="10">
        <v>0.3091180397088229</v>
      </c>
      <c r="BF76" s="10">
        <v>0.3348139001304013</v>
      </c>
      <c r="BG76" s="10">
        <v>0.29340085446159925</v>
      </c>
      <c r="BH76" s="10">
        <v>0.16445747023658489</v>
      </c>
      <c r="BI76" s="10">
        <v>0.21918662674479916</v>
      </c>
      <c r="BJ76" s="10">
        <v>0.20718701499407199</v>
      </c>
      <c r="BK76" s="10">
        <v>0.26051623590781015</v>
      </c>
      <c r="BL76" s="10">
        <v>0.32120715386304716</v>
      </c>
      <c r="BM76" s="10">
        <v>0.28420513193280095</v>
      </c>
      <c r="BN76" s="10">
        <v>0.26268351053097361</v>
      </c>
      <c r="BO76" s="10">
        <v>0.18296423185795099</v>
      </c>
      <c r="BP76" s="10">
        <v>0.18709804952027143</v>
      </c>
      <c r="BQ76" s="10">
        <v>0.22403968472800442</v>
      </c>
      <c r="BR76" s="10">
        <v>0.18928150216962583</v>
      </c>
      <c r="BS76" s="10">
        <v>0.26924232493262645</v>
      </c>
      <c r="BT76" s="10">
        <v>0.34246972984652857</v>
      </c>
      <c r="BU76" s="10">
        <v>0.18973577579286047</v>
      </c>
      <c r="BV76" s="10">
        <v>0.21262783671852914</v>
      </c>
      <c r="BW76" s="10">
        <v>0.34586756077055775</v>
      </c>
      <c r="BX76" s="10">
        <v>0.24211486466759824</v>
      </c>
      <c r="BY76" s="10">
        <v>0.33583709086898511</v>
      </c>
      <c r="BZ76" s="10">
        <v>0.63790158292831911</v>
      </c>
      <c r="CA76" s="10">
        <v>0.36381982223927267</v>
      </c>
      <c r="CB76" s="10">
        <v>0.276186773348437</v>
      </c>
      <c r="CC76" s="10">
        <v>0.35442137514870686</v>
      </c>
      <c r="CD76" s="10">
        <v>0.22621124236893489</v>
      </c>
      <c r="CE76" s="10">
        <v>0.28286184920465096</v>
      </c>
      <c r="CF76" s="10">
        <v>0.29116764857081323</v>
      </c>
      <c r="CG76" s="10">
        <v>0.33237314318184114</v>
      </c>
    </row>
    <row r="78" spans="2:86">
      <c r="B78" t="s">
        <v>330</v>
      </c>
    </row>
    <row r="79" spans="2:86">
      <c r="B79" t="s">
        <v>291</v>
      </c>
    </row>
    <row r="81" spans="2:86">
      <c r="B81" s="2"/>
    </row>
    <row r="82" spans="2:86">
      <c r="B82" s="2" t="s">
        <v>318</v>
      </c>
    </row>
    <row r="83" spans="2:86">
      <c r="B83" t="s">
        <v>184</v>
      </c>
    </row>
    <row r="84" spans="2:86">
      <c r="C84" s="6" t="s">
        <v>295</v>
      </c>
      <c r="D84" s="6" t="s">
        <v>296</v>
      </c>
      <c r="E84" s="6" t="s">
        <v>297</v>
      </c>
      <c r="F84" s="6" t="s">
        <v>298</v>
      </c>
      <c r="G84" s="6" t="s">
        <v>299</v>
      </c>
      <c r="H84" s="6" t="s">
        <v>300</v>
      </c>
      <c r="I84" s="6" t="s">
        <v>301</v>
      </c>
      <c r="J84" s="6" t="s">
        <v>302</v>
      </c>
      <c r="K84" s="6" t="s">
        <v>303</v>
      </c>
      <c r="L84" s="6" t="s">
        <v>304</v>
      </c>
      <c r="M84" s="6" t="s">
        <v>305</v>
      </c>
      <c r="N84" s="6" t="s">
        <v>306</v>
      </c>
      <c r="O84" s="6" t="s">
        <v>307</v>
      </c>
      <c r="P84" s="6" t="s">
        <v>308</v>
      </c>
      <c r="Q84" s="6" t="s">
        <v>309</v>
      </c>
      <c r="R84" s="6" t="s">
        <v>310</v>
      </c>
      <c r="S84" s="22" t="s">
        <v>169</v>
      </c>
      <c r="T84" s="22" t="s">
        <v>170</v>
      </c>
      <c r="U84" s="22" t="s">
        <v>171</v>
      </c>
      <c r="V84" s="22" t="s">
        <v>172</v>
      </c>
      <c r="W84" s="22" t="s">
        <v>173</v>
      </c>
      <c r="X84" s="22" t="s">
        <v>174</v>
      </c>
      <c r="Y84" s="22" t="s">
        <v>175</v>
      </c>
      <c r="Z84" s="22" t="s">
        <v>176</v>
      </c>
      <c r="AA84" s="22" t="s">
        <v>177</v>
      </c>
      <c r="AB84" s="22" t="s">
        <v>178</v>
      </c>
      <c r="AC84" s="22" t="s">
        <v>179</v>
      </c>
      <c r="AD84" s="22" t="s">
        <v>180</v>
      </c>
      <c r="AE84" s="22" t="s">
        <v>13</v>
      </c>
      <c r="AF84" s="22" t="s">
        <v>14</v>
      </c>
      <c r="AG84" s="22" t="s">
        <v>15</v>
      </c>
      <c r="AH84" s="22" t="s">
        <v>16</v>
      </c>
      <c r="AI84" s="22" t="s">
        <v>17</v>
      </c>
      <c r="AJ84" s="22" t="s">
        <v>18</v>
      </c>
      <c r="AK84" s="22" t="s">
        <v>19</v>
      </c>
      <c r="AL84" s="22" t="s">
        <v>20</v>
      </c>
      <c r="AM84" s="22" t="s">
        <v>21</v>
      </c>
      <c r="AN84" s="22" t="s">
        <v>22</v>
      </c>
      <c r="AO84" s="22" t="s">
        <v>23</v>
      </c>
      <c r="AP84" s="22" t="s">
        <v>24</v>
      </c>
      <c r="AQ84" s="22" t="s">
        <v>25</v>
      </c>
      <c r="AR84" s="22" t="s">
        <v>26</v>
      </c>
      <c r="AS84" s="22" t="s">
        <v>27</v>
      </c>
      <c r="AT84" s="22" t="s">
        <v>28</v>
      </c>
      <c r="AU84" s="22" t="s">
        <v>29</v>
      </c>
      <c r="AV84" s="22" t="s">
        <v>30</v>
      </c>
      <c r="AW84" s="22" t="s">
        <v>31</v>
      </c>
      <c r="AX84" s="22" t="s">
        <v>32</v>
      </c>
      <c r="AY84" s="22" t="s">
        <v>33</v>
      </c>
      <c r="AZ84" s="22" t="s">
        <v>34</v>
      </c>
      <c r="BA84" s="22" t="s">
        <v>35</v>
      </c>
      <c r="BB84" s="22" t="s">
        <v>36</v>
      </c>
      <c r="BC84" s="22" t="s">
        <v>37</v>
      </c>
      <c r="BD84" s="22" t="s">
        <v>38</v>
      </c>
      <c r="BE84" s="22" t="s">
        <v>39</v>
      </c>
      <c r="BF84" s="22" t="s">
        <v>40</v>
      </c>
      <c r="BG84" s="22" t="s">
        <v>41</v>
      </c>
      <c r="BH84" s="22" t="s">
        <v>42</v>
      </c>
      <c r="BI84" s="22" t="s">
        <v>43</v>
      </c>
      <c r="BJ84" s="22" t="s">
        <v>44</v>
      </c>
      <c r="BK84" s="22" t="s">
        <v>45</v>
      </c>
      <c r="BL84" s="22" t="s">
        <v>46</v>
      </c>
      <c r="BM84" s="22" t="s">
        <v>47</v>
      </c>
      <c r="BN84" s="22" t="s">
        <v>48</v>
      </c>
      <c r="BO84" s="22" t="s">
        <v>49</v>
      </c>
      <c r="BP84" s="22" t="s">
        <v>50</v>
      </c>
      <c r="BQ84" s="22" t="s">
        <v>51</v>
      </c>
      <c r="BR84" s="22" t="s">
        <v>52</v>
      </c>
      <c r="BS84" s="22" t="s">
        <v>53</v>
      </c>
      <c r="BT84" s="22" t="s">
        <v>54</v>
      </c>
      <c r="BU84" s="22" t="s">
        <v>55</v>
      </c>
      <c r="BV84" s="22" t="s">
        <v>56</v>
      </c>
      <c r="BW84" s="22" t="s">
        <v>57</v>
      </c>
      <c r="BX84" s="22" t="s">
        <v>58</v>
      </c>
      <c r="BY84" s="22" t="s">
        <v>59</v>
      </c>
      <c r="BZ84" s="22" t="s">
        <v>60</v>
      </c>
      <c r="CA84" s="22" t="s">
        <v>61</v>
      </c>
      <c r="CB84" s="22" t="s">
        <v>62</v>
      </c>
      <c r="CC84" s="22" t="s">
        <v>63</v>
      </c>
      <c r="CD84" s="22" t="s">
        <v>64</v>
      </c>
      <c r="CE84" s="22" t="s">
        <v>65</v>
      </c>
      <c r="CF84" s="22" t="s">
        <v>66</v>
      </c>
      <c r="CG84" s="22" t="s">
        <v>67</v>
      </c>
      <c r="CH84" s="22" t="s">
        <v>68</v>
      </c>
    </row>
    <row r="85" spans="2:86">
      <c r="B85" t="s">
        <v>294</v>
      </c>
      <c r="C85" s="5">
        <v>20249.419684192399</v>
      </c>
      <c r="D85" s="5">
        <v>18893.986905272701</v>
      </c>
      <c r="E85" s="5">
        <v>19387.2123331041</v>
      </c>
      <c r="F85" s="5">
        <v>20380.197062256899</v>
      </c>
      <c r="G85" s="5">
        <v>22200.080895291201</v>
      </c>
      <c r="H85" s="5">
        <v>22136.6028763918</v>
      </c>
      <c r="I85" s="5">
        <v>24811.286485335098</v>
      </c>
      <c r="J85" s="5">
        <v>25091.5338562039</v>
      </c>
      <c r="K85" s="5">
        <v>22670.643051808998</v>
      </c>
      <c r="L85" s="5">
        <v>26066.8448830831</v>
      </c>
      <c r="M85" s="5">
        <v>28176.875350284099</v>
      </c>
      <c r="N85" s="5">
        <v>26164.436038076499</v>
      </c>
      <c r="O85" s="5">
        <v>27818.420519720901</v>
      </c>
      <c r="P85" s="5">
        <v>26714.9558314028</v>
      </c>
      <c r="Q85" s="5">
        <v>24352.562259644699</v>
      </c>
      <c r="R85" s="5">
        <v>28384.197575718099</v>
      </c>
      <c r="S85" s="5">
        <v>25203.6532202491</v>
      </c>
      <c r="T85" s="5">
        <v>22512.800178977199</v>
      </c>
      <c r="U85" s="5">
        <v>20138.7172212224</v>
      </c>
      <c r="V85" s="5">
        <v>21795.871000143601</v>
      </c>
      <c r="W85" s="5">
        <v>16493.965732476699</v>
      </c>
      <c r="X85" s="5">
        <v>17623.2151671426</v>
      </c>
      <c r="Y85" s="5">
        <v>19082.892284133799</v>
      </c>
      <c r="Z85" s="5">
        <v>16814.637385772101</v>
      </c>
      <c r="AA85" s="5">
        <v>17373.252607352599</v>
      </c>
      <c r="AB85" s="5">
        <v>17109.594450238601</v>
      </c>
      <c r="AC85" s="5">
        <v>17958.404905144998</v>
      </c>
      <c r="AD85" s="5">
        <v>14203.4212947292</v>
      </c>
      <c r="AE85" s="5">
        <v>16115.8977632799</v>
      </c>
      <c r="AF85" s="5">
        <v>18762.884821858999</v>
      </c>
      <c r="AG85" s="5">
        <v>20814.036535299801</v>
      </c>
      <c r="AH85" s="5">
        <v>26119.803493721</v>
      </c>
      <c r="AI85" s="5">
        <v>32383.136247844199</v>
      </c>
      <c r="AJ85" s="5">
        <v>33092.142205085001</v>
      </c>
      <c r="AK85" s="5">
        <v>35113.077455571598</v>
      </c>
      <c r="AL85" s="5">
        <v>36543.953519488103</v>
      </c>
      <c r="AM85" s="5">
        <v>36916.128961995601</v>
      </c>
      <c r="AN85" s="5">
        <v>37849.093104425301</v>
      </c>
      <c r="AO85" s="5">
        <v>37535.9781324707</v>
      </c>
      <c r="AP85" s="5">
        <v>41511.039305992897</v>
      </c>
      <c r="AQ85" s="5">
        <v>40798.867542768603</v>
      </c>
      <c r="AR85" s="5">
        <v>42100.758201618599</v>
      </c>
      <c r="AS85" s="5">
        <v>44964.928475925102</v>
      </c>
      <c r="AT85" s="5">
        <v>45403.822258468899</v>
      </c>
      <c r="AU85" s="5">
        <v>50726.241942794499</v>
      </c>
      <c r="AV85" s="5">
        <v>48439.497830607397</v>
      </c>
      <c r="AW85" s="5">
        <v>48921.942236397903</v>
      </c>
      <c r="AX85" s="5">
        <v>54671.676911788898</v>
      </c>
      <c r="AY85" s="5">
        <v>55693.502151360502</v>
      </c>
      <c r="AZ85" s="5">
        <v>60355.564862993699</v>
      </c>
      <c r="BA85" s="5">
        <v>56507.285323345903</v>
      </c>
      <c r="BB85" s="5">
        <v>55789.987172693298</v>
      </c>
      <c r="BC85" s="5">
        <v>54560.5392359873</v>
      </c>
      <c r="BD85" s="5">
        <v>53885.337376157302</v>
      </c>
      <c r="BE85" s="5">
        <v>57737.817339321002</v>
      </c>
      <c r="BF85" s="5">
        <v>51117.855663769697</v>
      </c>
      <c r="BG85" s="5">
        <v>48997.196922505696</v>
      </c>
      <c r="BH85" s="5">
        <v>49037.554331109</v>
      </c>
      <c r="BI85" s="5">
        <v>48418.435267378103</v>
      </c>
      <c r="BJ85" s="5">
        <v>48402.3774328043</v>
      </c>
      <c r="BK85" s="5">
        <v>50053.600874102704</v>
      </c>
      <c r="BL85" s="5">
        <v>40792.317669281903</v>
      </c>
      <c r="BM85" s="5">
        <v>37866.082039514702</v>
      </c>
      <c r="BN85" s="5">
        <v>35413.1430978321</v>
      </c>
      <c r="BO85" s="5">
        <v>35575.189975645997</v>
      </c>
      <c r="BP85" s="5">
        <v>38638.094864721803</v>
      </c>
      <c r="BQ85" s="5">
        <v>37581.5440664942</v>
      </c>
      <c r="BR85" s="5">
        <v>36846.998473510001</v>
      </c>
      <c r="BS85" s="5">
        <v>32547.460927848999</v>
      </c>
      <c r="BT85" s="5">
        <v>29672.595392698899</v>
      </c>
      <c r="BU85" s="5">
        <v>27199.676578699899</v>
      </c>
      <c r="BV85" s="5">
        <v>25638.965698382399</v>
      </c>
      <c r="BW85" s="5">
        <v>30744.937613055699</v>
      </c>
      <c r="BX85" s="5">
        <v>23934.565237124501</v>
      </c>
      <c r="BY85" s="5">
        <v>26415.545957135</v>
      </c>
      <c r="BZ85" s="5">
        <v>30658.564847940801</v>
      </c>
      <c r="CA85" s="5">
        <v>28143.014507852899</v>
      </c>
      <c r="CB85" s="5">
        <v>34312.308368856699</v>
      </c>
      <c r="CC85" s="5">
        <v>35454.156509377601</v>
      </c>
      <c r="CD85" s="5">
        <v>31663.933202524899</v>
      </c>
      <c r="CE85" s="5">
        <v>31398.626675675601</v>
      </c>
      <c r="CF85" s="5">
        <v>32647.586620861599</v>
      </c>
      <c r="CG85" s="5">
        <v>30940.8021104687</v>
      </c>
    </row>
    <row r="86" spans="2:86">
      <c r="B86" t="s">
        <v>311</v>
      </c>
      <c r="C86" s="5">
        <v>284.632906991445</v>
      </c>
      <c r="D86" s="5">
        <v>347.48726870142997</v>
      </c>
      <c r="E86" s="5">
        <v>866.26605875064502</v>
      </c>
      <c r="F86" s="5">
        <v>378.422049021649</v>
      </c>
      <c r="G86" s="5">
        <v>241.825397795588</v>
      </c>
      <c r="H86" s="5">
        <v>216.83956570210799</v>
      </c>
      <c r="I86" s="5">
        <v>298.97586391637196</v>
      </c>
      <c r="J86" s="5">
        <v>361.76010641314497</v>
      </c>
      <c r="K86" s="5">
        <v>364.42892396164899</v>
      </c>
      <c r="L86" s="5">
        <v>687.84661291678492</v>
      </c>
      <c r="M86" s="5">
        <v>940.71370520788503</v>
      </c>
      <c r="N86" s="5">
        <v>1050.1270644586</v>
      </c>
      <c r="O86" s="5">
        <v>1307.5856940029</v>
      </c>
      <c r="P86" s="5">
        <v>599.83647696702405</v>
      </c>
      <c r="Q86" s="5">
        <v>435.27510680084305</v>
      </c>
      <c r="R86" s="5">
        <v>749.15830626880302</v>
      </c>
      <c r="S86" s="5">
        <v>304.273300838306</v>
      </c>
      <c r="T86" s="5">
        <v>470.14208890308703</v>
      </c>
      <c r="U86" s="5">
        <v>201.326569177983</v>
      </c>
      <c r="V86" s="5">
        <v>266.89599738885499</v>
      </c>
      <c r="W86" s="5">
        <v>530.55282462872697</v>
      </c>
      <c r="X86" s="5">
        <v>524.83766472014804</v>
      </c>
      <c r="Y86" s="5">
        <v>938.64022108867198</v>
      </c>
      <c r="Z86" s="5">
        <v>988.09203453253906</v>
      </c>
      <c r="AA86" s="5">
        <v>783.77299992604503</v>
      </c>
      <c r="AB86" s="5">
        <v>968.57706320531202</v>
      </c>
      <c r="AC86" s="5">
        <v>514.51282012889203</v>
      </c>
      <c r="AD86" s="5">
        <v>540.93544568224206</v>
      </c>
      <c r="AE86" s="5">
        <v>534.92552940725807</v>
      </c>
      <c r="AF86" s="5">
        <v>559.19065099043394</v>
      </c>
      <c r="AG86" s="5">
        <v>927.58805700076698</v>
      </c>
      <c r="AH86" s="5">
        <v>813.53067049433105</v>
      </c>
      <c r="AI86" s="5">
        <v>1200.1222255826699</v>
      </c>
      <c r="AJ86" s="5">
        <v>856.35172688334308</v>
      </c>
      <c r="AK86" s="5">
        <v>826.59224486416008</v>
      </c>
      <c r="AL86" s="5">
        <v>851.50290781045396</v>
      </c>
      <c r="AM86" s="5">
        <v>335.98481227134801</v>
      </c>
      <c r="AN86" s="5">
        <v>595.37902140317306</v>
      </c>
      <c r="AO86" s="5">
        <v>509.60204531182495</v>
      </c>
      <c r="AP86" s="5">
        <v>466.03704286649901</v>
      </c>
      <c r="AQ86" s="5">
        <v>838.42565412720705</v>
      </c>
      <c r="AR86" s="5">
        <v>361.91854703666598</v>
      </c>
      <c r="AS86" s="5">
        <v>503.117074417759</v>
      </c>
      <c r="AT86" s="5">
        <v>498.43961496571097</v>
      </c>
      <c r="AU86" s="5">
        <v>171.45389433019702</v>
      </c>
      <c r="AV86" s="5">
        <v>757.78495167766903</v>
      </c>
      <c r="AW86" s="5">
        <v>188.70352608049902</v>
      </c>
      <c r="AX86" s="5">
        <v>165.49222979501798</v>
      </c>
      <c r="AY86" s="5">
        <v>0</v>
      </c>
      <c r="AZ86" s="5">
        <v>0</v>
      </c>
      <c r="BA86" s="5">
        <v>720.43879206008103</v>
      </c>
      <c r="BB86" s="5">
        <v>448.08114526440801</v>
      </c>
      <c r="BC86" s="5">
        <v>349.32160775619496</v>
      </c>
      <c r="BD86" s="5">
        <v>327.79264564512198</v>
      </c>
      <c r="BE86" s="5">
        <v>486.493559842948</v>
      </c>
      <c r="BF86" s="5">
        <v>419.520361049173</v>
      </c>
      <c r="BG86" s="5">
        <v>312.84354848889302</v>
      </c>
      <c r="BH86" s="5">
        <v>298.78611622826401</v>
      </c>
      <c r="BI86" s="5">
        <v>244.02357019167101</v>
      </c>
      <c r="BJ86" s="5">
        <v>393.285967346674</v>
      </c>
      <c r="BK86" s="5">
        <v>535.94401004223198</v>
      </c>
      <c r="BL86" s="5">
        <v>683.11887490244101</v>
      </c>
      <c r="BM86" s="5">
        <v>567.68992084744002</v>
      </c>
      <c r="BN86" s="5">
        <v>516.37869120551909</v>
      </c>
      <c r="BO86" s="5">
        <v>495.16358474881997</v>
      </c>
      <c r="BP86" s="5">
        <v>434.76060509225101</v>
      </c>
      <c r="BQ86" s="5">
        <v>365.19477604968</v>
      </c>
      <c r="BR86" s="5">
        <v>633.97624340056598</v>
      </c>
      <c r="BS86" s="5">
        <v>498.16273152705298</v>
      </c>
      <c r="BT86" s="5">
        <v>510.70069716848701</v>
      </c>
      <c r="BU86" s="5">
        <v>691.85981725597901</v>
      </c>
      <c r="BV86" s="5">
        <v>871.47547040769996</v>
      </c>
      <c r="BW86" s="5">
        <v>1099.8198683406799</v>
      </c>
      <c r="BX86" s="5">
        <v>1051.8405131970401</v>
      </c>
      <c r="BY86" s="5">
        <v>871.07645846890307</v>
      </c>
      <c r="BZ86" s="5">
        <v>510.30505119135807</v>
      </c>
      <c r="CA86" s="5">
        <v>658.10199399339297</v>
      </c>
      <c r="CB86" s="5">
        <v>647.45590832980406</v>
      </c>
      <c r="CC86" s="5">
        <v>555.96164289757303</v>
      </c>
      <c r="CD86" s="5">
        <v>484.04434859411998</v>
      </c>
      <c r="CE86" s="5">
        <v>417.122534468835</v>
      </c>
      <c r="CF86" s="5">
        <v>467.26670095667498</v>
      </c>
      <c r="CG86" s="5">
        <v>659.621041678712</v>
      </c>
    </row>
    <row r="87" spans="2:86">
      <c r="B87" t="s">
        <v>182</v>
      </c>
      <c r="C87" s="5">
        <v>223128.27563544299</v>
      </c>
      <c r="D87" s="5">
        <v>222247.51358931599</v>
      </c>
      <c r="E87" s="5">
        <v>226553.254917502</v>
      </c>
      <c r="F87" s="5">
        <v>230114.85785558299</v>
      </c>
      <c r="G87" s="5">
        <v>230726.076782524</v>
      </c>
      <c r="H87" s="5">
        <v>233102.55182456601</v>
      </c>
      <c r="I87" s="5">
        <v>234153.43185731201</v>
      </c>
      <c r="J87" s="5">
        <v>237393.59963563801</v>
      </c>
      <c r="K87" s="5">
        <v>238245.477703432</v>
      </c>
      <c r="L87" s="5">
        <v>245625.097107904</v>
      </c>
      <c r="M87" s="5">
        <v>249609.745520486</v>
      </c>
      <c r="N87" s="5">
        <v>251798.20694273399</v>
      </c>
      <c r="O87" s="5">
        <v>252029.261363203</v>
      </c>
      <c r="P87" s="5">
        <v>251911.23077627801</v>
      </c>
      <c r="Q87" s="5">
        <v>251491.816102315</v>
      </c>
      <c r="R87" s="5">
        <v>252671.24350889499</v>
      </c>
      <c r="S87" s="5">
        <v>257178.61685828099</v>
      </c>
      <c r="T87" s="5">
        <v>260215.21728908</v>
      </c>
      <c r="U87" s="5">
        <v>263617.44444517797</v>
      </c>
      <c r="V87" s="5">
        <v>265637.25950708101</v>
      </c>
      <c r="W87" s="5">
        <v>265088.63412413001</v>
      </c>
      <c r="X87" s="5">
        <v>264954.31203119399</v>
      </c>
      <c r="Y87" s="5">
        <v>269006.07770912501</v>
      </c>
      <c r="Z87" s="5">
        <v>270568.28820458503</v>
      </c>
      <c r="AA87" s="5">
        <v>273114.73745487502</v>
      </c>
      <c r="AB87" s="5">
        <v>275672.21147779102</v>
      </c>
      <c r="AC87" s="5">
        <v>277049.173265516</v>
      </c>
      <c r="AD87" s="5">
        <v>278968.82192728901</v>
      </c>
      <c r="AE87" s="5">
        <v>281652.36496531998</v>
      </c>
      <c r="AF87" s="5">
        <v>282236.18182742002</v>
      </c>
      <c r="AG87" s="5">
        <v>283020.595318106</v>
      </c>
      <c r="AH87" s="5">
        <v>283620.29929175001</v>
      </c>
      <c r="AI87" s="5">
        <v>285981.64743395598</v>
      </c>
      <c r="AJ87" s="5">
        <v>284157.40532100399</v>
      </c>
      <c r="AK87" s="5">
        <v>283327.91241364903</v>
      </c>
      <c r="AL87" s="5">
        <v>279896.791067957</v>
      </c>
      <c r="AM87" s="5">
        <v>279364.47276609897</v>
      </c>
      <c r="AN87" s="5">
        <v>284503.05680062698</v>
      </c>
      <c r="AO87" s="5">
        <v>277042.11313874502</v>
      </c>
      <c r="AP87" s="5">
        <v>278545.37848376401</v>
      </c>
      <c r="AQ87" s="5">
        <v>277414.30095594999</v>
      </c>
      <c r="AR87" s="5">
        <v>281545.072919456</v>
      </c>
      <c r="AS87" s="5">
        <v>284626.17316492199</v>
      </c>
      <c r="AT87" s="5">
        <v>281232.95302395697</v>
      </c>
      <c r="AU87" s="5">
        <v>286138.50342153001</v>
      </c>
      <c r="AV87" s="5">
        <v>281213.30431376898</v>
      </c>
      <c r="AW87" s="5">
        <v>279270.58492887998</v>
      </c>
      <c r="AX87" s="5">
        <v>283214.49472523201</v>
      </c>
      <c r="AY87" s="5">
        <v>278258.80985055299</v>
      </c>
      <c r="AZ87" s="5">
        <v>277179.90511205501</v>
      </c>
      <c r="BA87" s="5">
        <v>277090.61390439299</v>
      </c>
      <c r="BB87" s="5">
        <v>280591.47363253601</v>
      </c>
      <c r="BC87" s="5">
        <v>278130.62961624598</v>
      </c>
      <c r="BD87" s="5">
        <v>279179.42953083903</v>
      </c>
      <c r="BE87" s="5">
        <v>280960.70234045899</v>
      </c>
      <c r="BF87" s="5">
        <v>275816.94930973498</v>
      </c>
      <c r="BG87" s="5">
        <v>278125.63006758603</v>
      </c>
      <c r="BH87" s="5">
        <v>275718.75054748001</v>
      </c>
      <c r="BI87" s="5">
        <v>275626.68760684301</v>
      </c>
      <c r="BJ87" s="5">
        <v>271578.27544713201</v>
      </c>
      <c r="BK87" s="5">
        <v>273252.23830107599</v>
      </c>
      <c r="BL87" s="5">
        <v>274353.42938192899</v>
      </c>
      <c r="BM87" s="5">
        <v>273450.835160913</v>
      </c>
      <c r="BN87" s="5">
        <v>274476.56536519399</v>
      </c>
      <c r="BO87" s="5">
        <v>274096.11956208799</v>
      </c>
      <c r="BP87" s="5">
        <v>273731.41888402199</v>
      </c>
      <c r="BQ87" s="5">
        <v>270967.75743345002</v>
      </c>
      <c r="BR87" s="5">
        <v>272038.52874004201</v>
      </c>
      <c r="BS87" s="5">
        <v>269275.28616001498</v>
      </c>
      <c r="BT87" s="5">
        <v>269507.74275884498</v>
      </c>
      <c r="BU87" s="5">
        <v>267679.21861962799</v>
      </c>
      <c r="BV87" s="5">
        <v>264569.222564233</v>
      </c>
      <c r="BW87" s="5">
        <v>270281.46011600102</v>
      </c>
      <c r="BX87" s="5">
        <v>266522.03632162599</v>
      </c>
      <c r="BY87" s="5">
        <v>267858.03649643</v>
      </c>
      <c r="BZ87" s="5">
        <v>272211.06535527098</v>
      </c>
      <c r="CA87" s="5">
        <v>268941.16871028597</v>
      </c>
      <c r="CB87" s="5">
        <v>253748.5645178</v>
      </c>
      <c r="CC87" s="5">
        <v>268335.90776807</v>
      </c>
      <c r="CD87" s="5">
        <v>266764.66785424098</v>
      </c>
      <c r="CE87" s="5">
        <v>269163.73552297801</v>
      </c>
      <c r="CF87" s="5">
        <v>272518.68331867002</v>
      </c>
      <c r="CG87" s="5">
        <v>276210.47289664397</v>
      </c>
    </row>
    <row r="88" spans="2:86">
      <c r="B88" t="s">
        <v>266</v>
      </c>
      <c r="C88" s="10">
        <v>9.0752369355808629</v>
      </c>
      <c r="D88" s="10">
        <v>8.5013265616038751</v>
      </c>
      <c r="E88" s="10">
        <v>8.5574636039388778</v>
      </c>
      <c r="F88" s="10">
        <v>8.8565324517407902</v>
      </c>
      <c r="G88" s="10">
        <v>9.6218343435087235</v>
      </c>
      <c r="H88" s="10">
        <v>9.4965081690962787</v>
      </c>
      <c r="I88" s="10">
        <v>10.596166064503617</v>
      </c>
      <c r="J88" s="10">
        <v>10.569591553738379</v>
      </c>
      <c r="K88" s="10">
        <v>9.5156656362768057</v>
      </c>
      <c r="L88" s="10">
        <v>10.612451736408612</v>
      </c>
      <c r="M88" s="10">
        <v>11.288371490275633</v>
      </c>
      <c r="N88" s="10">
        <v>10.391033500896626</v>
      </c>
      <c r="O88" s="10">
        <v>11.037774093870542</v>
      </c>
      <c r="P88" s="10">
        <v>10.604908621612156</v>
      </c>
      <c r="Q88" s="10">
        <v>9.6832424359038747</v>
      </c>
      <c r="R88" s="10">
        <v>11.233647795269929</v>
      </c>
      <c r="S88" s="10">
        <v>9.8000578462312991</v>
      </c>
      <c r="T88" s="10">
        <v>8.6516078550345235</v>
      </c>
      <c r="U88" s="10">
        <v>7.6393719936126825</v>
      </c>
      <c r="V88" s="10">
        <v>8.2051256817617464</v>
      </c>
      <c r="W88" s="10">
        <v>6.2220569308728866</v>
      </c>
      <c r="X88" s="10">
        <v>6.651416628036519</v>
      </c>
      <c r="Y88" s="10">
        <v>7.093851725078137</v>
      </c>
      <c r="Z88" s="10">
        <v>6.2145632429244753</v>
      </c>
      <c r="AA88" s="10">
        <v>6.3611553039033888</v>
      </c>
      <c r="AB88" s="10">
        <v>6.2064995084268766</v>
      </c>
      <c r="AC88" s="10">
        <v>6.4820279712346149</v>
      </c>
      <c r="AD88" s="10">
        <v>5.0914009661019426</v>
      </c>
      <c r="AE88" s="10">
        <v>5.7219110392572983</v>
      </c>
      <c r="AF88" s="10">
        <v>6.6479374474148774</v>
      </c>
      <c r="AG88" s="10">
        <v>7.3542480228004248</v>
      </c>
      <c r="AH88" s="10">
        <v>9.2094266732482701</v>
      </c>
      <c r="AI88" s="10">
        <v>11.32350153879112</v>
      </c>
      <c r="AJ88" s="10">
        <v>11.645708183357677</v>
      </c>
      <c r="AK88" s="10">
        <v>12.393087979382599</v>
      </c>
      <c r="AL88" s="10">
        <v>13.056224539071435</v>
      </c>
      <c r="AM88" s="10">
        <v>13.214324855438594</v>
      </c>
      <c r="AN88" s="10">
        <v>13.303580471175414</v>
      </c>
      <c r="AO88" s="10">
        <v>13.54883476277571</v>
      </c>
      <c r="AP88" s="10">
        <v>14.902792332062518</v>
      </c>
      <c r="AQ88" s="10">
        <v>14.706836454421637</v>
      </c>
      <c r="AR88" s="10">
        <v>14.953470066110061</v>
      </c>
      <c r="AS88" s="10">
        <v>15.797889553140607</v>
      </c>
      <c r="AT88" s="10">
        <v>16.144559792963221</v>
      </c>
      <c r="AU88" s="10">
        <v>17.727863023057136</v>
      </c>
      <c r="AV88" s="10">
        <v>17.225179992394715</v>
      </c>
      <c r="AW88" s="10">
        <v>17.517756926980525</v>
      </c>
      <c r="AX88" s="10">
        <v>19.303982645672871</v>
      </c>
      <c r="AY88" s="10"/>
      <c r="AZ88" s="10"/>
      <c r="BA88" s="10">
        <v>20.39307089010352</v>
      </c>
      <c r="BB88" s="10">
        <v>19.882994465382843</v>
      </c>
      <c r="BC88" s="10">
        <v>19.616875462895926</v>
      </c>
      <c r="BD88" s="10">
        <v>19.301327990644442</v>
      </c>
      <c r="BE88" s="10">
        <v>20.550139880187302</v>
      </c>
      <c r="BF88" s="10">
        <v>18.533253954007638</v>
      </c>
      <c r="BG88" s="10">
        <v>17.616929770405953</v>
      </c>
      <c r="BH88" s="10">
        <v>17.785353456642955</v>
      </c>
      <c r="BI88" s="10">
        <v>17.566671677469309</v>
      </c>
      <c r="BJ88" s="10">
        <v>17.822624933129735</v>
      </c>
      <c r="BK88" s="10">
        <v>18.317727673634799</v>
      </c>
      <c r="BL88" s="10">
        <v>14.868528438365056</v>
      </c>
      <c r="BM88" s="10">
        <v>13.847491823249428</v>
      </c>
      <c r="BN88" s="10">
        <v>12.902064353186049</v>
      </c>
      <c r="BO88" s="10">
        <v>12.979092893574343</v>
      </c>
      <c r="BP88" s="10">
        <v>14.115330648650341</v>
      </c>
      <c r="BQ88" s="10">
        <v>13.869378564615484</v>
      </c>
      <c r="BR88" s="10">
        <v>13.54477200129277</v>
      </c>
      <c r="BS88" s="10">
        <v>12.087058337952298</v>
      </c>
      <c r="BT88" s="10">
        <v>11.009923161743773</v>
      </c>
      <c r="BU88" s="10">
        <v>10.161295568241561</v>
      </c>
      <c r="BV88" s="10">
        <v>9.6908345762544936</v>
      </c>
      <c r="BW88" s="10">
        <v>11.375155957741386</v>
      </c>
      <c r="BX88" s="10">
        <v>8.9803325711654924</v>
      </c>
      <c r="BY88" s="10">
        <v>9.8617709226309014</v>
      </c>
      <c r="BZ88" s="10">
        <v>11.262791542998949</v>
      </c>
      <c r="CA88" s="10">
        <v>10.464375775123393</v>
      </c>
      <c r="CB88" s="10">
        <v>13.522168463912532</v>
      </c>
      <c r="CC88" s="10">
        <v>13.21260237001959</v>
      </c>
      <c r="CD88" s="10">
        <v>11.869612815377009</v>
      </c>
      <c r="CE88" s="10">
        <v>11.665251492616159</v>
      </c>
      <c r="CF88" s="10">
        <v>11.979944355846277</v>
      </c>
      <c r="CG88" s="10">
        <v>11.201893174429534</v>
      </c>
    </row>
    <row r="89" spans="2:86">
      <c r="B89" t="s">
        <v>265</v>
      </c>
      <c r="C89" s="10">
        <v>0.12756469621828254</v>
      </c>
      <c r="D89" s="10">
        <v>0.15635147637401267</v>
      </c>
      <c r="E89" s="10">
        <v>0.38236751843008854</v>
      </c>
      <c r="F89" s="10">
        <v>0.16444920269300542</v>
      </c>
      <c r="G89" s="10">
        <v>0.10481060535845974</v>
      </c>
      <c r="H89" s="10">
        <v>9.3023248353498247E-2</v>
      </c>
      <c r="I89" s="10">
        <v>0.12768374204250882</v>
      </c>
      <c r="J89" s="10">
        <v>0.15238831500444414</v>
      </c>
      <c r="K89" s="10">
        <v>0.15296362704323402</v>
      </c>
      <c r="L89" s="10">
        <v>0.28003922278944132</v>
      </c>
      <c r="M89" s="10">
        <v>0.37687378882034822</v>
      </c>
      <c r="N89" s="10">
        <v>0.41705104941332183</v>
      </c>
      <c r="O89" s="10">
        <v>0.51882296798803829</v>
      </c>
      <c r="P89" s="10">
        <v>0.23811422584002931</v>
      </c>
      <c r="Q89" s="10">
        <v>0.17307724503598124</v>
      </c>
      <c r="R89" s="10">
        <v>0.29649527815872317</v>
      </c>
      <c r="S89" s="10">
        <v>0.11831205274969524</v>
      </c>
      <c r="T89" s="10">
        <v>0.18067432558365473</v>
      </c>
      <c r="U89" s="10">
        <v>7.6370730928563793E-2</v>
      </c>
      <c r="V89" s="10">
        <v>0.10047385592070544</v>
      </c>
      <c r="W89" s="10">
        <v>0.20014167200404792</v>
      </c>
      <c r="X89" s="10">
        <v>0.19808610046639177</v>
      </c>
      <c r="Y89" s="10">
        <v>0.34892900156093098</v>
      </c>
      <c r="Z89" s="10">
        <v>0.36519136854109535</v>
      </c>
      <c r="AA89" s="10">
        <v>0.28697572574440178</v>
      </c>
      <c r="AB89" s="10">
        <v>0.35135099690065913</v>
      </c>
      <c r="AC89" s="10">
        <v>0.18571173270955682</v>
      </c>
      <c r="AD89" s="10">
        <v>0.19390534108619226</v>
      </c>
      <c r="AE89" s="10">
        <v>0.18992403258290544</v>
      </c>
      <c r="AF89" s="10">
        <v>0.19812861957307948</v>
      </c>
      <c r="AG89" s="10">
        <v>0.32774577975789637</v>
      </c>
      <c r="AH89" s="10">
        <v>0.28683795642479076</v>
      </c>
      <c r="AI89" s="10">
        <v>0.41965008466489917</v>
      </c>
      <c r="AJ89" s="10">
        <v>0.30136526828007476</v>
      </c>
      <c r="AK89" s="10">
        <v>0.29174402120231763</v>
      </c>
      <c r="AL89" s="10">
        <v>0.30422031798275062</v>
      </c>
      <c r="AM89" s="10">
        <v>0.12026755189900437</v>
      </c>
      <c r="AN89" s="10">
        <v>0.20926981526964775</v>
      </c>
      <c r="AO89" s="10">
        <v>0.18394389197306332</v>
      </c>
      <c r="AP89" s="10">
        <v>0.16731099449695722</v>
      </c>
      <c r="AQ89" s="10">
        <v>0.30222870675305918</v>
      </c>
      <c r="AR89" s="10">
        <v>0.12854728491029324</v>
      </c>
      <c r="AS89" s="10">
        <v>0.17676416361268227</v>
      </c>
      <c r="AT89" s="10">
        <v>0.17723371660619414</v>
      </c>
      <c r="AU89" s="10">
        <v>5.9919896232076345E-2</v>
      </c>
      <c r="AV89" s="10">
        <v>0.26946980816816418</v>
      </c>
      <c r="AW89" s="10">
        <v>6.757014030981992E-2</v>
      </c>
      <c r="AX89" s="10">
        <v>5.8433531078829357E-2</v>
      </c>
      <c r="AY89" s="10"/>
      <c r="AZ89" s="10"/>
      <c r="BA89" s="10">
        <v>0.26000115338033802</v>
      </c>
      <c r="BB89" s="10">
        <v>0.15969164688561324</v>
      </c>
      <c r="BC89" s="10">
        <v>0.12559623808358525</v>
      </c>
      <c r="BD89" s="10">
        <v>0.11741289327654887</v>
      </c>
      <c r="BE89" s="10">
        <v>0.17315359614008616</v>
      </c>
      <c r="BF89" s="10">
        <v>0.1521010083314579</v>
      </c>
      <c r="BG89" s="10">
        <v>0.11248281879410765</v>
      </c>
      <c r="BH89" s="10">
        <v>0.10836626657961433</v>
      </c>
      <c r="BI89" s="10">
        <v>8.8534086561221886E-2</v>
      </c>
      <c r="BJ89" s="10">
        <v>0.14481495867044591</v>
      </c>
      <c r="BK89" s="10">
        <v>0.19613526804919187</v>
      </c>
      <c r="BL89" s="10">
        <v>0.24899228576853957</v>
      </c>
      <c r="BM89" s="10">
        <v>0.20760218944417597</v>
      </c>
      <c r="BN89" s="10">
        <v>0.1881321600328508</v>
      </c>
      <c r="BO89" s="10">
        <v>0.18065326336612217</v>
      </c>
      <c r="BP89" s="10">
        <v>0.15882744000112603</v>
      </c>
      <c r="BQ89" s="10">
        <v>0.13477425488136618</v>
      </c>
      <c r="BR89" s="10">
        <v>0.2330464902662332</v>
      </c>
      <c r="BS89" s="10">
        <v>0.18500128200811686</v>
      </c>
      <c r="BT89" s="10">
        <v>0.18949388686968488</v>
      </c>
      <c r="BU89" s="10">
        <v>0.25846601795379243</v>
      </c>
      <c r="BV89" s="10">
        <v>0.32939412300541504</v>
      </c>
      <c r="BW89" s="10">
        <v>0.40691650395430473</v>
      </c>
      <c r="BX89" s="10">
        <v>0.39465423861902715</v>
      </c>
      <c r="BY89" s="10">
        <v>0.32520079287615955</v>
      </c>
      <c r="BZ89" s="10">
        <v>0.18746668160801741</v>
      </c>
      <c r="CA89" s="10">
        <v>0.24470109844072491</v>
      </c>
      <c r="CB89" s="10">
        <v>0.25515648120420648</v>
      </c>
      <c r="CC89" s="10">
        <v>0.20718868656896483</v>
      </c>
      <c r="CD89" s="10">
        <v>0.18144994705918088</v>
      </c>
      <c r="CE89" s="10">
        <v>0.15496981183530423</v>
      </c>
      <c r="CF89" s="10">
        <v>0.17146226279475899</v>
      </c>
      <c r="CG89" s="10">
        <v>0.2388110178304273</v>
      </c>
    </row>
    <row r="91" spans="2:86">
      <c r="B91" t="s">
        <v>330</v>
      </c>
    </row>
    <row r="92" spans="2:86">
      <c r="B92" t="s">
        <v>291</v>
      </c>
    </row>
    <row r="94" spans="2:86">
      <c r="B94" s="2"/>
    </row>
    <row r="95" spans="2:86">
      <c r="B95" s="2" t="s">
        <v>319</v>
      </c>
    </row>
    <row r="96" spans="2:86">
      <c r="B96" t="s">
        <v>184</v>
      </c>
    </row>
    <row r="97" spans="2:86">
      <c r="C97" s="6" t="s">
        <v>295</v>
      </c>
      <c r="D97" s="6" t="s">
        <v>296</v>
      </c>
      <c r="E97" s="6" t="s">
        <v>297</v>
      </c>
      <c r="F97" s="6" t="s">
        <v>298</v>
      </c>
      <c r="G97" s="6" t="s">
        <v>299</v>
      </c>
      <c r="H97" s="6" t="s">
        <v>300</v>
      </c>
      <c r="I97" s="6" t="s">
        <v>301</v>
      </c>
      <c r="J97" s="6" t="s">
        <v>302</v>
      </c>
      <c r="K97" s="6" t="s">
        <v>303</v>
      </c>
      <c r="L97" s="6" t="s">
        <v>304</v>
      </c>
      <c r="M97" s="6" t="s">
        <v>305</v>
      </c>
      <c r="N97" s="6" t="s">
        <v>306</v>
      </c>
      <c r="O97" s="6" t="s">
        <v>307</v>
      </c>
      <c r="P97" s="6" t="s">
        <v>308</v>
      </c>
      <c r="Q97" s="6" t="s">
        <v>309</v>
      </c>
      <c r="R97" s="6" t="s">
        <v>310</v>
      </c>
      <c r="S97" s="22" t="s">
        <v>169</v>
      </c>
      <c r="T97" s="22" t="s">
        <v>170</v>
      </c>
      <c r="U97" s="22" t="s">
        <v>171</v>
      </c>
      <c r="V97" s="22" t="s">
        <v>172</v>
      </c>
      <c r="W97" s="22" t="s">
        <v>173</v>
      </c>
      <c r="X97" s="22" t="s">
        <v>174</v>
      </c>
      <c r="Y97" s="22" t="s">
        <v>175</v>
      </c>
      <c r="Z97" s="22" t="s">
        <v>176</v>
      </c>
      <c r="AA97" s="22" t="s">
        <v>177</v>
      </c>
      <c r="AB97" s="22" t="s">
        <v>178</v>
      </c>
      <c r="AC97" s="22" t="s">
        <v>179</v>
      </c>
      <c r="AD97" s="22" t="s">
        <v>180</v>
      </c>
      <c r="AE97" s="22" t="s">
        <v>13</v>
      </c>
      <c r="AF97" s="22" t="s">
        <v>14</v>
      </c>
      <c r="AG97" s="22" t="s">
        <v>15</v>
      </c>
      <c r="AH97" s="22" t="s">
        <v>16</v>
      </c>
      <c r="AI97" s="22" t="s">
        <v>17</v>
      </c>
      <c r="AJ97" s="22" t="s">
        <v>18</v>
      </c>
      <c r="AK97" s="22" t="s">
        <v>19</v>
      </c>
      <c r="AL97" s="22" t="s">
        <v>20</v>
      </c>
      <c r="AM97" s="22" t="s">
        <v>21</v>
      </c>
      <c r="AN97" s="22" t="s">
        <v>22</v>
      </c>
      <c r="AO97" s="22" t="s">
        <v>23</v>
      </c>
      <c r="AP97" s="22" t="s">
        <v>24</v>
      </c>
      <c r="AQ97" s="22" t="s">
        <v>25</v>
      </c>
      <c r="AR97" s="22" t="s">
        <v>26</v>
      </c>
      <c r="AS97" s="22" t="s">
        <v>27</v>
      </c>
      <c r="AT97" s="22" t="s">
        <v>28</v>
      </c>
      <c r="AU97" s="22" t="s">
        <v>29</v>
      </c>
      <c r="AV97" s="22" t="s">
        <v>30</v>
      </c>
      <c r="AW97" s="22" t="s">
        <v>31</v>
      </c>
      <c r="AX97" s="22" t="s">
        <v>32</v>
      </c>
      <c r="AY97" s="22" t="s">
        <v>33</v>
      </c>
      <c r="AZ97" s="22" t="s">
        <v>34</v>
      </c>
      <c r="BA97" s="22" t="s">
        <v>35</v>
      </c>
      <c r="BB97" s="22" t="s">
        <v>36</v>
      </c>
      <c r="BC97" s="22" t="s">
        <v>37</v>
      </c>
      <c r="BD97" s="22" t="s">
        <v>38</v>
      </c>
      <c r="BE97" s="22" t="s">
        <v>39</v>
      </c>
      <c r="BF97" s="22" t="s">
        <v>40</v>
      </c>
      <c r="BG97" s="22" t="s">
        <v>41</v>
      </c>
      <c r="BH97" s="22" t="s">
        <v>42</v>
      </c>
      <c r="BI97" s="22" t="s">
        <v>43</v>
      </c>
      <c r="BJ97" s="22" t="s">
        <v>44</v>
      </c>
      <c r="BK97" s="22" t="s">
        <v>45</v>
      </c>
      <c r="BL97" s="22" t="s">
        <v>46</v>
      </c>
      <c r="BM97" s="22" t="s">
        <v>47</v>
      </c>
      <c r="BN97" s="22" t="s">
        <v>48</v>
      </c>
      <c r="BO97" s="22" t="s">
        <v>49</v>
      </c>
      <c r="BP97" s="22" t="s">
        <v>50</v>
      </c>
      <c r="BQ97" s="22" t="s">
        <v>51</v>
      </c>
      <c r="BR97" s="22" t="s">
        <v>52</v>
      </c>
      <c r="BS97" s="22" t="s">
        <v>53</v>
      </c>
      <c r="BT97" s="22" t="s">
        <v>54</v>
      </c>
      <c r="BU97" s="22" t="s">
        <v>55</v>
      </c>
      <c r="BV97" s="22" t="s">
        <v>56</v>
      </c>
      <c r="BW97" s="22" t="s">
        <v>57</v>
      </c>
      <c r="BX97" s="22" t="s">
        <v>58</v>
      </c>
      <c r="BY97" s="22" t="s">
        <v>59</v>
      </c>
      <c r="BZ97" s="22" t="s">
        <v>60</v>
      </c>
      <c r="CA97" s="22" t="s">
        <v>61</v>
      </c>
      <c r="CB97" s="22" t="s">
        <v>62</v>
      </c>
      <c r="CC97" s="22" t="s">
        <v>63</v>
      </c>
      <c r="CD97" s="22" t="s">
        <v>64</v>
      </c>
      <c r="CE97" s="22" t="s">
        <v>65</v>
      </c>
      <c r="CF97" s="22" t="s">
        <v>66</v>
      </c>
      <c r="CG97" s="22" t="s">
        <v>67</v>
      </c>
      <c r="CH97" s="22" t="s">
        <v>68</v>
      </c>
    </row>
    <row r="98" spans="2:86">
      <c r="B98" t="s">
        <v>294</v>
      </c>
      <c r="C98" s="5">
        <v>246167.340913691</v>
      </c>
      <c r="D98" s="5">
        <v>265304.06887552497</v>
      </c>
      <c r="E98" s="5">
        <v>276191.25034372002</v>
      </c>
      <c r="F98" s="5">
        <v>278122.54753527802</v>
      </c>
      <c r="G98" s="5">
        <v>326857.62806471699</v>
      </c>
      <c r="H98" s="5">
        <v>308895.24267616199</v>
      </c>
      <c r="I98" s="5">
        <v>327928.387108072</v>
      </c>
      <c r="J98" s="5">
        <v>348525.46338186698</v>
      </c>
      <c r="K98" s="5">
        <v>345627.80323413602</v>
      </c>
      <c r="L98" s="5">
        <v>359844.47005957901</v>
      </c>
      <c r="M98" s="5">
        <v>355415.307627993</v>
      </c>
      <c r="N98" s="5">
        <v>334295.66861547198</v>
      </c>
      <c r="O98" s="5">
        <v>346765.53456657397</v>
      </c>
      <c r="P98" s="5">
        <v>346948.54738070501</v>
      </c>
      <c r="Q98" s="5">
        <v>344589.81868731102</v>
      </c>
      <c r="R98" s="5">
        <v>326588.81913033302</v>
      </c>
      <c r="S98" s="5">
        <v>264448.02008215297</v>
      </c>
      <c r="T98" s="5">
        <v>263112.00924157002</v>
      </c>
      <c r="U98" s="5">
        <v>232833.69025321599</v>
      </c>
      <c r="V98" s="5">
        <v>239876.89227406599</v>
      </c>
      <c r="W98" s="5">
        <v>240434.630337893</v>
      </c>
      <c r="X98" s="5">
        <v>241014.411026535</v>
      </c>
      <c r="Y98" s="5">
        <v>243683.745711911</v>
      </c>
      <c r="Z98" s="5">
        <v>242269.929253026</v>
      </c>
      <c r="AA98" s="5">
        <v>232531.66722646501</v>
      </c>
      <c r="AB98" s="5">
        <v>237850.848141822</v>
      </c>
      <c r="AC98" s="5">
        <v>272597.600784029</v>
      </c>
      <c r="AD98" s="5">
        <v>246922.56495354601</v>
      </c>
      <c r="AE98" s="5">
        <v>272815.964516534</v>
      </c>
      <c r="AF98" s="5">
        <v>301870.08110993297</v>
      </c>
      <c r="AG98" s="5">
        <v>361408.87182650698</v>
      </c>
      <c r="AH98" s="5">
        <v>462114.53705579601</v>
      </c>
      <c r="AI98" s="5">
        <v>616571.67158322199</v>
      </c>
      <c r="AJ98" s="5">
        <v>631786.72931594902</v>
      </c>
      <c r="AK98" s="5">
        <v>640501.46132872195</v>
      </c>
      <c r="AL98" s="5">
        <v>657645.42634594894</v>
      </c>
      <c r="AM98" s="5">
        <v>674440.76784095599</v>
      </c>
      <c r="AN98" s="5">
        <v>702266.89696752699</v>
      </c>
      <c r="AO98" s="5">
        <v>703873.58899375901</v>
      </c>
      <c r="AP98" s="5">
        <v>704380.34732752701</v>
      </c>
      <c r="AQ98" s="5">
        <v>723019.77878711605</v>
      </c>
      <c r="AR98" s="5">
        <v>721789.745506668</v>
      </c>
      <c r="AS98" s="5">
        <v>790035.480759206</v>
      </c>
      <c r="AT98" s="5">
        <v>803220.40501590096</v>
      </c>
      <c r="AU98" s="5">
        <v>838614.13619944197</v>
      </c>
      <c r="AV98" s="5">
        <v>859399.49530201196</v>
      </c>
      <c r="AW98" s="5">
        <v>896093.76574368903</v>
      </c>
      <c r="AX98" s="5">
        <v>923642.81681796</v>
      </c>
      <c r="AY98" s="5">
        <v>920302.14924245304</v>
      </c>
      <c r="AZ98" s="5">
        <v>913431.78367560799</v>
      </c>
      <c r="BA98" s="5">
        <v>894914.28479839501</v>
      </c>
      <c r="BB98" s="5">
        <v>836731.07192634605</v>
      </c>
      <c r="BC98" s="5">
        <v>814819.92368248606</v>
      </c>
      <c r="BD98" s="5">
        <v>774466.58418154798</v>
      </c>
      <c r="BE98" s="5">
        <v>748193.27629929397</v>
      </c>
      <c r="BF98" s="5">
        <v>751058.237052968</v>
      </c>
      <c r="BG98" s="5">
        <v>733703.099340596</v>
      </c>
      <c r="BH98" s="5">
        <v>727696.77711887704</v>
      </c>
      <c r="BI98" s="5">
        <v>681626.87626938696</v>
      </c>
      <c r="BJ98" s="5">
        <v>661231.73052583903</v>
      </c>
      <c r="BK98" s="5">
        <v>639018.35838329699</v>
      </c>
      <c r="BL98" s="5">
        <v>604147.229072902</v>
      </c>
      <c r="BM98" s="5">
        <v>573858.18597345997</v>
      </c>
      <c r="BN98" s="5">
        <v>549680.78947294701</v>
      </c>
      <c r="BO98" s="5">
        <v>560428.30103454902</v>
      </c>
      <c r="BP98" s="5">
        <v>497682.95008163003</v>
      </c>
      <c r="BQ98" s="5">
        <v>492540.24242375803</v>
      </c>
      <c r="BR98" s="5">
        <v>468932.42482625798</v>
      </c>
      <c r="BS98" s="5">
        <v>447160.10505929298</v>
      </c>
      <c r="BT98" s="5">
        <v>431899.40487855597</v>
      </c>
      <c r="BU98" s="5">
        <v>419373.25639577501</v>
      </c>
      <c r="BV98" s="5">
        <v>442257.89838562399</v>
      </c>
      <c r="BW98" s="5">
        <v>438437.87836137699</v>
      </c>
      <c r="BX98" s="5">
        <v>428963.60800969298</v>
      </c>
      <c r="BY98" s="5">
        <v>433052.54365395999</v>
      </c>
      <c r="BZ98" s="5">
        <v>394770.50562827702</v>
      </c>
      <c r="CA98" s="5">
        <v>407079.43594380299</v>
      </c>
      <c r="CB98" s="5">
        <v>470984.79784210899</v>
      </c>
      <c r="CC98" s="5">
        <v>516665.79224026803</v>
      </c>
      <c r="CD98" s="5">
        <v>528496.72421198897</v>
      </c>
      <c r="CE98" s="5">
        <v>496371.91070339602</v>
      </c>
      <c r="CF98" s="5">
        <v>476393.05346770497</v>
      </c>
      <c r="CG98" s="5">
        <v>433428.59745355399</v>
      </c>
    </row>
    <row r="99" spans="2:86">
      <c r="B99" t="s">
        <v>311</v>
      </c>
      <c r="C99" s="5">
        <v>14063.506597971998</v>
      </c>
      <c r="D99" s="5">
        <v>16136.4193031871</v>
      </c>
      <c r="E99" s="5">
        <v>20856.472481411198</v>
      </c>
      <c r="F99" s="5">
        <v>10856.416198597901</v>
      </c>
      <c r="G99" s="5">
        <v>14930.243269340099</v>
      </c>
      <c r="H99" s="5">
        <v>14497.803500708</v>
      </c>
      <c r="I99" s="5">
        <v>13780.5089724801</v>
      </c>
      <c r="J99" s="5">
        <v>13958.4753947924</v>
      </c>
      <c r="K99" s="5">
        <v>11899.515739515398</v>
      </c>
      <c r="L99" s="5">
        <v>12593.482526860998</v>
      </c>
      <c r="M99" s="5">
        <v>14277.3818103588</v>
      </c>
      <c r="N99" s="5">
        <v>13416.0579215896</v>
      </c>
      <c r="O99" s="5">
        <v>15040.988149696001</v>
      </c>
      <c r="P99" s="5">
        <v>13121.4270084866</v>
      </c>
      <c r="Q99" s="5">
        <v>17680.506209364601</v>
      </c>
      <c r="R99" s="5">
        <v>19380.7979555073</v>
      </c>
      <c r="S99" s="5">
        <v>16184.073819014799</v>
      </c>
      <c r="T99" s="5">
        <v>19628.799523143301</v>
      </c>
      <c r="U99" s="5">
        <v>16964.704447382799</v>
      </c>
      <c r="V99" s="5">
        <v>17420.552103986298</v>
      </c>
      <c r="W99" s="5">
        <v>14613.5083871405</v>
      </c>
      <c r="X99" s="5">
        <v>20648.000611909702</v>
      </c>
      <c r="Y99" s="5">
        <v>16718.1509426015</v>
      </c>
      <c r="Z99" s="5">
        <v>19225.475052534799</v>
      </c>
      <c r="AA99" s="5">
        <v>22141.507766309001</v>
      </c>
      <c r="AB99" s="5">
        <v>19313.5445223311</v>
      </c>
      <c r="AC99" s="5">
        <v>24590.9477265268</v>
      </c>
      <c r="AD99" s="5">
        <v>21616.730613890599</v>
      </c>
      <c r="AE99" s="5">
        <v>28689.168869982401</v>
      </c>
      <c r="AF99" s="5">
        <v>16408.579244810098</v>
      </c>
      <c r="AG99" s="5">
        <v>12599.427584667999</v>
      </c>
      <c r="AH99" s="5">
        <v>12754.312971778101</v>
      </c>
      <c r="AI99" s="5">
        <v>16527.979301068201</v>
      </c>
      <c r="AJ99" s="5">
        <v>14191.2587999062</v>
      </c>
      <c r="AK99" s="5">
        <v>26720.9507398721</v>
      </c>
      <c r="AL99" s="5">
        <v>26000.891709338201</v>
      </c>
      <c r="AM99" s="5">
        <v>19418.0611130043</v>
      </c>
      <c r="AN99" s="5">
        <v>23292.575388155801</v>
      </c>
      <c r="AO99" s="5">
        <v>17285.302615949298</v>
      </c>
      <c r="AP99" s="5">
        <v>17435.459261883701</v>
      </c>
      <c r="AQ99" s="5">
        <v>16853.542855264201</v>
      </c>
      <c r="AR99" s="5">
        <v>14211.1313215918</v>
      </c>
      <c r="AS99" s="5">
        <v>13803.817009283301</v>
      </c>
      <c r="AT99" s="5">
        <v>9433.5348223168203</v>
      </c>
      <c r="AU99" s="5">
        <v>10202.2395898587</v>
      </c>
      <c r="AV99" s="5">
        <v>11110.2539833629</v>
      </c>
      <c r="AW99" s="5">
        <v>7924.9111275871801</v>
      </c>
      <c r="AX99" s="5">
        <v>9924.8762995937996</v>
      </c>
      <c r="AY99" s="5">
        <v>0</v>
      </c>
      <c r="AZ99" s="5">
        <v>0</v>
      </c>
      <c r="BA99" s="5">
        <v>15273.604120934999</v>
      </c>
      <c r="BB99" s="5">
        <v>12285.979058893901</v>
      </c>
      <c r="BC99" s="5">
        <v>9885.9676334623509</v>
      </c>
      <c r="BD99" s="5">
        <v>10484.264228598899</v>
      </c>
      <c r="BE99" s="5">
        <v>10995.321226079201</v>
      </c>
      <c r="BF99" s="5">
        <v>11861.886460284999</v>
      </c>
      <c r="BG99" s="5">
        <v>12903.6961999737</v>
      </c>
      <c r="BH99" s="5">
        <v>12920.0050986185</v>
      </c>
      <c r="BI99" s="5">
        <v>14228.774079191498</v>
      </c>
      <c r="BJ99" s="5">
        <v>12088.096797459</v>
      </c>
      <c r="BK99" s="5">
        <v>12897.7249272683</v>
      </c>
      <c r="BL99" s="5">
        <v>12539.4111343396</v>
      </c>
      <c r="BM99" s="5">
        <v>14722.8353284979</v>
      </c>
      <c r="BN99" s="5">
        <v>17499.896737540501</v>
      </c>
      <c r="BO99" s="5">
        <v>16470.8752787466</v>
      </c>
      <c r="BP99" s="5">
        <v>18562.252858495602</v>
      </c>
      <c r="BQ99" s="5">
        <v>17785.788979160501</v>
      </c>
      <c r="BR99" s="5">
        <v>21169.8626619815</v>
      </c>
      <c r="BS99" s="5">
        <v>24266.202246394801</v>
      </c>
      <c r="BT99" s="5">
        <v>22389.957547526501</v>
      </c>
      <c r="BU99" s="5">
        <v>20217.3987901371</v>
      </c>
      <c r="BV99" s="5">
        <v>20134.182547304099</v>
      </c>
      <c r="BW99" s="5">
        <v>21541.775162476901</v>
      </c>
      <c r="BX99" s="5">
        <v>20867.647476137499</v>
      </c>
      <c r="BY99" s="5">
        <v>23987.2330159718</v>
      </c>
      <c r="BZ99" s="5">
        <v>22471.253858337299</v>
      </c>
      <c r="CA99" s="5">
        <v>21124.373414657399</v>
      </c>
      <c r="CB99" s="5">
        <v>11233.0197949672</v>
      </c>
      <c r="CC99" s="5">
        <v>17862.773883407499</v>
      </c>
      <c r="CD99" s="5">
        <v>18314.4401435365</v>
      </c>
      <c r="CE99" s="5">
        <v>17463.5106515142</v>
      </c>
      <c r="CF99" s="5">
        <v>24865.521461659002</v>
      </c>
      <c r="CG99" s="5">
        <v>25303.222787286402</v>
      </c>
    </row>
    <row r="100" spans="2:86">
      <c r="B100" t="s">
        <v>182</v>
      </c>
      <c r="C100" s="5">
        <v>3032500.1530995602</v>
      </c>
      <c r="D100" s="5">
        <v>3080906.0296822102</v>
      </c>
      <c r="E100" s="5">
        <v>3087228.36053028</v>
      </c>
      <c r="F100" s="5">
        <v>3095430.2743693902</v>
      </c>
      <c r="G100" s="5">
        <v>3155997.1812139899</v>
      </c>
      <c r="H100" s="5">
        <v>3188431.8274789602</v>
      </c>
      <c r="I100" s="5">
        <v>3236697.0444671102</v>
      </c>
      <c r="J100" s="5">
        <v>3277846.4914412899</v>
      </c>
      <c r="K100" s="5">
        <v>3325394.6526694801</v>
      </c>
      <c r="L100" s="5">
        <v>3361629.4330871999</v>
      </c>
      <c r="M100" s="5">
        <v>3417903.6863551401</v>
      </c>
      <c r="N100" s="5">
        <v>3446245.2946789502</v>
      </c>
      <c r="O100" s="5">
        <v>3453436.81878726</v>
      </c>
      <c r="P100" s="5">
        <v>3485092.3637294001</v>
      </c>
      <c r="Q100" s="5">
        <v>3506049.44372366</v>
      </c>
      <c r="R100" s="5">
        <v>3520959.6931384802</v>
      </c>
      <c r="S100" s="5">
        <v>3549486.0423500901</v>
      </c>
      <c r="T100" s="5">
        <v>3594043.3790390301</v>
      </c>
      <c r="U100" s="5">
        <v>3585323.7805375899</v>
      </c>
      <c r="V100" s="5">
        <v>3641860.9923159098</v>
      </c>
      <c r="W100" s="5">
        <v>3665718.1400536899</v>
      </c>
      <c r="X100" s="5">
        <v>3686787.2024400998</v>
      </c>
      <c r="Y100" s="5">
        <v>3697668.60728487</v>
      </c>
      <c r="Z100" s="5">
        <v>3740239.04763602</v>
      </c>
      <c r="AA100" s="5">
        <v>3752734.12375433</v>
      </c>
      <c r="AB100" s="5">
        <v>3777767.77913506</v>
      </c>
      <c r="AC100" s="5">
        <v>3823301.9927937901</v>
      </c>
      <c r="AD100" s="5">
        <v>3853457.54159592</v>
      </c>
      <c r="AE100" s="5">
        <v>3885854.46064898</v>
      </c>
      <c r="AF100" s="5">
        <v>3910663.6723825699</v>
      </c>
      <c r="AG100" s="5">
        <v>3898765.8848311799</v>
      </c>
      <c r="AH100" s="5">
        <v>3936758.3775670901</v>
      </c>
      <c r="AI100" s="5">
        <v>3942161.93164668</v>
      </c>
      <c r="AJ100" s="5">
        <v>3887973.8856033701</v>
      </c>
      <c r="AK100" s="5">
        <v>3890234.2347711199</v>
      </c>
      <c r="AL100" s="5">
        <v>3883225.5845000702</v>
      </c>
      <c r="AM100" s="5">
        <v>3882881.5526830498</v>
      </c>
      <c r="AN100" s="5">
        <v>3915198.3849554202</v>
      </c>
      <c r="AO100" s="5">
        <v>3929653.1496746601</v>
      </c>
      <c r="AP100" s="5">
        <v>3921860.6229259898</v>
      </c>
      <c r="AQ100" s="5">
        <v>3932405.5081945201</v>
      </c>
      <c r="AR100" s="5">
        <v>3942645.8037720602</v>
      </c>
      <c r="AS100" s="5">
        <v>3941404.7558541801</v>
      </c>
      <c r="AT100" s="5">
        <v>3915343.0241613202</v>
      </c>
      <c r="AU100" s="5">
        <v>3911798.75514259</v>
      </c>
      <c r="AV100" s="5">
        <v>3878402.7107057702</v>
      </c>
      <c r="AW100" s="5">
        <v>3865638.1594535001</v>
      </c>
      <c r="AX100" s="5">
        <v>3861738.2214807398</v>
      </c>
      <c r="AY100" s="5">
        <v>3859339.2601360502</v>
      </c>
      <c r="AZ100" s="5">
        <v>3819780.14384973</v>
      </c>
      <c r="BA100" s="5">
        <v>3844634.7753957901</v>
      </c>
      <c r="BB100" s="5">
        <v>3817147.0778613999</v>
      </c>
      <c r="BC100" s="5">
        <v>3781438.4718362801</v>
      </c>
      <c r="BD100" s="5">
        <v>3782373.3197104102</v>
      </c>
      <c r="BE100" s="5">
        <v>3767952.2796172602</v>
      </c>
      <c r="BF100" s="5">
        <v>3781056.74255527</v>
      </c>
      <c r="BG100" s="5">
        <v>3760258.5663656099</v>
      </c>
      <c r="BH100" s="5">
        <v>3768570.8547224998</v>
      </c>
      <c r="BI100" s="5">
        <v>3739849.1845178502</v>
      </c>
      <c r="BJ100" s="5">
        <v>3741591.84037069</v>
      </c>
      <c r="BK100" s="5">
        <v>3766700.4248943399</v>
      </c>
      <c r="BL100" s="5">
        <v>3757289.8985476298</v>
      </c>
      <c r="BM100" s="5">
        <v>3749133.3921563802</v>
      </c>
      <c r="BN100" s="5">
        <v>3731240.4024741701</v>
      </c>
      <c r="BO100" s="5">
        <v>3753536.0190748698</v>
      </c>
      <c r="BP100" s="5">
        <v>3734345.5637151198</v>
      </c>
      <c r="BQ100" s="5">
        <v>3758189.73770105</v>
      </c>
      <c r="BR100" s="5">
        <v>3756240.8919098699</v>
      </c>
      <c r="BS100" s="5">
        <v>3733782.48123179</v>
      </c>
      <c r="BT100" s="5">
        <v>3758047.67460139</v>
      </c>
      <c r="BU100" s="5">
        <v>3766702.5680005001</v>
      </c>
      <c r="BV100" s="5">
        <v>3795153.8394315601</v>
      </c>
      <c r="BW100" s="5">
        <v>3804760.2567261299</v>
      </c>
      <c r="BX100" s="5">
        <v>3823465.8875524499</v>
      </c>
      <c r="BY100" s="5">
        <v>3847691.5635106</v>
      </c>
      <c r="BZ100" s="5">
        <v>3834440.9710593801</v>
      </c>
      <c r="CA100" s="5">
        <v>3829119.5972439898</v>
      </c>
      <c r="CB100" s="5">
        <v>3663994.56242985</v>
      </c>
      <c r="CC100" s="5">
        <v>3796088.1568824402</v>
      </c>
      <c r="CD100" s="5">
        <v>3824040.5747944899</v>
      </c>
      <c r="CE100" s="5">
        <v>3833445.3945804499</v>
      </c>
      <c r="CF100" s="5">
        <v>3847597.5884087998</v>
      </c>
      <c r="CG100" s="5">
        <v>3859992.7630606801</v>
      </c>
    </row>
    <row r="101" spans="2:86">
      <c r="B101" t="s">
        <v>266</v>
      </c>
      <c r="C101" s="10">
        <v>8.117636553524326</v>
      </c>
      <c r="D101" s="10">
        <v>8.6112353417962115</v>
      </c>
      <c r="E101" s="10">
        <v>8.9462526930233253</v>
      </c>
      <c r="F101" s="10">
        <v>8.9849398268852276</v>
      </c>
      <c r="G101" s="10">
        <v>10.35671482884492</v>
      </c>
      <c r="H101" s="10">
        <v>9.6879989722220383</v>
      </c>
      <c r="I101" s="10">
        <v>10.131574954432047</v>
      </c>
      <c r="J101" s="10">
        <v>10.632757339060687</v>
      </c>
      <c r="K101" s="10">
        <v>10.393587508679046</v>
      </c>
      <c r="L101" s="10">
        <v>10.70446571290015</v>
      </c>
      <c r="M101" s="10">
        <v>10.398634374832506</v>
      </c>
      <c r="N101" s="10">
        <v>9.7002865446527871</v>
      </c>
      <c r="O101" s="10">
        <v>10.041172106584167</v>
      </c>
      <c r="P101" s="10">
        <v>9.9552181454793658</v>
      </c>
      <c r="Q101" s="10">
        <v>9.8284357998480907</v>
      </c>
      <c r="R101" s="10">
        <v>9.2755625622973632</v>
      </c>
      <c r="S101" s="10">
        <v>7.4503186356260116</v>
      </c>
      <c r="T101" s="10">
        <v>7.3207800099485869</v>
      </c>
      <c r="U101" s="10">
        <v>6.4940770905300083</v>
      </c>
      <c r="V101" s="10">
        <v>6.5866570080568883</v>
      </c>
      <c r="W101" s="10">
        <v>6.5590048430284238</v>
      </c>
      <c r="X101" s="10">
        <v>6.5372476845699055</v>
      </c>
      <c r="Y101" s="10">
        <v>6.5901997066969047</v>
      </c>
      <c r="Z101" s="10">
        <v>6.4773915829297115</v>
      </c>
      <c r="AA101" s="10">
        <v>6.1963267196194129</v>
      </c>
      <c r="AB101" s="10">
        <v>6.2960685263793321</v>
      </c>
      <c r="AC101" s="10">
        <v>7.1298997907521962</v>
      </c>
      <c r="AD101" s="10">
        <v>6.4078184925655712</v>
      </c>
      <c r="AE101" s="10">
        <v>7.020745817406933</v>
      </c>
      <c r="AF101" s="10">
        <v>7.7191522053344661</v>
      </c>
      <c r="AG101" s="10">
        <v>9.2698274916334533</v>
      </c>
      <c r="AH101" s="10">
        <v>11.738453131618964</v>
      </c>
      <c r="AI101" s="10">
        <v>15.640445072373623</v>
      </c>
      <c r="AJ101" s="10">
        <v>16.249767820081505</v>
      </c>
      <c r="AK101" s="10">
        <v>16.464341802452047</v>
      </c>
      <c r="AL101" s="10">
        <v>16.935545258327164</v>
      </c>
      <c r="AM101" s="10">
        <v>17.369594170981628</v>
      </c>
      <c r="AN101" s="10">
        <v>17.936942854953781</v>
      </c>
      <c r="AO101" s="10">
        <v>17.911850287652829</v>
      </c>
      <c r="AP101" s="10">
        <v>17.960361549054966</v>
      </c>
      <c r="AQ101" s="10">
        <v>18.386195861043721</v>
      </c>
      <c r="AR101" s="10">
        <v>18.307242938640538</v>
      </c>
      <c r="AS101" s="10">
        <v>20.044515336461295</v>
      </c>
      <c r="AT101" s="10">
        <v>20.514687986704651</v>
      </c>
      <c r="AU101" s="10">
        <v>21.438069509505567</v>
      </c>
      <c r="AV101" s="10">
        <v>22.15859361199815</v>
      </c>
      <c r="AW101" s="10">
        <v>23.181004759906791</v>
      </c>
      <c r="AX101" s="10">
        <v>23.9177998052856</v>
      </c>
      <c r="AY101" s="10"/>
      <c r="AZ101" s="10"/>
      <c r="BA101" s="10">
        <v>23.276964837479706</v>
      </c>
      <c r="BB101" s="10">
        <v>21.92032570029065</v>
      </c>
      <c r="BC101" s="10">
        <v>21.547882631204274</v>
      </c>
      <c r="BD101" s="10">
        <v>20.475678065560263</v>
      </c>
      <c r="BE101" s="10">
        <v>19.856760934756153</v>
      </c>
      <c r="BF101" s="10">
        <v>19.863712400819367</v>
      </c>
      <c r="BG101" s="10">
        <v>19.512038504568572</v>
      </c>
      <c r="BH101" s="10">
        <v>19.309621741806453</v>
      </c>
      <c r="BI101" s="10">
        <v>18.226052512790403</v>
      </c>
      <c r="BJ101" s="10">
        <v>17.672470935801723</v>
      </c>
      <c r="BK101" s="10">
        <v>16.964937114722154</v>
      </c>
      <c r="BL101" s="10">
        <v>16.079334983080052</v>
      </c>
      <c r="BM101" s="10">
        <v>15.306422203436068</v>
      </c>
      <c r="BN101" s="10">
        <v>14.731851346497427</v>
      </c>
      <c r="BO101" s="10">
        <v>14.93067598623117</v>
      </c>
      <c r="BP101" s="10">
        <v>13.327179865660565</v>
      </c>
      <c r="BQ101" s="10">
        <v>13.105784348319077</v>
      </c>
      <c r="BR101" s="10">
        <v>12.48408817007016</v>
      </c>
      <c r="BS101" s="10">
        <v>11.976062004334356</v>
      </c>
      <c r="BT101" s="10">
        <v>11.492653693499692</v>
      </c>
      <c r="BU101" s="10">
        <v>11.133697148229924</v>
      </c>
      <c r="BV101" s="10">
        <v>11.653227170676844</v>
      </c>
      <c r="BW101" s="10">
        <v>11.523403546551926</v>
      </c>
      <c r="BX101" s="10">
        <v>11.219234606125632</v>
      </c>
      <c r="BY101" s="10">
        <v>11.254866366129583</v>
      </c>
      <c r="BZ101" s="10">
        <v>10.295386175138061</v>
      </c>
      <c r="CA101" s="10">
        <v>10.631149683514678</v>
      </c>
      <c r="CB101" s="10">
        <v>12.854407664015913</v>
      </c>
      <c r="CC101" s="10">
        <v>13.610479285196128</v>
      </c>
      <c r="CD101" s="10">
        <v>13.820374388689411</v>
      </c>
      <c r="CE101" s="10">
        <v>12.948453926202887</v>
      </c>
      <c r="CF101" s="10">
        <v>12.381571682622884</v>
      </c>
      <c r="CG101" s="10">
        <v>11.228741193542502</v>
      </c>
    </row>
    <row r="102" spans="2:86">
      <c r="B102" t="s">
        <v>265</v>
      </c>
      <c r="C102" s="10">
        <v>0.46375946868782497</v>
      </c>
      <c r="D102" s="10">
        <v>0.52375564680405207</v>
      </c>
      <c r="E102" s="10">
        <v>0.67557271590459123</v>
      </c>
      <c r="F102" s="10">
        <v>0.35072397813288175</v>
      </c>
      <c r="G102" s="10">
        <v>0.47307530431941042</v>
      </c>
      <c r="H102" s="10">
        <v>0.45470012486267175</v>
      </c>
      <c r="I102" s="10">
        <v>0.4257583821765723</v>
      </c>
      <c r="J102" s="10">
        <v>0.42584286455265841</v>
      </c>
      <c r="K102" s="10">
        <v>0.35783769995428938</v>
      </c>
      <c r="L102" s="10">
        <v>0.3746243533837576</v>
      </c>
      <c r="M102" s="10">
        <v>0.41772335093456747</v>
      </c>
      <c r="N102" s="10">
        <v>0.38929492170229946</v>
      </c>
      <c r="O102" s="10">
        <v>0.43553679823735503</v>
      </c>
      <c r="P102" s="10">
        <v>0.37650155688973908</v>
      </c>
      <c r="Q102" s="10">
        <v>0.50428570655257832</v>
      </c>
      <c r="R102" s="10">
        <v>0.55044077878187303</v>
      </c>
      <c r="S102" s="10">
        <v>0.45595541511974602</v>
      </c>
      <c r="T102" s="10">
        <v>0.54614809708812195</v>
      </c>
      <c r="U102" s="10">
        <v>0.4731707785911341</v>
      </c>
      <c r="V102" s="10">
        <v>0.47834203833541505</v>
      </c>
      <c r="W102" s="10">
        <v>0.39865335600861185</v>
      </c>
      <c r="X102" s="10">
        <v>0.56005403833027911</v>
      </c>
      <c r="Y102" s="10">
        <v>0.45212680524329985</v>
      </c>
      <c r="Z102" s="10">
        <v>0.51401728091914511</v>
      </c>
      <c r="AA102" s="10">
        <v>0.59001003098397176</v>
      </c>
      <c r="AB102" s="10">
        <v>0.51124223751924314</v>
      </c>
      <c r="AC102" s="10">
        <v>0.6431861195604256</v>
      </c>
      <c r="AD102" s="10">
        <v>0.56096973641333991</v>
      </c>
      <c r="AE102" s="10">
        <v>0.73829756519473455</v>
      </c>
      <c r="AF102" s="10">
        <v>0.41958553891220157</v>
      </c>
      <c r="AG102" s="10">
        <v>0.32316450786871409</v>
      </c>
      <c r="AH102" s="10">
        <v>0.32398008078057983</v>
      </c>
      <c r="AI102" s="10">
        <v>0.41926180577174571</v>
      </c>
      <c r="AJ102" s="10">
        <v>0.36500396395290791</v>
      </c>
      <c r="AK102" s="10">
        <v>0.68687254101665207</v>
      </c>
      <c r="AL102" s="10">
        <v>0.66956943766339494</v>
      </c>
      <c r="AM102" s="10">
        <v>0.50009408861793703</v>
      </c>
      <c r="AN102" s="10">
        <v>0.59492707898685493</v>
      </c>
      <c r="AO102" s="10">
        <v>0.43986840460411541</v>
      </c>
      <c r="AP102" s="10">
        <v>0.44457110892624219</v>
      </c>
      <c r="AQ102" s="10">
        <v>0.42858100010652628</v>
      </c>
      <c r="AR102" s="10">
        <v>0.36044656377693218</v>
      </c>
      <c r="AS102" s="10">
        <v>0.35022581704607858</v>
      </c>
      <c r="AT102" s="10">
        <v>0.24093763341048552</v>
      </c>
      <c r="AU102" s="10">
        <v>0.2608068622253758</v>
      </c>
      <c r="AV102" s="10">
        <v>0.28646468177981232</v>
      </c>
      <c r="AW102" s="10">
        <v>0.20500912917073322</v>
      </c>
      <c r="AX102" s="10">
        <v>0.25700541389333786</v>
      </c>
      <c r="AY102" s="10"/>
      <c r="AZ102" s="10"/>
      <c r="BA102" s="10">
        <v>0.3972706125086391</v>
      </c>
      <c r="BB102" s="10">
        <v>0.32186286795575247</v>
      </c>
      <c r="BC102" s="10">
        <v>0.26143404704563894</v>
      </c>
      <c r="BD102" s="10">
        <v>0.27718745196208194</v>
      </c>
      <c r="BE102" s="10">
        <v>0.29181158385572969</v>
      </c>
      <c r="BF102" s="10">
        <v>0.31371881640339089</v>
      </c>
      <c r="BG102" s="10">
        <v>0.34315981127982553</v>
      </c>
      <c r="BH102" s="10">
        <v>0.34283566892282485</v>
      </c>
      <c r="BI102" s="10">
        <v>0.38046384699403069</v>
      </c>
      <c r="BJ102" s="10">
        <v>0.32307363585284599</v>
      </c>
      <c r="BK102" s="10">
        <v>0.34241440710353532</v>
      </c>
      <c r="BL102" s="10">
        <v>0.33373552408576923</v>
      </c>
      <c r="BM102" s="10">
        <v>0.39269969319576015</v>
      </c>
      <c r="BN102" s="10">
        <v>0.46901016417855018</v>
      </c>
      <c r="BO102" s="10">
        <v>0.43880957036363166</v>
      </c>
      <c r="BP102" s="10">
        <v>0.49706842984367289</v>
      </c>
      <c r="BQ102" s="10">
        <v>0.47325415214507971</v>
      </c>
      <c r="BR102" s="10">
        <v>0.5635917203174271</v>
      </c>
      <c r="BS102" s="10">
        <v>0.64990937121728853</v>
      </c>
      <c r="BT102" s="10">
        <v>0.59578694807008714</v>
      </c>
      <c r="BU102" s="10">
        <v>0.53673998477849594</v>
      </c>
      <c r="BV102" s="10">
        <v>0.53052348861620346</v>
      </c>
      <c r="BW102" s="10">
        <v>0.56617956740887754</v>
      </c>
      <c r="BX102" s="10">
        <v>0.5457783092579308</v>
      </c>
      <c r="BY102" s="10">
        <v>0.62341881151424883</v>
      </c>
      <c r="BZ102" s="10">
        <v>0.58603728751961826</v>
      </c>
      <c r="CA102" s="10">
        <v>0.55167703379810007</v>
      </c>
      <c r="CB102" s="10">
        <v>0.30657850615143389</v>
      </c>
      <c r="CC102" s="10">
        <v>0.47055740396917989</v>
      </c>
      <c r="CD102" s="10">
        <v>0.47892902246521657</v>
      </c>
      <c r="CE102" s="10">
        <v>0.45555652563105015</v>
      </c>
      <c r="CF102" s="10">
        <v>0.64626096909324415</v>
      </c>
      <c r="CG102" s="10">
        <v>0.65552513542079482</v>
      </c>
    </row>
    <row r="104" spans="2:86">
      <c r="B104" t="s">
        <v>330</v>
      </c>
    </row>
    <row r="105" spans="2:86">
      <c r="B105" t="s">
        <v>291</v>
      </c>
    </row>
    <row r="107" spans="2:86">
      <c r="B107" s="2"/>
    </row>
    <row r="108" spans="2:86">
      <c r="B108" s="2" t="s">
        <v>320</v>
      </c>
    </row>
    <row r="109" spans="2:86">
      <c r="B109" t="s">
        <v>184</v>
      </c>
    </row>
    <row r="110" spans="2:86">
      <c r="C110" s="6" t="s">
        <v>295</v>
      </c>
      <c r="D110" s="6" t="s">
        <v>296</v>
      </c>
      <c r="E110" s="6" t="s">
        <v>297</v>
      </c>
      <c r="F110" s="6" t="s">
        <v>298</v>
      </c>
      <c r="G110" s="6" t="s">
        <v>299</v>
      </c>
      <c r="H110" s="6" t="s">
        <v>300</v>
      </c>
      <c r="I110" s="6" t="s">
        <v>301</v>
      </c>
      <c r="J110" s="6" t="s">
        <v>302</v>
      </c>
      <c r="K110" s="6" t="s">
        <v>303</v>
      </c>
      <c r="L110" s="6" t="s">
        <v>304</v>
      </c>
      <c r="M110" s="6" t="s">
        <v>305</v>
      </c>
      <c r="N110" s="6" t="s">
        <v>306</v>
      </c>
      <c r="O110" s="6" t="s">
        <v>307</v>
      </c>
      <c r="P110" s="6" t="s">
        <v>308</v>
      </c>
      <c r="Q110" s="6" t="s">
        <v>309</v>
      </c>
      <c r="R110" s="6" t="s">
        <v>310</v>
      </c>
      <c r="S110" s="22" t="s">
        <v>169</v>
      </c>
      <c r="T110" s="22" t="s">
        <v>170</v>
      </c>
      <c r="U110" s="22" t="s">
        <v>171</v>
      </c>
      <c r="V110" s="22" t="s">
        <v>172</v>
      </c>
      <c r="W110" s="22" t="s">
        <v>173</v>
      </c>
      <c r="X110" s="22" t="s">
        <v>174</v>
      </c>
      <c r="Y110" s="22" t="s">
        <v>175</v>
      </c>
      <c r="Z110" s="22" t="s">
        <v>176</v>
      </c>
      <c r="AA110" s="22" t="s">
        <v>177</v>
      </c>
      <c r="AB110" s="22" t="s">
        <v>178</v>
      </c>
      <c r="AC110" s="22" t="s">
        <v>179</v>
      </c>
      <c r="AD110" s="22" t="s">
        <v>180</v>
      </c>
      <c r="AE110" s="22" t="s">
        <v>13</v>
      </c>
      <c r="AF110" s="22" t="s">
        <v>14</v>
      </c>
      <c r="AG110" s="22" t="s">
        <v>15</v>
      </c>
      <c r="AH110" s="22" t="s">
        <v>16</v>
      </c>
      <c r="AI110" s="22" t="s">
        <v>17</v>
      </c>
      <c r="AJ110" s="22" t="s">
        <v>18</v>
      </c>
      <c r="AK110" s="22" t="s">
        <v>19</v>
      </c>
      <c r="AL110" s="22" t="s">
        <v>20</v>
      </c>
      <c r="AM110" s="22" t="s">
        <v>21</v>
      </c>
      <c r="AN110" s="22" t="s">
        <v>22</v>
      </c>
      <c r="AO110" s="22" t="s">
        <v>23</v>
      </c>
      <c r="AP110" s="22" t="s">
        <v>24</v>
      </c>
      <c r="AQ110" s="22" t="s">
        <v>25</v>
      </c>
      <c r="AR110" s="22" t="s">
        <v>26</v>
      </c>
      <c r="AS110" s="22" t="s">
        <v>27</v>
      </c>
      <c r="AT110" s="22" t="s">
        <v>28</v>
      </c>
      <c r="AU110" s="22" t="s">
        <v>29</v>
      </c>
      <c r="AV110" s="22" t="s">
        <v>30</v>
      </c>
      <c r="AW110" s="22" t="s">
        <v>31</v>
      </c>
      <c r="AX110" s="22" t="s">
        <v>32</v>
      </c>
      <c r="AY110" s="22" t="s">
        <v>33</v>
      </c>
      <c r="AZ110" s="22" t="s">
        <v>34</v>
      </c>
      <c r="BA110" s="22" t="s">
        <v>35</v>
      </c>
      <c r="BB110" s="22" t="s">
        <v>36</v>
      </c>
      <c r="BC110" s="22" t="s">
        <v>37</v>
      </c>
      <c r="BD110" s="22" t="s">
        <v>38</v>
      </c>
      <c r="BE110" s="22" t="s">
        <v>39</v>
      </c>
      <c r="BF110" s="22" t="s">
        <v>40</v>
      </c>
      <c r="BG110" s="22" t="s">
        <v>41</v>
      </c>
      <c r="BH110" s="22" t="s">
        <v>42</v>
      </c>
      <c r="BI110" s="22" t="s">
        <v>43</v>
      </c>
      <c r="BJ110" s="22" t="s">
        <v>44</v>
      </c>
      <c r="BK110" s="22" t="s">
        <v>45</v>
      </c>
      <c r="BL110" s="22" t="s">
        <v>46</v>
      </c>
      <c r="BM110" s="22" t="s">
        <v>47</v>
      </c>
      <c r="BN110" s="22" t="s">
        <v>48</v>
      </c>
      <c r="BO110" s="22" t="s">
        <v>49</v>
      </c>
      <c r="BP110" s="22" t="s">
        <v>50</v>
      </c>
      <c r="BQ110" s="22" t="s">
        <v>51</v>
      </c>
      <c r="BR110" s="22" t="s">
        <v>52</v>
      </c>
      <c r="BS110" s="22" t="s">
        <v>53</v>
      </c>
      <c r="BT110" s="22" t="s">
        <v>54</v>
      </c>
      <c r="BU110" s="22" t="s">
        <v>55</v>
      </c>
      <c r="BV110" s="22" t="s">
        <v>56</v>
      </c>
      <c r="BW110" s="22" t="s">
        <v>57</v>
      </c>
      <c r="BX110" s="22" t="s">
        <v>58</v>
      </c>
      <c r="BY110" s="22" t="s">
        <v>59</v>
      </c>
      <c r="BZ110" s="22" t="s">
        <v>60</v>
      </c>
      <c r="CA110" s="22" t="s">
        <v>61</v>
      </c>
      <c r="CB110" s="22" t="s">
        <v>62</v>
      </c>
      <c r="CC110" s="22" t="s">
        <v>63</v>
      </c>
      <c r="CD110" s="22" t="s">
        <v>64</v>
      </c>
      <c r="CE110" s="22" t="s">
        <v>65</v>
      </c>
      <c r="CF110" s="22" t="s">
        <v>66</v>
      </c>
      <c r="CG110" s="22" t="s">
        <v>67</v>
      </c>
      <c r="CH110" s="22" t="s">
        <v>68</v>
      </c>
    </row>
    <row r="111" spans="2:86">
      <c r="B111" t="s">
        <v>294</v>
      </c>
      <c r="C111" s="5">
        <v>67888.747420604894</v>
      </c>
      <c r="D111" s="5">
        <v>67089.285689319702</v>
      </c>
      <c r="E111" s="5">
        <v>65765.061060323002</v>
      </c>
      <c r="F111" s="5">
        <v>64256.460769654099</v>
      </c>
      <c r="G111" s="5">
        <v>65974.624325284996</v>
      </c>
      <c r="H111" s="5">
        <v>69650.591511648003</v>
      </c>
      <c r="I111" s="5">
        <v>71259.0873527277</v>
      </c>
      <c r="J111" s="5">
        <v>73716.681876260103</v>
      </c>
      <c r="K111" s="5">
        <v>78773.708176109096</v>
      </c>
      <c r="L111" s="5">
        <v>78784.572109030705</v>
      </c>
      <c r="M111" s="5">
        <v>79282.074072216099</v>
      </c>
      <c r="N111" s="5">
        <v>75709.212509300996</v>
      </c>
      <c r="O111" s="5">
        <v>75027.472238375398</v>
      </c>
      <c r="P111" s="5">
        <v>70253.396159191499</v>
      </c>
      <c r="Q111" s="5">
        <v>75759.676194076703</v>
      </c>
      <c r="R111" s="5">
        <v>82674.2463759948</v>
      </c>
      <c r="S111" s="5">
        <v>76346.545570560003</v>
      </c>
      <c r="T111" s="5">
        <v>79659.125208210098</v>
      </c>
      <c r="U111" s="5">
        <v>76766.427066445904</v>
      </c>
      <c r="V111" s="5">
        <v>80825.653363627702</v>
      </c>
      <c r="W111" s="5">
        <v>79531.8774439548</v>
      </c>
      <c r="X111" s="5">
        <v>78501.385373490397</v>
      </c>
      <c r="Y111" s="5">
        <v>84451.173508180203</v>
      </c>
      <c r="Z111" s="5">
        <v>72004.012617183107</v>
      </c>
      <c r="AA111" s="5">
        <v>68073.103358160501</v>
      </c>
      <c r="AB111" s="5">
        <v>71753.0609948778</v>
      </c>
      <c r="AC111" s="5">
        <v>70788.746077004107</v>
      </c>
      <c r="AD111" s="5">
        <v>76701.975342370497</v>
      </c>
      <c r="AE111" s="5">
        <v>89184.143567012405</v>
      </c>
      <c r="AF111" s="5">
        <v>100749.121302598</v>
      </c>
      <c r="AG111" s="5">
        <v>118889.697846818</v>
      </c>
      <c r="AH111" s="5">
        <v>148039.730409802</v>
      </c>
      <c r="AI111" s="5">
        <v>174239.98376744799</v>
      </c>
      <c r="AJ111" s="5">
        <v>189276.702875352</v>
      </c>
      <c r="AK111" s="5">
        <v>194649.16099546701</v>
      </c>
      <c r="AL111" s="5">
        <v>192940.715466892</v>
      </c>
      <c r="AM111" s="5">
        <v>210439.19820983699</v>
      </c>
      <c r="AN111" s="5">
        <v>207370.55984693801</v>
      </c>
      <c r="AO111" s="5">
        <v>212840.501572212</v>
      </c>
      <c r="AP111" s="5">
        <v>220244.46775628399</v>
      </c>
      <c r="AQ111" s="5">
        <v>216005.25032534599</v>
      </c>
      <c r="AR111" s="5">
        <v>231224.56516616201</v>
      </c>
      <c r="AS111" s="5">
        <v>242419.06242444899</v>
      </c>
      <c r="AT111" s="5">
        <v>253148.260460961</v>
      </c>
      <c r="AU111" s="5">
        <v>271587.41458873398</v>
      </c>
      <c r="AV111" s="5">
        <v>288207.382837068</v>
      </c>
      <c r="AW111" s="5">
        <v>296783.19754887902</v>
      </c>
      <c r="AX111" s="5">
        <v>307478.74498556001</v>
      </c>
      <c r="AY111" s="5">
        <v>307103.86885330698</v>
      </c>
      <c r="AZ111" s="5">
        <v>303550.62728127697</v>
      </c>
      <c r="BA111" s="5">
        <v>312811.84502211597</v>
      </c>
      <c r="BB111" s="5">
        <v>294777.10209297598</v>
      </c>
      <c r="BC111" s="5">
        <v>295799.32726170297</v>
      </c>
      <c r="BD111" s="5">
        <v>284672.34158432198</v>
      </c>
      <c r="BE111" s="5">
        <v>295665.88887616602</v>
      </c>
      <c r="BF111" s="5">
        <v>285346.65776227298</v>
      </c>
      <c r="BG111" s="5">
        <v>274124.92692904</v>
      </c>
      <c r="BH111" s="5">
        <v>264153.56113857101</v>
      </c>
      <c r="BI111" s="5">
        <v>253604.01042267401</v>
      </c>
      <c r="BJ111" s="5">
        <v>249062.81008279699</v>
      </c>
      <c r="BK111" s="5">
        <v>241178.80645033199</v>
      </c>
      <c r="BL111" s="5">
        <v>232092.12610674201</v>
      </c>
      <c r="BM111" s="5">
        <v>228948.43203552801</v>
      </c>
      <c r="BN111" s="5">
        <v>219664.26743437201</v>
      </c>
      <c r="BO111" s="5">
        <v>216025.80945529899</v>
      </c>
      <c r="BP111" s="5">
        <v>216395.37245234699</v>
      </c>
      <c r="BQ111" s="5">
        <v>187156.30997221399</v>
      </c>
      <c r="BR111" s="5">
        <v>197171.61729631099</v>
      </c>
      <c r="BS111" s="5">
        <v>197123.37313534899</v>
      </c>
      <c r="BT111" s="5">
        <v>185413.90198179899</v>
      </c>
      <c r="BU111" s="5">
        <v>168939.31983521901</v>
      </c>
      <c r="BV111" s="5">
        <v>159793.37310863301</v>
      </c>
      <c r="BW111" s="5">
        <v>151387.22218051099</v>
      </c>
      <c r="BX111" s="5">
        <v>157865.212019592</v>
      </c>
      <c r="BY111" s="5">
        <v>162267.30978381701</v>
      </c>
      <c r="BZ111" s="5">
        <v>163800.57345953499</v>
      </c>
      <c r="CA111" s="5">
        <v>174014.306159197</v>
      </c>
      <c r="CB111" s="5">
        <v>154021.579384999</v>
      </c>
      <c r="CC111" s="5">
        <v>183927.61917054301</v>
      </c>
      <c r="CD111" s="5">
        <v>173052.94082806699</v>
      </c>
      <c r="CE111" s="5">
        <v>169181.991670307</v>
      </c>
      <c r="CF111" s="5">
        <v>164649.909363746</v>
      </c>
      <c r="CG111" s="5">
        <v>159388.46585752699</v>
      </c>
    </row>
    <row r="112" spans="2:86">
      <c r="B112" t="s">
        <v>311</v>
      </c>
      <c r="C112" s="5">
        <v>1627.1467545896201</v>
      </c>
      <c r="D112" s="5">
        <v>2317.84206562395</v>
      </c>
      <c r="E112" s="5">
        <v>3859.7518977997402</v>
      </c>
      <c r="F112" s="5">
        <v>1508.9259189751301</v>
      </c>
      <c r="G112" s="5">
        <v>3078.1913862486199</v>
      </c>
      <c r="H112" s="5">
        <v>1204.2351876427099</v>
      </c>
      <c r="I112" s="5">
        <v>1512.25269224815</v>
      </c>
      <c r="J112" s="5">
        <v>2363.7666632590003</v>
      </c>
      <c r="K112" s="5">
        <v>1250.1651346998299</v>
      </c>
      <c r="L112" s="5">
        <v>1548.53428659461</v>
      </c>
      <c r="M112" s="5">
        <v>2014.2813388899401</v>
      </c>
      <c r="N112" s="5">
        <v>3017.8667497101401</v>
      </c>
      <c r="O112" s="5">
        <v>3426.95941216964</v>
      </c>
      <c r="P112" s="5">
        <v>6362.4121041204598</v>
      </c>
      <c r="Q112" s="5">
        <v>2847.08277194831</v>
      </c>
      <c r="R112" s="5">
        <v>5410.0720490081803</v>
      </c>
      <c r="S112" s="5">
        <v>1700.73600155402</v>
      </c>
      <c r="T112" s="5">
        <v>4469.07558232674</v>
      </c>
      <c r="U112" s="5">
        <v>5024.3496492991599</v>
      </c>
      <c r="V112" s="5">
        <v>3045.14743629029</v>
      </c>
      <c r="W112" s="5">
        <v>5490.6495343808101</v>
      </c>
      <c r="X112" s="5">
        <v>3032.51184163266</v>
      </c>
      <c r="Y112" s="5">
        <v>5603.3902767404297</v>
      </c>
      <c r="Z112" s="5">
        <v>5444.4932753018393</v>
      </c>
      <c r="AA112" s="5">
        <v>6638.7646605666396</v>
      </c>
      <c r="AB112" s="5">
        <v>2473.9680027874701</v>
      </c>
      <c r="AC112" s="5">
        <v>3113.8102136960902</v>
      </c>
      <c r="AD112" s="5">
        <v>2826.4732736184401</v>
      </c>
      <c r="AE112" s="5">
        <v>2250.78889673496</v>
      </c>
      <c r="AF112" s="5">
        <v>2542.7722199885498</v>
      </c>
      <c r="AG112" s="5">
        <v>1890.2833364232401</v>
      </c>
      <c r="AH112" s="5">
        <v>2481.1988629472798</v>
      </c>
      <c r="AI112" s="5">
        <v>1500.2162696702599</v>
      </c>
      <c r="AJ112" s="5">
        <v>2184.1477515609099</v>
      </c>
      <c r="AK112" s="5">
        <v>1759.6407712678399</v>
      </c>
      <c r="AL112" s="5">
        <v>2840.3742614929702</v>
      </c>
      <c r="AM112" s="5">
        <v>1996.5885737097599</v>
      </c>
      <c r="AN112" s="5">
        <v>3335.38039646264</v>
      </c>
      <c r="AO112" s="5">
        <v>1636.58765238567</v>
      </c>
      <c r="AP112" s="5">
        <v>1978.0873247407899</v>
      </c>
      <c r="AQ112" s="5">
        <v>2379.97399913144</v>
      </c>
      <c r="AR112" s="5">
        <v>3322.1290831851097</v>
      </c>
      <c r="AS112" s="5">
        <v>2083.8176704581997</v>
      </c>
      <c r="AT112" s="5">
        <v>1602.2633712583599</v>
      </c>
      <c r="AU112" s="5">
        <v>3099.7081098978397</v>
      </c>
      <c r="AV112" s="5">
        <v>1576.75812345808</v>
      </c>
      <c r="AW112" s="5">
        <v>4015.3626176970497</v>
      </c>
      <c r="AX112" s="5">
        <v>1741.2302107391999</v>
      </c>
      <c r="AY112" s="5">
        <v>0</v>
      </c>
      <c r="AZ112" s="5">
        <v>0</v>
      </c>
      <c r="BA112" s="5">
        <v>1779.93385965683</v>
      </c>
      <c r="BB112" s="5">
        <v>1485.0043984234899</v>
      </c>
      <c r="BC112" s="5">
        <v>1133.6494550856301</v>
      </c>
      <c r="BD112" s="5">
        <v>1474.7434350911299</v>
      </c>
      <c r="BE112" s="5">
        <v>1738.2115275103201</v>
      </c>
      <c r="BF112" s="5">
        <v>2715.39010397421</v>
      </c>
      <c r="BG112" s="5">
        <v>2119.7826042341399</v>
      </c>
      <c r="BH112" s="5">
        <v>2026.7941576139301</v>
      </c>
      <c r="BI112" s="5">
        <v>2294.68356452135</v>
      </c>
      <c r="BJ112" s="5">
        <v>1817.4626638385901</v>
      </c>
      <c r="BK112" s="5">
        <v>3288.2794956354501</v>
      </c>
      <c r="BL112" s="5">
        <v>3697.3964600853801</v>
      </c>
      <c r="BM112" s="5">
        <v>2520.33503311289</v>
      </c>
      <c r="BN112" s="5">
        <v>2029.2475848654901</v>
      </c>
      <c r="BO112" s="5">
        <v>2176.6714536405402</v>
      </c>
      <c r="BP112" s="5">
        <v>2201.71879318519</v>
      </c>
      <c r="BQ112" s="5">
        <v>3269.71477336105</v>
      </c>
      <c r="BR112" s="5">
        <v>2805.5212289625701</v>
      </c>
      <c r="BS112" s="5">
        <v>2997.6967582006</v>
      </c>
      <c r="BT112" s="5">
        <v>2560.4885588007701</v>
      </c>
      <c r="BU112" s="5">
        <v>2751.87026975658</v>
      </c>
      <c r="BV112" s="5">
        <v>4171.9984948271695</v>
      </c>
      <c r="BW112" s="5">
        <v>2464.2365787354001</v>
      </c>
      <c r="BX112" s="5">
        <v>2761.8966142354302</v>
      </c>
      <c r="BY112" s="5">
        <v>2710.9156702488503</v>
      </c>
      <c r="BZ112" s="5">
        <v>2718.1797225673799</v>
      </c>
      <c r="CA112" s="5">
        <v>3388.43379887021</v>
      </c>
      <c r="CB112" s="5">
        <v>1629.3691110534101</v>
      </c>
      <c r="CC112" s="5">
        <v>1964.29440420728</v>
      </c>
      <c r="CD112" s="5">
        <v>2527.77960610219</v>
      </c>
      <c r="CE112" s="5">
        <v>2785.5724019129302</v>
      </c>
      <c r="CF112" s="5">
        <v>4101.8258331339403</v>
      </c>
      <c r="CG112" s="5">
        <v>3748.8219136463599</v>
      </c>
    </row>
    <row r="113" spans="2:86">
      <c r="B113" t="s">
        <v>182</v>
      </c>
      <c r="C113" s="5">
        <v>690877.491071422</v>
      </c>
      <c r="D113" s="5">
        <v>691359.47873782297</v>
      </c>
      <c r="E113" s="5">
        <v>694740.51325685997</v>
      </c>
      <c r="F113" s="5">
        <v>700628.70798063395</v>
      </c>
      <c r="G113" s="5">
        <v>716849.08348627202</v>
      </c>
      <c r="H113" s="5">
        <v>726121.14876956295</v>
      </c>
      <c r="I113" s="5">
        <v>740904.70002717199</v>
      </c>
      <c r="J113" s="5">
        <v>749408.66621942399</v>
      </c>
      <c r="K113" s="5">
        <v>755280.51719146897</v>
      </c>
      <c r="L113" s="5">
        <v>767575.73916634696</v>
      </c>
      <c r="M113" s="5">
        <v>771633.95577959402</v>
      </c>
      <c r="N113" s="5">
        <v>776200.13775526395</v>
      </c>
      <c r="O113" s="5">
        <v>782990.14673387306</v>
      </c>
      <c r="P113" s="5">
        <v>780401.113166083</v>
      </c>
      <c r="Q113" s="5">
        <v>799336.27075608703</v>
      </c>
      <c r="R113" s="5">
        <v>818112.79693830397</v>
      </c>
      <c r="S113" s="5">
        <v>824765.25765789906</v>
      </c>
      <c r="T113" s="5">
        <v>843582.48072504601</v>
      </c>
      <c r="U113" s="5">
        <v>853806.642611844</v>
      </c>
      <c r="V113" s="5">
        <v>865486.42692365497</v>
      </c>
      <c r="W113" s="5">
        <v>868009.28821126802</v>
      </c>
      <c r="X113" s="5">
        <v>877139.29093187395</v>
      </c>
      <c r="Y113" s="5">
        <v>889254.18925268599</v>
      </c>
      <c r="Z113" s="5">
        <v>898528.67252451205</v>
      </c>
      <c r="AA113" s="5">
        <v>913319.91767406301</v>
      </c>
      <c r="AB113" s="5">
        <v>927594.50781975698</v>
      </c>
      <c r="AC113" s="5">
        <v>942529.913114</v>
      </c>
      <c r="AD113" s="5">
        <v>946477.12981903204</v>
      </c>
      <c r="AE113" s="5">
        <v>959926.59980369802</v>
      </c>
      <c r="AF113" s="5">
        <v>967888.98359997501</v>
      </c>
      <c r="AG113" s="5">
        <v>970489.54451209004</v>
      </c>
      <c r="AH113" s="5">
        <v>978844.28372846497</v>
      </c>
      <c r="AI113" s="5">
        <v>984737.07091946702</v>
      </c>
      <c r="AJ113" s="5">
        <v>988797.47254878504</v>
      </c>
      <c r="AK113" s="5">
        <v>989527.251012002</v>
      </c>
      <c r="AL113" s="5">
        <v>991321.36709823902</v>
      </c>
      <c r="AM113" s="5">
        <v>997920.36969069298</v>
      </c>
      <c r="AN113" s="5">
        <v>991379.17862713896</v>
      </c>
      <c r="AO113" s="5">
        <v>994538.92820064595</v>
      </c>
      <c r="AP113" s="5">
        <v>1004956.6480126</v>
      </c>
      <c r="AQ113" s="5">
        <v>1003947.2891959799</v>
      </c>
      <c r="AR113" s="5">
        <v>1019416.53200343</v>
      </c>
      <c r="AS113" s="5">
        <v>1020884.2925523</v>
      </c>
      <c r="AT113" s="5">
        <v>1021921.02791115</v>
      </c>
      <c r="AU113" s="5">
        <v>1018435.47260213</v>
      </c>
      <c r="AV113" s="5">
        <v>1015199.12893151</v>
      </c>
      <c r="AW113" s="5">
        <v>1009591.04564641</v>
      </c>
      <c r="AX113" s="5">
        <v>1011134.68976273</v>
      </c>
      <c r="AY113" s="5">
        <v>1012609.89023502</v>
      </c>
      <c r="AZ113" s="5">
        <v>1011656.10813184</v>
      </c>
      <c r="BA113" s="5">
        <v>1015692.04494473</v>
      </c>
      <c r="BB113" s="5">
        <v>1003974.65177537</v>
      </c>
      <c r="BC113" s="5">
        <v>1002748.1532953</v>
      </c>
      <c r="BD113" s="5">
        <v>1000352.83815429</v>
      </c>
      <c r="BE113" s="5">
        <v>996743.21165974101</v>
      </c>
      <c r="BF113" s="5">
        <v>988264.05285136495</v>
      </c>
      <c r="BG113" s="5">
        <v>986425.33985833998</v>
      </c>
      <c r="BH113" s="5">
        <v>983729.86314267002</v>
      </c>
      <c r="BI113" s="5">
        <v>986710.17599639099</v>
      </c>
      <c r="BJ113" s="5">
        <v>984202.79342994397</v>
      </c>
      <c r="BK113" s="5">
        <v>979599.31002270803</v>
      </c>
      <c r="BL113" s="5">
        <v>976704.08479740901</v>
      </c>
      <c r="BM113" s="5">
        <v>974273.563814644</v>
      </c>
      <c r="BN113" s="5">
        <v>980752.64620876801</v>
      </c>
      <c r="BO113" s="5">
        <v>985560.14712008403</v>
      </c>
      <c r="BP113" s="5">
        <v>982958.95761470799</v>
      </c>
      <c r="BQ113" s="5">
        <v>970661.39335951</v>
      </c>
      <c r="BR113" s="5">
        <v>987068.69915973302</v>
      </c>
      <c r="BS113" s="5">
        <v>976676.63947318494</v>
      </c>
      <c r="BT113" s="5">
        <v>975491.13711779297</v>
      </c>
      <c r="BU113" s="5">
        <v>974461.81158516998</v>
      </c>
      <c r="BV113" s="5">
        <v>976331.11246283795</v>
      </c>
      <c r="BW113" s="5">
        <v>976226.52608948702</v>
      </c>
      <c r="BX113" s="5">
        <v>976211.27355458098</v>
      </c>
      <c r="BY113" s="5">
        <v>978471.62459369097</v>
      </c>
      <c r="BZ113" s="5">
        <v>974835.965485711</v>
      </c>
      <c r="CA113" s="5">
        <v>970771.79656252195</v>
      </c>
      <c r="CB113" s="5">
        <v>921987.45069602598</v>
      </c>
      <c r="CC113" s="5">
        <v>970616.13726132002</v>
      </c>
      <c r="CD113" s="5">
        <v>980457.77388885198</v>
      </c>
      <c r="CE113" s="5">
        <v>980644.30054012302</v>
      </c>
      <c r="CF113" s="5">
        <v>998132.720998239</v>
      </c>
      <c r="CG113" s="5">
        <v>1010102.79356999</v>
      </c>
    </row>
    <row r="114" spans="2:86">
      <c r="B114" t="s">
        <v>266</v>
      </c>
      <c r="C114" s="10">
        <v>9.8264523447307734</v>
      </c>
      <c r="D114" s="10">
        <v>9.7039655566451373</v>
      </c>
      <c r="E114" s="10">
        <v>9.4661330101542962</v>
      </c>
      <c r="F114" s="10">
        <v>9.1712571919662498</v>
      </c>
      <c r="G114" s="10">
        <v>9.2034189406267739</v>
      </c>
      <c r="H114" s="10">
        <v>9.592144730899701</v>
      </c>
      <c r="I114" s="10">
        <v>9.6178479297154329</v>
      </c>
      <c r="J114" s="10">
        <v>9.8366465720421949</v>
      </c>
      <c r="K114" s="10">
        <v>10.429728608521675</v>
      </c>
      <c r="L114" s="10">
        <v>10.264077939018437</v>
      </c>
      <c r="M114" s="10">
        <v>10.274570407171385</v>
      </c>
      <c r="N114" s="10">
        <v>9.7538262139773195</v>
      </c>
      <c r="O114" s="10">
        <v>9.5821732305752949</v>
      </c>
      <c r="P114" s="10">
        <v>9.0022162928719887</v>
      </c>
      <c r="Q114" s="10">
        <v>9.4778229095517101</v>
      </c>
      <c r="R114" s="10">
        <v>10.10548260403626</v>
      </c>
      <c r="S114" s="10">
        <v>9.2567606190593779</v>
      </c>
      <c r="T114" s="10">
        <v>9.4429563235766008</v>
      </c>
      <c r="U114" s="10">
        <v>8.9910786863420213</v>
      </c>
      <c r="V114" s="10">
        <v>9.3387545834681678</v>
      </c>
      <c r="W114" s="10">
        <v>9.1625606458484388</v>
      </c>
      <c r="X114" s="10">
        <v>8.9497057291881674</v>
      </c>
      <c r="Y114" s="10">
        <v>9.4968541648537546</v>
      </c>
      <c r="Z114" s="10">
        <v>8.0135464586656049</v>
      </c>
      <c r="AA114" s="10">
        <v>7.4533689719064888</v>
      </c>
      <c r="AB114" s="10">
        <v>7.735390883623074</v>
      </c>
      <c r="AC114" s="10">
        <v>7.5105039205734077</v>
      </c>
      <c r="AD114" s="10">
        <v>8.1039438699417961</v>
      </c>
      <c r="AE114" s="10">
        <v>9.2907253101695773</v>
      </c>
      <c r="AF114" s="10">
        <v>10.409160865523111</v>
      </c>
      <c r="AG114" s="10">
        <v>12.250487243176778</v>
      </c>
      <c r="AH114" s="10">
        <v>15.123930626218865</v>
      </c>
      <c r="AI114" s="10">
        <v>17.69406158384562</v>
      </c>
      <c r="AJ114" s="10">
        <v>19.142110303686433</v>
      </c>
      <c r="AK114" s="10">
        <v>19.670924756887377</v>
      </c>
      <c r="AL114" s="10">
        <v>19.462983636846371</v>
      </c>
      <c r="AM114" s="10">
        <v>21.087774596189771</v>
      </c>
      <c r="AN114" s="10">
        <v>20.9173809897949</v>
      </c>
      <c r="AO114" s="10">
        <v>21.400922129543019</v>
      </c>
      <c r="AP114" s="10">
        <v>21.9158177809798</v>
      </c>
      <c r="AQ114" s="10">
        <v>21.515596749938506</v>
      </c>
      <c r="AR114" s="10">
        <v>22.682049771327822</v>
      </c>
      <c r="AS114" s="10">
        <v>23.745988080429775</v>
      </c>
      <c r="AT114" s="10">
        <v>24.771802668392763</v>
      </c>
      <c r="AU114" s="10">
        <v>26.667120489707692</v>
      </c>
      <c r="AV114" s="10">
        <v>28.389246466395633</v>
      </c>
      <c r="AW114" s="10">
        <v>29.396377754010079</v>
      </c>
      <c r="AX114" s="10">
        <v>30.409276637290734</v>
      </c>
      <c r="AY114" s="10"/>
      <c r="AZ114" s="10"/>
      <c r="BA114" s="10">
        <v>30.797902433029094</v>
      </c>
      <c r="BB114" s="10">
        <v>29.36101041711655</v>
      </c>
      <c r="BC114" s="10">
        <v>29.49886532222741</v>
      </c>
      <c r="BD114" s="10">
        <v>28.457193374845545</v>
      </c>
      <c r="BE114" s="10">
        <v>29.663195637302991</v>
      </c>
      <c r="BF114" s="10">
        <v>28.873523927029769</v>
      </c>
      <c r="BG114" s="10">
        <v>27.789728817023995</v>
      </c>
      <c r="BH114" s="10">
        <v>26.85224582841203</v>
      </c>
      <c r="BI114" s="10">
        <v>25.701975776887252</v>
      </c>
      <c r="BJ114" s="10">
        <v>25.306045841915747</v>
      </c>
      <c r="BK114" s="10">
        <v>24.620148665145674</v>
      </c>
      <c r="BL114" s="10">
        <v>23.762788516941985</v>
      </c>
      <c r="BM114" s="10">
        <v>23.499398992117737</v>
      </c>
      <c r="BN114" s="10">
        <v>22.397519729721242</v>
      </c>
      <c r="BO114" s="10">
        <v>21.919089371313394</v>
      </c>
      <c r="BP114" s="10">
        <v>22.014690519476179</v>
      </c>
      <c r="BQ114" s="10">
        <v>19.281318001579955</v>
      </c>
      <c r="BR114" s="10">
        <v>19.975470548722523</v>
      </c>
      <c r="BS114" s="10">
        <v>20.183074435124858</v>
      </c>
      <c r="BT114" s="10">
        <v>19.007235937542895</v>
      </c>
      <c r="BU114" s="10">
        <v>17.336679367701766</v>
      </c>
      <c r="BV114" s="10">
        <v>16.366719350523127</v>
      </c>
      <c r="BW114" s="10">
        <v>15.50738667048204</v>
      </c>
      <c r="BX114" s="10">
        <v>16.171213782931755</v>
      </c>
      <c r="BY114" s="10">
        <v>16.583752221859093</v>
      </c>
      <c r="BZ114" s="10">
        <v>16.802885742723035</v>
      </c>
      <c r="CA114" s="10">
        <v>17.925356584871665</v>
      </c>
      <c r="CB114" s="10">
        <v>16.705387830249226</v>
      </c>
      <c r="CC114" s="10">
        <v>18.949573586269768</v>
      </c>
      <c r="CD114" s="10">
        <v>17.650218646507959</v>
      </c>
      <c r="CE114" s="10">
        <v>17.252126135554381</v>
      </c>
      <c r="CF114" s="10">
        <v>16.495793184605606</v>
      </c>
      <c r="CG114" s="10">
        <v>15.779430259192029</v>
      </c>
    </row>
    <row r="115" spans="2:86">
      <c r="B115" t="s">
        <v>265</v>
      </c>
      <c r="C115" s="10">
        <v>0.23551885473446521</v>
      </c>
      <c r="D115" s="10">
        <v>0.33525859367047472</v>
      </c>
      <c r="E115" s="10">
        <v>0.55556741317786229</v>
      </c>
      <c r="F115" s="10">
        <v>0.21536741240937535</v>
      </c>
      <c r="G115" s="10">
        <v>0.42940577830948273</v>
      </c>
      <c r="H115" s="10">
        <v>0.16584494056994861</v>
      </c>
      <c r="I115" s="10">
        <v>0.20410893495380572</v>
      </c>
      <c r="J115" s="10">
        <v>0.31541757785956781</v>
      </c>
      <c r="K115" s="10">
        <v>0.16552328654638185</v>
      </c>
      <c r="L115" s="10">
        <v>0.20174351631754944</v>
      </c>
      <c r="M115" s="10">
        <v>0.26104104463040118</v>
      </c>
      <c r="N115" s="10">
        <v>0.38880007911847009</v>
      </c>
      <c r="O115" s="10">
        <v>0.43767593072080047</v>
      </c>
      <c r="P115" s="10">
        <v>0.81527460645310845</v>
      </c>
      <c r="Q115" s="10">
        <v>0.35618085605639699</v>
      </c>
      <c r="R115" s="10">
        <v>0.66128681390326272</v>
      </c>
      <c r="S115" s="10">
        <v>0.20620849214522335</v>
      </c>
      <c r="T115" s="10">
        <v>0.52977339909734011</v>
      </c>
      <c r="U115" s="10">
        <v>0.58846457717046841</v>
      </c>
      <c r="V115" s="10">
        <v>0.35184230989204229</v>
      </c>
      <c r="W115" s="10">
        <v>0.63255654161207786</v>
      </c>
      <c r="X115" s="10">
        <v>0.34572751135237773</v>
      </c>
      <c r="Y115" s="10">
        <v>0.63012244917838656</v>
      </c>
      <c r="Z115" s="10">
        <v>0.60593428365562951</v>
      </c>
      <c r="AA115" s="10">
        <v>0.72688272007397736</v>
      </c>
      <c r="AB115" s="10">
        <v>0.26670791837721752</v>
      </c>
      <c r="AC115" s="10">
        <v>0.33036725629306063</v>
      </c>
      <c r="AD115" s="10">
        <v>0.29863091083446108</v>
      </c>
      <c r="AE115" s="10">
        <v>0.23447510436685881</v>
      </c>
      <c r="AF115" s="10">
        <v>0.26271321020009342</v>
      </c>
      <c r="AG115" s="10">
        <v>0.19477627009094395</v>
      </c>
      <c r="AH115" s="10">
        <v>0.2534824899315215</v>
      </c>
      <c r="AI115" s="10">
        <v>0.15234688669428079</v>
      </c>
      <c r="AJ115" s="10">
        <v>0.22088929353054643</v>
      </c>
      <c r="AK115" s="10">
        <v>0.17782640846608652</v>
      </c>
      <c r="AL115" s="10">
        <v>0.2865240633123054</v>
      </c>
      <c r="AM115" s="10">
        <v>0.20007493927883302</v>
      </c>
      <c r="AN115" s="10">
        <v>0.33643841512603401</v>
      </c>
      <c r="AO115" s="10">
        <v>0.16455742515244132</v>
      </c>
      <c r="AP115" s="10">
        <v>0.19683310007975477</v>
      </c>
      <c r="AQ115" s="10">
        <v>0.23706164902715793</v>
      </c>
      <c r="AR115" s="10">
        <v>0.32588534508619604</v>
      </c>
      <c r="AS115" s="10">
        <v>0.20411888846369389</v>
      </c>
      <c r="AT115" s="10">
        <v>0.15678935333520383</v>
      </c>
      <c r="AU115" s="10">
        <v>0.30435979434003824</v>
      </c>
      <c r="AV115" s="10">
        <v>0.15531515724581119</v>
      </c>
      <c r="AW115" s="10">
        <v>0.3977216948399277</v>
      </c>
      <c r="AX115" s="10">
        <v>0.17220556552636843</v>
      </c>
      <c r="AY115" s="10"/>
      <c r="AZ115" s="10"/>
      <c r="BA115" s="10">
        <v>0.17524345775039391</v>
      </c>
      <c r="BB115" s="10">
        <v>0.14791253900658696</v>
      </c>
      <c r="BC115" s="10">
        <v>0.11305425508490374</v>
      </c>
      <c r="BD115" s="10">
        <v>0.14742232728725183</v>
      </c>
      <c r="BE115" s="10">
        <v>0.17438910114230052</v>
      </c>
      <c r="BF115" s="10">
        <v>0.27476362174053548</v>
      </c>
      <c r="BG115" s="10">
        <v>0.21489539234044422</v>
      </c>
      <c r="BH115" s="10">
        <v>0.20603157772795855</v>
      </c>
      <c r="BI115" s="10">
        <v>0.23255902496436229</v>
      </c>
      <c r="BJ115" s="10">
        <v>0.18466343277737893</v>
      </c>
      <c r="BK115" s="10">
        <v>0.33567597098034141</v>
      </c>
      <c r="BL115" s="10">
        <v>0.37855851302723953</v>
      </c>
      <c r="BM115" s="10">
        <v>0.25868864010276943</v>
      </c>
      <c r="BN115" s="10">
        <v>0.20690717406777553</v>
      </c>
      <c r="BO115" s="10">
        <v>0.2208562775190348</v>
      </c>
      <c r="BP115" s="10">
        <v>0.22398888337392836</v>
      </c>
      <c r="BQ115" s="10">
        <v>0.33685431353609274</v>
      </c>
      <c r="BR115" s="10">
        <v>0.28422755491596891</v>
      </c>
      <c r="BS115" s="10">
        <v>0.30692827462501249</v>
      </c>
      <c r="BT115" s="10">
        <v>0.26248199100670916</v>
      </c>
      <c r="BU115" s="10">
        <v>0.28239898547487213</v>
      </c>
      <c r="BV115" s="10">
        <v>0.42731389398245445</v>
      </c>
      <c r="BW115" s="10">
        <v>0.25242466916018963</v>
      </c>
      <c r="BX115" s="10">
        <v>0.28291996712748568</v>
      </c>
      <c r="BY115" s="10">
        <v>0.27705613551895836</v>
      </c>
      <c r="BZ115" s="10">
        <v>0.27883457512906284</v>
      </c>
      <c r="CA115" s="10">
        <v>0.34904534833712386</v>
      </c>
      <c r="CB115" s="10">
        <v>0.17672356709664194</v>
      </c>
      <c r="CC115" s="10">
        <v>0.20237602990505721</v>
      </c>
      <c r="CD115" s="10">
        <v>0.25781626434314425</v>
      </c>
      <c r="CE115" s="10">
        <v>0.28405532978457959</v>
      </c>
      <c r="CF115" s="10">
        <v>0.4109499415099504</v>
      </c>
      <c r="CG115" s="10">
        <v>0.37113271416634336</v>
      </c>
    </row>
    <row r="117" spans="2:86">
      <c r="B117" t="s">
        <v>330</v>
      </c>
    </row>
    <row r="118" spans="2:86">
      <c r="B118" t="s">
        <v>291</v>
      </c>
    </row>
    <row r="120" spans="2:86">
      <c r="B120" s="2"/>
    </row>
    <row r="121" spans="2:86">
      <c r="B121" s="2" t="s">
        <v>321</v>
      </c>
    </row>
    <row r="122" spans="2:86">
      <c r="B122" t="s">
        <v>184</v>
      </c>
    </row>
    <row r="123" spans="2:86">
      <c r="C123" s="6" t="s">
        <v>295</v>
      </c>
      <c r="D123" s="6" t="s">
        <v>296</v>
      </c>
      <c r="E123" s="6" t="s">
        <v>297</v>
      </c>
      <c r="F123" s="6" t="s">
        <v>298</v>
      </c>
      <c r="G123" s="6" t="s">
        <v>299</v>
      </c>
      <c r="H123" s="6" t="s">
        <v>300</v>
      </c>
      <c r="I123" s="6" t="s">
        <v>301</v>
      </c>
      <c r="J123" s="6" t="s">
        <v>302</v>
      </c>
      <c r="K123" s="6" t="s">
        <v>303</v>
      </c>
      <c r="L123" s="6" t="s">
        <v>304</v>
      </c>
      <c r="M123" s="6" t="s">
        <v>305</v>
      </c>
      <c r="N123" s="6" t="s">
        <v>306</v>
      </c>
      <c r="O123" s="6" t="s">
        <v>307</v>
      </c>
      <c r="P123" s="6" t="s">
        <v>308</v>
      </c>
      <c r="Q123" s="6" t="s">
        <v>309</v>
      </c>
      <c r="R123" s="6" t="s">
        <v>310</v>
      </c>
      <c r="S123" s="22" t="s">
        <v>169</v>
      </c>
      <c r="T123" s="22" t="s">
        <v>170</v>
      </c>
      <c r="U123" s="22" t="s">
        <v>171</v>
      </c>
      <c r="V123" s="22" t="s">
        <v>172</v>
      </c>
      <c r="W123" s="22" t="s">
        <v>173</v>
      </c>
      <c r="X123" s="22" t="s">
        <v>174</v>
      </c>
      <c r="Y123" s="22" t="s">
        <v>175</v>
      </c>
      <c r="Z123" s="22" t="s">
        <v>176</v>
      </c>
      <c r="AA123" s="22" t="s">
        <v>177</v>
      </c>
      <c r="AB123" s="22" t="s">
        <v>178</v>
      </c>
      <c r="AC123" s="22" t="s">
        <v>179</v>
      </c>
      <c r="AD123" s="22" t="s">
        <v>180</v>
      </c>
      <c r="AE123" s="22" t="s">
        <v>13</v>
      </c>
      <c r="AF123" s="22" t="s">
        <v>14</v>
      </c>
      <c r="AG123" s="22" t="s">
        <v>15</v>
      </c>
      <c r="AH123" s="22" t="s">
        <v>16</v>
      </c>
      <c r="AI123" s="22" t="s">
        <v>17</v>
      </c>
      <c r="AJ123" s="22" t="s">
        <v>18</v>
      </c>
      <c r="AK123" s="22" t="s">
        <v>19</v>
      </c>
      <c r="AL123" s="22" t="s">
        <v>20</v>
      </c>
      <c r="AM123" s="22" t="s">
        <v>21</v>
      </c>
      <c r="AN123" s="22" t="s">
        <v>22</v>
      </c>
      <c r="AO123" s="22" t="s">
        <v>23</v>
      </c>
      <c r="AP123" s="22" t="s">
        <v>24</v>
      </c>
      <c r="AQ123" s="22" t="s">
        <v>25</v>
      </c>
      <c r="AR123" s="22" t="s">
        <v>26</v>
      </c>
      <c r="AS123" s="22" t="s">
        <v>27</v>
      </c>
      <c r="AT123" s="22" t="s">
        <v>28</v>
      </c>
      <c r="AU123" s="22" t="s">
        <v>29</v>
      </c>
      <c r="AV123" s="22" t="s">
        <v>30</v>
      </c>
      <c r="AW123" s="22" t="s">
        <v>31</v>
      </c>
      <c r="AX123" s="22" t="s">
        <v>32</v>
      </c>
      <c r="AY123" s="22" t="s">
        <v>33</v>
      </c>
      <c r="AZ123" s="22" t="s">
        <v>34</v>
      </c>
      <c r="BA123" s="22" t="s">
        <v>35</v>
      </c>
      <c r="BB123" s="22" t="s">
        <v>36</v>
      </c>
      <c r="BC123" s="22" t="s">
        <v>37</v>
      </c>
      <c r="BD123" s="22" t="s">
        <v>38</v>
      </c>
      <c r="BE123" s="22" t="s">
        <v>39</v>
      </c>
      <c r="BF123" s="22" t="s">
        <v>40</v>
      </c>
      <c r="BG123" s="22" t="s">
        <v>41</v>
      </c>
      <c r="BH123" s="22" t="s">
        <v>42</v>
      </c>
      <c r="BI123" s="22" t="s">
        <v>43</v>
      </c>
      <c r="BJ123" s="22" t="s">
        <v>44</v>
      </c>
      <c r="BK123" s="22" t="s">
        <v>45</v>
      </c>
      <c r="BL123" s="22" t="s">
        <v>46</v>
      </c>
      <c r="BM123" s="22" t="s">
        <v>47</v>
      </c>
      <c r="BN123" s="22" t="s">
        <v>48</v>
      </c>
      <c r="BO123" s="22" t="s">
        <v>49</v>
      </c>
      <c r="BP123" s="22" t="s">
        <v>50</v>
      </c>
      <c r="BQ123" s="22" t="s">
        <v>51</v>
      </c>
      <c r="BR123" s="22" t="s">
        <v>52</v>
      </c>
      <c r="BS123" s="22" t="s">
        <v>53</v>
      </c>
      <c r="BT123" s="22" t="s">
        <v>54</v>
      </c>
      <c r="BU123" s="22" t="s">
        <v>55</v>
      </c>
      <c r="BV123" s="22" t="s">
        <v>56</v>
      </c>
      <c r="BW123" s="22" t="s">
        <v>57</v>
      </c>
      <c r="BX123" s="22" t="s">
        <v>58</v>
      </c>
      <c r="BY123" s="22" t="s">
        <v>59</v>
      </c>
      <c r="BZ123" s="22" t="s">
        <v>60</v>
      </c>
      <c r="CA123" s="22" t="s">
        <v>61</v>
      </c>
      <c r="CB123" s="22" t="s">
        <v>62</v>
      </c>
      <c r="CC123" s="22" t="s">
        <v>63</v>
      </c>
      <c r="CD123" s="22" t="s">
        <v>64</v>
      </c>
      <c r="CE123" s="22" t="s">
        <v>65</v>
      </c>
      <c r="CF123" s="22" t="s">
        <v>66</v>
      </c>
      <c r="CG123" s="22" t="s">
        <v>67</v>
      </c>
      <c r="CH123" s="22" t="s">
        <v>68</v>
      </c>
    </row>
    <row r="124" spans="2:86">
      <c r="B124" t="s">
        <v>294</v>
      </c>
      <c r="C124" s="5">
        <v>97215.106462972806</v>
      </c>
      <c r="D124" s="5">
        <v>96387.869920966506</v>
      </c>
      <c r="E124" s="5">
        <v>104699.252284544</v>
      </c>
      <c r="F124" s="5">
        <v>105207.444059267</v>
      </c>
      <c r="G124" s="5">
        <v>104539.69543535099</v>
      </c>
      <c r="H124" s="5">
        <v>109788.149083394</v>
      </c>
      <c r="I124" s="5">
        <v>110304.111168066</v>
      </c>
      <c r="J124" s="5">
        <v>107611.832468487</v>
      </c>
      <c r="K124" s="5">
        <v>114008.623025393</v>
      </c>
      <c r="L124" s="5">
        <v>117730.682857935</v>
      </c>
      <c r="M124" s="5">
        <v>119522.895481506</v>
      </c>
      <c r="N124" s="5">
        <v>118272.311965004</v>
      </c>
      <c r="O124" s="5">
        <v>116548.429174833</v>
      </c>
      <c r="P124" s="5">
        <v>116542.73066702099</v>
      </c>
      <c r="Q124" s="5">
        <v>111314.398196359</v>
      </c>
      <c r="R124" s="5">
        <v>115879.968545262</v>
      </c>
      <c r="S124" s="5">
        <v>106808.55702996399</v>
      </c>
      <c r="T124" s="5">
        <v>95752.834521790399</v>
      </c>
      <c r="U124" s="5">
        <v>92956.896220882496</v>
      </c>
      <c r="V124" s="5">
        <v>98010.763204536401</v>
      </c>
      <c r="W124" s="5">
        <v>97251.469143282899</v>
      </c>
      <c r="X124" s="5">
        <v>91795.544622851303</v>
      </c>
      <c r="Y124" s="5">
        <v>93390.757663988494</v>
      </c>
      <c r="Z124" s="5">
        <v>89025.873527127202</v>
      </c>
      <c r="AA124" s="5">
        <v>78712.340730437703</v>
      </c>
      <c r="AB124" s="5">
        <v>80177.936688602698</v>
      </c>
      <c r="AC124" s="5">
        <v>89842.625831836995</v>
      </c>
      <c r="AD124" s="5">
        <v>84016.518626489007</v>
      </c>
      <c r="AE124" s="5">
        <v>90739.804148974203</v>
      </c>
      <c r="AF124" s="5">
        <v>106746.21837213699</v>
      </c>
      <c r="AG124" s="5">
        <v>120833.246159886</v>
      </c>
      <c r="AH124" s="5">
        <v>139565.433079368</v>
      </c>
      <c r="AI124" s="5">
        <v>159738.345910665</v>
      </c>
      <c r="AJ124" s="5">
        <v>166906.05208291899</v>
      </c>
      <c r="AK124" s="5">
        <v>163933.53909537999</v>
      </c>
      <c r="AL124" s="5">
        <v>172540.39818555</v>
      </c>
      <c r="AM124" s="5">
        <v>178543.41052353199</v>
      </c>
      <c r="AN124" s="5">
        <v>192171.89787367501</v>
      </c>
      <c r="AO124" s="5">
        <v>192879.81190451601</v>
      </c>
      <c r="AP124" s="5">
        <v>192814.34246531001</v>
      </c>
      <c r="AQ124" s="5">
        <v>198227.216645079</v>
      </c>
      <c r="AR124" s="5">
        <v>193863.86777950299</v>
      </c>
      <c r="AS124" s="5">
        <v>206377.35221303199</v>
      </c>
      <c r="AT124" s="5">
        <v>208701.56530025601</v>
      </c>
      <c r="AU124" s="5">
        <v>219161.19418851999</v>
      </c>
      <c r="AV124" s="5">
        <v>234361.32316904599</v>
      </c>
      <c r="AW124" s="5">
        <v>241245.40018227001</v>
      </c>
      <c r="AX124" s="5">
        <v>245898.55678946601</v>
      </c>
      <c r="AY124" s="5">
        <v>256085.08492361099</v>
      </c>
      <c r="AZ124" s="5">
        <v>247056.00537996599</v>
      </c>
      <c r="BA124" s="5">
        <v>256059.945069824</v>
      </c>
      <c r="BB124" s="5">
        <v>256787.711295727</v>
      </c>
      <c r="BC124" s="5">
        <v>246716.730249833</v>
      </c>
      <c r="BD124" s="5">
        <v>244151.824781665</v>
      </c>
      <c r="BE124" s="5">
        <v>237626.26956657</v>
      </c>
      <c r="BF124" s="5">
        <v>233761.21091821499</v>
      </c>
      <c r="BG124" s="5">
        <v>223512.47742737</v>
      </c>
      <c r="BH124" s="5">
        <v>211535.42401074601</v>
      </c>
      <c r="BI124" s="5">
        <v>202442.972181007</v>
      </c>
      <c r="BJ124" s="5">
        <v>200724.04240774599</v>
      </c>
      <c r="BK124" s="5">
        <v>199354.56925940199</v>
      </c>
      <c r="BL124" s="5">
        <v>185611.83720961699</v>
      </c>
      <c r="BM124" s="5">
        <v>171020.25512904301</v>
      </c>
      <c r="BN124" s="5">
        <v>168541.57499890699</v>
      </c>
      <c r="BO124" s="5">
        <v>162068.65545031201</v>
      </c>
      <c r="BP124" s="5">
        <v>164368.46369649301</v>
      </c>
      <c r="BQ124" s="5">
        <v>156257.460689937</v>
      </c>
      <c r="BR124" s="5">
        <v>153245.31885475901</v>
      </c>
      <c r="BS124" s="5">
        <v>146822.441911965</v>
      </c>
      <c r="BT124" s="5">
        <v>134373.78493601899</v>
      </c>
      <c r="BU124" s="5">
        <v>133033.37978268301</v>
      </c>
      <c r="BV124" s="5">
        <v>126141.147796619</v>
      </c>
      <c r="BW124" s="5">
        <v>129437.31409278201</v>
      </c>
      <c r="BX124" s="5">
        <v>130778.276679217</v>
      </c>
      <c r="BY124" s="5">
        <v>129580.686885359</v>
      </c>
      <c r="BZ124" s="5">
        <v>128421.116244157</v>
      </c>
      <c r="CA124" s="5">
        <v>126192.990018219</v>
      </c>
      <c r="CB124" s="5">
        <v>130812.97472646101</v>
      </c>
      <c r="CC124" s="5">
        <v>139455.77638061999</v>
      </c>
      <c r="CD124" s="5">
        <v>131111.158896526</v>
      </c>
      <c r="CE124" s="5">
        <v>133213.11135249201</v>
      </c>
      <c r="CF124" s="5">
        <v>138756.17284110701</v>
      </c>
      <c r="CG124" s="5">
        <v>111659.114943049</v>
      </c>
    </row>
    <row r="125" spans="2:86">
      <c r="B125" t="s">
        <v>311</v>
      </c>
      <c r="C125" s="5">
        <v>2511.7956621408202</v>
      </c>
      <c r="D125" s="5">
        <v>2254.7126045506398</v>
      </c>
      <c r="E125" s="5">
        <v>2572.9335891948999</v>
      </c>
      <c r="F125" s="5">
        <v>4601.0907724051203</v>
      </c>
      <c r="G125" s="5">
        <v>3962.2184645080697</v>
      </c>
      <c r="H125" s="5">
        <v>5489.2286456478496</v>
      </c>
      <c r="I125" s="5">
        <v>3461.6412019119598</v>
      </c>
      <c r="J125" s="5">
        <v>2767.7208880705198</v>
      </c>
      <c r="K125" s="5">
        <v>5289.3869772182597</v>
      </c>
      <c r="L125" s="5">
        <v>6008.9347478827794</v>
      </c>
      <c r="M125" s="5">
        <v>5273.7980421612401</v>
      </c>
      <c r="N125" s="5">
        <v>4346.4202479698297</v>
      </c>
      <c r="O125" s="5">
        <v>3180.18879970536</v>
      </c>
      <c r="P125" s="5">
        <v>1564.37626983624</v>
      </c>
      <c r="Q125" s="5">
        <v>2776.1951914002498</v>
      </c>
      <c r="R125" s="5">
        <v>3193.9283505380799</v>
      </c>
      <c r="S125" s="5">
        <v>4438.7879657970097</v>
      </c>
      <c r="T125" s="5">
        <v>4883.8505402738101</v>
      </c>
      <c r="U125" s="5">
        <v>6985.22421547064</v>
      </c>
      <c r="V125" s="5">
        <v>2172.7907065549598</v>
      </c>
      <c r="W125" s="5">
        <v>2731.0930341865901</v>
      </c>
      <c r="X125" s="5">
        <v>3318.6021213185104</v>
      </c>
      <c r="Y125" s="5">
        <v>4220.6834935808902</v>
      </c>
      <c r="Z125" s="5">
        <v>4865.6086497570004</v>
      </c>
      <c r="AA125" s="5">
        <v>4277.4181514823604</v>
      </c>
      <c r="AB125" s="5">
        <v>4774.3845324901295</v>
      </c>
      <c r="AC125" s="5">
        <v>6293.4397306864503</v>
      </c>
      <c r="AD125" s="5">
        <v>6965.6306168596793</v>
      </c>
      <c r="AE125" s="5">
        <v>5352.1511513898695</v>
      </c>
      <c r="AF125" s="5">
        <v>3923.45569048382</v>
      </c>
      <c r="AG125" s="5">
        <v>2961.2655039833903</v>
      </c>
      <c r="AH125" s="5">
        <v>5552.2609357419196</v>
      </c>
      <c r="AI125" s="5">
        <v>3187.4492156205897</v>
      </c>
      <c r="AJ125" s="5">
        <v>6515.66605471398</v>
      </c>
      <c r="AK125" s="5">
        <v>3423.6437640437698</v>
      </c>
      <c r="AL125" s="5">
        <v>3504.8049317237001</v>
      </c>
      <c r="AM125" s="5">
        <v>3065.6554640378204</v>
      </c>
      <c r="AN125" s="5">
        <v>3600.1635228149598</v>
      </c>
      <c r="AO125" s="5">
        <v>5766.7374024552</v>
      </c>
      <c r="AP125" s="5">
        <v>3574.9071488340796</v>
      </c>
      <c r="AQ125" s="5">
        <v>5630.6795157125398</v>
      </c>
      <c r="AR125" s="5">
        <v>2723.39302514877</v>
      </c>
      <c r="AS125" s="5">
        <v>2352.70852003654</v>
      </c>
      <c r="AT125" s="5">
        <v>3276.1312987883803</v>
      </c>
      <c r="AU125" s="5">
        <v>2453.2019358161201</v>
      </c>
      <c r="AV125" s="5">
        <v>2812.2959493029598</v>
      </c>
      <c r="AW125" s="5">
        <v>2527.7730700032198</v>
      </c>
      <c r="AX125" s="5">
        <v>928.99247853423299</v>
      </c>
      <c r="AY125" s="5">
        <v>0</v>
      </c>
      <c r="AZ125" s="5">
        <v>0</v>
      </c>
      <c r="BA125" s="5">
        <v>3975.66393147699</v>
      </c>
      <c r="BB125" s="5">
        <v>3116.54780697147</v>
      </c>
      <c r="BC125" s="5">
        <v>2961.2954036298902</v>
      </c>
      <c r="BD125" s="5">
        <v>3164.78414923634</v>
      </c>
      <c r="BE125" s="5">
        <v>3011.3268865719801</v>
      </c>
      <c r="BF125" s="5">
        <v>3031.9327323521898</v>
      </c>
      <c r="BG125" s="5">
        <v>2586.1868813969104</v>
      </c>
      <c r="BH125" s="5">
        <v>2423.0050005323301</v>
      </c>
      <c r="BI125" s="5">
        <v>2499.5963384719498</v>
      </c>
      <c r="BJ125" s="5">
        <v>3478.1427219256802</v>
      </c>
      <c r="BK125" s="5">
        <v>2694.9224066285901</v>
      </c>
      <c r="BL125" s="5">
        <v>2322.5491428857799</v>
      </c>
      <c r="BM125" s="5">
        <v>2283.89680935044</v>
      </c>
      <c r="BN125" s="5">
        <v>2502.1745937329501</v>
      </c>
      <c r="BO125" s="5">
        <v>2732.8072483063297</v>
      </c>
      <c r="BP125" s="5">
        <v>2826.8787554184</v>
      </c>
      <c r="BQ125" s="5">
        <v>2860.1326959829198</v>
      </c>
      <c r="BR125" s="5">
        <v>2664.25272052931</v>
      </c>
      <c r="BS125" s="5">
        <v>3603.5020753649596</v>
      </c>
      <c r="BT125" s="5">
        <v>3802.2744991176201</v>
      </c>
      <c r="BU125" s="5">
        <v>5700.7128315591899</v>
      </c>
      <c r="BV125" s="5">
        <v>4425.1844297858906</v>
      </c>
      <c r="BW125" s="5">
        <v>5409.2120173702506</v>
      </c>
      <c r="BX125" s="5">
        <v>7636.3253186805196</v>
      </c>
      <c r="BY125" s="5">
        <v>7473.9054020818003</v>
      </c>
      <c r="BZ125" s="5">
        <v>7031.0680130937999</v>
      </c>
      <c r="CA125" s="5">
        <v>5354.0038886747798</v>
      </c>
      <c r="CB125" s="5">
        <v>3877.0757759713201</v>
      </c>
      <c r="CC125" s="5">
        <v>3981.4352319638601</v>
      </c>
      <c r="CD125" s="5">
        <v>4729.1403706167102</v>
      </c>
      <c r="CE125" s="5">
        <v>5757.9575090932503</v>
      </c>
      <c r="CF125" s="5">
        <v>5451.7151698828202</v>
      </c>
      <c r="CG125" s="5">
        <v>5790.6207994496008</v>
      </c>
    </row>
    <row r="126" spans="2:86">
      <c r="B126" t="s">
        <v>182</v>
      </c>
      <c r="C126" s="5">
        <v>992978.80124627496</v>
      </c>
      <c r="D126" s="5">
        <v>992724.65019160695</v>
      </c>
      <c r="E126" s="5">
        <v>1000034.39053448</v>
      </c>
      <c r="F126" s="5">
        <v>1006975.39909353</v>
      </c>
      <c r="G126" s="5">
        <v>1015735.26624636</v>
      </c>
      <c r="H126" s="5">
        <v>1024944.72889693</v>
      </c>
      <c r="I126" s="5">
        <v>1028169.20092392</v>
      </c>
      <c r="J126" s="5">
        <v>1031719.46801979</v>
      </c>
      <c r="K126" s="5">
        <v>1048109.16304003</v>
      </c>
      <c r="L126" s="5">
        <v>1049091.6911728899</v>
      </c>
      <c r="M126" s="5">
        <v>1048937.8838691299</v>
      </c>
      <c r="N126" s="5">
        <v>1051910.0280664701</v>
      </c>
      <c r="O126" s="5">
        <v>1052968.2510792301</v>
      </c>
      <c r="P126" s="5">
        <v>1061060.385676</v>
      </c>
      <c r="Q126" s="5">
        <v>1074549.2014764899</v>
      </c>
      <c r="R126" s="5">
        <v>1087548.93860759</v>
      </c>
      <c r="S126" s="5">
        <v>1105852.15842402</v>
      </c>
      <c r="T126" s="5">
        <v>1116117.7595146401</v>
      </c>
      <c r="U126" s="5">
        <v>1123577.81787704</v>
      </c>
      <c r="V126" s="5">
        <v>1127560.7994252499</v>
      </c>
      <c r="W126" s="5">
        <v>1125961.5719360299</v>
      </c>
      <c r="X126" s="5">
        <v>1133498.45389413</v>
      </c>
      <c r="Y126" s="5">
        <v>1141044.52007965</v>
      </c>
      <c r="Z126" s="5">
        <v>1144941.4750077401</v>
      </c>
      <c r="AA126" s="5">
        <v>1147560.38062202</v>
      </c>
      <c r="AB126" s="5">
        <v>1151339.84277295</v>
      </c>
      <c r="AC126" s="5">
        <v>1163565.1526830599</v>
      </c>
      <c r="AD126" s="5">
        <v>1168199.2630538801</v>
      </c>
      <c r="AE126" s="5">
        <v>1182194.29655447</v>
      </c>
      <c r="AF126" s="5">
        <v>1174626.9302968199</v>
      </c>
      <c r="AG126" s="5">
        <v>1178922.45356092</v>
      </c>
      <c r="AH126" s="5">
        <v>1186605.0616393101</v>
      </c>
      <c r="AI126" s="5">
        <v>1183764.2370041099</v>
      </c>
      <c r="AJ126" s="5">
        <v>1181437.92396732</v>
      </c>
      <c r="AK126" s="5">
        <v>1166252.9950154</v>
      </c>
      <c r="AL126" s="5">
        <v>1176714.82423369</v>
      </c>
      <c r="AM126" s="5">
        <v>1182628.5704701799</v>
      </c>
      <c r="AN126" s="5">
        <v>1191119.1717314001</v>
      </c>
      <c r="AO126" s="5">
        <v>1188598.5466871799</v>
      </c>
      <c r="AP126" s="5">
        <v>1187410.4553370599</v>
      </c>
      <c r="AQ126" s="5">
        <v>1187085.51863991</v>
      </c>
      <c r="AR126" s="5">
        <v>1187876.17267097</v>
      </c>
      <c r="AS126" s="5">
        <v>1192611.5704717899</v>
      </c>
      <c r="AT126" s="5">
        <v>1186404.5187955501</v>
      </c>
      <c r="AU126" s="5">
        <v>1184742.56377807</v>
      </c>
      <c r="AV126" s="5">
        <v>1188214.78827548</v>
      </c>
      <c r="AW126" s="5">
        <v>1184811.8279744701</v>
      </c>
      <c r="AX126" s="5">
        <v>1170215.4161762299</v>
      </c>
      <c r="AY126" s="5">
        <v>1174359.3696361401</v>
      </c>
      <c r="AZ126" s="5">
        <v>1160597.81439897</v>
      </c>
      <c r="BA126" s="5">
        <v>1157930.12589836</v>
      </c>
      <c r="BB126" s="5">
        <v>1159321.7478147501</v>
      </c>
      <c r="BC126" s="5">
        <v>1159814.23752678</v>
      </c>
      <c r="BD126" s="5">
        <v>1154160.1712241999</v>
      </c>
      <c r="BE126" s="5">
        <v>1151852.40170073</v>
      </c>
      <c r="BF126" s="5">
        <v>1150442.9715936</v>
      </c>
      <c r="BG126" s="5">
        <v>1146549.2130859401</v>
      </c>
      <c r="BH126" s="5">
        <v>1142783.17411017</v>
      </c>
      <c r="BI126" s="5">
        <v>1133929.89183906</v>
      </c>
      <c r="BJ126" s="5">
        <v>1138031.9520030799</v>
      </c>
      <c r="BK126" s="5">
        <v>1138130.0722658201</v>
      </c>
      <c r="BL126" s="5">
        <v>1133428.07991372</v>
      </c>
      <c r="BM126" s="5">
        <v>1132259.70545079</v>
      </c>
      <c r="BN126" s="5">
        <v>1127904.4268666699</v>
      </c>
      <c r="BO126" s="5">
        <v>1123163.2101521201</v>
      </c>
      <c r="BP126" s="5">
        <v>1123814.7532182201</v>
      </c>
      <c r="BQ126" s="5">
        <v>1115812.36614296</v>
      </c>
      <c r="BR126" s="5">
        <v>1109042.67818178</v>
      </c>
      <c r="BS126" s="5">
        <v>1110394.52354521</v>
      </c>
      <c r="BT126" s="5">
        <v>1107407.4196619799</v>
      </c>
      <c r="BU126" s="5">
        <v>1107476.9630545101</v>
      </c>
      <c r="BV126" s="5">
        <v>1103813.71297441</v>
      </c>
      <c r="BW126" s="5">
        <v>1097353.80638819</v>
      </c>
      <c r="BX126" s="5">
        <v>1107364.8772199</v>
      </c>
      <c r="BY126" s="5">
        <v>1112075.58328899</v>
      </c>
      <c r="BZ126" s="5">
        <v>1115580.3091452201</v>
      </c>
      <c r="CA126" s="5">
        <v>1110133.2990522599</v>
      </c>
      <c r="CB126" s="5">
        <v>1041150.06981316</v>
      </c>
      <c r="CC126" s="5">
        <v>1087480.7450965701</v>
      </c>
      <c r="CD126" s="5">
        <v>1087308.4608801</v>
      </c>
      <c r="CE126" s="5">
        <v>1084278.26147214</v>
      </c>
      <c r="CF126" s="5">
        <v>1084545.6976373801</v>
      </c>
      <c r="CG126" s="5">
        <v>1086737.57978452</v>
      </c>
    </row>
    <row r="127" spans="2:86">
      <c r="B127" t="s">
        <v>266</v>
      </c>
      <c r="C127" s="10">
        <v>9.7902499369532734</v>
      </c>
      <c r="D127" s="10">
        <v>9.7094264660762253</v>
      </c>
      <c r="E127" s="10">
        <v>10.469565174512276</v>
      </c>
      <c r="F127" s="10">
        <v>10.447866368331717</v>
      </c>
      <c r="G127" s="10">
        <v>10.29202183967447</v>
      </c>
      <c r="H127" s="10">
        <v>10.711616537757175</v>
      </c>
      <c r="I127" s="10">
        <v>10.72820612297528</v>
      </c>
      <c r="J127" s="10">
        <v>10.430338459642483</v>
      </c>
      <c r="K127" s="10">
        <v>10.877552362457374</v>
      </c>
      <c r="L127" s="10">
        <v>11.222153778218516</v>
      </c>
      <c r="M127" s="10">
        <v>11.394659046981108</v>
      </c>
      <c r="N127" s="10">
        <v>11.243576808788669</v>
      </c>
      <c r="O127" s="10">
        <v>11.068560619503746</v>
      </c>
      <c r="P127" s="10">
        <v>10.9836096267765</v>
      </c>
      <c r="Q127" s="10">
        <v>10.359171831630128</v>
      </c>
      <c r="R127" s="10">
        <v>10.655149798925406</v>
      </c>
      <c r="S127" s="10">
        <v>9.6584842934321138</v>
      </c>
      <c r="T127" s="10">
        <v>8.5790978331381353</v>
      </c>
      <c r="U127" s="10">
        <v>8.2732940025926478</v>
      </c>
      <c r="V127" s="10">
        <v>8.692281893313007</v>
      </c>
      <c r="W127" s="10">
        <v>8.6371925620928831</v>
      </c>
      <c r="X127" s="10">
        <v>8.0984269813062415</v>
      </c>
      <c r="Y127" s="10">
        <v>8.1846725540094969</v>
      </c>
      <c r="Z127" s="10">
        <v>7.7755828983769995</v>
      </c>
      <c r="AA127" s="10">
        <v>6.8591023234675212</v>
      </c>
      <c r="AB127" s="10">
        <v>6.9638810114915985</v>
      </c>
      <c r="AC127" s="10">
        <v>7.7213231785662595</v>
      </c>
      <c r="AD127" s="10">
        <v>7.1919681242440543</v>
      </c>
      <c r="AE127" s="10">
        <v>7.6755406800250405</v>
      </c>
      <c r="AF127" s="10">
        <v>9.087669933224074</v>
      </c>
      <c r="AG127" s="10">
        <v>10.249465161589784</v>
      </c>
      <c r="AH127" s="10">
        <v>11.761742604279521</v>
      </c>
      <c r="AI127" s="10">
        <v>13.494101352050764</v>
      </c>
      <c r="AJ127" s="10">
        <v>14.127365365286499</v>
      </c>
      <c r="AK127" s="10">
        <v>14.056430276795586</v>
      </c>
      <c r="AL127" s="10">
        <v>14.662889821067154</v>
      </c>
      <c r="AM127" s="10">
        <v>15.097167021133959</v>
      </c>
      <c r="AN127" s="10">
        <v>16.133725527592311</v>
      </c>
      <c r="AO127" s="10">
        <v>16.227498547941511</v>
      </c>
      <c r="AP127" s="10">
        <v>16.238221720102462</v>
      </c>
      <c r="AQ127" s="10">
        <v>16.69864668825171</v>
      </c>
      <c r="AR127" s="10">
        <v>16.320208472874334</v>
      </c>
      <c r="AS127" s="10">
        <v>17.304657888853985</v>
      </c>
      <c r="AT127" s="10">
        <v>17.591096627997672</v>
      </c>
      <c r="AU127" s="10">
        <v>18.498634293143702</v>
      </c>
      <c r="AV127" s="10">
        <v>19.723818074103182</v>
      </c>
      <c r="AW127" s="10">
        <v>20.361494921492991</v>
      </c>
      <c r="AX127" s="10">
        <v>21.01310180931975</v>
      </c>
      <c r="AY127" s="10"/>
      <c r="AZ127" s="10"/>
      <c r="BA127" s="10">
        <v>22.113592119486857</v>
      </c>
      <c r="BB127" s="10">
        <v>22.149822668276169</v>
      </c>
      <c r="BC127" s="10">
        <v>21.272090156087287</v>
      </c>
      <c r="BD127" s="10">
        <v>21.154067768834626</v>
      </c>
      <c r="BE127" s="10">
        <v>20.629923522815137</v>
      </c>
      <c r="BF127" s="10">
        <v>20.319234998185756</v>
      </c>
      <c r="BG127" s="10">
        <v>19.494364033950674</v>
      </c>
      <c r="BH127" s="10">
        <v>18.51054765270397</v>
      </c>
      <c r="BI127" s="10">
        <v>17.853217702258085</v>
      </c>
      <c r="BJ127" s="10">
        <v>17.637821333087032</v>
      </c>
      <c r="BK127" s="10">
        <v>17.515974150698042</v>
      </c>
      <c r="BL127" s="10">
        <v>16.376146003348207</v>
      </c>
      <c r="BM127" s="10">
        <v>15.104331127014204</v>
      </c>
      <c r="BN127" s="10">
        <v>14.942895070207078</v>
      </c>
      <c r="BO127" s="10">
        <v>14.429662046031725</v>
      </c>
      <c r="BP127" s="10">
        <v>14.625939304124467</v>
      </c>
      <c r="BQ127" s="10">
        <v>14.003919066614557</v>
      </c>
      <c r="BR127" s="10">
        <v>13.817801773507673</v>
      </c>
      <c r="BS127" s="10">
        <v>13.2225473738107</v>
      </c>
      <c r="BT127" s="10">
        <v>12.134087468642267</v>
      </c>
      <c r="BU127" s="10">
        <v>12.01229318718886</v>
      </c>
      <c r="BV127" s="10">
        <v>11.427756904442749</v>
      </c>
      <c r="BW127" s="10">
        <v>11.795403938025201</v>
      </c>
      <c r="BX127" s="10">
        <v>11.809863159787316</v>
      </c>
      <c r="BY127" s="10">
        <v>11.652147464844164</v>
      </c>
      <c r="BZ127" s="10">
        <v>11.511597613492821</v>
      </c>
      <c r="CA127" s="10">
        <v>11.367372740368401</v>
      </c>
      <c r="CB127" s="10">
        <v>12.564276612874464</v>
      </c>
      <c r="CC127" s="10">
        <v>12.823746720061335</v>
      </c>
      <c r="CD127" s="10">
        <v>12.05832232652735</v>
      </c>
      <c r="CE127" s="10">
        <v>12.285878642593708</v>
      </c>
      <c r="CF127" s="10">
        <v>12.793944334791913</v>
      </c>
      <c r="CG127" s="10">
        <v>10.274708174275979</v>
      </c>
    </row>
    <row r="128" spans="2:86">
      <c r="B128" t="s">
        <v>265</v>
      </c>
      <c r="C128" s="10">
        <v>0.25295561788311066</v>
      </c>
      <c r="D128" s="10">
        <v>0.22712366456453509</v>
      </c>
      <c r="E128" s="10">
        <v>0.2572845107676513</v>
      </c>
      <c r="F128" s="10">
        <v>0.45692186487842501</v>
      </c>
      <c r="G128" s="10">
        <v>0.39008377440220326</v>
      </c>
      <c r="H128" s="10">
        <v>0.53556338121329605</v>
      </c>
      <c r="I128" s="10">
        <v>0.33668011051112062</v>
      </c>
      <c r="J128" s="10">
        <v>0.26826293133565554</v>
      </c>
      <c r="K128" s="10">
        <v>0.50465993082976646</v>
      </c>
      <c r="L128" s="10">
        <v>0.57277498224819223</v>
      </c>
      <c r="M128" s="10">
        <v>0.50277505687069102</v>
      </c>
      <c r="N128" s="10">
        <v>0.41319315644884985</v>
      </c>
      <c r="O128" s="10">
        <v>0.30202133791269153</v>
      </c>
      <c r="P128" s="10">
        <v>0.14743517814394494</v>
      </c>
      <c r="Q128" s="10">
        <v>0.25835905769466905</v>
      </c>
      <c r="R128" s="10">
        <v>0.2936813450093867</v>
      </c>
      <c r="S128" s="10">
        <v>0.40139072225738087</v>
      </c>
      <c r="T128" s="10">
        <v>0.43757484357184878</v>
      </c>
      <c r="U128" s="10">
        <v>0.62169474195111563</v>
      </c>
      <c r="V128" s="10">
        <v>0.19269831903188667</v>
      </c>
      <c r="W128" s="10">
        <v>0.24255650479177754</v>
      </c>
      <c r="X128" s="10">
        <v>0.2927751784678192</v>
      </c>
      <c r="Y128" s="10">
        <v>0.36989647812219173</v>
      </c>
      <c r="Z128" s="10">
        <v>0.42496570837597686</v>
      </c>
      <c r="AA128" s="10">
        <v>0.37274013844603471</v>
      </c>
      <c r="AB128" s="10">
        <v>0.41468073587996745</v>
      </c>
      <c r="AC128" s="10">
        <v>0.54087557677147979</v>
      </c>
      <c r="AD128" s="10">
        <v>0.59627075937800933</v>
      </c>
      <c r="AE128" s="10">
        <v>0.452730246372261</v>
      </c>
      <c r="AF128" s="10">
        <v>0.33401717509510792</v>
      </c>
      <c r="AG128" s="10">
        <v>0.25118407873553739</v>
      </c>
      <c r="AH128" s="10">
        <v>0.46791144882454822</v>
      </c>
      <c r="AI128" s="10">
        <v>0.26926385474251519</v>
      </c>
      <c r="AJ128" s="10">
        <v>0.55150303901148601</v>
      </c>
      <c r="AK128" s="10">
        <v>0.29355926875871063</v>
      </c>
      <c r="AL128" s="10">
        <v>0.29784658606694514</v>
      </c>
      <c r="AM128" s="10">
        <v>0.25922386289204918</v>
      </c>
      <c r="AN128" s="10">
        <v>0.30225048914138414</v>
      </c>
      <c r="AO128" s="10">
        <v>0.48517116384905973</v>
      </c>
      <c r="AP128" s="10">
        <v>0.30106751484003919</v>
      </c>
      <c r="AQ128" s="10">
        <v>0.47432804354010044</v>
      </c>
      <c r="AR128" s="10">
        <v>0.22926573390433039</v>
      </c>
      <c r="AS128" s="10">
        <v>0.19727366212838457</v>
      </c>
      <c r="AT128" s="10">
        <v>0.27613948251936382</v>
      </c>
      <c r="AU128" s="10">
        <v>0.2070662446694759</v>
      </c>
      <c r="AV128" s="10">
        <v>0.23668245649295411</v>
      </c>
      <c r="AW128" s="10">
        <v>0.21334806171918866</v>
      </c>
      <c r="AX128" s="10">
        <v>7.9386450194767408E-2</v>
      </c>
      <c r="AY128" s="10"/>
      <c r="AZ128" s="10"/>
      <c r="BA128" s="10">
        <v>0.34334230041666292</v>
      </c>
      <c r="BB128" s="10">
        <v>0.26882509647092967</v>
      </c>
      <c r="BC128" s="10">
        <v>0.25532497427731515</v>
      </c>
      <c r="BD128" s="10">
        <v>0.27420666802940374</v>
      </c>
      <c r="BE128" s="10">
        <v>0.26143339911656249</v>
      </c>
      <c r="BF128" s="10">
        <v>0.26354480901842009</v>
      </c>
      <c r="BG128" s="10">
        <v>0.22556265809438583</v>
      </c>
      <c r="BH128" s="10">
        <v>0.212026660474679</v>
      </c>
      <c r="BI128" s="10">
        <v>0.22043658575910621</v>
      </c>
      <c r="BJ128" s="10">
        <v>0.3056278618367182</v>
      </c>
      <c r="BK128" s="10">
        <v>0.23678509796894004</v>
      </c>
      <c r="BL128" s="10">
        <v>0.20491367595750579</v>
      </c>
      <c r="BM128" s="10">
        <v>0.20171139168475002</v>
      </c>
      <c r="BN128" s="10">
        <v>0.22184278509164265</v>
      </c>
      <c r="BO128" s="10">
        <v>0.24331345824051706</v>
      </c>
      <c r="BP128" s="10">
        <v>0.25154312553053682</v>
      </c>
      <c r="BQ128" s="10">
        <v>0.25632738825700324</v>
      </c>
      <c r="BR128" s="10">
        <v>0.24022995444117795</v>
      </c>
      <c r="BS128" s="10">
        <v>0.32452448197059591</v>
      </c>
      <c r="BT128" s="10">
        <v>0.34334919846195444</v>
      </c>
      <c r="BU128" s="10">
        <v>0.51474775744645451</v>
      </c>
      <c r="BV128" s="10">
        <v>0.40089957007885813</v>
      </c>
      <c r="BW128" s="10">
        <v>0.49293236018144693</v>
      </c>
      <c r="BX128" s="10">
        <v>0.68959432213995553</v>
      </c>
      <c r="BY128" s="10">
        <v>0.67206811428927771</v>
      </c>
      <c r="BZ128" s="10">
        <v>0.63026103593394767</v>
      </c>
      <c r="CA128" s="10">
        <v>0.48228477546305348</v>
      </c>
      <c r="CB128" s="10">
        <v>0.37238395197601842</v>
      </c>
      <c r="CC128" s="10">
        <v>0.36611546916265647</v>
      </c>
      <c r="CD128" s="10">
        <v>0.43494008745124657</v>
      </c>
      <c r="CE128" s="10">
        <v>0.53104057451779862</v>
      </c>
      <c r="CF128" s="10">
        <v>0.50267270265873221</v>
      </c>
      <c r="CG128" s="10">
        <v>0.53284444259282671</v>
      </c>
    </row>
    <row r="130" spans="2:86">
      <c r="B130" t="s">
        <v>330</v>
      </c>
    </row>
    <row r="131" spans="2:86">
      <c r="B131" t="s">
        <v>291</v>
      </c>
    </row>
    <row r="133" spans="2:86">
      <c r="B133" s="2"/>
    </row>
    <row r="134" spans="2:86">
      <c r="B134" s="2" t="s">
        <v>322</v>
      </c>
    </row>
    <row r="135" spans="2:86">
      <c r="B135" t="s">
        <v>184</v>
      </c>
    </row>
    <row r="136" spans="2:86">
      <c r="C136" s="6" t="s">
        <v>295</v>
      </c>
      <c r="D136" s="6" t="s">
        <v>296</v>
      </c>
      <c r="E136" s="6" t="s">
        <v>297</v>
      </c>
      <c r="F136" s="6" t="s">
        <v>298</v>
      </c>
      <c r="G136" s="6" t="s">
        <v>299</v>
      </c>
      <c r="H136" s="6" t="s">
        <v>300</v>
      </c>
      <c r="I136" s="6" t="s">
        <v>301</v>
      </c>
      <c r="J136" s="6" t="s">
        <v>302</v>
      </c>
      <c r="K136" s="6" t="s">
        <v>303</v>
      </c>
      <c r="L136" s="6" t="s">
        <v>304</v>
      </c>
      <c r="M136" s="6" t="s">
        <v>305</v>
      </c>
      <c r="N136" s="6" t="s">
        <v>306</v>
      </c>
      <c r="O136" s="6" t="s">
        <v>307</v>
      </c>
      <c r="P136" s="6" t="s">
        <v>308</v>
      </c>
      <c r="Q136" s="6" t="s">
        <v>309</v>
      </c>
      <c r="R136" s="6" t="s">
        <v>310</v>
      </c>
      <c r="S136" s="22" t="s">
        <v>169</v>
      </c>
      <c r="T136" s="22" t="s">
        <v>170</v>
      </c>
      <c r="U136" s="22" t="s">
        <v>171</v>
      </c>
      <c r="V136" s="22" t="s">
        <v>172</v>
      </c>
      <c r="W136" s="22" t="s">
        <v>173</v>
      </c>
      <c r="X136" s="22" t="s">
        <v>174</v>
      </c>
      <c r="Y136" s="22" t="s">
        <v>175</v>
      </c>
      <c r="Z136" s="22" t="s">
        <v>176</v>
      </c>
      <c r="AA136" s="22" t="s">
        <v>177</v>
      </c>
      <c r="AB136" s="22" t="s">
        <v>178</v>
      </c>
      <c r="AC136" s="22" t="s">
        <v>179</v>
      </c>
      <c r="AD136" s="22" t="s">
        <v>180</v>
      </c>
      <c r="AE136" s="22" t="s">
        <v>13</v>
      </c>
      <c r="AF136" s="22" t="s">
        <v>14</v>
      </c>
      <c r="AG136" s="22" t="s">
        <v>15</v>
      </c>
      <c r="AH136" s="22" t="s">
        <v>16</v>
      </c>
      <c r="AI136" s="22" t="s">
        <v>17</v>
      </c>
      <c r="AJ136" s="22" t="s">
        <v>18</v>
      </c>
      <c r="AK136" s="22" t="s">
        <v>19</v>
      </c>
      <c r="AL136" s="22" t="s">
        <v>20</v>
      </c>
      <c r="AM136" s="22" t="s">
        <v>21</v>
      </c>
      <c r="AN136" s="22" t="s">
        <v>22</v>
      </c>
      <c r="AO136" s="22" t="s">
        <v>23</v>
      </c>
      <c r="AP136" s="22" t="s">
        <v>24</v>
      </c>
      <c r="AQ136" s="22" t="s">
        <v>25</v>
      </c>
      <c r="AR136" s="22" t="s">
        <v>26</v>
      </c>
      <c r="AS136" s="22" t="s">
        <v>27</v>
      </c>
      <c r="AT136" s="22" t="s">
        <v>28</v>
      </c>
      <c r="AU136" s="22" t="s">
        <v>29</v>
      </c>
      <c r="AV136" s="22" t="s">
        <v>30</v>
      </c>
      <c r="AW136" s="22" t="s">
        <v>31</v>
      </c>
      <c r="AX136" s="22" t="s">
        <v>32</v>
      </c>
      <c r="AY136" s="22" t="s">
        <v>33</v>
      </c>
      <c r="AZ136" s="22" t="s">
        <v>34</v>
      </c>
      <c r="BA136" s="22" t="s">
        <v>35</v>
      </c>
      <c r="BB136" s="22" t="s">
        <v>36</v>
      </c>
      <c r="BC136" s="22" t="s">
        <v>37</v>
      </c>
      <c r="BD136" s="22" t="s">
        <v>38</v>
      </c>
      <c r="BE136" s="22" t="s">
        <v>39</v>
      </c>
      <c r="BF136" s="22" t="s">
        <v>40</v>
      </c>
      <c r="BG136" s="22" t="s">
        <v>41</v>
      </c>
      <c r="BH136" s="22" t="s">
        <v>42</v>
      </c>
      <c r="BI136" s="22" t="s">
        <v>43</v>
      </c>
      <c r="BJ136" s="22" t="s">
        <v>44</v>
      </c>
      <c r="BK136" s="22" t="s">
        <v>45</v>
      </c>
      <c r="BL136" s="22" t="s">
        <v>46</v>
      </c>
      <c r="BM136" s="22" t="s">
        <v>47</v>
      </c>
      <c r="BN136" s="22" t="s">
        <v>48</v>
      </c>
      <c r="BO136" s="22" t="s">
        <v>49</v>
      </c>
      <c r="BP136" s="22" t="s">
        <v>50</v>
      </c>
      <c r="BQ136" s="22" t="s">
        <v>51</v>
      </c>
      <c r="BR136" s="22" t="s">
        <v>52</v>
      </c>
      <c r="BS136" s="22" t="s">
        <v>53</v>
      </c>
      <c r="BT136" s="22" t="s">
        <v>54</v>
      </c>
      <c r="BU136" s="22" t="s">
        <v>55</v>
      </c>
      <c r="BV136" s="22" t="s">
        <v>56</v>
      </c>
      <c r="BW136" s="22" t="s">
        <v>57</v>
      </c>
      <c r="BX136" s="22" t="s">
        <v>58</v>
      </c>
      <c r="BY136" s="22" t="s">
        <v>59</v>
      </c>
      <c r="BZ136" s="22" t="s">
        <v>60</v>
      </c>
      <c r="CA136" s="22" t="s">
        <v>61</v>
      </c>
      <c r="CB136" s="22" t="s">
        <v>62</v>
      </c>
      <c r="CC136" s="22" t="s">
        <v>63</v>
      </c>
      <c r="CD136" s="22" t="s">
        <v>64</v>
      </c>
      <c r="CE136" s="22" t="s">
        <v>65</v>
      </c>
      <c r="CF136" s="22" t="s">
        <v>66</v>
      </c>
      <c r="CG136" s="22" t="s">
        <v>67</v>
      </c>
      <c r="CH136" s="22" t="s">
        <v>68</v>
      </c>
    </row>
    <row r="137" spans="2:86">
      <c r="B137" t="s">
        <v>294</v>
      </c>
      <c r="C137" s="5">
        <v>56456.965526343301</v>
      </c>
      <c r="D137" s="5">
        <v>59333.7640817301</v>
      </c>
      <c r="E137" s="5">
        <v>60699.902221367403</v>
      </c>
      <c r="F137" s="5">
        <v>56413.869434071501</v>
      </c>
      <c r="G137" s="5">
        <v>79269.3904152123</v>
      </c>
      <c r="H137" s="5">
        <v>81383.635548114107</v>
      </c>
      <c r="I137" s="5">
        <v>85443.085636298696</v>
      </c>
      <c r="J137" s="5">
        <v>81372.947494755994</v>
      </c>
      <c r="K137" s="5">
        <v>79397.6887279191</v>
      </c>
      <c r="L137" s="5">
        <v>74704.762808872794</v>
      </c>
      <c r="M137" s="5">
        <v>73597.689538083694</v>
      </c>
      <c r="N137" s="5">
        <v>74324.671628743599</v>
      </c>
      <c r="O137" s="5">
        <v>68967.721312455993</v>
      </c>
      <c r="P137" s="5">
        <v>82730.097856517998</v>
      </c>
      <c r="Q137" s="5">
        <v>76789.122226050196</v>
      </c>
      <c r="R137" s="5">
        <v>78393.371536262304</v>
      </c>
      <c r="S137" s="5">
        <v>74677.382656995396</v>
      </c>
      <c r="T137" s="5">
        <v>71180.122133292098</v>
      </c>
      <c r="U137" s="5">
        <v>74676.720232342501</v>
      </c>
      <c r="V137" s="5">
        <v>66520.926436098205</v>
      </c>
      <c r="W137" s="5">
        <v>67537.929017598799</v>
      </c>
      <c r="X137" s="5">
        <v>63890.133189433203</v>
      </c>
      <c r="Y137" s="5">
        <v>55544.846588427899</v>
      </c>
      <c r="Z137" s="5">
        <v>58150.226016226603</v>
      </c>
      <c r="AA137" s="5">
        <v>55638.359310786604</v>
      </c>
      <c r="AB137" s="5">
        <v>58150.156499967699</v>
      </c>
      <c r="AC137" s="5">
        <v>63991.403327495202</v>
      </c>
      <c r="AD137" s="5">
        <v>69209.876633046297</v>
      </c>
      <c r="AE137" s="5">
        <v>64226.9179502439</v>
      </c>
      <c r="AF137" s="5">
        <v>69398.618144731794</v>
      </c>
      <c r="AG137" s="5">
        <v>77805.464393134404</v>
      </c>
      <c r="AH137" s="5">
        <v>85824.0006666314</v>
      </c>
      <c r="AI137" s="5">
        <v>102430.79043491901</v>
      </c>
      <c r="AJ137" s="5">
        <v>100488.678075487</v>
      </c>
      <c r="AK137" s="5">
        <v>100236.54372197299</v>
      </c>
      <c r="AL137" s="5">
        <v>101608.682139543</v>
      </c>
      <c r="AM137" s="5">
        <v>107939.80159904101</v>
      </c>
      <c r="AN137" s="5">
        <v>114128.24005268799</v>
      </c>
      <c r="AO137" s="5">
        <v>117653.591883196</v>
      </c>
      <c r="AP137" s="5">
        <v>119050.078639368</v>
      </c>
      <c r="AQ137" s="5">
        <v>120124.09207045499</v>
      </c>
      <c r="AR137" s="5">
        <v>117657.794556636</v>
      </c>
      <c r="AS137" s="5">
        <v>122220.712333195</v>
      </c>
      <c r="AT137" s="5">
        <v>139899.595793521</v>
      </c>
      <c r="AU137" s="5">
        <v>154035.132655244</v>
      </c>
      <c r="AV137" s="5">
        <v>167871.87791112901</v>
      </c>
      <c r="AW137" s="5">
        <v>174487.27613265699</v>
      </c>
      <c r="AX137" s="5">
        <v>174713.11652501501</v>
      </c>
      <c r="AY137" s="5">
        <v>177627.55539354699</v>
      </c>
      <c r="AZ137" s="5">
        <v>176553.27075521601</v>
      </c>
      <c r="BA137" s="5">
        <v>178129.11439701301</v>
      </c>
      <c r="BB137" s="5">
        <v>163243.50101204001</v>
      </c>
      <c r="BC137" s="5">
        <v>154238.47769545901</v>
      </c>
      <c r="BD137" s="5">
        <v>149050.27293864201</v>
      </c>
      <c r="BE137" s="5">
        <v>145711.83883399001</v>
      </c>
      <c r="BF137" s="5">
        <v>151296.88153991199</v>
      </c>
      <c r="BG137" s="5">
        <v>145111.296402245</v>
      </c>
      <c r="BH137" s="5">
        <v>150514.347488687</v>
      </c>
      <c r="BI137" s="5">
        <v>150148.290770986</v>
      </c>
      <c r="BJ137" s="5">
        <v>139511.66125251001</v>
      </c>
      <c r="BK137" s="5">
        <v>140263.53854859699</v>
      </c>
      <c r="BL137" s="5">
        <v>137007.559575664</v>
      </c>
      <c r="BM137" s="5">
        <v>134618.071965118</v>
      </c>
      <c r="BN137" s="5">
        <v>139712.11674369199</v>
      </c>
      <c r="BO137" s="5">
        <v>138151.653244952</v>
      </c>
      <c r="BP137" s="5">
        <v>130829.751391356</v>
      </c>
      <c r="BQ137" s="5">
        <v>128248.553395478</v>
      </c>
      <c r="BR137" s="5">
        <v>121372.34208580101</v>
      </c>
      <c r="BS137" s="5">
        <v>121558.283182278</v>
      </c>
      <c r="BT137" s="5">
        <v>121132.183108442</v>
      </c>
      <c r="BU137" s="5">
        <v>114727.11904022</v>
      </c>
      <c r="BV137" s="5">
        <v>111590.477442559</v>
      </c>
      <c r="BW137" s="5">
        <v>105152.26849238299</v>
      </c>
      <c r="BX137" s="5">
        <v>103957.06724803599</v>
      </c>
      <c r="BY137" s="5">
        <v>105512.72448978</v>
      </c>
      <c r="BZ137" s="5">
        <v>113132.55695773401</v>
      </c>
      <c r="CA137" s="5">
        <v>109367.937297155</v>
      </c>
      <c r="CB137" s="5">
        <v>103430.573807571</v>
      </c>
      <c r="CC137" s="5">
        <v>109093.405158045</v>
      </c>
      <c r="CD137" s="5">
        <v>100761.07152843699</v>
      </c>
      <c r="CE137" s="5">
        <v>99213.574853489103</v>
      </c>
      <c r="CF137" s="5">
        <v>97715.392288817093</v>
      </c>
      <c r="CG137" s="5">
        <v>97405.898636022204</v>
      </c>
    </row>
    <row r="138" spans="2:86">
      <c r="B138" t="s">
        <v>311</v>
      </c>
      <c r="C138" s="5">
        <v>1160.84193334524</v>
      </c>
      <c r="D138" s="5">
        <v>626.10452439362894</v>
      </c>
      <c r="E138" s="5">
        <v>747.35532220756693</v>
      </c>
      <c r="F138" s="5">
        <v>2167.1946247235901</v>
      </c>
      <c r="G138" s="5">
        <v>1754.8724664045901</v>
      </c>
      <c r="H138" s="5">
        <v>438.980728041948</v>
      </c>
      <c r="I138" s="5">
        <v>1226.47536312596</v>
      </c>
      <c r="J138" s="5">
        <v>130.98807055723699</v>
      </c>
      <c r="K138" s="5">
        <v>299.93025086403804</v>
      </c>
      <c r="L138" s="5">
        <v>1487.5752919495499</v>
      </c>
      <c r="M138" s="5">
        <v>1943.19202882079</v>
      </c>
      <c r="N138" s="5">
        <v>386.34865657144201</v>
      </c>
      <c r="O138" s="5">
        <v>585.43595024823901</v>
      </c>
      <c r="P138" s="5">
        <v>522.39531910991104</v>
      </c>
      <c r="Q138" s="5">
        <v>329.89110817776503</v>
      </c>
      <c r="R138" s="5">
        <v>1429.36460877474</v>
      </c>
      <c r="S138" s="5">
        <v>1142.5043695956101</v>
      </c>
      <c r="T138" s="5">
        <v>2042.5979842381298</v>
      </c>
      <c r="U138" s="5">
        <v>923.32321622283803</v>
      </c>
      <c r="V138" s="5">
        <v>2819.3578775820001</v>
      </c>
      <c r="W138" s="5">
        <v>615.18248561342705</v>
      </c>
      <c r="X138" s="5">
        <v>1003.74756258297</v>
      </c>
      <c r="Y138" s="5">
        <v>1689.4170760586001</v>
      </c>
      <c r="Z138" s="5">
        <v>1828.5045848580098</v>
      </c>
      <c r="AA138" s="5">
        <v>2199.2955577286198</v>
      </c>
      <c r="AB138" s="5">
        <v>1102.8409888472099</v>
      </c>
      <c r="AC138" s="5">
        <v>1202.7105072566001</v>
      </c>
      <c r="AD138" s="5">
        <v>714.7518944612799</v>
      </c>
      <c r="AE138" s="5">
        <v>1121.42362623961</v>
      </c>
      <c r="AF138" s="5">
        <v>986.24448814923699</v>
      </c>
      <c r="AG138" s="5">
        <v>308.519781234074</v>
      </c>
      <c r="AH138" s="5">
        <v>455.66818431558397</v>
      </c>
      <c r="AI138" s="5">
        <v>836.25897580181402</v>
      </c>
      <c r="AJ138" s="5">
        <v>404.70790977736101</v>
      </c>
      <c r="AK138" s="5">
        <v>610.91040452111497</v>
      </c>
      <c r="AL138" s="5">
        <v>1029.8488344261</v>
      </c>
      <c r="AM138" s="5">
        <v>577.50842725132406</v>
      </c>
      <c r="AN138" s="5">
        <v>971.32269714354504</v>
      </c>
      <c r="AO138" s="5">
        <v>1072.8589312950801</v>
      </c>
      <c r="AP138" s="5">
        <v>655.69122533593008</v>
      </c>
      <c r="AQ138" s="5">
        <v>471.913432977139</v>
      </c>
      <c r="AR138" s="5">
        <v>554.27370567613298</v>
      </c>
      <c r="AS138" s="5">
        <v>753.58205373176804</v>
      </c>
      <c r="AT138" s="5">
        <v>254.139511604359</v>
      </c>
      <c r="AU138" s="5">
        <v>380.9527826021</v>
      </c>
      <c r="AV138" s="5">
        <v>232.98150898729699</v>
      </c>
      <c r="AW138" s="5">
        <v>580.179635516095</v>
      </c>
      <c r="AX138" s="5">
        <v>1052.8985690899599</v>
      </c>
      <c r="AY138" s="5">
        <v>0</v>
      </c>
      <c r="AZ138" s="5">
        <v>0</v>
      </c>
      <c r="BA138" s="5">
        <v>931.87329384422196</v>
      </c>
      <c r="BB138" s="5">
        <v>781.04439398232591</v>
      </c>
      <c r="BC138" s="5">
        <v>908.0534038589459</v>
      </c>
      <c r="BD138" s="5">
        <v>452.23620217251499</v>
      </c>
      <c r="BE138" s="5">
        <v>430.25155188302597</v>
      </c>
      <c r="BF138" s="5">
        <v>675.08899038959203</v>
      </c>
      <c r="BG138" s="5">
        <v>749.69879900041701</v>
      </c>
      <c r="BH138" s="5">
        <v>774.01056111665196</v>
      </c>
      <c r="BI138" s="5">
        <v>987.01832971336205</v>
      </c>
      <c r="BJ138" s="5">
        <v>1020.38855989089</v>
      </c>
      <c r="BK138" s="5">
        <v>601.88046344067106</v>
      </c>
      <c r="BL138" s="5">
        <v>889.80289345249196</v>
      </c>
      <c r="BM138" s="5">
        <v>686.79362639924307</v>
      </c>
      <c r="BN138" s="5">
        <v>443.16373435699001</v>
      </c>
      <c r="BO138" s="5">
        <v>644.63657340955501</v>
      </c>
      <c r="BP138" s="5">
        <v>1507.86624540311</v>
      </c>
      <c r="BQ138" s="5">
        <v>953.22744097070597</v>
      </c>
      <c r="BR138" s="5">
        <v>875.03855449727303</v>
      </c>
      <c r="BS138" s="5">
        <v>1573.0336101205601</v>
      </c>
      <c r="BT138" s="5">
        <v>548.62694290122806</v>
      </c>
      <c r="BU138" s="5">
        <v>1720.8359998180499</v>
      </c>
      <c r="BV138" s="5">
        <v>2029.9777435224501</v>
      </c>
      <c r="BW138" s="5">
        <v>1227.21016866525</v>
      </c>
      <c r="BX138" s="5">
        <v>931.4439404675901</v>
      </c>
      <c r="BY138" s="5">
        <v>1233.4323633323102</v>
      </c>
      <c r="BZ138" s="5">
        <v>1063.84604982718</v>
      </c>
      <c r="CA138" s="5">
        <v>1478.4434546119001</v>
      </c>
      <c r="CB138" s="5">
        <v>884.92181728025503</v>
      </c>
      <c r="CC138" s="5">
        <v>795.63598983832094</v>
      </c>
      <c r="CD138" s="5">
        <v>789.117015128856</v>
      </c>
      <c r="CE138" s="5">
        <v>1000.9833366157499</v>
      </c>
      <c r="CF138" s="5">
        <v>901.51493104349299</v>
      </c>
      <c r="CG138" s="5">
        <v>816.66834205175803</v>
      </c>
    </row>
    <row r="139" spans="2:86">
      <c r="B139" t="s">
        <v>182</v>
      </c>
      <c r="C139" s="5">
        <v>402321.92700918898</v>
      </c>
      <c r="D139" s="5">
        <v>402110.003373018</v>
      </c>
      <c r="E139" s="5">
        <v>393242.19296942401</v>
      </c>
      <c r="F139" s="5">
        <v>395942.57287844003</v>
      </c>
      <c r="G139" s="5">
        <v>426588.48753116099</v>
      </c>
      <c r="H139" s="5">
        <v>425080.42801712098</v>
      </c>
      <c r="I139" s="5">
        <v>430043.28449855</v>
      </c>
      <c r="J139" s="5">
        <v>428970.80265925499</v>
      </c>
      <c r="K139" s="5">
        <v>432551.28902606899</v>
      </c>
      <c r="L139" s="5">
        <v>434673.62024434301</v>
      </c>
      <c r="M139" s="5">
        <v>439057.67502907198</v>
      </c>
      <c r="N139" s="5">
        <v>435885.14435473701</v>
      </c>
      <c r="O139" s="5">
        <v>433167.102986696</v>
      </c>
      <c r="P139" s="5">
        <v>442959.29271377699</v>
      </c>
      <c r="Q139" s="5">
        <v>448281.12404312199</v>
      </c>
      <c r="R139" s="5">
        <v>450099.90964519302</v>
      </c>
      <c r="S139" s="5">
        <v>453330.05797776999</v>
      </c>
      <c r="T139" s="5">
        <v>452560.81260092702</v>
      </c>
      <c r="U139" s="5">
        <v>459179.22811730602</v>
      </c>
      <c r="V139" s="5">
        <v>452903.32027732098</v>
      </c>
      <c r="W139" s="5">
        <v>458216.20694044401</v>
      </c>
      <c r="X139" s="5">
        <v>455933.38601346698</v>
      </c>
      <c r="Y139" s="5">
        <v>452079.79374533799</v>
      </c>
      <c r="Z139" s="5">
        <v>466504.12299056503</v>
      </c>
      <c r="AA139" s="5">
        <v>471747.14823472698</v>
      </c>
      <c r="AB139" s="5">
        <v>468662.92659726698</v>
      </c>
      <c r="AC139" s="5">
        <v>473213.299079358</v>
      </c>
      <c r="AD139" s="5">
        <v>480230.75314982398</v>
      </c>
      <c r="AE139" s="5">
        <v>475617.31780406</v>
      </c>
      <c r="AF139" s="5">
        <v>482685.88291055697</v>
      </c>
      <c r="AG139" s="5">
        <v>485415.073178038</v>
      </c>
      <c r="AH139" s="5">
        <v>484580.93082809699</v>
      </c>
      <c r="AI139" s="5">
        <v>489389.17147257598</v>
      </c>
      <c r="AJ139" s="5">
        <v>488040.100072545</v>
      </c>
      <c r="AK139" s="5">
        <v>487210.19116613799</v>
      </c>
      <c r="AL139" s="5">
        <v>484185.92248585698</v>
      </c>
      <c r="AM139" s="5">
        <v>489118.740316485</v>
      </c>
      <c r="AN139" s="5">
        <v>501860.90751530102</v>
      </c>
      <c r="AO139" s="5">
        <v>496655.96228038199</v>
      </c>
      <c r="AP139" s="5">
        <v>499641.292117893</v>
      </c>
      <c r="AQ139" s="5">
        <v>501654.86215516902</v>
      </c>
      <c r="AR139" s="5">
        <v>498589.235778859</v>
      </c>
      <c r="AS139" s="5">
        <v>487424.72779645002</v>
      </c>
      <c r="AT139" s="5">
        <v>496352.51882517501</v>
      </c>
      <c r="AU139" s="5">
        <v>499192.02822061803</v>
      </c>
      <c r="AV139" s="5">
        <v>495578.38882479601</v>
      </c>
      <c r="AW139" s="5">
        <v>513518.62206152198</v>
      </c>
      <c r="AX139" s="5">
        <v>515168.85084354301</v>
      </c>
      <c r="AY139" s="5">
        <v>515170.28775525797</v>
      </c>
      <c r="AZ139" s="5">
        <v>512588.612153775</v>
      </c>
      <c r="BA139" s="5">
        <v>513853.34983225801</v>
      </c>
      <c r="BB139" s="5">
        <v>504479.79710476601</v>
      </c>
      <c r="BC139" s="5">
        <v>499038.29309754301</v>
      </c>
      <c r="BD139" s="5">
        <v>499047.01966153999</v>
      </c>
      <c r="BE139" s="5">
        <v>503214.81923507998</v>
      </c>
      <c r="BF139" s="5">
        <v>505172.91002415301</v>
      </c>
      <c r="BG139" s="5">
        <v>500592.65341712203</v>
      </c>
      <c r="BH139" s="5">
        <v>501766.16082462203</v>
      </c>
      <c r="BI139" s="5">
        <v>501555.65375879902</v>
      </c>
      <c r="BJ139" s="5">
        <v>498335.48024957499</v>
      </c>
      <c r="BK139" s="5">
        <v>503406.20979473402</v>
      </c>
      <c r="BL139" s="5">
        <v>500062.59056429501</v>
      </c>
      <c r="BM139" s="5">
        <v>497656.03407220298</v>
      </c>
      <c r="BN139" s="5">
        <v>497509.05253318697</v>
      </c>
      <c r="BO139" s="5">
        <v>494424.35342839599</v>
      </c>
      <c r="BP139" s="5">
        <v>497393.011005971</v>
      </c>
      <c r="BQ139" s="5">
        <v>485847.87504233897</v>
      </c>
      <c r="BR139" s="5">
        <v>490735.85761026503</v>
      </c>
      <c r="BS139" s="5">
        <v>493203.88484165998</v>
      </c>
      <c r="BT139" s="5">
        <v>494953.93918173801</v>
      </c>
      <c r="BU139" s="5">
        <v>491242.43475987599</v>
      </c>
      <c r="BV139" s="5">
        <v>492345.25317739602</v>
      </c>
      <c r="BW139" s="5">
        <v>496175.70932100801</v>
      </c>
      <c r="BX139" s="5">
        <v>492240.55331713503</v>
      </c>
      <c r="BY139" s="5">
        <v>493434.79056449502</v>
      </c>
      <c r="BZ139" s="5">
        <v>494406.77196434198</v>
      </c>
      <c r="CA139" s="5">
        <v>488891.575385187</v>
      </c>
      <c r="CB139" s="5">
        <v>467772.66526448203</v>
      </c>
      <c r="CC139" s="5">
        <v>482317.52007480501</v>
      </c>
      <c r="CD139" s="5">
        <v>486623.77839591098</v>
      </c>
      <c r="CE139" s="5">
        <v>476794.30291683401</v>
      </c>
      <c r="CF139" s="5">
        <v>490993.47608934599</v>
      </c>
      <c r="CG139" s="5">
        <v>499477.97768709902</v>
      </c>
    </row>
    <row r="140" spans="2:86">
      <c r="B140" t="s">
        <v>266</v>
      </c>
      <c r="C140" s="10">
        <v>14.032783633255425</v>
      </c>
      <c r="D140" s="10">
        <v>14.755605079212375</v>
      </c>
      <c r="E140" s="10">
        <v>15.435755192751413</v>
      </c>
      <c r="F140" s="10">
        <v>14.247992839959487</v>
      </c>
      <c r="G140" s="10">
        <v>18.582168232897263</v>
      </c>
      <c r="H140" s="10">
        <v>19.145467583098466</v>
      </c>
      <c r="I140" s="10">
        <v>19.868485037716425</v>
      </c>
      <c r="J140" s="10">
        <v>18.969344064983623</v>
      </c>
      <c r="K140" s="10">
        <v>18.355670354535452</v>
      </c>
      <c r="L140" s="10">
        <v>17.186403620923446</v>
      </c>
      <c r="M140" s="10">
        <v>16.762647306691647</v>
      </c>
      <c r="N140" s="10">
        <v>17.051434900074465</v>
      </c>
      <c r="O140" s="10">
        <v>15.921735708211024</v>
      </c>
      <c r="P140" s="10">
        <v>18.676681857078673</v>
      </c>
      <c r="Q140" s="10">
        <v>17.129680039497611</v>
      </c>
      <c r="R140" s="10">
        <v>17.416882309098579</v>
      </c>
      <c r="S140" s="10">
        <v>16.473071075436469</v>
      </c>
      <c r="T140" s="10">
        <v>15.728299965746148</v>
      </c>
      <c r="U140" s="10">
        <v>16.263087626704429</v>
      </c>
      <c r="V140" s="10">
        <v>14.687665878750067</v>
      </c>
      <c r="W140" s="10">
        <v>14.739314758977292</v>
      </c>
      <c r="X140" s="10">
        <v>14.013041191843334</v>
      </c>
      <c r="Y140" s="10">
        <v>12.286513875848426</v>
      </c>
      <c r="Z140" s="10">
        <v>12.465104411821603</v>
      </c>
      <c r="AA140" s="10">
        <v>11.794106126340091</v>
      </c>
      <c r="AB140" s="10">
        <v>12.407671526776747</v>
      </c>
      <c r="AC140" s="10">
        <v>13.52273984099585</v>
      </c>
      <c r="AD140" s="10">
        <v>14.411796033281934</v>
      </c>
      <c r="AE140" s="10">
        <v>13.503906511811131</v>
      </c>
      <c r="AF140" s="10">
        <v>14.377594332418367</v>
      </c>
      <c r="AG140" s="10">
        <v>16.028646140660186</v>
      </c>
      <c r="AH140" s="10">
        <v>17.710973587005864</v>
      </c>
      <c r="AI140" s="10">
        <v>20.930334467087601</v>
      </c>
      <c r="AJ140" s="10">
        <v>20.590250280776068</v>
      </c>
      <c r="AK140" s="10">
        <v>20.573572872533052</v>
      </c>
      <c r="AL140" s="10">
        <v>20.985468065216413</v>
      </c>
      <c r="AM140" s="10">
        <v>22.068220393518022</v>
      </c>
      <c r="AN140" s="10">
        <v>22.741010177049581</v>
      </c>
      <c r="AO140" s="10">
        <v>23.689153220469318</v>
      </c>
      <c r="AP140" s="10">
        <v>23.827109671967929</v>
      </c>
      <c r="AQ140" s="10">
        <v>23.945565194840849</v>
      </c>
      <c r="AR140" s="10">
        <v>23.598141739430005</v>
      </c>
      <c r="AS140" s="10">
        <v>25.07478701085406</v>
      </c>
      <c r="AT140" s="10">
        <v>28.185531550167543</v>
      </c>
      <c r="AU140" s="10">
        <v>30.856889522916848</v>
      </c>
      <c r="AV140" s="10">
        <v>33.87393027957026</v>
      </c>
      <c r="AW140" s="10">
        <v>33.978763113239658</v>
      </c>
      <c r="AX140" s="10">
        <v>33.91375783666615</v>
      </c>
      <c r="AY140" s="10"/>
      <c r="AZ140" s="10"/>
      <c r="BA140" s="10">
        <v>34.665360156776515</v>
      </c>
      <c r="BB140" s="10">
        <v>32.358778676351832</v>
      </c>
      <c r="BC140" s="10">
        <v>30.90714276415482</v>
      </c>
      <c r="BD140" s="10">
        <v>29.866979876912158</v>
      </c>
      <c r="BE140" s="10">
        <v>28.95618993404878</v>
      </c>
      <c r="BF140" s="10">
        <v>29.949523922943193</v>
      </c>
      <c r="BG140" s="10">
        <v>28.987899724794818</v>
      </c>
      <c r="BH140" s="10">
        <v>29.996910760447825</v>
      </c>
      <c r="BI140" s="10">
        <v>29.936516445529527</v>
      </c>
      <c r="BJ140" s="10">
        <v>27.995530477308211</v>
      </c>
      <c r="BK140" s="10">
        <v>27.862893984917275</v>
      </c>
      <c r="BL140" s="10">
        <v>27.398082192282768</v>
      </c>
      <c r="BM140" s="10">
        <v>27.050424941815692</v>
      </c>
      <c r="BN140" s="10">
        <v>28.082326549097779</v>
      </c>
      <c r="BO140" s="10">
        <v>27.941919180758866</v>
      </c>
      <c r="BP140" s="10">
        <v>26.303094031569625</v>
      </c>
      <c r="BQ140" s="10">
        <v>26.396853826787208</v>
      </c>
      <c r="BR140" s="10">
        <v>24.732723358926233</v>
      </c>
      <c r="BS140" s="10">
        <v>24.646659711795156</v>
      </c>
      <c r="BT140" s="10">
        <v>24.473425407765969</v>
      </c>
      <c r="BU140" s="10">
        <v>23.354480582749275</v>
      </c>
      <c r="BV140" s="10">
        <v>22.665086486037886</v>
      </c>
      <c r="BW140" s="10">
        <v>21.192546615447718</v>
      </c>
      <c r="BX140" s="10">
        <v>21.119159432818964</v>
      </c>
      <c r="BY140" s="10">
        <v>21.383316804449933</v>
      </c>
      <c r="BZ140" s="10">
        <v>22.882485308250075</v>
      </c>
      <c r="CA140" s="10">
        <v>22.370591518372226</v>
      </c>
      <c r="CB140" s="10">
        <v>22.111290694827286</v>
      </c>
      <c r="CC140" s="10">
        <v>22.618586432673059</v>
      </c>
      <c r="CD140" s="10">
        <v>20.706154528778299</v>
      </c>
      <c r="CE140" s="10">
        <v>20.808464834109955</v>
      </c>
      <c r="CF140" s="10">
        <v>19.901566323670629</v>
      </c>
      <c r="CG140" s="10">
        <v>19.501540205450802</v>
      </c>
    </row>
    <row r="141" spans="2:86">
      <c r="B141" t="s">
        <v>265</v>
      </c>
      <c r="C141" s="10">
        <v>0.28853558690544018</v>
      </c>
      <c r="D141" s="10">
        <v>0.15570478703381621</v>
      </c>
      <c r="E141" s="10">
        <v>0.19004962732106329</v>
      </c>
      <c r="F141" s="10">
        <v>0.54735074558121577</v>
      </c>
      <c r="G141" s="10">
        <v>0.41137361126661953</v>
      </c>
      <c r="H141" s="10">
        <v>0.10327003999917568</v>
      </c>
      <c r="I141" s="10">
        <v>0.28519812012785783</v>
      </c>
      <c r="J141" s="10">
        <v>3.05354279930527E-2</v>
      </c>
      <c r="K141" s="10">
        <v>6.9339812057746947E-2</v>
      </c>
      <c r="L141" s="10">
        <v>0.34222810464397158</v>
      </c>
      <c r="M141" s="10">
        <v>0.44258240758281303</v>
      </c>
      <c r="N141" s="10">
        <v>8.863542645927372E-2</v>
      </c>
      <c r="O141" s="10">
        <v>0.13515244953082683</v>
      </c>
      <c r="P141" s="10">
        <v>0.11793303080052155</v>
      </c>
      <c r="Q141" s="10">
        <v>7.3590229542217223E-2</v>
      </c>
      <c r="R141" s="10">
        <v>0.31756607325282216</v>
      </c>
      <c r="S141" s="10">
        <v>0.25202484359676747</v>
      </c>
      <c r="T141" s="10">
        <v>0.4513422124419143</v>
      </c>
      <c r="U141" s="10">
        <v>0.20108122486476188</v>
      </c>
      <c r="V141" s="10">
        <v>0.6225076636346264</v>
      </c>
      <c r="W141" s="10">
        <v>0.13425594212851238</v>
      </c>
      <c r="X141" s="10">
        <v>0.2201522400803792</v>
      </c>
      <c r="Y141" s="10">
        <v>0.37369886896786836</v>
      </c>
      <c r="Z141" s="10">
        <v>0.39195893342511601</v>
      </c>
      <c r="AA141" s="10">
        <v>0.4662021945354331</v>
      </c>
      <c r="AB141" s="10">
        <v>0.23531645587040578</v>
      </c>
      <c r="AC141" s="10">
        <v>0.2541582220103466</v>
      </c>
      <c r="AD141" s="10">
        <v>0.14883509433188866</v>
      </c>
      <c r="AE141" s="10">
        <v>0.23578275732625925</v>
      </c>
      <c r="AF141" s="10">
        <v>0.2043242868845184</v>
      </c>
      <c r="AG141" s="10">
        <v>6.355793181579196E-2</v>
      </c>
      <c r="AH141" s="10">
        <v>9.4033453511448706E-2</v>
      </c>
      <c r="AI141" s="10">
        <v>0.17087811184818494</v>
      </c>
      <c r="AJ141" s="10">
        <v>8.2925134577507664E-2</v>
      </c>
      <c r="AK141" s="10">
        <v>0.12538949627857751</v>
      </c>
      <c r="AL141" s="10">
        <v>0.21269697994083706</v>
      </c>
      <c r="AM141" s="10">
        <v>0.1180712124989622</v>
      </c>
      <c r="AN141" s="10">
        <v>0.19354420370228395</v>
      </c>
      <c r="AO141" s="10">
        <v>0.21601652104790572</v>
      </c>
      <c r="AP141" s="10">
        <v>0.13123239325488259</v>
      </c>
      <c r="AQ141" s="10">
        <v>9.4071336406417488E-2</v>
      </c>
      <c r="AR141" s="10">
        <v>0.1111684059545104</v>
      </c>
      <c r="AS141" s="10">
        <v>0.15460480577966618</v>
      </c>
      <c r="AT141" s="10">
        <v>5.1201414713455268E-2</v>
      </c>
      <c r="AU141" s="10">
        <v>7.6313875435874923E-2</v>
      </c>
      <c r="AV141" s="10">
        <v>4.7012039717830384E-2</v>
      </c>
      <c r="AW141" s="10">
        <v>0.11298122611152098</v>
      </c>
      <c r="AX141" s="10">
        <v>0.20437931512472707</v>
      </c>
      <c r="AY141" s="10"/>
      <c r="AZ141" s="10"/>
      <c r="BA141" s="10">
        <v>0.18135004746946229</v>
      </c>
      <c r="BB141" s="10">
        <v>0.15482173884163003</v>
      </c>
      <c r="BC141" s="10">
        <v>0.18196066642955114</v>
      </c>
      <c r="BD141" s="10">
        <v>9.0619958511970938E-2</v>
      </c>
      <c r="BE141" s="10">
        <v>8.550057260575851E-2</v>
      </c>
      <c r="BF141" s="10">
        <v>0.13363523201537372</v>
      </c>
      <c r="BG141" s="10">
        <v>0.14976224558687753</v>
      </c>
      <c r="BH141" s="10">
        <v>0.15425722608408127</v>
      </c>
      <c r="BI141" s="10">
        <v>0.19679138741959526</v>
      </c>
      <c r="BJ141" s="10">
        <v>0.20475936398906652</v>
      </c>
      <c r="BK141" s="10">
        <v>0.11956158897723775</v>
      </c>
      <c r="BL141" s="10">
        <v>0.17793830417276266</v>
      </c>
      <c r="BM141" s="10">
        <v>0.1380056865340045</v>
      </c>
      <c r="BN141" s="10">
        <v>8.907651671874417E-2</v>
      </c>
      <c r="BO141" s="10">
        <v>0.13038123404309881</v>
      </c>
      <c r="BP141" s="10">
        <v>0.303153886773252</v>
      </c>
      <c r="BQ141" s="10">
        <v>0.19619874654955269</v>
      </c>
      <c r="BR141" s="10">
        <v>0.17831151747468502</v>
      </c>
      <c r="BS141" s="10">
        <v>0.31894185314975221</v>
      </c>
      <c r="BT141" s="10">
        <v>0.11084404011577778</v>
      </c>
      <c r="BU141" s="10">
        <v>0.35030279919917973</v>
      </c>
      <c r="BV141" s="10">
        <v>0.41230777191854684</v>
      </c>
      <c r="BW141" s="10">
        <v>0.24733378632029904</v>
      </c>
      <c r="BX141" s="10">
        <v>0.18922535621876937</v>
      </c>
      <c r="BY141" s="10">
        <v>0.24996866595507977</v>
      </c>
      <c r="BZ141" s="10">
        <v>0.21517626985576721</v>
      </c>
      <c r="CA141" s="10">
        <v>0.30240722668355796</v>
      </c>
      <c r="CB141" s="10">
        <v>0.1891777529967284</v>
      </c>
      <c r="CC141" s="10">
        <v>0.16496103847003563</v>
      </c>
      <c r="CD141" s="10">
        <v>0.16216162262560882</v>
      </c>
      <c r="CE141" s="10">
        <v>0.20994028881891838</v>
      </c>
      <c r="CF141" s="10">
        <v>0.18361036855802226</v>
      </c>
      <c r="CG141" s="10">
        <v>0.16350437427360709</v>
      </c>
    </row>
    <row r="143" spans="2:86">
      <c r="B143" t="s">
        <v>330</v>
      </c>
    </row>
    <row r="144" spans="2:86">
      <c r="B144" t="s">
        <v>291</v>
      </c>
    </row>
    <row r="146" spans="2:86">
      <c r="B146" s="2"/>
    </row>
    <row r="147" spans="2:86">
      <c r="B147" s="2" t="s">
        <v>323</v>
      </c>
    </row>
    <row r="148" spans="2:86">
      <c r="B148" t="s">
        <v>184</v>
      </c>
    </row>
    <row r="149" spans="2:86">
      <c r="C149" s="6" t="s">
        <v>295</v>
      </c>
      <c r="D149" s="6" t="s">
        <v>296</v>
      </c>
      <c r="E149" s="6" t="s">
        <v>297</v>
      </c>
      <c r="F149" s="6" t="s">
        <v>298</v>
      </c>
      <c r="G149" s="6" t="s">
        <v>299</v>
      </c>
      <c r="H149" s="6" t="s">
        <v>300</v>
      </c>
      <c r="I149" s="6" t="s">
        <v>301</v>
      </c>
      <c r="J149" s="6" t="s">
        <v>302</v>
      </c>
      <c r="K149" s="6" t="s">
        <v>303</v>
      </c>
      <c r="L149" s="6" t="s">
        <v>304</v>
      </c>
      <c r="M149" s="6" t="s">
        <v>305</v>
      </c>
      <c r="N149" s="6" t="s">
        <v>306</v>
      </c>
      <c r="O149" s="6" t="s">
        <v>307</v>
      </c>
      <c r="P149" s="6" t="s">
        <v>308</v>
      </c>
      <c r="Q149" s="6" t="s">
        <v>309</v>
      </c>
      <c r="R149" s="6" t="s">
        <v>310</v>
      </c>
      <c r="S149" s="22" t="s">
        <v>169</v>
      </c>
      <c r="T149" s="22" t="s">
        <v>170</v>
      </c>
      <c r="U149" s="22" t="s">
        <v>171</v>
      </c>
      <c r="V149" s="22" t="s">
        <v>172</v>
      </c>
      <c r="W149" s="22" t="s">
        <v>173</v>
      </c>
      <c r="X149" s="22" t="s">
        <v>174</v>
      </c>
      <c r="Y149" s="22" t="s">
        <v>175</v>
      </c>
      <c r="Z149" s="22" t="s">
        <v>176</v>
      </c>
      <c r="AA149" s="22" t="s">
        <v>177</v>
      </c>
      <c r="AB149" s="22" t="s">
        <v>178</v>
      </c>
      <c r="AC149" s="22" t="s">
        <v>179</v>
      </c>
      <c r="AD149" s="22" t="s">
        <v>180</v>
      </c>
      <c r="AE149" s="22" t="s">
        <v>13</v>
      </c>
      <c r="AF149" s="22" t="s">
        <v>14</v>
      </c>
      <c r="AG149" s="22" t="s">
        <v>15</v>
      </c>
      <c r="AH149" s="22" t="s">
        <v>16</v>
      </c>
      <c r="AI149" s="22" t="s">
        <v>17</v>
      </c>
      <c r="AJ149" s="22" t="s">
        <v>18</v>
      </c>
      <c r="AK149" s="22" t="s">
        <v>19</v>
      </c>
      <c r="AL149" s="22" t="s">
        <v>20</v>
      </c>
      <c r="AM149" s="22" t="s">
        <v>21</v>
      </c>
      <c r="AN149" s="22" t="s">
        <v>22</v>
      </c>
      <c r="AO149" s="22" t="s">
        <v>23</v>
      </c>
      <c r="AP149" s="22" t="s">
        <v>24</v>
      </c>
      <c r="AQ149" s="22" t="s">
        <v>25</v>
      </c>
      <c r="AR149" s="22" t="s">
        <v>26</v>
      </c>
      <c r="AS149" s="22" t="s">
        <v>27</v>
      </c>
      <c r="AT149" s="22" t="s">
        <v>28</v>
      </c>
      <c r="AU149" s="22" t="s">
        <v>29</v>
      </c>
      <c r="AV149" s="22" t="s">
        <v>30</v>
      </c>
      <c r="AW149" s="22" t="s">
        <v>31</v>
      </c>
      <c r="AX149" s="22" t="s">
        <v>32</v>
      </c>
      <c r="AY149" s="22" t="s">
        <v>33</v>
      </c>
      <c r="AZ149" s="22" t="s">
        <v>34</v>
      </c>
      <c r="BA149" s="22" t="s">
        <v>35</v>
      </c>
      <c r="BB149" s="22" t="s">
        <v>36</v>
      </c>
      <c r="BC149" s="22" t="s">
        <v>37</v>
      </c>
      <c r="BD149" s="22" t="s">
        <v>38</v>
      </c>
      <c r="BE149" s="22" t="s">
        <v>39</v>
      </c>
      <c r="BF149" s="22" t="s">
        <v>40</v>
      </c>
      <c r="BG149" s="22" t="s">
        <v>41</v>
      </c>
      <c r="BH149" s="22" t="s">
        <v>42</v>
      </c>
      <c r="BI149" s="22" t="s">
        <v>43</v>
      </c>
      <c r="BJ149" s="22" t="s">
        <v>44</v>
      </c>
      <c r="BK149" s="22" t="s">
        <v>45</v>
      </c>
      <c r="BL149" s="22" t="s">
        <v>46</v>
      </c>
      <c r="BM149" s="22" t="s">
        <v>47</v>
      </c>
      <c r="BN149" s="22" t="s">
        <v>48</v>
      </c>
      <c r="BO149" s="22" t="s">
        <v>49</v>
      </c>
      <c r="BP149" s="22" t="s">
        <v>50</v>
      </c>
      <c r="BQ149" s="22" t="s">
        <v>51</v>
      </c>
      <c r="BR149" s="22" t="s">
        <v>52</v>
      </c>
      <c r="BS149" s="22" t="s">
        <v>53</v>
      </c>
      <c r="BT149" s="22" t="s">
        <v>54</v>
      </c>
      <c r="BU149" s="22" t="s">
        <v>55</v>
      </c>
      <c r="BV149" s="22" t="s">
        <v>56</v>
      </c>
      <c r="BW149" s="22" t="s">
        <v>57</v>
      </c>
      <c r="BX149" s="22" t="s">
        <v>58</v>
      </c>
      <c r="BY149" s="22" t="s">
        <v>59</v>
      </c>
      <c r="BZ149" s="22" t="s">
        <v>60</v>
      </c>
      <c r="CA149" s="22" t="s">
        <v>61</v>
      </c>
      <c r="CB149" s="22" t="s">
        <v>62</v>
      </c>
      <c r="CC149" s="22" t="s">
        <v>63</v>
      </c>
      <c r="CD149" s="22" t="s">
        <v>64</v>
      </c>
      <c r="CE149" s="22" t="s">
        <v>65</v>
      </c>
      <c r="CF149" s="22" t="s">
        <v>66</v>
      </c>
      <c r="CG149" s="22" t="s">
        <v>67</v>
      </c>
      <c r="CH149" s="22" t="s">
        <v>68</v>
      </c>
    </row>
    <row r="150" spans="2:86">
      <c r="B150" t="s">
        <v>294</v>
      </c>
      <c r="C150" s="5">
        <v>128927.476516535</v>
      </c>
      <c r="D150" s="5">
        <v>131055.739044295</v>
      </c>
      <c r="E150" s="5">
        <v>124690.999335937</v>
      </c>
      <c r="F150" s="5">
        <v>125250.400871936</v>
      </c>
      <c r="G150" s="5">
        <v>151157.47475102899</v>
      </c>
      <c r="H150" s="5">
        <v>135890.07859575201</v>
      </c>
      <c r="I150" s="5">
        <v>140662.753590031</v>
      </c>
      <c r="J150" s="5">
        <v>145331.14744035501</v>
      </c>
      <c r="K150" s="5">
        <v>144489.12905277</v>
      </c>
      <c r="L150" s="5">
        <v>144599.41961327501</v>
      </c>
      <c r="M150" s="5">
        <v>161853.40317458901</v>
      </c>
      <c r="N150" s="5">
        <v>169579.408688108</v>
      </c>
      <c r="O150" s="5">
        <v>172481.62162255801</v>
      </c>
      <c r="P150" s="5">
        <v>174943.70638034999</v>
      </c>
      <c r="Q150" s="5">
        <v>170444.16784621699</v>
      </c>
      <c r="R150" s="5">
        <v>161191.338876372</v>
      </c>
      <c r="S150" s="5">
        <v>127730.37365987799</v>
      </c>
      <c r="T150" s="5">
        <v>133496.35467047099</v>
      </c>
      <c r="U150" s="5">
        <v>117552.43843823099</v>
      </c>
      <c r="V150" s="5">
        <v>117481.51243215799</v>
      </c>
      <c r="W150" s="5">
        <v>112661.33236477</v>
      </c>
      <c r="X150" s="5">
        <v>106920.94242460901</v>
      </c>
      <c r="Y150" s="5">
        <v>100802.860702024</v>
      </c>
      <c r="Z150" s="5">
        <v>103584.519125911</v>
      </c>
      <c r="AA150" s="5">
        <v>100511.149211772</v>
      </c>
      <c r="AB150" s="5">
        <v>94478.241925583105</v>
      </c>
      <c r="AC150" s="5">
        <v>95354.628141369205</v>
      </c>
      <c r="AD150" s="5">
        <v>99896.462718098905</v>
      </c>
      <c r="AE150" s="5">
        <v>99741.457761652098</v>
      </c>
      <c r="AF150" s="5">
        <v>103412.79675363201</v>
      </c>
      <c r="AG150" s="5">
        <v>118916.09546986299</v>
      </c>
      <c r="AH150" s="5">
        <v>130997.659619067</v>
      </c>
      <c r="AI150" s="5">
        <v>148317.268160056</v>
      </c>
      <c r="AJ150" s="5">
        <v>165681.90071053299</v>
      </c>
      <c r="AK150" s="5">
        <v>169709.50067749401</v>
      </c>
      <c r="AL150" s="5">
        <v>171976.00971814099</v>
      </c>
      <c r="AM150" s="5">
        <v>191004.08679526899</v>
      </c>
      <c r="AN150" s="5">
        <v>196869.54186128799</v>
      </c>
      <c r="AO150" s="5">
        <v>203635.950025775</v>
      </c>
      <c r="AP150" s="5">
        <v>207550.775056974</v>
      </c>
      <c r="AQ150" s="5">
        <v>212065.040223811</v>
      </c>
      <c r="AR150" s="5">
        <v>217911.78849855199</v>
      </c>
      <c r="AS150" s="5">
        <v>234052.08363476</v>
      </c>
      <c r="AT150" s="5">
        <v>244242.711951495</v>
      </c>
      <c r="AU150" s="5">
        <v>255581.34719325</v>
      </c>
      <c r="AV150" s="5">
        <v>271077.68676393898</v>
      </c>
      <c r="AW150" s="5">
        <v>272711.05746437301</v>
      </c>
      <c r="AX150" s="5">
        <v>281217.05068207101</v>
      </c>
      <c r="AY150" s="5">
        <v>280615.13097820798</v>
      </c>
      <c r="AZ150" s="5">
        <v>283106.34369803901</v>
      </c>
      <c r="BA150" s="5">
        <v>289060.10415112798</v>
      </c>
      <c r="BB150" s="5">
        <v>284866.36358677503</v>
      </c>
      <c r="BC150" s="5">
        <v>284384.948404347</v>
      </c>
      <c r="BD150" s="5">
        <v>282253.04826273798</v>
      </c>
      <c r="BE150" s="5">
        <v>268389.94182330102</v>
      </c>
      <c r="BF150" s="5">
        <v>267497.68918098201</v>
      </c>
      <c r="BG150" s="5">
        <v>266766.17277657898</v>
      </c>
      <c r="BH150" s="5">
        <v>246859.90172862701</v>
      </c>
      <c r="BI150" s="5">
        <v>232839.274604212</v>
      </c>
      <c r="BJ150" s="5">
        <v>226434.87297706699</v>
      </c>
      <c r="BK150" s="5">
        <v>219962.59473910101</v>
      </c>
      <c r="BL150" s="5">
        <v>216540.053089995</v>
      </c>
      <c r="BM150" s="5">
        <v>216353.24285739</v>
      </c>
      <c r="BN150" s="5">
        <v>207931.901432977</v>
      </c>
      <c r="BO150" s="5">
        <v>204503.82939957001</v>
      </c>
      <c r="BP150" s="5">
        <v>200758.83881139199</v>
      </c>
      <c r="BQ150" s="5">
        <v>189821.919553257</v>
      </c>
      <c r="BR150" s="5">
        <v>185743.95799088801</v>
      </c>
      <c r="BS150" s="5">
        <v>179536.246500112</v>
      </c>
      <c r="BT150" s="5">
        <v>169801.40337517799</v>
      </c>
      <c r="BU150" s="5">
        <v>160532.63123920301</v>
      </c>
      <c r="BV150" s="5">
        <v>151934.58938546499</v>
      </c>
      <c r="BW150" s="5">
        <v>141488.23897907601</v>
      </c>
      <c r="BX150" s="5">
        <v>140666.74401429499</v>
      </c>
      <c r="BY150" s="5">
        <v>150671.14410803901</v>
      </c>
      <c r="BZ150" s="5">
        <v>149224.22332355799</v>
      </c>
      <c r="CA150" s="5">
        <v>145767.14558075799</v>
      </c>
      <c r="CB150" s="5">
        <v>141546.87948100301</v>
      </c>
      <c r="CC150" s="5">
        <v>151523.822759389</v>
      </c>
      <c r="CD150" s="5">
        <v>145807.55082454401</v>
      </c>
      <c r="CE150" s="5">
        <v>149651.354208951</v>
      </c>
      <c r="CF150" s="5">
        <v>148613.07026919501</v>
      </c>
      <c r="CG150" s="5">
        <v>132960.740879902</v>
      </c>
    </row>
    <row r="151" spans="2:86">
      <c r="B151" t="s">
        <v>311</v>
      </c>
      <c r="C151" s="5">
        <v>1786.6585592962701</v>
      </c>
      <c r="D151" s="5">
        <v>1816.5943302396602</v>
      </c>
      <c r="E151" s="5">
        <v>2251.8072675655699</v>
      </c>
      <c r="F151" s="5">
        <v>4348.9274744198301</v>
      </c>
      <c r="G151" s="5">
        <v>3064.2793128377202</v>
      </c>
      <c r="H151" s="5">
        <v>3648.7561919396999</v>
      </c>
      <c r="I151" s="5">
        <v>2075.65237948392</v>
      </c>
      <c r="J151" s="5">
        <v>4583.8699696736803</v>
      </c>
      <c r="K151" s="5">
        <v>4277.4166318276302</v>
      </c>
      <c r="L151" s="5">
        <v>2848.3957007415502</v>
      </c>
      <c r="M151" s="5">
        <v>5051.88161458594</v>
      </c>
      <c r="N151" s="5">
        <v>2789.1455715080201</v>
      </c>
      <c r="O151" s="5">
        <v>2853.3678885058198</v>
      </c>
      <c r="P151" s="5">
        <v>3687.4037148555599</v>
      </c>
      <c r="Q151" s="5">
        <v>2453.0864067237899</v>
      </c>
      <c r="R151" s="5">
        <v>2018.8068251655502</v>
      </c>
      <c r="S151" s="5">
        <v>2747.41805173375</v>
      </c>
      <c r="T151" s="5">
        <v>3226.3192606339799</v>
      </c>
      <c r="U151" s="5">
        <v>5715.9168596422305</v>
      </c>
      <c r="V151" s="5">
        <v>4713.84206260472</v>
      </c>
      <c r="W151" s="5">
        <v>3018.8766543211</v>
      </c>
      <c r="X151" s="5">
        <v>7531.2414138513004</v>
      </c>
      <c r="Y151" s="5">
        <v>6490.5790828217305</v>
      </c>
      <c r="Z151" s="5">
        <v>4204.8881744867303</v>
      </c>
      <c r="AA151" s="5">
        <v>5272.2917067778208</v>
      </c>
      <c r="AB151" s="5">
        <v>3559.42998256688</v>
      </c>
      <c r="AC151" s="5">
        <v>3760.0183921197599</v>
      </c>
      <c r="AD151" s="5">
        <v>2815.7467289011101</v>
      </c>
      <c r="AE151" s="5">
        <v>3365.1449563995702</v>
      </c>
      <c r="AF151" s="5">
        <v>3546.4605673760097</v>
      </c>
      <c r="AG151" s="5">
        <v>3876.28967815639</v>
      </c>
      <c r="AH151" s="5">
        <v>6832.2154334153802</v>
      </c>
      <c r="AI151" s="5">
        <v>5440.3220955528695</v>
      </c>
      <c r="AJ151" s="5">
        <v>2586.0848981217</v>
      </c>
      <c r="AK151" s="5">
        <v>3583.64817217566</v>
      </c>
      <c r="AL151" s="5">
        <v>6679.90629399722</v>
      </c>
      <c r="AM151" s="5">
        <v>4171.5425814503797</v>
      </c>
      <c r="AN151" s="5">
        <v>5650.8902410281398</v>
      </c>
      <c r="AO151" s="5">
        <v>3001.9335819457397</v>
      </c>
      <c r="AP151" s="5">
        <v>3168.1856533261898</v>
      </c>
      <c r="AQ151" s="5">
        <v>3157.3107435146799</v>
      </c>
      <c r="AR151" s="5">
        <v>3138.0075283349502</v>
      </c>
      <c r="AS151" s="5">
        <v>3049.9013747160498</v>
      </c>
      <c r="AT151" s="5">
        <v>1283.00801927373</v>
      </c>
      <c r="AU151" s="5">
        <v>1561.51883681138</v>
      </c>
      <c r="AV151" s="5">
        <v>1513.7746352445399</v>
      </c>
      <c r="AW151" s="5">
        <v>2068.1088847569099</v>
      </c>
      <c r="AX151" s="5">
        <v>1362.8964867566999</v>
      </c>
      <c r="AY151" s="5">
        <v>0</v>
      </c>
      <c r="AZ151" s="5">
        <v>0</v>
      </c>
      <c r="BA151" s="5">
        <v>4984.6294256361107</v>
      </c>
      <c r="BB151" s="5">
        <v>3659.2120550509198</v>
      </c>
      <c r="BC151" s="5">
        <v>3509.5715198520597</v>
      </c>
      <c r="BD151" s="5">
        <v>1349.4815324227002</v>
      </c>
      <c r="BE151" s="5">
        <v>2247.4653133873699</v>
      </c>
      <c r="BF151" s="5">
        <v>2712.3548472002403</v>
      </c>
      <c r="BG151" s="5">
        <v>1929.2398569680499</v>
      </c>
      <c r="BH151" s="5">
        <v>2251.31704661096</v>
      </c>
      <c r="BI151" s="5">
        <v>2688.21874753156</v>
      </c>
      <c r="BJ151" s="5">
        <v>3139.7307222045902</v>
      </c>
      <c r="BK151" s="5">
        <v>5035.0656187009499</v>
      </c>
      <c r="BL151" s="5">
        <v>5626.96814826829</v>
      </c>
      <c r="BM151" s="5">
        <v>3438.9112266410298</v>
      </c>
      <c r="BN151" s="5">
        <v>2695.2052332265598</v>
      </c>
      <c r="BO151" s="5">
        <v>2844.9038864958102</v>
      </c>
      <c r="BP151" s="5">
        <v>3456.5549825616204</v>
      </c>
      <c r="BQ151" s="5">
        <v>3770.06644302926</v>
      </c>
      <c r="BR151" s="5">
        <v>2265.24730526759</v>
      </c>
      <c r="BS151" s="5">
        <v>3165.5399102035303</v>
      </c>
      <c r="BT151" s="5">
        <v>2566.58298133481</v>
      </c>
      <c r="BU151" s="5">
        <v>3356.1193302943502</v>
      </c>
      <c r="BV151" s="5">
        <v>4481.5018881608903</v>
      </c>
      <c r="BW151" s="5">
        <v>3707.9557811401701</v>
      </c>
      <c r="BX151" s="5">
        <v>3976.36231798268</v>
      </c>
      <c r="BY151" s="5">
        <v>2914.4599516151902</v>
      </c>
      <c r="BZ151" s="5">
        <v>4715.1477978008697</v>
      </c>
      <c r="CA151" s="5">
        <v>3593.8665938464701</v>
      </c>
      <c r="CB151" s="5">
        <v>3111.5756256877398</v>
      </c>
      <c r="CC151" s="5">
        <v>3332.95669475267</v>
      </c>
      <c r="CD151" s="5">
        <v>2992.3778901187902</v>
      </c>
      <c r="CE151" s="5">
        <v>3657.4521183786001</v>
      </c>
      <c r="CF151" s="5">
        <v>3836.7850198533897</v>
      </c>
      <c r="CG151" s="5">
        <v>5043.5406092857502</v>
      </c>
    </row>
    <row r="152" spans="2:86">
      <c r="B152" t="s">
        <v>182</v>
      </c>
      <c r="C152" s="5">
        <v>1141400.10312505</v>
      </c>
      <c r="D152" s="5">
        <v>1144468.76151929</v>
      </c>
      <c r="E152" s="5">
        <v>1145908.7674344301</v>
      </c>
      <c r="F152" s="5">
        <v>1145314.6989531801</v>
      </c>
      <c r="G152" s="5">
        <v>1160996.5358043599</v>
      </c>
      <c r="H152" s="5">
        <v>1156661.3887754499</v>
      </c>
      <c r="I152" s="5">
        <v>1165305.7220987999</v>
      </c>
      <c r="J152" s="5">
        <v>1185871.5836108001</v>
      </c>
      <c r="K152" s="5">
        <v>1199643.17979059</v>
      </c>
      <c r="L152" s="5">
        <v>1207331.0849306399</v>
      </c>
      <c r="M152" s="5">
        <v>1217021.6035571301</v>
      </c>
      <c r="N152" s="5">
        <v>1230585.6696169199</v>
      </c>
      <c r="O152" s="5">
        <v>1236994.83547614</v>
      </c>
      <c r="P152" s="5">
        <v>1243100.07308576</v>
      </c>
      <c r="Q152" s="5">
        <v>1235432.27189403</v>
      </c>
      <c r="R152" s="5">
        <v>1258641.47781649</v>
      </c>
      <c r="S152" s="5">
        <v>1230839.5274235499</v>
      </c>
      <c r="T152" s="5">
        <v>1237468.3048700099</v>
      </c>
      <c r="U152" s="5">
        <v>1247760.06711385</v>
      </c>
      <c r="V152" s="5">
        <v>1241133.7001616301</v>
      </c>
      <c r="W152" s="5">
        <v>1252094.5110476699</v>
      </c>
      <c r="X152" s="5">
        <v>1248126.4038949299</v>
      </c>
      <c r="Y152" s="5">
        <v>1261886.1125903199</v>
      </c>
      <c r="Z152" s="5">
        <v>1263825.48200055</v>
      </c>
      <c r="AA152" s="5">
        <v>1263240.22280308</v>
      </c>
      <c r="AB152" s="5">
        <v>1281645.1549634</v>
      </c>
      <c r="AC152" s="5">
        <v>1282582.3362724399</v>
      </c>
      <c r="AD152" s="5">
        <v>1280450.2492370701</v>
      </c>
      <c r="AE152" s="5">
        <v>1287245.51695009</v>
      </c>
      <c r="AF152" s="5">
        <v>1295272.6582925899</v>
      </c>
      <c r="AG152" s="5">
        <v>1305491.5259557101</v>
      </c>
      <c r="AH152" s="5">
        <v>1312492.2338171699</v>
      </c>
      <c r="AI152" s="5">
        <v>1317536.1003828701</v>
      </c>
      <c r="AJ152" s="5">
        <v>1308104.1996134601</v>
      </c>
      <c r="AK152" s="5">
        <v>1297052.8586313301</v>
      </c>
      <c r="AL152" s="5">
        <v>1297602.18060016</v>
      </c>
      <c r="AM152" s="5">
        <v>1290158.0767395101</v>
      </c>
      <c r="AN152" s="5">
        <v>1287572.45459701</v>
      </c>
      <c r="AO152" s="5">
        <v>1302088.9284091899</v>
      </c>
      <c r="AP152" s="5">
        <v>1290603.7556561199</v>
      </c>
      <c r="AQ152" s="5">
        <v>1301105.8710087</v>
      </c>
      <c r="AR152" s="5">
        <v>1307464.14059204</v>
      </c>
      <c r="AS152" s="5">
        <v>1304494.2303945799</v>
      </c>
      <c r="AT152" s="5">
        <v>1309744.60719569</v>
      </c>
      <c r="AU152" s="5">
        <v>1311907.81422774</v>
      </c>
      <c r="AV152" s="5">
        <v>1306177.97357964</v>
      </c>
      <c r="AW152" s="5">
        <v>1304679.1898592899</v>
      </c>
      <c r="AX152" s="5">
        <v>1299200.6400093001</v>
      </c>
      <c r="AY152" s="5">
        <v>1288020.1170254799</v>
      </c>
      <c r="AZ152" s="5">
        <v>1282656.2689863101</v>
      </c>
      <c r="BA152" s="5">
        <v>1276306.40363865</v>
      </c>
      <c r="BB152" s="5">
        <v>1273095.8353883601</v>
      </c>
      <c r="BC152" s="5">
        <v>1270390.9150763799</v>
      </c>
      <c r="BD152" s="5">
        <v>1266748.77601704</v>
      </c>
      <c r="BE152" s="5">
        <v>1261110.80046572</v>
      </c>
      <c r="BF152" s="5">
        <v>1255175.86192767</v>
      </c>
      <c r="BG152" s="5">
        <v>1257324.3036571399</v>
      </c>
      <c r="BH152" s="5">
        <v>1252052.10681471</v>
      </c>
      <c r="BI152" s="5">
        <v>1246302.6686895301</v>
      </c>
      <c r="BJ152" s="5">
        <v>1245572.0231109301</v>
      </c>
      <c r="BK152" s="5">
        <v>1242768.97663422</v>
      </c>
      <c r="BL152" s="5">
        <v>1242394.64983757</v>
      </c>
      <c r="BM152" s="5">
        <v>1247158.8866764701</v>
      </c>
      <c r="BN152" s="5">
        <v>1244430.44938743</v>
      </c>
      <c r="BO152" s="5">
        <v>1240000.0224816201</v>
      </c>
      <c r="BP152" s="5">
        <v>1236938.51067693</v>
      </c>
      <c r="BQ152" s="5">
        <v>1232895.6541502301</v>
      </c>
      <c r="BR152" s="5">
        <v>1226766.1435942601</v>
      </c>
      <c r="BS152" s="5">
        <v>1229561.16190101</v>
      </c>
      <c r="BT152" s="5">
        <v>1232941.4816580999</v>
      </c>
      <c r="BU152" s="5">
        <v>1228317.3728179401</v>
      </c>
      <c r="BV152" s="5">
        <v>1226080.78405585</v>
      </c>
      <c r="BW152" s="5">
        <v>1221736.23906851</v>
      </c>
      <c r="BX152" s="5">
        <v>1224070.72471538</v>
      </c>
      <c r="BY152" s="5">
        <v>1227942.20586014</v>
      </c>
      <c r="BZ152" s="5">
        <v>1228277.1228674001</v>
      </c>
      <c r="CA152" s="5">
        <v>1227590.84234456</v>
      </c>
      <c r="CB152" s="5">
        <v>1176689.6996577501</v>
      </c>
      <c r="CC152" s="5">
        <v>1202412.2561370099</v>
      </c>
      <c r="CD152" s="5">
        <v>1207335.5706389199</v>
      </c>
      <c r="CE152" s="5">
        <v>1205352.8631538099</v>
      </c>
      <c r="CF152" s="5">
        <v>1210165.2089552099</v>
      </c>
      <c r="CG152" s="5">
        <v>1214391.0992397999</v>
      </c>
    </row>
    <row r="153" spans="2:86">
      <c r="B153" t="s">
        <v>266</v>
      </c>
      <c r="C153" s="10">
        <v>11.295555008584918</v>
      </c>
      <c r="D153" s="10">
        <v>11.451229028769436</v>
      </c>
      <c r="E153" s="10">
        <v>10.881407218404227</v>
      </c>
      <c r="F153" s="10">
        <v>10.935893950057142</v>
      </c>
      <c r="G153" s="10">
        <v>13.019631849831859</v>
      </c>
      <c r="H153" s="10">
        <v>11.748475389121268</v>
      </c>
      <c r="I153" s="10">
        <v>12.07088843060748</v>
      </c>
      <c r="J153" s="10">
        <v>12.255217972071106</v>
      </c>
      <c r="K153" s="10">
        <v>12.044342141635154</v>
      </c>
      <c r="L153" s="10">
        <v>11.976782625586264</v>
      </c>
      <c r="M153" s="10">
        <v>13.299139694934034</v>
      </c>
      <c r="N153" s="10">
        <v>13.780382209464367</v>
      </c>
      <c r="O153" s="10">
        <v>13.943600787643302</v>
      </c>
      <c r="P153" s="10">
        <v>14.073179639197145</v>
      </c>
      <c r="Q153" s="10">
        <v>13.796318238061774</v>
      </c>
      <c r="R153" s="10">
        <v>12.806771564211369</v>
      </c>
      <c r="S153" s="10">
        <v>10.377500138238908</v>
      </c>
      <c r="T153" s="10">
        <v>10.787860516919997</v>
      </c>
      <c r="U153" s="10">
        <v>9.4210771394645931</v>
      </c>
      <c r="V153" s="10">
        <v>9.4656613076301639</v>
      </c>
      <c r="W153" s="10">
        <v>8.9978297461349346</v>
      </c>
      <c r="X153" s="10">
        <v>8.5665155460976727</v>
      </c>
      <c r="Y153" s="10">
        <v>7.9882692816947056</v>
      </c>
      <c r="Z153" s="10">
        <v>8.1961093996889289</v>
      </c>
      <c r="AA153" s="10">
        <v>7.9566140625843715</v>
      </c>
      <c r="AB153" s="10">
        <v>7.3716380512733357</v>
      </c>
      <c r="AC153" s="10">
        <v>7.4345814256648577</v>
      </c>
      <c r="AD153" s="10">
        <v>7.8016668572340198</v>
      </c>
      <c r="AE153" s="10">
        <v>7.7484408722566442</v>
      </c>
      <c r="AF153" s="10">
        <v>7.9838631728665757</v>
      </c>
      <c r="AG153" s="10">
        <v>9.1089136241469042</v>
      </c>
      <c r="AH153" s="10">
        <v>9.9808331237192647</v>
      </c>
      <c r="AI153" s="10">
        <v>11.257169205227521</v>
      </c>
      <c r="AJ153" s="10">
        <v>12.665802981099775</v>
      </c>
      <c r="AK153" s="10">
        <v>13.084239362193308</v>
      </c>
      <c r="AL153" s="10">
        <v>13.253369352277103</v>
      </c>
      <c r="AM153" s="10">
        <v>14.804704186170339</v>
      </c>
      <c r="AN153" s="10">
        <v>15.289977752972749</v>
      </c>
      <c r="AO153" s="10">
        <v>15.639173760164335</v>
      </c>
      <c r="AP153" s="10">
        <v>16.08168069768702</v>
      </c>
      <c r="AQ153" s="10">
        <v>16.298830475601857</v>
      </c>
      <c r="AR153" s="10">
        <v>16.66675067660962</v>
      </c>
      <c r="AS153" s="10">
        <v>17.941979211664627</v>
      </c>
      <c r="AT153" s="10">
        <v>18.648117397058499</v>
      </c>
      <c r="AU153" s="10">
        <v>19.48165445936451</v>
      </c>
      <c r="AV153" s="10">
        <v>20.753503140237335</v>
      </c>
      <c r="AW153" s="10">
        <v>20.902537542105275</v>
      </c>
      <c r="AX153" s="10">
        <v>21.64539040560032</v>
      </c>
      <c r="AY153" s="10"/>
      <c r="AZ153" s="10"/>
      <c r="BA153" s="10">
        <v>22.648174711577106</v>
      </c>
      <c r="BB153" s="10">
        <v>22.375877421661354</v>
      </c>
      <c r="BC153" s="10">
        <v>22.385625166978535</v>
      </c>
      <c r="BD153" s="10">
        <v>22.281691019288672</v>
      </c>
      <c r="BE153" s="10">
        <v>21.282027060920132</v>
      </c>
      <c r="BF153" s="10">
        <v>21.311570537228565</v>
      </c>
      <c r="BG153" s="10">
        <v>21.216974172903885</v>
      </c>
      <c r="BH153" s="10">
        <v>19.71642397189461</v>
      </c>
      <c r="BI153" s="10">
        <v>18.682401992209424</v>
      </c>
      <c r="BJ153" s="10">
        <v>18.179187455698077</v>
      </c>
      <c r="BK153" s="10">
        <v>17.699395372326055</v>
      </c>
      <c r="BL153" s="10">
        <v>17.429248678614748</v>
      </c>
      <c r="BM153" s="10">
        <v>17.34768882848164</v>
      </c>
      <c r="BN153" s="10">
        <v>16.709001417904176</v>
      </c>
      <c r="BO153" s="10">
        <v>16.492244007406963</v>
      </c>
      <c r="BP153" s="10">
        <v>16.230300623555184</v>
      </c>
      <c r="BQ153" s="10">
        <v>15.396430258657309</v>
      </c>
      <c r="BR153" s="10">
        <v>15.140942628778713</v>
      </c>
      <c r="BS153" s="10">
        <v>14.601652366974013</v>
      </c>
      <c r="BT153" s="10">
        <v>13.772056979283681</v>
      </c>
      <c r="BU153" s="10">
        <v>13.069312116860941</v>
      </c>
      <c r="BV153" s="10">
        <v>12.391890596545236</v>
      </c>
      <c r="BW153" s="10">
        <v>11.580915295346488</v>
      </c>
      <c r="BX153" s="10">
        <v>11.491717036775201</v>
      </c>
      <c r="BY153" s="10">
        <v>12.270214623211682</v>
      </c>
      <c r="BZ153" s="10">
        <v>12.14906803565596</v>
      </c>
      <c r="CA153" s="10">
        <v>11.87424511104687</v>
      </c>
      <c r="CB153" s="10">
        <v>12.029244372766506</v>
      </c>
      <c r="CC153" s="10">
        <v>12.60165321719105</v>
      </c>
      <c r="CD153" s="10">
        <v>12.076804027846451</v>
      </c>
      <c r="CE153" s="10">
        <v>12.415563838906701</v>
      </c>
      <c r="CF153" s="10">
        <v>12.28039520302351</v>
      </c>
      <c r="CG153" s="10">
        <v>10.948757855943976</v>
      </c>
    </row>
    <row r="154" spans="2:86">
      <c r="B154" t="s">
        <v>265</v>
      </c>
      <c r="C154" s="10">
        <v>0.15653218835398394</v>
      </c>
      <c r="D154" s="10">
        <v>0.15872817077402085</v>
      </c>
      <c r="E154" s="10">
        <v>0.19650842471579397</v>
      </c>
      <c r="F154" s="10">
        <v>0.37971463025793334</v>
      </c>
      <c r="G154" s="10">
        <v>0.26393526753417318</v>
      </c>
      <c r="H154" s="10">
        <v>0.31545586524701191</v>
      </c>
      <c r="I154" s="10">
        <v>0.17812084332217298</v>
      </c>
      <c r="J154" s="10">
        <v>0.38654016446843997</v>
      </c>
      <c r="K154" s="10">
        <v>0.35655740839324385</v>
      </c>
      <c r="L154" s="10">
        <v>0.23592498663323885</v>
      </c>
      <c r="M154" s="10">
        <v>0.4151020491189491</v>
      </c>
      <c r="N154" s="10">
        <v>0.22665188132544059</v>
      </c>
      <c r="O154" s="10">
        <v>0.23066934530955505</v>
      </c>
      <c r="P154" s="10">
        <v>0.29662967565453358</v>
      </c>
      <c r="Q154" s="10">
        <v>0.19856097841470383</v>
      </c>
      <c r="R154" s="10">
        <v>0.16039570129754555</v>
      </c>
      <c r="S154" s="10">
        <v>0.22321496755021933</v>
      </c>
      <c r="T154" s="10">
        <v>0.26071934512883455</v>
      </c>
      <c r="U154" s="10">
        <v>0.45809422903423391</v>
      </c>
      <c r="V154" s="10">
        <v>0.37980131084917335</v>
      </c>
      <c r="W154" s="10">
        <v>0.24110613277867526</v>
      </c>
      <c r="X154" s="10">
        <v>0.60340374102728278</v>
      </c>
      <c r="Y154" s="10">
        <v>0.51435537787940944</v>
      </c>
      <c r="Z154" s="10">
        <v>0.33271114045197736</v>
      </c>
      <c r="AA154" s="10">
        <v>0.41736255793682808</v>
      </c>
      <c r="AB154" s="10">
        <v>0.27772351565348263</v>
      </c>
      <c r="AC154" s="10">
        <v>0.29316000117758328</v>
      </c>
      <c r="AD154" s="10">
        <v>0.21990286077720042</v>
      </c>
      <c r="AE154" s="10">
        <v>0.26142215390057916</v>
      </c>
      <c r="AF154" s="10">
        <v>0.27380031105195285</v>
      </c>
      <c r="AG154" s="10">
        <v>0.29692185671742893</v>
      </c>
      <c r="AH154" s="10">
        <v>0.52055282746664289</v>
      </c>
      <c r="AI154" s="10">
        <v>0.41291635910180652</v>
      </c>
      <c r="AJ154" s="10">
        <v>0.19769716348941305</v>
      </c>
      <c r="AK154" s="10">
        <v>0.2762916058762</v>
      </c>
      <c r="AL154" s="10">
        <v>0.5147884608908152</v>
      </c>
      <c r="AM154" s="10">
        <v>0.3233357723103753</v>
      </c>
      <c r="AN154" s="10">
        <v>0.43887939827019523</v>
      </c>
      <c r="AO154" s="10">
        <v>0.23054750842657978</v>
      </c>
      <c r="AP154" s="10">
        <v>0.24548089523538855</v>
      </c>
      <c r="AQ154" s="10">
        <v>0.24266363052123743</v>
      </c>
      <c r="AR154" s="10">
        <v>0.24000715820121934</v>
      </c>
      <c r="AS154" s="10">
        <v>0.23379952963023254</v>
      </c>
      <c r="AT154" s="10">
        <v>9.795864111407139E-2</v>
      </c>
      <c r="AU154" s="10">
        <v>0.11902656725393274</v>
      </c>
      <c r="AV154" s="10">
        <v>0.11589344376218287</v>
      </c>
      <c r="AW154" s="10">
        <v>0.15851474453117906</v>
      </c>
      <c r="AX154" s="10">
        <v>0.10490269514852948</v>
      </c>
      <c r="AY154" s="10"/>
      <c r="AZ154" s="10"/>
      <c r="BA154" s="10">
        <v>0.39055115694987669</v>
      </c>
      <c r="BB154" s="10">
        <v>0.28742628428555583</v>
      </c>
      <c r="BC154" s="10">
        <v>0.27625917961173813</v>
      </c>
      <c r="BD154" s="10">
        <v>0.10653111003318208</v>
      </c>
      <c r="BE154" s="10">
        <v>0.17821315244920555</v>
      </c>
      <c r="BF154" s="10">
        <v>0.21609361121991852</v>
      </c>
      <c r="BG154" s="10">
        <v>0.15344011496131349</v>
      </c>
      <c r="BH154" s="10">
        <v>0.17981017198544841</v>
      </c>
      <c r="BI154" s="10">
        <v>0.21569549797708326</v>
      </c>
      <c r="BJ154" s="10">
        <v>0.25207139081069158</v>
      </c>
      <c r="BK154" s="10">
        <v>0.40514896278931689</v>
      </c>
      <c r="BL154" s="10">
        <v>0.45291310204885027</v>
      </c>
      <c r="BM154" s="10">
        <v>0.27573962414727432</v>
      </c>
      <c r="BN154" s="10">
        <v>0.21658142763649613</v>
      </c>
      <c r="BO154" s="10">
        <v>0.22942772862231775</v>
      </c>
      <c r="BP154" s="10">
        <v>0.27944436629028374</v>
      </c>
      <c r="BQ154" s="10">
        <v>0.3057895800296066</v>
      </c>
      <c r="BR154" s="10">
        <v>0.1846519254786996</v>
      </c>
      <c r="BS154" s="10">
        <v>0.25745282205476683</v>
      </c>
      <c r="BT154" s="10">
        <v>0.20816746127181848</v>
      </c>
      <c r="BU154" s="10">
        <v>0.27322900453609322</v>
      </c>
      <c r="BV154" s="10">
        <v>0.36551440544856878</v>
      </c>
      <c r="BW154" s="10">
        <v>0.30349887828220862</v>
      </c>
      <c r="BX154" s="10">
        <v>0.32484743223536044</v>
      </c>
      <c r="BY154" s="10">
        <v>0.23734504260106365</v>
      </c>
      <c r="BZ154" s="10">
        <v>0.38388305945106316</v>
      </c>
      <c r="CA154" s="10">
        <v>0.29275769009343461</v>
      </c>
      <c r="CB154" s="10">
        <v>0.26443467862366499</v>
      </c>
      <c r="CC154" s="10">
        <v>0.27718918180861368</v>
      </c>
      <c r="CD154" s="10">
        <v>0.24784972487269871</v>
      </c>
      <c r="CE154" s="10">
        <v>0.3034341419996186</v>
      </c>
      <c r="CF154" s="10">
        <v>0.31704638271379981</v>
      </c>
      <c r="CG154" s="10">
        <v>0.41531435897734842</v>
      </c>
    </row>
    <row r="156" spans="2:86">
      <c r="B156" t="s">
        <v>330</v>
      </c>
    </row>
    <row r="157" spans="2:86">
      <c r="B157" t="s">
        <v>291</v>
      </c>
    </row>
    <row r="159" spans="2:86">
      <c r="B159" s="2"/>
    </row>
    <row r="160" spans="2:86">
      <c r="B160" s="2" t="s">
        <v>324</v>
      </c>
    </row>
    <row r="161" spans="2:86">
      <c r="B161" t="s">
        <v>184</v>
      </c>
    </row>
    <row r="162" spans="2:86">
      <c r="C162" s="6" t="s">
        <v>295</v>
      </c>
      <c r="D162" s="6" t="s">
        <v>296</v>
      </c>
      <c r="E162" s="6" t="s">
        <v>297</v>
      </c>
      <c r="F162" s="6" t="s">
        <v>298</v>
      </c>
      <c r="G162" s="6" t="s">
        <v>299</v>
      </c>
      <c r="H162" s="6" t="s">
        <v>300</v>
      </c>
      <c r="I162" s="6" t="s">
        <v>301</v>
      </c>
      <c r="J162" s="6" t="s">
        <v>302</v>
      </c>
      <c r="K162" s="6" t="s">
        <v>303</v>
      </c>
      <c r="L162" s="6" t="s">
        <v>304</v>
      </c>
      <c r="M162" s="6" t="s">
        <v>305</v>
      </c>
      <c r="N162" s="6" t="s">
        <v>306</v>
      </c>
      <c r="O162" s="6" t="s">
        <v>307</v>
      </c>
      <c r="P162" s="6" t="s">
        <v>308</v>
      </c>
      <c r="Q162" s="6" t="s">
        <v>309</v>
      </c>
      <c r="R162" s="6" t="s">
        <v>310</v>
      </c>
      <c r="S162" s="22" t="s">
        <v>169</v>
      </c>
      <c r="T162" s="22" t="s">
        <v>170</v>
      </c>
      <c r="U162" s="22" t="s">
        <v>171</v>
      </c>
      <c r="V162" s="22" t="s">
        <v>172</v>
      </c>
      <c r="W162" s="22" t="s">
        <v>173</v>
      </c>
      <c r="X162" s="22" t="s">
        <v>174</v>
      </c>
      <c r="Y162" s="22" t="s">
        <v>175</v>
      </c>
      <c r="Z162" s="22" t="s">
        <v>176</v>
      </c>
      <c r="AA162" s="22" t="s">
        <v>177</v>
      </c>
      <c r="AB162" s="22" t="s">
        <v>178</v>
      </c>
      <c r="AC162" s="22" t="s">
        <v>179</v>
      </c>
      <c r="AD162" s="22" t="s">
        <v>180</v>
      </c>
      <c r="AE162" s="22" t="s">
        <v>13</v>
      </c>
      <c r="AF162" s="22" t="s">
        <v>14</v>
      </c>
      <c r="AG162" s="22" t="s">
        <v>15</v>
      </c>
      <c r="AH162" s="22" t="s">
        <v>16</v>
      </c>
      <c r="AI162" s="22" t="s">
        <v>17</v>
      </c>
      <c r="AJ162" s="22" t="s">
        <v>18</v>
      </c>
      <c r="AK162" s="22" t="s">
        <v>19</v>
      </c>
      <c r="AL162" s="22" t="s">
        <v>20</v>
      </c>
      <c r="AM162" s="22" t="s">
        <v>21</v>
      </c>
      <c r="AN162" s="22" t="s">
        <v>22</v>
      </c>
      <c r="AO162" s="22" t="s">
        <v>23</v>
      </c>
      <c r="AP162" s="22" t="s">
        <v>24</v>
      </c>
      <c r="AQ162" s="22" t="s">
        <v>25</v>
      </c>
      <c r="AR162" s="22" t="s">
        <v>26</v>
      </c>
      <c r="AS162" s="22" t="s">
        <v>27</v>
      </c>
      <c r="AT162" s="22" t="s">
        <v>28</v>
      </c>
      <c r="AU162" s="22" t="s">
        <v>29</v>
      </c>
      <c r="AV162" s="22" t="s">
        <v>30</v>
      </c>
      <c r="AW162" s="22" t="s">
        <v>31</v>
      </c>
      <c r="AX162" s="22" t="s">
        <v>32</v>
      </c>
      <c r="AY162" s="22" t="s">
        <v>33</v>
      </c>
      <c r="AZ162" s="22" t="s">
        <v>34</v>
      </c>
      <c r="BA162" s="22" t="s">
        <v>35</v>
      </c>
      <c r="BB162" s="22" t="s">
        <v>36</v>
      </c>
      <c r="BC162" s="22" t="s">
        <v>37</v>
      </c>
      <c r="BD162" s="22" t="s">
        <v>38</v>
      </c>
      <c r="BE162" s="22" t="s">
        <v>39</v>
      </c>
      <c r="BF162" s="22" t="s">
        <v>40</v>
      </c>
      <c r="BG162" s="22" t="s">
        <v>41</v>
      </c>
      <c r="BH162" s="22" t="s">
        <v>42</v>
      </c>
      <c r="BI162" s="22" t="s">
        <v>43</v>
      </c>
      <c r="BJ162" s="22" t="s">
        <v>44</v>
      </c>
      <c r="BK162" s="22" t="s">
        <v>45</v>
      </c>
      <c r="BL162" s="22" t="s">
        <v>46</v>
      </c>
      <c r="BM162" s="22" t="s">
        <v>47</v>
      </c>
      <c r="BN162" s="22" t="s">
        <v>48</v>
      </c>
      <c r="BO162" s="22" t="s">
        <v>49</v>
      </c>
      <c r="BP162" s="22" t="s">
        <v>50</v>
      </c>
      <c r="BQ162" s="22" t="s">
        <v>51</v>
      </c>
      <c r="BR162" s="22" t="s">
        <v>52</v>
      </c>
      <c r="BS162" s="22" t="s">
        <v>53</v>
      </c>
      <c r="BT162" s="22" t="s">
        <v>54</v>
      </c>
      <c r="BU162" s="22" t="s">
        <v>55</v>
      </c>
      <c r="BV162" s="22" t="s">
        <v>56</v>
      </c>
      <c r="BW162" s="22" t="s">
        <v>57</v>
      </c>
      <c r="BX162" s="22" t="s">
        <v>58</v>
      </c>
      <c r="BY162" s="22" t="s">
        <v>59</v>
      </c>
      <c r="BZ162" s="22" t="s">
        <v>60</v>
      </c>
      <c r="CA162" s="22" t="s">
        <v>61</v>
      </c>
      <c r="CB162" s="22" t="s">
        <v>62</v>
      </c>
      <c r="CC162" s="22" t="s">
        <v>63</v>
      </c>
      <c r="CD162" s="22" t="s">
        <v>64</v>
      </c>
      <c r="CE162" s="22" t="s">
        <v>65</v>
      </c>
      <c r="CF162" s="22" t="s">
        <v>66</v>
      </c>
      <c r="CG162" s="22" t="s">
        <v>67</v>
      </c>
      <c r="CH162" s="22" t="s">
        <v>68</v>
      </c>
    </row>
    <row r="163" spans="2:86">
      <c r="B163" t="s">
        <v>294</v>
      </c>
      <c r="C163" s="5">
        <v>194243.940626928</v>
      </c>
      <c r="D163" s="5">
        <v>192565.96611335501</v>
      </c>
      <c r="E163" s="5">
        <v>180177.79369843399</v>
      </c>
      <c r="F163" s="5">
        <v>204507.58473986201</v>
      </c>
      <c r="G163" s="5">
        <v>188744.028767757</v>
      </c>
      <c r="H163" s="5">
        <v>192279.22246846999</v>
      </c>
      <c r="I163" s="5">
        <v>217928.81795583799</v>
      </c>
      <c r="J163" s="5">
        <v>199268.01688393499</v>
      </c>
      <c r="K163" s="5">
        <v>204261.74781306699</v>
      </c>
      <c r="L163" s="5">
        <v>201207.187631484</v>
      </c>
      <c r="M163" s="5">
        <v>217862.219234107</v>
      </c>
      <c r="N163" s="5">
        <v>212208.749948012</v>
      </c>
      <c r="O163" s="5">
        <v>198083.753020423</v>
      </c>
      <c r="P163" s="5">
        <v>202908.41473150099</v>
      </c>
      <c r="Q163" s="5">
        <v>197788.62600682399</v>
      </c>
      <c r="R163" s="5">
        <v>215850.09489879501</v>
      </c>
      <c r="S163" s="5">
        <v>242436.30174084599</v>
      </c>
      <c r="T163" s="5">
        <v>216759.363209637</v>
      </c>
      <c r="U163" s="5">
        <v>201260.47922534699</v>
      </c>
      <c r="V163" s="5">
        <v>186970.85199946401</v>
      </c>
      <c r="W163" s="5">
        <v>175111.266620471</v>
      </c>
      <c r="X163" s="5">
        <v>216318.15979406799</v>
      </c>
      <c r="Y163" s="5">
        <v>198554.463913093</v>
      </c>
      <c r="Z163" s="5">
        <v>215669.83259260099</v>
      </c>
      <c r="AA163" s="5">
        <v>201440.77544689699</v>
      </c>
      <c r="AB163" s="5">
        <v>196887.82682354801</v>
      </c>
      <c r="AC163" s="5">
        <v>208806.83241906401</v>
      </c>
      <c r="AD163" s="5">
        <v>222607.94857730201</v>
      </c>
      <c r="AE163" s="5">
        <v>252880.088260127</v>
      </c>
      <c r="AF163" s="5">
        <v>288606.77103678702</v>
      </c>
      <c r="AG163" s="5">
        <v>298480.83894894598</v>
      </c>
      <c r="AH163" s="5">
        <v>353332.53085126902</v>
      </c>
      <c r="AI163" s="5">
        <v>449828.38087042898</v>
      </c>
      <c r="AJ163" s="5">
        <v>459524.20607193199</v>
      </c>
      <c r="AK163" s="5">
        <v>502019.17834506201</v>
      </c>
      <c r="AL163" s="5">
        <v>505805.60572672798</v>
      </c>
      <c r="AM163" s="5">
        <v>537085.83100260899</v>
      </c>
      <c r="AN163" s="5">
        <v>561687.60071044695</v>
      </c>
      <c r="AO163" s="5">
        <v>562964.17643102806</v>
      </c>
      <c r="AP163" s="5">
        <v>547772.80574989703</v>
      </c>
      <c r="AQ163" s="5">
        <v>506691.57785536698</v>
      </c>
      <c r="AR163" s="5">
        <v>541482.84522551298</v>
      </c>
      <c r="AS163" s="5">
        <v>585394.27916572394</v>
      </c>
      <c r="AT163" s="5">
        <v>613776.076726884</v>
      </c>
      <c r="AU163" s="5">
        <v>629974.72626945504</v>
      </c>
      <c r="AV163" s="5">
        <v>639660.695657523</v>
      </c>
      <c r="AW163" s="5">
        <v>642076.26850810903</v>
      </c>
      <c r="AX163" s="5">
        <v>657451.64607434894</v>
      </c>
      <c r="AY163" s="5">
        <v>669660.08946964797</v>
      </c>
      <c r="AZ163" s="5">
        <v>648216.11258536601</v>
      </c>
      <c r="BA163" s="5">
        <v>669348.73309151898</v>
      </c>
      <c r="BB163" s="5">
        <v>674812.59808906401</v>
      </c>
      <c r="BC163" s="5">
        <v>656318.35234013805</v>
      </c>
      <c r="BD163" s="5">
        <v>631373.50307330501</v>
      </c>
      <c r="BE163" s="5">
        <v>604168.29438008403</v>
      </c>
      <c r="BF163" s="5">
        <v>603597.79147542606</v>
      </c>
      <c r="BG163" s="5">
        <v>581988.71055920003</v>
      </c>
      <c r="BH163" s="5">
        <v>603367.926000754</v>
      </c>
      <c r="BI163" s="5">
        <v>566288.56781244604</v>
      </c>
      <c r="BJ163" s="5">
        <v>553700.71106223797</v>
      </c>
      <c r="BK163" s="5">
        <v>567159.49423335202</v>
      </c>
      <c r="BL163" s="5">
        <v>551488.08108469099</v>
      </c>
      <c r="BM163" s="5">
        <v>525378.49166146701</v>
      </c>
      <c r="BN163" s="5">
        <v>479102.36705129198</v>
      </c>
      <c r="BO163" s="5">
        <v>457920.01784166897</v>
      </c>
      <c r="BP163" s="5">
        <v>438132.20440848701</v>
      </c>
      <c r="BQ163" s="5">
        <v>423479.73992341699</v>
      </c>
      <c r="BR163" s="5">
        <v>457807.38381488301</v>
      </c>
      <c r="BS163" s="5">
        <v>440159.67666238197</v>
      </c>
      <c r="BT163" s="5">
        <v>412370.03591226297</v>
      </c>
      <c r="BU163" s="5">
        <v>407323.25761650002</v>
      </c>
      <c r="BV163" s="5">
        <v>391292.96510949498</v>
      </c>
      <c r="BW163" s="5">
        <v>386846.226231037</v>
      </c>
      <c r="BX163" s="5">
        <v>369101.20599457098</v>
      </c>
      <c r="BY163" s="5">
        <v>359919.22579362598</v>
      </c>
      <c r="BZ163" s="5">
        <v>346788.52602621698</v>
      </c>
      <c r="CA163" s="5">
        <v>377703.204838623</v>
      </c>
      <c r="CB163" s="5">
        <v>428478.784949455</v>
      </c>
      <c r="CC163" s="5">
        <v>459099.00388468901</v>
      </c>
      <c r="CD163" s="5">
        <v>471997.98836465698</v>
      </c>
      <c r="CE163" s="5">
        <v>418763.46353871998</v>
      </c>
      <c r="CF163" s="5">
        <v>430365.31407865603</v>
      </c>
      <c r="CG163" s="5">
        <v>420836.41921828402</v>
      </c>
    </row>
    <row r="164" spans="2:86">
      <c r="B164" t="s">
        <v>311</v>
      </c>
      <c r="C164" s="5">
        <v>14426.223646127501</v>
      </c>
      <c r="D164" s="5">
        <v>9674.7486522172403</v>
      </c>
      <c r="E164" s="5">
        <v>16831.459899852303</v>
      </c>
      <c r="F164" s="5">
        <v>12494.8938320666</v>
      </c>
      <c r="G164" s="5">
        <v>10491.5788909925</v>
      </c>
      <c r="H164" s="5">
        <v>9850.970016308891</v>
      </c>
      <c r="I164" s="5">
        <v>12583.9874466198</v>
      </c>
      <c r="J164" s="5">
        <v>13877.0969739228</v>
      </c>
      <c r="K164" s="5">
        <v>13584.604539623999</v>
      </c>
      <c r="L164" s="5">
        <v>14457.354027391799</v>
      </c>
      <c r="M164" s="5">
        <v>11773.807055730798</v>
      </c>
      <c r="N164" s="5">
        <v>14381.882226235099</v>
      </c>
      <c r="O164" s="5">
        <v>15700.470254887599</v>
      </c>
      <c r="P164" s="5">
        <v>17441.914916841502</v>
      </c>
      <c r="Q164" s="5">
        <v>19156.362908305902</v>
      </c>
      <c r="R164" s="5">
        <v>15707.9182001192</v>
      </c>
      <c r="S164" s="5">
        <v>17804.960097511699</v>
      </c>
      <c r="T164" s="5">
        <v>18649.018779466998</v>
      </c>
      <c r="U164" s="5">
        <v>16865.894168710303</v>
      </c>
      <c r="V164" s="5">
        <v>22144.859657267902</v>
      </c>
      <c r="W164" s="5">
        <v>23329.556523563599</v>
      </c>
      <c r="X164" s="5">
        <v>24086.0632912498</v>
      </c>
      <c r="Y164" s="5">
        <v>26459.027281343398</v>
      </c>
      <c r="Z164" s="5">
        <v>25774.433437576801</v>
      </c>
      <c r="AA164" s="5">
        <v>29258.6449765875</v>
      </c>
      <c r="AB164" s="5">
        <v>30000.200630146901</v>
      </c>
      <c r="AC164" s="5">
        <v>28333.502550825498</v>
      </c>
      <c r="AD164" s="5">
        <v>31125.874223597399</v>
      </c>
      <c r="AE164" s="5">
        <v>23614.1886375754</v>
      </c>
      <c r="AF164" s="5">
        <v>21810.309232571602</v>
      </c>
      <c r="AG164" s="5">
        <v>21935.0126265613</v>
      </c>
      <c r="AH164" s="5">
        <v>19603.911454145098</v>
      </c>
      <c r="AI164" s="5">
        <v>17948.556417736399</v>
      </c>
      <c r="AJ164" s="5">
        <v>23143.710593050699</v>
      </c>
      <c r="AK164" s="5">
        <v>10188.9638650132</v>
      </c>
      <c r="AL164" s="5">
        <v>16163.444542814499</v>
      </c>
      <c r="AM164" s="5">
        <v>18558.2409408823</v>
      </c>
      <c r="AN164" s="5">
        <v>16833.5360949518</v>
      </c>
      <c r="AO164" s="5">
        <v>16353.296095936401</v>
      </c>
      <c r="AP164" s="5">
        <v>15254.7659464347</v>
      </c>
      <c r="AQ164" s="5">
        <v>17973.8066055819</v>
      </c>
      <c r="AR164" s="5">
        <v>19433.8918969974</v>
      </c>
      <c r="AS164" s="5">
        <v>23724.671268474998</v>
      </c>
      <c r="AT164" s="5">
        <v>16757.6110499227</v>
      </c>
      <c r="AU164" s="5">
        <v>15954.551229271199</v>
      </c>
      <c r="AV164" s="5">
        <v>13903.676880324299</v>
      </c>
      <c r="AW164" s="5">
        <v>12794.036725900201</v>
      </c>
      <c r="AX164" s="5">
        <v>14097.710155384499</v>
      </c>
      <c r="AY164" s="5">
        <v>0</v>
      </c>
      <c r="AZ164" s="5">
        <v>0</v>
      </c>
      <c r="BA164" s="5">
        <v>17727.731071794602</v>
      </c>
      <c r="BB164" s="5">
        <v>13488.962158716698</v>
      </c>
      <c r="BC164" s="5">
        <v>13366.3156781732</v>
      </c>
      <c r="BD164" s="5">
        <v>11881.4677968911</v>
      </c>
      <c r="BE164" s="5">
        <v>12220.112025108299</v>
      </c>
      <c r="BF164" s="5">
        <v>13725.8277116064</v>
      </c>
      <c r="BG164" s="5">
        <v>14706.1247318064</v>
      </c>
      <c r="BH164" s="5">
        <v>14399.081504764601</v>
      </c>
      <c r="BI164" s="5">
        <v>14995.705301046399</v>
      </c>
      <c r="BJ164" s="5">
        <v>14994.3947664686</v>
      </c>
      <c r="BK164" s="5">
        <v>14667.6952416974</v>
      </c>
      <c r="BL164" s="5">
        <v>17470.803712535802</v>
      </c>
      <c r="BM164" s="5">
        <v>16102.705323473301</v>
      </c>
      <c r="BN164" s="5">
        <v>19499.379484736299</v>
      </c>
      <c r="BO164" s="5">
        <v>17419.6307388202</v>
      </c>
      <c r="BP164" s="5">
        <v>17966.969728346998</v>
      </c>
      <c r="BQ164" s="5">
        <v>17480.285323539199</v>
      </c>
      <c r="BR164" s="5">
        <v>19090.1746924912</v>
      </c>
      <c r="BS164" s="5">
        <v>21085.3172681424</v>
      </c>
      <c r="BT164" s="5">
        <v>20977.583986722799</v>
      </c>
      <c r="BU164" s="5">
        <v>25742.927553694903</v>
      </c>
      <c r="BV164" s="5">
        <v>25130.341891335898</v>
      </c>
      <c r="BW164" s="5">
        <v>21427.0298831494</v>
      </c>
      <c r="BX164" s="5">
        <v>24464.555212369301</v>
      </c>
      <c r="BY164" s="5">
        <v>24878.809911306798</v>
      </c>
      <c r="BZ164" s="5">
        <v>22936.308547460001</v>
      </c>
      <c r="CA164" s="5">
        <v>24537.237551510898</v>
      </c>
      <c r="CB164" s="5">
        <v>16009.817727301201</v>
      </c>
      <c r="CC164" s="5">
        <v>17414.087513024901</v>
      </c>
      <c r="CD164" s="5">
        <v>18507.294034151902</v>
      </c>
      <c r="CE164" s="5">
        <v>24091.027264102198</v>
      </c>
      <c r="CF164" s="5">
        <v>26170.526799400999</v>
      </c>
      <c r="CG164" s="5">
        <v>22097.931683778399</v>
      </c>
    </row>
    <row r="165" spans="2:86">
      <c r="B165" t="s">
        <v>182</v>
      </c>
      <c r="C165" s="5">
        <v>2461039.9767820998</v>
      </c>
      <c r="D165" s="5">
        <v>2518182.9150003199</v>
      </c>
      <c r="E165" s="5">
        <v>2584289.0859884699</v>
      </c>
      <c r="F165" s="5">
        <v>2627483.7929941998</v>
      </c>
      <c r="G165" s="5">
        <v>2679049.5748033701</v>
      </c>
      <c r="H165" s="5">
        <v>2707417.1344157802</v>
      </c>
      <c r="I165" s="5">
        <v>2766413.4069288</v>
      </c>
      <c r="J165" s="5">
        <v>2777044.8776714699</v>
      </c>
      <c r="K165" s="5">
        <v>2791146.1864004899</v>
      </c>
      <c r="L165" s="5">
        <v>2809201.7977692499</v>
      </c>
      <c r="M165" s="5">
        <v>2856767.0200780099</v>
      </c>
      <c r="N165" s="5">
        <v>2883072.8522372302</v>
      </c>
      <c r="O165" s="5">
        <v>2894862.3743120502</v>
      </c>
      <c r="P165" s="5">
        <v>2931381.22785242</v>
      </c>
      <c r="Q165" s="5">
        <v>2954267.25657538</v>
      </c>
      <c r="R165" s="5">
        <v>3019379.7554216199</v>
      </c>
      <c r="S165" s="5">
        <v>3085583.1811192599</v>
      </c>
      <c r="T165" s="5">
        <v>3128538.8452101401</v>
      </c>
      <c r="U165" s="5">
        <v>3119078.68534235</v>
      </c>
      <c r="V165" s="5">
        <v>3118767.2564861798</v>
      </c>
      <c r="W165" s="5">
        <v>3154249.94757884</v>
      </c>
      <c r="X165" s="5">
        <v>3179027.8584218398</v>
      </c>
      <c r="Y165" s="5">
        <v>3195854.1121233199</v>
      </c>
      <c r="Z165" s="5">
        <v>3278417.8833323698</v>
      </c>
      <c r="AA165" s="5">
        <v>3276907.40160701</v>
      </c>
      <c r="AB165" s="5">
        <v>3276226.0825844998</v>
      </c>
      <c r="AC165" s="5">
        <v>3340951.7894426701</v>
      </c>
      <c r="AD165" s="5">
        <v>3341165.2484009601</v>
      </c>
      <c r="AE165" s="5">
        <v>3343680.5371870799</v>
      </c>
      <c r="AF165" s="5">
        <v>3382914.9694184698</v>
      </c>
      <c r="AG165" s="5">
        <v>3419441.0963908499</v>
      </c>
      <c r="AH165" s="5">
        <v>3438695.3329912801</v>
      </c>
      <c r="AI165" s="5">
        <v>3451537.6126299198</v>
      </c>
      <c r="AJ165" s="5">
        <v>3442686.6473497301</v>
      </c>
      <c r="AK165" s="5">
        <v>3433062.7221598499</v>
      </c>
      <c r="AL165" s="5">
        <v>3440877.6644569002</v>
      </c>
      <c r="AM165" s="5">
        <v>3458778.1361415698</v>
      </c>
      <c r="AN165" s="5">
        <v>3466145.7682790402</v>
      </c>
      <c r="AO165" s="5">
        <v>3470996.1265091901</v>
      </c>
      <c r="AP165" s="5">
        <v>3480783.5999563802</v>
      </c>
      <c r="AQ165" s="5">
        <v>3427009.417442</v>
      </c>
      <c r="AR165" s="5">
        <v>3451120.91537034</v>
      </c>
      <c r="AS165" s="5">
        <v>3427075.9490453098</v>
      </c>
      <c r="AT165" s="5">
        <v>3419833.5468134298</v>
      </c>
      <c r="AU165" s="5">
        <v>3434121.6915262998</v>
      </c>
      <c r="AV165" s="5">
        <v>3434326.6190399299</v>
      </c>
      <c r="AW165" s="5">
        <v>3426072.0358116301</v>
      </c>
      <c r="AX165" s="5">
        <v>3397192.1537487302</v>
      </c>
      <c r="AY165" s="5">
        <v>3417136.1358675398</v>
      </c>
      <c r="AZ165" s="5">
        <v>3352409.7000391702</v>
      </c>
      <c r="BA165" s="5">
        <v>3353976.0937641398</v>
      </c>
      <c r="BB165" s="5">
        <v>3322739.2710096701</v>
      </c>
      <c r="BC165" s="5">
        <v>3291995.6515375199</v>
      </c>
      <c r="BD165" s="5">
        <v>3292708.2777134799</v>
      </c>
      <c r="BE165" s="5">
        <v>3318948.8456400102</v>
      </c>
      <c r="BF165" s="5">
        <v>3361529.7311656498</v>
      </c>
      <c r="BG165" s="5">
        <v>3355220.92472177</v>
      </c>
      <c r="BH165" s="5">
        <v>3377085.4813844999</v>
      </c>
      <c r="BI165" s="5">
        <v>3344126.1693584602</v>
      </c>
      <c r="BJ165" s="5">
        <v>3361044.5963706998</v>
      </c>
      <c r="BK165" s="5">
        <v>3361876.4542286699</v>
      </c>
      <c r="BL165" s="5">
        <v>3350384.30486371</v>
      </c>
      <c r="BM165" s="5">
        <v>3335202.1098839799</v>
      </c>
      <c r="BN165" s="5">
        <v>3310330.3230082202</v>
      </c>
      <c r="BO165" s="5">
        <v>3302535.2283367999</v>
      </c>
      <c r="BP165" s="5">
        <v>3311281.0208200999</v>
      </c>
      <c r="BQ165" s="5">
        <v>3347672.64533344</v>
      </c>
      <c r="BR165" s="5">
        <v>3345917.7019300698</v>
      </c>
      <c r="BS165" s="5">
        <v>3368383.8496965799</v>
      </c>
      <c r="BT165" s="5">
        <v>3365385.5839013499</v>
      </c>
      <c r="BU165" s="5">
        <v>3381405.15486091</v>
      </c>
      <c r="BV165" s="5">
        <v>3382034.3444032501</v>
      </c>
      <c r="BW165" s="5">
        <v>3395410.9301507599</v>
      </c>
      <c r="BX165" s="5">
        <v>3424350.7281966801</v>
      </c>
      <c r="BY165" s="5">
        <v>3434638.7391248802</v>
      </c>
      <c r="BZ165" s="5">
        <v>3467260.3547541001</v>
      </c>
      <c r="CA165" s="5">
        <v>3468927.7407977199</v>
      </c>
      <c r="CB165" s="5">
        <v>3352551.3884484698</v>
      </c>
      <c r="CC165" s="5">
        <v>3446335.2432881002</v>
      </c>
      <c r="CD165" s="5">
        <v>3484907.6316285902</v>
      </c>
      <c r="CE165" s="5">
        <v>3485131.0789457201</v>
      </c>
      <c r="CF165" s="5">
        <v>3508707.1120746098</v>
      </c>
      <c r="CG165" s="5">
        <v>3533674.46670553</v>
      </c>
    </row>
    <row r="166" spans="2:86">
      <c r="B166" t="s">
        <v>266</v>
      </c>
      <c r="C166" s="10">
        <v>7.8927584460009097</v>
      </c>
      <c r="D166" s="10">
        <v>7.6470205943451317</v>
      </c>
      <c r="E166" s="10">
        <v>6.9720448333479474</v>
      </c>
      <c r="F166" s="10">
        <v>7.7834004261092495</v>
      </c>
      <c r="G166" s="10">
        <v>7.0451861190963569</v>
      </c>
      <c r="H166" s="10">
        <v>7.1019430299188429</v>
      </c>
      <c r="I166" s="10">
        <v>7.8776663462521626</v>
      </c>
      <c r="J166" s="10">
        <v>7.1755418317553321</v>
      </c>
      <c r="K166" s="10">
        <v>7.318203138492235</v>
      </c>
      <c r="L166" s="10">
        <v>7.1624326807444021</v>
      </c>
      <c r="M166" s="10">
        <v>7.6261808436922456</v>
      </c>
      <c r="N166" s="10">
        <v>7.3605059887175779</v>
      </c>
      <c r="O166" s="10">
        <v>6.8425965523662118</v>
      </c>
      <c r="P166" s="10">
        <v>6.9219388049419681</v>
      </c>
      <c r="Q166" s="10">
        <v>6.6950146628271812</v>
      </c>
      <c r="R166" s="10">
        <v>7.1488223537040358</v>
      </c>
      <c r="S166" s="10">
        <v>7.8570658287327388</v>
      </c>
      <c r="T166" s="10">
        <v>6.9284536307260574</v>
      </c>
      <c r="U166" s="10">
        <v>6.4525617827835156</v>
      </c>
      <c r="V166" s="10">
        <v>5.9950242074209275</v>
      </c>
      <c r="W166" s="10">
        <v>5.5515976707833214</v>
      </c>
      <c r="X166" s="10">
        <v>6.8045380357709266</v>
      </c>
      <c r="Y166" s="10">
        <v>6.2128763374988276</v>
      </c>
      <c r="Z166" s="10">
        <v>6.5784729179607186</v>
      </c>
      <c r="AA166" s="10">
        <v>6.1472831166394739</v>
      </c>
      <c r="AB166" s="10">
        <v>6.0095921911539785</v>
      </c>
      <c r="AC166" s="10">
        <v>6.2499205489552034</v>
      </c>
      <c r="AD166" s="10">
        <v>6.6625842191983589</v>
      </c>
      <c r="AE166" s="10">
        <v>7.5629261063578186</v>
      </c>
      <c r="AF166" s="10">
        <v>8.5313043232180057</v>
      </c>
      <c r="AG166" s="10">
        <v>8.7289364119764006</v>
      </c>
      <c r="AH166" s="10">
        <v>10.275191508283733</v>
      </c>
      <c r="AI166" s="10">
        <v>13.032695318874984</v>
      </c>
      <c r="AJ166" s="10">
        <v>13.34783711511141</v>
      </c>
      <c r="AK166" s="10">
        <v>14.623070388566209</v>
      </c>
      <c r="AL166" s="10">
        <v>14.699900869813781</v>
      </c>
      <c r="AM166" s="10">
        <v>15.528195503217606</v>
      </c>
      <c r="AN166" s="10">
        <v>16.204961887374051</v>
      </c>
      <c r="AO166" s="10">
        <v>16.219095496289299</v>
      </c>
      <c r="AP166" s="10">
        <v>15.737054316067264</v>
      </c>
      <c r="AQ166" s="10">
        <v>14.785240311174091</v>
      </c>
      <c r="AR166" s="10">
        <v>15.690057187330003</v>
      </c>
      <c r="AS166" s="10">
        <v>17.081450422153583</v>
      </c>
      <c r="AT166" s="10">
        <v>17.947542426408297</v>
      </c>
      <c r="AU166" s="10">
        <v>18.344566176088591</v>
      </c>
      <c r="AV166" s="10">
        <v>18.625505568143687</v>
      </c>
      <c r="AW166" s="10">
        <v>18.740886408595387</v>
      </c>
      <c r="AX166" s="10">
        <v>19.352795376878074</v>
      </c>
      <c r="AY166" s="10"/>
      <c r="AZ166" s="10"/>
      <c r="BA166" s="10">
        <v>19.956872511285983</v>
      </c>
      <c r="BB166" s="10">
        <v>20.308924145107866</v>
      </c>
      <c r="BC166" s="10">
        <v>19.936792809358842</v>
      </c>
      <c r="BD166" s="10">
        <v>19.17489949980455</v>
      </c>
      <c r="BE166" s="10">
        <v>18.20360368535837</v>
      </c>
      <c r="BF166" s="10">
        <v>17.956045007703128</v>
      </c>
      <c r="BG166" s="10">
        <v>17.345764216925929</v>
      </c>
      <c r="BH166" s="10">
        <v>17.866528085436322</v>
      </c>
      <c r="BI166" s="10">
        <v>16.933827826271379</v>
      </c>
      <c r="BJ166" s="10">
        <v>16.474066177525025</v>
      </c>
      <c r="BK166" s="10">
        <v>16.870325306569836</v>
      </c>
      <c r="BL166" s="10">
        <v>16.460442471751758</v>
      </c>
      <c r="BM166" s="10">
        <v>15.752523365960064</v>
      </c>
      <c r="BN166" s="10">
        <v>14.472947419214464</v>
      </c>
      <c r="BO166" s="10">
        <v>13.865711829886626</v>
      </c>
      <c r="BP166" s="10">
        <v>13.231501695376355</v>
      </c>
      <c r="BQ166" s="10">
        <v>12.649974617850871</v>
      </c>
      <c r="BR166" s="10">
        <v>13.682565579864681</v>
      </c>
      <c r="BS166" s="10">
        <v>13.067384725230498</v>
      </c>
      <c r="BT166" s="10">
        <v>12.253277540763092</v>
      </c>
      <c r="BU166" s="10">
        <v>12.045976124184822</v>
      </c>
      <c r="BV166" s="10">
        <v>11.569751376328423</v>
      </c>
      <c r="BW166" s="10">
        <v>11.393207897044162</v>
      </c>
      <c r="BX166" s="10">
        <v>10.778720852257614</v>
      </c>
      <c r="BY166" s="10">
        <v>10.479099932510826</v>
      </c>
      <c r="BZ166" s="10">
        <v>10.001802303386917</v>
      </c>
      <c r="CA166" s="10">
        <v>10.888183123461829</v>
      </c>
      <c r="CB166" s="10">
        <v>12.780677618419775</v>
      </c>
      <c r="CC166" s="10">
        <v>13.321368104823982</v>
      </c>
      <c r="CD166" s="10">
        <v>13.544060223601386</v>
      </c>
      <c r="CE166" s="10">
        <v>12.015716311749149</v>
      </c>
      <c r="CF166" s="10">
        <v>12.265638035093556</v>
      </c>
      <c r="CG166" s="10">
        <v>11.909314884079654</v>
      </c>
    </row>
    <row r="167" spans="2:86">
      <c r="B167" t="s">
        <v>265</v>
      </c>
      <c r="C167" s="10">
        <v>0.58618404342176988</v>
      </c>
      <c r="D167" s="10">
        <v>0.38419562751326236</v>
      </c>
      <c r="E167" s="10">
        <v>0.6512994227739195</v>
      </c>
      <c r="F167" s="10">
        <v>0.47554599063112785</v>
      </c>
      <c r="G167" s="10">
        <v>0.39161570542279095</v>
      </c>
      <c r="H167" s="10">
        <v>0.3638512104797838</v>
      </c>
      <c r="I167" s="10">
        <v>0.4548845597372308</v>
      </c>
      <c r="J167" s="10">
        <v>0.49970733586266836</v>
      </c>
      <c r="K167" s="10">
        <v>0.48670344125339193</v>
      </c>
      <c r="L167" s="10">
        <v>0.51464277286424187</v>
      </c>
      <c r="M167" s="10">
        <v>0.41213746073732294</v>
      </c>
      <c r="N167" s="10">
        <v>0.49883866843929831</v>
      </c>
      <c r="O167" s="10">
        <v>0.54235636188469027</v>
      </c>
      <c r="P167" s="10">
        <v>0.59500670711532622</v>
      </c>
      <c r="Q167" s="10">
        <v>0.64843026187522979</v>
      </c>
      <c r="R167" s="10">
        <v>0.52023658739560508</v>
      </c>
      <c r="S167" s="10">
        <v>0.5770371126748608</v>
      </c>
      <c r="T167" s="10">
        <v>0.5960935664269934</v>
      </c>
      <c r="U167" s="10">
        <v>0.54073320586521545</v>
      </c>
      <c r="V167" s="10">
        <v>0.71005169145638147</v>
      </c>
      <c r="W167" s="10">
        <v>0.73962295034580428</v>
      </c>
      <c r="X167" s="10">
        <v>0.7576549927815609</v>
      </c>
      <c r="Y167" s="10">
        <v>0.82791724381198573</v>
      </c>
      <c r="Z167" s="10">
        <v>0.78618511595532803</v>
      </c>
      <c r="AA167" s="10">
        <v>0.89287371874588006</v>
      </c>
      <c r="AB167" s="10">
        <v>0.91569384633189888</v>
      </c>
      <c r="AC167" s="10">
        <v>0.84806678864264695</v>
      </c>
      <c r="AD167" s="10">
        <v>0.93158739270659696</v>
      </c>
      <c r="AE167" s="10">
        <v>0.70623339684960396</v>
      </c>
      <c r="AF167" s="10">
        <v>0.64471940411558259</v>
      </c>
      <c r="AG167" s="10">
        <v>0.6414794701307549</v>
      </c>
      <c r="AH167" s="10">
        <v>0.57009736413873835</v>
      </c>
      <c r="AI167" s="10">
        <v>0.52001624875993713</v>
      </c>
      <c r="AJ167" s="10">
        <v>0.67225725033288553</v>
      </c>
      <c r="AK167" s="10">
        <v>0.29678933039134792</v>
      </c>
      <c r="AL167" s="10">
        <v>0.46974772482548283</v>
      </c>
      <c r="AM167" s="10">
        <v>0.53655482399876886</v>
      </c>
      <c r="AN167" s="10">
        <v>0.48565574618951296</v>
      </c>
      <c r="AO167" s="10">
        <v>0.47114129488767381</v>
      </c>
      <c r="AP167" s="10">
        <v>0.43825665998385732</v>
      </c>
      <c r="AQ167" s="10">
        <v>0.52447496975359842</v>
      </c>
      <c r="AR167" s="10">
        <v>0.56311825559180517</v>
      </c>
      <c r="AS167" s="10">
        <v>0.6922715347199716</v>
      </c>
      <c r="AT167" s="10">
        <v>0.49001247635392348</v>
      </c>
      <c r="AU167" s="10">
        <v>0.46458898846360269</v>
      </c>
      <c r="AV167" s="10">
        <v>0.40484433842844825</v>
      </c>
      <c r="AW167" s="10">
        <v>0.37343163226482823</v>
      </c>
      <c r="AX167" s="10">
        <v>0.41498124090001715</v>
      </c>
      <c r="AY167" s="10"/>
      <c r="AZ167" s="10"/>
      <c r="BA167" s="10">
        <v>0.52855865922105949</v>
      </c>
      <c r="BB167" s="10">
        <v>0.40595909153647952</v>
      </c>
      <c r="BC167" s="10">
        <v>0.4060247063792593</v>
      </c>
      <c r="BD167" s="10">
        <v>0.36084179935739158</v>
      </c>
      <c r="BE167" s="10">
        <v>0.3681922377671305</v>
      </c>
      <c r="BF167" s="10">
        <v>0.40832087797262495</v>
      </c>
      <c r="BG167" s="10">
        <v>0.43830570510124894</v>
      </c>
      <c r="BH167" s="10">
        <v>0.42637598556911349</v>
      </c>
      <c r="BI167" s="10">
        <v>0.44841924441873515</v>
      </c>
      <c r="BJ167" s="10">
        <v>0.44612305301333238</v>
      </c>
      <c r="BK167" s="10">
        <v>0.43629489189728937</v>
      </c>
      <c r="BL167" s="10">
        <v>0.52145670832965818</v>
      </c>
      <c r="BM167" s="10">
        <v>0.4828104802330393</v>
      </c>
      <c r="BN167" s="10">
        <v>0.58904633622835822</v>
      </c>
      <c r="BO167" s="10">
        <v>0.52746237464340251</v>
      </c>
      <c r="BP167" s="10">
        <v>0.54259875907171251</v>
      </c>
      <c r="BQ167" s="10">
        <v>0.52216232515763494</v>
      </c>
      <c r="BR167" s="10">
        <v>0.57055123267016283</v>
      </c>
      <c r="BS167" s="10">
        <v>0.62597727007988546</v>
      </c>
      <c r="BT167" s="10">
        <v>0.62333374478904047</v>
      </c>
      <c r="BU167" s="10">
        <v>0.76130857956161735</v>
      </c>
      <c r="BV167" s="10">
        <v>0.74305401223742074</v>
      </c>
      <c r="BW167" s="10">
        <v>0.63105851762684928</v>
      </c>
      <c r="BX167" s="10">
        <v>0.71442901601532915</v>
      </c>
      <c r="BY167" s="10">
        <v>0.72435012241333219</v>
      </c>
      <c r="BZ167" s="10">
        <v>0.66151099717709716</v>
      </c>
      <c r="CA167" s="10">
        <v>0.70734357660238489</v>
      </c>
      <c r="CB167" s="10">
        <v>0.47754130727017424</v>
      </c>
      <c r="CC167" s="10">
        <v>0.50529290633984758</v>
      </c>
      <c r="CD167" s="10">
        <v>0.53106985867235024</v>
      </c>
      <c r="CE167" s="10">
        <v>0.69125168374986712</v>
      </c>
      <c r="CF167" s="10">
        <v>0.74587379235330442</v>
      </c>
      <c r="CG167" s="10">
        <v>0.62535278481326717</v>
      </c>
    </row>
    <row r="169" spans="2:86">
      <c r="B169" t="s">
        <v>330</v>
      </c>
    </row>
    <row r="170" spans="2:86">
      <c r="B170" t="s">
        <v>291</v>
      </c>
    </row>
    <row r="172" spans="2:86">
      <c r="B172" s="2"/>
    </row>
    <row r="173" spans="2:86">
      <c r="B173" s="2" t="s">
        <v>325</v>
      </c>
    </row>
    <row r="174" spans="2:86">
      <c r="B174" t="s">
        <v>184</v>
      </c>
    </row>
    <row r="175" spans="2:86">
      <c r="C175" s="6" t="s">
        <v>295</v>
      </c>
      <c r="D175" s="6" t="s">
        <v>296</v>
      </c>
      <c r="E175" s="6" t="s">
        <v>297</v>
      </c>
      <c r="F175" s="6" t="s">
        <v>298</v>
      </c>
      <c r="G175" s="6" t="s">
        <v>299</v>
      </c>
      <c r="H175" s="6" t="s">
        <v>300</v>
      </c>
      <c r="I175" s="6" t="s">
        <v>301</v>
      </c>
      <c r="J175" s="6" t="s">
        <v>302</v>
      </c>
      <c r="K175" s="6" t="s">
        <v>303</v>
      </c>
      <c r="L175" s="6" t="s">
        <v>304</v>
      </c>
      <c r="M175" s="6" t="s">
        <v>305</v>
      </c>
      <c r="N175" s="6" t="s">
        <v>306</v>
      </c>
      <c r="O175" s="6" t="s">
        <v>307</v>
      </c>
      <c r="P175" s="6" t="s">
        <v>308</v>
      </c>
      <c r="Q175" s="6" t="s">
        <v>309</v>
      </c>
      <c r="R175" s="6" t="s">
        <v>310</v>
      </c>
      <c r="S175" s="22" t="s">
        <v>169</v>
      </c>
      <c r="T175" s="22" t="s">
        <v>170</v>
      </c>
      <c r="U175" s="22" t="s">
        <v>171</v>
      </c>
      <c r="V175" s="22" t="s">
        <v>172</v>
      </c>
      <c r="W175" s="22" t="s">
        <v>173</v>
      </c>
      <c r="X175" s="22" t="s">
        <v>174</v>
      </c>
      <c r="Y175" s="22" t="s">
        <v>175</v>
      </c>
      <c r="Z175" s="22" t="s">
        <v>176</v>
      </c>
      <c r="AA175" s="22" t="s">
        <v>177</v>
      </c>
      <c r="AB175" s="22" t="s">
        <v>178</v>
      </c>
      <c r="AC175" s="22" t="s">
        <v>179</v>
      </c>
      <c r="AD175" s="22" t="s">
        <v>180</v>
      </c>
      <c r="AE175" s="22" t="s">
        <v>13</v>
      </c>
      <c r="AF175" s="22" t="s">
        <v>14</v>
      </c>
      <c r="AG175" s="22" t="s">
        <v>15</v>
      </c>
      <c r="AH175" s="22" t="s">
        <v>16</v>
      </c>
      <c r="AI175" s="22" t="s">
        <v>17</v>
      </c>
      <c r="AJ175" s="22" t="s">
        <v>18</v>
      </c>
      <c r="AK175" s="22" t="s">
        <v>19</v>
      </c>
      <c r="AL175" s="22" t="s">
        <v>20</v>
      </c>
      <c r="AM175" s="22" t="s">
        <v>21</v>
      </c>
      <c r="AN175" s="22" t="s">
        <v>22</v>
      </c>
      <c r="AO175" s="22" t="s">
        <v>23</v>
      </c>
      <c r="AP175" s="22" t="s">
        <v>24</v>
      </c>
      <c r="AQ175" s="22" t="s">
        <v>25</v>
      </c>
      <c r="AR175" s="22" t="s">
        <v>26</v>
      </c>
      <c r="AS175" s="22" t="s">
        <v>27</v>
      </c>
      <c r="AT175" s="22" t="s">
        <v>28</v>
      </c>
      <c r="AU175" s="22" t="s">
        <v>29</v>
      </c>
      <c r="AV175" s="22" t="s">
        <v>30</v>
      </c>
      <c r="AW175" s="22" t="s">
        <v>31</v>
      </c>
      <c r="AX175" s="22" t="s">
        <v>32</v>
      </c>
      <c r="AY175" s="22" t="s">
        <v>33</v>
      </c>
      <c r="AZ175" s="22" t="s">
        <v>34</v>
      </c>
      <c r="BA175" s="22" t="s">
        <v>35</v>
      </c>
      <c r="BB175" s="22" t="s">
        <v>36</v>
      </c>
      <c r="BC175" s="22" t="s">
        <v>37</v>
      </c>
      <c r="BD175" s="22" t="s">
        <v>38</v>
      </c>
      <c r="BE175" s="22" t="s">
        <v>39</v>
      </c>
      <c r="BF175" s="22" t="s">
        <v>40</v>
      </c>
      <c r="BG175" s="22" t="s">
        <v>41</v>
      </c>
      <c r="BH175" s="22" t="s">
        <v>42</v>
      </c>
      <c r="BI175" s="22" t="s">
        <v>43</v>
      </c>
      <c r="BJ175" s="22" t="s">
        <v>44</v>
      </c>
      <c r="BK175" s="22" t="s">
        <v>45</v>
      </c>
      <c r="BL175" s="22" t="s">
        <v>46</v>
      </c>
      <c r="BM175" s="22" t="s">
        <v>47</v>
      </c>
      <c r="BN175" s="22" t="s">
        <v>48</v>
      </c>
      <c r="BO175" s="22" t="s">
        <v>49</v>
      </c>
      <c r="BP175" s="22" t="s">
        <v>50</v>
      </c>
      <c r="BQ175" s="22" t="s">
        <v>51</v>
      </c>
      <c r="BR175" s="22" t="s">
        <v>52</v>
      </c>
      <c r="BS175" s="22" t="s">
        <v>53</v>
      </c>
      <c r="BT175" s="22" t="s">
        <v>54</v>
      </c>
      <c r="BU175" s="22" t="s">
        <v>55</v>
      </c>
      <c r="BV175" s="22" t="s">
        <v>56</v>
      </c>
      <c r="BW175" s="22" t="s">
        <v>57</v>
      </c>
      <c r="BX175" s="22" t="s">
        <v>58</v>
      </c>
      <c r="BY175" s="22" t="s">
        <v>59</v>
      </c>
      <c r="BZ175" s="22" t="s">
        <v>60</v>
      </c>
      <c r="CA175" s="22" t="s">
        <v>61</v>
      </c>
      <c r="CB175" s="22" t="s">
        <v>62</v>
      </c>
      <c r="CC175" s="22" t="s">
        <v>63</v>
      </c>
      <c r="CD175" s="22" t="s">
        <v>64</v>
      </c>
      <c r="CE175" s="22" t="s">
        <v>65</v>
      </c>
      <c r="CF175" s="22" t="s">
        <v>66</v>
      </c>
      <c r="CG175" s="22" t="s">
        <v>67</v>
      </c>
      <c r="CH175" s="22" t="s">
        <v>68</v>
      </c>
    </row>
    <row r="176" spans="2:86">
      <c r="B176" t="s">
        <v>294</v>
      </c>
      <c r="C176" s="5">
        <v>53233.527398216102</v>
      </c>
      <c r="D176" s="5">
        <v>51485.889232876601</v>
      </c>
      <c r="E176" s="5">
        <v>56723.964875790101</v>
      </c>
      <c r="F176" s="5">
        <v>58558.675700092601</v>
      </c>
      <c r="G176" s="5">
        <v>62199.394766477199</v>
      </c>
      <c r="H176" s="5">
        <v>64623.097242979602</v>
      </c>
      <c r="I176" s="5">
        <v>58951.774195808903</v>
      </c>
      <c r="J176" s="5">
        <v>65314.3001006208</v>
      </c>
      <c r="K176" s="5">
        <v>65510.151293516297</v>
      </c>
      <c r="L176" s="5">
        <v>59787.485664625397</v>
      </c>
      <c r="M176" s="5">
        <v>62625.4167621179</v>
      </c>
      <c r="N176" s="5">
        <v>64505.979505454503</v>
      </c>
      <c r="O176" s="5">
        <v>68047.483698469296</v>
      </c>
      <c r="P176" s="5">
        <v>68793.939514645594</v>
      </c>
      <c r="Q176" s="5">
        <v>64542.645675599801</v>
      </c>
      <c r="R176" s="5">
        <v>61458.691495441002</v>
      </c>
      <c r="S176" s="5">
        <v>53606.975047104803</v>
      </c>
      <c r="T176" s="5">
        <v>52211.388612444302</v>
      </c>
      <c r="U176" s="5">
        <v>49151.157233799</v>
      </c>
      <c r="V176" s="5">
        <v>47218.449116424701</v>
      </c>
      <c r="W176" s="5">
        <v>48792.657931501002</v>
      </c>
      <c r="X176" s="5">
        <v>54274.858091991002</v>
      </c>
      <c r="Y176" s="5">
        <v>52120.886722428899</v>
      </c>
      <c r="Z176" s="5">
        <v>52374.409717130897</v>
      </c>
      <c r="AA176" s="5">
        <v>47087.166016385097</v>
      </c>
      <c r="AB176" s="5">
        <v>45601.978409285301</v>
      </c>
      <c r="AC176" s="5">
        <v>57538.540144302096</v>
      </c>
      <c r="AD176" s="5">
        <v>57371.827342284203</v>
      </c>
      <c r="AE176" s="5">
        <v>64013.053486802499</v>
      </c>
      <c r="AF176" s="5">
        <v>82874.982522263002</v>
      </c>
      <c r="AG176" s="5">
        <v>99119.870593546802</v>
      </c>
      <c r="AH176" s="5">
        <v>109687.619580618</v>
      </c>
      <c r="AI176" s="5">
        <v>133839.93134053799</v>
      </c>
      <c r="AJ176" s="5">
        <v>147519.65659448301</v>
      </c>
      <c r="AK176" s="5">
        <v>147452.75766525001</v>
      </c>
      <c r="AL176" s="5">
        <v>154614.87698013199</v>
      </c>
      <c r="AM176" s="5">
        <v>160135.28059374401</v>
      </c>
      <c r="AN176" s="5">
        <v>155289.17278736801</v>
      </c>
      <c r="AO176" s="5">
        <v>172148.79871639199</v>
      </c>
      <c r="AP176" s="5">
        <v>178752.30186476401</v>
      </c>
      <c r="AQ176" s="5">
        <v>180442.677467</v>
      </c>
      <c r="AR176" s="5">
        <v>178235.973962435</v>
      </c>
      <c r="AS176" s="5">
        <v>175927.19979822499</v>
      </c>
      <c r="AT176" s="5">
        <v>189576.74402459001</v>
      </c>
      <c r="AU176" s="5">
        <v>189971.75953799099</v>
      </c>
      <c r="AV176" s="5">
        <v>196322.15901245899</v>
      </c>
      <c r="AW176" s="5">
        <v>208183.61752471499</v>
      </c>
      <c r="AX176" s="5">
        <v>208662.40462292399</v>
      </c>
      <c r="AY176" s="5">
        <v>211158.090764566</v>
      </c>
      <c r="AZ176" s="5">
        <v>214610.64872054299</v>
      </c>
      <c r="BA176" s="5">
        <v>210736.40722492099</v>
      </c>
      <c r="BB176" s="5">
        <v>202766.92258828599</v>
      </c>
      <c r="BC176" s="5">
        <v>196835.49308442001</v>
      </c>
      <c r="BD176" s="5">
        <v>188754.46073008201</v>
      </c>
      <c r="BE176" s="5">
        <v>188499.07385628499</v>
      </c>
      <c r="BF176" s="5">
        <v>193613.60797449399</v>
      </c>
      <c r="BG176" s="5">
        <v>182955.19243782299</v>
      </c>
      <c r="BH176" s="5">
        <v>183095.95853041601</v>
      </c>
      <c r="BI176" s="5">
        <v>163815.30426944801</v>
      </c>
      <c r="BJ176" s="5">
        <v>162193.89512825999</v>
      </c>
      <c r="BK176" s="5">
        <v>149587.383274063</v>
      </c>
      <c r="BL176" s="5">
        <v>138466.188114116</v>
      </c>
      <c r="BM176" s="5">
        <v>138608.94912337701</v>
      </c>
      <c r="BN176" s="5">
        <v>128022.59348536401</v>
      </c>
      <c r="BO176" s="5">
        <v>132350.29356279</v>
      </c>
      <c r="BP176" s="5">
        <v>131393.39592431</v>
      </c>
      <c r="BQ176" s="5">
        <v>128355.416281221</v>
      </c>
      <c r="BR176" s="5">
        <v>119599.81230477001</v>
      </c>
      <c r="BS176" s="5">
        <v>125950.198438733</v>
      </c>
      <c r="BT176" s="5">
        <v>123594.500827517</v>
      </c>
      <c r="BU176" s="5">
        <v>115734.397137167</v>
      </c>
      <c r="BV176" s="5">
        <v>111348.596099598</v>
      </c>
      <c r="BW176" s="5">
        <v>102342.199644575</v>
      </c>
      <c r="BX176" s="5">
        <v>103748.54241686501</v>
      </c>
      <c r="BY176" s="5">
        <v>101576.40718040901</v>
      </c>
      <c r="BZ176" s="5">
        <v>114447.65041540501</v>
      </c>
      <c r="CA176" s="5">
        <v>114140.406198304</v>
      </c>
      <c r="CB176" s="5">
        <v>117629.096766138</v>
      </c>
      <c r="CC176" s="5">
        <v>128291.49275587899</v>
      </c>
      <c r="CD176" s="5">
        <v>107375.68757071201</v>
      </c>
      <c r="CE176" s="5">
        <v>114575.15909099601</v>
      </c>
      <c r="CF176" s="5">
        <v>106297.434756737</v>
      </c>
      <c r="CG176" s="5">
        <v>111131.28898892101</v>
      </c>
    </row>
    <row r="177" spans="2:86">
      <c r="B177" t="s">
        <v>311</v>
      </c>
      <c r="C177" s="5">
        <v>932.22090886868205</v>
      </c>
      <c r="D177" s="5">
        <v>699.42622955240302</v>
      </c>
      <c r="E177" s="5">
        <v>1427.8414580743599</v>
      </c>
      <c r="F177" s="5">
        <v>2072.7738251763799</v>
      </c>
      <c r="G177" s="5">
        <v>1145.06060924198</v>
      </c>
      <c r="H177" s="5">
        <v>1667.1287380988999</v>
      </c>
      <c r="I177" s="5">
        <v>721.88405401703301</v>
      </c>
      <c r="J177" s="5">
        <v>1293.14639289355</v>
      </c>
      <c r="K177" s="5">
        <v>1875.5642797799298</v>
      </c>
      <c r="L177" s="5">
        <v>1868.1344076966</v>
      </c>
      <c r="M177" s="5">
        <v>1534.36101286915</v>
      </c>
      <c r="N177" s="5">
        <v>1001.14067778197</v>
      </c>
      <c r="O177" s="5">
        <v>1098.93758459335</v>
      </c>
      <c r="P177" s="5">
        <v>883.56474509331099</v>
      </c>
      <c r="Q177" s="5">
        <v>1133.9986197272999</v>
      </c>
      <c r="R177" s="5">
        <v>1400.9239571584001</v>
      </c>
      <c r="S177" s="5">
        <v>2089.0025193152801</v>
      </c>
      <c r="T177" s="5">
        <v>2918.1698339648601</v>
      </c>
      <c r="U177" s="5">
        <v>3383.4966660271098</v>
      </c>
      <c r="V177" s="5">
        <v>1465.4308736435798</v>
      </c>
      <c r="W177" s="5">
        <v>2684.5340207013801</v>
      </c>
      <c r="X177" s="5">
        <v>3521.5153079683901</v>
      </c>
      <c r="Y177" s="5">
        <v>3427.57480016416</v>
      </c>
      <c r="Z177" s="5">
        <v>3043.83310026143</v>
      </c>
      <c r="AA177" s="5">
        <v>1852.2805510841499</v>
      </c>
      <c r="AB177" s="5">
        <v>2802.4773571891001</v>
      </c>
      <c r="AC177" s="5">
        <v>1524.89324440462</v>
      </c>
      <c r="AD177" s="5">
        <v>2511.2082565249998</v>
      </c>
      <c r="AE177" s="5">
        <v>1851.46149240354</v>
      </c>
      <c r="AF177" s="5">
        <v>1489.3066102996499</v>
      </c>
      <c r="AG177" s="5">
        <v>2740.8186062858604</v>
      </c>
      <c r="AH177" s="5">
        <v>2290.8857382616497</v>
      </c>
      <c r="AI177" s="5">
        <v>2398.5766718875698</v>
      </c>
      <c r="AJ177" s="5">
        <v>876.38203314020507</v>
      </c>
      <c r="AK177" s="5">
        <v>1713.6565050235299</v>
      </c>
      <c r="AL177" s="5">
        <v>1590.4189409123799</v>
      </c>
      <c r="AM177" s="5">
        <v>1152.9116646469799</v>
      </c>
      <c r="AN177" s="5">
        <v>1146.05224012944</v>
      </c>
      <c r="AO177" s="5">
        <v>1012.80353650116</v>
      </c>
      <c r="AP177" s="5">
        <v>808.26690164849299</v>
      </c>
      <c r="AQ177" s="5">
        <v>797.56258047633798</v>
      </c>
      <c r="AR177" s="5">
        <v>1810.1432787859201</v>
      </c>
      <c r="AS177" s="5">
        <v>652.05388476697306</v>
      </c>
      <c r="AT177" s="5">
        <v>1230.4868517761799</v>
      </c>
      <c r="AU177" s="5">
        <v>1359.9845868616601</v>
      </c>
      <c r="AV177" s="5">
        <v>1071.74560036256</v>
      </c>
      <c r="AW177" s="5">
        <v>537.77042298834795</v>
      </c>
      <c r="AX177" s="5">
        <v>701.43828104437796</v>
      </c>
      <c r="AY177" s="5">
        <v>0</v>
      </c>
      <c r="AZ177" s="5">
        <v>0</v>
      </c>
      <c r="BA177" s="5">
        <v>660.77807295752496</v>
      </c>
      <c r="BB177" s="5">
        <v>1280.9078033791</v>
      </c>
      <c r="BC177" s="5">
        <v>413.80197831168505</v>
      </c>
      <c r="BD177" s="5">
        <v>1287.4380163313099</v>
      </c>
      <c r="BE177" s="5">
        <v>952.56173063513904</v>
      </c>
      <c r="BF177" s="5">
        <v>1202.3542272857399</v>
      </c>
      <c r="BG177" s="5">
        <v>1202.0527907035901</v>
      </c>
      <c r="BH177" s="5">
        <v>1358.4130458633199</v>
      </c>
      <c r="BI177" s="5">
        <v>1591.0146909489199</v>
      </c>
      <c r="BJ177" s="5">
        <v>1326.78888713427</v>
      </c>
      <c r="BK177" s="5">
        <v>1361.82880935495</v>
      </c>
      <c r="BL177" s="5">
        <v>1117.58955996076</v>
      </c>
      <c r="BM177" s="5">
        <v>1017.7721783300999</v>
      </c>
      <c r="BN177" s="5">
        <v>892.90133081341401</v>
      </c>
      <c r="BO177" s="5">
        <v>1046.93812393041</v>
      </c>
      <c r="BP177" s="5">
        <v>1057.1763919677398</v>
      </c>
      <c r="BQ177" s="5">
        <v>2332.5207711805201</v>
      </c>
      <c r="BR177" s="5">
        <v>1247.7004363206502</v>
      </c>
      <c r="BS177" s="5">
        <v>1160.16168331527</v>
      </c>
      <c r="BT177" s="5">
        <v>1190.2507063948899</v>
      </c>
      <c r="BU177" s="5">
        <v>1525.7800126132699</v>
      </c>
      <c r="BV177" s="5">
        <v>1368.91602326221</v>
      </c>
      <c r="BW177" s="5">
        <v>1644.56955754112</v>
      </c>
      <c r="BX177" s="5">
        <v>1995.83904987029</v>
      </c>
      <c r="BY177" s="5">
        <v>1288.7744499407502</v>
      </c>
      <c r="BZ177" s="5">
        <v>1332.3405953014899</v>
      </c>
      <c r="CA177" s="5">
        <v>823.25473064581399</v>
      </c>
      <c r="CB177" s="5">
        <v>719.80801125199105</v>
      </c>
      <c r="CC177" s="5">
        <v>723.87178714414802</v>
      </c>
      <c r="CD177" s="5">
        <v>1214.86695070525</v>
      </c>
      <c r="CE177" s="5">
        <v>2164.9276579218299</v>
      </c>
      <c r="CF177" s="5">
        <v>2224.6026260725998</v>
      </c>
      <c r="CG177" s="5">
        <v>2080.8372529513204</v>
      </c>
    </row>
    <row r="178" spans="2:86">
      <c r="B178" t="s">
        <v>182</v>
      </c>
      <c r="C178" s="5">
        <v>508227.896604512</v>
      </c>
      <c r="D178" s="5">
        <v>508762.828289703</v>
      </c>
      <c r="E178" s="5">
        <v>518078.66719465901</v>
      </c>
      <c r="F178" s="5">
        <v>522190.67909228499</v>
      </c>
      <c r="G178" s="5">
        <v>547136.32976080198</v>
      </c>
      <c r="H178" s="5">
        <v>548435.77076707</v>
      </c>
      <c r="I178" s="5">
        <v>556842.83957980794</v>
      </c>
      <c r="J178" s="5">
        <v>565344.71032328496</v>
      </c>
      <c r="K178" s="5">
        <v>574259.29289444804</v>
      </c>
      <c r="L178" s="5">
        <v>581202.19649430702</v>
      </c>
      <c r="M178" s="5">
        <v>585144.934418316</v>
      </c>
      <c r="N178" s="5">
        <v>597304.06070219097</v>
      </c>
      <c r="O178" s="5">
        <v>601739.13775121304</v>
      </c>
      <c r="P178" s="5">
        <v>609411.84372114204</v>
      </c>
      <c r="Q178" s="5">
        <v>620903.96479130699</v>
      </c>
      <c r="R178" s="5">
        <v>622279.07837044494</v>
      </c>
      <c r="S178" s="5">
        <v>616399.50259215001</v>
      </c>
      <c r="T178" s="5">
        <v>626737.67123376799</v>
      </c>
      <c r="U178" s="5">
        <v>632291.84752643702</v>
      </c>
      <c r="V178" s="5">
        <v>638059.20062407095</v>
      </c>
      <c r="W178" s="5">
        <v>647912.47395454301</v>
      </c>
      <c r="X178" s="5">
        <v>657427.97088151099</v>
      </c>
      <c r="Y178" s="5">
        <v>653236.68140345998</v>
      </c>
      <c r="Z178" s="5">
        <v>666164.08648004802</v>
      </c>
      <c r="AA178" s="5">
        <v>676287.97687991802</v>
      </c>
      <c r="AB178" s="5">
        <v>682247.05627059797</v>
      </c>
      <c r="AC178" s="5">
        <v>690399.12959636201</v>
      </c>
      <c r="AD178" s="5">
        <v>694306.24853058101</v>
      </c>
      <c r="AE178" s="5">
        <v>704962.10364447103</v>
      </c>
      <c r="AF178" s="5">
        <v>709099.46492710197</v>
      </c>
      <c r="AG178" s="5">
        <v>711868.04698117694</v>
      </c>
      <c r="AH178" s="5">
        <v>716054.39638789697</v>
      </c>
      <c r="AI178" s="5">
        <v>718779.31249260099</v>
      </c>
      <c r="AJ178" s="5">
        <v>721290.32690496102</v>
      </c>
      <c r="AK178" s="5">
        <v>712093.35482208896</v>
      </c>
      <c r="AL178" s="5">
        <v>709405.21410432202</v>
      </c>
      <c r="AM178" s="5">
        <v>723051.67387303</v>
      </c>
      <c r="AN178" s="5">
        <v>720056.64080046501</v>
      </c>
      <c r="AO178" s="5">
        <v>726023.65604104404</v>
      </c>
      <c r="AP178" s="5">
        <v>734609.06835346005</v>
      </c>
      <c r="AQ178" s="5">
        <v>720857.38764204294</v>
      </c>
      <c r="AR178" s="5">
        <v>718189.80115458905</v>
      </c>
      <c r="AS178" s="5">
        <v>722801.54085573496</v>
      </c>
      <c r="AT178" s="5">
        <v>728371.35460022395</v>
      </c>
      <c r="AU178" s="5">
        <v>726797.15364005405</v>
      </c>
      <c r="AV178" s="5">
        <v>726830.50530641002</v>
      </c>
      <c r="AW178" s="5">
        <v>726695.707729485</v>
      </c>
      <c r="AX178" s="5">
        <v>717895.71365447505</v>
      </c>
      <c r="AY178" s="5">
        <v>717324.89348293201</v>
      </c>
      <c r="AZ178" s="5">
        <v>717368.99350523797</v>
      </c>
      <c r="BA178" s="5">
        <v>725012.44050826097</v>
      </c>
      <c r="BB178" s="5">
        <v>720654.49188153294</v>
      </c>
      <c r="BC178" s="5">
        <v>721411.98584525601</v>
      </c>
      <c r="BD178" s="5">
        <v>719004.16335601197</v>
      </c>
      <c r="BE178" s="5">
        <v>713970.12448514497</v>
      </c>
      <c r="BF178" s="5">
        <v>720000.69623899797</v>
      </c>
      <c r="BG178" s="5">
        <v>699987.33985078905</v>
      </c>
      <c r="BH178" s="5">
        <v>707870.78656793397</v>
      </c>
      <c r="BI178" s="5">
        <v>696526.12287889596</v>
      </c>
      <c r="BJ178" s="5">
        <v>698971.85534079198</v>
      </c>
      <c r="BK178" s="5">
        <v>696116.05255060503</v>
      </c>
      <c r="BL178" s="5">
        <v>697401.70259750995</v>
      </c>
      <c r="BM178" s="5">
        <v>700377.38763728202</v>
      </c>
      <c r="BN178" s="5">
        <v>697714.85083432205</v>
      </c>
      <c r="BO178" s="5">
        <v>706955.02652574203</v>
      </c>
      <c r="BP178" s="5">
        <v>705058.56579677202</v>
      </c>
      <c r="BQ178" s="5">
        <v>706300.697878837</v>
      </c>
      <c r="BR178" s="5">
        <v>702670.15115544398</v>
      </c>
      <c r="BS178" s="5">
        <v>703013.92515368096</v>
      </c>
      <c r="BT178" s="5">
        <v>706376.36615613697</v>
      </c>
      <c r="BU178" s="5">
        <v>705424.80768039101</v>
      </c>
      <c r="BV178" s="5">
        <v>712743.36708255904</v>
      </c>
      <c r="BW178" s="5">
        <v>710283.37970587797</v>
      </c>
      <c r="BX178" s="5">
        <v>712248.91970683099</v>
      </c>
      <c r="BY178" s="5">
        <v>713884.216244268</v>
      </c>
      <c r="BZ178" s="5">
        <v>721967.84157535201</v>
      </c>
      <c r="CA178" s="5">
        <v>720668.76372832595</v>
      </c>
      <c r="CB178" s="5">
        <v>691401.74740287405</v>
      </c>
      <c r="CC178" s="5">
        <v>736676.88014018699</v>
      </c>
      <c r="CD178" s="5">
        <v>711641.02659686306</v>
      </c>
      <c r="CE178" s="5">
        <v>724883.87000026798</v>
      </c>
      <c r="CF178" s="5">
        <v>735529.406781286</v>
      </c>
      <c r="CG178" s="5">
        <v>750774.91260383499</v>
      </c>
    </row>
    <row r="179" spans="2:86">
      <c r="B179" t="s">
        <v>266</v>
      </c>
      <c r="C179" s="10">
        <v>10.474341875735496</v>
      </c>
      <c r="D179" s="10">
        <v>10.119821333243941</v>
      </c>
      <c r="E179" s="10">
        <v>10.948909589916981</v>
      </c>
      <c r="F179" s="10">
        <v>11.214040779487702</v>
      </c>
      <c r="G179" s="10">
        <v>11.368171218619249</v>
      </c>
      <c r="H179" s="10">
        <v>11.783165994551098</v>
      </c>
      <c r="I179" s="10">
        <v>10.586788588373292</v>
      </c>
      <c r="J179" s="10">
        <v>11.55300454890109</v>
      </c>
      <c r="K179" s="10">
        <v>11.407765116577298</v>
      </c>
      <c r="L179" s="10">
        <v>10.286865057505167</v>
      </c>
      <c r="M179" s="10">
        <v>10.702547878052284</v>
      </c>
      <c r="N179" s="10">
        <v>10.79952134087641</v>
      </c>
      <c r="O179" s="10">
        <v>11.30846897424234</v>
      </c>
      <c r="P179" s="10">
        <v>11.288579344730408</v>
      </c>
      <c r="Q179" s="10">
        <v>10.394948226380441</v>
      </c>
      <c r="R179" s="10">
        <v>9.8763872403330932</v>
      </c>
      <c r="S179" s="10">
        <v>8.6967907698937044</v>
      </c>
      <c r="T179" s="10">
        <v>8.3306606589744767</v>
      </c>
      <c r="U179" s="10">
        <v>7.7734921660118221</v>
      </c>
      <c r="V179" s="10">
        <v>7.4003241502107366</v>
      </c>
      <c r="W179" s="10">
        <v>7.53074834841415</v>
      </c>
      <c r="X179" s="10">
        <v>8.255635673550163</v>
      </c>
      <c r="Y179" s="10">
        <v>7.9788671099192854</v>
      </c>
      <c r="Z179" s="10">
        <v>7.862088452392058</v>
      </c>
      <c r="AA179" s="10">
        <v>6.962591030173809</v>
      </c>
      <c r="AB179" s="10">
        <v>6.6840857707121133</v>
      </c>
      <c r="AC179" s="10">
        <v>8.3340980134117029</v>
      </c>
      <c r="AD179" s="10">
        <v>8.263187529091816</v>
      </c>
      <c r="AE179" s="10">
        <v>9.0803538453870978</v>
      </c>
      <c r="AF179" s="10">
        <v>11.68735651644905</v>
      </c>
      <c r="AG179" s="10">
        <v>13.923910619936523</v>
      </c>
      <c r="AH179" s="10">
        <v>15.318336167466059</v>
      </c>
      <c r="AI179" s="10">
        <v>18.620448448412422</v>
      </c>
      <c r="AJ179" s="10">
        <v>20.452188403452769</v>
      </c>
      <c r="AK179" s="10">
        <v>20.706941957363153</v>
      </c>
      <c r="AL179" s="10">
        <v>21.795001489430131</v>
      </c>
      <c r="AM179" s="10">
        <v>22.14714195127695</v>
      </c>
      <c r="AN179" s="10">
        <v>21.566244096400215</v>
      </c>
      <c r="AO179" s="10">
        <v>23.71118313900504</v>
      </c>
      <c r="AP179" s="10">
        <v>24.33298329210886</v>
      </c>
      <c r="AQ179" s="10">
        <v>25.031674858356677</v>
      </c>
      <c r="AR179" s="10">
        <v>24.817391402091218</v>
      </c>
      <c r="AS179" s="10">
        <v>24.339627111190477</v>
      </c>
      <c r="AT179" s="10">
        <v>26.027484857451821</v>
      </c>
      <c r="AU179" s="10">
        <v>26.138209070652803</v>
      </c>
      <c r="AV179" s="10">
        <v>27.010720873595616</v>
      </c>
      <c r="AW179" s="10">
        <v>28.647976768043893</v>
      </c>
      <c r="AX179" s="10">
        <v>29.065837928007703</v>
      </c>
      <c r="AY179" s="10"/>
      <c r="AZ179" s="10"/>
      <c r="BA179" s="10">
        <v>29.066591888711159</v>
      </c>
      <c r="BB179" s="10">
        <v>28.136496042491672</v>
      </c>
      <c r="BC179" s="10">
        <v>27.28475502854225</v>
      </c>
      <c r="BD179" s="10">
        <v>26.252206920340321</v>
      </c>
      <c r="BE179" s="10">
        <v>26.401535217207389</v>
      </c>
      <c r="BF179" s="10">
        <v>26.890752882025776</v>
      </c>
      <c r="BG179" s="10">
        <v>26.136928773143548</v>
      </c>
      <c r="BH179" s="10">
        <v>25.865731713289797</v>
      </c>
      <c r="BI179" s="10">
        <v>23.518903152169408</v>
      </c>
      <c r="BJ179" s="10">
        <v>23.204638911988873</v>
      </c>
      <c r="BK179" s="10">
        <v>21.488857026923476</v>
      </c>
      <c r="BL179" s="10">
        <v>19.854581312089039</v>
      </c>
      <c r="BM179" s="10">
        <v>19.790608830329788</v>
      </c>
      <c r="BN179" s="10">
        <v>18.348841698335011</v>
      </c>
      <c r="BO179" s="10">
        <v>18.721175831115019</v>
      </c>
      <c r="BP179" s="10">
        <v>18.635813008785313</v>
      </c>
      <c r="BQ179" s="10">
        <v>18.172913699037551</v>
      </c>
      <c r="BR179" s="10">
        <v>17.02076174832596</v>
      </c>
      <c r="BS179" s="10">
        <v>17.915747317693587</v>
      </c>
      <c r="BT179" s="10">
        <v>17.496975656203897</v>
      </c>
      <c r="BU179" s="10">
        <v>16.406340672612572</v>
      </c>
      <c r="BV179" s="10">
        <v>15.622536980649333</v>
      </c>
      <c r="BW179" s="10">
        <v>14.408643446923113</v>
      </c>
      <c r="BX179" s="10">
        <v>14.56633201487606</v>
      </c>
      <c r="BY179" s="10">
        <v>14.228694915654621</v>
      </c>
      <c r="BZ179" s="10">
        <v>15.852181194896071</v>
      </c>
      <c r="CA179" s="10">
        <v>15.838123135489756</v>
      </c>
      <c r="CB179" s="10">
        <v>17.013132698606924</v>
      </c>
      <c r="CC179" s="10">
        <v>17.414893315433705</v>
      </c>
      <c r="CD179" s="10">
        <v>15.088462238355346</v>
      </c>
      <c r="CE179" s="10">
        <v>15.806002013943784</v>
      </c>
      <c r="CF179" s="10">
        <v>14.45182664033787</v>
      </c>
      <c r="CG179" s="10">
        <v>14.802211305049584</v>
      </c>
    </row>
    <row r="180" spans="2:86">
      <c r="B180" t="s">
        <v>265</v>
      </c>
      <c r="C180" s="10">
        <v>0.18342576531057855</v>
      </c>
      <c r="D180" s="10">
        <v>0.13747589066277682</v>
      </c>
      <c r="E180" s="10">
        <v>0.27560321404584553</v>
      </c>
      <c r="F180" s="10">
        <v>0.39693811248784577</v>
      </c>
      <c r="G180" s="10">
        <v>0.20928250363900705</v>
      </c>
      <c r="H180" s="10">
        <v>0.3039788480184597</v>
      </c>
      <c r="I180" s="10">
        <v>0.12963874233558695</v>
      </c>
      <c r="J180" s="10">
        <v>0.22873591443954275</v>
      </c>
      <c r="K180" s="10">
        <v>0.32660582127047422</v>
      </c>
      <c r="L180" s="10">
        <v>0.32142590288970091</v>
      </c>
      <c r="M180" s="10">
        <v>0.26221896877470807</v>
      </c>
      <c r="N180" s="10">
        <v>0.16760988977791788</v>
      </c>
      <c r="O180" s="10">
        <v>0.18262690851391852</v>
      </c>
      <c r="P180" s="10">
        <v>0.14498647412202534</v>
      </c>
      <c r="Q180" s="10">
        <v>0.18263671743639934</v>
      </c>
      <c r="R180" s="10">
        <v>0.22512792183645053</v>
      </c>
      <c r="S180" s="10">
        <v>0.33890399173431845</v>
      </c>
      <c r="T180" s="10">
        <v>0.46561264272183933</v>
      </c>
      <c r="U180" s="10">
        <v>0.53511628835063241</v>
      </c>
      <c r="V180" s="10">
        <v>0.22967004820403433</v>
      </c>
      <c r="W180" s="10">
        <v>0.41433590625540645</v>
      </c>
      <c r="X180" s="10">
        <v>0.53565036231217433</v>
      </c>
      <c r="Y180" s="10">
        <v>0.52470641924150907</v>
      </c>
      <c r="Z180" s="10">
        <v>0.45691942301254546</v>
      </c>
      <c r="AA180" s="10">
        <v>0.27388932147363038</v>
      </c>
      <c r="AB180" s="10">
        <v>0.41077163051584653</v>
      </c>
      <c r="AC180" s="10">
        <v>0.22087125823813544</v>
      </c>
      <c r="AD180" s="10">
        <v>0.36168596521199142</v>
      </c>
      <c r="AE180" s="10">
        <v>0.26263276888671955</v>
      </c>
      <c r="AF180" s="10">
        <v>0.21002788522097615</v>
      </c>
      <c r="AG180" s="10">
        <v>0.38501778776401979</v>
      </c>
      <c r="AH180" s="10">
        <v>0.31993180264207804</v>
      </c>
      <c r="AI180" s="10">
        <v>0.3337014060087129</v>
      </c>
      <c r="AJ180" s="10">
        <v>0.12150198061032355</v>
      </c>
      <c r="AK180" s="10">
        <v>0.24065054018818557</v>
      </c>
      <c r="AL180" s="10">
        <v>0.224190478064135</v>
      </c>
      <c r="AM180" s="10">
        <v>0.15945079809737561</v>
      </c>
      <c r="AN180" s="10">
        <v>0.15916140136634371</v>
      </c>
      <c r="AO180" s="10">
        <v>0.13950007387140889</v>
      </c>
      <c r="AP180" s="10">
        <v>0.11002680697369124</v>
      </c>
      <c r="AQ180" s="10">
        <v>0.11064082773503942</v>
      </c>
      <c r="AR180" s="10">
        <v>0.25204246508038197</v>
      </c>
      <c r="AS180" s="10">
        <v>9.0212021960412156E-2</v>
      </c>
      <c r="AT180" s="10">
        <v>0.16893674414908158</v>
      </c>
      <c r="AU180" s="10">
        <v>0.18712024119114695</v>
      </c>
      <c r="AV180" s="10">
        <v>0.14745468063572045</v>
      </c>
      <c r="AW180" s="10">
        <v>7.4002146602541216E-2</v>
      </c>
      <c r="AX180" s="10">
        <v>9.7707545497615525E-2</v>
      </c>
      <c r="AY180" s="10"/>
      <c r="AZ180" s="10"/>
      <c r="BA180" s="10">
        <v>9.1140239261866277E-2</v>
      </c>
      <c r="BB180" s="10">
        <v>0.17774229090487179</v>
      </c>
      <c r="BC180" s="10">
        <v>5.7360008764873252E-2</v>
      </c>
      <c r="BD180" s="10">
        <v>0.17905849255755146</v>
      </c>
      <c r="BE180" s="10">
        <v>0.13341758961161662</v>
      </c>
      <c r="BF180" s="10">
        <v>0.16699348119611107</v>
      </c>
      <c r="BG180" s="10">
        <v>0.17172493304804948</v>
      </c>
      <c r="BH180" s="10">
        <v>0.19190127232817422</v>
      </c>
      <c r="BI180" s="10">
        <v>0.2284213956503032</v>
      </c>
      <c r="BJ180" s="10">
        <v>0.18982007315407262</v>
      </c>
      <c r="BK180" s="10">
        <v>0.19563243863794538</v>
      </c>
      <c r="BL180" s="10">
        <v>0.16025047770864881</v>
      </c>
      <c r="BM180" s="10">
        <v>0.14531768105243187</v>
      </c>
      <c r="BN180" s="10">
        <v>0.12797510755944058</v>
      </c>
      <c r="BO180" s="10">
        <v>0.1480911917516847</v>
      </c>
      <c r="BP180" s="10">
        <v>0.14994164219153153</v>
      </c>
      <c r="BQ180" s="10">
        <v>0.33024472129017413</v>
      </c>
      <c r="BR180" s="10">
        <v>0.17756559521832246</v>
      </c>
      <c r="BS180" s="10">
        <v>0.16502684254250799</v>
      </c>
      <c r="BT180" s="10">
        <v>0.16850092435451014</v>
      </c>
      <c r="BU180" s="10">
        <v>0.21629236681233355</v>
      </c>
      <c r="BV180" s="10">
        <v>0.19206296213818635</v>
      </c>
      <c r="BW180" s="10">
        <v>0.2315371025888458</v>
      </c>
      <c r="BX180" s="10">
        <v>0.2802165078315314</v>
      </c>
      <c r="BY180" s="10">
        <v>0.1805298983525605</v>
      </c>
      <c r="BZ180" s="10">
        <v>0.18454292817174364</v>
      </c>
      <c r="CA180" s="10">
        <v>0.11423482910328557</v>
      </c>
      <c r="CB180" s="10">
        <v>0.10410850333482957</v>
      </c>
      <c r="CC180" s="10">
        <v>9.8261776181491914E-2</v>
      </c>
      <c r="CD180" s="10">
        <v>0.17071345036343147</v>
      </c>
      <c r="CE180" s="10">
        <v>0.29865855035800831</v>
      </c>
      <c r="CF180" s="10">
        <v>0.30244917545956096</v>
      </c>
      <c r="CG180" s="10">
        <v>0.27715860213476873</v>
      </c>
    </row>
    <row r="182" spans="2:86">
      <c r="B182" t="s">
        <v>330</v>
      </c>
    </row>
    <row r="183" spans="2:86">
      <c r="B183" t="s">
        <v>291</v>
      </c>
    </row>
    <row r="185" spans="2:86">
      <c r="B185" s="2"/>
    </row>
    <row r="186" spans="2:86">
      <c r="B186" s="2" t="s">
        <v>326</v>
      </c>
    </row>
    <row r="187" spans="2:86">
      <c r="B187" t="s">
        <v>184</v>
      </c>
    </row>
    <row r="188" spans="2:86">
      <c r="C188" s="6" t="s">
        <v>295</v>
      </c>
      <c r="D188" s="6" t="s">
        <v>296</v>
      </c>
      <c r="E188" s="6" t="s">
        <v>297</v>
      </c>
      <c r="F188" s="6" t="s">
        <v>298</v>
      </c>
      <c r="G188" s="6" t="s">
        <v>299</v>
      </c>
      <c r="H188" s="6" t="s">
        <v>300</v>
      </c>
      <c r="I188" s="6" t="s">
        <v>301</v>
      </c>
      <c r="J188" s="6" t="s">
        <v>302</v>
      </c>
      <c r="K188" s="6" t="s">
        <v>303</v>
      </c>
      <c r="L188" s="6" t="s">
        <v>304</v>
      </c>
      <c r="M188" s="6" t="s">
        <v>305</v>
      </c>
      <c r="N188" s="6" t="s">
        <v>306</v>
      </c>
      <c r="O188" s="6" t="s">
        <v>307</v>
      </c>
      <c r="P188" s="6" t="s">
        <v>308</v>
      </c>
      <c r="Q188" s="6" t="s">
        <v>309</v>
      </c>
      <c r="R188" s="6" t="s">
        <v>310</v>
      </c>
      <c r="S188" s="22" t="s">
        <v>169</v>
      </c>
      <c r="T188" s="22" t="s">
        <v>170</v>
      </c>
      <c r="U188" s="22" t="s">
        <v>171</v>
      </c>
      <c r="V188" s="22" t="s">
        <v>172</v>
      </c>
      <c r="W188" s="22" t="s">
        <v>173</v>
      </c>
      <c r="X188" s="22" t="s">
        <v>174</v>
      </c>
      <c r="Y188" s="22" t="s">
        <v>175</v>
      </c>
      <c r="Z188" s="22" t="s">
        <v>176</v>
      </c>
      <c r="AA188" s="22" t="s">
        <v>177</v>
      </c>
      <c r="AB188" s="22" t="s">
        <v>178</v>
      </c>
      <c r="AC188" s="22" t="s">
        <v>179</v>
      </c>
      <c r="AD188" s="22" t="s">
        <v>180</v>
      </c>
      <c r="AE188" s="22" t="s">
        <v>13</v>
      </c>
      <c r="AF188" s="22" t="s">
        <v>14</v>
      </c>
      <c r="AG188" s="22" t="s">
        <v>15</v>
      </c>
      <c r="AH188" s="22" t="s">
        <v>16</v>
      </c>
      <c r="AI188" s="22" t="s">
        <v>17</v>
      </c>
      <c r="AJ188" s="22" t="s">
        <v>18</v>
      </c>
      <c r="AK188" s="22" t="s">
        <v>19</v>
      </c>
      <c r="AL188" s="22" t="s">
        <v>20</v>
      </c>
      <c r="AM188" s="22" t="s">
        <v>21</v>
      </c>
      <c r="AN188" s="22" t="s">
        <v>22</v>
      </c>
      <c r="AO188" s="22" t="s">
        <v>23</v>
      </c>
      <c r="AP188" s="22" t="s">
        <v>24</v>
      </c>
      <c r="AQ188" s="22" t="s">
        <v>25</v>
      </c>
      <c r="AR188" s="22" t="s">
        <v>26</v>
      </c>
      <c r="AS188" s="22" t="s">
        <v>27</v>
      </c>
      <c r="AT188" s="22" t="s">
        <v>28</v>
      </c>
      <c r="AU188" s="22" t="s">
        <v>29</v>
      </c>
      <c r="AV188" s="22" t="s">
        <v>30</v>
      </c>
      <c r="AW188" s="22" t="s">
        <v>31</v>
      </c>
      <c r="AX188" s="22" t="s">
        <v>32</v>
      </c>
      <c r="AY188" s="22" t="s">
        <v>33</v>
      </c>
      <c r="AZ188" s="22" t="s">
        <v>34</v>
      </c>
      <c r="BA188" s="22" t="s">
        <v>35</v>
      </c>
      <c r="BB188" s="22" t="s">
        <v>36</v>
      </c>
      <c r="BC188" s="22" t="s">
        <v>37</v>
      </c>
      <c r="BD188" s="22" t="s">
        <v>38</v>
      </c>
      <c r="BE188" s="22" t="s">
        <v>39</v>
      </c>
      <c r="BF188" s="22" t="s">
        <v>40</v>
      </c>
      <c r="BG188" s="22" t="s">
        <v>41</v>
      </c>
      <c r="BH188" s="22" t="s">
        <v>42</v>
      </c>
      <c r="BI188" s="22" t="s">
        <v>43</v>
      </c>
      <c r="BJ188" s="22" t="s">
        <v>44</v>
      </c>
      <c r="BK188" s="22" t="s">
        <v>45</v>
      </c>
      <c r="BL188" s="22" t="s">
        <v>46</v>
      </c>
      <c r="BM188" s="22" t="s">
        <v>47</v>
      </c>
      <c r="BN188" s="22" t="s">
        <v>48</v>
      </c>
      <c r="BO188" s="22" t="s">
        <v>49</v>
      </c>
      <c r="BP188" s="22" t="s">
        <v>50</v>
      </c>
      <c r="BQ188" s="22" t="s">
        <v>51</v>
      </c>
      <c r="BR188" s="22" t="s">
        <v>52</v>
      </c>
      <c r="BS188" s="22" t="s">
        <v>53</v>
      </c>
      <c r="BT188" s="22" t="s">
        <v>54</v>
      </c>
      <c r="BU188" s="22" t="s">
        <v>55</v>
      </c>
      <c r="BV188" s="22" t="s">
        <v>56</v>
      </c>
      <c r="BW188" s="22" t="s">
        <v>57</v>
      </c>
      <c r="BX188" s="22" t="s">
        <v>58</v>
      </c>
      <c r="BY188" s="22" t="s">
        <v>59</v>
      </c>
      <c r="BZ188" s="22" t="s">
        <v>60</v>
      </c>
      <c r="CA188" s="22" t="s">
        <v>61</v>
      </c>
      <c r="CB188" s="22" t="s">
        <v>62</v>
      </c>
      <c r="CC188" s="22" t="s">
        <v>63</v>
      </c>
      <c r="CD188" s="22" t="s">
        <v>64</v>
      </c>
      <c r="CE188" s="22" t="s">
        <v>65</v>
      </c>
      <c r="CF188" s="22" t="s">
        <v>66</v>
      </c>
      <c r="CG188" s="22" t="s">
        <v>67</v>
      </c>
      <c r="CH188" s="22" t="s">
        <v>68</v>
      </c>
    </row>
    <row r="189" spans="2:86">
      <c r="B189" t="s">
        <v>294</v>
      </c>
      <c r="C189" s="5">
        <v>14623.873195967801</v>
      </c>
      <c r="D189" s="5">
        <v>11661.2948252896</v>
      </c>
      <c r="E189" s="5">
        <v>11214.0301251973</v>
      </c>
      <c r="F189" s="5">
        <v>12298.3321233195</v>
      </c>
      <c r="G189" s="5">
        <v>13724.9409920014</v>
      </c>
      <c r="H189" s="5">
        <v>15128.0753756254</v>
      </c>
      <c r="I189" s="5">
        <v>17980.7416085931</v>
      </c>
      <c r="J189" s="5">
        <v>15254.066956958701</v>
      </c>
      <c r="K189" s="5">
        <v>13923.8551392306</v>
      </c>
      <c r="L189" s="5">
        <v>15339.8600906758</v>
      </c>
      <c r="M189" s="5">
        <v>16499.231251276</v>
      </c>
      <c r="N189" s="5">
        <v>17435.4659945721</v>
      </c>
      <c r="O189" s="5">
        <v>17227.251371102499</v>
      </c>
      <c r="P189" s="5">
        <v>15124.2648422895</v>
      </c>
      <c r="Q189" s="5">
        <v>14496.449474991599</v>
      </c>
      <c r="R189" s="5">
        <v>15070.059139375</v>
      </c>
      <c r="S189" s="5">
        <v>15715.5672971936</v>
      </c>
      <c r="T189" s="5">
        <v>16274.7538505988</v>
      </c>
      <c r="U189" s="5">
        <v>16074.297383208501</v>
      </c>
      <c r="V189" s="5">
        <v>18680.1521216781</v>
      </c>
      <c r="W189" s="5">
        <v>17415.4343845166</v>
      </c>
      <c r="X189" s="5">
        <v>16747.266426670602</v>
      </c>
      <c r="Y189" s="5">
        <v>15989.416101246599</v>
      </c>
      <c r="Z189" s="5">
        <v>14760.385532767799</v>
      </c>
      <c r="AA189" s="5">
        <v>14652.015728873899</v>
      </c>
      <c r="AB189" s="5">
        <v>15860.668959286</v>
      </c>
      <c r="AC189" s="5">
        <v>13906.9610849869</v>
      </c>
      <c r="AD189" s="5">
        <v>14122.2192704598</v>
      </c>
      <c r="AE189" s="5">
        <v>17072.0926742189</v>
      </c>
      <c r="AF189" s="5">
        <v>18794.174391291901</v>
      </c>
      <c r="AG189" s="5">
        <v>24141.368533707799</v>
      </c>
      <c r="AH189" s="5">
        <v>27436.629199173902</v>
      </c>
      <c r="AI189" s="5">
        <v>30946.780618786001</v>
      </c>
      <c r="AJ189" s="5">
        <v>36996.264756855096</v>
      </c>
      <c r="AK189" s="5">
        <v>34213.969059876101</v>
      </c>
      <c r="AL189" s="5">
        <v>35058.5446208668</v>
      </c>
      <c r="AM189" s="5">
        <v>34984.222594509098</v>
      </c>
      <c r="AN189" s="5">
        <v>35393.643386587799</v>
      </c>
      <c r="AO189" s="5">
        <v>42039.542255868997</v>
      </c>
      <c r="AP189" s="5">
        <v>39236.797368533</v>
      </c>
      <c r="AQ189" s="5">
        <v>41189.252342339198</v>
      </c>
      <c r="AR189" s="5">
        <v>39895.338548190099</v>
      </c>
      <c r="AS189" s="5">
        <v>39662.336212827096</v>
      </c>
      <c r="AT189" s="5">
        <v>45689.817976620099</v>
      </c>
      <c r="AU189" s="5">
        <v>48679.469646044599</v>
      </c>
      <c r="AV189" s="5">
        <v>51041.653374014903</v>
      </c>
      <c r="AW189" s="5">
        <v>49925.220904620299</v>
      </c>
      <c r="AX189" s="5">
        <v>56427.586443229797</v>
      </c>
      <c r="AY189" s="5">
        <v>54071.637485277497</v>
      </c>
      <c r="AZ189" s="5">
        <v>59377.762321813199</v>
      </c>
      <c r="BA189" s="5">
        <v>58239.451259887297</v>
      </c>
      <c r="BB189" s="5">
        <v>52111.978020860697</v>
      </c>
      <c r="BC189" s="5">
        <v>52037.342270867099</v>
      </c>
      <c r="BD189" s="5">
        <v>48015.642311217904</v>
      </c>
      <c r="BE189" s="5">
        <v>47032.466836255902</v>
      </c>
      <c r="BF189" s="5">
        <v>47715.935959693401</v>
      </c>
      <c r="BG189" s="5">
        <v>45718.308400828202</v>
      </c>
      <c r="BH189" s="5">
        <v>38743.729664986298</v>
      </c>
      <c r="BI189" s="5">
        <v>42135.410048795602</v>
      </c>
      <c r="BJ189" s="5">
        <v>42347.897332594097</v>
      </c>
      <c r="BK189" s="5">
        <v>40747.529669179203</v>
      </c>
      <c r="BL189" s="5">
        <v>41386.066593073498</v>
      </c>
      <c r="BM189" s="5">
        <v>38015.658405602997</v>
      </c>
      <c r="BN189" s="5">
        <v>31343.631023866001</v>
      </c>
      <c r="BO189" s="5">
        <v>31768.6195234683</v>
      </c>
      <c r="BP189" s="5">
        <v>32481.438105163601</v>
      </c>
      <c r="BQ189" s="5">
        <v>32707.652788695199</v>
      </c>
      <c r="BR189" s="5">
        <v>29835.931872802001</v>
      </c>
      <c r="BS189" s="5">
        <v>31251.127492944899</v>
      </c>
      <c r="BT189" s="5">
        <v>32883.939535755002</v>
      </c>
      <c r="BU189" s="5">
        <v>30264.703562482598</v>
      </c>
      <c r="BV189" s="5">
        <v>31095.3103745546</v>
      </c>
      <c r="BW189" s="5">
        <v>25889.953109489001</v>
      </c>
      <c r="BX189" s="5">
        <v>23529.922714464701</v>
      </c>
      <c r="BY189" s="5">
        <v>26060.980718660099</v>
      </c>
      <c r="BZ189" s="5">
        <v>27550.142630355</v>
      </c>
      <c r="CA189" s="5">
        <v>27407.671806718201</v>
      </c>
      <c r="CB189" s="5">
        <v>30464.4566636854</v>
      </c>
      <c r="CC189" s="5">
        <v>30850.367747714499</v>
      </c>
      <c r="CD189" s="5">
        <v>34009.884033137503</v>
      </c>
      <c r="CE189" s="5">
        <v>35297.244240365297</v>
      </c>
      <c r="CF189" s="5">
        <v>33791.512578205897</v>
      </c>
      <c r="CG189" s="5">
        <v>34553.270115009</v>
      </c>
    </row>
    <row r="190" spans="2:86">
      <c r="B190" t="s">
        <v>311</v>
      </c>
      <c r="C190" s="5">
        <v>390.11088139992501</v>
      </c>
      <c r="D190" s="5">
        <v>611.66098068089707</v>
      </c>
      <c r="E190" s="5">
        <v>433.98799942843505</v>
      </c>
      <c r="F190" s="5">
        <v>457.32260518497299</v>
      </c>
      <c r="G190" s="5">
        <v>1423.03459576154</v>
      </c>
      <c r="H190" s="5">
        <v>303.59313934844403</v>
      </c>
      <c r="I190" s="5">
        <v>870.74932518820606</v>
      </c>
      <c r="J190" s="5">
        <v>930.46693616885898</v>
      </c>
      <c r="K190" s="5">
        <v>755.10397299599697</v>
      </c>
      <c r="L190" s="5">
        <v>603.33317458249803</v>
      </c>
      <c r="M190" s="5">
        <v>881.88127038758103</v>
      </c>
      <c r="N190" s="5">
        <v>942.51095969888399</v>
      </c>
      <c r="O190" s="5">
        <v>619.36373368903094</v>
      </c>
      <c r="P190" s="5">
        <v>486.11496976174601</v>
      </c>
      <c r="Q190" s="5">
        <v>636.18754945012802</v>
      </c>
      <c r="R190" s="5">
        <v>480.48898820371301</v>
      </c>
      <c r="S190" s="5">
        <v>608.05362395075599</v>
      </c>
      <c r="T190" s="5">
        <v>835.42752161928297</v>
      </c>
      <c r="U190" s="5">
        <v>280.892535919652</v>
      </c>
      <c r="V190" s="5">
        <v>702.60293655719295</v>
      </c>
      <c r="W190" s="5">
        <v>941.46993619340503</v>
      </c>
      <c r="X190" s="5">
        <v>901.36623374099599</v>
      </c>
      <c r="Y190" s="5">
        <v>912.29222465411294</v>
      </c>
      <c r="Z190" s="5">
        <v>1492.02099694762</v>
      </c>
      <c r="AA190" s="5">
        <v>1011.4909922181201</v>
      </c>
      <c r="AB190" s="5">
        <v>1268.00232751517</v>
      </c>
      <c r="AC190" s="5">
        <v>1057.08394985006</v>
      </c>
      <c r="AD190" s="5">
        <v>1082.16839149774</v>
      </c>
      <c r="AE190" s="5">
        <v>952.83371238615496</v>
      </c>
      <c r="AF190" s="5">
        <v>876.807759485171</v>
      </c>
      <c r="AG190" s="5">
        <v>545.81715053198002</v>
      </c>
      <c r="AH190" s="5">
        <v>377.47181992429802</v>
      </c>
      <c r="AI190" s="5">
        <v>1233.6974848528</v>
      </c>
      <c r="AJ190" s="5">
        <v>1888.0941590893601</v>
      </c>
      <c r="AK190" s="5">
        <v>3755.1738476588898</v>
      </c>
      <c r="AL190" s="5">
        <v>1464.1761749366599</v>
      </c>
      <c r="AM190" s="5">
        <v>1672.42257715558</v>
      </c>
      <c r="AN190" s="5">
        <v>1431.7388471485799</v>
      </c>
      <c r="AO190" s="5">
        <v>973.01037572877408</v>
      </c>
      <c r="AP190" s="5">
        <v>902.20756281637307</v>
      </c>
      <c r="AQ190" s="5">
        <v>1068.26960605466</v>
      </c>
      <c r="AR190" s="5">
        <v>710.95656433655392</v>
      </c>
      <c r="AS190" s="5">
        <v>620.67521829387897</v>
      </c>
      <c r="AT190" s="5">
        <v>967.57266458527704</v>
      </c>
      <c r="AU190" s="5">
        <v>827.30114286524599</v>
      </c>
      <c r="AV190" s="5">
        <v>657.08193885226297</v>
      </c>
      <c r="AW190" s="5">
        <v>676.335152443722</v>
      </c>
      <c r="AX190" s="5">
        <v>469.51575617058501</v>
      </c>
      <c r="AY190" s="5">
        <v>0</v>
      </c>
      <c r="AZ190" s="5">
        <v>0</v>
      </c>
      <c r="BA190" s="5">
        <v>639.31092113049601</v>
      </c>
      <c r="BB190" s="5">
        <v>652.301959461406</v>
      </c>
      <c r="BC190" s="5">
        <v>670.41290209369402</v>
      </c>
      <c r="BD190" s="5">
        <v>658.08012745852</v>
      </c>
      <c r="BE190" s="5">
        <v>546.1470047346661</v>
      </c>
      <c r="BF190" s="5">
        <v>722.490632929512</v>
      </c>
      <c r="BG190" s="5">
        <v>822.68961177331005</v>
      </c>
      <c r="BH190" s="5">
        <v>613.258128416967</v>
      </c>
      <c r="BI190" s="5">
        <v>452.11394819402801</v>
      </c>
      <c r="BJ190" s="5">
        <v>303.11816005531898</v>
      </c>
      <c r="BK190" s="5">
        <v>338.68576363127801</v>
      </c>
      <c r="BL190" s="5">
        <v>558.82735168049498</v>
      </c>
      <c r="BM190" s="5">
        <v>1021.05862983133</v>
      </c>
      <c r="BN190" s="5">
        <v>1682.0979021068101</v>
      </c>
      <c r="BO190" s="5">
        <v>2349.7510630368297</v>
      </c>
      <c r="BP190" s="5">
        <v>2797.2832623531299</v>
      </c>
      <c r="BQ190" s="5">
        <v>2887.5851512200202</v>
      </c>
      <c r="BR190" s="5">
        <v>2789.7511888379199</v>
      </c>
      <c r="BS190" s="5">
        <v>2953.9283651165902</v>
      </c>
      <c r="BT190" s="5">
        <v>3211.7145204692997</v>
      </c>
      <c r="BU190" s="5">
        <v>3352.11292966778</v>
      </c>
      <c r="BV190" s="5">
        <v>3402.4624145214898</v>
      </c>
      <c r="BW190" s="5">
        <v>3214.2935983961902</v>
      </c>
      <c r="BX190" s="5">
        <v>2810.75474913987</v>
      </c>
      <c r="BY190" s="5">
        <v>2898.3987375479001</v>
      </c>
      <c r="BZ190" s="5">
        <v>2837.87998052595</v>
      </c>
      <c r="CA190" s="5">
        <v>2609.8190264545701</v>
      </c>
      <c r="CB190" s="5">
        <v>2577.1639643905401</v>
      </c>
      <c r="CC190" s="5">
        <v>2734.0083681302099</v>
      </c>
      <c r="CD190" s="5">
        <v>2768.21174997253</v>
      </c>
      <c r="CE190" s="5">
        <v>2797.2391074898801</v>
      </c>
      <c r="CF190" s="5">
        <v>2767.1052187611599</v>
      </c>
      <c r="CG190" s="5">
        <v>2442.0750662361097</v>
      </c>
    </row>
    <row r="191" spans="2:86">
      <c r="B191" t="s">
        <v>182</v>
      </c>
      <c r="C191" s="5">
        <v>256326.53784995899</v>
      </c>
      <c r="D191" s="5">
        <v>254599.06779237901</v>
      </c>
      <c r="E191" s="5">
        <v>255354.789205623</v>
      </c>
      <c r="F191" s="5">
        <v>257060.31102367301</v>
      </c>
      <c r="G191" s="5">
        <v>260545.64356609</v>
      </c>
      <c r="H191" s="5">
        <v>264133.41594357102</v>
      </c>
      <c r="I191" s="5">
        <v>266044.57509748801</v>
      </c>
      <c r="J191" s="5">
        <v>265856.80219513201</v>
      </c>
      <c r="K191" s="5">
        <v>262821.22260851</v>
      </c>
      <c r="L191" s="5">
        <v>269995.63245496398</v>
      </c>
      <c r="M191" s="5">
        <v>272058.99213936698</v>
      </c>
      <c r="N191" s="5">
        <v>273130.13541352702</v>
      </c>
      <c r="O191" s="5">
        <v>274060.59674849198</v>
      </c>
      <c r="P191" s="5">
        <v>272872.77971174999</v>
      </c>
      <c r="Q191" s="5">
        <v>276438.88573542499</v>
      </c>
      <c r="R191" s="5">
        <v>282779.60826475901</v>
      </c>
      <c r="S191" s="5">
        <v>288322.826369441</v>
      </c>
      <c r="T191" s="5">
        <v>289836.569511068</v>
      </c>
      <c r="U191" s="5">
        <v>290930.60413456801</v>
      </c>
      <c r="V191" s="5">
        <v>301315.64628335898</v>
      </c>
      <c r="W191" s="5">
        <v>296045.65303056297</v>
      </c>
      <c r="X191" s="5">
        <v>298092.07030190498</v>
      </c>
      <c r="Y191" s="5">
        <v>303428.79275202501</v>
      </c>
      <c r="Z191" s="5">
        <v>304247.78723245102</v>
      </c>
      <c r="AA191" s="5">
        <v>306348.38427466899</v>
      </c>
      <c r="AB191" s="5">
        <v>309655.82971023698</v>
      </c>
      <c r="AC191" s="5">
        <v>305953.99605374999</v>
      </c>
      <c r="AD191" s="5">
        <v>309760.04922113498</v>
      </c>
      <c r="AE191" s="5">
        <v>313604.61054738198</v>
      </c>
      <c r="AF191" s="5">
        <v>312081.09182663303</v>
      </c>
      <c r="AG191" s="5">
        <v>316001.76073776098</v>
      </c>
      <c r="AH191" s="5">
        <v>314891.93619471602</v>
      </c>
      <c r="AI191" s="5">
        <v>315532.255613302</v>
      </c>
      <c r="AJ191" s="5">
        <v>317786.65316744498</v>
      </c>
      <c r="AK191" s="5">
        <v>314489.02076169098</v>
      </c>
      <c r="AL191" s="5">
        <v>314246.24613405502</v>
      </c>
      <c r="AM191" s="5">
        <v>313958.32397481002</v>
      </c>
      <c r="AN191" s="5">
        <v>319422.39575354703</v>
      </c>
      <c r="AO191" s="5">
        <v>316953.97776324401</v>
      </c>
      <c r="AP191" s="5">
        <v>317197.96253295703</v>
      </c>
      <c r="AQ191" s="5">
        <v>320980.56077283702</v>
      </c>
      <c r="AR191" s="5">
        <v>319115.81723490398</v>
      </c>
      <c r="AS191" s="5">
        <v>319245.95969340601</v>
      </c>
      <c r="AT191" s="5">
        <v>317302.77757924399</v>
      </c>
      <c r="AU191" s="5">
        <v>314675.05878490198</v>
      </c>
      <c r="AV191" s="5">
        <v>316824.68890533899</v>
      </c>
      <c r="AW191" s="5">
        <v>316039.36594663002</v>
      </c>
      <c r="AX191" s="5">
        <v>316663.73255920701</v>
      </c>
      <c r="AY191" s="5">
        <v>313868.51007289998</v>
      </c>
      <c r="AZ191" s="5">
        <v>312050.70967029402</v>
      </c>
      <c r="BA191" s="5">
        <v>312439.32092094002</v>
      </c>
      <c r="BB191" s="5">
        <v>308584.271642768</v>
      </c>
      <c r="BC191" s="5">
        <v>312516.97834956797</v>
      </c>
      <c r="BD191" s="5">
        <v>310090.18273710198</v>
      </c>
      <c r="BE191" s="5">
        <v>307474.26943835203</v>
      </c>
      <c r="BF191" s="5">
        <v>310008.741602158</v>
      </c>
      <c r="BG191" s="5">
        <v>305609.022316641</v>
      </c>
      <c r="BH191" s="5">
        <v>304445.26606446999</v>
      </c>
      <c r="BI191" s="5">
        <v>306268.14990657999</v>
      </c>
      <c r="BJ191" s="5">
        <v>303288.10928175697</v>
      </c>
      <c r="BK191" s="5">
        <v>304709.69540715299</v>
      </c>
      <c r="BL191" s="5">
        <v>295862.71759809501</v>
      </c>
      <c r="BM191" s="5">
        <v>305848.084407699</v>
      </c>
      <c r="BN191" s="5">
        <v>305529.95918020501</v>
      </c>
      <c r="BO191" s="5">
        <v>306994.91145871597</v>
      </c>
      <c r="BP191" s="5">
        <v>310039.645465696</v>
      </c>
      <c r="BQ191" s="5">
        <v>308583.05541164399</v>
      </c>
      <c r="BR191" s="5">
        <v>307469.04984720802</v>
      </c>
      <c r="BS191" s="5">
        <v>308772.30033905798</v>
      </c>
      <c r="BT191" s="5">
        <v>312058.55282561597</v>
      </c>
      <c r="BU191" s="5">
        <v>310524.05287207803</v>
      </c>
      <c r="BV191" s="5">
        <v>313063.52298002399</v>
      </c>
      <c r="BW191" s="5">
        <v>308312.09532560798</v>
      </c>
      <c r="BX191" s="5">
        <v>314896.99485728599</v>
      </c>
      <c r="BY191" s="5">
        <v>312870.880059672</v>
      </c>
      <c r="BZ191" s="5">
        <v>311252.00497482199</v>
      </c>
      <c r="CA191" s="5">
        <v>309509.3106659</v>
      </c>
      <c r="CB191" s="5">
        <v>298498.605032344</v>
      </c>
      <c r="CC191" s="5">
        <v>305495.846856713</v>
      </c>
      <c r="CD191" s="5">
        <v>309707.87314673699</v>
      </c>
      <c r="CE191" s="5">
        <v>312279.90232790401</v>
      </c>
      <c r="CF191" s="5">
        <v>313592.27154364798</v>
      </c>
      <c r="CG191" s="5">
        <v>317162.65956832201</v>
      </c>
    </row>
    <row r="192" spans="2:86">
      <c r="B192" t="s">
        <v>266</v>
      </c>
      <c r="C192" s="10">
        <v>5.7051732991173543</v>
      </c>
      <c r="D192" s="10">
        <v>4.5802582571901551</v>
      </c>
      <c r="E192" s="10">
        <v>4.3915487781070226</v>
      </c>
      <c r="F192" s="10">
        <v>4.7842205100992548</v>
      </c>
      <c r="G192" s="10">
        <v>5.2677683664743107</v>
      </c>
      <c r="H192" s="10">
        <v>5.7274371444381478</v>
      </c>
      <c r="I192" s="10">
        <v>6.7585447295831269</v>
      </c>
      <c r="J192" s="10">
        <v>5.7377004579189252</v>
      </c>
      <c r="K192" s="10">
        <v>5.2978427697108481</v>
      </c>
      <c r="L192" s="10">
        <v>5.6815215680329683</v>
      </c>
      <c r="M192" s="10">
        <v>6.0645785392103413</v>
      </c>
      <c r="N192" s="10">
        <v>6.3835746166106118</v>
      </c>
      <c r="O192" s="10">
        <v>6.2859278478883676</v>
      </c>
      <c r="P192" s="10">
        <v>5.5426066529120508</v>
      </c>
      <c r="Q192" s="10">
        <v>5.2439979406030117</v>
      </c>
      <c r="R192" s="10">
        <v>5.3292595006586563</v>
      </c>
      <c r="S192" s="10">
        <v>5.4506843925900395</v>
      </c>
      <c r="T192" s="10">
        <v>5.6151485225115163</v>
      </c>
      <c r="U192" s="10">
        <v>5.5251311325684531</v>
      </c>
      <c r="V192" s="10">
        <v>6.199529414450379</v>
      </c>
      <c r="W192" s="10">
        <v>5.8826853920123856</v>
      </c>
      <c r="X192" s="10">
        <v>5.6181522741309822</v>
      </c>
      <c r="Y192" s="10">
        <v>5.2695777339475605</v>
      </c>
      <c r="Z192" s="10">
        <v>4.8514356232574958</v>
      </c>
      <c r="AA192" s="10">
        <v>4.7827951707873355</v>
      </c>
      <c r="AB192" s="10">
        <v>5.1220314418519921</v>
      </c>
      <c r="AC192" s="10">
        <v>4.5454418848458928</v>
      </c>
      <c r="AD192" s="10">
        <v>4.5590834925190986</v>
      </c>
      <c r="AE192" s="10">
        <v>5.4438270675996669</v>
      </c>
      <c r="AF192" s="10">
        <v>6.022208612924369</v>
      </c>
      <c r="AG192" s="10">
        <v>7.6396310189365977</v>
      </c>
      <c r="AH192" s="10">
        <v>8.7130301050987331</v>
      </c>
      <c r="AI192" s="10">
        <v>9.8078025521145378</v>
      </c>
      <c r="AJ192" s="10">
        <v>11.641856065415496</v>
      </c>
      <c r="AK192" s="10">
        <v>10.879225283289708</v>
      </c>
      <c r="AL192" s="10">
        <v>11.156392495428918</v>
      </c>
      <c r="AM192" s="10">
        <v>11.14295112535892</v>
      </c>
      <c r="AN192" s="10">
        <v>11.080514033178829</v>
      </c>
      <c r="AO192" s="10">
        <v>13.263610872639495</v>
      </c>
      <c r="AP192" s="10">
        <v>12.369813808137648</v>
      </c>
      <c r="AQ192" s="10">
        <v>12.832319889767243</v>
      </c>
      <c r="AR192" s="10">
        <v>12.501836760671372</v>
      </c>
      <c r="AS192" s="10">
        <v>12.423755104345748</v>
      </c>
      <c r="AT192" s="10">
        <v>14.399438392942971</v>
      </c>
      <c r="AU192" s="10">
        <v>15.469757861972703</v>
      </c>
      <c r="AV192" s="10">
        <v>16.110377493107915</v>
      </c>
      <c r="AW192" s="10">
        <v>15.797152596822775</v>
      </c>
      <c r="AX192" s="10">
        <v>17.819402931682259</v>
      </c>
      <c r="AY192" s="10"/>
      <c r="AZ192" s="10"/>
      <c r="BA192" s="10">
        <v>18.640243836218129</v>
      </c>
      <c r="BB192" s="10">
        <v>16.887438152125924</v>
      </c>
      <c r="BC192" s="10">
        <v>16.651044863444309</v>
      </c>
      <c r="BD192" s="10">
        <v>15.484412272389198</v>
      </c>
      <c r="BE192" s="10">
        <v>15.296391116618564</v>
      </c>
      <c r="BF192" s="10">
        <v>15.391803377250715</v>
      </c>
      <c r="BG192" s="10">
        <v>14.959737789894023</v>
      </c>
      <c r="BH192" s="10">
        <v>12.726008246349885</v>
      </c>
      <c r="BI192" s="10">
        <v>13.757685891153889</v>
      </c>
      <c r="BJ192" s="10">
        <v>13.962927011178197</v>
      </c>
      <c r="BK192" s="10">
        <v>13.372574054374073</v>
      </c>
      <c r="BL192" s="10">
        <v>13.988266899276253</v>
      </c>
      <c r="BM192" s="10">
        <v>12.429588525696857</v>
      </c>
      <c r="BN192" s="10">
        <v>10.25877498493664</v>
      </c>
      <c r="BO192" s="10">
        <v>10.348256058224756</v>
      </c>
      <c r="BP192" s="10">
        <v>10.476543429268458</v>
      </c>
      <c r="BQ192" s="10">
        <v>10.599302915405969</v>
      </c>
      <c r="BR192" s="10">
        <v>9.7037187605154092</v>
      </c>
      <c r="BS192" s="10">
        <v>10.121091645406187</v>
      </c>
      <c r="BT192" s="10">
        <v>10.537746598514525</v>
      </c>
      <c r="BU192" s="10">
        <v>9.7463314943111019</v>
      </c>
      <c r="BV192" s="10">
        <v>9.9325881465081238</v>
      </c>
      <c r="BW192" s="10">
        <v>8.3973199566324688</v>
      </c>
      <c r="BX192" s="10">
        <v>7.472260167210762</v>
      </c>
      <c r="BY192" s="10">
        <v>8.3296280924864732</v>
      </c>
      <c r="BZ192" s="10">
        <v>8.8513944295984874</v>
      </c>
      <c r="CA192" s="10">
        <v>8.8552010754543744</v>
      </c>
      <c r="CB192" s="10">
        <v>10.205895823327015</v>
      </c>
      <c r="CC192" s="10">
        <v>10.098457332607953</v>
      </c>
      <c r="CD192" s="10">
        <v>10.981278482715195</v>
      </c>
      <c r="CE192" s="10">
        <v>11.303079057358628</v>
      </c>
      <c r="CF192" s="10">
        <v>10.775620333966858</v>
      </c>
      <c r="CG192" s="10">
        <v>10.894495008346233</v>
      </c>
    </row>
    <row r="193" spans="2:86">
      <c r="B193" t="s">
        <v>265</v>
      </c>
      <c r="C193" s="10">
        <v>0.15219293510228613</v>
      </c>
      <c r="D193" s="10">
        <v>0.24024478407740898</v>
      </c>
      <c r="E193" s="10">
        <v>0.16995490892437057</v>
      </c>
      <c r="F193" s="10">
        <v>0.17790478948843158</v>
      </c>
      <c r="G193" s="10">
        <v>0.54617478008246678</v>
      </c>
      <c r="H193" s="10">
        <v>0.11493931514265621</v>
      </c>
      <c r="I193" s="10">
        <v>0.3272945238102048</v>
      </c>
      <c r="J193" s="10">
        <v>0.34998801177406785</v>
      </c>
      <c r="K193" s="10">
        <v>0.28730707722213722</v>
      </c>
      <c r="L193" s="10">
        <v>0.22346034604212925</v>
      </c>
      <c r="M193" s="10">
        <v>0.32415075254554421</v>
      </c>
      <c r="N193" s="10">
        <v>0.34507761594007003</v>
      </c>
      <c r="O193" s="10">
        <v>0.22599517808735817</v>
      </c>
      <c r="P193" s="10">
        <v>0.17814710953406751</v>
      </c>
      <c r="Q193" s="10">
        <v>0.2301367796927862</v>
      </c>
      <c r="R193" s="10">
        <v>0.16991642047747799</v>
      </c>
      <c r="S193" s="10">
        <v>0.21089333494935625</v>
      </c>
      <c r="T193" s="10">
        <v>0.28824089487002452</v>
      </c>
      <c r="U193" s="10">
        <v>9.6549669208993577E-2</v>
      </c>
      <c r="V193" s="10">
        <v>0.23317837796463484</v>
      </c>
      <c r="W193" s="10">
        <v>0.31801511913982072</v>
      </c>
      <c r="X193" s="10">
        <v>0.30237846744064689</v>
      </c>
      <c r="Y193" s="10">
        <v>0.30066106000681259</v>
      </c>
      <c r="Z193" s="10">
        <v>0.49039666336428867</v>
      </c>
      <c r="AA193" s="10">
        <v>0.33017670212721839</v>
      </c>
      <c r="AB193" s="10">
        <v>0.40948763299619251</v>
      </c>
      <c r="AC193" s="10">
        <v>0.34550421419053845</v>
      </c>
      <c r="AD193" s="10">
        <v>0.34935699236191348</v>
      </c>
      <c r="AE193" s="10">
        <v>0.30383281378517646</v>
      </c>
      <c r="AF193" s="10">
        <v>0.28095510508283356</v>
      </c>
      <c r="AG193" s="10">
        <v>0.17272598394948024</v>
      </c>
      <c r="AH193" s="10">
        <v>0.11987344753435832</v>
      </c>
      <c r="AI193" s="10">
        <v>0.39098934036232036</v>
      </c>
      <c r="AJ193" s="10">
        <v>0.59413891057737545</v>
      </c>
      <c r="AK193" s="10">
        <v>1.194055626668262</v>
      </c>
      <c r="AL193" s="10">
        <v>0.46593274953937042</v>
      </c>
      <c r="AM193" s="10">
        <v>0.53268935697648978</v>
      </c>
      <c r="AN193" s="10">
        <v>0.44822744622241512</v>
      </c>
      <c r="AO193" s="10">
        <v>0.30698790486724425</v>
      </c>
      <c r="AP193" s="10">
        <v>0.2844304407291498</v>
      </c>
      <c r="AQ193" s="10">
        <v>0.33281442448805842</v>
      </c>
      <c r="AR193" s="10">
        <v>0.22278950961970415</v>
      </c>
      <c r="AS193" s="10">
        <v>0.19441913028122779</v>
      </c>
      <c r="AT193" s="10">
        <v>0.30493671437957492</v>
      </c>
      <c r="AU193" s="10">
        <v>0.26290648711080489</v>
      </c>
      <c r="AV193" s="10">
        <v>0.20739606535164504</v>
      </c>
      <c r="AW193" s="10">
        <v>0.21400345188578046</v>
      </c>
      <c r="AX193" s="10">
        <v>0.14826950733387159</v>
      </c>
      <c r="AY193" s="10"/>
      <c r="AZ193" s="10"/>
      <c r="BA193" s="10">
        <v>0.20461922630163054</v>
      </c>
      <c r="BB193" s="10">
        <v>0.21138535544564049</v>
      </c>
      <c r="BC193" s="10">
        <v>0.21452047361849225</v>
      </c>
      <c r="BD193" s="10">
        <v>0.21222217409457553</v>
      </c>
      <c r="BE193" s="10">
        <v>0.17762364497435371</v>
      </c>
      <c r="BF193" s="10">
        <v>0.23305492264366609</v>
      </c>
      <c r="BG193" s="10">
        <v>0.26919676832083927</v>
      </c>
      <c r="BH193" s="10">
        <v>0.20143460804777372</v>
      </c>
      <c r="BI193" s="10">
        <v>0.14762029559127676</v>
      </c>
      <c r="BJ193" s="10">
        <v>9.9943964428133872E-2</v>
      </c>
      <c r="BK193" s="10">
        <v>0.11115030756692076</v>
      </c>
      <c r="BL193" s="10">
        <v>0.18888062552025081</v>
      </c>
      <c r="BM193" s="10">
        <v>0.33384503022430156</v>
      </c>
      <c r="BN193" s="10">
        <v>0.55055088758568838</v>
      </c>
      <c r="BO193" s="10">
        <v>0.76540391235534189</v>
      </c>
      <c r="BP193" s="10">
        <v>0.90223405401959544</v>
      </c>
      <c r="BQ193" s="10">
        <v>0.93575622529501368</v>
      </c>
      <c r="BR193" s="10">
        <v>0.90732748230244431</v>
      </c>
      <c r="BS193" s="10">
        <v>0.95666883391836899</v>
      </c>
      <c r="BT193" s="10">
        <v>1.0292025299060028</v>
      </c>
      <c r="BU193" s="10">
        <v>1.0795018610196681</v>
      </c>
      <c r="BV193" s="10">
        <v>1.0868281242521489</v>
      </c>
      <c r="BW193" s="10">
        <v>1.0425454100338098</v>
      </c>
      <c r="BX193" s="10">
        <v>0.89259497392591125</v>
      </c>
      <c r="BY193" s="10">
        <v>0.92638814356743771</v>
      </c>
      <c r="BZ193" s="10">
        <v>0.91176279515227976</v>
      </c>
      <c r="CA193" s="10">
        <v>0.8432117989729041</v>
      </c>
      <c r="CB193" s="10">
        <v>0.86337554713573605</v>
      </c>
      <c r="CC193" s="10">
        <v>0.89494125575217531</v>
      </c>
      <c r="CD193" s="10">
        <v>0.89381381294784656</v>
      </c>
      <c r="CE193" s="10">
        <v>0.89574740053322055</v>
      </c>
      <c r="CF193" s="10">
        <v>0.88238948145634222</v>
      </c>
      <c r="CG193" s="10">
        <v>0.76997559219610678</v>
      </c>
    </row>
    <row r="195" spans="2:86">
      <c r="B195" t="s">
        <v>330</v>
      </c>
    </row>
    <row r="196" spans="2:86">
      <c r="B196" t="s">
        <v>291</v>
      </c>
    </row>
    <row r="198" spans="2:86">
      <c r="B198" s="2"/>
    </row>
    <row r="199" spans="2:86">
      <c r="B199" s="2" t="s">
        <v>327</v>
      </c>
    </row>
    <row r="200" spans="2:86">
      <c r="B200" t="s">
        <v>184</v>
      </c>
    </row>
    <row r="201" spans="2:86">
      <c r="C201" s="6" t="s">
        <v>295</v>
      </c>
      <c r="D201" s="6" t="s">
        <v>296</v>
      </c>
      <c r="E201" s="6" t="s">
        <v>297</v>
      </c>
      <c r="F201" s="6" t="s">
        <v>298</v>
      </c>
      <c r="G201" s="6" t="s">
        <v>299</v>
      </c>
      <c r="H201" s="6" t="s">
        <v>300</v>
      </c>
      <c r="I201" s="6" t="s">
        <v>301</v>
      </c>
      <c r="J201" s="6" t="s">
        <v>302</v>
      </c>
      <c r="K201" s="6" t="s">
        <v>303</v>
      </c>
      <c r="L201" s="6" t="s">
        <v>304</v>
      </c>
      <c r="M201" s="6" t="s">
        <v>305</v>
      </c>
      <c r="N201" s="6" t="s">
        <v>306</v>
      </c>
      <c r="O201" s="6" t="s">
        <v>307</v>
      </c>
      <c r="P201" s="6" t="s">
        <v>308</v>
      </c>
      <c r="Q201" s="6" t="s">
        <v>309</v>
      </c>
      <c r="R201" s="6" t="s">
        <v>310</v>
      </c>
      <c r="S201" s="22" t="s">
        <v>169</v>
      </c>
      <c r="T201" s="22" t="s">
        <v>170</v>
      </c>
      <c r="U201" s="22" t="s">
        <v>171</v>
      </c>
      <c r="V201" s="22" t="s">
        <v>172</v>
      </c>
      <c r="W201" s="22" t="s">
        <v>173</v>
      </c>
      <c r="X201" s="22" t="s">
        <v>174</v>
      </c>
      <c r="Y201" s="22" t="s">
        <v>175</v>
      </c>
      <c r="Z201" s="22" t="s">
        <v>176</v>
      </c>
      <c r="AA201" s="22" t="s">
        <v>177</v>
      </c>
      <c r="AB201" s="22" t="s">
        <v>178</v>
      </c>
      <c r="AC201" s="22" t="s">
        <v>179</v>
      </c>
      <c r="AD201" s="22" t="s">
        <v>180</v>
      </c>
      <c r="AE201" s="22" t="s">
        <v>13</v>
      </c>
      <c r="AF201" s="22" t="s">
        <v>14</v>
      </c>
      <c r="AG201" s="22" t="s">
        <v>15</v>
      </c>
      <c r="AH201" s="22" t="s">
        <v>16</v>
      </c>
      <c r="AI201" s="22" t="s">
        <v>17</v>
      </c>
      <c r="AJ201" s="22" t="s">
        <v>18</v>
      </c>
      <c r="AK201" s="22" t="s">
        <v>19</v>
      </c>
      <c r="AL201" s="22" t="s">
        <v>20</v>
      </c>
      <c r="AM201" s="22" t="s">
        <v>21</v>
      </c>
      <c r="AN201" s="22" t="s">
        <v>22</v>
      </c>
      <c r="AO201" s="22" t="s">
        <v>23</v>
      </c>
      <c r="AP201" s="22" t="s">
        <v>24</v>
      </c>
      <c r="AQ201" s="22" t="s">
        <v>25</v>
      </c>
      <c r="AR201" s="22" t="s">
        <v>26</v>
      </c>
      <c r="AS201" s="22" t="s">
        <v>27</v>
      </c>
      <c r="AT201" s="22" t="s">
        <v>28</v>
      </c>
      <c r="AU201" s="22" t="s">
        <v>29</v>
      </c>
      <c r="AV201" s="22" t="s">
        <v>30</v>
      </c>
      <c r="AW201" s="22" t="s">
        <v>31</v>
      </c>
      <c r="AX201" s="22" t="s">
        <v>32</v>
      </c>
      <c r="AY201" s="22" t="s">
        <v>33</v>
      </c>
      <c r="AZ201" s="22" t="s">
        <v>34</v>
      </c>
      <c r="BA201" s="22" t="s">
        <v>35</v>
      </c>
      <c r="BB201" s="22" t="s">
        <v>36</v>
      </c>
      <c r="BC201" s="22" t="s">
        <v>37</v>
      </c>
      <c r="BD201" s="22" t="s">
        <v>38</v>
      </c>
      <c r="BE201" s="22" t="s">
        <v>39</v>
      </c>
      <c r="BF201" s="22" t="s">
        <v>40</v>
      </c>
      <c r="BG201" s="22" t="s">
        <v>41</v>
      </c>
      <c r="BH201" s="22" t="s">
        <v>42</v>
      </c>
      <c r="BI201" s="22" t="s">
        <v>43</v>
      </c>
      <c r="BJ201" s="22" t="s">
        <v>44</v>
      </c>
      <c r="BK201" s="22" t="s">
        <v>45</v>
      </c>
      <c r="BL201" s="22" t="s">
        <v>46</v>
      </c>
      <c r="BM201" s="22" t="s">
        <v>47</v>
      </c>
      <c r="BN201" s="22" t="s">
        <v>48</v>
      </c>
      <c r="BO201" s="22" t="s">
        <v>49</v>
      </c>
      <c r="BP201" s="22" t="s">
        <v>50</v>
      </c>
      <c r="BQ201" s="22" t="s">
        <v>51</v>
      </c>
      <c r="BR201" s="22" t="s">
        <v>52</v>
      </c>
      <c r="BS201" s="22" t="s">
        <v>53</v>
      </c>
      <c r="BT201" s="22" t="s">
        <v>54</v>
      </c>
      <c r="BU201" s="22" t="s">
        <v>55</v>
      </c>
      <c r="BV201" s="22" t="s">
        <v>56</v>
      </c>
      <c r="BW201" s="22" t="s">
        <v>57</v>
      </c>
      <c r="BX201" s="22" t="s">
        <v>58</v>
      </c>
      <c r="BY201" s="22" t="s">
        <v>59</v>
      </c>
      <c r="BZ201" s="22" t="s">
        <v>60</v>
      </c>
      <c r="CA201" s="22" t="s">
        <v>61</v>
      </c>
      <c r="CB201" s="22" t="s">
        <v>62</v>
      </c>
      <c r="CC201" s="22" t="s">
        <v>63</v>
      </c>
      <c r="CD201" s="22" t="s">
        <v>64</v>
      </c>
      <c r="CE201" s="22" t="s">
        <v>65</v>
      </c>
      <c r="CF201" s="22" t="s">
        <v>66</v>
      </c>
      <c r="CG201" s="22" t="s">
        <v>67</v>
      </c>
      <c r="CH201" s="22" t="s">
        <v>68</v>
      </c>
    </row>
    <row r="202" spans="2:86">
      <c r="B202" t="s">
        <v>294</v>
      </c>
      <c r="C202" s="5">
        <v>100318.1736027</v>
      </c>
      <c r="D202" s="5">
        <v>95829.413949496302</v>
      </c>
      <c r="E202" s="5">
        <v>90246.753203615895</v>
      </c>
      <c r="F202" s="5">
        <v>93867.336893721993</v>
      </c>
      <c r="G202" s="5">
        <v>91738.569677386098</v>
      </c>
      <c r="H202" s="5">
        <v>93293.987173107904</v>
      </c>
      <c r="I202" s="5">
        <v>99339.512142370499</v>
      </c>
      <c r="J202" s="5">
        <v>94968.192801543701</v>
      </c>
      <c r="K202" s="5">
        <v>93863.939781871697</v>
      </c>
      <c r="L202" s="5">
        <v>95823.630644080797</v>
      </c>
      <c r="M202" s="5">
        <v>96115.233973893904</v>
      </c>
      <c r="N202" s="5">
        <v>100541.951075113</v>
      </c>
      <c r="O202" s="5">
        <v>107893.41033222601</v>
      </c>
      <c r="P202" s="5">
        <v>101265.973707675</v>
      </c>
      <c r="Q202" s="5">
        <v>101647.12721168699</v>
      </c>
      <c r="R202" s="5">
        <v>94945.268806762993</v>
      </c>
      <c r="S202" s="5">
        <v>80907.832821671298</v>
      </c>
      <c r="T202" s="5">
        <v>81969.875868204603</v>
      </c>
      <c r="U202" s="5">
        <v>79107.932626220601</v>
      </c>
      <c r="V202" s="5">
        <v>67029.587751461993</v>
      </c>
      <c r="W202" s="5">
        <v>80259.236606801394</v>
      </c>
      <c r="X202" s="5">
        <v>79880.722306932803</v>
      </c>
      <c r="Y202" s="5">
        <v>73469.286465965895</v>
      </c>
      <c r="Z202" s="5">
        <v>73109.814977410206</v>
      </c>
      <c r="AA202" s="5">
        <v>67978.787166568902</v>
      </c>
      <c r="AB202" s="5">
        <v>68509.307216827903</v>
      </c>
      <c r="AC202" s="5">
        <v>67218.249145239999</v>
      </c>
      <c r="AD202" s="5">
        <v>62111.892226497403</v>
      </c>
      <c r="AE202" s="5">
        <v>58909.675553786197</v>
      </c>
      <c r="AF202" s="5">
        <v>64139.001625060198</v>
      </c>
      <c r="AG202" s="5">
        <v>72349.304662748604</v>
      </c>
      <c r="AH202" s="5">
        <v>90873.029478394703</v>
      </c>
      <c r="AI202" s="5">
        <v>111000.48996829199</v>
      </c>
      <c r="AJ202" s="5">
        <v>117487.01245667601</v>
      </c>
      <c r="AK202" s="5">
        <v>128860.21338602999</v>
      </c>
      <c r="AL202" s="5">
        <v>129338.256390254</v>
      </c>
      <c r="AM202" s="5">
        <v>115627.258074087</v>
      </c>
      <c r="AN202" s="5">
        <v>116910.29567646301</v>
      </c>
      <c r="AO202" s="5">
        <v>110324.79370382099</v>
      </c>
      <c r="AP202" s="5">
        <v>117482.043675939</v>
      </c>
      <c r="AQ202" s="5">
        <v>126527.226920456</v>
      </c>
      <c r="AR202" s="5">
        <v>129798.229419358</v>
      </c>
      <c r="AS202" s="5">
        <v>138745.52515741999</v>
      </c>
      <c r="AT202" s="5">
        <v>143264.78312338301</v>
      </c>
      <c r="AU202" s="5">
        <v>149615.682071577</v>
      </c>
      <c r="AV202" s="5">
        <v>166345.476152155</v>
      </c>
      <c r="AW202" s="5">
        <v>174626.58933044301</v>
      </c>
      <c r="AX202" s="5">
        <v>176848.95533474701</v>
      </c>
      <c r="AY202" s="5">
        <v>178365.041745964</v>
      </c>
      <c r="AZ202" s="5">
        <v>171487.611550442</v>
      </c>
      <c r="BA202" s="5">
        <v>171234.70897263099</v>
      </c>
      <c r="BB202" s="5">
        <v>172774.74417141199</v>
      </c>
      <c r="BC202" s="5">
        <v>175881.40491815199</v>
      </c>
      <c r="BD202" s="5">
        <v>169120.969332234</v>
      </c>
      <c r="BE202" s="5">
        <v>156332.62130342401</v>
      </c>
      <c r="BF202" s="5">
        <v>173934.05477597</v>
      </c>
      <c r="BG202" s="5">
        <v>168186.45295365</v>
      </c>
      <c r="BH202" s="5">
        <v>165767.353198378</v>
      </c>
      <c r="BI202" s="5">
        <v>141008.27599521499</v>
      </c>
      <c r="BJ202" s="5">
        <v>132217.70820344199</v>
      </c>
      <c r="BK202" s="5">
        <v>128263.02807417299</v>
      </c>
      <c r="BL202" s="5">
        <v>130470.16910339201</v>
      </c>
      <c r="BM202" s="5">
        <v>134139.16901601301</v>
      </c>
      <c r="BN202" s="5">
        <v>126028.06260842099</v>
      </c>
      <c r="BO202" s="5">
        <v>117235.653830304</v>
      </c>
      <c r="BP202" s="5">
        <v>115773.58699461599</v>
      </c>
      <c r="BQ202" s="5">
        <v>118983.898052898</v>
      </c>
      <c r="BR202" s="5">
        <v>108365.59087836801</v>
      </c>
      <c r="BS202" s="5">
        <v>107624.63210902701</v>
      </c>
      <c r="BT202" s="5">
        <v>106477.737884861</v>
      </c>
      <c r="BU202" s="5">
        <v>96305.592556375501</v>
      </c>
      <c r="BV202" s="5">
        <v>98641.990024486397</v>
      </c>
      <c r="BW202" s="5">
        <v>97097.050406336406</v>
      </c>
      <c r="BX202" s="5">
        <v>91235.891621697097</v>
      </c>
      <c r="BY202" s="5">
        <v>95063.686995193202</v>
      </c>
      <c r="BZ202" s="5">
        <v>92754.365103475706</v>
      </c>
      <c r="CA202" s="5">
        <v>86211.538990655594</v>
      </c>
      <c r="CB202" s="5">
        <v>92739.263131910993</v>
      </c>
      <c r="CC202" s="5">
        <v>105221.969607843</v>
      </c>
      <c r="CD202" s="5">
        <v>101597.490142158</v>
      </c>
      <c r="CE202" s="5">
        <v>108927.527776205</v>
      </c>
      <c r="CF202" s="5">
        <v>104192.59050099101</v>
      </c>
      <c r="CG202" s="5">
        <v>102043.619270176</v>
      </c>
    </row>
    <row r="203" spans="2:86">
      <c r="B203" t="s">
        <v>311</v>
      </c>
      <c r="C203" s="5">
        <v>5713.9104371961894</v>
      </c>
      <c r="D203" s="5">
        <v>4880.9012067662998</v>
      </c>
      <c r="E203" s="5">
        <v>3739.89903141584</v>
      </c>
      <c r="F203" s="5">
        <v>3169.7627985842496</v>
      </c>
      <c r="G203" s="5">
        <v>2300.2088016170501</v>
      </c>
      <c r="H203" s="5">
        <v>3949.1695751669299</v>
      </c>
      <c r="I203" s="5">
        <v>4235.1401620847901</v>
      </c>
      <c r="J203" s="5">
        <v>4379.29687515766</v>
      </c>
      <c r="K203" s="5">
        <v>2397.69393284733</v>
      </c>
      <c r="L203" s="5">
        <v>1958.10785685786</v>
      </c>
      <c r="M203" s="5">
        <v>2618.2144769842403</v>
      </c>
      <c r="N203" s="5">
        <v>1776.4364184930901</v>
      </c>
      <c r="O203" s="5">
        <v>2333.4703299839903</v>
      </c>
      <c r="P203" s="5">
        <v>1740.19491998274</v>
      </c>
      <c r="Q203" s="5">
        <v>1548.7463645059102</v>
      </c>
      <c r="R203" s="5">
        <v>1496.4445991340201</v>
      </c>
      <c r="S203" s="5">
        <v>2168.83898290244</v>
      </c>
      <c r="T203" s="5">
        <v>1884.3047918672</v>
      </c>
      <c r="U203" s="5">
        <v>1996.80006193901</v>
      </c>
      <c r="V203" s="5">
        <v>3446.3018279264902</v>
      </c>
      <c r="W203" s="5">
        <v>3424.58510901509</v>
      </c>
      <c r="X203" s="5">
        <v>4016.9576832393805</v>
      </c>
      <c r="Y203" s="5">
        <v>2660.77115993797</v>
      </c>
      <c r="Z203" s="5">
        <v>4829.79292505593</v>
      </c>
      <c r="AA203" s="5">
        <v>3555.1403804749098</v>
      </c>
      <c r="AB203" s="5">
        <v>5132.8784938681802</v>
      </c>
      <c r="AC203" s="5">
        <v>7238.7506640689799</v>
      </c>
      <c r="AD203" s="5">
        <v>3518.5513991426501</v>
      </c>
      <c r="AE203" s="5">
        <v>3203.33596966397</v>
      </c>
      <c r="AF203" s="5">
        <v>2054.6650177438401</v>
      </c>
      <c r="AG203" s="5">
        <v>2544.0656926618799</v>
      </c>
      <c r="AH203" s="5">
        <v>2453.3531753554103</v>
      </c>
      <c r="AI203" s="5">
        <v>2922.7815173407498</v>
      </c>
      <c r="AJ203" s="5">
        <v>2921.57014804045</v>
      </c>
      <c r="AK203" s="5">
        <v>2612.1738864489303</v>
      </c>
      <c r="AL203" s="5">
        <v>2271.22457362569</v>
      </c>
      <c r="AM203" s="5">
        <v>3365.1230409263803</v>
      </c>
      <c r="AN203" s="5">
        <v>6337.6451791736108</v>
      </c>
      <c r="AO203" s="5">
        <v>3020.0074855829603</v>
      </c>
      <c r="AP203" s="5">
        <v>5345.3025800998003</v>
      </c>
      <c r="AQ203" s="5">
        <v>4177.7636586144608</v>
      </c>
      <c r="AR203" s="5">
        <v>3301.3513344443004</v>
      </c>
      <c r="AS203" s="5">
        <v>2145.3332248377101</v>
      </c>
      <c r="AT203" s="5">
        <v>3025.28339335705</v>
      </c>
      <c r="AU203" s="5">
        <v>3211.22313434034</v>
      </c>
      <c r="AV203" s="5">
        <v>2009.66400481302</v>
      </c>
      <c r="AW203" s="5">
        <v>3698.6589466129199</v>
      </c>
      <c r="AX203" s="5">
        <v>2678.0811495809398</v>
      </c>
      <c r="AY203" s="5">
        <v>0</v>
      </c>
      <c r="AZ203" s="5">
        <v>0</v>
      </c>
      <c r="BA203" s="5">
        <v>2204.8753937694701</v>
      </c>
      <c r="BB203" s="5">
        <v>2039.2627198946598</v>
      </c>
      <c r="BC203" s="5">
        <v>2652.8961613261204</v>
      </c>
      <c r="BD203" s="5">
        <v>2133.4836047309</v>
      </c>
      <c r="BE203" s="5">
        <v>2086.1438574358399</v>
      </c>
      <c r="BF203" s="5">
        <v>1904.27776821775</v>
      </c>
      <c r="BG203" s="5">
        <v>2136.1699213055699</v>
      </c>
      <c r="BH203" s="5">
        <v>3073.7612635026799</v>
      </c>
      <c r="BI203" s="5">
        <v>2519.1365646344202</v>
      </c>
      <c r="BJ203" s="5">
        <v>4887.7725263566599</v>
      </c>
      <c r="BK203" s="5">
        <v>2840.20874746246</v>
      </c>
      <c r="BL203" s="5">
        <v>3837.06013269607</v>
      </c>
      <c r="BM203" s="5">
        <v>3806.4860738954999</v>
      </c>
      <c r="BN203" s="5">
        <v>4282.2843482928902</v>
      </c>
      <c r="BO203" s="5">
        <v>4355.6553930033106</v>
      </c>
      <c r="BP203" s="5">
        <v>4539.6767970537694</v>
      </c>
      <c r="BQ203" s="5">
        <v>4303.1735749418003</v>
      </c>
      <c r="BR203" s="5">
        <v>4848.4779108951998</v>
      </c>
      <c r="BS203" s="5">
        <v>6149.7087812779</v>
      </c>
      <c r="BT203" s="5">
        <v>5108.54335845899</v>
      </c>
      <c r="BU203" s="5">
        <v>6511.6308653073302</v>
      </c>
      <c r="BV203" s="5">
        <v>6546.5761125774507</v>
      </c>
      <c r="BW203" s="5">
        <v>5222.1276974806897</v>
      </c>
      <c r="BX203" s="5">
        <v>4475.9794446939804</v>
      </c>
      <c r="BY203" s="5">
        <v>4612.9629809829503</v>
      </c>
      <c r="BZ203" s="5">
        <v>3630.1608544396304</v>
      </c>
      <c r="CA203" s="5">
        <v>5984.1493569321801</v>
      </c>
      <c r="CB203" s="5">
        <v>2170.8257701450102</v>
      </c>
      <c r="CC203" s="5">
        <v>3022.4657016618603</v>
      </c>
      <c r="CD203" s="5">
        <v>3055.2609264580301</v>
      </c>
      <c r="CE203" s="5">
        <v>2547.8181024727301</v>
      </c>
      <c r="CF203" s="5">
        <v>3456.9260206693498</v>
      </c>
      <c r="CG203" s="5">
        <v>2878.91836954166</v>
      </c>
    </row>
    <row r="204" spans="2:86">
      <c r="B204" t="s">
        <v>182</v>
      </c>
      <c r="C204" s="5">
        <v>962742.18702889304</v>
      </c>
      <c r="D204" s="5">
        <v>967673.95858040499</v>
      </c>
      <c r="E204" s="5">
        <v>969800.65611727105</v>
      </c>
      <c r="F204" s="5">
        <v>972693.41246567795</v>
      </c>
      <c r="G204" s="5">
        <v>981590.95364267298</v>
      </c>
      <c r="H204" s="5">
        <v>982405.35060262505</v>
      </c>
      <c r="I204" s="5">
        <v>993335.07207700005</v>
      </c>
      <c r="J204" s="5">
        <v>996284.82824084198</v>
      </c>
      <c r="K204" s="5">
        <v>998047.85951138602</v>
      </c>
      <c r="L204" s="5">
        <v>1010175.48844064</v>
      </c>
      <c r="M204" s="5">
        <v>1019755.79193441</v>
      </c>
      <c r="N204" s="5">
        <v>1021686.61419441</v>
      </c>
      <c r="O204" s="5">
        <v>1029317.13994955</v>
      </c>
      <c r="P204" s="5">
        <v>1024826.09482587</v>
      </c>
      <c r="Q204" s="5">
        <v>1029474.22064745</v>
      </c>
      <c r="R204" s="5">
        <v>1035247.46496258</v>
      </c>
      <c r="S204" s="5">
        <v>1040421.4651244</v>
      </c>
      <c r="T204" s="5">
        <v>1042003.60211153</v>
      </c>
      <c r="U204" s="5">
        <v>1032491.68506186</v>
      </c>
      <c r="V204" s="5">
        <v>1051584.65039784</v>
      </c>
      <c r="W204" s="5">
        <v>1058151.0115060799</v>
      </c>
      <c r="X204" s="5">
        <v>1061154.2892011499</v>
      </c>
      <c r="Y204" s="5">
        <v>1067047.6164273501</v>
      </c>
      <c r="Z204" s="5">
        <v>1066556.9898395</v>
      </c>
      <c r="AA204" s="5">
        <v>1060782.1658045501</v>
      </c>
      <c r="AB204" s="5">
        <v>1063563.34335461</v>
      </c>
      <c r="AC204" s="5">
        <v>1058543.76809387</v>
      </c>
      <c r="AD204" s="5">
        <v>1064756.04439739</v>
      </c>
      <c r="AE204" s="5">
        <v>1064231.9994020299</v>
      </c>
      <c r="AF204" s="5">
        <v>1073696.505593</v>
      </c>
      <c r="AG204" s="5">
        <v>1090965.70586488</v>
      </c>
      <c r="AH204" s="5">
        <v>1072940.16835066</v>
      </c>
      <c r="AI204" s="5">
        <v>1072209.7697137799</v>
      </c>
      <c r="AJ204" s="5">
        <v>1064670.4947913501</v>
      </c>
      <c r="AK204" s="5">
        <v>1066795.5823842201</v>
      </c>
      <c r="AL204" s="5">
        <v>1062941.88095961</v>
      </c>
      <c r="AM204" s="5">
        <v>1065343.7955487799</v>
      </c>
      <c r="AN204" s="5">
        <v>1077347.91163501</v>
      </c>
      <c r="AO204" s="5">
        <v>1069616.07725327</v>
      </c>
      <c r="AP204" s="5">
        <v>1069270.8190796401</v>
      </c>
      <c r="AQ204" s="5">
        <v>1085657.7683357301</v>
      </c>
      <c r="AR204" s="5">
        <v>1077486.7645676399</v>
      </c>
      <c r="AS204" s="5">
        <v>1088692.4497206199</v>
      </c>
      <c r="AT204" s="5">
        <v>1082444.50706836</v>
      </c>
      <c r="AU204" s="5">
        <v>1068309.7580043001</v>
      </c>
      <c r="AV204" s="5">
        <v>1069721.12483807</v>
      </c>
      <c r="AW204" s="5">
        <v>1060855.4264819699</v>
      </c>
      <c r="AX204" s="5">
        <v>1057393.33591011</v>
      </c>
      <c r="AY204" s="5">
        <v>1057965.12393654</v>
      </c>
      <c r="AZ204" s="5">
        <v>1042745.1209025501</v>
      </c>
      <c r="BA204" s="5">
        <v>1028172.4314141501</v>
      </c>
      <c r="BB204" s="5">
        <v>1034746.20181567</v>
      </c>
      <c r="BC204" s="5">
        <v>1027000.1485261701</v>
      </c>
      <c r="BD204" s="5">
        <v>1031479.27063414</v>
      </c>
      <c r="BE204" s="5">
        <v>1017443.32478794</v>
      </c>
      <c r="BF204" s="5">
        <v>1039627.87381376</v>
      </c>
      <c r="BG204" s="5">
        <v>1037265.64925986</v>
      </c>
      <c r="BH204" s="5">
        <v>1022789.88396403</v>
      </c>
      <c r="BI204" s="5">
        <v>1012647.3139105</v>
      </c>
      <c r="BJ204" s="5">
        <v>1014989.84298805</v>
      </c>
      <c r="BK204" s="5">
        <v>1021707.4140037</v>
      </c>
      <c r="BL204" s="5">
        <v>1021474.64072816</v>
      </c>
      <c r="BM204" s="5">
        <v>1037166.45301182</v>
      </c>
      <c r="BN204" s="5">
        <v>1019162.70280118</v>
      </c>
      <c r="BO204" s="5">
        <v>1010578.94570901</v>
      </c>
      <c r="BP204" s="5">
        <v>1010948.9302911001</v>
      </c>
      <c r="BQ204" s="5">
        <v>1018986.60537596</v>
      </c>
      <c r="BR204" s="5">
        <v>1015111.0695897</v>
      </c>
      <c r="BS204" s="5">
        <v>1016953.95263899</v>
      </c>
      <c r="BT204" s="5">
        <v>1027089.78700972</v>
      </c>
      <c r="BU204" s="5">
        <v>1010448.4016045</v>
      </c>
      <c r="BV204" s="5">
        <v>1018442.88847252</v>
      </c>
      <c r="BW204" s="5">
        <v>1030845.6351496601</v>
      </c>
      <c r="BX204" s="5">
        <v>1027036.80702036</v>
      </c>
      <c r="BY204" s="5">
        <v>1017063.01500097</v>
      </c>
      <c r="BZ204" s="5">
        <v>1016768.6768196</v>
      </c>
      <c r="CA204" s="5">
        <v>1012470.53617591</v>
      </c>
      <c r="CB204" s="5">
        <v>980321.29714225698</v>
      </c>
      <c r="CC204" s="5">
        <v>1015841.2975966</v>
      </c>
      <c r="CD204" s="5">
        <v>1008018.07765341</v>
      </c>
      <c r="CE204" s="5">
        <v>1004615.54372392</v>
      </c>
      <c r="CF204" s="5">
        <v>1005895.52080923</v>
      </c>
      <c r="CG204" s="5">
        <v>1028354.07353305</v>
      </c>
    </row>
    <row r="205" spans="2:86">
      <c r="B205" t="s">
        <v>266</v>
      </c>
      <c r="C205" s="10">
        <v>10.420045465369157</v>
      </c>
      <c r="D205" s="10">
        <v>9.9030683940363318</v>
      </c>
      <c r="E205" s="10">
        <v>9.3057013969170796</v>
      </c>
      <c r="F205" s="10">
        <v>9.6502490600586999</v>
      </c>
      <c r="G205" s="10">
        <v>9.34590618800482</v>
      </c>
      <c r="H205" s="10">
        <v>9.4964860600443295</v>
      </c>
      <c r="I205" s="10">
        <v>10.000604522566382</v>
      </c>
      <c r="J205" s="10">
        <v>9.5322331636055058</v>
      </c>
      <c r="K205" s="10">
        <v>9.4047533780418746</v>
      </c>
      <c r="L205" s="10">
        <v>9.4858400090462691</v>
      </c>
      <c r="M205" s="10">
        <v>9.4253187610309723</v>
      </c>
      <c r="N205" s="10">
        <v>9.8407818677735488</v>
      </c>
      <c r="O205" s="10">
        <v>10.482037667954717</v>
      </c>
      <c r="P205" s="10">
        <v>9.8812836850023107</v>
      </c>
      <c r="Q205" s="10">
        <v>9.873693306060618</v>
      </c>
      <c r="R205" s="10">
        <v>9.1712631056956866</v>
      </c>
      <c r="S205" s="10">
        <v>7.7764478659614538</v>
      </c>
      <c r="T205" s="10">
        <v>7.8665635802121754</v>
      </c>
      <c r="U205" s="10">
        <v>7.6618469447026092</v>
      </c>
      <c r="V205" s="10">
        <v>6.3741504524721879</v>
      </c>
      <c r="W205" s="10">
        <v>7.5848565785111708</v>
      </c>
      <c r="X205" s="10">
        <v>7.5277198725802634</v>
      </c>
      <c r="Y205" s="10">
        <v>6.8852865921722479</v>
      </c>
      <c r="Z205" s="10">
        <v>6.8547499734085537</v>
      </c>
      <c r="AA205" s="10">
        <v>6.4083644463432705</v>
      </c>
      <c r="AB205" s="10">
        <v>6.4414881957797734</v>
      </c>
      <c r="AC205" s="10">
        <v>6.3500680058114698</v>
      </c>
      <c r="AD205" s="10">
        <v>5.8334388006832389</v>
      </c>
      <c r="AE205" s="10">
        <v>5.5354166748308948</v>
      </c>
      <c r="AF205" s="10">
        <v>5.9736621373873602</v>
      </c>
      <c r="AG205" s="10">
        <v>6.631675429741632</v>
      </c>
      <c r="AH205" s="10">
        <v>8.4695337316046349</v>
      </c>
      <c r="AI205" s="10">
        <v>10.352497533940856</v>
      </c>
      <c r="AJ205" s="10">
        <v>11.035058549236929</v>
      </c>
      <c r="AK205" s="10">
        <v>12.079185132922621</v>
      </c>
      <c r="AL205" s="10">
        <v>12.167951861440356</v>
      </c>
      <c r="AM205" s="10">
        <v>10.853515884468552</v>
      </c>
      <c r="AN205" s="10">
        <v>10.851675156545951</v>
      </c>
      <c r="AO205" s="10">
        <v>10.314429265791377</v>
      </c>
      <c r="AP205" s="10">
        <v>10.987117723558567</v>
      </c>
      <c r="AQ205" s="10">
        <v>11.654430209108822</v>
      </c>
      <c r="AR205" s="10">
        <v>12.046387360631922</v>
      </c>
      <c r="AS205" s="10">
        <v>12.74423508613703</v>
      </c>
      <c r="AT205" s="10">
        <v>13.235300487726098</v>
      </c>
      <c r="AU205" s="10">
        <v>14.004897076955725</v>
      </c>
      <c r="AV205" s="10">
        <v>15.550359087966568</v>
      </c>
      <c r="AW205" s="10">
        <v>16.460922475510468</v>
      </c>
      <c r="AX205" s="10">
        <v>16.724992425125432</v>
      </c>
      <c r="AY205" s="10"/>
      <c r="AZ205" s="10"/>
      <c r="BA205" s="10">
        <v>16.654279354399193</v>
      </c>
      <c r="BB205" s="10">
        <v>16.697306437872786</v>
      </c>
      <c r="BC205" s="10">
        <v>17.125742890159881</v>
      </c>
      <c r="BD205" s="10">
        <v>16.39596394683343</v>
      </c>
      <c r="BE205" s="10">
        <v>15.365241237000355</v>
      </c>
      <c r="BF205" s="10">
        <v>16.730414714441249</v>
      </c>
      <c r="BG205" s="10">
        <v>16.21440496691077</v>
      </c>
      <c r="BH205" s="10">
        <v>16.207371210586572</v>
      </c>
      <c r="BI205" s="10">
        <v>13.924717328354816</v>
      </c>
      <c r="BJ205" s="10">
        <v>13.026505547504149</v>
      </c>
      <c r="BK205" s="10">
        <v>12.553792437656568</v>
      </c>
      <c r="BL205" s="10">
        <v>12.772727182966198</v>
      </c>
      <c r="BM205" s="10">
        <v>12.933234451084227</v>
      </c>
      <c r="BN205" s="10">
        <v>12.365843281159277</v>
      </c>
      <c r="BO205" s="10">
        <v>11.600840718886428</v>
      </c>
      <c r="BP205" s="10">
        <v>11.451971857893879</v>
      </c>
      <c r="BQ205" s="10">
        <v>11.676689116928904</v>
      </c>
      <c r="BR205" s="10">
        <v>10.675244721956242</v>
      </c>
      <c r="BS205" s="10">
        <v>10.583038871105389</v>
      </c>
      <c r="BT205" s="10">
        <v>10.366935708207304</v>
      </c>
      <c r="BU205" s="10">
        <v>9.5309757928708674</v>
      </c>
      <c r="BV205" s="10">
        <v>9.6855691311695953</v>
      </c>
      <c r="BW205" s="10">
        <v>9.4191649162136368</v>
      </c>
      <c r="BX205" s="10">
        <v>8.8834101171496211</v>
      </c>
      <c r="BY205" s="10">
        <v>9.3468826998003198</v>
      </c>
      <c r="BZ205" s="10">
        <v>9.1224648455543083</v>
      </c>
      <c r="CA205" s="10">
        <v>8.5149676864944261</v>
      </c>
      <c r="CB205" s="10">
        <v>9.4600885854725405</v>
      </c>
      <c r="CC205" s="10">
        <v>10.358111041241367</v>
      </c>
      <c r="CD205" s="10">
        <v>10.078935328091465</v>
      </c>
      <c r="CE205" s="10">
        <v>10.842707785749683</v>
      </c>
      <c r="CF205" s="10">
        <v>10.358192112951194</v>
      </c>
      <c r="CG205" s="10">
        <v>9.9230043325049788</v>
      </c>
    </row>
    <row r="206" spans="2:86">
      <c r="B206" t="s">
        <v>265</v>
      </c>
      <c r="C206" s="10">
        <v>0.5935036933231127</v>
      </c>
      <c r="D206" s="10">
        <v>0.5043952214986408</v>
      </c>
      <c r="E206" s="10">
        <v>0.38563585287609881</v>
      </c>
      <c r="F206" s="10">
        <v>0.32587480885156056</v>
      </c>
      <c r="G206" s="10">
        <v>0.23433475961458297</v>
      </c>
      <c r="H206" s="10">
        <v>0.40198982759452995</v>
      </c>
      <c r="I206" s="10">
        <v>0.4263556458576846</v>
      </c>
      <c r="J206" s="10">
        <v>0.43956273858854833</v>
      </c>
      <c r="K206" s="10">
        <v>0.24023837233829332</v>
      </c>
      <c r="L206" s="10">
        <v>0.19383838543543541</v>
      </c>
      <c r="M206" s="10">
        <v>0.25674916462280234</v>
      </c>
      <c r="N206" s="10">
        <v>0.17387292676764615</v>
      </c>
      <c r="O206" s="10">
        <v>0.22670081352170632</v>
      </c>
      <c r="P206" s="10">
        <v>0.16980392368701536</v>
      </c>
      <c r="Q206" s="10">
        <v>0.15044051938783695</v>
      </c>
      <c r="R206" s="10">
        <v>0.14454945795864474</v>
      </c>
      <c r="S206" s="10">
        <v>0.20845773137169163</v>
      </c>
      <c r="T206" s="10">
        <v>0.18083476756211012</v>
      </c>
      <c r="U206" s="10">
        <v>0.19339623658270672</v>
      </c>
      <c r="V206" s="10">
        <v>0.32772462270371394</v>
      </c>
      <c r="W206" s="10">
        <v>0.3236385990068501</v>
      </c>
      <c r="X206" s="10">
        <v>0.37854605349269199</v>
      </c>
      <c r="Y206" s="10">
        <v>0.24935824034232579</v>
      </c>
      <c r="Z206" s="10">
        <v>0.45283964861387643</v>
      </c>
      <c r="AA206" s="10">
        <v>0.3351433022800222</v>
      </c>
      <c r="AB206" s="10">
        <v>0.4826114519590764</v>
      </c>
      <c r="AC206" s="10">
        <v>0.68384046859997749</v>
      </c>
      <c r="AD206" s="10">
        <v>0.33045610942119719</v>
      </c>
      <c r="AE206" s="10">
        <v>0.300999779321037</v>
      </c>
      <c r="AF206" s="10">
        <v>0.19136366813535019</v>
      </c>
      <c r="AG206" s="10">
        <v>0.23319391975250336</v>
      </c>
      <c r="AH206" s="10">
        <v>0.22865703491432723</v>
      </c>
      <c r="AI206" s="10">
        <v>0.27259418818026337</v>
      </c>
      <c r="AJ206" s="10">
        <v>0.27441073668647198</v>
      </c>
      <c r="AK206" s="10">
        <v>0.24486170823944434</v>
      </c>
      <c r="AL206" s="10">
        <v>0.21367344859676224</v>
      </c>
      <c r="AM206" s="10">
        <v>0.31587202694440419</v>
      </c>
      <c r="AN206" s="10">
        <v>0.58826356005604929</v>
      </c>
      <c r="AO206" s="10">
        <v>0.28234499740675317</v>
      </c>
      <c r="AP206" s="10">
        <v>0.49990166052606716</v>
      </c>
      <c r="AQ206" s="10">
        <v>0.38481405286850251</v>
      </c>
      <c r="AR206" s="10">
        <v>0.30639367860532601</v>
      </c>
      <c r="AS206" s="10">
        <v>0.19705594774614676</v>
      </c>
      <c r="AT206" s="10">
        <v>0.2794862344999634</v>
      </c>
      <c r="AU206" s="10">
        <v>0.30058914189262836</v>
      </c>
      <c r="AV206" s="10">
        <v>0.18786803010151218</v>
      </c>
      <c r="AW206" s="10">
        <v>0.34864872764788385</v>
      </c>
      <c r="AX206" s="10">
        <v>0.25327199052903865</v>
      </c>
      <c r="AY206" s="10"/>
      <c r="AZ206" s="10"/>
      <c r="BA206" s="10">
        <v>0.21444607211816416</v>
      </c>
      <c r="BB206" s="10">
        <v>0.1970785412226074</v>
      </c>
      <c r="BC206" s="10">
        <v>0.25831507085303201</v>
      </c>
      <c r="BD206" s="10">
        <v>0.20683727394921492</v>
      </c>
      <c r="BE206" s="10">
        <v>0.20503784403624087</v>
      </c>
      <c r="BF206" s="10">
        <v>0.18316917198767646</v>
      </c>
      <c r="BG206" s="10">
        <v>0.20594241434967331</v>
      </c>
      <c r="BH206" s="10">
        <v>0.30052714753001797</v>
      </c>
      <c r="BI206" s="10">
        <v>0.24876741685181292</v>
      </c>
      <c r="BJ206" s="10">
        <v>0.48155876239780332</v>
      </c>
      <c r="BK206" s="10">
        <v>0.27798650656088658</v>
      </c>
      <c r="BL206" s="10">
        <v>0.37563929437942922</v>
      </c>
      <c r="BM206" s="10">
        <v>0.36700821385437921</v>
      </c>
      <c r="BN206" s="10">
        <v>0.4201767133474355</v>
      </c>
      <c r="BO206" s="10">
        <v>0.43100595074711706</v>
      </c>
      <c r="BP206" s="10">
        <v>0.4490510510502822</v>
      </c>
      <c r="BQ206" s="10">
        <v>0.42229932682521615</v>
      </c>
      <c r="BR206" s="10">
        <v>0.47763028659069962</v>
      </c>
      <c r="BS206" s="10">
        <v>0.60471850916351122</v>
      </c>
      <c r="BT206" s="10">
        <v>0.49738040656913329</v>
      </c>
      <c r="BU206" s="10">
        <v>0.64442982491411271</v>
      </c>
      <c r="BV206" s="10">
        <v>0.64280247686702685</v>
      </c>
      <c r="BW206" s="10">
        <v>0.50658677879763558</v>
      </c>
      <c r="BX206" s="10">
        <v>0.43581490109197696</v>
      </c>
      <c r="BY206" s="10">
        <v>0.45355724403945125</v>
      </c>
      <c r="BZ206" s="10">
        <v>0.35702917853395977</v>
      </c>
      <c r="CA206" s="10">
        <v>0.59104429641323153</v>
      </c>
      <c r="CB206" s="10">
        <v>0.22144023357170786</v>
      </c>
      <c r="CC206" s="10">
        <v>0.29753325729252927</v>
      </c>
      <c r="CD206" s="10">
        <v>0.30309584661124794</v>
      </c>
      <c r="CE206" s="10">
        <v>0.25361125640445992</v>
      </c>
      <c r="CF206" s="10">
        <v>0.34366650901162149</v>
      </c>
      <c r="CG206" s="10">
        <v>0.27995400063430931</v>
      </c>
    </row>
    <row r="208" spans="2:86">
      <c r="B208" t="s">
        <v>330</v>
      </c>
    </row>
    <row r="209" spans="2:86">
      <c r="B209" t="s">
        <v>291</v>
      </c>
    </row>
    <row r="211" spans="2:86">
      <c r="B211" s="2"/>
    </row>
    <row r="212" spans="2:86">
      <c r="B212" s="2" t="s">
        <v>328</v>
      </c>
    </row>
    <row r="213" spans="2:86">
      <c r="B213" t="s">
        <v>184</v>
      </c>
    </row>
    <row r="214" spans="2:86">
      <c r="C214" s="6" t="s">
        <v>295</v>
      </c>
      <c r="D214" s="6" t="s">
        <v>296</v>
      </c>
      <c r="E214" s="6" t="s">
        <v>297</v>
      </c>
      <c r="F214" s="6" t="s">
        <v>298</v>
      </c>
      <c r="G214" s="6" t="s">
        <v>299</v>
      </c>
      <c r="H214" s="6" t="s">
        <v>300</v>
      </c>
      <c r="I214" s="6" t="s">
        <v>301</v>
      </c>
      <c r="J214" s="6" t="s">
        <v>302</v>
      </c>
      <c r="K214" s="6" t="s">
        <v>303</v>
      </c>
      <c r="L214" s="6" t="s">
        <v>304</v>
      </c>
      <c r="M214" s="6" t="s">
        <v>305</v>
      </c>
      <c r="N214" s="6" t="s">
        <v>306</v>
      </c>
      <c r="O214" s="6" t="s">
        <v>307</v>
      </c>
      <c r="P214" s="6" t="s">
        <v>308</v>
      </c>
      <c r="Q214" s="6" t="s">
        <v>309</v>
      </c>
      <c r="R214" s="6" t="s">
        <v>310</v>
      </c>
      <c r="S214" s="22" t="s">
        <v>169</v>
      </c>
      <c r="T214" s="22" t="s">
        <v>170</v>
      </c>
      <c r="U214" s="22" t="s">
        <v>171</v>
      </c>
      <c r="V214" s="22" t="s">
        <v>172</v>
      </c>
      <c r="W214" s="22" t="s">
        <v>173</v>
      </c>
      <c r="X214" s="22" t="s">
        <v>174</v>
      </c>
      <c r="Y214" s="22" t="s">
        <v>175</v>
      </c>
      <c r="Z214" s="22" t="s">
        <v>176</v>
      </c>
      <c r="AA214" s="22" t="s">
        <v>177</v>
      </c>
      <c r="AB214" s="22" t="s">
        <v>178</v>
      </c>
      <c r="AC214" s="22" t="s">
        <v>179</v>
      </c>
      <c r="AD214" s="22" t="s">
        <v>180</v>
      </c>
      <c r="AE214" s="22" t="s">
        <v>13</v>
      </c>
      <c r="AF214" s="22" t="s">
        <v>14</v>
      </c>
      <c r="AG214" s="22" t="s">
        <v>15</v>
      </c>
      <c r="AH214" s="22" t="s">
        <v>16</v>
      </c>
      <c r="AI214" s="22" t="s">
        <v>17</v>
      </c>
      <c r="AJ214" s="22" t="s">
        <v>18</v>
      </c>
      <c r="AK214" s="22" t="s">
        <v>19</v>
      </c>
      <c r="AL214" s="22" t="s">
        <v>20</v>
      </c>
      <c r="AM214" s="22" t="s">
        <v>21</v>
      </c>
      <c r="AN214" s="22" t="s">
        <v>22</v>
      </c>
      <c r="AO214" s="22" t="s">
        <v>23</v>
      </c>
      <c r="AP214" s="22" t="s">
        <v>24</v>
      </c>
      <c r="AQ214" s="22" t="s">
        <v>25</v>
      </c>
      <c r="AR214" s="22" t="s">
        <v>26</v>
      </c>
      <c r="AS214" s="22" t="s">
        <v>27</v>
      </c>
      <c r="AT214" s="22" t="s">
        <v>28</v>
      </c>
      <c r="AU214" s="22" t="s">
        <v>29</v>
      </c>
      <c r="AV214" s="22" t="s">
        <v>30</v>
      </c>
      <c r="AW214" s="22" t="s">
        <v>31</v>
      </c>
      <c r="AX214" s="22" t="s">
        <v>32</v>
      </c>
      <c r="AY214" s="22" t="s">
        <v>33</v>
      </c>
      <c r="AZ214" s="22" t="s">
        <v>34</v>
      </c>
      <c r="BA214" s="22" t="s">
        <v>35</v>
      </c>
      <c r="BB214" s="22" t="s">
        <v>36</v>
      </c>
      <c r="BC214" s="22" t="s">
        <v>37</v>
      </c>
      <c r="BD214" s="22" t="s">
        <v>38</v>
      </c>
      <c r="BE214" s="22" t="s">
        <v>39</v>
      </c>
      <c r="BF214" s="22" t="s">
        <v>40</v>
      </c>
      <c r="BG214" s="22" t="s">
        <v>41</v>
      </c>
      <c r="BH214" s="22" t="s">
        <v>42</v>
      </c>
      <c r="BI214" s="22" t="s">
        <v>43</v>
      </c>
      <c r="BJ214" s="22" t="s">
        <v>44</v>
      </c>
      <c r="BK214" s="22" t="s">
        <v>45</v>
      </c>
      <c r="BL214" s="22" t="s">
        <v>46</v>
      </c>
      <c r="BM214" s="22" t="s">
        <v>47</v>
      </c>
      <c r="BN214" s="22" t="s">
        <v>48</v>
      </c>
      <c r="BO214" s="22" t="s">
        <v>49</v>
      </c>
      <c r="BP214" s="22" t="s">
        <v>50</v>
      </c>
      <c r="BQ214" s="22" t="s">
        <v>51</v>
      </c>
      <c r="BR214" s="22" t="s">
        <v>52</v>
      </c>
      <c r="BS214" s="22" t="s">
        <v>53</v>
      </c>
      <c r="BT214" s="22" t="s">
        <v>54</v>
      </c>
      <c r="BU214" s="22" t="s">
        <v>55</v>
      </c>
      <c r="BV214" s="22" t="s">
        <v>56</v>
      </c>
      <c r="BW214" s="22" t="s">
        <v>57</v>
      </c>
      <c r="BX214" s="22" t="s">
        <v>58</v>
      </c>
      <c r="BY214" s="22" t="s">
        <v>59</v>
      </c>
      <c r="BZ214" s="22" t="s">
        <v>60</v>
      </c>
      <c r="CA214" s="22" t="s">
        <v>61</v>
      </c>
      <c r="CB214" s="22" t="s">
        <v>62</v>
      </c>
      <c r="CC214" s="22" t="s">
        <v>63</v>
      </c>
      <c r="CD214" s="22" t="s">
        <v>64</v>
      </c>
      <c r="CE214" s="22" t="s">
        <v>65</v>
      </c>
      <c r="CF214" s="22" t="s">
        <v>66</v>
      </c>
      <c r="CG214" s="22" t="s">
        <v>67</v>
      </c>
      <c r="CH214" s="22" t="s">
        <v>68</v>
      </c>
    </row>
    <row r="215" spans="2:86">
      <c r="B215" t="s">
        <v>294</v>
      </c>
      <c r="C215" s="5">
        <v>4583.6137629740997</v>
      </c>
      <c r="D215" s="5">
        <v>4983.4963238192104</v>
      </c>
      <c r="E215" s="5">
        <v>5158.1787882979197</v>
      </c>
      <c r="F215" s="5">
        <v>6519.4813164438601</v>
      </c>
      <c r="G215" s="5">
        <v>7520.7440553680799</v>
      </c>
      <c r="H215" s="5">
        <v>10132.2680783667</v>
      </c>
      <c r="I215" s="5">
        <v>10001.5889284155</v>
      </c>
      <c r="J215" s="5">
        <v>7957.1896797705804</v>
      </c>
      <c r="K215" s="5">
        <v>7125.28670484755</v>
      </c>
      <c r="L215" s="5">
        <v>6952.8016980131097</v>
      </c>
      <c r="M215" s="5">
        <v>7981.0978090827502</v>
      </c>
      <c r="N215" s="5">
        <v>9507.9946206023706</v>
      </c>
      <c r="O215" s="5">
        <v>9284.3602804574402</v>
      </c>
      <c r="P215" s="5">
        <v>7464.2020092563898</v>
      </c>
      <c r="Q215" s="5">
        <v>8705.7632394496104</v>
      </c>
      <c r="R215" s="5">
        <v>7105.2787965384496</v>
      </c>
      <c r="S215" s="5">
        <v>10207.0731007918</v>
      </c>
      <c r="T215" s="5">
        <v>10278.9181527407</v>
      </c>
      <c r="U215" s="5">
        <v>7715.3927033845403</v>
      </c>
      <c r="V215" s="5">
        <v>10593.5768136143</v>
      </c>
      <c r="W215" s="5">
        <v>7936.4216299563604</v>
      </c>
      <c r="X215" s="5">
        <v>9510.9276177278807</v>
      </c>
      <c r="Y215" s="5">
        <v>9336.8844098473892</v>
      </c>
      <c r="Z215" s="5">
        <v>10649.830585822399</v>
      </c>
      <c r="AA215" s="5">
        <v>9680.2984431088007</v>
      </c>
      <c r="AB215" s="5">
        <v>8157.2817615060503</v>
      </c>
      <c r="AC215" s="5">
        <v>8901.2005972656298</v>
      </c>
      <c r="AD215" s="5">
        <v>9213.9305512342708</v>
      </c>
      <c r="AE215" s="5">
        <v>10115.4294412944</v>
      </c>
      <c r="AF215" s="5">
        <v>11301.5937816641</v>
      </c>
      <c r="AG215" s="5">
        <v>13784.136158531401</v>
      </c>
      <c r="AH215" s="5">
        <v>15707.2892979526</v>
      </c>
      <c r="AI215" s="5">
        <v>18134.104259687501</v>
      </c>
      <c r="AJ215" s="5">
        <v>20572.476728462301</v>
      </c>
      <c r="AK215" s="5">
        <v>20962.7607320391</v>
      </c>
      <c r="AL215" s="5">
        <v>22164.104575319201</v>
      </c>
      <c r="AM215" s="5">
        <v>23686.059449640401</v>
      </c>
      <c r="AN215" s="5">
        <v>19203.321137198</v>
      </c>
      <c r="AO215" s="5">
        <v>22838.2509169486</v>
      </c>
      <c r="AP215" s="5">
        <v>24900.9254467008</v>
      </c>
      <c r="AQ215" s="5">
        <v>25611.681177149701</v>
      </c>
      <c r="AR215" s="5">
        <v>26402.310401131999</v>
      </c>
      <c r="AS215" s="5">
        <v>29282.723904228998</v>
      </c>
      <c r="AT215" s="5">
        <v>30327.6278041595</v>
      </c>
      <c r="AU215" s="5">
        <v>32335.128900266998</v>
      </c>
      <c r="AV215" s="5">
        <v>36272.086512162401</v>
      </c>
      <c r="AW215" s="5">
        <v>32680.313498026098</v>
      </c>
      <c r="AX215" s="5">
        <v>29828.531840261101</v>
      </c>
      <c r="AY215" s="5">
        <v>29778.6556383555</v>
      </c>
      <c r="AZ215" s="5">
        <v>31452.917421681101</v>
      </c>
      <c r="BA215" s="5">
        <v>31163.875361060502</v>
      </c>
      <c r="BB215" s="5">
        <v>32510.768100519399</v>
      </c>
      <c r="BC215" s="5">
        <v>30618.1536951659</v>
      </c>
      <c r="BD215" s="5">
        <v>26897.0332444634</v>
      </c>
      <c r="BE215" s="5">
        <v>29097.053400807901</v>
      </c>
      <c r="BF215" s="5">
        <v>27159.496507834501</v>
      </c>
      <c r="BG215" s="5">
        <v>26942.225581899202</v>
      </c>
      <c r="BH215" s="5">
        <v>24759.101588747599</v>
      </c>
      <c r="BI215" s="5">
        <v>20908.429425329101</v>
      </c>
      <c r="BJ215" s="5">
        <v>22270.520303678099</v>
      </c>
      <c r="BK215" s="5">
        <v>21729.962667553598</v>
      </c>
      <c r="BL215" s="5">
        <v>23005.846406561701</v>
      </c>
      <c r="BM215" s="5">
        <v>21088.3413894968</v>
      </c>
      <c r="BN215" s="5">
        <v>17294.533776869499</v>
      </c>
      <c r="BO215" s="5">
        <v>19654.4344361283</v>
      </c>
      <c r="BP215" s="5">
        <v>16004.1122800946</v>
      </c>
      <c r="BQ215" s="5">
        <v>19411.354671207799</v>
      </c>
      <c r="BR215" s="5">
        <v>18243.0149612686</v>
      </c>
      <c r="BS215" s="5">
        <v>16249.4205360214</v>
      </c>
      <c r="BT215" s="5">
        <v>16167.8411296625</v>
      </c>
      <c r="BU215" s="5">
        <v>15143.6025297671</v>
      </c>
      <c r="BV215" s="5">
        <v>16480.9964861154</v>
      </c>
      <c r="BW215" s="5">
        <v>16448.040221903</v>
      </c>
      <c r="BX215" s="5">
        <v>15445.5895959179</v>
      </c>
      <c r="BY215" s="5">
        <v>14092.1827344675</v>
      </c>
      <c r="BZ215" s="5">
        <v>15744.196094499101</v>
      </c>
      <c r="CA215" s="5">
        <v>16692.478845804198</v>
      </c>
      <c r="CB215" s="5">
        <v>15407.887957039</v>
      </c>
      <c r="CC215" s="5">
        <v>17767.498464554399</v>
      </c>
      <c r="CD215" s="5">
        <v>16668.360390550901</v>
      </c>
      <c r="CE215" s="5">
        <v>17564.895543810799</v>
      </c>
      <c r="CF215" s="5">
        <v>18254.880411030299</v>
      </c>
      <c r="CG215" s="5">
        <v>19566.7324808105</v>
      </c>
    </row>
    <row r="216" spans="2:86">
      <c r="B216" t="s">
        <v>311</v>
      </c>
      <c r="C216" s="5">
        <v>141.47455118201799</v>
      </c>
      <c r="D216" s="5">
        <v>226.98163966953999</v>
      </c>
      <c r="E216" s="5">
        <v>294.21582054480001</v>
      </c>
      <c r="F216" s="5">
        <v>362.556405180713</v>
      </c>
      <c r="G216" s="5">
        <v>279.75969735840403</v>
      </c>
      <c r="H216" s="5">
        <v>110.122733952083</v>
      </c>
      <c r="I216" s="5">
        <v>397.37596614875997</v>
      </c>
      <c r="J216" s="5">
        <v>374.487594627134</v>
      </c>
      <c r="K216" s="5">
        <v>134.59713426851201</v>
      </c>
      <c r="L216" s="5">
        <v>314.69464202581997</v>
      </c>
      <c r="M216" s="5">
        <v>503.11627916477596</v>
      </c>
      <c r="N216" s="5">
        <v>561.81249677376604</v>
      </c>
      <c r="O216" s="5">
        <v>499.57575011154199</v>
      </c>
      <c r="P216" s="5">
        <v>297.52223391329005</v>
      </c>
      <c r="Q216" s="5">
        <v>203.67014219650102</v>
      </c>
      <c r="R216" s="5">
        <v>446.59005627310398</v>
      </c>
      <c r="S216" s="5">
        <v>555.69851137348803</v>
      </c>
      <c r="T216" s="5">
        <v>857.68201344128101</v>
      </c>
      <c r="U216" s="5">
        <v>624.70508806668499</v>
      </c>
      <c r="V216" s="5">
        <v>400.80652219586102</v>
      </c>
      <c r="W216" s="5">
        <v>492.22438923298603</v>
      </c>
      <c r="X216" s="5">
        <v>822.27302044440898</v>
      </c>
      <c r="Y216" s="5">
        <v>854.29606566026598</v>
      </c>
      <c r="Z216" s="5">
        <v>683.13977440461804</v>
      </c>
      <c r="AA216" s="5">
        <v>827.12703852993297</v>
      </c>
      <c r="AB216" s="5">
        <v>681.43268585707494</v>
      </c>
      <c r="AC216" s="5">
        <v>575.17148563647697</v>
      </c>
      <c r="AD216" s="5">
        <v>372.34150980921197</v>
      </c>
      <c r="AE216" s="5">
        <v>473.45859612269805</v>
      </c>
      <c r="AF216" s="5">
        <v>259.19241230371296</v>
      </c>
      <c r="AG216" s="5">
        <v>188.905969452801</v>
      </c>
      <c r="AH216" s="5">
        <v>336.34995743765302</v>
      </c>
      <c r="AI216" s="5">
        <v>604.51974275616203</v>
      </c>
      <c r="AJ216" s="5">
        <v>414.81617107276702</v>
      </c>
      <c r="AK216" s="5">
        <v>727.30967012677604</v>
      </c>
      <c r="AL216" s="5">
        <v>1166.3887034443501</v>
      </c>
      <c r="AM216" s="5">
        <v>439.62942110011699</v>
      </c>
      <c r="AN216" s="5">
        <v>554.30049768345202</v>
      </c>
      <c r="AO216" s="5">
        <v>806.03819790388502</v>
      </c>
      <c r="AP216" s="5">
        <v>820.68043691091793</v>
      </c>
      <c r="AQ216" s="5">
        <v>516.24511929047003</v>
      </c>
      <c r="AR216" s="5">
        <v>1465.17880495893</v>
      </c>
      <c r="AS216" s="5">
        <v>427.34006970004202</v>
      </c>
      <c r="AT216" s="5">
        <v>118.60942329341199</v>
      </c>
      <c r="AU216" s="5">
        <v>664.25059734712102</v>
      </c>
      <c r="AV216" s="5">
        <v>161.696097128324</v>
      </c>
      <c r="AW216" s="5">
        <v>530.62943344125699</v>
      </c>
      <c r="AX216" s="5">
        <v>442.31593151619603</v>
      </c>
      <c r="AY216" s="5">
        <v>0</v>
      </c>
      <c r="AZ216" s="5">
        <v>0</v>
      </c>
      <c r="BA216" s="5">
        <v>407.23708454694599</v>
      </c>
      <c r="BB216" s="5">
        <v>299.956743367765</v>
      </c>
      <c r="BC216" s="5">
        <v>538.38948644865206</v>
      </c>
      <c r="BD216" s="5">
        <v>38.860878906808601</v>
      </c>
      <c r="BE216" s="5">
        <v>278.359443639858</v>
      </c>
      <c r="BF216" s="5">
        <v>217.81720894198301</v>
      </c>
      <c r="BG216" s="5">
        <v>207.688003526914</v>
      </c>
      <c r="BH216" s="5">
        <v>408.50353149075301</v>
      </c>
      <c r="BI216" s="5">
        <v>399.19305637558801</v>
      </c>
      <c r="BJ216" s="5">
        <v>533.12014558657904</v>
      </c>
      <c r="BK216" s="5">
        <v>640.29321303855102</v>
      </c>
      <c r="BL216" s="5">
        <v>576.95209715092597</v>
      </c>
      <c r="BM216" s="5">
        <v>383.21261325808496</v>
      </c>
      <c r="BN216" s="5">
        <v>362.502727294203</v>
      </c>
      <c r="BO216" s="5">
        <v>482.74683796254902</v>
      </c>
      <c r="BP216" s="5">
        <v>428.16733327073803</v>
      </c>
      <c r="BQ216" s="5">
        <v>503.73883992979694</v>
      </c>
      <c r="BR216" s="5">
        <v>431.89294852653899</v>
      </c>
      <c r="BS216" s="5">
        <v>273.29389747626595</v>
      </c>
      <c r="BT216" s="5">
        <v>457.717021948688</v>
      </c>
      <c r="BU216" s="5">
        <v>563.619174275776</v>
      </c>
      <c r="BV216" s="5">
        <v>675.18379550586906</v>
      </c>
      <c r="BW216" s="5">
        <v>344.40368994866799</v>
      </c>
      <c r="BX216" s="5">
        <v>852.98654556009797</v>
      </c>
      <c r="BY216" s="5">
        <v>583.12007635353098</v>
      </c>
      <c r="BZ216" s="5">
        <v>514.84612136630199</v>
      </c>
      <c r="CA216" s="5">
        <v>447.40331685019703</v>
      </c>
      <c r="CB216" s="5">
        <v>276.38424815444603</v>
      </c>
      <c r="CC216" s="5">
        <v>455.36443620482595</v>
      </c>
      <c r="CD216" s="5">
        <v>463.29215477311095</v>
      </c>
      <c r="CE216" s="5">
        <v>605.71607976553503</v>
      </c>
      <c r="CF216" s="5">
        <v>629.89922430136903</v>
      </c>
      <c r="CG216" s="5">
        <v>570.19777876001694</v>
      </c>
    </row>
    <row r="217" spans="2:86">
      <c r="B217" t="s">
        <v>182</v>
      </c>
      <c r="C217" s="5">
        <v>114542.724417158</v>
      </c>
      <c r="D217" s="5">
        <v>115294.34992538</v>
      </c>
      <c r="E217" s="5">
        <v>116848.35637594201</v>
      </c>
      <c r="F217" s="5">
        <v>120741.7232273</v>
      </c>
      <c r="G217" s="5">
        <v>124018.78052607601</v>
      </c>
      <c r="H217" s="5">
        <v>125736.579569503</v>
      </c>
      <c r="I217" s="5">
        <v>126799.653146022</v>
      </c>
      <c r="J217" s="5">
        <v>127254.74218511699</v>
      </c>
      <c r="K217" s="5">
        <v>128155.333882461</v>
      </c>
      <c r="L217" s="5">
        <v>130266.77464370101</v>
      </c>
      <c r="M217" s="5">
        <v>132721.45037040301</v>
      </c>
      <c r="N217" s="5">
        <v>131157.42624861299</v>
      </c>
      <c r="O217" s="5">
        <v>133240.85854684701</v>
      </c>
      <c r="P217" s="5">
        <v>134723.439826391</v>
      </c>
      <c r="Q217" s="5">
        <v>138925.91385008101</v>
      </c>
      <c r="R217" s="5">
        <v>142503.70635470099</v>
      </c>
      <c r="S217" s="5">
        <v>148277.451448412</v>
      </c>
      <c r="T217" s="5">
        <v>152870.61967832601</v>
      </c>
      <c r="U217" s="5">
        <v>152166.71593859699</v>
      </c>
      <c r="V217" s="5">
        <v>153741.67954800499</v>
      </c>
      <c r="W217" s="5">
        <v>150992.082166793</v>
      </c>
      <c r="X217" s="5">
        <v>152048.901742477</v>
      </c>
      <c r="Y217" s="5">
        <v>153435.533944786</v>
      </c>
      <c r="Z217" s="5">
        <v>154109.30949088</v>
      </c>
      <c r="AA217" s="5">
        <v>154294.249103148</v>
      </c>
      <c r="AB217" s="5">
        <v>154096.84203798699</v>
      </c>
      <c r="AC217" s="5">
        <v>153660.26809730299</v>
      </c>
      <c r="AD217" s="5">
        <v>158184.208920615</v>
      </c>
      <c r="AE217" s="5">
        <v>159666.36788748601</v>
      </c>
      <c r="AF217" s="5">
        <v>158623.76162391799</v>
      </c>
      <c r="AG217" s="5">
        <v>161177.78893967599</v>
      </c>
      <c r="AH217" s="5">
        <v>161663.361915007</v>
      </c>
      <c r="AI217" s="5">
        <v>161736.297485813</v>
      </c>
      <c r="AJ217" s="5">
        <v>162699.48613380699</v>
      </c>
      <c r="AK217" s="5">
        <v>158762.627544722</v>
      </c>
      <c r="AL217" s="5">
        <v>160578.12510636999</v>
      </c>
      <c r="AM217" s="5">
        <v>159217.83272103101</v>
      </c>
      <c r="AN217" s="5">
        <v>158426.96559929501</v>
      </c>
      <c r="AO217" s="5">
        <v>160709.69001091601</v>
      </c>
      <c r="AP217" s="5">
        <v>158229.503349443</v>
      </c>
      <c r="AQ217" s="5">
        <v>160168.599358306</v>
      </c>
      <c r="AR217" s="5">
        <v>160085.16558256201</v>
      </c>
      <c r="AS217" s="5">
        <v>162050.51028649</v>
      </c>
      <c r="AT217" s="5">
        <v>160696.95853105001</v>
      </c>
      <c r="AU217" s="5">
        <v>160030.60893402601</v>
      </c>
      <c r="AV217" s="5">
        <v>161269.12610396699</v>
      </c>
      <c r="AW217" s="5">
        <v>156416.682024813</v>
      </c>
      <c r="AX217" s="5">
        <v>156022.80443947</v>
      </c>
      <c r="AY217" s="5">
        <v>154975.72055702601</v>
      </c>
      <c r="AZ217" s="5">
        <v>152803.46803978799</v>
      </c>
      <c r="BA217" s="5">
        <v>156015.247252106</v>
      </c>
      <c r="BB217" s="5">
        <v>157016.90840848099</v>
      </c>
      <c r="BC217" s="5">
        <v>155143.86331432001</v>
      </c>
      <c r="BD217" s="5">
        <v>156265.28329181601</v>
      </c>
      <c r="BE217" s="5">
        <v>157230.94548304699</v>
      </c>
      <c r="BF217" s="5">
        <v>152986.12945770801</v>
      </c>
      <c r="BG217" s="5">
        <v>153922.70438731799</v>
      </c>
      <c r="BH217" s="5">
        <v>154677.60583211001</v>
      </c>
      <c r="BI217" s="5">
        <v>151256.61361438301</v>
      </c>
      <c r="BJ217" s="5">
        <v>153544.29387620001</v>
      </c>
      <c r="BK217" s="5">
        <v>153239.53986854799</v>
      </c>
      <c r="BL217" s="5">
        <v>153286.92515871301</v>
      </c>
      <c r="BM217" s="5">
        <v>152093.97983368501</v>
      </c>
      <c r="BN217" s="5">
        <v>151230.42309428001</v>
      </c>
      <c r="BO217" s="5">
        <v>152720.97586083601</v>
      </c>
      <c r="BP217" s="5">
        <v>150426.47904025999</v>
      </c>
      <c r="BQ217" s="5">
        <v>150120.56173174901</v>
      </c>
      <c r="BR217" s="5">
        <v>151502.48999545799</v>
      </c>
      <c r="BS217" s="5">
        <v>151423.00463358601</v>
      </c>
      <c r="BT217" s="5">
        <v>151796.706880324</v>
      </c>
      <c r="BU217" s="5">
        <v>153981.98929235199</v>
      </c>
      <c r="BV217" s="5">
        <v>153278.52557833001</v>
      </c>
      <c r="BW217" s="5">
        <v>154276.44575349099</v>
      </c>
      <c r="BX217" s="5">
        <v>156281.25075608899</v>
      </c>
      <c r="BY217" s="5">
        <v>154010.67318104801</v>
      </c>
      <c r="BZ217" s="5">
        <v>154136.284833624</v>
      </c>
      <c r="CA217" s="5">
        <v>154921.42847407999</v>
      </c>
      <c r="CB217" s="5">
        <v>148026.03364478701</v>
      </c>
      <c r="CC217" s="5">
        <v>152301.72751447401</v>
      </c>
      <c r="CD217" s="5">
        <v>155208.900593325</v>
      </c>
      <c r="CE217" s="5">
        <v>154697.464297386</v>
      </c>
      <c r="CF217" s="5">
        <v>156450.024988135</v>
      </c>
      <c r="CG217" s="5">
        <v>157035.389022182</v>
      </c>
    </row>
    <row r="218" spans="2:86">
      <c r="B218" t="s">
        <v>266</v>
      </c>
      <c r="C218" s="10">
        <v>4.0016629482993986</v>
      </c>
      <c r="D218" s="10">
        <v>4.3224115726786216</v>
      </c>
      <c r="E218" s="10">
        <v>4.4144213477015075</v>
      </c>
      <c r="F218" s="10">
        <v>5.3995264786562105</v>
      </c>
      <c r="G218" s="10">
        <v>6.0641977154313169</v>
      </c>
      <c r="H218" s="10">
        <v>8.0583296547890573</v>
      </c>
      <c r="I218" s="10">
        <v>7.887710005718791</v>
      </c>
      <c r="J218" s="10">
        <v>6.2529612202547922</v>
      </c>
      <c r="K218" s="10">
        <v>5.5598830645492923</v>
      </c>
      <c r="L218" s="10">
        <v>5.3373561424469562</v>
      </c>
      <c r="M218" s="10">
        <v>6.013419674671173</v>
      </c>
      <c r="N218" s="10">
        <v>7.2492994812048765</v>
      </c>
      <c r="O218" s="10">
        <v>6.9681030141314286</v>
      </c>
      <c r="P218" s="10">
        <v>5.540388531405525</v>
      </c>
      <c r="Q218" s="10">
        <v>6.266479016178546</v>
      </c>
      <c r="R218" s="10">
        <v>4.9860308747710382</v>
      </c>
      <c r="S218" s="10">
        <v>6.883766210631828</v>
      </c>
      <c r="T218" s="10">
        <v>6.7239330712270577</v>
      </c>
      <c r="U218" s="10">
        <v>5.0703550088429923</v>
      </c>
      <c r="V218" s="10">
        <v>6.8905041526533566</v>
      </c>
      <c r="W218" s="10">
        <v>5.2561839773753265</v>
      </c>
      <c r="X218" s="10">
        <v>6.2551767942634662</v>
      </c>
      <c r="Y218" s="10">
        <v>6.0852164878621142</v>
      </c>
      <c r="Z218" s="10">
        <v>6.910569271256545</v>
      </c>
      <c r="AA218" s="10">
        <v>6.2739204470526815</v>
      </c>
      <c r="AB218" s="10">
        <v>5.2936073534168644</v>
      </c>
      <c r="AC218" s="10">
        <v>5.7927795568006442</v>
      </c>
      <c r="AD218" s="10">
        <v>5.824810588937039</v>
      </c>
      <c r="AE218" s="10">
        <v>6.3353538851854889</v>
      </c>
      <c r="AF218" s="10">
        <v>7.12477983497776</v>
      </c>
      <c r="AG218" s="10">
        <v>8.5521313136330406</v>
      </c>
      <c r="AH218" s="10">
        <v>9.7160476634220689</v>
      </c>
      <c r="AI218" s="10">
        <v>11.21214256884925</v>
      </c>
      <c r="AJ218" s="10">
        <v>12.644463247746906</v>
      </c>
      <c r="AK218" s="10">
        <v>13.203838369413532</v>
      </c>
      <c r="AL218" s="10">
        <v>13.80269234096318</v>
      </c>
      <c r="AM218" s="10">
        <v>14.87651166006088</v>
      </c>
      <c r="AN218" s="10">
        <v>12.121245309822088</v>
      </c>
      <c r="AO218" s="10">
        <v>14.210873604072871</v>
      </c>
      <c r="AP218" s="10">
        <v>15.737220252602441</v>
      </c>
      <c r="AQ218" s="10">
        <v>15.990450862253565</v>
      </c>
      <c r="AR218" s="10">
        <v>16.492665204206773</v>
      </c>
      <c r="AS218" s="10">
        <v>18.070121379105757</v>
      </c>
      <c r="AT218" s="10">
        <v>18.872558685234587</v>
      </c>
      <c r="AU218" s="10">
        <v>20.205590115324394</v>
      </c>
      <c r="AV218" s="10">
        <v>22.491649448623235</v>
      </c>
      <c r="AW218" s="10">
        <v>20.893112598336469</v>
      </c>
      <c r="AX218" s="10">
        <v>19.118059021835659</v>
      </c>
      <c r="AY218" s="10"/>
      <c r="AZ218" s="10"/>
      <c r="BA218" s="10">
        <v>19.97489085839322</v>
      </c>
      <c r="BB218" s="10">
        <v>20.705265713130924</v>
      </c>
      <c r="BC218" s="10">
        <v>19.73533019036261</v>
      </c>
      <c r="BD218" s="10">
        <v>17.212417677082382</v>
      </c>
      <c r="BE218" s="10">
        <v>18.50593298374919</v>
      </c>
      <c r="BF218" s="10">
        <v>17.752914335506841</v>
      </c>
      <c r="BG218" s="10">
        <v>17.503737144654163</v>
      </c>
      <c r="BH218" s="10">
        <v>16.006907693943486</v>
      </c>
      <c r="BI218" s="10">
        <v>13.823150555673234</v>
      </c>
      <c r="BJ218" s="10">
        <v>14.504296930522484</v>
      </c>
      <c r="BK218" s="10">
        <v>14.180388877566457</v>
      </c>
      <c r="BL218" s="10">
        <v>15.008355332812298</v>
      </c>
      <c r="BM218" s="10">
        <v>13.865336032732481</v>
      </c>
      <c r="BN218" s="10">
        <v>11.435882690143469</v>
      </c>
      <c r="BO218" s="10">
        <v>12.869505531471995</v>
      </c>
      <c r="BP218" s="10">
        <v>10.639158997938971</v>
      </c>
      <c r="BQ218" s="10">
        <v>12.930510282724642</v>
      </c>
      <c r="BR218" s="10">
        <v>12.041396126106918</v>
      </c>
      <c r="BS218" s="10">
        <v>10.731143907322281</v>
      </c>
      <c r="BT218" s="10">
        <v>10.650982792669653</v>
      </c>
      <c r="BU218" s="10">
        <v>9.8346583255365534</v>
      </c>
      <c r="BV218" s="10">
        <v>10.752319298434996</v>
      </c>
      <c r="BW218" s="10">
        <v>10.661407281954324</v>
      </c>
      <c r="BX218" s="10">
        <v>9.8832006534322634</v>
      </c>
      <c r="BY218" s="10">
        <v>9.1501338468285027</v>
      </c>
      <c r="BZ218" s="10">
        <v>10.214464499059076</v>
      </c>
      <c r="CA218" s="10">
        <v>10.774803079353886</v>
      </c>
      <c r="CB218" s="10">
        <v>10.408904148585634</v>
      </c>
      <c r="CC218" s="10">
        <v>11.665986167403034</v>
      </c>
      <c r="CD218" s="10">
        <v>10.739307041562634</v>
      </c>
      <c r="CE218" s="10">
        <v>11.354352589803634</v>
      </c>
      <c r="CF218" s="10">
        <v>11.668186318547875</v>
      </c>
      <c r="CG218" s="10">
        <v>12.460078331799849</v>
      </c>
    </row>
    <row r="219" spans="2:86">
      <c r="B219" t="s">
        <v>265</v>
      </c>
      <c r="C219" s="10">
        <v>0.12351247266197007</v>
      </c>
      <c r="D219" s="10">
        <v>0.19687143369683377</v>
      </c>
      <c r="E219" s="10">
        <v>0.25179286185096594</v>
      </c>
      <c r="F219" s="10">
        <v>0.30027433391702507</v>
      </c>
      <c r="G219" s="10">
        <v>0.22557849397622656</v>
      </c>
      <c r="H219" s="10">
        <v>8.7582097691158212E-2</v>
      </c>
      <c r="I219" s="10">
        <v>0.31338884317857185</v>
      </c>
      <c r="J219" s="10">
        <v>0.2942818383006649</v>
      </c>
      <c r="K219" s="10">
        <v>0.10502655659417125</v>
      </c>
      <c r="L219" s="10">
        <v>0.24157705822267928</v>
      </c>
      <c r="M219" s="10">
        <v>0.37907683932074576</v>
      </c>
      <c r="N219" s="10">
        <v>0.42834974186580405</v>
      </c>
      <c r="O219" s="10">
        <v>0.37494185759535087</v>
      </c>
      <c r="P219" s="10">
        <v>0.2208392498712079</v>
      </c>
      <c r="Q219" s="10">
        <v>0.14660342088250533</v>
      </c>
      <c r="R219" s="10">
        <v>0.31338837964081601</v>
      </c>
      <c r="S219" s="10">
        <v>0.37476939746757387</v>
      </c>
      <c r="T219" s="10">
        <v>0.56105091694272968</v>
      </c>
      <c r="U219" s="10">
        <v>0.41053990303554222</v>
      </c>
      <c r="V219" s="10">
        <v>0.26070127721657377</v>
      </c>
      <c r="W219" s="10">
        <v>0.32599351050027353</v>
      </c>
      <c r="X219" s="10">
        <v>0.54079510671973197</v>
      </c>
      <c r="Y219" s="10">
        <v>0.55677850084432567</v>
      </c>
      <c r="Z219" s="10">
        <v>0.44328261327070928</v>
      </c>
      <c r="AA219" s="10">
        <v>0.53607120377959527</v>
      </c>
      <c r="AB219" s="10">
        <v>0.44221067534212832</v>
      </c>
      <c r="AC219" s="10">
        <v>0.37431373298936227</v>
      </c>
      <c r="AD219" s="10">
        <v>0.23538475322531857</v>
      </c>
      <c r="AE219" s="10">
        <v>0.29652994703075841</v>
      </c>
      <c r="AF219" s="10">
        <v>0.16340074756153733</v>
      </c>
      <c r="AG219" s="10">
        <v>0.117203474930099</v>
      </c>
      <c r="AH219" s="10">
        <v>0.20805577309129936</v>
      </c>
      <c r="AI219" s="10">
        <v>0.37376875330609605</v>
      </c>
      <c r="AJ219" s="10">
        <v>0.25495850105612178</v>
      </c>
      <c r="AK219" s="10">
        <v>0.45811138387836237</v>
      </c>
      <c r="AL219" s="10">
        <v>0.72636836597245868</v>
      </c>
      <c r="AM219" s="10">
        <v>0.27611820459232173</v>
      </c>
      <c r="AN219" s="10">
        <v>0.34987762063525796</v>
      </c>
      <c r="AO219" s="10">
        <v>0.50154922074029007</v>
      </c>
      <c r="AP219" s="10">
        <v>0.51866461028982747</v>
      </c>
      <c r="AQ219" s="10">
        <v>0.32231356293227059</v>
      </c>
      <c r="AR219" s="10">
        <v>0.91524957957661701</v>
      </c>
      <c r="AS219" s="10">
        <v>0.26370794448258456</v>
      </c>
      <c r="AT219" s="10">
        <v>7.3809376591588802E-2</v>
      </c>
      <c r="AU219" s="10">
        <v>0.41507721664732533</v>
      </c>
      <c r="AV219" s="10">
        <v>0.10026475682895543</v>
      </c>
      <c r="AW219" s="10">
        <v>0.33924094704750302</v>
      </c>
      <c r="AX219" s="10">
        <v>0.28349441166967049</v>
      </c>
      <c r="AY219" s="10"/>
      <c r="AZ219" s="10"/>
      <c r="BA219" s="10">
        <v>0.26102390100942446</v>
      </c>
      <c r="BB219" s="10">
        <v>0.19103467671610541</v>
      </c>
      <c r="BC219" s="10">
        <v>0.34702596348131409</v>
      </c>
      <c r="BD219" s="10">
        <v>2.48685300331477E-2</v>
      </c>
      <c r="BE219" s="10">
        <v>0.17703858663743222</v>
      </c>
      <c r="BF219" s="10">
        <v>0.14237709635120688</v>
      </c>
      <c r="BG219" s="10">
        <v>0.1349300639912781</v>
      </c>
      <c r="BH219" s="10">
        <v>0.26409998350643626</v>
      </c>
      <c r="BI219" s="10">
        <v>0.26391775330452638</v>
      </c>
      <c r="BJ219" s="10">
        <v>0.34720935055810292</v>
      </c>
      <c r="BK219" s="10">
        <v>0.41783812036228229</v>
      </c>
      <c r="BL219" s="10">
        <v>0.37638702489044701</v>
      </c>
      <c r="BM219" s="10">
        <v>0.25195777878725278</v>
      </c>
      <c r="BN219" s="10">
        <v>0.2397022502993407</v>
      </c>
      <c r="BO219" s="10">
        <v>0.31609727166911411</v>
      </c>
      <c r="BP219" s="10">
        <v>0.28463561468865051</v>
      </c>
      <c r="BQ219" s="10">
        <v>0.33555619171604867</v>
      </c>
      <c r="BR219" s="10">
        <v>0.28507316846045699</v>
      </c>
      <c r="BS219" s="10">
        <v>0.18048373702369969</v>
      </c>
      <c r="BT219" s="10">
        <v>0.30153290631630802</v>
      </c>
      <c r="BU219" s="10">
        <v>0.36602928489622383</v>
      </c>
      <c r="BV219" s="10">
        <v>0.44049470919579631</v>
      </c>
      <c r="BW219" s="10">
        <v>0.22323802461651851</v>
      </c>
      <c r="BX219" s="10">
        <v>0.54580222607212792</v>
      </c>
      <c r="BY219" s="10">
        <v>0.37862315923263401</v>
      </c>
      <c r="BZ219" s="10">
        <v>0.33402006667153761</v>
      </c>
      <c r="CA219" s="10">
        <v>0.28879369449207754</v>
      </c>
      <c r="CB219" s="10">
        <v>0.18671327019250938</v>
      </c>
      <c r="CC219" s="10">
        <v>0.29898835924993056</v>
      </c>
      <c r="CD219" s="10">
        <v>0.29849586782849458</v>
      </c>
      <c r="CE219" s="10">
        <v>0.39154880948864407</v>
      </c>
      <c r="CF219" s="10">
        <v>0.40262008545485367</v>
      </c>
      <c r="CG219" s="10">
        <v>0.36310145267922617</v>
      </c>
    </row>
    <row r="221" spans="2:86">
      <c r="B221" t="s">
        <v>330</v>
      </c>
    </row>
    <row r="222" spans="2:86">
      <c r="B222" t="s">
        <v>291</v>
      </c>
    </row>
    <row r="224" spans="2:86">
      <c r="B224" s="2"/>
    </row>
    <row r="225" spans="2:86">
      <c r="B225" s="2" t="s">
        <v>329</v>
      </c>
    </row>
    <row r="226" spans="2:86">
      <c r="B226" t="s">
        <v>184</v>
      </c>
    </row>
    <row r="227" spans="2:86">
      <c r="C227" s="6" t="s">
        <v>295</v>
      </c>
      <c r="D227" s="6" t="s">
        <v>296</v>
      </c>
      <c r="E227" s="6" t="s">
        <v>297</v>
      </c>
      <c r="F227" s="6" t="s">
        <v>298</v>
      </c>
      <c r="G227" s="6" t="s">
        <v>299</v>
      </c>
      <c r="H227" s="6" t="s">
        <v>300</v>
      </c>
      <c r="I227" s="6" t="s">
        <v>301</v>
      </c>
      <c r="J227" s="6" t="s">
        <v>302</v>
      </c>
      <c r="K227" s="6" t="s">
        <v>303</v>
      </c>
      <c r="L227" s="6" t="s">
        <v>304</v>
      </c>
      <c r="M227" s="6" t="s">
        <v>305</v>
      </c>
      <c r="N227" s="6" t="s">
        <v>306</v>
      </c>
      <c r="O227" s="6" t="s">
        <v>307</v>
      </c>
      <c r="P227" s="6" t="s">
        <v>308</v>
      </c>
      <c r="Q227" s="6" t="s">
        <v>309</v>
      </c>
      <c r="R227" s="6" t="s">
        <v>310</v>
      </c>
      <c r="S227" s="22" t="s">
        <v>169</v>
      </c>
      <c r="T227" s="22" t="s">
        <v>170</v>
      </c>
      <c r="U227" s="22" t="s">
        <v>171</v>
      </c>
      <c r="V227" s="22" t="s">
        <v>172</v>
      </c>
      <c r="W227" s="22" t="s">
        <v>173</v>
      </c>
      <c r="X227" s="22" t="s">
        <v>174</v>
      </c>
      <c r="Y227" s="22" t="s">
        <v>175</v>
      </c>
      <c r="Z227" s="22" t="s">
        <v>176</v>
      </c>
      <c r="AA227" s="22" t="s">
        <v>177</v>
      </c>
      <c r="AB227" s="22" t="s">
        <v>178</v>
      </c>
      <c r="AC227" s="22" t="s">
        <v>179</v>
      </c>
      <c r="AD227" s="22" t="s">
        <v>180</v>
      </c>
      <c r="AE227" s="22" t="s">
        <v>13</v>
      </c>
      <c r="AF227" s="22" t="s">
        <v>14</v>
      </c>
      <c r="AG227" s="22" t="s">
        <v>15</v>
      </c>
      <c r="AH227" s="22" t="s">
        <v>16</v>
      </c>
      <c r="AI227" s="22" t="s">
        <v>17</v>
      </c>
      <c r="AJ227" s="22" t="s">
        <v>18</v>
      </c>
      <c r="AK227" s="22" t="s">
        <v>19</v>
      </c>
      <c r="AL227" s="22" t="s">
        <v>20</v>
      </c>
      <c r="AM227" s="22" t="s">
        <v>21</v>
      </c>
      <c r="AN227" s="22" t="s">
        <v>22</v>
      </c>
      <c r="AO227" s="22" t="s">
        <v>23</v>
      </c>
      <c r="AP227" s="22" t="s">
        <v>24</v>
      </c>
      <c r="AQ227" s="22" t="s">
        <v>25</v>
      </c>
      <c r="AR227" s="22" t="s">
        <v>26</v>
      </c>
      <c r="AS227" s="22" t="s">
        <v>27</v>
      </c>
      <c r="AT227" s="22" t="s">
        <v>28</v>
      </c>
      <c r="AU227" s="22" t="s">
        <v>29</v>
      </c>
      <c r="AV227" s="22" t="s">
        <v>30</v>
      </c>
      <c r="AW227" s="22" t="s">
        <v>31</v>
      </c>
      <c r="AX227" s="22" t="s">
        <v>32</v>
      </c>
      <c r="AY227" s="22" t="s">
        <v>33</v>
      </c>
      <c r="AZ227" s="22" t="s">
        <v>34</v>
      </c>
      <c r="BA227" s="22" t="s">
        <v>35</v>
      </c>
      <c r="BB227" s="22" t="s">
        <v>36</v>
      </c>
      <c r="BC227" s="22" t="s">
        <v>37</v>
      </c>
      <c r="BD227" s="22" t="s">
        <v>38</v>
      </c>
      <c r="BE227" s="22" t="s">
        <v>39</v>
      </c>
      <c r="BF227" s="22" t="s">
        <v>40</v>
      </c>
      <c r="BG227" s="22" t="s">
        <v>41</v>
      </c>
      <c r="BH227" s="22" t="s">
        <v>42</v>
      </c>
      <c r="BI227" s="22" t="s">
        <v>43</v>
      </c>
      <c r="BJ227" s="22" t="s">
        <v>44</v>
      </c>
      <c r="BK227" s="22" t="s">
        <v>45</v>
      </c>
      <c r="BL227" s="22" t="s">
        <v>46</v>
      </c>
      <c r="BM227" s="22" t="s">
        <v>47</v>
      </c>
      <c r="BN227" s="22" t="s">
        <v>48</v>
      </c>
      <c r="BO227" s="22" t="s">
        <v>49</v>
      </c>
      <c r="BP227" s="22" t="s">
        <v>50</v>
      </c>
      <c r="BQ227" s="22" t="s">
        <v>51</v>
      </c>
      <c r="BR227" s="22" t="s">
        <v>52</v>
      </c>
      <c r="BS227" s="22" t="s">
        <v>53</v>
      </c>
      <c r="BT227" s="22" t="s">
        <v>54</v>
      </c>
      <c r="BU227" s="22" t="s">
        <v>55</v>
      </c>
      <c r="BV227" s="22" t="s">
        <v>56</v>
      </c>
      <c r="BW227" s="22" t="s">
        <v>57</v>
      </c>
      <c r="BX227" s="22" t="s">
        <v>58</v>
      </c>
      <c r="BY227" s="22" t="s">
        <v>59</v>
      </c>
      <c r="BZ227" s="22" t="s">
        <v>60</v>
      </c>
      <c r="CA227" s="22" t="s">
        <v>61</v>
      </c>
      <c r="CB227" s="22" t="s">
        <v>62</v>
      </c>
      <c r="CC227" s="22" t="s">
        <v>63</v>
      </c>
      <c r="CD227" s="22" t="s">
        <v>64</v>
      </c>
      <c r="CE227" s="22" t="s">
        <v>65</v>
      </c>
      <c r="CF227" s="22" t="s">
        <v>66</v>
      </c>
      <c r="CG227" s="22" t="s">
        <v>67</v>
      </c>
      <c r="CH227" s="22" t="s">
        <v>68</v>
      </c>
    </row>
    <row r="228" spans="2:86">
      <c r="B228" t="s">
        <v>294</v>
      </c>
      <c r="C228" s="5">
        <v>163724.49577593899</v>
      </c>
      <c r="D228" s="5">
        <v>181093.07870312501</v>
      </c>
      <c r="E228" s="5">
        <v>185117.950807527</v>
      </c>
      <c r="F228" s="5">
        <v>186999.41144562201</v>
      </c>
      <c r="G228" s="5">
        <v>201411.63360141599</v>
      </c>
      <c r="H228" s="5">
        <v>216816.61428018901</v>
      </c>
      <c r="I228" s="5">
        <v>226492.676262744</v>
      </c>
      <c r="J228" s="5">
        <v>225821.179947928</v>
      </c>
      <c r="K228" s="5">
        <v>236257.581893483</v>
      </c>
      <c r="L228" s="5">
        <v>239281.28215526399</v>
      </c>
      <c r="M228" s="5">
        <v>237110.95656004699</v>
      </c>
      <c r="N228" s="5">
        <v>234283.359357526</v>
      </c>
      <c r="O228" s="5">
        <v>215663.63220441801</v>
      </c>
      <c r="P228" s="5">
        <v>222622.64490583699</v>
      </c>
      <c r="Q228" s="5">
        <v>248776.84144184901</v>
      </c>
      <c r="R228" s="5">
        <v>232427.46660764501</v>
      </c>
      <c r="S228" s="5">
        <v>230131.016382981</v>
      </c>
      <c r="T228" s="5">
        <v>204604.82120976201</v>
      </c>
      <c r="U228" s="5">
        <v>180999.49927385701</v>
      </c>
      <c r="V228" s="5">
        <v>191409.45548211399</v>
      </c>
      <c r="W228" s="5">
        <v>197428.95420188</v>
      </c>
      <c r="X228" s="5">
        <v>182664.71557036499</v>
      </c>
      <c r="Y228" s="5">
        <v>199225.13531416599</v>
      </c>
      <c r="Z228" s="5">
        <v>207401.217205836</v>
      </c>
      <c r="AA228" s="5">
        <v>199610.39769917401</v>
      </c>
      <c r="AB228" s="5">
        <v>207891.351525679</v>
      </c>
      <c r="AC228" s="5">
        <v>219008.701317987</v>
      </c>
      <c r="AD228" s="5">
        <v>227432.03949894299</v>
      </c>
      <c r="AE228" s="5">
        <v>237291.75523030001</v>
      </c>
      <c r="AF228" s="5">
        <v>278137.23415873502</v>
      </c>
      <c r="AG228" s="5">
        <v>314672.68016699702</v>
      </c>
      <c r="AH228" s="5">
        <v>377179.01661333098</v>
      </c>
      <c r="AI228" s="5">
        <v>464340.74948097498</v>
      </c>
      <c r="AJ228" s="5">
        <v>523452.790987499</v>
      </c>
      <c r="AK228" s="5">
        <v>545920.15805302002</v>
      </c>
      <c r="AL228" s="5">
        <v>565131.41707197402</v>
      </c>
      <c r="AM228" s="5">
        <v>554042.31879945705</v>
      </c>
      <c r="AN228" s="5">
        <v>578820.95969830302</v>
      </c>
      <c r="AO228" s="5">
        <v>577193.90178459499</v>
      </c>
      <c r="AP228" s="5">
        <v>572633.98063792998</v>
      </c>
      <c r="AQ228" s="5">
        <v>570810.51667113905</v>
      </c>
      <c r="AR228" s="5">
        <v>574788.83083120198</v>
      </c>
      <c r="AS228" s="5">
        <v>607180.21012363303</v>
      </c>
      <c r="AT228" s="5">
        <v>632070.17710012803</v>
      </c>
      <c r="AU228" s="5">
        <v>652748.52433620405</v>
      </c>
      <c r="AV228" s="5">
        <v>660030.15694943594</v>
      </c>
      <c r="AW228" s="5">
        <v>685578.58138311398</v>
      </c>
      <c r="AX228" s="5">
        <v>694380.023248757</v>
      </c>
      <c r="AY228" s="5">
        <v>700289.69810539403</v>
      </c>
      <c r="AZ228" s="5">
        <v>700197.34396011895</v>
      </c>
      <c r="BA228" s="5">
        <v>679686.37306870206</v>
      </c>
      <c r="BB228" s="5">
        <v>678985.58434349298</v>
      </c>
      <c r="BC228" s="5">
        <v>666330.10385548999</v>
      </c>
      <c r="BD228" s="5">
        <v>642153.41039358603</v>
      </c>
      <c r="BE228" s="5">
        <v>614972.76368173398</v>
      </c>
      <c r="BF228" s="5">
        <v>582220.29649320501</v>
      </c>
      <c r="BG228" s="5">
        <v>578460.18478325801</v>
      </c>
      <c r="BH228" s="5">
        <v>553326.08618490002</v>
      </c>
      <c r="BI228" s="5">
        <v>543412.22982772102</v>
      </c>
      <c r="BJ228" s="5">
        <v>531817.29613747005</v>
      </c>
      <c r="BK228" s="5">
        <v>521412.64571699302</v>
      </c>
      <c r="BL228" s="5">
        <v>511027.83657300199</v>
      </c>
      <c r="BM228" s="5">
        <v>490619.49502100999</v>
      </c>
      <c r="BN228" s="5">
        <v>476769.42238987901</v>
      </c>
      <c r="BO228" s="5">
        <v>468267.93625708699</v>
      </c>
      <c r="BP228" s="5">
        <v>448843.90071420599</v>
      </c>
      <c r="BQ228" s="5">
        <v>426040.89165427297</v>
      </c>
      <c r="BR228" s="5">
        <v>418343.11950105999</v>
      </c>
      <c r="BS228" s="5">
        <v>412977.11236975499</v>
      </c>
      <c r="BT228" s="5">
        <v>369957.022214089</v>
      </c>
      <c r="BU228" s="5">
        <v>369375.43004300899</v>
      </c>
      <c r="BV228" s="5">
        <v>349349.79887907999</v>
      </c>
      <c r="BW228" s="5">
        <v>333676.11862739798</v>
      </c>
      <c r="BX228" s="5">
        <v>343939.01428508799</v>
      </c>
      <c r="BY228" s="5">
        <v>334709.35068180499</v>
      </c>
      <c r="BZ228" s="5">
        <v>352686.04881417501</v>
      </c>
      <c r="CA228" s="5">
        <v>350429.98203031102</v>
      </c>
      <c r="CB228" s="5">
        <v>384448.38903377397</v>
      </c>
      <c r="CC228" s="5">
        <v>414439.46443637297</v>
      </c>
      <c r="CD228" s="5">
        <v>403724.79482102202</v>
      </c>
      <c r="CE228" s="5">
        <v>403056.60828808497</v>
      </c>
      <c r="CF228" s="5">
        <v>400380.85559127299</v>
      </c>
      <c r="CG228" s="5">
        <v>392686.52870788099</v>
      </c>
    </row>
    <row r="229" spans="2:86">
      <c r="B229" t="s">
        <v>311</v>
      </c>
      <c r="C229" s="5">
        <v>8249.8702966805686</v>
      </c>
      <c r="D229" s="5">
        <v>5370.3835613349702</v>
      </c>
      <c r="E229" s="5">
        <v>6273.9443955962597</v>
      </c>
      <c r="F229" s="5">
        <v>5481.3840077450695</v>
      </c>
      <c r="G229" s="5">
        <v>5392.1325485014704</v>
      </c>
      <c r="H229" s="5">
        <v>5421.6061868612796</v>
      </c>
      <c r="I229" s="5">
        <v>5970.8919098374199</v>
      </c>
      <c r="J229" s="5">
        <v>12029.5049435452</v>
      </c>
      <c r="K229" s="5">
        <v>8412.1219655810401</v>
      </c>
      <c r="L229" s="5">
        <v>11673.5931137604</v>
      </c>
      <c r="M229" s="5">
        <v>11198.302124616501</v>
      </c>
      <c r="N229" s="5">
        <v>7352.6619103218</v>
      </c>
      <c r="O229" s="5">
        <v>10709.4190491549</v>
      </c>
      <c r="P229" s="5">
        <v>11564.657596635599</v>
      </c>
      <c r="Q229" s="5">
        <v>11288.269951402701</v>
      </c>
      <c r="R229" s="5">
        <v>10600.0076250108</v>
      </c>
      <c r="S229" s="5">
        <v>9215.9817381769917</v>
      </c>
      <c r="T229" s="5">
        <v>8630.362306289051</v>
      </c>
      <c r="U229" s="5">
        <v>6113.1588093785604</v>
      </c>
      <c r="V229" s="5">
        <v>7215.4209229530898</v>
      </c>
      <c r="W229" s="5">
        <v>6962.4511578523397</v>
      </c>
      <c r="X229" s="5">
        <v>7177.7153223485702</v>
      </c>
      <c r="Y229" s="5">
        <v>11523.659245602399</v>
      </c>
      <c r="Z229" s="5">
        <v>11755.678708481901</v>
      </c>
      <c r="AA229" s="5">
        <v>6127.1759370462605</v>
      </c>
      <c r="AB229" s="5">
        <v>8573.6311658120794</v>
      </c>
      <c r="AC229" s="5">
        <v>9200.4797881855502</v>
      </c>
      <c r="AD229" s="5">
        <v>10197.907970607601</v>
      </c>
      <c r="AE229" s="5">
        <v>9066.1529415344412</v>
      </c>
      <c r="AF229" s="5">
        <v>6654.0985851543401</v>
      </c>
      <c r="AG229" s="5">
        <v>2860.9757908239903</v>
      </c>
      <c r="AH229" s="5">
        <v>2784.4084870391298</v>
      </c>
      <c r="AI229" s="5">
        <v>2580.1642348146202</v>
      </c>
      <c r="AJ229" s="5">
        <v>5094.6698504911201</v>
      </c>
      <c r="AK229" s="5">
        <v>10149.7835509703</v>
      </c>
      <c r="AL229" s="5">
        <v>9106.1677202470601</v>
      </c>
      <c r="AM229" s="5">
        <v>10710.320186058001</v>
      </c>
      <c r="AN229" s="5">
        <v>7516.9041882623096</v>
      </c>
      <c r="AO229" s="5">
        <v>7226.9261089899001</v>
      </c>
      <c r="AP229" s="5">
        <v>7594.1565794462995</v>
      </c>
      <c r="AQ229" s="5">
        <v>7402.7642364846097</v>
      </c>
      <c r="AR229" s="5">
        <v>6101.1398479030404</v>
      </c>
      <c r="AS229" s="5">
        <v>4427.3949255584503</v>
      </c>
      <c r="AT229" s="5">
        <v>2869.1524619913198</v>
      </c>
      <c r="AU229" s="5">
        <v>5736.7165436887399</v>
      </c>
      <c r="AV229" s="5">
        <v>7419.1918375962096</v>
      </c>
      <c r="AW229" s="5">
        <v>5927.0677506443108</v>
      </c>
      <c r="AX229" s="5">
        <v>6822.1096717688797</v>
      </c>
      <c r="AY229" s="5">
        <v>0</v>
      </c>
      <c r="AZ229" s="5">
        <v>0</v>
      </c>
      <c r="BA229" s="5">
        <v>5111.9933988173398</v>
      </c>
      <c r="BB229" s="5">
        <v>3350.0298630554298</v>
      </c>
      <c r="BC229" s="5">
        <v>2456.1386052385301</v>
      </c>
      <c r="BD229" s="5">
        <v>3291.59061805693</v>
      </c>
      <c r="BE229" s="5">
        <v>4533.9115198459594</v>
      </c>
      <c r="BF229" s="5">
        <v>6001.9037339857596</v>
      </c>
      <c r="BG229" s="5">
        <v>3718.3300204051802</v>
      </c>
      <c r="BH229" s="5">
        <v>3572.9629263165798</v>
      </c>
      <c r="BI229" s="5">
        <v>4050.1447014682599</v>
      </c>
      <c r="BJ229" s="5">
        <v>4827.4308484249796</v>
      </c>
      <c r="BK229" s="5">
        <v>5867.0202152859292</v>
      </c>
      <c r="BL229" s="5">
        <v>5304.1349641133702</v>
      </c>
      <c r="BM229" s="5">
        <v>5145.76837962216</v>
      </c>
      <c r="BN229" s="5">
        <v>5777.1480458926599</v>
      </c>
      <c r="BO229" s="5">
        <v>8698.4813416602192</v>
      </c>
      <c r="BP229" s="5">
        <v>8661.6238977492685</v>
      </c>
      <c r="BQ229" s="5">
        <v>9054.0590001523597</v>
      </c>
      <c r="BR229" s="5">
        <v>9598.4564698903487</v>
      </c>
      <c r="BS229" s="5">
        <v>8105.34154419474</v>
      </c>
      <c r="BT229" s="5">
        <v>9285.1265621082803</v>
      </c>
      <c r="BU229" s="5">
        <v>7587.1948280275401</v>
      </c>
      <c r="BV229" s="5">
        <v>9014.8286110722511</v>
      </c>
      <c r="BW229" s="5">
        <v>8707.9657401344411</v>
      </c>
      <c r="BX229" s="5">
        <v>9359.8159876383997</v>
      </c>
      <c r="BY229" s="5">
        <v>8100.801004688471</v>
      </c>
      <c r="BZ229" s="5">
        <v>9272.4372617672998</v>
      </c>
      <c r="CA229" s="5">
        <v>8399.8956488991007</v>
      </c>
      <c r="CB229" s="5">
        <v>7907.8529611867798</v>
      </c>
      <c r="CC229" s="5">
        <v>7878.5706056091904</v>
      </c>
      <c r="CD229" s="5">
        <v>6856.7550347494298</v>
      </c>
      <c r="CE229" s="5">
        <v>9778.7268269843207</v>
      </c>
      <c r="CF229" s="5">
        <v>11638.394722001402</v>
      </c>
      <c r="CG229" s="5">
        <v>16280.131518375099</v>
      </c>
    </row>
    <row r="230" spans="2:86">
      <c r="B230" t="s">
        <v>182</v>
      </c>
      <c r="C230" s="5">
        <v>1854669.3905543201</v>
      </c>
      <c r="D230" s="5">
        <v>1872159.46492935</v>
      </c>
      <c r="E230" s="5">
        <v>1905647.00115587</v>
      </c>
      <c r="F230" s="5">
        <v>1924856.8012228501</v>
      </c>
      <c r="G230" s="5">
        <v>1959329.92908403</v>
      </c>
      <c r="H230" s="5">
        <v>1994598.2338484901</v>
      </c>
      <c r="I230" s="5">
        <v>2013009.71632683</v>
      </c>
      <c r="J230" s="5">
        <v>2034464.5585262</v>
      </c>
      <c r="K230" s="5">
        <v>2068433.36561281</v>
      </c>
      <c r="L230" s="5">
        <v>2084270.1635616301</v>
      </c>
      <c r="M230" s="5">
        <v>2106380.2334642601</v>
      </c>
      <c r="N230" s="5">
        <v>2127600.75639064</v>
      </c>
      <c r="O230" s="5">
        <v>2137646.0546335899</v>
      </c>
      <c r="P230" s="5">
        <v>2171171.3874155502</v>
      </c>
      <c r="Q230" s="5">
        <v>2211823.1303979298</v>
      </c>
      <c r="R230" s="5">
        <v>2237748.8481737701</v>
      </c>
      <c r="S230" s="5">
        <v>2248692.85382077</v>
      </c>
      <c r="T230" s="5">
        <v>2254531.0682760002</v>
      </c>
      <c r="U230" s="5">
        <v>2259864.2980956798</v>
      </c>
      <c r="V230" s="5">
        <v>2281245.3981594602</v>
      </c>
      <c r="W230" s="5">
        <v>2321788.0165536301</v>
      </c>
      <c r="X230" s="5">
        <v>2337956.0105122798</v>
      </c>
      <c r="Y230" s="5">
        <v>2354893.6758551402</v>
      </c>
      <c r="Z230" s="5">
        <v>2379518.1355096102</v>
      </c>
      <c r="AA230" s="5">
        <v>2389851.5751579301</v>
      </c>
      <c r="AB230" s="5">
        <v>2419234.2119128299</v>
      </c>
      <c r="AC230" s="5">
        <v>2448561.3871748699</v>
      </c>
      <c r="AD230" s="5">
        <v>2456893.03418834</v>
      </c>
      <c r="AE230" s="5">
        <v>2499791.6510206098</v>
      </c>
      <c r="AF230" s="5">
        <v>2504396.0795598798</v>
      </c>
      <c r="AG230" s="5">
        <v>2501513.0327426898</v>
      </c>
      <c r="AH230" s="5">
        <v>2518060.6188245802</v>
      </c>
      <c r="AI230" s="5">
        <v>2514578.3260041401</v>
      </c>
      <c r="AJ230" s="5">
        <v>2524587.79683924</v>
      </c>
      <c r="AK230" s="5">
        <v>2518052.2516842601</v>
      </c>
      <c r="AL230" s="5">
        <v>2501565.6371839098</v>
      </c>
      <c r="AM230" s="5">
        <v>2495917.6902454598</v>
      </c>
      <c r="AN230" s="5">
        <v>2489109.7519266298</v>
      </c>
      <c r="AO230" s="5">
        <v>2489339.8221738799</v>
      </c>
      <c r="AP230" s="5">
        <v>2472033.2703123898</v>
      </c>
      <c r="AQ230" s="5">
        <v>2464832.5474867299</v>
      </c>
      <c r="AR230" s="5">
        <v>2474876.2512545199</v>
      </c>
      <c r="AS230" s="5">
        <v>2475741.4031370101</v>
      </c>
      <c r="AT230" s="5">
        <v>2484748.42753474</v>
      </c>
      <c r="AU230" s="5">
        <v>2475158.29874381</v>
      </c>
      <c r="AV230" s="5">
        <v>2464801.8219261998</v>
      </c>
      <c r="AW230" s="5">
        <v>2466081.1277531399</v>
      </c>
      <c r="AX230" s="5">
        <v>2454518.6776995198</v>
      </c>
      <c r="AY230" s="5">
        <v>2459671.9737593899</v>
      </c>
      <c r="AZ230" s="5">
        <v>2447131.2547970801</v>
      </c>
      <c r="BA230" s="5">
        <v>2438643.1801735898</v>
      </c>
      <c r="BB230" s="5">
        <v>2436901.5437334999</v>
      </c>
      <c r="BC230" s="5">
        <v>2422724.9681160399</v>
      </c>
      <c r="BD230" s="5">
        <v>2432079.7265429902</v>
      </c>
      <c r="BE230" s="5">
        <v>2388661.21493551</v>
      </c>
      <c r="BF230" s="5">
        <v>2406672.6209217501</v>
      </c>
      <c r="BG230" s="5">
        <v>2419203.8491633101</v>
      </c>
      <c r="BH230" s="5">
        <v>2413650.6139126401</v>
      </c>
      <c r="BI230" s="5">
        <v>2408672.7196147898</v>
      </c>
      <c r="BJ230" s="5">
        <v>2404817.8436309602</v>
      </c>
      <c r="BK230" s="5">
        <v>2414299.4363057502</v>
      </c>
      <c r="BL230" s="5">
        <v>2415995.9922046801</v>
      </c>
      <c r="BM230" s="5">
        <v>2408576.8751615202</v>
      </c>
      <c r="BN230" s="5">
        <v>2413380.39285838</v>
      </c>
      <c r="BO230" s="5">
        <v>2417384.79192323</v>
      </c>
      <c r="BP230" s="5">
        <v>2398367.7641479401</v>
      </c>
      <c r="BQ230" s="5">
        <v>2416091.40496299</v>
      </c>
      <c r="BR230" s="5">
        <v>2421421.7483215202</v>
      </c>
      <c r="BS230" s="5">
        <v>2407456.68876469</v>
      </c>
      <c r="BT230" s="5">
        <v>2406318.7790255402</v>
      </c>
      <c r="BU230" s="5">
        <v>2403167.83433714</v>
      </c>
      <c r="BV230" s="5">
        <v>2382034.3620581198</v>
      </c>
      <c r="BW230" s="5">
        <v>2396081.4792647599</v>
      </c>
      <c r="BX230" s="5">
        <v>2407374.5140832802</v>
      </c>
      <c r="BY230" s="5">
        <v>2405055.4363567401</v>
      </c>
      <c r="BZ230" s="5">
        <v>2422393.7484669001</v>
      </c>
      <c r="CA230" s="5">
        <v>2422726.7849590899</v>
      </c>
      <c r="CB230" s="5">
        <v>2297486.4240570599</v>
      </c>
      <c r="CC230" s="5">
        <v>2407898.0829563499</v>
      </c>
      <c r="CD230" s="5">
        <v>2392925.2025287501</v>
      </c>
      <c r="CE230" s="5">
        <v>2387261.10927482</v>
      </c>
      <c r="CF230" s="5">
        <v>2418761.2359839398</v>
      </c>
      <c r="CG230" s="5">
        <v>2439200.8679983998</v>
      </c>
    </row>
    <row r="231" spans="2:86">
      <c r="B231" t="s">
        <v>266</v>
      </c>
      <c r="C231" s="10">
        <v>8.8276916958771459</v>
      </c>
      <c r="D231" s="10">
        <v>9.6729515885527917</v>
      </c>
      <c r="E231" s="10">
        <v>9.714178475617139</v>
      </c>
      <c r="F231" s="10">
        <v>9.7149778272764173</v>
      </c>
      <c r="G231" s="10">
        <v>10.279618078185241</v>
      </c>
      <c r="H231" s="10">
        <v>10.870189825740036</v>
      </c>
      <c r="I231" s="10">
        <v>11.251444760834474</v>
      </c>
      <c r="J231" s="10">
        <v>11.099784412637623</v>
      </c>
      <c r="K231" s="10">
        <v>11.422054286166841</v>
      </c>
      <c r="L231" s="10">
        <v>11.480339081684919</v>
      </c>
      <c r="M231" s="10">
        <v>11.256797457222728</v>
      </c>
      <c r="N231" s="10">
        <v>11.011622300556759</v>
      </c>
      <c r="O231" s="10">
        <v>10.08883728608591</v>
      </c>
      <c r="P231" s="10">
        <v>10.253573080236446</v>
      </c>
      <c r="Q231" s="10">
        <v>11.247591998782086</v>
      </c>
      <c r="R231" s="10">
        <v>10.386664562349317</v>
      </c>
      <c r="S231" s="10">
        <v>10.233990648921383</v>
      </c>
      <c r="T231" s="10">
        <v>9.0752717533504494</v>
      </c>
      <c r="U231" s="10">
        <v>8.0093083211403382</v>
      </c>
      <c r="V231" s="10">
        <v>8.3905683990221185</v>
      </c>
      <c r="W231" s="10">
        <v>8.5033152378370733</v>
      </c>
      <c r="X231" s="10">
        <v>7.8130090878117304</v>
      </c>
      <c r="Y231" s="10">
        <v>8.4600479994843383</v>
      </c>
      <c r="Z231" s="10">
        <v>8.7161015547972642</v>
      </c>
      <c r="AA231" s="10">
        <v>8.3524181909072333</v>
      </c>
      <c r="AB231" s="10">
        <v>8.5932709822793196</v>
      </c>
      <c r="AC231" s="10">
        <v>8.944382708357475</v>
      </c>
      <c r="AD231" s="10">
        <v>9.2568962642721448</v>
      </c>
      <c r="AE231" s="10">
        <v>9.4924613070620918</v>
      </c>
      <c r="AF231" s="10">
        <v>11.10596029233581</v>
      </c>
      <c r="AG231" s="10">
        <v>12.579294053166933</v>
      </c>
      <c r="AH231" s="10">
        <v>14.978949029010927</v>
      </c>
      <c r="AI231" s="10">
        <v>18.465948929848945</v>
      </c>
      <c r="AJ231" s="10">
        <v>20.734188434359737</v>
      </c>
      <c r="AK231" s="10">
        <v>21.680255351646025</v>
      </c>
      <c r="AL231" s="10">
        <v>22.59110889083686</v>
      </c>
      <c r="AM231" s="10">
        <v>22.197940299264037</v>
      </c>
      <c r="AN231" s="10">
        <v>23.254135710580133</v>
      </c>
      <c r="AO231" s="10">
        <v>23.186625491755706</v>
      </c>
      <c r="AP231" s="10">
        <v>23.164493274217403</v>
      </c>
      <c r="AQ231" s="10">
        <v>23.158186435551855</v>
      </c>
      <c r="AR231" s="10">
        <v>23.224952380541868</v>
      </c>
      <c r="AS231" s="10">
        <v>24.525187055250417</v>
      </c>
      <c r="AT231" s="10">
        <v>25.437994852752187</v>
      </c>
      <c r="AU231" s="10">
        <v>26.371991022452434</v>
      </c>
      <c r="AV231" s="10">
        <v>26.77822415895627</v>
      </c>
      <c r="AW231" s="10">
        <v>27.800325531372454</v>
      </c>
      <c r="AX231" s="10">
        <v>28.289865119281139</v>
      </c>
      <c r="AY231" s="10"/>
      <c r="AZ231" s="10"/>
      <c r="BA231" s="10">
        <v>27.871497502981146</v>
      </c>
      <c r="BB231" s="10">
        <v>27.862659699547837</v>
      </c>
      <c r="BC231" s="10">
        <v>27.503332512961297</v>
      </c>
      <c r="BD231" s="10">
        <v>26.403468742628622</v>
      </c>
      <c r="BE231" s="10">
        <v>25.745499606076923</v>
      </c>
      <c r="BF231" s="10">
        <v>24.191919226230944</v>
      </c>
      <c r="BG231" s="10">
        <v>23.911179910833908</v>
      </c>
      <c r="BH231" s="10">
        <v>22.92486257105508</v>
      </c>
      <c r="BI231" s="10">
        <v>22.560650328394424</v>
      </c>
      <c r="BJ231" s="10">
        <v>22.11466026609714</v>
      </c>
      <c r="BK231" s="10">
        <v>21.596850741713904</v>
      </c>
      <c r="BL231" s="10">
        <v>21.151849515556165</v>
      </c>
      <c r="BM231" s="10">
        <v>20.369683861060437</v>
      </c>
      <c r="BN231" s="10">
        <v>19.755253825742688</v>
      </c>
      <c r="BO231" s="10">
        <v>19.370848109147779</v>
      </c>
      <c r="BP231" s="10">
        <v>18.714556934251707</v>
      </c>
      <c r="BQ231" s="10">
        <v>17.633475736022458</v>
      </c>
      <c r="BR231" s="10">
        <v>17.276755682526055</v>
      </c>
      <c r="BS231" s="10">
        <v>17.154082742051781</v>
      </c>
      <c r="BT231" s="10">
        <v>15.374397832855143</v>
      </c>
      <c r="BU231" s="10">
        <v>15.370355110669703</v>
      </c>
      <c r="BV231" s="10">
        <v>14.666026840067731</v>
      </c>
      <c r="BW231" s="10">
        <v>13.92590867693643</v>
      </c>
      <c r="BX231" s="10">
        <v>14.286892723713111</v>
      </c>
      <c r="BY231" s="10">
        <v>13.916907927446118</v>
      </c>
      <c r="BZ231" s="10">
        <v>14.559402204426311</v>
      </c>
      <c r="CA231" s="10">
        <v>14.464279843929177</v>
      </c>
      <c r="CB231" s="10">
        <v>16.733434635704551</v>
      </c>
      <c r="CC231" s="10">
        <v>17.211669686930261</v>
      </c>
      <c r="CD231" s="10">
        <v>16.871601101212079</v>
      </c>
      <c r="CE231" s="10">
        <v>16.883641538923314</v>
      </c>
      <c r="CF231" s="10">
        <v>16.553136772443771</v>
      </c>
      <c r="CG231" s="10">
        <v>16.098982820964565</v>
      </c>
    </row>
    <row r="232" spans="2:86">
      <c r="B232" t="s">
        <v>265</v>
      </c>
      <c r="C232" s="10">
        <v>0.444816221084819</v>
      </c>
      <c r="D232" s="10">
        <v>0.28685502821404335</v>
      </c>
      <c r="E232" s="10">
        <v>0.32922909603881512</v>
      </c>
      <c r="F232" s="10">
        <v>0.28476840481134902</v>
      </c>
      <c r="G232" s="10">
        <v>0.27520288790883962</v>
      </c>
      <c r="H232" s="10">
        <v>0.27181444838645663</v>
      </c>
      <c r="I232" s="10">
        <v>0.29661515597314647</v>
      </c>
      <c r="J232" s="10">
        <v>0.59128604099447046</v>
      </c>
      <c r="K232" s="10">
        <v>0.40669049849178007</v>
      </c>
      <c r="L232" s="10">
        <v>0.56008061324508918</v>
      </c>
      <c r="M232" s="10">
        <v>0.53163725839751175</v>
      </c>
      <c r="N232" s="10">
        <v>0.34558466329910481</v>
      </c>
      <c r="O232" s="10">
        <v>0.50099122003575014</v>
      </c>
      <c r="P232" s="10">
        <v>0.5326460022302324</v>
      </c>
      <c r="Q232" s="10">
        <v>0.51036042603333409</v>
      </c>
      <c r="R232" s="10">
        <v>0.47369067505772511</v>
      </c>
      <c r="S232" s="10">
        <v>0.40983728491501409</v>
      </c>
      <c r="T232" s="10">
        <v>0.38280077075578006</v>
      </c>
      <c r="U232" s="10">
        <v>0.27050999542450122</v>
      </c>
      <c r="V232" s="10">
        <v>0.31629306206051261</v>
      </c>
      <c r="W232" s="10">
        <v>0.29987454100943833</v>
      </c>
      <c r="X232" s="10">
        <v>0.30700814258587483</v>
      </c>
      <c r="Y232" s="10">
        <v>0.48934944977580674</v>
      </c>
      <c r="Z232" s="10">
        <v>0.49403610474959636</v>
      </c>
      <c r="AA232" s="10">
        <v>0.2563831160368758</v>
      </c>
      <c r="AB232" s="10">
        <v>0.35439442463212839</v>
      </c>
      <c r="AC232" s="10">
        <v>0.3757504237539655</v>
      </c>
      <c r="AD232" s="10">
        <v>0.41507333973033894</v>
      </c>
      <c r="AE232" s="10">
        <v>0.36267634295973949</v>
      </c>
      <c r="AF232" s="10">
        <v>0.26569673381391512</v>
      </c>
      <c r="AG232" s="10">
        <v>0.11436981352390481</v>
      </c>
      <c r="AH232" s="10">
        <v>0.11057750024853967</v>
      </c>
      <c r="AI232" s="10">
        <v>0.10260822691948916</v>
      </c>
      <c r="AJ232" s="10">
        <v>0.20180204692701117</v>
      </c>
      <c r="AK232" s="10">
        <v>0.40308073608009409</v>
      </c>
      <c r="AL232" s="10">
        <v>0.3640187402997011</v>
      </c>
      <c r="AM232" s="10">
        <v>0.42911351716108476</v>
      </c>
      <c r="AN232" s="10">
        <v>0.30199167322549952</v>
      </c>
      <c r="AO232" s="10">
        <v>0.29031496803352469</v>
      </c>
      <c r="AP232" s="10">
        <v>0.30720284676777948</v>
      </c>
      <c r="AQ232" s="10">
        <v>0.30033538156711087</v>
      </c>
      <c r="AR232" s="10">
        <v>0.24652302695176617</v>
      </c>
      <c r="AS232" s="10">
        <v>0.17883107338870294</v>
      </c>
      <c r="AT232" s="10">
        <v>0.1154705414116297</v>
      </c>
      <c r="AU232" s="10">
        <v>0.23177170311087708</v>
      </c>
      <c r="AV232" s="10">
        <v>0.30100561317332358</v>
      </c>
      <c r="AW232" s="10">
        <v>0.24034358334530928</v>
      </c>
      <c r="AX232" s="10">
        <v>0.27794083352271953</v>
      </c>
      <c r="AY232" s="10"/>
      <c r="AZ232" s="10"/>
      <c r="BA232" s="10">
        <v>0.20962449284825069</v>
      </c>
      <c r="BB232" s="10">
        <v>0.13747087450742695</v>
      </c>
      <c r="BC232" s="10">
        <v>0.10137917582731122</v>
      </c>
      <c r="BD232" s="10">
        <v>0.13534057219150736</v>
      </c>
      <c r="BE232" s="10">
        <v>0.1898097349049295</v>
      </c>
      <c r="BF232" s="10">
        <v>0.24938596474692287</v>
      </c>
      <c r="BG232" s="10">
        <v>0.15370056647732175</v>
      </c>
      <c r="BH232" s="10">
        <v>0.14803148830744151</v>
      </c>
      <c r="BI232" s="10">
        <v>0.16814840258231448</v>
      </c>
      <c r="BJ232" s="10">
        <v>0.20073997958765105</v>
      </c>
      <c r="BK232" s="10">
        <v>0.24301129044139502</v>
      </c>
      <c r="BL232" s="10">
        <v>0.21954237429314458</v>
      </c>
      <c r="BM232" s="10">
        <v>0.21364351840657286</v>
      </c>
      <c r="BN232" s="10">
        <v>0.23937991967566591</v>
      </c>
      <c r="BO232" s="10">
        <v>0.35983023351197047</v>
      </c>
      <c r="BP232" s="10">
        <v>0.36114661092547051</v>
      </c>
      <c r="BQ232" s="10">
        <v>0.37473992008555862</v>
      </c>
      <c r="BR232" s="10">
        <v>0.39639754935478716</v>
      </c>
      <c r="BS232" s="10">
        <v>0.33667652597952813</v>
      </c>
      <c r="BT232" s="10">
        <v>0.38586436024359055</v>
      </c>
      <c r="BU232" s="10">
        <v>0.3157163939871182</v>
      </c>
      <c r="BV232" s="10">
        <v>0.37845082147695297</v>
      </c>
      <c r="BW232" s="10">
        <v>0.36342527645622841</v>
      </c>
      <c r="BX232" s="10">
        <v>0.38879766870019328</v>
      </c>
      <c r="BY232" s="10">
        <v>0.33682387866118546</v>
      </c>
      <c r="BZ232" s="10">
        <v>0.38277993689653877</v>
      </c>
      <c r="CA232" s="10">
        <v>0.3467124605650051</v>
      </c>
      <c r="CB232" s="10">
        <v>0.34419585153511151</v>
      </c>
      <c r="CC232" s="10">
        <v>0.32719701308687044</v>
      </c>
      <c r="CD232" s="10">
        <v>0.28654280658264952</v>
      </c>
      <c r="CE232" s="10">
        <v>0.40962116749578392</v>
      </c>
      <c r="CF232" s="10">
        <v>0.48117170677522292</v>
      </c>
      <c r="CG232" s="10">
        <v>0.66743709925515571</v>
      </c>
    </row>
    <row r="234" spans="2:86">
      <c r="B234" t="s">
        <v>330</v>
      </c>
    </row>
    <row r="235" spans="2:86">
      <c r="B235" t="s">
        <v>291</v>
      </c>
    </row>
    <row r="237" spans="2:86">
      <c r="B237" s="2"/>
    </row>
  </sheetData>
  <phoneticPr fontId="10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FC1A9-D6A7-41B2-B42B-C5C40BC25135}">
  <dimension ref="A2:AN211"/>
  <sheetViews>
    <sheetView topLeftCell="A2" zoomScaleNormal="100" zoomScalePageLayoutView="125" workbookViewId="0">
      <pane xSplit="1" ySplit="3" topLeftCell="B173" activePane="bottomRight" state="frozen"/>
      <selection activeCell="D168" sqref="D168"/>
      <selection pane="topRight" activeCell="D168" sqref="D168"/>
      <selection pane="bottomLeft" activeCell="D168" sqref="D168"/>
      <selection pane="bottomRight"/>
    </sheetView>
  </sheetViews>
  <sheetFormatPr baseColWidth="10" defaultRowHeight="14.4"/>
  <cols>
    <col min="1" max="1" width="11.19921875" style="228"/>
    <col min="2" max="2" width="13.796875" style="228" customWidth="1"/>
    <col min="3" max="3" width="10.796875" style="228" customWidth="1"/>
    <col min="4" max="15" width="11.19921875" style="228"/>
    <col min="16" max="16" width="13.8984375" style="228" customWidth="1"/>
    <col min="17" max="21" width="11.19921875" style="228"/>
    <col min="22" max="22" width="14" style="228" customWidth="1"/>
    <col min="23" max="16384" width="11.19921875" style="228"/>
  </cols>
  <sheetData>
    <row r="2" spans="1:40" ht="15.6">
      <c r="A2" s="3" t="s">
        <v>833</v>
      </c>
    </row>
    <row r="4" spans="1:40" ht="15.6">
      <c r="A4" s="226" t="s">
        <v>1394</v>
      </c>
      <c r="B4" s="226" t="s">
        <v>1395</v>
      </c>
      <c r="C4" s="226" t="s">
        <v>1396</v>
      </c>
      <c r="D4" s="226" t="s">
        <v>1397</v>
      </c>
      <c r="E4" s="226" t="s">
        <v>1398</v>
      </c>
      <c r="F4" s="227" t="s">
        <v>1399</v>
      </c>
      <c r="G4" s="227" t="s">
        <v>1400</v>
      </c>
      <c r="I4" s="229"/>
      <c r="Z4" s="228" t="s">
        <v>1401</v>
      </c>
    </row>
    <row r="5" spans="1:40">
      <c r="J5" s="226"/>
      <c r="Z5" s="228" t="s">
        <v>1394</v>
      </c>
      <c r="AA5" s="228" t="s">
        <v>1402</v>
      </c>
      <c r="AB5" s="228" t="s">
        <v>1403</v>
      </c>
      <c r="AC5" s="228" t="s">
        <v>1404</v>
      </c>
      <c r="AD5" s="228" t="s">
        <v>1405</v>
      </c>
    </row>
    <row r="6" spans="1:40">
      <c r="A6" s="228" t="s">
        <v>331</v>
      </c>
      <c r="B6" s="230" t="s">
        <v>1406</v>
      </c>
      <c r="C6" s="231">
        <v>13403.564918488632</v>
      </c>
      <c r="D6" s="232">
        <v>1360.467699229901</v>
      </c>
      <c r="E6" s="233">
        <v>19.711680000000001</v>
      </c>
      <c r="F6" s="233">
        <v>0.10150043719736805</v>
      </c>
      <c r="G6" s="234">
        <v>1.4706296511318472E-3</v>
      </c>
      <c r="J6" s="226"/>
      <c r="Z6" s="228" t="s">
        <v>331</v>
      </c>
      <c r="AA6" s="228">
        <f>+II.10!G6</f>
        <v>1.4706296511318472E-3</v>
      </c>
      <c r="AC6" s="235">
        <f>+II.10!F6</f>
        <v>0.10150043719736805</v>
      </c>
    </row>
    <row r="7" spans="1:40">
      <c r="A7" s="228" t="s">
        <v>332</v>
      </c>
      <c r="B7" s="230"/>
      <c r="C7" s="231">
        <v>13403.78125122826</v>
      </c>
      <c r="D7" s="232">
        <v>1479.6691142482323</v>
      </c>
      <c r="E7" s="233">
        <v>15.862639999999999</v>
      </c>
      <c r="F7" s="233">
        <v>0.11039191751302584</v>
      </c>
      <c r="G7" s="234">
        <v>1.1834451564588478E-3</v>
      </c>
      <c r="Z7" s="228" t="s">
        <v>332</v>
      </c>
      <c r="AA7" s="228">
        <f>+II.10!G7</f>
        <v>1.1834451564588478E-3</v>
      </c>
      <c r="AB7" s="228">
        <f>+AA6</f>
        <v>1.4706296511318472E-3</v>
      </c>
      <c r="AC7" s="235">
        <f>+II.10!F7</f>
        <v>0.11039191751302584</v>
      </c>
      <c r="AD7" s="228">
        <f>+AC6</f>
        <v>0.10150043719736805</v>
      </c>
      <c r="AE7" s="236"/>
      <c r="AF7" s="236"/>
      <c r="AG7" s="236"/>
      <c r="AH7" s="236"/>
      <c r="AI7" s="236"/>
      <c r="AJ7" s="236"/>
      <c r="AK7" s="236"/>
      <c r="AL7" s="236"/>
      <c r="AM7" s="236"/>
      <c r="AN7" s="236"/>
    </row>
    <row r="8" spans="1:40">
      <c r="A8" s="228" t="s">
        <v>333</v>
      </c>
      <c r="B8" s="230"/>
      <c r="C8" s="231">
        <v>13376.189306065045</v>
      </c>
      <c r="D8" s="232">
        <v>1533.4493388473111</v>
      </c>
      <c r="E8" s="233">
        <v>12.68956</v>
      </c>
      <c r="F8" s="233">
        <v>0.1146402240398925</v>
      </c>
      <c r="G8" s="234">
        <v>9.4866779391693321E-4</v>
      </c>
      <c r="Z8" s="228" t="s">
        <v>333</v>
      </c>
      <c r="AA8" s="228">
        <f>+II.10!G8</f>
        <v>9.4866779391693321E-4</v>
      </c>
      <c r="AB8" s="228">
        <f t="shared" ref="AB8:AB71" si="0">+AA7</f>
        <v>1.1834451564588478E-3</v>
      </c>
      <c r="AC8" s="235">
        <f>+II.10!F8</f>
        <v>0.1146402240398925</v>
      </c>
      <c r="AD8" s="228">
        <f t="shared" ref="AD8:AD71" si="1">+AC7</f>
        <v>0.11039191751302584</v>
      </c>
      <c r="AE8" s="236"/>
      <c r="AF8" s="236"/>
      <c r="AG8" s="236"/>
      <c r="AH8" s="236"/>
      <c r="AI8" s="236"/>
      <c r="AJ8" s="236"/>
      <c r="AK8" s="236"/>
      <c r="AL8" s="236"/>
      <c r="AM8" s="236"/>
      <c r="AN8" s="236"/>
    </row>
    <row r="9" spans="1:40">
      <c r="A9" s="228" t="s">
        <v>334</v>
      </c>
      <c r="B9" s="230"/>
      <c r="C9" s="231">
        <v>13396.51678439042</v>
      </c>
      <c r="D9" s="232">
        <v>1628.2693437767211</v>
      </c>
      <c r="E9" s="233">
        <v>12.46782</v>
      </c>
      <c r="F9" s="233">
        <v>0.1215442319808068</v>
      </c>
      <c r="G9" s="234">
        <v>9.3067624970451018E-4</v>
      </c>
      <c r="Z9" s="228" t="s">
        <v>334</v>
      </c>
      <c r="AA9" s="228">
        <f>+II.10!G9</f>
        <v>9.3067624970451018E-4</v>
      </c>
      <c r="AB9" s="228">
        <f t="shared" si="0"/>
        <v>9.4866779391693321E-4</v>
      </c>
      <c r="AC9" s="235">
        <f>+II.10!F9</f>
        <v>0.1215442319808068</v>
      </c>
      <c r="AD9" s="228">
        <f t="shared" si="1"/>
        <v>0.1146402240398925</v>
      </c>
      <c r="AE9" s="236"/>
      <c r="AF9" s="237"/>
      <c r="AG9" s="237"/>
      <c r="AH9" s="236"/>
      <c r="AI9" s="236"/>
      <c r="AJ9" s="236"/>
      <c r="AK9" s="236"/>
      <c r="AL9" s="236"/>
      <c r="AM9" s="236"/>
      <c r="AN9" s="236"/>
    </row>
    <row r="10" spans="1:40">
      <c r="A10" s="228" t="s">
        <v>335</v>
      </c>
      <c r="B10" s="230"/>
      <c r="C10" s="231">
        <v>13403.587299653476</v>
      </c>
      <c r="D10" s="232">
        <v>1713.9573351255094</v>
      </c>
      <c r="E10" s="233">
        <v>11.65061</v>
      </c>
      <c r="F10" s="233">
        <v>0.12787303106309611</v>
      </c>
      <c r="G10" s="234">
        <v>8.6921581062863703E-4</v>
      </c>
      <c r="Q10" s="238"/>
      <c r="R10" s="238"/>
      <c r="Z10" s="228" t="s">
        <v>335</v>
      </c>
      <c r="AA10" s="228">
        <f>+II.10!G10</f>
        <v>8.6921581062863703E-4</v>
      </c>
      <c r="AB10" s="228">
        <f t="shared" si="0"/>
        <v>9.3067624970451018E-4</v>
      </c>
      <c r="AC10" s="235">
        <f>+II.10!F10</f>
        <v>0.12787303106309611</v>
      </c>
      <c r="AD10" s="228">
        <f t="shared" si="1"/>
        <v>0.1215442319808068</v>
      </c>
      <c r="AE10" s="236"/>
      <c r="AF10" s="239"/>
      <c r="AG10" s="239"/>
      <c r="AH10" s="236"/>
      <c r="AI10" s="236"/>
      <c r="AJ10" s="236"/>
      <c r="AK10" s="236"/>
      <c r="AL10" s="236"/>
      <c r="AM10" s="236"/>
      <c r="AN10" s="236"/>
    </row>
    <row r="11" spans="1:40">
      <c r="A11" s="228" t="s">
        <v>336</v>
      </c>
      <c r="B11" s="230"/>
      <c r="C11" s="231">
        <v>13415.337165701472</v>
      </c>
      <c r="D11" s="232">
        <v>1807.1993395189766</v>
      </c>
      <c r="E11" s="233">
        <v>11.190209999999999</v>
      </c>
      <c r="F11" s="233">
        <v>0.13471143641021416</v>
      </c>
      <c r="G11" s="234">
        <v>8.3413557645122937E-4</v>
      </c>
      <c r="J11" s="226"/>
      <c r="R11" s="238"/>
      <c r="Z11" s="228" t="s">
        <v>336</v>
      </c>
      <c r="AA11" s="228">
        <f>+II.10!G11</f>
        <v>8.3413557645122937E-4</v>
      </c>
      <c r="AB11" s="228">
        <f t="shared" si="0"/>
        <v>8.6921581062863703E-4</v>
      </c>
      <c r="AC11" s="235">
        <f>+II.10!F11</f>
        <v>0.13471143641021416</v>
      </c>
      <c r="AD11" s="228">
        <f t="shared" si="1"/>
        <v>0.12787303106309611</v>
      </c>
      <c r="AE11" s="236"/>
      <c r="AF11" s="239"/>
      <c r="AG11" s="239"/>
      <c r="AH11" s="236"/>
      <c r="AI11" s="236"/>
      <c r="AJ11" s="236"/>
      <c r="AK11" s="236"/>
      <c r="AL11" s="236"/>
      <c r="AM11" s="236"/>
      <c r="AN11" s="236"/>
    </row>
    <row r="12" spans="1:40" ht="15.6">
      <c r="A12" s="228" t="s">
        <v>337</v>
      </c>
      <c r="B12" s="230"/>
      <c r="C12" s="231">
        <v>13434.514983629386</v>
      </c>
      <c r="D12" s="232">
        <v>1880.0773173752896</v>
      </c>
      <c r="E12" s="233">
        <v>11.53317</v>
      </c>
      <c r="F12" s="233">
        <v>0.13994381782046139</v>
      </c>
      <c r="G12" s="234">
        <v>8.5847312047020174E-4</v>
      </c>
      <c r="Q12" s="240"/>
      <c r="R12" s="241"/>
      <c r="Z12" s="228" t="s">
        <v>337</v>
      </c>
      <c r="AA12" s="228">
        <f>+II.10!G12</f>
        <v>8.5847312047020174E-4</v>
      </c>
      <c r="AB12" s="228">
        <f t="shared" si="0"/>
        <v>8.3413557645122937E-4</v>
      </c>
      <c r="AC12" s="235">
        <f>+II.10!F12</f>
        <v>0.13994381782046139</v>
      </c>
      <c r="AD12" s="228">
        <f t="shared" si="1"/>
        <v>0.13471143641021416</v>
      </c>
      <c r="AE12" s="236"/>
      <c r="AF12" s="239"/>
      <c r="AG12" s="239"/>
      <c r="AH12" s="236"/>
      <c r="AI12" s="236"/>
      <c r="AJ12" s="236"/>
      <c r="AK12" s="236"/>
      <c r="AL12" s="236"/>
      <c r="AM12" s="236"/>
      <c r="AN12" s="236"/>
    </row>
    <row r="13" spans="1:40">
      <c r="A13" s="228" t="s">
        <v>338</v>
      </c>
      <c r="B13" s="230"/>
      <c r="C13" s="231">
        <v>13463.261599742495</v>
      </c>
      <c r="D13" s="232">
        <v>1964.2395378504461</v>
      </c>
      <c r="E13" s="233">
        <v>11.326229999999999</v>
      </c>
      <c r="F13" s="233">
        <v>0.14589626171179912</v>
      </c>
      <c r="G13" s="234">
        <v>8.4126939940145186E-4</v>
      </c>
      <c r="Q13" s="238"/>
      <c r="R13" s="238"/>
      <c r="Z13" s="228" t="s">
        <v>338</v>
      </c>
      <c r="AA13" s="228">
        <f>+II.10!G13</f>
        <v>8.4126939940145186E-4</v>
      </c>
      <c r="AB13" s="228">
        <f t="shared" si="0"/>
        <v>8.5847312047020174E-4</v>
      </c>
      <c r="AC13" s="235">
        <f>+II.10!F13</f>
        <v>0.14589626171179912</v>
      </c>
      <c r="AD13" s="228">
        <f t="shared" si="1"/>
        <v>0.13994381782046139</v>
      </c>
      <c r="AE13" s="236"/>
      <c r="AF13" s="239"/>
      <c r="AG13" s="239"/>
      <c r="AH13" s="236"/>
      <c r="AI13" s="236"/>
      <c r="AJ13" s="236"/>
      <c r="AK13" s="236"/>
      <c r="AL13" s="236"/>
      <c r="AM13" s="236"/>
      <c r="AN13" s="236"/>
    </row>
    <row r="14" spans="1:40">
      <c r="A14" s="228" t="s">
        <v>339</v>
      </c>
      <c r="B14" s="230"/>
      <c r="C14" s="231">
        <v>13508.27070859255</v>
      </c>
      <c r="D14" s="232">
        <v>1999.4151280425303</v>
      </c>
      <c r="E14" s="233">
        <v>13.302479999999999</v>
      </c>
      <c r="F14" s="233">
        <v>0.14801414416211775</v>
      </c>
      <c r="G14" s="234">
        <v>9.8476557710220833E-4</v>
      </c>
      <c r="J14" s="226"/>
      <c r="Z14" s="228" t="s">
        <v>339</v>
      </c>
      <c r="AA14" s="228">
        <f>+II.10!G14</f>
        <v>9.8476557710220833E-4</v>
      </c>
      <c r="AB14" s="228">
        <f t="shared" si="0"/>
        <v>8.4126939940145186E-4</v>
      </c>
      <c r="AC14" s="235">
        <f>+II.10!F14</f>
        <v>0.14801414416211775</v>
      </c>
      <c r="AD14" s="228">
        <f t="shared" si="1"/>
        <v>0.14589626171179912</v>
      </c>
      <c r="AE14" s="236"/>
      <c r="AF14" s="239"/>
      <c r="AG14" s="239"/>
      <c r="AH14" s="236"/>
      <c r="AI14" s="236"/>
      <c r="AJ14" s="236"/>
      <c r="AK14" s="236"/>
      <c r="AL14" s="236"/>
      <c r="AM14" s="236"/>
      <c r="AN14" s="236"/>
    </row>
    <row r="15" spans="1:40">
      <c r="A15" s="228" t="s">
        <v>340</v>
      </c>
      <c r="B15" s="230"/>
      <c r="C15" s="231">
        <v>13545.780345762476</v>
      </c>
      <c r="D15" s="232">
        <v>2041.4103238450316</v>
      </c>
      <c r="E15" s="233">
        <v>14.3916</v>
      </c>
      <c r="F15" s="233">
        <v>0.15070451991225781</v>
      </c>
      <c r="G15" s="234">
        <v>1.0624415598546246E-3</v>
      </c>
      <c r="Z15" s="228" t="s">
        <v>340</v>
      </c>
      <c r="AA15" s="228">
        <f>+II.10!G15</f>
        <v>1.0624415598546246E-3</v>
      </c>
      <c r="AB15" s="228">
        <f t="shared" si="0"/>
        <v>9.8476557710220833E-4</v>
      </c>
      <c r="AC15" s="235">
        <f>+II.10!F15</f>
        <v>0.15070451991225781</v>
      </c>
      <c r="AD15" s="228">
        <f t="shared" si="1"/>
        <v>0.14801414416211775</v>
      </c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</row>
    <row r="16" spans="1:40">
      <c r="A16" s="228" t="s">
        <v>341</v>
      </c>
      <c r="B16" s="230"/>
      <c r="C16" s="231">
        <v>13592.858140226977</v>
      </c>
      <c r="D16" s="232">
        <v>2138.3349565519038</v>
      </c>
      <c r="E16" s="233">
        <v>10.95786</v>
      </c>
      <c r="F16" s="233">
        <v>0.15731312241269349</v>
      </c>
      <c r="G16" s="234">
        <v>8.0614833811669742E-4</v>
      </c>
      <c r="P16" s="242"/>
      <c r="Q16" s="242"/>
      <c r="R16" s="242"/>
      <c r="S16" s="242"/>
      <c r="T16" s="242"/>
      <c r="U16" s="242"/>
      <c r="V16" s="242"/>
      <c r="Z16" s="228" t="s">
        <v>341</v>
      </c>
      <c r="AA16" s="228">
        <f>+II.10!G16</f>
        <v>8.0614833811669742E-4</v>
      </c>
      <c r="AB16" s="228">
        <f t="shared" si="0"/>
        <v>1.0624415598546246E-3</v>
      </c>
      <c r="AC16" s="235">
        <f>+II.10!F16</f>
        <v>0.15731312241269349</v>
      </c>
      <c r="AD16" s="228">
        <f t="shared" si="1"/>
        <v>0.15070451991225781</v>
      </c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</row>
    <row r="17" spans="1:40" ht="17.399999999999999">
      <c r="A17" s="228" t="s">
        <v>342</v>
      </c>
      <c r="B17" s="230"/>
      <c r="C17" s="231">
        <v>13653.59268035385</v>
      </c>
      <c r="D17" s="232">
        <v>2199.7149750881235</v>
      </c>
      <c r="E17" s="233">
        <v>12.536659999999999</v>
      </c>
      <c r="F17" s="233">
        <v>0.16110887636580024</v>
      </c>
      <c r="G17" s="234">
        <v>9.1819496109906632E-4</v>
      </c>
      <c r="P17" s="242"/>
      <c r="Q17" s="243"/>
      <c r="R17" s="242"/>
      <c r="S17" s="242"/>
      <c r="T17" s="242"/>
      <c r="U17" s="242"/>
      <c r="V17" s="242"/>
      <c r="Z17" s="228" t="s">
        <v>342</v>
      </c>
      <c r="AA17" s="228">
        <f>+II.10!G17</f>
        <v>9.1819496109906632E-4</v>
      </c>
      <c r="AB17" s="228">
        <f t="shared" si="0"/>
        <v>8.0614833811669742E-4</v>
      </c>
      <c r="AC17" s="235">
        <f>+II.10!F17</f>
        <v>0.16110887636580024</v>
      </c>
      <c r="AD17" s="228">
        <f t="shared" si="1"/>
        <v>0.15731312241269349</v>
      </c>
      <c r="AE17" s="236"/>
      <c r="AF17" s="244"/>
      <c r="AG17" s="244"/>
      <c r="AH17" s="244"/>
      <c r="AI17" s="244"/>
      <c r="AJ17" s="244"/>
      <c r="AK17" s="244"/>
      <c r="AL17" s="236"/>
      <c r="AM17" s="236"/>
      <c r="AN17" s="236"/>
    </row>
    <row r="18" spans="1:40" ht="17.399999999999999">
      <c r="A18" s="228" t="s">
        <v>343</v>
      </c>
      <c r="B18" s="230"/>
      <c r="C18" s="231">
        <v>13653.586380735618</v>
      </c>
      <c r="D18" s="232">
        <v>2245.1012039025081</v>
      </c>
      <c r="E18" s="233">
        <v>15.295249999999999</v>
      </c>
      <c r="F18" s="233">
        <v>0.16443307577196054</v>
      </c>
      <c r="G18" s="234">
        <v>1.1202368061757509E-3</v>
      </c>
      <c r="P18" s="242"/>
      <c r="Q18" s="245"/>
      <c r="R18" s="242"/>
      <c r="S18" s="242"/>
      <c r="T18" s="242"/>
      <c r="U18" s="242"/>
      <c r="V18" s="242"/>
      <c r="Z18" s="228" t="s">
        <v>343</v>
      </c>
      <c r="AA18" s="228">
        <f>+II.10!G18</f>
        <v>1.1202368061757509E-3</v>
      </c>
      <c r="AB18" s="228">
        <f t="shared" si="0"/>
        <v>9.1819496109906632E-4</v>
      </c>
      <c r="AC18" s="235">
        <f>+II.10!F18</f>
        <v>0.16443307577196054</v>
      </c>
      <c r="AD18" s="228">
        <f t="shared" si="1"/>
        <v>0.16110887636580024</v>
      </c>
      <c r="AE18" s="236"/>
      <c r="AF18" s="239"/>
      <c r="AG18" s="239"/>
      <c r="AH18" s="239"/>
      <c r="AI18" s="239"/>
      <c r="AJ18" s="239"/>
      <c r="AK18" s="239"/>
      <c r="AL18" s="236"/>
      <c r="AM18" s="236"/>
      <c r="AN18" s="236"/>
    </row>
    <row r="19" spans="1:40">
      <c r="A19" s="228" t="s">
        <v>344</v>
      </c>
      <c r="B19" s="230"/>
      <c r="C19" s="231">
        <v>13705.091252074879</v>
      </c>
      <c r="D19" s="232">
        <v>2262.0277257170437</v>
      </c>
      <c r="E19" s="233">
        <v>16.97494</v>
      </c>
      <c r="F19" s="233">
        <v>0.16505017617993492</v>
      </c>
      <c r="G19" s="234">
        <v>1.2385864265901975E-3</v>
      </c>
      <c r="P19" s="242"/>
      <c r="Q19" s="242"/>
      <c r="R19" s="242"/>
      <c r="S19" s="242"/>
      <c r="T19" s="242"/>
      <c r="U19" s="242"/>
      <c r="V19" s="242"/>
      <c r="Z19" s="228" t="s">
        <v>344</v>
      </c>
      <c r="AA19" s="228">
        <f>+II.10!G19</f>
        <v>1.2385864265901975E-3</v>
      </c>
      <c r="AB19" s="228">
        <f t="shared" si="0"/>
        <v>1.1202368061757509E-3</v>
      </c>
      <c r="AC19" s="235">
        <f>+II.10!F19</f>
        <v>0.16505017617993492</v>
      </c>
      <c r="AD19" s="228">
        <f t="shared" si="1"/>
        <v>0.16443307577196054</v>
      </c>
      <c r="AE19" s="236"/>
      <c r="AF19" s="239"/>
      <c r="AG19" s="239"/>
      <c r="AH19" s="239"/>
      <c r="AI19" s="239"/>
      <c r="AJ19" s="239"/>
      <c r="AK19" s="239"/>
      <c r="AL19" s="236"/>
      <c r="AM19" s="236"/>
      <c r="AN19" s="236"/>
    </row>
    <row r="20" spans="1:40">
      <c r="A20" s="228" t="s">
        <v>345</v>
      </c>
      <c r="B20" s="230"/>
      <c r="C20" s="231">
        <v>13771.702329468824</v>
      </c>
      <c r="D20" s="232">
        <v>2327.5511930142584</v>
      </c>
      <c r="E20" s="233">
        <v>20.056540000000002</v>
      </c>
      <c r="F20" s="233">
        <v>0.16900969374234451</v>
      </c>
      <c r="G20" s="234">
        <v>1.4563588088222631E-3</v>
      </c>
      <c r="P20" s="242"/>
      <c r="Q20" s="242"/>
      <c r="R20" s="242"/>
      <c r="S20" s="242"/>
      <c r="T20" s="242"/>
      <c r="U20" s="242"/>
      <c r="V20" s="242"/>
      <c r="Z20" s="228" t="s">
        <v>345</v>
      </c>
      <c r="AA20" s="228">
        <f>+II.10!G20</f>
        <v>1.4563588088222631E-3</v>
      </c>
      <c r="AB20" s="228">
        <f t="shared" si="0"/>
        <v>1.2385864265901975E-3</v>
      </c>
      <c r="AC20" s="235">
        <f>+II.10!F20</f>
        <v>0.16900969374234451</v>
      </c>
      <c r="AD20" s="228">
        <f t="shared" si="1"/>
        <v>0.16505017617993492</v>
      </c>
      <c r="AE20" s="236"/>
      <c r="AF20" s="239"/>
      <c r="AG20" s="239"/>
      <c r="AH20" s="239"/>
      <c r="AI20" s="239"/>
      <c r="AJ20" s="239"/>
      <c r="AK20" s="239"/>
      <c r="AL20" s="236"/>
      <c r="AM20" s="236"/>
      <c r="AN20" s="236"/>
    </row>
    <row r="21" spans="1:40" ht="15.6">
      <c r="A21" s="228" t="s">
        <v>346</v>
      </c>
      <c r="B21" s="230"/>
      <c r="C21" s="231">
        <v>13782.785281893091</v>
      </c>
      <c r="D21" s="232">
        <v>2394.3337270956272</v>
      </c>
      <c r="E21" s="233">
        <v>21.37565</v>
      </c>
      <c r="F21" s="233">
        <v>0.17371914878781025</v>
      </c>
      <c r="G21" s="234">
        <v>1.5508947983164123E-3</v>
      </c>
      <c r="J21" s="246"/>
      <c r="P21" s="242"/>
      <c r="Q21" s="242"/>
      <c r="R21" s="242"/>
      <c r="S21" s="242"/>
      <c r="T21" s="242"/>
      <c r="U21" s="242"/>
      <c r="V21" s="242"/>
      <c r="Z21" s="228" t="s">
        <v>346</v>
      </c>
      <c r="AA21" s="228">
        <f>+II.10!G21</f>
        <v>1.5508947983164123E-3</v>
      </c>
      <c r="AB21" s="228">
        <f t="shared" si="0"/>
        <v>1.4563588088222631E-3</v>
      </c>
      <c r="AC21" s="235">
        <f>+II.10!F21</f>
        <v>0.17371914878781025</v>
      </c>
      <c r="AD21" s="228">
        <f t="shared" si="1"/>
        <v>0.16900969374234451</v>
      </c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</row>
    <row r="22" spans="1:40">
      <c r="A22" s="228" t="s">
        <v>347</v>
      </c>
      <c r="B22" s="230"/>
      <c r="C22" s="231">
        <v>13782.264216530208</v>
      </c>
      <c r="D22" s="232">
        <v>2563.2354479688056</v>
      </c>
      <c r="E22" s="233">
        <v>19.806709999999999</v>
      </c>
      <c r="F22" s="233">
        <v>0.18598072186821854</v>
      </c>
      <c r="G22" s="234">
        <v>1.4371158242811929E-3</v>
      </c>
      <c r="P22" s="242"/>
      <c r="Q22" s="242"/>
      <c r="R22" s="242"/>
      <c r="S22" s="242"/>
      <c r="T22" s="242"/>
      <c r="U22" s="242"/>
      <c r="V22" s="242"/>
      <c r="Z22" s="228" t="s">
        <v>347</v>
      </c>
      <c r="AA22" s="228">
        <f>+II.10!G22</f>
        <v>1.4371158242811929E-3</v>
      </c>
      <c r="AB22" s="228">
        <f t="shared" si="0"/>
        <v>1.5508947983164123E-3</v>
      </c>
      <c r="AC22" s="235">
        <f>+II.10!F22</f>
        <v>0.18598072186821854</v>
      </c>
      <c r="AD22" s="228">
        <f t="shared" si="1"/>
        <v>0.17371914878781025</v>
      </c>
      <c r="AE22" s="236"/>
      <c r="AF22" s="244"/>
      <c r="AG22" s="244"/>
      <c r="AH22" s="244"/>
      <c r="AI22" s="244"/>
      <c r="AJ22" s="244"/>
      <c r="AK22" s="244"/>
      <c r="AL22" s="244"/>
      <c r="AM22" s="244"/>
      <c r="AN22" s="244"/>
    </row>
    <row r="23" spans="1:40">
      <c r="A23" s="228" t="s">
        <v>348</v>
      </c>
      <c r="B23" s="230"/>
      <c r="C23" s="231">
        <v>13776.584966751809</v>
      </c>
      <c r="D23" s="232">
        <v>2629.6269686856231</v>
      </c>
      <c r="E23" s="233">
        <v>20.638560000000002</v>
      </c>
      <c r="F23" s="233">
        <v>0.19087654705661258</v>
      </c>
      <c r="G23" s="234">
        <v>1.4980896971062694E-3</v>
      </c>
      <c r="P23" s="242"/>
      <c r="Q23" s="242"/>
      <c r="R23" s="242"/>
      <c r="S23" s="242"/>
      <c r="T23" s="242"/>
      <c r="U23" s="242"/>
      <c r="V23" s="242"/>
      <c r="Z23" s="228" t="s">
        <v>348</v>
      </c>
      <c r="AA23" s="228">
        <f>+II.10!G23</f>
        <v>1.4980896971062694E-3</v>
      </c>
      <c r="AB23" s="228">
        <f t="shared" si="0"/>
        <v>1.4371158242811929E-3</v>
      </c>
      <c r="AC23" s="235">
        <f>+II.10!F23</f>
        <v>0.19087654705661258</v>
      </c>
      <c r="AD23" s="228">
        <f t="shared" si="1"/>
        <v>0.18598072186821854</v>
      </c>
      <c r="AE23" s="236"/>
      <c r="AF23" s="239"/>
      <c r="AG23" s="239"/>
      <c r="AH23" s="239"/>
      <c r="AI23" s="239"/>
      <c r="AJ23" s="239"/>
      <c r="AK23" s="239"/>
      <c r="AL23" s="239"/>
      <c r="AM23" s="239"/>
      <c r="AN23" s="239"/>
    </row>
    <row r="24" spans="1:40">
      <c r="A24" s="228" t="s">
        <v>349</v>
      </c>
      <c r="B24" s="230"/>
      <c r="C24" s="231">
        <v>13784.028889095891</v>
      </c>
      <c r="D24" s="232">
        <v>2689.7169316424443</v>
      </c>
      <c r="E24" s="233">
        <v>21.392310000000002</v>
      </c>
      <c r="F24" s="233">
        <v>0.19513285653153226</v>
      </c>
      <c r="G24" s="234">
        <v>1.5519635203987987E-3</v>
      </c>
      <c r="P24" s="242"/>
      <c r="Q24" s="242"/>
      <c r="R24" s="242"/>
      <c r="S24" s="242"/>
      <c r="T24" s="242"/>
      <c r="U24" s="242"/>
      <c r="V24" s="242"/>
      <c r="Z24" s="228" t="s">
        <v>349</v>
      </c>
      <c r="AA24" s="228">
        <f>+II.10!G24</f>
        <v>1.5519635203987987E-3</v>
      </c>
      <c r="AB24" s="228">
        <f t="shared" si="0"/>
        <v>1.4980896971062694E-3</v>
      </c>
      <c r="AC24" s="235">
        <f>+II.10!F24</f>
        <v>0.19513285653153226</v>
      </c>
      <c r="AD24" s="228">
        <f t="shared" si="1"/>
        <v>0.19087654705661258</v>
      </c>
      <c r="AE24" s="236"/>
      <c r="AF24" s="239"/>
      <c r="AG24" s="239"/>
      <c r="AH24" s="239"/>
      <c r="AI24" s="239"/>
      <c r="AJ24" s="239"/>
      <c r="AK24" s="239"/>
      <c r="AL24" s="239"/>
      <c r="AM24" s="239"/>
      <c r="AN24" s="239"/>
    </row>
    <row r="25" spans="1:40">
      <c r="A25" s="228" t="s">
        <v>350</v>
      </c>
      <c r="B25" s="230"/>
      <c r="C25" s="231">
        <v>13821.002939199429</v>
      </c>
      <c r="D25" s="232">
        <v>2804.2506616156898</v>
      </c>
      <c r="E25" s="233">
        <v>30.513840000000002</v>
      </c>
      <c r="F25" s="233">
        <v>0.20289776899346523</v>
      </c>
      <c r="G25" s="234">
        <v>2.207787678957508E-3</v>
      </c>
      <c r="P25" s="242"/>
      <c r="Q25" s="242"/>
      <c r="R25" s="242"/>
      <c r="S25" s="242"/>
      <c r="T25" s="242"/>
      <c r="U25" s="242"/>
      <c r="V25" s="242"/>
      <c r="Z25" s="228" t="s">
        <v>350</v>
      </c>
      <c r="AA25" s="228">
        <f>+II.10!G25</f>
        <v>2.207787678957508E-3</v>
      </c>
      <c r="AB25" s="228">
        <f t="shared" si="0"/>
        <v>1.5519635203987987E-3</v>
      </c>
      <c r="AC25" s="235">
        <f>+II.10!F25</f>
        <v>0.20289776899346523</v>
      </c>
      <c r="AD25" s="228">
        <f t="shared" si="1"/>
        <v>0.19513285653153226</v>
      </c>
      <c r="AE25" s="236"/>
      <c r="AF25" s="239"/>
      <c r="AG25" s="239"/>
      <c r="AH25" s="239"/>
      <c r="AI25" s="239"/>
      <c r="AJ25" s="239"/>
      <c r="AK25" s="239"/>
      <c r="AL25" s="239"/>
      <c r="AM25" s="239"/>
      <c r="AN25" s="239"/>
    </row>
    <row r="26" spans="1:40">
      <c r="A26" s="228" t="s">
        <v>351</v>
      </c>
      <c r="C26" s="231">
        <v>13843.607016552724</v>
      </c>
      <c r="D26" s="232">
        <v>2817.3562477089781</v>
      </c>
      <c r="E26" s="233">
        <v>26.331599999999998</v>
      </c>
      <c r="F26" s="233">
        <v>0.20351316274293837</v>
      </c>
      <c r="G26" s="234">
        <v>1.9020765302363359E-3</v>
      </c>
      <c r="P26" s="242"/>
      <c r="Q26" s="242"/>
      <c r="R26" s="242"/>
      <c r="S26" s="242"/>
      <c r="T26" s="242"/>
      <c r="U26" s="242"/>
      <c r="V26" s="242"/>
      <c r="Z26" s="228" t="s">
        <v>351</v>
      </c>
      <c r="AA26" s="228">
        <f>+II.10!G26</f>
        <v>1.9020765302363359E-3</v>
      </c>
      <c r="AB26" s="228">
        <f t="shared" si="0"/>
        <v>2.207787678957508E-3</v>
      </c>
      <c r="AC26" s="235">
        <f>+II.10!F26</f>
        <v>0.20351316274293837</v>
      </c>
      <c r="AD26" s="228">
        <f t="shared" si="1"/>
        <v>0.20289776899346523</v>
      </c>
      <c r="AE26" s="236"/>
      <c r="AF26" s="239"/>
      <c r="AG26" s="239"/>
      <c r="AH26" s="239"/>
      <c r="AI26" s="239"/>
      <c r="AJ26" s="239"/>
      <c r="AK26" s="239"/>
      <c r="AL26" s="239"/>
      <c r="AM26" s="239"/>
      <c r="AN26" s="239"/>
    </row>
    <row r="27" spans="1:40">
      <c r="A27" s="228" t="s">
        <v>352</v>
      </c>
      <c r="C27" s="231">
        <v>13850.553897707176</v>
      </c>
      <c r="D27" s="232">
        <v>2875.2558655189314</v>
      </c>
      <c r="E27" s="233">
        <v>32.012189999999997</v>
      </c>
      <c r="F27" s="233">
        <v>0.20759139935875792</v>
      </c>
      <c r="G27" s="234">
        <v>2.3112570252731409E-3</v>
      </c>
      <c r="P27" s="242"/>
      <c r="Q27" s="242"/>
      <c r="R27" s="242"/>
      <c r="S27" s="242"/>
      <c r="T27" s="242"/>
      <c r="U27" s="242"/>
      <c r="V27" s="242"/>
      <c r="Z27" s="228" t="s">
        <v>352</v>
      </c>
      <c r="AA27" s="228">
        <f>+II.10!G27</f>
        <v>2.3112570252731409E-3</v>
      </c>
      <c r="AB27" s="228">
        <f t="shared" si="0"/>
        <v>1.9020765302363359E-3</v>
      </c>
      <c r="AC27" s="235">
        <f>+II.10!F27</f>
        <v>0.20759139935875792</v>
      </c>
      <c r="AD27" s="228">
        <f t="shared" si="1"/>
        <v>0.20351316274293837</v>
      </c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</row>
    <row r="28" spans="1:40">
      <c r="A28" s="228" t="s">
        <v>353</v>
      </c>
      <c r="C28" s="231">
        <v>13847.21072465308</v>
      </c>
      <c r="D28" s="232">
        <v>2866.5202490258416</v>
      </c>
      <c r="E28" s="233">
        <v>43.351399999999998</v>
      </c>
      <c r="F28" s="233">
        <v>0.20701066128230369</v>
      </c>
      <c r="G28" s="234">
        <v>3.1306954781022225E-3</v>
      </c>
      <c r="P28" s="242"/>
      <c r="Q28" s="242"/>
      <c r="R28" s="242"/>
      <c r="S28" s="242"/>
      <c r="T28" s="242"/>
      <c r="U28" s="242"/>
      <c r="V28" s="242"/>
      <c r="Z28" s="228" t="s">
        <v>353</v>
      </c>
      <c r="AA28" s="228">
        <f>+II.10!G28</f>
        <v>3.1306954781022225E-3</v>
      </c>
      <c r="AB28" s="228">
        <f t="shared" si="0"/>
        <v>2.3112570252731409E-3</v>
      </c>
      <c r="AC28" s="235">
        <f>+II.10!F28</f>
        <v>0.20701066128230369</v>
      </c>
      <c r="AD28" s="228">
        <f t="shared" si="1"/>
        <v>0.20759139935875792</v>
      </c>
    </row>
    <row r="29" spans="1:40">
      <c r="A29" s="228" t="s">
        <v>354</v>
      </c>
      <c r="B29" s="230"/>
      <c r="C29" s="231">
        <v>13894.204440725573</v>
      </c>
      <c r="D29" s="232">
        <v>2859.6360139300505</v>
      </c>
      <c r="E29" s="233">
        <v>50.532260000000001</v>
      </c>
      <c r="F29" s="233">
        <v>0.20581502353226613</v>
      </c>
      <c r="G29" s="234">
        <v>3.6369307948200267E-3</v>
      </c>
      <c r="P29" s="242"/>
      <c r="Q29" s="242"/>
      <c r="R29" s="242"/>
      <c r="S29" s="242"/>
      <c r="T29" s="242"/>
      <c r="U29" s="242"/>
      <c r="V29" s="242"/>
      <c r="Z29" s="228" t="s">
        <v>354</v>
      </c>
      <c r="AA29" s="228">
        <f>+II.10!G29</f>
        <v>3.6369307948200267E-3</v>
      </c>
      <c r="AB29" s="228">
        <f t="shared" si="0"/>
        <v>3.1306954781022225E-3</v>
      </c>
      <c r="AC29" s="235">
        <f>+II.10!F29</f>
        <v>0.20581502353226613</v>
      </c>
      <c r="AD29" s="228">
        <f t="shared" si="1"/>
        <v>0.20701066128230369</v>
      </c>
      <c r="AF29" s="228" t="s">
        <v>1407</v>
      </c>
    </row>
    <row r="30" spans="1:40">
      <c r="A30" s="228" t="s">
        <v>355</v>
      </c>
      <c r="B30" s="230"/>
      <c r="C30" s="231">
        <v>13938.190630181018</v>
      </c>
      <c r="D30" s="232">
        <v>2843.3094630512896</v>
      </c>
      <c r="E30" s="233">
        <v>49.97569</v>
      </c>
      <c r="F30" s="233">
        <v>0.20399415810073213</v>
      </c>
      <c r="G30" s="234">
        <v>3.5855220613632086E-3</v>
      </c>
      <c r="P30" s="242"/>
      <c r="Q30" s="242"/>
      <c r="R30" s="242"/>
      <c r="S30" s="242"/>
      <c r="T30" s="242"/>
      <c r="U30" s="242"/>
      <c r="V30" s="242"/>
      <c r="Z30" s="228" t="s">
        <v>355</v>
      </c>
      <c r="AA30" s="228">
        <f>+II.10!G30</f>
        <v>3.5855220613632086E-3</v>
      </c>
      <c r="AB30" s="228">
        <f t="shared" si="0"/>
        <v>3.6369307948200267E-3</v>
      </c>
      <c r="AC30" s="235">
        <f>+II.10!F30</f>
        <v>0.20399415810073213</v>
      </c>
      <c r="AD30" s="228">
        <f t="shared" si="1"/>
        <v>0.20581502353226613</v>
      </c>
    </row>
    <row r="31" spans="1:40">
      <c r="A31" s="228" t="s">
        <v>356</v>
      </c>
      <c r="B31" s="230"/>
      <c r="C31" s="231">
        <v>13998.061377517981</v>
      </c>
      <c r="D31" s="232">
        <v>2822.057340235795</v>
      </c>
      <c r="E31" s="233">
        <v>51.14038</v>
      </c>
      <c r="F31" s="233">
        <v>0.20160344094277566</v>
      </c>
      <c r="G31" s="234">
        <v>3.6533901817387077E-3</v>
      </c>
      <c r="P31" s="242"/>
      <c r="Q31" s="242"/>
      <c r="R31" s="242"/>
      <c r="S31" s="242"/>
      <c r="T31" s="242"/>
      <c r="U31" s="242"/>
      <c r="V31" s="242"/>
      <c r="Z31" s="228" t="s">
        <v>356</v>
      </c>
      <c r="AA31" s="228">
        <f>+II.10!G31</f>
        <v>3.6533901817387077E-3</v>
      </c>
      <c r="AB31" s="228">
        <f t="shared" si="0"/>
        <v>3.5855220613632086E-3</v>
      </c>
      <c r="AC31" s="235">
        <f>+II.10!F31</f>
        <v>0.20160344094277566</v>
      </c>
      <c r="AD31" s="228">
        <f t="shared" si="1"/>
        <v>0.20399415810073213</v>
      </c>
      <c r="AF31" s="228" t="s">
        <v>1408</v>
      </c>
    </row>
    <row r="32" spans="1:40">
      <c r="A32" s="228" t="s">
        <v>357</v>
      </c>
      <c r="B32" s="230"/>
      <c r="C32" s="231">
        <v>14013.798143759972</v>
      </c>
      <c r="D32" s="232">
        <v>2789.1363607067997</v>
      </c>
      <c r="E32" s="233">
        <v>42.83623</v>
      </c>
      <c r="F32" s="233">
        <v>0.19902786754130172</v>
      </c>
      <c r="G32" s="234">
        <v>3.056718068903683E-3</v>
      </c>
      <c r="P32" s="242"/>
      <c r="Q32" s="242"/>
      <c r="R32" s="242"/>
      <c r="S32" s="242"/>
      <c r="T32" s="242"/>
      <c r="U32" s="242"/>
      <c r="V32" s="242"/>
      <c r="Z32" s="228" t="s">
        <v>357</v>
      </c>
      <c r="AA32" s="228">
        <f>+II.10!G32</f>
        <v>3.056718068903683E-3</v>
      </c>
      <c r="AB32" s="228">
        <f t="shared" si="0"/>
        <v>3.6533901817387077E-3</v>
      </c>
      <c r="AC32" s="235">
        <f>+II.10!F32</f>
        <v>0.19902786754130172</v>
      </c>
      <c r="AD32" s="228">
        <f t="shared" si="1"/>
        <v>0.20160344094277566</v>
      </c>
      <c r="AF32" s="228" t="s">
        <v>1409</v>
      </c>
    </row>
    <row r="33" spans="1:39">
      <c r="A33" s="228" t="s">
        <v>358</v>
      </c>
      <c r="B33" s="230"/>
      <c r="C33" s="231">
        <v>14119.821119290056</v>
      </c>
      <c r="D33" s="232">
        <v>2781.3533848892585</v>
      </c>
      <c r="E33" s="233">
        <v>39.973339999999993</v>
      </c>
      <c r="F33" s="233">
        <v>0.19698219696915711</v>
      </c>
      <c r="G33" s="234">
        <v>2.8310089527543427E-3</v>
      </c>
      <c r="P33" s="242"/>
      <c r="Q33" s="242"/>
      <c r="R33" s="242"/>
      <c r="S33" s="242"/>
      <c r="T33" s="242"/>
      <c r="U33" s="242"/>
      <c r="V33" s="242"/>
      <c r="Z33" s="228" t="s">
        <v>358</v>
      </c>
      <c r="AA33" s="228">
        <f>+II.10!G33</f>
        <v>2.8310089527543427E-3</v>
      </c>
      <c r="AB33" s="228">
        <f t="shared" si="0"/>
        <v>3.056718068903683E-3</v>
      </c>
      <c r="AC33" s="235">
        <f>+II.10!F33</f>
        <v>0.19698219696915711</v>
      </c>
      <c r="AD33" s="228">
        <f t="shared" si="1"/>
        <v>0.19902786754130172</v>
      </c>
      <c r="AF33" s="228" t="s">
        <v>1410</v>
      </c>
    </row>
    <row r="34" spans="1:39">
      <c r="A34" s="228" t="s">
        <v>359</v>
      </c>
      <c r="B34" s="230"/>
      <c r="C34" s="231">
        <v>14235.014405995002</v>
      </c>
      <c r="D34" s="232">
        <v>2803.241357044195</v>
      </c>
      <c r="E34" s="233">
        <v>41.424309999999998</v>
      </c>
      <c r="F34" s="233">
        <v>0.19692578293869689</v>
      </c>
      <c r="G34" s="234">
        <v>2.9100293697317489E-3</v>
      </c>
      <c r="P34" s="242"/>
      <c r="Q34" s="242"/>
      <c r="R34" s="242"/>
      <c r="S34" s="242"/>
      <c r="T34" s="242"/>
      <c r="U34" s="242"/>
      <c r="V34" s="242"/>
      <c r="Z34" s="228" t="s">
        <v>359</v>
      </c>
      <c r="AA34" s="228">
        <f>+II.10!G34</f>
        <v>2.9100293697317489E-3</v>
      </c>
      <c r="AB34" s="228">
        <f t="shared" si="0"/>
        <v>2.8310089527543427E-3</v>
      </c>
      <c r="AC34" s="235">
        <f>+II.10!F34</f>
        <v>0.19692578293869689</v>
      </c>
      <c r="AD34" s="228">
        <f t="shared" si="1"/>
        <v>0.19698219696915711</v>
      </c>
      <c r="AF34" s="228" t="s">
        <v>1411</v>
      </c>
    </row>
    <row r="35" spans="1:39">
      <c r="A35" s="228" t="s">
        <v>360</v>
      </c>
      <c r="B35" s="230"/>
      <c r="C35" s="231">
        <v>14514.260943941121</v>
      </c>
      <c r="D35" s="232">
        <v>2798.5447532978706</v>
      </c>
      <c r="E35" s="233">
        <v>45.909829999999999</v>
      </c>
      <c r="F35" s="233">
        <v>0.19281345182553741</v>
      </c>
      <c r="G35" s="234">
        <v>3.1630842367598982E-3</v>
      </c>
      <c r="P35" s="242"/>
      <c r="Q35" s="242"/>
      <c r="R35" s="242"/>
      <c r="S35" s="242"/>
      <c r="T35" s="242"/>
      <c r="U35" s="242"/>
      <c r="V35" s="242"/>
      <c r="Z35" s="228" t="s">
        <v>360</v>
      </c>
      <c r="AA35" s="228">
        <f>+II.10!G35</f>
        <v>3.1630842367598982E-3</v>
      </c>
      <c r="AB35" s="228">
        <f t="shared" si="0"/>
        <v>2.9100293697317489E-3</v>
      </c>
      <c r="AC35" s="235">
        <f>+II.10!F35</f>
        <v>0.19281345182553741</v>
      </c>
      <c r="AD35" s="228">
        <f t="shared" si="1"/>
        <v>0.19692578293869689</v>
      </c>
      <c r="AF35" s="228" t="s">
        <v>1412</v>
      </c>
    </row>
    <row r="36" spans="1:39">
      <c r="A36" s="228" t="s">
        <v>361</v>
      </c>
      <c r="B36" s="230"/>
      <c r="C36" s="231">
        <v>14661.045019513229</v>
      </c>
      <c r="D36" s="232">
        <v>2806.2147302614376</v>
      </c>
      <c r="E36" s="233">
        <v>46.682160000000003</v>
      </c>
      <c r="F36" s="233">
        <v>0.19140618738476586</v>
      </c>
      <c r="G36" s="234">
        <v>3.1840949903549189E-3</v>
      </c>
      <c r="P36" s="242"/>
      <c r="Q36" s="242"/>
      <c r="R36" s="242"/>
      <c r="S36" s="242"/>
      <c r="T36" s="242"/>
      <c r="U36" s="242"/>
      <c r="V36" s="242"/>
      <c r="Z36" s="228" t="s">
        <v>361</v>
      </c>
      <c r="AA36" s="228">
        <f>+II.10!G36</f>
        <v>3.1840949903549189E-3</v>
      </c>
      <c r="AB36" s="228">
        <f t="shared" si="0"/>
        <v>3.1630842367598982E-3</v>
      </c>
      <c r="AC36" s="235">
        <f>+II.10!F36</f>
        <v>0.19140618738476586</v>
      </c>
      <c r="AD36" s="228">
        <f t="shared" si="1"/>
        <v>0.19281345182553741</v>
      </c>
      <c r="AF36" s="228" t="s">
        <v>1413</v>
      </c>
    </row>
    <row r="37" spans="1:39">
      <c r="A37" s="228" t="s">
        <v>362</v>
      </c>
      <c r="B37" s="230"/>
      <c r="C37" s="231">
        <v>14754.796432588859</v>
      </c>
      <c r="D37" s="232">
        <v>2762.9034587081733</v>
      </c>
      <c r="E37" s="233">
        <v>49.244730000000004</v>
      </c>
      <c r="F37" s="233">
        <v>0.18725459692590266</v>
      </c>
      <c r="G37" s="234">
        <v>3.3375404550640476E-3</v>
      </c>
      <c r="P37" s="242"/>
      <c r="Q37" s="242"/>
      <c r="R37" s="242"/>
      <c r="S37" s="242"/>
      <c r="T37" s="242"/>
      <c r="U37" s="242"/>
      <c r="V37" s="242"/>
      <c r="Z37" s="228" t="s">
        <v>362</v>
      </c>
      <c r="AA37" s="228">
        <f>+II.10!G37</f>
        <v>3.3375404550640476E-3</v>
      </c>
      <c r="AB37" s="228">
        <f t="shared" si="0"/>
        <v>3.1840949903549189E-3</v>
      </c>
      <c r="AC37" s="235">
        <f>+II.10!F37</f>
        <v>0.18725459692590266</v>
      </c>
      <c r="AD37" s="228">
        <f t="shared" si="1"/>
        <v>0.19140618738476586</v>
      </c>
    </row>
    <row r="38" spans="1:39">
      <c r="A38" s="228" t="s">
        <v>363</v>
      </c>
      <c r="B38" s="230"/>
      <c r="C38" s="231">
        <v>14824.004063534914</v>
      </c>
      <c r="D38" s="232">
        <v>2757.7115679631024</v>
      </c>
      <c r="E38" s="233">
        <v>51.977699999999999</v>
      </c>
      <c r="F38" s="233">
        <v>0.18603014112406427</v>
      </c>
      <c r="G38" s="234">
        <v>3.5063198699370472E-3</v>
      </c>
      <c r="P38" s="242"/>
      <c r="Q38" s="242"/>
      <c r="R38" s="242"/>
      <c r="S38" s="242"/>
      <c r="T38" s="242"/>
      <c r="U38" s="242"/>
      <c r="V38" s="242"/>
      <c r="Z38" s="228" t="s">
        <v>363</v>
      </c>
      <c r="AA38" s="228">
        <f>+II.10!G38</f>
        <v>3.5063198699370472E-3</v>
      </c>
      <c r="AB38" s="228">
        <f t="shared" si="0"/>
        <v>3.3375404550640476E-3</v>
      </c>
      <c r="AC38" s="235">
        <f>+II.10!F38</f>
        <v>0.18603014112406427</v>
      </c>
      <c r="AD38" s="228">
        <f t="shared" si="1"/>
        <v>0.18725459692590266</v>
      </c>
      <c r="AF38" s="228" t="s">
        <v>1414</v>
      </c>
      <c r="AG38" s="228" t="s">
        <v>1415</v>
      </c>
      <c r="AH38" s="228" t="s">
        <v>1416</v>
      </c>
      <c r="AI38" s="228" t="s">
        <v>1417</v>
      </c>
      <c r="AJ38" s="228" t="s">
        <v>1418</v>
      </c>
      <c r="AK38" s="228" t="s">
        <v>1418</v>
      </c>
      <c r="AL38" s="228" t="s">
        <v>1419</v>
      </c>
      <c r="AM38" s="228" t="s">
        <v>1420</v>
      </c>
    </row>
    <row r="39" spans="1:39">
      <c r="A39" s="228" t="s">
        <v>364</v>
      </c>
      <c r="B39" s="230"/>
      <c r="C39" s="231">
        <v>14905.417409873347</v>
      </c>
      <c r="D39" s="232">
        <v>2770.5962648800451</v>
      </c>
      <c r="E39" s="233">
        <v>53.365089999999995</v>
      </c>
      <c r="F39" s="233">
        <v>0.18587847550279285</v>
      </c>
      <c r="G39" s="234">
        <v>3.5802479415739785E-3</v>
      </c>
      <c r="P39" s="242"/>
      <c r="Q39" s="242"/>
      <c r="R39" s="242"/>
      <c r="S39" s="242"/>
      <c r="T39" s="242"/>
      <c r="U39" s="242"/>
      <c r="V39" s="242"/>
      <c r="Z39" s="228" t="s">
        <v>364</v>
      </c>
      <c r="AA39" s="228">
        <f>+II.10!G39</f>
        <v>3.5802479415739785E-3</v>
      </c>
      <c r="AB39" s="228">
        <f t="shared" si="0"/>
        <v>3.5063198699370472E-3</v>
      </c>
      <c r="AC39" s="235">
        <f>+II.10!F39</f>
        <v>0.18587847550279285</v>
      </c>
      <c r="AD39" s="228">
        <f t="shared" si="1"/>
        <v>0.18603014112406427</v>
      </c>
      <c r="AF39" s="228" t="s">
        <v>1421</v>
      </c>
      <c r="AG39" s="228" t="s">
        <v>522</v>
      </c>
      <c r="AH39" s="228" t="s">
        <v>1422</v>
      </c>
      <c r="AI39" s="228" t="s">
        <v>1423</v>
      </c>
      <c r="AJ39" s="228" t="s">
        <v>1424</v>
      </c>
      <c r="AK39" s="228" t="s">
        <v>1425</v>
      </c>
      <c r="AL39" s="228" t="s">
        <v>1426</v>
      </c>
      <c r="AM39" s="228" t="s">
        <v>1427</v>
      </c>
    </row>
    <row r="40" spans="1:39">
      <c r="A40" s="228" t="s">
        <v>365</v>
      </c>
      <c r="B40" s="230"/>
      <c r="C40" s="231">
        <v>14973.599532757387</v>
      </c>
      <c r="D40" s="232">
        <v>2716.2578594686875</v>
      </c>
      <c r="E40" s="233">
        <v>56.73216</v>
      </c>
      <c r="F40" s="233">
        <v>0.18140313246166326</v>
      </c>
      <c r="G40" s="234">
        <v>3.7888124278927324E-3</v>
      </c>
      <c r="P40" s="242"/>
      <c r="Q40" s="247"/>
      <c r="R40" s="242"/>
      <c r="S40" s="242"/>
      <c r="T40" s="242"/>
      <c r="U40" s="242"/>
      <c r="V40" s="242"/>
      <c r="Z40" s="228" t="s">
        <v>365</v>
      </c>
      <c r="AA40" s="228">
        <f>+II.10!G40</f>
        <v>3.7888124278927324E-3</v>
      </c>
      <c r="AB40" s="228">
        <f t="shared" si="0"/>
        <v>3.5802479415739785E-3</v>
      </c>
      <c r="AC40" s="235">
        <f>+II.10!F40</f>
        <v>0.18140313246166326</v>
      </c>
      <c r="AD40" s="228">
        <f t="shared" si="1"/>
        <v>0.18587847550279285</v>
      </c>
      <c r="AF40" s="228" t="s">
        <v>1414</v>
      </c>
      <c r="AG40" s="228" t="s">
        <v>1428</v>
      </c>
      <c r="AH40" s="228" t="s">
        <v>1416</v>
      </c>
      <c r="AI40" s="228" t="s">
        <v>1417</v>
      </c>
      <c r="AJ40" s="228" t="s">
        <v>1418</v>
      </c>
      <c r="AK40" s="228" t="s">
        <v>1418</v>
      </c>
      <c r="AL40" s="228" t="s">
        <v>1419</v>
      </c>
      <c r="AM40" s="228" t="s">
        <v>1420</v>
      </c>
    </row>
    <row r="41" spans="1:39">
      <c r="A41" s="228" t="s">
        <v>366</v>
      </c>
      <c r="B41" s="230"/>
      <c r="C41" s="231">
        <v>14928.923600971511</v>
      </c>
      <c r="D41" s="232">
        <v>2572.2006580239231</v>
      </c>
      <c r="E41" s="233">
        <v>56.94726</v>
      </c>
      <c r="F41" s="233">
        <v>0.17229645798820586</v>
      </c>
      <c r="G41" s="234">
        <v>3.8145590078774408E-3</v>
      </c>
      <c r="J41" s="238"/>
      <c r="Z41" s="228" t="s">
        <v>366</v>
      </c>
      <c r="AA41" s="228">
        <f>+II.10!G41</f>
        <v>3.8145590078774408E-3</v>
      </c>
      <c r="AB41" s="228">
        <f t="shared" si="0"/>
        <v>3.7888124278927324E-3</v>
      </c>
      <c r="AC41" s="235">
        <f>+II.10!F41</f>
        <v>0.17229645798820586</v>
      </c>
      <c r="AD41" s="228">
        <f t="shared" si="1"/>
        <v>0.18140313246166326</v>
      </c>
      <c r="AE41" s="228" t="s">
        <v>1429</v>
      </c>
      <c r="AF41" s="228" t="s">
        <v>1421</v>
      </c>
      <c r="AG41" s="228" t="s">
        <v>522</v>
      </c>
    </row>
    <row r="42" spans="1:39">
      <c r="A42" s="228" t="s">
        <v>367</v>
      </c>
      <c r="B42" s="230"/>
      <c r="C42" s="231">
        <v>14985.218188116833</v>
      </c>
      <c r="D42" s="232">
        <v>2523.1060785815389</v>
      </c>
      <c r="E42" s="233">
        <v>56.54524</v>
      </c>
      <c r="F42" s="233">
        <v>0.16837299576874654</v>
      </c>
      <c r="G42" s="234">
        <v>3.773401180427253E-3</v>
      </c>
      <c r="Z42" s="228" t="s">
        <v>367</v>
      </c>
      <c r="AA42" s="228">
        <f>+II.10!G42</f>
        <v>3.773401180427253E-3</v>
      </c>
      <c r="AB42" s="228">
        <f t="shared" si="0"/>
        <v>3.8145590078774408E-3</v>
      </c>
      <c r="AC42" s="235">
        <f>+II.10!F42</f>
        <v>0.16837299576874654</v>
      </c>
      <c r="AD42" s="228">
        <f t="shared" si="1"/>
        <v>0.17229645798820586</v>
      </c>
      <c r="AF42" s="228" t="s">
        <v>1430</v>
      </c>
      <c r="AG42" s="228" t="s">
        <v>522</v>
      </c>
      <c r="AH42" s="228">
        <v>0.96897449999999996</v>
      </c>
      <c r="AI42" s="228">
        <v>1.30311E-2</v>
      </c>
      <c r="AJ42" s="228">
        <v>74.36</v>
      </c>
      <c r="AK42" s="228">
        <v>0</v>
      </c>
      <c r="AL42" s="228">
        <v>0.94324410000000003</v>
      </c>
      <c r="AM42" s="228">
        <v>0.99470479999999994</v>
      </c>
    </row>
    <row r="43" spans="1:39">
      <c r="A43" s="228" t="s">
        <v>368</v>
      </c>
      <c r="B43" s="230"/>
      <c r="C43" s="231">
        <v>15032.605075346326</v>
      </c>
      <c r="D43" s="232">
        <v>2440.0127715882627</v>
      </c>
      <c r="E43" s="233">
        <v>57.608499999999999</v>
      </c>
      <c r="F43" s="233">
        <v>0.16231469923931657</v>
      </c>
      <c r="G43" s="234">
        <v>3.8322366423687079E-3</v>
      </c>
      <c r="Z43" s="228" t="s">
        <v>368</v>
      </c>
      <c r="AA43" s="228">
        <f>+II.10!G43</f>
        <v>3.8322366423687079E-3</v>
      </c>
      <c r="AB43" s="228">
        <f t="shared" si="0"/>
        <v>3.773401180427253E-3</v>
      </c>
      <c r="AC43" s="235">
        <f>+II.10!F43</f>
        <v>0.16231469923931657</v>
      </c>
      <c r="AD43" s="228">
        <f t="shared" si="1"/>
        <v>0.16837299576874654</v>
      </c>
      <c r="AG43" s="228" t="s">
        <v>522</v>
      </c>
    </row>
    <row r="44" spans="1:39">
      <c r="A44" s="228" t="s">
        <v>369</v>
      </c>
      <c r="B44" s="230"/>
      <c r="C44" s="231">
        <v>15094.483809229438</v>
      </c>
      <c r="D44" s="232">
        <v>2367.9296453374609</v>
      </c>
      <c r="E44" s="233">
        <v>61.886839999999999</v>
      </c>
      <c r="F44" s="233">
        <v>0.15687384048798036</v>
      </c>
      <c r="G44" s="234">
        <v>4.0999639856620761E-3</v>
      </c>
      <c r="J44" s="238"/>
      <c r="Z44" s="228" t="s">
        <v>369</v>
      </c>
      <c r="AA44" s="228">
        <f>+II.10!G44</f>
        <v>4.0999639856620761E-3</v>
      </c>
      <c r="AB44" s="228">
        <f t="shared" si="0"/>
        <v>3.8322366423687079E-3</v>
      </c>
      <c r="AC44" s="235">
        <f>+II.10!F44</f>
        <v>0.15687384048798036</v>
      </c>
      <c r="AD44" s="228">
        <f t="shared" si="1"/>
        <v>0.16231469923931657</v>
      </c>
      <c r="AF44" s="228" t="s">
        <v>1431</v>
      </c>
      <c r="AG44" s="228" t="s">
        <v>522</v>
      </c>
    </row>
    <row r="45" spans="1:39">
      <c r="A45" s="228" t="s">
        <v>370</v>
      </c>
      <c r="B45" s="230"/>
      <c r="C45" s="231">
        <v>15152.076627747316</v>
      </c>
      <c r="D45" s="232">
        <v>2380.1053305101814</v>
      </c>
      <c r="E45" s="233">
        <v>55.713370000000005</v>
      </c>
      <c r="F45" s="233">
        <v>0.15708113079045558</v>
      </c>
      <c r="G45" s="234">
        <v>3.676946161820131E-3</v>
      </c>
      <c r="Z45" s="228" t="s">
        <v>370</v>
      </c>
      <c r="AA45" s="228">
        <f>+II.10!G45</f>
        <v>3.676946161820131E-3</v>
      </c>
      <c r="AB45" s="228">
        <f t="shared" si="0"/>
        <v>4.0999639856620761E-3</v>
      </c>
      <c r="AC45" s="235">
        <f>+II.10!F45</f>
        <v>0.15708113079045558</v>
      </c>
      <c r="AD45" s="228">
        <f t="shared" si="1"/>
        <v>0.15687384048798036</v>
      </c>
      <c r="AE45" s="228" t="s">
        <v>1432</v>
      </c>
      <c r="AF45" s="228" t="s">
        <v>1433</v>
      </c>
      <c r="AG45" s="228" t="s">
        <v>522</v>
      </c>
      <c r="AH45" s="228">
        <v>-1.97342E-2</v>
      </c>
      <c r="AI45" s="228">
        <v>4.0324999999999996E-3</v>
      </c>
      <c r="AJ45" s="228">
        <v>-4.8899999999999997</v>
      </c>
      <c r="AK45" s="228">
        <v>0</v>
      </c>
      <c r="AL45" s="228">
        <v>-2.7696499999999999E-2</v>
      </c>
      <c r="AM45" s="228">
        <v>-1.1771999999999999E-2</v>
      </c>
    </row>
    <row r="46" spans="1:39">
      <c r="A46" s="228" t="s">
        <v>371</v>
      </c>
      <c r="B46" s="230"/>
      <c r="C46" s="231">
        <v>15224.527625023537</v>
      </c>
      <c r="D46" s="232">
        <v>2329.9132669209539</v>
      </c>
      <c r="E46" s="233">
        <v>52.645209999999999</v>
      </c>
      <c r="F46" s="233">
        <v>0.15303681823871051</v>
      </c>
      <c r="G46" s="234">
        <v>3.4579207510826537E-3</v>
      </c>
      <c r="Z46" s="228" t="s">
        <v>371</v>
      </c>
      <c r="AA46" s="228">
        <f>+II.10!G46</f>
        <v>3.4579207510826537E-3</v>
      </c>
      <c r="AB46" s="228">
        <f t="shared" si="0"/>
        <v>3.676946161820131E-3</v>
      </c>
      <c r="AC46" s="235">
        <f>+II.10!F46</f>
        <v>0.15303681823871051</v>
      </c>
      <c r="AD46" s="228">
        <f t="shared" si="1"/>
        <v>0.15708113079045558</v>
      </c>
      <c r="AE46" s="228" t="s">
        <v>1434</v>
      </c>
      <c r="AF46" s="228" t="s">
        <v>1430</v>
      </c>
      <c r="AG46" s="228" t="s">
        <v>522</v>
      </c>
      <c r="AH46" s="228">
        <v>1.79788E-2</v>
      </c>
      <c r="AI46" s="228">
        <v>4.0274999999999998E-3</v>
      </c>
      <c r="AJ46" s="228">
        <v>4.46</v>
      </c>
      <c r="AK46" s="228">
        <v>0</v>
      </c>
      <c r="AL46" s="228">
        <v>1.0026500000000001E-2</v>
      </c>
      <c r="AM46" s="228">
        <v>2.5931200000000001E-2</v>
      </c>
    </row>
    <row r="47" spans="1:39">
      <c r="A47" s="228" t="s">
        <v>372</v>
      </c>
      <c r="B47" s="230"/>
      <c r="C47" s="231">
        <v>15235.946082761018</v>
      </c>
      <c r="D47" s="232">
        <v>2311.7537101711168</v>
      </c>
      <c r="E47" s="233">
        <v>55.780500000000004</v>
      </c>
      <c r="F47" s="233">
        <v>0.15173023700751945</v>
      </c>
      <c r="G47" s="234">
        <v>3.6611116695348402E-3</v>
      </c>
      <c r="Z47" s="228" t="s">
        <v>372</v>
      </c>
      <c r="AA47" s="228">
        <f>+II.10!G47</f>
        <v>3.6611116695348402E-3</v>
      </c>
      <c r="AB47" s="228">
        <f t="shared" si="0"/>
        <v>3.4579207510826537E-3</v>
      </c>
      <c r="AC47" s="235">
        <f>+II.10!F47</f>
        <v>0.15173023700751945</v>
      </c>
      <c r="AD47" s="228">
        <f t="shared" si="1"/>
        <v>0.15303681823871051</v>
      </c>
      <c r="AG47" s="228" t="s">
        <v>522</v>
      </c>
    </row>
    <row r="48" spans="1:39">
      <c r="A48" s="228" t="s">
        <v>373</v>
      </c>
      <c r="B48" s="230"/>
      <c r="C48" s="231">
        <v>15239.280246568396</v>
      </c>
      <c r="D48" s="232">
        <v>2273.5135749978908</v>
      </c>
      <c r="E48" s="233">
        <v>49.537059999999997</v>
      </c>
      <c r="F48" s="233">
        <v>0.14918772659947926</v>
      </c>
      <c r="G48" s="234">
        <v>3.2506167744473908E-3</v>
      </c>
      <c r="Z48" s="228" t="s">
        <v>373</v>
      </c>
      <c r="AA48" s="228">
        <f>+II.10!G48</f>
        <v>3.2506167744473908E-3</v>
      </c>
      <c r="AB48" s="228">
        <f t="shared" si="0"/>
        <v>3.6611116695348402E-3</v>
      </c>
      <c r="AC48" s="235">
        <f>+II.10!F48</f>
        <v>0.14918772659947926</v>
      </c>
      <c r="AD48" s="228">
        <f t="shared" si="1"/>
        <v>0.15173023700751945</v>
      </c>
      <c r="AF48" s="228" t="s">
        <v>1435</v>
      </c>
      <c r="AG48" s="228" t="s">
        <v>522</v>
      </c>
      <c r="AH48" s="228">
        <v>4.4749999999999998E-4</v>
      </c>
      <c r="AI48" s="228">
        <v>1.5119999999999999E-4</v>
      </c>
      <c r="AJ48" s="228">
        <v>2.96</v>
      </c>
      <c r="AK48" s="228">
        <v>4.0000000000000001E-3</v>
      </c>
      <c r="AL48" s="228">
        <v>1.4889999999999999E-4</v>
      </c>
      <c r="AM48" s="228">
        <v>7.4609999999999998E-4</v>
      </c>
    </row>
    <row r="49" spans="1:39">
      <c r="A49" s="228" t="s">
        <v>374</v>
      </c>
      <c r="B49" s="230"/>
      <c r="C49" s="231">
        <v>15306.599260933746</v>
      </c>
      <c r="D49" s="232">
        <v>2270.5839358644935</v>
      </c>
      <c r="E49" s="233">
        <v>47.90034</v>
      </c>
      <c r="F49" s="233">
        <v>0.14834019609173341</v>
      </c>
      <c r="G49" s="234">
        <v>3.129391394093239E-3</v>
      </c>
      <c r="Z49" s="228" t="s">
        <v>374</v>
      </c>
      <c r="AA49" s="228">
        <f>+II.10!G49</f>
        <v>3.129391394093239E-3</v>
      </c>
      <c r="AB49" s="228">
        <f t="shared" si="0"/>
        <v>3.2506167744473908E-3</v>
      </c>
      <c r="AC49" s="235">
        <f>+II.10!F49</f>
        <v>0.14834019609173341</v>
      </c>
      <c r="AD49" s="228">
        <f t="shared" si="1"/>
        <v>0.14918772659947926</v>
      </c>
      <c r="AF49" s="228" t="s">
        <v>1414</v>
      </c>
      <c r="AG49" s="228" t="s">
        <v>1415</v>
      </c>
      <c r="AH49" s="228" t="s">
        <v>1416</v>
      </c>
      <c r="AI49" s="228" t="s">
        <v>1417</v>
      </c>
      <c r="AJ49" s="228" t="s">
        <v>1418</v>
      </c>
      <c r="AK49" s="228" t="s">
        <v>1418</v>
      </c>
      <c r="AL49" s="228" t="s">
        <v>1419</v>
      </c>
      <c r="AM49" s="228" t="s">
        <v>1420</v>
      </c>
    </row>
    <row r="50" spans="1:39">
      <c r="A50" s="228" t="s">
        <v>375</v>
      </c>
      <c r="B50" s="230" t="s">
        <v>1436</v>
      </c>
      <c r="C50" s="231">
        <v>15327.901753743146</v>
      </c>
      <c r="D50" s="232">
        <v>2242.1238044738311</v>
      </c>
      <c r="E50" s="233">
        <v>45.246079999999999</v>
      </c>
      <c r="F50" s="233">
        <v>0.14627728181558144</v>
      </c>
      <c r="G50" s="234">
        <v>2.9518769579111302E-3</v>
      </c>
      <c r="Z50" s="228" t="s">
        <v>375</v>
      </c>
      <c r="AA50" s="228">
        <f>+II.10!G50</f>
        <v>2.9518769579111302E-3</v>
      </c>
      <c r="AB50" s="228">
        <f t="shared" si="0"/>
        <v>3.129391394093239E-3</v>
      </c>
      <c r="AC50" s="235">
        <f>+II.10!F50</f>
        <v>0.14627728181558144</v>
      </c>
      <c r="AD50" s="228">
        <f t="shared" si="1"/>
        <v>0.14834019609173341</v>
      </c>
    </row>
    <row r="51" spans="1:39">
      <c r="A51" s="228" t="s">
        <v>376</v>
      </c>
      <c r="B51" s="230"/>
      <c r="C51" s="231">
        <v>15345.567184204183</v>
      </c>
      <c r="D51" s="232">
        <v>2266.0554085280201</v>
      </c>
      <c r="E51" s="233">
        <v>47.088080000000005</v>
      </c>
      <c r="F51" s="233">
        <v>0.14766840360651923</v>
      </c>
      <c r="G51" s="234">
        <v>3.0685134954457523E-3</v>
      </c>
      <c r="Z51" s="228" t="s">
        <v>376</v>
      </c>
      <c r="AA51" s="228">
        <f>+II.10!G51</f>
        <v>3.0685134954457523E-3</v>
      </c>
      <c r="AB51" s="228">
        <f t="shared" si="0"/>
        <v>2.9518769579111302E-3</v>
      </c>
      <c r="AC51" s="235">
        <f>+II.10!F51</f>
        <v>0.14766840360651923</v>
      </c>
      <c r="AD51" s="228">
        <f t="shared" si="1"/>
        <v>0.14627728181558144</v>
      </c>
    </row>
    <row r="52" spans="1:39">
      <c r="A52" s="228" t="s">
        <v>377</v>
      </c>
      <c r="B52" s="230"/>
      <c r="C52" s="231">
        <v>15405.759662569757</v>
      </c>
      <c r="D52" s="232">
        <v>2355.5077007988766</v>
      </c>
      <c r="E52" s="233">
        <v>38.001300000000001</v>
      </c>
      <c r="F52" s="233">
        <v>0.1528978610851551</v>
      </c>
      <c r="G52" s="234">
        <v>2.4666943294155736E-3</v>
      </c>
      <c r="Z52" s="228" t="s">
        <v>377</v>
      </c>
      <c r="AA52" s="228">
        <f>+II.10!G52</f>
        <v>2.4666943294155736E-3</v>
      </c>
      <c r="AB52" s="228">
        <f t="shared" si="0"/>
        <v>3.0685134954457523E-3</v>
      </c>
      <c r="AC52" s="235">
        <f>+II.10!F52</f>
        <v>0.1528978610851551</v>
      </c>
      <c r="AD52" s="228">
        <f t="shared" si="1"/>
        <v>0.14766840360651923</v>
      </c>
    </row>
    <row r="53" spans="1:39">
      <c r="A53" s="228" t="s">
        <v>378</v>
      </c>
      <c r="B53" s="230"/>
      <c r="C53" s="231">
        <v>15399.504579995522</v>
      </c>
      <c r="D53" s="232">
        <v>2387.0176914208005</v>
      </c>
      <c r="E53" s="233">
        <v>35.458760000000005</v>
      </c>
      <c r="F53" s="233">
        <v>0.15500613536110877</v>
      </c>
      <c r="G53" s="234">
        <v>2.3025909577677021E-3</v>
      </c>
      <c r="Z53" s="228" t="s">
        <v>378</v>
      </c>
      <c r="AA53" s="228">
        <f>+II.10!G53</f>
        <v>2.3025909577677021E-3</v>
      </c>
      <c r="AB53" s="228">
        <f t="shared" si="0"/>
        <v>2.4666943294155736E-3</v>
      </c>
      <c r="AC53" s="235">
        <f>+II.10!F53</f>
        <v>0.15500613536110877</v>
      </c>
      <c r="AD53" s="228">
        <f t="shared" si="1"/>
        <v>0.1528978610851551</v>
      </c>
    </row>
    <row r="54" spans="1:39">
      <c r="A54" s="228" t="s">
        <v>379</v>
      </c>
      <c r="B54" s="230"/>
      <c r="C54" s="231">
        <v>15398.589424726713</v>
      </c>
      <c r="D54" s="232">
        <v>2424.4123471431521</v>
      </c>
      <c r="E54" s="233">
        <v>33.363459999999996</v>
      </c>
      <c r="F54" s="233">
        <v>0.15744379438093756</v>
      </c>
      <c r="G54" s="234">
        <v>2.1666568982237873E-3</v>
      </c>
      <c r="Z54" s="228" t="s">
        <v>379</v>
      </c>
      <c r="AA54" s="228">
        <f>+II.10!G54</f>
        <v>2.1666568982237873E-3</v>
      </c>
      <c r="AB54" s="228">
        <f t="shared" si="0"/>
        <v>2.3025909577677021E-3</v>
      </c>
      <c r="AC54" s="235">
        <f>+II.10!F54</f>
        <v>0.15744379438093756</v>
      </c>
      <c r="AD54" s="228">
        <f t="shared" si="1"/>
        <v>0.15500613536110877</v>
      </c>
    </row>
    <row r="55" spans="1:39">
      <c r="A55" s="228" t="s">
        <v>380</v>
      </c>
      <c r="C55" s="231">
        <v>15430.169047715743</v>
      </c>
      <c r="D55" s="232">
        <v>2530.1290281127931</v>
      </c>
      <c r="E55" s="233">
        <v>28.524060000000002</v>
      </c>
      <c r="F55" s="233">
        <v>0.16397286512472456</v>
      </c>
      <c r="G55" s="234">
        <v>1.8485902462761843E-3</v>
      </c>
      <c r="Z55" s="228" t="s">
        <v>380</v>
      </c>
      <c r="AA55" s="228">
        <f>+II.10!G55</f>
        <v>1.8485902462761843E-3</v>
      </c>
      <c r="AB55" s="228">
        <f t="shared" si="0"/>
        <v>2.1666568982237873E-3</v>
      </c>
      <c r="AC55" s="235">
        <f>+II.10!F55</f>
        <v>0.16397286512472456</v>
      </c>
      <c r="AD55" s="228">
        <f t="shared" si="1"/>
        <v>0.15744379438093756</v>
      </c>
    </row>
    <row r="56" spans="1:39">
      <c r="A56" s="228" t="s">
        <v>381</v>
      </c>
      <c r="B56" s="230"/>
      <c r="C56" s="231">
        <v>15423.292310149902</v>
      </c>
      <c r="D56" s="232">
        <v>2624.4909588952523</v>
      </c>
      <c r="E56" s="233">
        <v>31.833380000000002</v>
      </c>
      <c r="F56" s="233">
        <v>0.17016411970407272</v>
      </c>
      <c r="G56" s="234">
        <v>2.0639808518088448E-3</v>
      </c>
      <c r="Z56" s="228" t="s">
        <v>381</v>
      </c>
      <c r="AA56" s="228">
        <f>+II.10!G56</f>
        <v>2.0639808518088448E-3</v>
      </c>
      <c r="AB56" s="228">
        <f t="shared" si="0"/>
        <v>1.8485902462761843E-3</v>
      </c>
      <c r="AC56" s="235">
        <f>+II.10!F56</f>
        <v>0.17016411970407272</v>
      </c>
      <c r="AD56" s="228">
        <f t="shared" si="1"/>
        <v>0.16397286512472456</v>
      </c>
    </row>
    <row r="57" spans="1:39">
      <c r="A57" s="228" t="s">
        <v>382</v>
      </c>
      <c r="B57" s="230"/>
      <c r="C57" s="231">
        <v>15444.848001991864</v>
      </c>
      <c r="D57" s="232">
        <v>2829.0577884673585</v>
      </c>
      <c r="E57" s="233">
        <v>32.973649999999999</v>
      </c>
      <c r="F57" s="233">
        <v>0.18317161736408838</v>
      </c>
      <c r="G57" s="234">
        <v>2.1349287474857321E-3</v>
      </c>
      <c r="Z57" s="228" t="s">
        <v>382</v>
      </c>
      <c r="AA57" s="228">
        <f>+II.10!G57</f>
        <v>2.1349287474857321E-3</v>
      </c>
      <c r="AB57" s="228">
        <f t="shared" si="0"/>
        <v>2.0639808518088448E-3</v>
      </c>
      <c r="AC57" s="235">
        <f>+II.10!F57</f>
        <v>0.18317161736408838</v>
      </c>
      <c r="AD57" s="228">
        <f t="shared" si="1"/>
        <v>0.17016411970407272</v>
      </c>
    </row>
    <row r="58" spans="1:39">
      <c r="A58" s="228" t="s">
        <v>383</v>
      </c>
      <c r="B58" s="230"/>
      <c r="C58" s="231">
        <v>15428.982783501671</v>
      </c>
      <c r="D58" s="232">
        <v>3036.8600900253241</v>
      </c>
      <c r="E58" s="233">
        <v>20.537200000000002</v>
      </c>
      <c r="F58" s="233">
        <v>0.1968282765389214</v>
      </c>
      <c r="G58" s="234">
        <v>1.3310793257194236E-3</v>
      </c>
      <c r="Z58" s="228" t="s">
        <v>383</v>
      </c>
      <c r="AA58" s="228">
        <f>+II.10!G58</f>
        <v>1.3310793257194236E-3</v>
      </c>
      <c r="AB58" s="228">
        <f t="shared" si="0"/>
        <v>2.1349287474857321E-3</v>
      </c>
      <c r="AC58" s="235">
        <f>+II.10!F58</f>
        <v>0.1968282765389214</v>
      </c>
      <c r="AD58" s="228">
        <f t="shared" si="1"/>
        <v>0.18317161736408838</v>
      </c>
    </row>
    <row r="59" spans="1:39">
      <c r="A59" s="228" t="s">
        <v>384</v>
      </c>
      <c r="B59" s="230"/>
      <c r="C59" s="231">
        <v>15504.588090467254</v>
      </c>
      <c r="D59" s="232">
        <v>3177.6478668255022</v>
      </c>
      <c r="E59" s="233">
        <v>21.30884</v>
      </c>
      <c r="F59" s="233">
        <v>0.20494887373236492</v>
      </c>
      <c r="G59" s="234">
        <v>1.3743570532584091E-3</v>
      </c>
      <c r="Z59" s="228" t="s">
        <v>384</v>
      </c>
      <c r="AA59" s="228">
        <f>+II.10!G59</f>
        <v>1.3743570532584091E-3</v>
      </c>
      <c r="AB59" s="228">
        <f t="shared" si="0"/>
        <v>1.3310793257194236E-3</v>
      </c>
      <c r="AC59" s="235">
        <f>+II.10!F59</f>
        <v>0.20494887373236492</v>
      </c>
      <c r="AD59" s="228">
        <f t="shared" si="1"/>
        <v>0.1968282765389214</v>
      </c>
    </row>
    <row r="60" spans="1:39">
      <c r="A60" s="228" t="s">
        <v>385</v>
      </c>
      <c r="B60" s="230"/>
      <c r="C60" s="231">
        <v>15559.832535511625</v>
      </c>
      <c r="D60" s="232">
        <v>3305.5255553875977</v>
      </c>
      <c r="E60" s="233">
        <v>20.6876</v>
      </c>
      <c r="F60" s="233">
        <v>0.21243966140660706</v>
      </c>
      <c r="G60" s="234">
        <v>1.3295515843622008E-3</v>
      </c>
      <c r="Z60" s="228" t="s">
        <v>385</v>
      </c>
      <c r="AA60" s="228">
        <f>+II.10!G60</f>
        <v>1.3295515843622008E-3</v>
      </c>
      <c r="AB60" s="228">
        <f t="shared" si="0"/>
        <v>1.3743570532584091E-3</v>
      </c>
      <c r="AC60" s="235">
        <f>+II.10!F60</f>
        <v>0.21243966140660706</v>
      </c>
      <c r="AD60" s="228">
        <f t="shared" si="1"/>
        <v>0.20494887373236492</v>
      </c>
    </row>
    <row r="61" spans="1:39">
      <c r="A61" s="228" t="s">
        <v>386</v>
      </c>
      <c r="B61" s="230"/>
      <c r="C61" s="231">
        <v>15604.021582367212</v>
      </c>
      <c r="D61" s="232">
        <v>3399.6870603052448</v>
      </c>
      <c r="E61" s="233">
        <v>20.29063</v>
      </c>
      <c r="F61" s="233">
        <v>0.21787249154711144</v>
      </c>
      <c r="G61" s="234">
        <v>1.3003461891470806E-3</v>
      </c>
      <c r="Z61" s="228" t="s">
        <v>386</v>
      </c>
      <c r="AA61" s="228">
        <f>+II.10!G61</f>
        <v>1.3003461891470806E-3</v>
      </c>
      <c r="AB61" s="228">
        <f t="shared" si="0"/>
        <v>1.3295515843622008E-3</v>
      </c>
      <c r="AC61" s="235">
        <f>+II.10!F61</f>
        <v>0.21787249154711144</v>
      </c>
      <c r="AD61" s="228">
        <f t="shared" si="1"/>
        <v>0.21243966140660706</v>
      </c>
    </row>
    <row r="62" spans="1:39">
      <c r="A62" s="228" t="s">
        <v>387</v>
      </c>
      <c r="B62" s="230" t="s">
        <v>1437</v>
      </c>
      <c r="C62" s="231">
        <v>15633.850082088282</v>
      </c>
      <c r="D62" s="232">
        <v>3483.5336232267055</v>
      </c>
      <c r="E62" s="233">
        <v>19.455689999999997</v>
      </c>
      <c r="F62" s="233">
        <v>0.22281994549876064</v>
      </c>
      <c r="G62" s="234">
        <v>1.2444592917192163E-3</v>
      </c>
      <c r="H62" s="235"/>
      <c r="I62" s="235"/>
      <c r="Z62" s="228" t="s">
        <v>387</v>
      </c>
      <c r="AA62" s="228">
        <f>+II.10!G62</f>
        <v>1.2444592917192163E-3</v>
      </c>
      <c r="AB62" s="228">
        <f t="shared" si="0"/>
        <v>1.3003461891470806E-3</v>
      </c>
      <c r="AC62" s="235">
        <f>+II.10!F62</f>
        <v>0.22281994549876064</v>
      </c>
      <c r="AD62" s="228">
        <f t="shared" si="1"/>
        <v>0.21787249154711144</v>
      </c>
    </row>
    <row r="63" spans="1:39">
      <c r="A63" s="228" t="s">
        <v>388</v>
      </c>
      <c r="B63" s="230"/>
      <c r="C63" s="231">
        <v>15683.824928952419</v>
      </c>
      <c r="D63" s="232">
        <v>3497.3475977683811</v>
      </c>
      <c r="E63" s="233">
        <v>17.493590000000001</v>
      </c>
      <c r="F63" s="233">
        <v>0.22299073176417955</v>
      </c>
      <c r="G63" s="234">
        <v>1.1153905427563622E-3</v>
      </c>
      <c r="H63" s="235"/>
      <c r="I63" s="235"/>
      <c r="Z63" s="228" t="s">
        <v>388</v>
      </c>
      <c r="AA63" s="228">
        <f>+II.10!G63</f>
        <v>1.1153905427563622E-3</v>
      </c>
      <c r="AB63" s="228">
        <f t="shared" si="0"/>
        <v>1.2444592917192163E-3</v>
      </c>
      <c r="AC63" s="235">
        <f>+II.10!F63</f>
        <v>0.22299073176417955</v>
      </c>
      <c r="AD63" s="228">
        <f t="shared" si="1"/>
        <v>0.22281994549876064</v>
      </c>
    </row>
    <row r="64" spans="1:39">
      <c r="A64" s="228" t="s">
        <v>389</v>
      </c>
      <c r="B64" s="230"/>
      <c r="C64" s="231">
        <v>15648.467303776202</v>
      </c>
      <c r="D64" s="232">
        <v>3434.4005183827503</v>
      </c>
      <c r="E64" s="233">
        <v>20.96604</v>
      </c>
      <c r="F64" s="233">
        <v>0.21947200653663887</v>
      </c>
      <c r="G64" s="234">
        <v>1.3398142829579604E-3</v>
      </c>
      <c r="H64" s="235"/>
      <c r="I64" s="235"/>
      <c r="Z64" s="228" t="s">
        <v>389</v>
      </c>
      <c r="AA64" s="228">
        <f>+II.10!G64</f>
        <v>1.3398142829579604E-3</v>
      </c>
      <c r="AB64" s="228">
        <f t="shared" si="0"/>
        <v>1.1153905427563622E-3</v>
      </c>
      <c r="AC64" s="235">
        <f>+II.10!F64</f>
        <v>0.21947200653663887</v>
      </c>
      <c r="AD64" s="228">
        <f t="shared" si="1"/>
        <v>0.22299073176417955</v>
      </c>
    </row>
    <row r="65" spans="1:30">
      <c r="A65" s="228" t="s">
        <v>390</v>
      </c>
      <c r="B65" s="230"/>
      <c r="C65" s="231">
        <v>15686.81072281209</v>
      </c>
      <c r="D65" s="232">
        <v>3404.0527956435235</v>
      </c>
      <c r="E65" s="233">
        <v>21.693900000000003</v>
      </c>
      <c r="F65" s="233">
        <v>0.21700094785317187</v>
      </c>
      <c r="G65" s="234">
        <v>1.3829388512001536E-3</v>
      </c>
      <c r="H65" s="235"/>
      <c r="I65" s="235"/>
      <c r="Z65" s="228" t="s">
        <v>390</v>
      </c>
      <c r="AA65" s="228">
        <f>+II.10!G65</f>
        <v>1.3829388512001536E-3</v>
      </c>
      <c r="AB65" s="228">
        <f t="shared" si="0"/>
        <v>1.3398142829579604E-3</v>
      </c>
      <c r="AC65" s="235">
        <f>+II.10!F65</f>
        <v>0.21700094785317187</v>
      </c>
      <c r="AD65" s="228">
        <f t="shared" si="1"/>
        <v>0.21947200653663887</v>
      </c>
    </row>
    <row r="66" spans="1:30">
      <c r="A66" s="228" t="s">
        <v>391</v>
      </c>
      <c r="B66" s="230"/>
      <c r="C66" s="231">
        <v>15749.199317261318</v>
      </c>
      <c r="D66" s="232">
        <v>3330.2408693765665</v>
      </c>
      <c r="E66" s="233">
        <v>21.901880000000002</v>
      </c>
      <c r="F66" s="233">
        <v>0.21145461444040403</v>
      </c>
      <c r="G66" s="234">
        <v>1.3906662528548528E-3</v>
      </c>
      <c r="H66" s="235"/>
      <c r="I66" s="235"/>
      <c r="Z66" s="228" t="s">
        <v>391</v>
      </c>
      <c r="AA66" s="228">
        <f>+II.10!G66</f>
        <v>1.3906662528548528E-3</v>
      </c>
      <c r="AB66" s="228">
        <f t="shared" si="0"/>
        <v>1.3829388512001536E-3</v>
      </c>
      <c r="AC66" s="235">
        <f>+II.10!F66</f>
        <v>0.21145461444040403</v>
      </c>
      <c r="AD66" s="228">
        <f t="shared" si="1"/>
        <v>0.21700094785317187</v>
      </c>
    </row>
    <row r="67" spans="1:30">
      <c r="A67" s="228" t="s">
        <v>392</v>
      </c>
      <c r="B67" s="230"/>
      <c r="C67" s="231">
        <v>15760.450046828173</v>
      </c>
      <c r="D67" s="232">
        <v>3267.5691923247214</v>
      </c>
      <c r="E67" s="233">
        <v>23.148990000000001</v>
      </c>
      <c r="F67" s="233">
        <v>0.20732715008873284</v>
      </c>
      <c r="G67" s="234">
        <v>1.4688025996223877E-3</v>
      </c>
      <c r="H67" s="235"/>
      <c r="I67" s="235"/>
      <c r="Z67" s="228" t="s">
        <v>392</v>
      </c>
      <c r="AA67" s="228">
        <f>+II.10!G67</f>
        <v>1.4688025996223877E-3</v>
      </c>
      <c r="AB67" s="228">
        <f t="shared" si="0"/>
        <v>1.3906662528548528E-3</v>
      </c>
      <c r="AC67" s="235">
        <f>+II.10!F67</f>
        <v>0.20732715008873284</v>
      </c>
      <c r="AD67" s="228">
        <f t="shared" si="1"/>
        <v>0.21145461444040403</v>
      </c>
    </row>
    <row r="68" spans="1:30">
      <c r="A68" s="228" t="s">
        <v>393</v>
      </c>
      <c r="B68" s="230"/>
      <c r="C68" s="231">
        <v>15810.800332997198</v>
      </c>
      <c r="D68" s="232">
        <v>3270.6749319614282</v>
      </c>
      <c r="E68" s="233">
        <v>23.963339999999999</v>
      </c>
      <c r="F68" s="233">
        <v>0.20686333791310474</v>
      </c>
      <c r="G68" s="234">
        <v>1.5156310556897251E-3</v>
      </c>
      <c r="H68" s="235"/>
      <c r="I68" s="235"/>
      <c r="Z68" s="228" t="s">
        <v>393</v>
      </c>
      <c r="AA68" s="228">
        <f>+II.10!G68</f>
        <v>1.5156310556897251E-3</v>
      </c>
      <c r="AB68" s="228">
        <f t="shared" si="0"/>
        <v>1.4688025996223877E-3</v>
      </c>
      <c r="AC68" s="235">
        <f>+II.10!F68</f>
        <v>0.20686333791310474</v>
      </c>
      <c r="AD68" s="228">
        <f t="shared" si="1"/>
        <v>0.20732715008873284</v>
      </c>
    </row>
    <row r="69" spans="1:30">
      <c r="A69" s="228" t="s">
        <v>394</v>
      </c>
      <c r="B69" s="230"/>
      <c r="C69" s="231">
        <v>15842.214587796063</v>
      </c>
      <c r="D69" s="232">
        <v>3244.9704814163324</v>
      </c>
      <c r="E69" s="233">
        <v>43.058999999999997</v>
      </c>
      <c r="F69" s="233">
        <v>0.2048306102302182</v>
      </c>
      <c r="G69" s="234">
        <v>2.7179912102169219E-3</v>
      </c>
      <c r="H69" s="235"/>
      <c r="I69" s="235"/>
      <c r="Z69" s="228" t="s">
        <v>394</v>
      </c>
      <c r="AA69" s="228">
        <f>+II.10!G69</f>
        <v>2.7179912102169219E-3</v>
      </c>
      <c r="AB69" s="228">
        <f t="shared" si="0"/>
        <v>1.5156310556897251E-3</v>
      </c>
      <c r="AC69" s="235">
        <f>+II.10!F69</f>
        <v>0.2048306102302182</v>
      </c>
      <c r="AD69" s="228">
        <f t="shared" si="1"/>
        <v>0.20686333791310474</v>
      </c>
    </row>
    <row r="70" spans="1:30">
      <c r="A70" s="228" t="s">
        <v>395</v>
      </c>
      <c r="B70" s="230"/>
      <c r="C70" s="231">
        <v>15938.916592061005</v>
      </c>
      <c r="D70" s="232">
        <v>3253.9141236297964</v>
      </c>
      <c r="E70" s="233">
        <v>49.527730000000005</v>
      </c>
      <c r="F70" s="233">
        <v>0.20414901507487243</v>
      </c>
      <c r="G70" s="234">
        <v>3.1073460805152347E-3</v>
      </c>
      <c r="H70" s="235"/>
      <c r="I70" s="235"/>
      <c r="Z70" s="228" t="s">
        <v>395</v>
      </c>
      <c r="AA70" s="228">
        <f>+II.10!G70</f>
        <v>3.1073460805152347E-3</v>
      </c>
      <c r="AB70" s="228">
        <f t="shared" si="0"/>
        <v>2.7179912102169219E-3</v>
      </c>
      <c r="AC70" s="235">
        <f>+II.10!F70</f>
        <v>0.20414901507487243</v>
      </c>
      <c r="AD70" s="228">
        <f t="shared" si="1"/>
        <v>0.2048306102302182</v>
      </c>
    </row>
    <row r="71" spans="1:30">
      <c r="A71" s="228" t="s">
        <v>396</v>
      </c>
      <c r="B71" s="230"/>
      <c r="C71" s="231">
        <v>16006.397464288051</v>
      </c>
      <c r="D71" s="232">
        <v>3221.7828360470285</v>
      </c>
      <c r="E71" s="233">
        <v>49.443309999999997</v>
      </c>
      <c r="F71" s="233">
        <v>0.2012809467736362</v>
      </c>
      <c r="G71" s="234">
        <v>3.0889717758360805E-3</v>
      </c>
      <c r="H71" s="235"/>
      <c r="I71" s="235"/>
      <c r="Z71" s="228" t="s">
        <v>396</v>
      </c>
      <c r="AA71" s="228">
        <f>+II.10!G71</f>
        <v>3.0889717758360805E-3</v>
      </c>
      <c r="AB71" s="228">
        <f t="shared" si="0"/>
        <v>3.1073460805152347E-3</v>
      </c>
      <c r="AC71" s="235">
        <f>+II.10!F71</f>
        <v>0.2012809467736362</v>
      </c>
      <c r="AD71" s="228">
        <f t="shared" si="1"/>
        <v>0.20414901507487243</v>
      </c>
    </row>
    <row r="72" spans="1:30">
      <c r="A72" s="228" t="s">
        <v>397</v>
      </c>
      <c r="B72" s="230"/>
      <c r="C72" s="231">
        <v>16117.278334302342</v>
      </c>
      <c r="D72" s="232">
        <v>3172.9952952870517</v>
      </c>
      <c r="E72" s="233">
        <v>50.159309999999998</v>
      </c>
      <c r="F72" s="233">
        <v>0.19686917539507759</v>
      </c>
      <c r="G72" s="234">
        <v>3.1121451748615725E-3</v>
      </c>
      <c r="H72" s="235"/>
      <c r="I72" s="235"/>
      <c r="Z72" s="228" t="s">
        <v>397</v>
      </c>
      <c r="AA72" s="228">
        <f>+II.10!G72</f>
        <v>3.1121451748615725E-3</v>
      </c>
      <c r="AB72" s="228">
        <f t="shared" ref="AB72:AB135" si="2">+AA71</f>
        <v>3.0889717758360805E-3</v>
      </c>
      <c r="AC72" s="235">
        <f>+II.10!F72</f>
        <v>0.19686917539507759</v>
      </c>
      <c r="AD72" s="228">
        <f t="shared" ref="AD72:AD135" si="3">+AC71</f>
        <v>0.2012809467736362</v>
      </c>
    </row>
    <row r="73" spans="1:30">
      <c r="A73" s="228" t="s">
        <v>398</v>
      </c>
      <c r="B73" s="230"/>
      <c r="C73" s="231">
        <v>16188.192877858859</v>
      </c>
      <c r="D73" s="232">
        <v>3115.4517709187166</v>
      </c>
      <c r="E73" s="233">
        <v>49.521140000000003</v>
      </c>
      <c r="F73" s="233">
        <v>0.19245210348215122</v>
      </c>
      <c r="G73" s="234">
        <v>3.0590900648170402E-3</v>
      </c>
      <c r="H73" s="235"/>
      <c r="I73" s="235"/>
      <c r="Z73" s="228" t="s">
        <v>398</v>
      </c>
      <c r="AA73" s="228">
        <f>+II.10!G73</f>
        <v>3.0590900648170402E-3</v>
      </c>
      <c r="AB73" s="228">
        <f t="shared" si="2"/>
        <v>3.1121451748615725E-3</v>
      </c>
      <c r="AC73" s="235">
        <f>+II.10!F73</f>
        <v>0.19245210348215122</v>
      </c>
      <c r="AD73" s="228">
        <f t="shared" si="3"/>
        <v>0.19686917539507759</v>
      </c>
    </row>
    <row r="74" spans="1:30">
      <c r="A74" s="228" t="s">
        <v>399</v>
      </c>
      <c r="B74" s="230"/>
      <c r="C74" s="231">
        <v>16258.714123500655</v>
      </c>
      <c r="D74" s="232">
        <v>3074.3249587173887</v>
      </c>
      <c r="E74" s="233">
        <v>49.54862</v>
      </c>
      <c r="F74" s="233">
        <v>0.18908782917055542</v>
      </c>
      <c r="G74" s="234">
        <v>3.0475116066147863E-3</v>
      </c>
      <c r="H74" s="235"/>
      <c r="I74" s="235"/>
      <c r="Z74" s="228" t="s">
        <v>399</v>
      </c>
      <c r="AA74" s="228">
        <f>+II.10!G74</f>
        <v>3.0475116066147863E-3</v>
      </c>
      <c r="AB74" s="228">
        <f t="shared" si="2"/>
        <v>3.0590900648170402E-3</v>
      </c>
      <c r="AC74" s="235">
        <f>+II.10!F74</f>
        <v>0.18908782917055542</v>
      </c>
      <c r="AD74" s="228">
        <f t="shared" si="3"/>
        <v>0.19245210348215122</v>
      </c>
    </row>
    <row r="75" spans="1:30">
      <c r="A75" s="228" t="s">
        <v>400</v>
      </c>
      <c r="B75" s="230"/>
      <c r="C75" s="231">
        <v>16323.420787912453</v>
      </c>
      <c r="D75" s="232">
        <v>3052.502261165022</v>
      </c>
      <c r="E75" s="233">
        <v>48.264290000000003</v>
      </c>
      <c r="F75" s="233">
        <v>0.18700138291021756</v>
      </c>
      <c r="G75" s="234">
        <v>2.9567509547839305E-3</v>
      </c>
      <c r="H75" s="235"/>
      <c r="I75" s="235"/>
      <c r="Z75" s="228" t="s">
        <v>400</v>
      </c>
      <c r="AA75" s="228">
        <f>+II.10!G75</f>
        <v>2.9567509547839305E-3</v>
      </c>
      <c r="AB75" s="228">
        <f t="shared" si="2"/>
        <v>3.0475116066147863E-3</v>
      </c>
      <c r="AC75" s="235">
        <f>+II.10!F75</f>
        <v>0.18700138291021756</v>
      </c>
      <c r="AD75" s="228">
        <f t="shared" si="3"/>
        <v>0.18908782917055542</v>
      </c>
    </row>
    <row r="76" spans="1:30">
      <c r="A76" s="228" t="s">
        <v>401</v>
      </c>
      <c r="B76" s="230"/>
      <c r="C76" s="231">
        <v>16366.139641491267</v>
      </c>
      <c r="D76" s="232">
        <v>2982.9461723235872</v>
      </c>
      <c r="E76" s="233">
        <v>49.267470000000003</v>
      </c>
      <c r="F76" s="233">
        <v>0.18226327268779091</v>
      </c>
      <c r="G76" s="234">
        <v>3.0103293189004464E-3</v>
      </c>
      <c r="H76" s="235"/>
      <c r="I76" s="235"/>
      <c r="Z76" s="228" t="s">
        <v>401</v>
      </c>
      <c r="AA76" s="228">
        <f>+II.10!G76</f>
        <v>3.0103293189004464E-3</v>
      </c>
      <c r="AB76" s="228">
        <f t="shared" si="2"/>
        <v>2.9567509547839305E-3</v>
      </c>
      <c r="AC76" s="235">
        <f>+II.10!F76</f>
        <v>0.18226327268779091</v>
      </c>
      <c r="AD76" s="228">
        <f t="shared" si="3"/>
        <v>0.18700138291021756</v>
      </c>
    </row>
    <row r="77" spans="1:30">
      <c r="A77" s="228" t="s">
        <v>402</v>
      </c>
      <c r="B77" s="230"/>
      <c r="C77" s="231">
        <v>16459.03664227463</v>
      </c>
      <c r="D77" s="232">
        <v>2913.302915835653</v>
      </c>
      <c r="E77" s="233">
        <v>51.050690000000003</v>
      </c>
      <c r="F77" s="233">
        <v>0.17700324625032465</v>
      </c>
      <c r="G77" s="234">
        <v>3.1016815327379226E-3</v>
      </c>
      <c r="H77" s="235"/>
      <c r="I77" s="235"/>
      <c r="Z77" s="228" t="s">
        <v>402</v>
      </c>
      <c r="AA77" s="228">
        <f>+II.10!G77</f>
        <v>3.1016815327379226E-3</v>
      </c>
      <c r="AB77" s="228">
        <f t="shared" si="2"/>
        <v>3.0103293189004464E-3</v>
      </c>
      <c r="AC77" s="235">
        <f>+II.10!F77</f>
        <v>0.17700324625032465</v>
      </c>
      <c r="AD77" s="228">
        <f t="shared" si="3"/>
        <v>0.18226327268779091</v>
      </c>
    </row>
    <row r="78" spans="1:30">
      <c r="A78" s="228" t="s">
        <v>403</v>
      </c>
      <c r="B78" s="230"/>
      <c r="C78" s="231">
        <v>16502.225982629709</v>
      </c>
      <c r="D78" s="232">
        <v>2810.7415143567468</v>
      </c>
      <c r="E78" s="233">
        <v>50.00544</v>
      </c>
      <c r="F78" s="233">
        <v>0.17032499235650642</v>
      </c>
      <c r="G78" s="234">
        <v>3.0302239257077122E-3</v>
      </c>
      <c r="H78" s="235"/>
      <c r="I78" s="235"/>
      <c r="Z78" s="228" t="s">
        <v>403</v>
      </c>
      <c r="AA78" s="228">
        <f>+II.10!G78</f>
        <v>3.0302239257077122E-3</v>
      </c>
      <c r="AB78" s="228">
        <f t="shared" si="2"/>
        <v>3.1016815327379226E-3</v>
      </c>
      <c r="AC78" s="235">
        <f>+II.10!F78</f>
        <v>0.17032499235650642</v>
      </c>
      <c r="AD78" s="228">
        <f t="shared" si="3"/>
        <v>0.17700324625032465</v>
      </c>
    </row>
    <row r="79" spans="1:30">
      <c r="A79" s="228" t="s">
        <v>404</v>
      </c>
      <c r="B79" s="230"/>
      <c r="C79" s="231">
        <v>16575.63644759743</v>
      </c>
      <c r="D79" s="232">
        <v>2770.8509032563379</v>
      </c>
      <c r="E79" s="233">
        <v>54.558750000000003</v>
      </c>
      <c r="F79" s="233">
        <v>0.16716407312721687</v>
      </c>
      <c r="G79" s="234">
        <v>3.291502572011832E-3</v>
      </c>
      <c r="H79" s="235"/>
      <c r="I79" s="235"/>
      <c r="Z79" s="228" t="s">
        <v>404</v>
      </c>
      <c r="AA79" s="228">
        <f>+II.10!G79</f>
        <v>3.291502572011832E-3</v>
      </c>
      <c r="AB79" s="228">
        <f t="shared" si="2"/>
        <v>3.0302239257077122E-3</v>
      </c>
      <c r="AC79" s="235">
        <f>+II.10!F79</f>
        <v>0.16716407312721687</v>
      </c>
      <c r="AD79" s="228">
        <f t="shared" si="3"/>
        <v>0.17032499235650642</v>
      </c>
    </row>
    <row r="80" spans="1:30">
      <c r="A80" s="228" t="s">
        <v>405</v>
      </c>
      <c r="B80" s="230"/>
      <c r="C80" s="231">
        <v>16696.683465683669</v>
      </c>
      <c r="D80" s="232">
        <v>2712.6290058129325</v>
      </c>
      <c r="E80" s="233">
        <v>60.815040000000003</v>
      </c>
      <c r="F80" s="233">
        <v>0.16246513934268084</v>
      </c>
      <c r="G80" s="234">
        <v>3.642342512211592E-3</v>
      </c>
      <c r="H80" s="235"/>
      <c r="I80" s="235"/>
      <c r="Z80" s="228" t="s">
        <v>405</v>
      </c>
      <c r="AA80" s="228">
        <f>+II.10!G80</f>
        <v>3.642342512211592E-3</v>
      </c>
      <c r="AB80" s="228">
        <f t="shared" si="2"/>
        <v>3.291502572011832E-3</v>
      </c>
      <c r="AC80" s="235">
        <f>+II.10!F80</f>
        <v>0.16246513934268084</v>
      </c>
      <c r="AD80" s="228">
        <f t="shared" si="3"/>
        <v>0.16716407312721687</v>
      </c>
    </row>
    <row r="81" spans="1:30">
      <c r="A81" s="228" t="s">
        <v>406</v>
      </c>
      <c r="B81" s="230"/>
      <c r="C81" s="231">
        <v>16748.743789636494</v>
      </c>
      <c r="D81" s="232">
        <v>2611.6231489822385</v>
      </c>
      <c r="E81" s="233">
        <v>66.737070000000003</v>
      </c>
      <c r="F81" s="233">
        <v>0.1559294942823243</v>
      </c>
      <c r="G81" s="234">
        <v>3.9846015222523403E-3</v>
      </c>
      <c r="H81" s="235"/>
      <c r="I81" s="235"/>
      <c r="Z81" s="228" t="s">
        <v>406</v>
      </c>
      <c r="AA81" s="228">
        <f>+II.10!G81</f>
        <v>3.9846015222523403E-3</v>
      </c>
      <c r="AB81" s="228">
        <f t="shared" si="2"/>
        <v>3.642342512211592E-3</v>
      </c>
      <c r="AC81" s="235">
        <f>+II.10!F81</f>
        <v>0.1559294942823243</v>
      </c>
      <c r="AD81" s="228">
        <f t="shared" si="3"/>
        <v>0.16246513934268084</v>
      </c>
    </row>
    <row r="82" spans="1:30">
      <c r="A82" s="228" t="s">
        <v>407</v>
      </c>
      <c r="B82" s="230"/>
      <c r="C82" s="231">
        <v>16824.342467900697</v>
      </c>
      <c r="D82" s="232">
        <v>2437.2871119767697</v>
      </c>
      <c r="E82" s="233">
        <v>78.538989999999998</v>
      </c>
      <c r="F82" s="233">
        <v>0.14486670826077691</v>
      </c>
      <c r="G82" s="234">
        <v>4.6681758975035837E-3</v>
      </c>
      <c r="H82" s="235"/>
      <c r="I82" s="235"/>
      <c r="Z82" s="228" t="s">
        <v>407</v>
      </c>
      <c r="AA82" s="228">
        <f>+II.10!G82</f>
        <v>4.6681758975035837E-3</v>
      </c>
      <c r="AB82" s="228">
        <f t="shared" si="2"/>
        <v>3.9846015222523403E-3</v>
      </c>
      <c r="AC82" s="235">
        <f>+II.10!F82</f>
        <v>0.14486670826077691</v>
      </c>
      <c r="AD82" s="228">
        <f t="shared" si="3"/>
        <v>0.1559294942823243</v>
      </c>
    </row>
    <row r="83" spans="1:30">
      <c r="A83" s="228" t="s">
        <v>408</v>
      </c>
      <c r="B83" s="230"/>
      <c r="C83" s="231">
        <v>16918.405455314802</v>
      </c>
      <c r="D83" s="232">
        <v>2307.3542278188197</v>
      </c>
      <c r="E83" s="233">
        <v>78.767479999999992</v>
      </c>
      <c r="F83" s="233">
        <v>0.13638130578635471</v>
      </c>
      <c r="G83" s="234">
        <v>4.6557271728734769E-3</v>
      </c>
      <c r="H83" s="235"/>
      <c r="I83" s="235"/>
      <c r="Z83" s="228" t="s">
        <v>408</v>
      </c>
      <c r="AA83" s="228">
        <f>+II.10!G83</f>
        <v>4.6557271728734769E-3</v>
      </c>
      <c r="AB83" s="228">
        <f t="shared" si="2"/>
        <v>4.6681758975035837E-3</v>
      </c>
      <c r="AC83" s="235">
        <f>+II.10!F83</f>
        <v>0.13638130578635471</v>
      </c>
      <c r="AD83" s="228">
        <f t="shared" si="3"/>
        <v>0.14486670826077691</v>
      </c>
    </row>
    <row r="84" spans="1:30">
      <c r="A84" s="228" t="s">
        <v>409</v>
      </c>
      <c r="B84" s="230"/>
      <c r="C84" s="231">
        <v>17051.59561227564</v>
      </c>
      <c r="D84" s="232">
        <v>2269.2379719460878</v>
      </c>
      <c r="E84" s="233">
        <v>85.324839999999995</v>
      </c>
      <c r="F84" s="233">
        <v>0.13308068192236727</v>
      </c>
      <c r="G84" s="234">
        <v>5.0039211543683139E-3</v>
      </c>
      <c r="H84" s="235"/>
      <c r="I84" s="235"/>
      <c r="Z84" s="228" t="s">
        <v>409</v>
      </c>
      <c r="AA84" s="228">
        <f>+II.10!G84</f>
        <v>5.0039211543683139E-3</v>
      </c>
      <c r="AB84" s="228">
        <f t="shared" si="2"/>
        <v>4.6557271728734769E-3</v>
      </c>
      <c r="AC84" s="235">
        <f>+II.10!F84</f>
        <v>0.13308068192236727</v>
      </c>
      <c r="AD84" s="228">
        <f t="shared" si="3"/>
        <v>0.13638130578635471</v>
      </c>
    </row>
    <row r="85" spans="1:30">
      <c r="A85" s="228" t="s">
        <v>410</v>
      </c>
      <c r="B85" s="230"/>
      <c r="C85" s="231">
        <v>17206.922797332591</v>
      </c>
      <c r="D85" s="232">
        <v>2230.1157368799832</v>
      </c>
      <c r="E85" s="233">
        <v>91.713700000000003</v>
      </c>
      <c r="F85" s="233">
        <v>0.12960572690113392</v>
      </c>
      <c r="G85" s="234">
        <v>5.3300465795207393E-3</v>
      </c>
      <c r="H85" s="235"/>
      <c r="I85" s="235"/>
      <c r="Z85" s="228" t="s">
        <v>410</v>
      </c>
      <c r="AA85" s="228">
        <f>+II.10!G85</f>
        <v>5.3300465795207393E-3</v>
      </c>
      <c r="AB85" s="228">
        <f t="shared" si="2"/>
        <v>5.0039211543683139E-3</v>
      </c>
      <c r="AC85" s="235">
        <f>+II.10!F85</f>
        <v>0.12960572690113392</v>
      </c>
      <c r="AD85" s="228">
        <f t="shared" si="3"/>
        <v>0.13308068192236727</v>
      </c>
    </row>
    <row r="86" spans="1:30">
      <c r="A86" s="228" t="s">
        <v>411</v>
      </c>
      <c r="B86" s="230"/>
      <c r="C86" s="231">
        <v>17374.60801246373</v>
      </c>
      <c r="D86" s="232">
        <v>2186.0517363793242</v>
      </c>
      <c r="E86" s="233">
        <v>97.973547999999994</v>
      </c>
      <c r="F86" s="233">
        <v>0.1258187657995595</v>
      </c>
      <c r="G86" s="234">
        <v>5.6388925683801532E-3</v>
      </c>
      <c r="H86" s="235"/>
      <c r="I86" s="235"/>
      <c r="Z86" s="228" t="s">
        <v>411</v>
      </c>
      <c r="AA86" s="228">
        <f>+II.10!G86</f>
        <v>5.6388925683801532E-3</v>
      </c>
      <c r="AB86" s="228">
        <f t="shared" si="2"/>
        <v>5.3300465795207393E-3</v>
      </c>
      <c r="AC86" s="235">
        <f>+II.10!F86</f>
        <v>0.1258187657995595</v>
      </c>
      <c r="AD86" s="228">
        <f t="shared" si="3"/>
        <v>0.12960572690113392</v>
      </c>
    </row>
    <row r="87" spans="1:30">
      <c r="A87" s="228" t="s">
        <v>412</v>
      </c>
      <c r="B87" s="230"/>
      <c r="C87" s="231">
        <v>17532.658835524126</v>
      </c>
      <c r="D87" s="232">
        <v>2111.8309180895449</v>
      </c>
      <c r="E87" s="233">
        <v>108.80113</v>
      </c>
      <c r="F87" s="233">
        <v>0.12045126400398661</v>
      </c>
      <c r="G87" s="234">
        <v>6.2056263696610896E-3</v>
      </c>
      <c r="H87" s="235"/>
      <c r="I87" s="235"/>
      <c r="Z87" s="228" t="s">
        <v>412</v>
      </c>
      <c r="AA87" s="228">
        <f>+II.10!G87</f>
        <v>6.2056263696610896E-3</v>
      </c>
      <c r="AB87" s="228">
        <f t="shared" si="2"/>
        <v>5.6388925683801532E-3</v>
      </c>
      <c r="AC87" s="235">
        <f>+II.10!F87</f>
        <v>0.12045126400398661</v>
      </c>
      <c r="AD87" s="228">
        <f t="shared" si="3"/>
        <v>0.1258187657995595</v>
      </c>
    </row>
    <row r="88" spans="1:30">
      <c r="A88" s="228" t="s">
        <v>413</v>
      </c>
      <c r="B88" s="230"/>
      <c r="C88" s="231">
        <v>17688.633301279995</v>
      </c>
      <c r="D88" s="232">
        <v>2076.2418244043274</v>
      </c>
      <c r="E88" s="233">
        <v>110.82860000000001</v>
      </c>
      <c r="F88" s="233">
        <v>0.11737717601133635</v>
      </c>
      <c r="G88" s="234">
        <v>6.2655264605423287E-3</v>
      </c>
      <c r="H88" s="235"/>
      <c r="I88" s="235"/>
      <c r="Z88" s="228" t="s">
        <v>413</v>
      </c>
      <c r="AA88" s="228">
        <f>+II.10!G88</f>
        <v>6.2655264605423287E-3</v>
      </c>
      <c r="AB88" s="228">
        <f t="shared" si="2"/>
        <v>6.2056263696610896E-3</v>
      </c>
      <c r="AC88" s="235">
        <f>+II.10!F88</f>
        <v>0.11737717601133635</v>
      </c>
      <c r="AD88" s="228">
        <f t="shared" si="3"/>
        <v>0.12045126400398661</v>
      </c>
    </row>
    <row r="89" spans="1:30">
      <c r="A89" s="228" t="s">
        <v>414</v>
      </c>
      <c r="B89" s="230"/>
      <c r="C89" s="231">
        <v>17810.480865107325</v>
      </c>
      <c r="D89" s="232">
        <v>2011.401476777155</v>
      </c>
      <c r="E89" s="233">
        <v>110.30285000000001</v>
      </c>
      <c r="F89" s="233">
        <v>0.11293358624121766</v>
      </c>
      <c r="G89" s="234">
        <v>6.1931427250847184E-3</v>
      </c>
      <c r="H89" s="235"/>
      <c r="I89" s="235"/>
      <c r="Z89" s="228" t="s">
        <v>414</v>
      </c>
      <c r="AA89" s="228">
        <f>+II.10!G89</f>
        <v>6.1931427250847184E-3</v>
      </c>
      <c r="AB89" s="228">
        <f t="shared" si="2"/>
        <v>6.2655264605423287E-3</v>
      </c>
      <c r="AC89" s="235">
        <f>+II.10!F89</f>
        <v>0.11293358624121766</v>
      </c>
      <c r="AD89" s="228">
        <f t="shared" si="3"/>
        <v>0.11737717601133635</v>
      </c>
    </row>
    <row r="90" spans="1:30">
      <c r="A90" s="228" t="s">
        <v>415</v>
      </c>
      <c r="B90" s="230"/>
      <c r="C90" s="231">
        <v>17859.401515860234</v>
      </c>
      <c r="D90" s="232">
        <v>1918.2845415631837</v>
      </c>
      <c r="E90" s="233">
        <v>114.7667</v>
      </c>
      <c r="F90" s="233">
        <v>0.10741034854161437</v>
      </c>
      <c r="G90" s="234">
        <v>6.4261223926277821E-3</v>
      </c>
      <c r="H90" s="235"/>
      <c r="I90" s="235"/>
      <c r="Z90" s="228" t="s">
        <v>415</v>
      </c>
      <c r="AA90" s="228">
        <f>+II.10!G90</f>
        <v>6.4261223926277821E-3</v>
      </c>
      <c r="AB90" s="228">
        <f t="shared" si="2"/>
        <v>6.1931427250847184E-3</v>
      </c>
      <c r="AC90" s="235">
        <f>+II.10!F90</f>
        <v>0.10741034854161437</v>
      </c>
      <c r="AD90" s="228">
        <f t="shared" si="3"/>
        <v>0.11293358624121766</v>
      </c>
    </row>
    <row r="91" spans="1:30">
      <c r="A91" s="228" t="s">
        <v>416</v>
      </c>
      <c r="B91" s="230"/>
      <c r="C91" s="231">
        <v>17955.698345307028</v>
      </c>
      <c r="D91" s="232">
        <v>1901.9080074410758</v>
      </c>
      <c r="E91" s="233">
        <v>117.57714</v>
      </c>
      <c r="F91" s="233">
        <v>0.10592225213775469</v>
      </c>
      <c r="G91" s="234">
        <v>6.5481797331892926E-3</v>
      </c>
      <c r="H91" s="235"/>
      <c r="I91" s="235"/>
      <c r="Z91" s="228" t="s">
        <v>416</v>
      </c>
      <c r="AA91" s="228">
        <f>+II.10!G91</f>
        <v>6.5481797331892926E-3</v>
      </c>
      <c r="AB91" s="228">
        <f t="shared" si="2"/>
        <v>6.4261223926277821E-3</v>
      </c>
      <c r="AC91" s="235">
        <f>+II.10!F91</f>
        <v>0.10592225213775469</v>
      </c>
      <c r="AD91" s="228">
        <f t="shared" si="3"/>
        <v>0.10741034854161437</v>
      </c>
    </row>
    <row r="92" spans="1:30">
      <c r="A92" s="228" t="s">
        <v>417</v>
      </c>
      <c r="B92" s="230" t="s">
        <v>1438</v>
      </c>
      <c r="C92" s="231">
        <v>18114.68321465097</v>
      </c>
      <c r="D92" s="232">
        <v>1891.0374620845596</v>
      </c>
      <c r="E92" s="233">
        <v>110.90912</v>
      </c>
      <c r="F92" s="233">
        <v>0.10439252178338443</v>
      </c>
      <c r="G92" s="234">
        <v>6.1226088629746421E-3</v>
      </c>
      <c r="H92" s="235"/>
      <c r="I92" s="235"/>
      <c r="Z92" s="228" t="s">
        <v>417</v>
      </c>
      <c r="AA92" s="228">
        <f>+II.10!G92</f>
        <v>6.1226088629746421E-3</v>
      </c>
      <c r="AB92" s="228">
        <f t="shared" si="2"/>
        <v>6.5481797331892926E-3</v>
      </c>
      <c r="AC92" s="235">
        <f>+II.10!F92</f>
        <v>0.10439252178338443</v>
      </c>
      <c r="AD92" s="228">
        <f t="shared" si="3"/>
        <v>0.10592225213775469</v>
      </c>
    </row>
    <row r="93" spans="1:30">
      <c r="A93" s="228" t="s">
        <v>418</v>
      </c>
      <c r="B93" s="230"/>
      <c r="C93" s="231">
        <v>18278.223885301355</v>
      </c>
      <c r="D93" s="232">
        <v>1913.2492360542656</v>
      </c>
      <c r="E93" s="233">
        <v>123.68616</v>
      </c>
      <c r="F93" s="233">
        <v>0.10467369521569472</v>
      </c>
      <c r="G93" s="234">
        <v>6.766858791978342E-3</v>
      </c>
      <c r="H93" s="235"/>
      <c r="I93" s="235"/>
      <c r="Z93" s="228" t="s">
        <v>418</v>
      </c>
      <c r="AA93" s="228">
        <f>+II.10!G93</f>
        <v>6.766858791978342E-3</v>
      </c>
      <c r="AB93" s="228">
        <f t="shared" si="2"/>
        <v>6.1226088629746421E-3</v>
      </c>
      <c r="AC93" s="235">
        <f>+II.10!F93</f>
        <v>0.10467369521569472</v>
      </c>
      <c r="AD93" s="228">
        <f t="shared" si="3"/>
        <v>0.10439252178338443</v>
      </c>
    </row>
    <row r="94" spans="1:30">
      <c r="A94" s="228" t="s">
        <v>419</v>
      </c>
      <c r="B94" s="230"/>
      <c r="C94" s="231">
        <v>18678.425651672449</v>
      </c>
      <c r="D94" s="232">
        <v>2115.58200256083</v>
      </c>
      <c r="E94" s="233">
        <v>124.83011999999999</v>
      </c>
      <c r="F94" s="233">
        <v>0.11326340035362685</v>
      </c>
      <c r="G94" s="234">
        <v>6.6831178562858596E-3</v>
      </c>
      <c r="H94" s="235"/>
      <c r="I94" s="235"/>
      <c r="Z94" s="228" t="s">
        <v>419</v>
      </c>
      <c r="AA94" s="228">
        <f>+II.10!G94</f>
        <v>6.6831178562858596E-3</v>
      </c>
      <c r="AB94" s="228">
        <f t="shared" si="2"/>
        <v>6.766858791978342E-3</v>
      </c>
      <c r="AC94" s="235">
        <f>+II.10!F94</f>
        <v>0.11326340035362685</v>
      </c>
      <c r="AD94" s="228">
        <f t="shared" si="3"/>
        <v>0.10467369521569472</v>
      </c>
    </row>
    <row r="95" spans="1:30">
      <c r="A95" s="228" t="s">
        <v>420</v>
      </c>
      <c r="B95" s="230"/>
      <c r="C95" s="231">
        <v>18886.451924679328</v>
      </c>
      <c r="D95" s="232">
        <v>2146.3476873083637</v>
      </c>
      <c r="E95" s="233">
        <v>126.86245</v>
      </c>
      <c r="F95" s="233">
        <v>0.11364483365473668</v>
      </c>
      <c r="G95" s="234">
        <v>6.7171139664526473E-3</v>
      </c>
      <c r="H95" s="235"/>
      <c r="I95" s="235"/>
      <c r="Z95" s="228" t="s">
        <v>420</v>
      </c>
      <c r="AA95" s="228">
        <f>+II.10!G95</f>
        <v>6.7171139664526473E-3</v>
      </c>
      <c r="AB95" s="228">
        <f t="shared" si="2"/>
        <v>6.6831178562858596E-3</v>
      </c>
      <c r="AC95" s="235">
        <f>+II.10!F95</f>
        <v>0.11364483365473668</v>
      </c>
      <c r="AD95" s="228">
        <f t="shared" si="3"/>
        <v>0.11326340035362685</v>
      </c>
    </row>
    <row r="96" spans="1:30">
      <c r="A96" s="228" t="s">
        <v>421</v>
      </c>
      <c r="B96" s="230"/>
      <c r="C96" s="231">
        <v>19069.073786060853</v>
      </c>
      <c r="D96" s="232">
        <v>2222.7577354433961</v>
      </c>
      <c r="E96" s="233">
        <v>134.92707999999999</v>
      </c>
      <c r="F96" s="233">
        <v>0.11656348705662839</v>
      </c>
      <c r="G96" s="234">
        <v>7.0757018150839207E-3</v>
      </c>
      <c r="H96" s="235"/>
      <c r="I96" s="235"/>
      <c r="Z96" s="228" t="s">
        <v>421</v>
      </c>
      <c r="AA96" s="228">
        <f>+II.10!G96</f>
        <v>7.0757018150839207E-3</v>
      </c>
      <c r="AB96" s="228">
        <f t="shared" si="2"/>
        <v>6.7171139664526473E-3</v>
      </c>
      <c r="AC96" s="235">
        <f>+II.10!F96</f>
        <v>0.11656348705662839</v>
      </c>
      <c r="AD96" s="228">
        <f t="shared" si="3"/>
        <v>0.11364483365473668</v>
      </c>
    </row>
    <row r="97" spans="1:30">
      <c r="A97" s="228" t="s">
        <v>422</v>
      </c>
      <c r="B97" s="230"/>
      <c r="C97" s="231">
        <v>19216.188572683579</v>
      </c>
      <c r="D97" s="232">
        <v>2208.7283384047623</v>
      </c>
      <c r="E97" s="233">
        <v>138.13835</v>
      </c>
      <c r="F97" s="233">
        <v>0.11494102121502595</v>
      </c>
      <c r="G97" s="234">
        <v>7.1886445887801107E-3</v>
      </c>
      <c r="H97" s="235"/>
      <c r="I97" s="235"/>
      <c r="Z97" s="228" t="s">
        <v>422</v>
      </c>
      <c r="AA97" s="228">
        <f>+II.10!G97</f>
        <v>7.1886445887801107E-3</v>
      </c>
      <c r="AB97" s="228">
        <f t="shared" si="2"/>
        <v>7.0757018150839207E-3</v>
      </c>
      <c r="AC97" s="235">
        <f>+II.10!F97</f>
        <v>0.11494102121502595</v>
      </c>
      <c r="AD97" s="228">
        <f t="shared" si="3"/>
        <v>0.11656348705662839</v>
      </c>
    </row>
    <row r="98" spans="1:30">
      <c r="A98" s="228" t="s">
        <v>423</v>
      </c>
      <c r="B98" s="230"/>
      <c r="C98" s="231">
        <v>19462.863352325858</v>
      </c>
      <c r="D98" s="232">
        <v>2282.1489281078611</v>
      </c>
      <c r="E98" s="233">
        <v>145.97539</v>
      </c>
      <c r="F98" s="233">
        <v>0.11725658690580792</v>
      </c>
      <c r="G98" s="234">
        <v>7.5002011449952248E-3</v>
      </c>
      <c r="H98" s="235"/>
      <c r="I98" s="235"/>
      <c r="Z98" s="228" t="s">
        <v>423</v>
      </c>
      <c r="AA98" s="228">
        <f>+II.10!G98</f>
        <v>7.5002011449952248E-3</v>
      </c>
      <c r="AB98" s="228">
        <f t="shared" si="2"/>
        <v>7.1886445887801107E-3</v>
      </c>
      <c r="AC98" s="235">
        <f>+II.10!F98</f>
        <v>0.11725658690580792</v>
      </c>
      <c r="AD98" s="228">
        <f t="shared" si="3"/>
        <v>0.11494102121502595</v>
      </c>
    </row>
    <row r="99" spans="1:30">
      <c r="A99" s="228" t="s">
        <v>424</v>
      </c>
      <c r="B99" s="230"/>
      <c r="C99" s="231">
        <v>19647.586564336594</v>
      </c>
      <c r="D99" s="232">
        <v>2253.098559038408</v>
      </c>
      <c r="E99" s="233">
        <v>153.59842</v>
      </c>
      <c r="F99" s="233">
        <v>0.11467558886484969</v>
      </c>
      <c r="G99" s="234">
        <v>7.8176736617007643E-3</v>
      </c>
      <c r="H99" s="235"/>
      <c r="I99" s="235"/>
      <c r="Z99" s="228" t="s">
        <v>424</v>
      </c>
      <c r="AA99" s="228">
        <f>+II.10!G99</f>
        <v>7.8176736617007643E-3</v>
      </c>
      <c r="AB99" s="228">
        <f t="shared" si="2"/>
        <v>7.5002011449952248E-3</v>
      </c>
      <c r="AC99" s="235">
        <f>+II.10!F99</f>
        <v>0.11467558886484969</v>
      </c>
      <c r="AD99" s="228">
        <f t="shared" si="3"/>
        <v>0.11725658690580792</v>
      </c>
    </row>
    <row r="100" spans="1:30">
      <c r="A100" s="228" t="s">
        <v>425</v>
      </c>
      <c r="B100" s="230"/>
      <c r="C100" s="231">
        <v>19853.587739620867</v>
      </c>
      <c r="D100" s="232">
        <v>2284.2532894663236</v>
      </c>
      <c r="E100" s="233">
        <v>151.77164999999999</v>
      </c>
      <c r="F100" s="233">
        <v>0.11505493714406828</v>
      </c>
      <c r="G100" s="234">
        <v>7.644545257536323E-3</v>
      </c>
      <c r="H100" s="235"/>
      <c r="I100" s="235"/>
      <c r="Z100" s="228" t="s">
        <v>425</v>
      </c>
      <c r="AA100" s="228">
        <f>+II.10!G100</f>
        <v>7.644545257536323E-3</v>
      </c>
      <c r="AB100" s="228">
        <f t="shared" si="2"/>
        <v>7.8176736617007643E-3</v>
      </c>
      <c r="AC100" s="235">
        <f>+II.10!F100</f>
        <v>0.11505493714406828</v>
      </c>
      <c r="AD100" s="228">
        <f t="shared" si="3"/>
        <v>0.11467558886484969</v>
      </c>
    </row>
    <row r="101" spans="1:30">
      <c r="A101" s="228" t="s">
        <v>426</v>
      </c>
      <c r="B101" s="230"/>
      <c r="C101" s="231">
        <v>20011.746328874051</v>
      </c>
      <c r="D101" s="232">
        <v>2258.4614248068065</v>
      </c>
      <c r="E101" s="233">
        <v>147.524</v>
      </c>
      <c r="F101" s="233">
        <v>0.11285678859261641</v>
      </c>
      <c r="G101" s="234">
        <v>7.37187037930539E-3</v>
      </c>
      <c r="H101" s="235"/>
      <c r="I101" s="235"/>
      <c r="Z101" s="228" t="s">
        <v>426</v>
      </c>
      <c r="AA101" s="228">
        <f>+II.10!G101</f>
        <v>7.37187037930539E-3</v>
      </c>
      <c r="AB101" s="228">
        <f t="shared" si="2"/>
        <v>7.644545257536323E-3</v>
      </c>
      <c r="AC101" s="235">
        <f>+II.10!F101</f>
        <v>0.11285678859261641</v>
      </c>
      <c r="AD101" s="228">
        <f t="shared" si="3"/>
        <v>0.11505493714406828</v>
      </c>
    </row>
    <row r="102" spans="1:30">
      <c r="A102" s="228" t="s">
        <v>427</v>
      </c>
      <c r="B102" s="230"/>
      <c r="C102" s="231">
        <v>20118.843920506104</v>
      </c>
      <c r="D102" s="232">
        <v>2254.1998470804901</v>
      </c>
      <c r="E102" s="233">
        <v>152.94156000000001</v>
      </c>
      <c r="F102" s="233">
        <v>0.11204420373195002</v>
      </c>
      <c r="G102" s="234">
        <v>7.6019059844743136E-3</v>
      </c>
      <c r="H102" s="235"/>
      <c r="I102" s="235"/>
      <c r="Z102" s="228" t="s">
        <v>427</v>
      </c>
      <c r="AA102" s="228">
        <f>+II.10!G102</f>
        <v>7.6019059844743136E-3</v>
      </c>
      <c r="AB102" s="228">
        <f t="shared" si="2"/>
        <v>7.37187037930539E-3</v>
      </c>
      <c r="AC102" s="235">
        <f>+II.10!F102</f>
        <v>0.11204420373195002</v>
      </c>
      <c r="AD102" s="228">
        <f t="shared" si="3"/>
        <v>0.11285678859261641</v>
      </c>
    </row>
    <row r="103" spans="1:30">
      <c r="A103" s="228" t="s">
        <v>428</v>
      </c>
      <c r="B103" s="230"/>
      <c r="C103" s="231">
        <v>20265.684109369791</v>
      </c>
      <c r="D103" s="232">
        <v>2276.4860703495142</v>
      </c>
      <c r="E103" s="233">
        <v>139.80198000000001</v>
      </c>
      <c r="F103" s="233">
        <v>0.11233206133401567</v>
      </c>
      <c r="G103" s="234">
        <v>6.8984584603962564E-3</v>
      </c>
      <c r="H103" s="235"/>
      <c r="I103" s="235"/>
      <c r="Z103" s="228" t="s">
        <v>428</v>
      </c>
      <c r="AA103" s="228">
        <f>+II.10!G103</f>
        <v>6.8984584603962564E-3</v>
      </c>
      <c r="AB103" s="228">
        <f t="shared" si="2"/>
        <v>7.6019059844743136E-3</v>
      </c>
      <c r="AC103" s="235">
        <f>+II.10!F103</f>
        <v>0.11233206133401567</v>
      </c>
      <c r="AD103" s="228">
        <f t="shared" si="3"/>
        <v>0.11204420373195002</v>
      </c>
    </row>
    <row r="104" spans="1:30">
      <c r="A104" s="228" t="s">
        <v>429</v>
      </c>
      <c r="B104" s="230"/>
      <c r="C104" s="231">
        <v>20459.951118338566</v>
      </c>
      <c r="D104" s="232">
        <v>2250.53576898764</v>
      </c>
      <c r="E104" s="233">
        <v>152.33970000000002</v>
      </c>
      <c r="F104" s="233">
        <v>0.10999712345209127</v>
      </c>
      <c r="G104" s="234">
        <v>7.4457509267192544E-3</v>
      </c>
      <c r="H104" s="235"/>
      <c r="I104" s="235"/>
      <c r="Z104" s="228" t="s">
        <v>429</v>
      </c>
      <c r="AA104" s="228">
        <f>+II.10!G104</f>
        <v>7.4457509267192544E-3</v>
      </c>
      <c r="AB104" s="228">
        <f t="shared" si="2"/>
        <v>6.8984584603962564E-3</v>
      </c>
      <c r="AC104" s="235">
        <f>+II.10!F104</f>
        <v>0.10999712345209127</v>
      </c>
      <c r="AD104" s="228">
        <f t="shared" si="3"/>
        <v>0.11233206133401567</v>
      </c>
    </row>
    <row r="105" spans="1:30">
      <c r="A105" s="228" t="s">
        <v>430</v>
      </c>
      <c r="B105" s="230"/>
      <c r="C105" s="231">
        <v>20665.711034033826</v>
      </c>
      <c r="D105" s="232">
        <v>2162.0827757221014</v>
      </c>
      <c r="E105" s="233">
        <v>159.17940999999999</v>
      </c>
      <c r="F105" s="233">
        <v>0.1046217462424314</v>
      </c>
      <c r="G105" s="234">
        <v>7.702585685914776E-3</v>
      </c>
      <c r="H105" s="235"/>
      <c r="I105" s="235"/>
      <c r="Z105" s="228" t="s">
        <v>430</v>
      </c>
      <c r="AA105" s="228">
        <f>+II.10!G105</f>
        <v>7.702585685914776E-3</v>
      </c>
      <c r="AB105" s="228">
        <f t="shared" si="2"/>
        <v>7.4457509267192544E-3</v>
      </c>
      <c r="AC105" s="235">
        <f>+II.10!F105</f>
        <v>0.1046217462424314</v>
      </c>
      <c r="AD105" s="228">
        <f t="shared" si="3"/>
        <v>0.10999712345209127</v>
      </c>
    </row>
    <row r="106" spans="1:30">
      <c r="A106" s="228" t="s">
        <v>431</v>
      </c>
      <c r="B106" s="230"/>
      <c r="C106" s="231">
        <v>20892.969146579249</v>
      </c>
      <c r="D106" s="232">
        <v>2053.4518958512817</v>
      </c>
      <c r="E106" s="233">
        <v>163.55155999999999</v>
      </c>
      <c r="F106" s="233">
        <v>9.8284350177556642E-2</v>
      </c>
      <c r="G106" s="234">
        <v>7.8280668895152165E-3</v>
      </c>
      <c r="H106" s="235"/>
      <c r="I106" s="235"/>
      <c r="Z106" s="228" t="s">
        <v>431</v>
      </c>
      <c r="AA106" s="228">
        <f>+II.10!G106</f>
        <v>7.8280668895152165E-3</v>
      </c>
      <c r="AB106" s="228">
        <f t="shared" si="2"/>
        <v>7.702585685914776E-3</v>
      </c>
      <c r="AC106" s="235">
        <f>+II.10!F106</f>
        <v>9.8284350177556642E-2</v>
      </c>
      <c r="AD106" s="228">
        <f t="shared" si="3"/>
        <v>0.1046217462424314</v>
      </c>
    </row>
    <row r="107" spans="1:30">
      <c r="A107" s="228" t="s">
        <v>432</v>
      </c>
      <c r="B107" s="230"/>
      <c r="C107" s="231">
        <v>21117.969754321373</v>
      </c>
      <c r="D107" s="232">
        <v>1991.4313926883588</v>
      </c>
      <c r="E107" s="233">
        <v>181.08794</v>
      </c>
      <c r="F107" s="233">
        <v>9.4300324124711454E-2</v>
      </c>
      <c r="G107" s="234">
        <v>8.5750638961372676E-3</v>
      </c>
      <c r="H107" s="235"/>
      <c r="I107" s="235"/>
      <c r="Z107" s="228" t="s">
        <v>432</v>
      </c>
      <c r="AA107" s="228">
        <f>+II.10!G107</f>
        <v>8.5750638961372676E-3</v>
      </c>
      <c r="AB107" s="228">
        <f t="shared" si="2"/>
        <v>7.8280668895152165E-3</v>
      </c>
      <c r="AC107" s="235">
        <f>+II.10!F107</f>
        <v>9.4300324124711454E-2</v>
      </c>
      <c r="AD107" s="228">
        <f t="shared" si="3"/>
        <v>9.8284350177556642E-2</v>
      </c>
    </row>
    <row r="108" spans="1:30">
      <c r="A108" s="228" t="s">
        <v>433</v>
      </c>
      <c r="B108" s="230"/>
      <c r="C108" s="231">
        <v>21184.831868687856</v>
      </c>
      <c r="D108" s="232">
        <v>1851.1857921398987</v>
      </c>
      <c r="E108" s="233">
        <v>179.86425</v>
      </c>
      <c r="F108" s="233">
        <v>8.73826048568285E-2</v>
      </c>
      <c r="G108" s="234">
        <v>8.4902373129450009E-3</v>
      </c>
      <c r="H108" s="235"/>
      <c r="I108" s="235"/>
      <c r="Z108" s="228" t="s">
        <v>433</v>
      </c>
      <c r="AA108" s="228">
        <f>+II.10!G108</f>
        <v>8.4902373129450009E-3</v>
      </c>
      <c r="AB108" s="228">
        <f t="shared" si="2"/>
        <v>8.5750638961372676E-3</v>
      </c>
      <c r="AC108" s="235">
        <f>+II.10!F108</f>
        <v>8.73826048568285E-2</v>
      </c>
      <c r="AD108" s="228">
        <f t="shared" si="3"/>
        <v>9.4300324124711454E-2</v>
      </c>
    </row>
    <row r="109" spans="1:30">
      <c r="A109" s="228" t="s">
        <v>434</v>
      </c>
      <c r="B109" s="230"/>
      <c r="C109" s="231">
        <v>21371.668726418811</v>
      </c>
      <c r="D109" s="232">
        <v>1849.5861795203418</v>
      </c>
      <c r="E109" s="233">
        <v>181.17860000000002</v>
      </c>
      <c r="F109" s="233">
        <v>8.6543835354978935E-2</v>
      </c>
      <c r="G109" s="234">
        <v>8.4775130252713587E-3</v>
      </c>
      <c r="H109" s="235"/>
      <c r="I109" s="235"/>
      <c r="Z109" s="228" t="s">
        <v>434</v>
      </c>
      <c r="AA109" s="228">
        <f>+II.10!G109</f>
        <v>8.4775130252713587E-3</v>
      </c>
      <c r="AB109" s="228">
        <f t="shared" si="2"/>
        <v>8.4902373129450009E-3</v>
      </c>
      <c r="AC109" s="235">
        <f>+II.10!F109</f>
        <v>8.6543835354978935E-2</v>
      </c>
      <c r="AD109" s="228">
        <f t="shared" si="3"/>
        <v>8.73826048568285E-2</v>
      </c>
    </row>
    <row r="110" spans="1:30">
      <c r="A110" s="228" t="s">
        <v>435</v>
      </c>
      <c r="B110" s="230"/>
      <c r="C110" s="231">
        <v>21555.448620379491</v>
      </c>
      <c r="D110" s="232">
        <v>1862.0031811284389</v>
      </c>
      <c r="E110" s="233">
        <v>180.1087</v>
      </c>
      <c r="F110" s="233">
        <v>8.638201941053629E-2</v>
      </c>
      <c r="G110" s="234">
        <v>8.3555996988027015E-3</v>
      </c>
      <c r="H110" s="235"/>
      <c r="I110" s="235"/>
      <c r="Z110" s="228" t="s">
        <v>435</v>
      </c>
      <c r="AA110" s="228">
        <f>+II.10!G110</f>
        <v>8.3555996988027015E-3</v>
      </c>
      <c r="AB110" s="228">
        <f t="shared" si="2"/>
        <v>8.4775130252713587E-3</v>
      </c>
      <c r="AC110" s="235">
        <f>+II.10!F110</f>
        <v>8.638201941053629E-2</v>
      </c>
      <c r="AD110" s="228">
        <f t="shared" si="3"/>
        <v>8.6543835354978935E-2</v>
      </c>
    </row>
    <row r="111" spans="1:30">
      <c r="A111" s="228" t="s">
        <v>436</v>
      </c>
      <c r="B111" s="230"/>
      <c r="C111" s="231">
        <v>21708.291221669151</v>
      </c>
      <c r="D111" s="232">
        <v>1852.4164125785792</v>
      </c>
      <c r="E111" s="233">
        <v>184.42698000000001</v>
      </c>
      <c r="F111" s="233">
        <v>8.5332207572814511E-2</v>
      </c>
      <c r="G111" s="234">
        <v>8.4956931025462548E-3</v>
      </c>
      <c r="H111" s="235"/>
      <c r="I111" s="235"/>
      <c r="Z111" s="228" t="s">
        <v>436</v>
      </c>
      <c r="AA111" s="228">
        <f>+II.10!G111</f>
        <v>8.4956931025462548E-3</v>
      </c>
      <c r="AB111" s="228">
        <f t="shared" si="2"/>
        <v>8.3555996988027015E-3</v>
      </c>
      <c r="AC111" s="235">
        <f>+II.10!F111</f>
        <v>8.5332207572814511E-2</v>
      </c>
      <c r="AD111" s="228">
        <f t="shared" si="3"/>
        <v>8.638201941053629E-2</v>
      </c>
    </row>
    <row r="112" spans="1:30">
      <c r="A112" s="228" t="s">
        <v>437</v>
      </c>
      <c r="B112" s="230"/>
      <c r="C112" s="231">
        <v>21839.586786563479</v>
      </c>
      <c r="D112" s="232">
        <v>1845.4646454767972</v>
      </c>
      <c r="E112" s="233">
        <v>191.88570000000001</v>
      </c>
      <c r="F112" s="233">
        <v>8.4500895713475452E-2</v>
      </c>
      <c r="G112" s="234">
        <v>8.7861415087786918E-3</v>
      </c>
      <c r="H112" s="235"/>
      <c r="I112" s="235"/>
      <c r="Z112" s="228" t="s">
        <v>437</v>
      </c>
      <c r="AA112" s="228">
        <f>+II.10!G112</f>
        <v>8.7861415087786918E-3</v>
      </c>
      <c r="AB112" s="228">
        <f t="shared" si="2"/>
        <v>8.4956931025462548E-3</v>
      </c>
      <c r="AC112" s="235">
        <f>+II.10!F112</f>
        <v>8.4500895713475452E-2</v>
      </c>
      <c r="AD112" s="228">
        <f t="shared" si="3"/>
        <v>8.5332207572814511E-2</v>
      </c>
    </row>
    <row r="113" spans="1:30">
      <c r="A113" s="228" t="s">
        <v>438</v>
      </c>
      <c r="B113" s="230"/>
      <c r="C113" s="231">
        <v>22019.822983081074</v>
      </c>
      <c r="D113" s="232">
        <v>1812.5420896231408</v>
      </c>
      <c r="E113" s="233">
        <v>198.87951999999999</v>
      </c>
      <c r="F113" s="233">
        <v>8.2314108111396125E-2</v>
      </c>
      <c r="G113" s="234">
        <v>9.0318400903044958E-3</v>
      </c>
      <c r="H113" s="235"/>
      <c r="I113" s="235"/>
      <c r="Z113" s="228" t="s">
        <v>438</v>
      </c>
      <c r="AA113" s="228">
        <f>+II.10!G113</f>
        <v>9.0318400903044958E-3</v>
      </c>
      <c r="AB113" s="228">
        <f t="shared" si="2"/>
        <v>8.7861415087786918E-3</v>
      </c>
      <c r="AC113" s="235">
        <f>+II.10!F113</f>
        <v>8.2314108111396125E-2</v>
      </c>
      <c r="AD113" s="228">
        <f t="shared" si="3"/>
        <v>8.4500895713475452E-2</v>
      </c>
    </row>
    <row r="114" spans="1:30">
      <c r="A114" s="228" t="s">
        <v>439</v>
      </c>
      <c r="B114" s="230"/>
      <c r="C114" s="231">
        <v>22163.919182638198</v>
      </c>
      <c r="D114" s="232">
        <v>1769.4952170203469</v>
      </c>
      <c r="E114" s="233">
        <v>193.77620000000002</v>
      </c>
      <c r="F114" s="233">
        <v>7.98367473928734E-2</v>
      </c>
      <c r="G114" s="234">
        <v>8.7428671077176608E-3</v>
      </c>
      <c r="H114" s="235"/>
      <c r="I114" s="235"/>
      <c r="Z114" s="228" t="s">
        <v>439</v>
      </c>
      <c r="AA114" s="228">
        <f>+II.10!G114</f>
        <v>8.7428671077176608E-3</v>
      </c>
      <c r="AB114" s="228">
        <f t="shared" si="2"/>
        <v>9.0318400903044958E-3</v>
      </c>
      <c r="AC114" s="235">
        <f>+II.10!F114</f>
        <v>7.98367473928734E-2</v>
      </c>
      <c r="AD114" s="228">
        <f t="shared" si="3"/>
        <v>8.2314108111396125E-2</v>
      </c>
    </row>
    <row r="115" spans="1:30">
      <c r="A115" s="228" t="s">
        <v>440</v>
      </c>
      <c r="B115" s="230" t="s">
        <v>1439</v>
      </c>
      <c r="C115" s="231">
        <v>22334.305934889613</v>
      </c>
      <c r="D115" s="232">
        <v>1790.0026939119452</v>
      </c>
      <c r="E115" s="233">
        <v>193.21076000000002</v>
      </c>
      <c r="F115" s="233">
        <v>8.0145884055241062E-2</v>
      </c>
      <c r="G115" s="234">
        <v>8.6508513209794975E-3</v>
      </c>
      <c r="H115" s="235"/>
      <c r="I115" s="235"/>
      <c r="Z115" s="228" t="s">
        <v>440</v>
      </c>
      <c r="AA115" s="228">
        <f>+II.10!G115</f>
        <v>8.6508513209794975E-3</v>
      </c>
      <c r="AB115" s="228">
        <f t="shared" si="2"/>
        <v>8.7428671077176608E-3</v>
      </c>
      <c r="AC115" s="235">
        <f>+II.10!F115</f>
        <v>8.0145884055241062E-2</v>
      </c>
      <c r="AD115" s="228">
        <f t="shared" si="3"/>
        <v>7.98367473928734E-2</v>
      </c>
    </row>
    <row r="116" spans="1:30">
      <c r="A116" s="228" t="s">
        <v>441</v>
      </c>
      <c r="B116" s="230"/>
      <c r="C116" s="231">
        <v>22542.152779754721</v>
      </c>
      <c r="D116" s="232">
        <v>1897.222704404765</v>
      </c>
      <c r="E116" s="233">
        <v>197.84954999999999</v>
      </c>
      <c r="F116" s="233">
        <v>8.4163332710116098E-2</v>
      </c>
      <c r="G116" s="234">
        <v>8.7768702454048744E-3</v>
      </c>
      <c r="H116" s="235"/>
      <c r="I116" s="235"/>
      <c r="Z116" s="228" t="s">
        <v>441</v>
      </c>
      <c r="AA116" s="228">
        <f>+II.10!G116</f>
        <v>8.7768702454048744E-3</v>
      </c>
      <c r="AB116" s="228">
        <f t="shared" si="2"/>
        <v>8.6508513209794975E-3</v>
      </c>
      <c r="AC116" s="235">
        <f>+II.10!F116</f>
        <v>8.4163332710116098E-2</v>
      </c>
      <c r="AD116" s="228">
        <f t="shared" si="3"/>
        <v>8.0145884055241062E-2</v>
      </c>
    </row>
    <row r="117" spans="1:30">
      <c r="A117" s="228" t="s">
        <v>442</v>
      </c>
      <c r="B117" s="230"/>
      <c r="C117" s="231">
        <v>22666.844613030204</v>
      </c>
      <c r="D117" s="232">
        <v>1937.8980789727721</v>
      </c>
      <c r="E117" s="233">
        <v>190.48833999999999</v>
      </c>
      <c r="F117" s="233">
        <v>8.5494832300511608E-2</v>
      </c>
      <c r="G117" s="234">
        <v>8.4038313780338166E-3</v>
      </c>
      <c r="H117" s="235"/>
      <c r="I117" s="235"/>
      <c r="Z117" s="228" t="s">
        <v>442</v>
      </c>
      <c r="AA117" s="228">
        <f>+II.10!G117</f>
        <v>8.4038313780338166E-3</v>
      </c>
      <c r="AB117" s="228">
        <f t="shared" si="2"/>
        <v>8.7768702454048744E-3</v>
      </c>
      <c r="AC117" s="235">
        <f>+II.10!F117</f>
        <v>8.5494832300511608E-2</v>
      </c>
      <c r="AD117" s="228">
        <f t="shared" si="3"/>
        <v>8.4163332710116098E-2</v>
      </c>
    </row>
    <row r="118" spans="1:30">
      <c r="A118" s="228" t="s">
        <v>443</v>
      </c>
      <c r="B118" s="230" t="s">
        <v>1440</v>
      </c>
      <c r="C118" s="231">
        <v>22842.28134639603</v>
      </c>
      <c r="D118" s="232">
        <v>2082.9212175926114</v>
      </c>
      <c r="E118" s="233">
        <v>194.68341000000001</v>
      </c>
      <c r="F118" s="233">
        <v>9.1187092305088299E-2</v>
      </c>
      <c r="G118" s="234">
        <v>8.5229407276658214E-3</v>
      </c>
      <c r="H118" s="235"/>
      <c r="I118" s="235"/>
      <c r="Z118" s="228" t="s">
        <v>443</v>
      </c>
      <c r="AA118" s="228">
        <f>+II.10!G118</f>
        <v>8.5229407276658214E-3</v>
      </c>
      <c r="AB118" s="228">
        <f t="shared" si="2"/>
        <v>8.4038313780338166E-3</v>
      </c>
      <c r="AC118" s="235">
        <f>+II.10!F118</f>
        <v>9.1187092305088299E-2</v>
      </c>
      <c r="AD118" s="228">
        <f t="shared" si="3"/>
        <v>8.5494832300511608E-2</v>
      </c>
    </row>
    <row r="119" spans="1:30">
      <c r="A119" s="228" t="s">
        <v>444</v>
      </c>
      <c r="B119" s="230"/>
      <c r="C119" s="231">
        <v>23010.397429389068</v>
      </c>
      <c r="D119" s="232">
        <v>2399.7234081064125</v>
      </c>
      <c r="E119" s="233">
        <v>175.17478</v>
      </c>
      <c r="F119" s="233">
        <v>0.10428865539894874</v>
      </c>
      <c r="G119" s="234">
        <v>7.6128532997985221E-3</v>
      </c>
      <c r="H119" s="235"/>
      <c r="I119" s="235"/>
      <c r="Z119" s="228" t="s">
        <v>444</v>
      </c>
      <c r="AA119" s="228">
        <f>+II.10!G119</f>
        <v>7.6128532997985221E-3</v>
      </c>
      <c r="AB119" s="228">
        <f t="shared" si="2"/>
        <v>8.5229407276658214E-3</v>
      </c>
      <c r="AC119" s="235">
        <f>+II.10!F119</f>
        <v>0.10428865539894874</v>
      </c>
      <c r="AD119" s="228">
        <f t="shared" si="3"/>
        <v>9.1187092305088299E-2</v>
      </c>
    </row>
    <row r="120" spans="1:30">
      <c r="A120" s="228" t="s">
        <v>445</v>
      </c>
      <c r="B120" s="230"/>
      <c r="C120" s="231">
        <v>23142.673020991078</v>
      </c>
      <c r="D120" s="232">
        <v>2703.7290840341375</v>
      </c>
      <c r="E120" s="233">
        <v>176.14410999999998</v>
      </c>
      <c r="F120" s="233">
        <v>0.11682872940311503</v>
      </c>
      <c r="G120" s="234">
        <v>7.6112258009363113E-3</v>
      </c>
      <c r="H120" s="235"/>
      <c r="I120" s="235"/>
      <c r="Z120" s="228" t="s">
        <v>445</v>
      </c>
      <c r="AA120" s="228">
        <f>+II.10!G120</f>
        <v>7.6112258009363113E-3</v>
      </c>
      <c r="AB120" s="228">
        <f t="shared" si="2"/>
        <v>7.6128532997985221E-3</v>
      </c>
      <c r="AC120" s="235">
        <f>+II.10!F120</f>
        <v>0.11682872940311503</v>
      </c>
      <c r="AD120" s="228">
        <f t="shared" si="3"/>
        <v>0.10428865539894874</v>
      </c>
    </row>
    <row r="121" spans="1:30">
      <c r="A121" s="228" t="s">
        <v>446</v>
      </c>
      <c r="B121" s="230" t="s">
        <v>1441</v>
      </c>
      <c r="C121" s="231">
        <v>23270.614885316081</v>
      </c>
      <c r="D121" s="232">
        <v>3208.0353401147331</v>
      </c>
      <c r="E121" s="233">
        <v>184.49053000000001</v>
      </c>
      <c r="F121" s="233">
        <v>0.13785778140907767</v>
      </c>
      <c r="G121" s="234">
        <v>7.9280470631833116E-3</v>
      </c>
      <c r="H121" s="235"/>
      <c r="I121" s="235"/>
      <c r="Z121" s="228" t="s">
        <v>446</v>
      </c>
      <c r="AA121" s="228">
        <f>+II.10!G121</f>
        <v>7.9280470631833116E-3</v>
      </c>
      <c r="AB121" s="228">
        <f t="shared" si="2"/>
        <v>7.6112258009363113E-3</v>
      </c>
      <c r="AC121" s="235">
        <f>+II.10!F121</f>
        <v>0.13785778140907767</v>
      </c>
      <c r="AD121" s="228">
        <f t="shared" si="3"/>
        <v>0.11682872940311503</v>
      </c>
    </row>
    <row r="122" spans="1:30">
      <c r="A122" s="228" t="s">
        <v>447</v>
      </c>
      <c r="B122" s="230"/>
      <c r="C122" s="231">
        <v>23333.212806861364</v>
      </c>
      <c r="D122" s="232">
        <v>3905.9969537301477</v>
      </c>
      <c r="E122" s="233">
        <v>168.89913000000001</v>
      </c>
      <c r="F122" s="233">
        <v>0.16740073414071593</v>
      </c>
      <c r="G122" s="234">
        <v>7.2385715331209572E-3</v>
      </c>
      <c r="H122" s="235"/>
      <c r="I122" s="235"/>
      <c r="Z122" s="228" t="s">
        <v>447</v>
      </c>
      <c r="AA122" s="228">
        <f>+II.10!G122</f>
        <v>7.2385715331209572E-3</v>
      </c>
      <c r="AB122" s="228">
        <f t="shared" si="2"/>
        <v>7.9280470631833116E-3</v>
      </c>
      <c r="AC122" s="235">
        <f>+II.10!F122</f>
        <v>0.16740073414071593</v>
      </c>
      <c r="AD122" s="228">
        <f t="shared" si="3"/>
        <v>0.13785778140907767</v>
      </c>
    </row>
    <row r="123" spans="1:30">
      <c r="A123" s="228" t="s">
        <v>448</v>
      </c>
      <c r="B123" s="230"/>
      <c r="C123" s="231">
        <v>23267.024245346427</v>
      </c>
      <c r="D123" s="232">
        <v>4146.5003543602179</v>
      </c>
      <c r="E123" s="233">
        <v>172.56563</v>
      </c>
      <c r="F123" s="233">
        <v>0.17821360869512773</v>
      </c>
      <c r="G123" s="234">
        <v>7.4167469024112257E-3</v>
      </c>
      <c r="H123" s="235"/>
      <c r="I123" s="235"/>
      <c r="Z123" s="228" t="s">
        <v>448</v>
      </c>
      <c r="AA123" s="228">
        <f>+II.10!G123</f>
        <v>7.4167469024112257E-3</v>
      </c>
      <c r="AB123" s="228">
        <f t="shared" si="2"/>
        <v>7.2385715331209572E-3</v>
      </c>
      <c r="AC123" s="235">
        <f>+II.10!F123</f>
        <v>0.17821360869512773</v>
      </c>
      <c r="AD123" s="228">
        <f t="shared" si="3"/>
        <v>0.16740073414071593</v>
      </c>
    </row>
    <row r="124" spans="1:30">
      <c r="A124" s="228" t="s">
        <v>449</v>
      </c>
      <c r="B124" s="230" t="s">
        <v>1442</v>
      </c>
      <c r="C124" s="231">
        <v>23207.074189439893</v>
      </c>
      <c r="D124" s="232">
        <v>4223.7626813147763</v>
      </c>
      <c r="E124" s="233">
        <v>184.26397</v>
      </c>
      <c r="F124" s="233">
        <v>0.18200323947931143</v>
      </c>
      <c r="G124" s="234">
        <v>7.9399914222641286E-3</v>
      </c>
      <c r="H124" s="235"/>
      <c r="I124" s="235"/>
      <c r="Z124" s="228" t="s">
        <v>449</v>
      </c>
      <c r="AA124" s="228">
        <f>+II.10!G124</f>
        <v>7.9399914222641286E-3</v>
      </c>
      <c r="AB124" s="228">
        <f t="shared" si="2"/>
        <v>7.4167469024112257E-3</v>
      </c>
      <c r="AC124" s="235">
        <f>+II.10!F124</f>
        <v>0.18200323947931143</v>
      </c>
      <c r="AD124" s="228">
        <f t="shared" si="3"/>
        <v>0.17821360869512773</v>
      </c>
    </row>
    <row r="125" spans="1:30">
      <c r="A125" s="228" t="s">
        <v>450</v>
      </c>
      <c r="B125" s="230"/>
      <c r="C125" s="231">
        <v>23236.881625108817</v>
      </c>
      <c r="D125" s="232">
        <v>4344.6171057826032</v>
      </c>
      <c r="E125" s="233">
        <v>189.26464000000001</v>
      </c>
      <c r="F125" s="233">
        <v>0.1869707465862368</v>
      </c>
      <c r="G125" s="234">
        <v>8.1450102924089628E-3</v>
      </c>
      <c r="H125" s="235"/>
      <c r="I125" s="235"/>
      <c r="Z125" s="228" t="s">
        <v>450</v>
      </c>
      <c r="AA125" s="228">
        <f>+II.10!G125</f>
        <v>8.1450102924089628E-3</v>
      </c>
      <c r="AB125" s="228">
        <f t="shared" si="2"/>
        <v>7.9399914222641286E-3</v>
      </c>
      <c r="AC125" s="235">
        <f>+II.10!F125</f>
        <v>0.1869707465862368</v>
      </c>
      <c r="AD125" s="228">
        <f t="shared" si="3"/>
        <v>0.18200323947931143</v>
      </c>
    </row>
    <row r="126" spans="1:30">
      <c r="A126" s="228" t="s">
        <v>451</v>
      </c>
      <c r="C126" s="231">
        <v>23304.824181668999</v>
      </c>
      <c r="D126" s="232">
        <v>4500.910054635031</v>
      </c>
      <c r="E126" s="233">
        <v>185.97048999999998</v>
      </c>
      <c r="F126" s="233">
        <v>0.19313211803482885</v>
      </c>
      <c r="G126" s="234">
        <v>7.9799138817910412E-3</v>
      </c>
      <c r="H126" s="235"/>
      <c r="I126" s="235"/>
      <c r="Z126" s="228" t="s">
        <v>451</v>
      </c>
      <c r="AA126" s="228">
        <f>+II.10!G126</f>
        <v>7.9799138817910412E-3</v>
      </c>
      <c r="AB126" s="228">
        <f t="shared" si="2"/>
        <v>8.1450102924089628E-3</v>
      </c>
      <c r="AC126" s="235">
        <f>+II.10!F126</f>
        <v>0.19313211803482885</v>
      </c>
      <c r="AD126" s="228">
        <f t="shared" si="3"/>
        <v>0.1869707465862368</v>
      </c>
    </row>
    <row r="127" spans="1:30">
      <c r="A127" s="228" t="s">
        <v>452</v>
      </c>
      <c r="B127" s="230"/>
      <c r="C127" s="231">
        <v>23375.73540985645</v>
      </c>
      <c r="D127" s="232">
        <v>4662.6494124688616</v>
      </c>
      <c r="E127" s="233">
        <v>187.33771999999999</v>
      </c>
      <c r="F127" s="233">
        <v>0.19946535716274583</v>
      </c>
      <c r="G127" s="234">
        <v>8.0141957767458499E-3</v>
      </c>
      <c r="H127" s="235"/>
      <c r="I127" s="235"/>
      <c r="Z127" s="228" t="s">
        <v>452</v>
      </c>
      <c r="AA127" s="228">
        <f>+II.10!G127</f>
        <v>8.0141957767458499E-3</v>
      </c>
      <c r="AB127" s="228">
        <f t="shared" si="2"/>
        <v>7.9799138817910412E-3</v>
      </c>
      <c r="AC127" s="235">
        <f>+II.10!F127</f>
        <v>0.19946535716274583</v>
      </c>
      <c r="AD127" s="228">
        <f t="shared" si="3"/>
        <v>0.19313211803482885</v>
      </c>
    </row>
    <row r="128" spans="1:30">
      <c r="A128" s="228" t="s">
        <v>453</v>
      </c>
      <c r="B128" s="230"/>
      <c r="C128" s="231">
        <v>23387.045861177085</v>
      </c>
      <c r="D128" s="232">
        <v>4685.7962373347946</v>
      </c>
      <c r="E128" s="233">
        <v>155.1885</v>
      </c>
      <c r="F128" s="233">
        <v>0.20035862011598909</v>
      </c>
      <c r="G128" s="234">
        <v>6.6356606525331055E-3</v>
      </c>
      <c r="H128" s="235"/>
      <c r="I128" s="235"/>
      <c r="Z128" s="228" t="s">
        <v>453</v>
      </c>
      <c r="AA128" s="228">
        <f>+II.10!G128</f>
        <v>6.6356606525331055E-3</v>
      </c>
      <c r="AB128" s="228">
        <f t="shared" si="2"/>
        <v>8.0141957767458499E-3</v>
      </c>
      <c r="AC128" s="235">
        <f>+II.10!F128</f>
        <v>0.20035862011598909</v>
      </c>
      <c r="AD128" s="228">
        <f t="shared" si="3"/>
        <v>0.19946535716274583</v>
      </c>
    </row>
    <row r="129" spans="1:30">
      <c r="A129" s="228" t="s">
        <v>454</v>
      </c>
      <c r="B129" s="230"/>
      <c r="C129" s="231">
        <v>23388.544877928991</v>
      </c>
      <c r="D129" s="232">
        <v>4714.9682822596624</v>
      </c>
      <c r="E129" s="233">
        <v>150.17884000000001</v>
      </c>
      <c r="F129" s="233">
        <v>0.20159305792080398</v>
      </c>
      <c r="G129" s="234">
        <v>6.421042471167965E-3</v>
      </c>
      <c r="H129" s="235"/>
      <c r="I129" s="235"/>
      <c r="Z129" s="228" t="s">
        <v>454</v>
      </c>
      <c r="AA129" s="228">
        <f>+II.10!G129</f>
        <v>6.421042471167965E-3</v>
      </c>
      <c r="AB129" s="228">
        <f t="shared" si="2"/>
        <v>6.6356606525331055E-3</v>
      </c>
      <c r="AC129" s="235">
        <f>+II.10!F129</f>
        <v>0.20159305792080398</v>
      </c>
      <c r="AD129" s="228">
        <f t="shared" si="3"/>
        <v>0.20035862011598909</v>
      </c>
    </row>
    <row r="130" spans="1:30">
      <c r="A130" s="228" t="s">
        <v>455</v>
      </c>
      <c r="B130" s="230"/>
      <c r="C130" s="231">
        <v>23387.782044228436</v>
      </c>
      <c r="D130" s="232">
        <v>4798.4529631801124</v>
      </c>
      <c r="E130" s="233">
        <v>146.81095000000002</v>
      </c>
      <c r="F130" s="233">
        <v>0.20516921844516076</v>
      </c>
      <c r="G130" s="234">
        <v>6.2772497931769282E-3</v>
      </c>
      <c r="H130" s="235"/>
      <c r="I130" s="235"/>
      <c r="Z130" s="228" t="s">
        <v>455</v>
      </c>
      <c r="AA130" s="228">
        <f>+II.10!G130</f>
        <v>6.2772497931769282E-3</v>
      </c>
      <c r="AB130" s="228">
        <f t="shared" si="2"/>
        <v>6.421042471167965E-3</v>
      </c>
      <c r="AC130" s="235">
        <f>+II.10!F130</f>
        <v>0.20516921844516076</v>
      </c>
      <c r="AD130" s="228">
        <f t="shared" si="3"/>
        <v>0.20159305792080398</v>
      </c>
    </row>
    <row r="131" spans="1:30">
      <c r="A131" s="228" t="s">
        <v>456</v>
      </c>
      <c r="B131" s="230"/>
      <c r="C131" s="231">
        <v>23436.855780524256</v>
      </c>
      <c r="D131" s="232">
        <v>4858.7319312058717</v>
      </c>
      <c r="E131" s="233">
        <v>136.35418999999999</v>
      </c>
      <c r="F131" s="233">
        <v>0.20731159404255153</v>
      </c>
      <c r="G131" s="234">
        <v>5.8179386892549248E-3</v>
      </c>
      <c r="H131" s="235"/>
      <c r="I131" s="235"/>
      <c r="Z131" s="228" t="s">
        <v>456</v>
      </c>
      <c r="AA131" s="228">
        <f>+II.10!G131</f>
        <v>5.8179386892549248E-3</v>
      </c>
      <c r="AB131" s="228">
        <f t="shared" si="2"/>
        <v>6.2772497931769282E-3</v>
      </c>
      <c r="AC131" s="235">
        <f>+II.10!F131</f>
        <v>0.20731159404255153</v>
      </c>
      <c r="AD131" s="228">
        <f t="shared" si="3"/>
        <v>0.20516921844516076</v>
      </c>
    </row>
    <row r="132" spans="1:30">
      <c r="A132" s="228" t="s">
        <v>457</v>
      </c>
      <c r="B132" s="230"/>
      <c r="C132" s="231">
        <v>23460.370100666489</v>
      </c>
      <c r="D132" s="232">
        <v>5096.9426718732539</v>
      </c>
      <c r="E132" s="233">
        <v>131.50341</v>
      </c>
      <c r="F132" s="233">
        <v>0.21725755604036504</v>
      </c>
      <c r="G132" s="234">
        <v>5.6053425174338624E-3</v>
      </c>
      <c r="H132" s="235"/>
      <c r="I132" s="235"/>
      <c r="Z132" s="228" t="s">
        <v>457</v>
      </c>
      <c r="AA132" s="228">
        <f>+II.10!G132</f>
        <v>5.6053425174338624E-3</v>
      </c>
      <c r="AB132" s="228">
        <f t="shared" si="2"/>
        <v>5.8179386892549248E-3</v>
      </c>
      <c r="AC132" s="235">
        <f>+II.10!F132</f>
        <v>0.21725755604036504</v>
      </c>
      <c r="AD132" s="228">
        <f t="shared" si="3"/>
        <v>0.20731159404255153</v>
      </c>
    </row>
    <row r="133" spans="1:30">
      <c r="A133" s="228" t="s">
        <v>458</v>
      </c>
      <c r="C133" s="231">
        <v>23449.110307806197</v>
      </c>
      <c r="D133" s="232">
        <v>5300.4037357347042</v>
      </c>
      <c r="E133" s="233">
        <v>114.28331</v>
      </c>
      <c r="F133" s="233">
        <v>0.22603858594883247</v>
      </c>
      <c r="G133" s="234">
        <v>4.8736736063694133E-3</v>
      </c>
      <c r="H133" s="235"/>
      <c r="I133" s="235"/>
      <c r="Z133" s="228" t="s">
        <v>458</v>
      </c>
      <c r="AA133" s="228">
        <f>+II.10!G133</f>
        <v>4.8736736063694133E-3</v>
      </c>
      <c r="AB133" s="228">
        <f t="shared" si="2"/>
        <v>5.6053425174338624E-3</v>
      </c>
      <c r="AC133" s="235">
        <f>+II.10!F133</f>
        <v>0.22603858594883247</v>
      </c>
      <c r="AD133" s="228">
        <f t="shared" si="3"/>
        <v>0.21725755604036504</v>
      </c>
    </row>
    <row r="134" spans="1:30">
      <c r="A134" s="228" t="s">
        <v>459</v>
      </c>
      <c r="C134" s="231">
        <v>23477.065794707658</v>
      </c>
      <c r="D134" s="232">
        <v>5542.6765386117877</v>
      </c>
      <c r="E134" s="233">
        <v>106.30772</v>
      </c>
      <c r="F134" s="233">
        <v>0.23608898092628131</v>
      </c>
      <c r="G134" s="234">
        <v>4.5281518963909253E-3</v>
      </c>
      <c r="H134" s="235"/>
      <c r="I134" s="235"/>
      <c r="Z134" s="228" t="s">
        <v>459</v>
      </c>
      <c r="AA134" s="228">
        <f>+II.10!G134</f>
        <v>4.5281518963909253E-3</v>
      </c>
      <c r="AB134" s="228">
        <f t="shared" si="2"/>
        <v>4.8736736063694133E-3</v>
      </c>
      <c r="AC134" s="235">
        <f>+II.10!F134</f>
        <v>0.23608898092628131</v>
      </c>
      <c r="AD134" s="228">
        <f t="shared" si="3"/>
        <v>0.22603858594883247</v>
      </c>
    </row>
    <row r="135" spans="1:30">
      <c r="A135" s="228" t="s">
        <v>460</v>
      </c>
      <c r="C135" s="231">
        <v>23463.685635842347</v>
      </c>
      <c r="D135" s="232">
        <v>5749.5279900120331</v>
      </c>
      <c r="E135" s="233">
        <v>96.405867000000001</v>
      </c>
      <c r="F135" s="233">
        <v>0.24503942301499493</v>
      </c>
      <c r="G135" s="234">
        <v>4.1087265017194742E-3</v>
      </c>
      <c r="H135" s="235"/>
      <c r="I135" s="235"/>
      <c r="Z135" s="228" t="s">
        <v>460</v>
      </c>
      <c r="AA135" s="228">
        <f>+II.10!G135</f>
        <v>4.1087265017194742E-3</v>
      </c>
      <c r="AB135" s="228">
        <f t="shared" si="2"/>
        <v>4.5281518963909253E-3</v>
      </c>
      <c r="AC135" s="235">
        <f>+II.10!F135</f>
        <v>0.24503942301499493</v>
      </c>
      <c r="AD135" s="228">
        <f t="shared" si="3"/>
        <v>0.23608898092628131</v>
      </c>
    </row>
    <row r="136" spans="1:30">
      <c r="A136" s="228" t="s">
        <v>461</v>
      </c>
      <c r="C136" s="231">
        <v>23467.594148578784</v>
      </c>
      <c r="D136" s="232">
        <v>5919.8115913960355</v>
      </c>
      <c r="E136" s="233">
        <v>92.065903999999989</v>
      </c>
      <c r="F136" s="233">
        <v>0.25225472853827002</v>
      </c>
      <c r="G136" s="234">
        <v>3.9231079000731552E-3</v>
      </c>
      <c r="H136" s="235"/>
      <c r="I136" s="235"/>
      <c r="Z136" s="228" t="s">
        <v>461</v>
      </c>
      <c r="AA136" s="228">
        <f>+II.10!G136</f>
        <v>3.9231079000731552E-3</v>
      </c>
      <c r="AB136" s="228">
        <f t="shared" ref="AB136:AB175" si="4">+AA135</f>
        <v>4.1087265017194742E-3</v>
      </c>
      <c r="AC136" s="235">
        <f>+II.10!F136</f>
        <v>0.25225472853827002</v>
      </c>
      <c r="AD136" s="228">
        <f t="shared" ref="AD136:AD175" si="5">+AC135</f>
        <v>0.24503942301499493</v>
      </c>
    </row>
    <row r="137" spans="1:30">
      <c r="A137" s="228" t="s">
        <v>462</v>
      </c>
      <c r="C137" s="231">
        <v>23363.583945511633</v>
      </c>
      <c r="D137" s="232">
        <v>6032.7590390316436</v>
      </c>
      <c r="E137" s="233">
        <v>89.384326000000001</v>
      </c>
      <c r="F137" s="233">
        <v>0.258212055697499</v>
      </c>
      <c r="G137" s="234">
        <v>3.8257968558446094E-3</v>
      </c>
      <c r="H137" s="235"/>
      <c r="I137" s="235"/>
      <c r="Z137" s="228" t="s">
        <v>462</v>
      </c>
      <c r="AA137" s="228">
        <f>+II.10!G137</f>
        <v>3.8257968558446094E-3</v>
      </c>
      <c r="AB137" s="228">
        <f t="shared" si="4"/>
        <v>3.9231079000731552E-3</v>
      </c>
      <c r="AC137" s="235">
        <f>+II.10!F137</f>
        <v>0.258212055697499</v>
      </c>
      <c r="AD137" s="228">
        <f t="shared" si="5"/>
        <v>0.25225472853827002</v>
      </c>
    </row>
    <row r="138" spans="1:30">
      <c r="A138" s="228" t="s">
        <v>463</v>
      </c>
      <c r="C138" s="231">
        <v>23356.897058517472</v>
      </c>
      <c r="D138" s="232">
        <v>6155.0765321387844</v>
      </c>
      <c r="E138" s="233">
        <v>77.037530000000004</v>
      </c>
      <c r="F138" s="233">
        <v>0.26352286935709363</v>
      </c>
      <c r="G138" s="234">
        <v>3.2982775840041225E-3</v>
      </c>
      <c r="H138" s="235"/>
      <c r="I138" s="235"/>
      <c r="Z138" s="228" t="s">
        <v>463</v>
      </c>
      <c r="AA138" s="228">
        <f>+II.10!G138</f>
        <v>3.2982775840041225E-3</v>
      </c>
      <c r="AB138" s="228">
        <f t="shared" si="4"/>
        <v>3.8257968558446094E-3</v>
      </c>
      <c r="AC138" s="235">
        <f>+II.10!F138</f>
        <v>0.26352286935709363</v>
      </c>
      <c r="AD138" s="228">
        <f t="shared" si="5"/>
        <v>0.258212055697499</v>
      </c>
    </row>
    <row r="139" spans="1:30" ht="15.6">
      <c r="A139" s="228" t="s">
        <v>464</v>
      </c>
      <c r="C139" s="231">
        <v>23182.816683386067</v>
      </c>
      <c r="D139" s="232">
        <v>6066.8020161156564</v>
      </c>
      <c r="E139" s="233">
        <v>85.873179999999991</v>
      </c>
      <c r="F139" s="233">
        <v>0.26169391316730817</v>
      </c>
      <c r="G139" s="234">
        <v>3.7041737064478831E-3</v>
      </c>
      <c r="H139" s="235"/>
      <c r="I139" s="235"/>
      <c r="K139" s="241"/>
      <c r="Z139" s="228" t="s">
        <v>464</v>
      </c>
      <c r="AA139" s="228">
        <f>+II.10!G139</f>
        <v>3.7041737064478831E-3</v>
      </c>
      <c r="AB139" s="228">
        <f t="shared" si="4"/>
        <v>3.2982775840041225E-3</v>
      </c>
      <c r="AC139" s="235">
        <f>+II.10!F139</f>
        <v>0.26169391316730817</v>
      </c>
      <c r="AD139" s="228">
        <f t="shared" si="5"/>
        <v>0.26352286935709363</v>
      </c>
    </row>
    <row r="140" spans="1:30" ht="15.6">
      <c r="A140" s="228" t="s">
        <v>465</v>
      </c>
      <c r="C140" s="231">
        <v>23152.499742556662</v>
      </c>
      <c r="D140" s="232">
        <v>6040.7423374530736</v>
      </c>
      <c r="E140" s="233">
        <v>73.242266110868997</v>
      </c>
      <c r="F140" s="233">
        <v>0.26091102060783405</v>
      </c>
      <c r="G140" s="234">
        <v>3.1634711985869166E-3</v>
      </c>
      <c r="H140" s="235"/>
      <c r="I140" s="235"/>
      <c r="K140" s="241"/>
      <c r="Z140" s="228" t="s">
        <v>465</v>
      </c>
      <c r="AA140" s="228">
        <f>+II.10!G140</f>
        <v>3.1634711985869166E-3</v>
      </c>
      <c r="AB140" s="228">
        <f t="shared" si="4"/>
        <v>3.7041737064478831E-3</v>
      </c>
      <c r="AC140" s="235">
        <f>+II.10!F140</f>
        <v>0.26091102060783405</v>
      </c>
      <c r="AD140" s="228">
        <f t="shared" si="5"/>
        <v>0.26169391316730817</v>
      </c>
    </row>
    <row r="141" spans="1:30" ht="15.6">
      <c r="A141" s="228" t="s">
        <v>466</v>
      </c>
      <c r="B141" s="230" t="s">
        <v>1443</v>
      </c>
      <c r="C141" s="231">
        <v>23064.826865194682</v>
      </c>
      <c r="D141" s="232">
        <v>5943.5180023972498</v>
      </c>
      <c r="E141" s="233">
        <v>53.561413321923951</v>
      </c>
      <c r="F141" s="233">
        <v>0.25768751862456624</v>
      </c>
      <c r="G141" s="234">
        <v>2.3222118091313E-3</v>
      </c>
      <c r="H141" s="235"/>
      <c r="I141" s="235"/>
      <c r="K141" s="241"/>
      <c r="Z141" s="228" t="s">
        <v>466</v>
      </c>
      <c r="AA141" s="228">
        <f>+II.10!G141</f>
        <v>2.3222118091313E-3</v>
      </c>
      <c r="AB141" s="228">
        <f t="shared" si="4"/>
        <v>3.1634711985869166E-3</v>
      </c>
      <c r="AC141" s="235">
        <f>+II.10!F141</f>
        <v>0.25768751862456624</v>
      </c>
      <c r="AD141" s="228">
        <f t="shared" si="5"/>
        <v>0.26091102060783405</v>
      </c>
    </row>
    <row r="142" spans="1:30" ht="15.6">
      <c r="A142" s="228" t="s">
        <v>467</v>
      </c>
      <c r="B142" s="230"/>
      <c r="C142" s="231">
        <v>22939.309615319213</v>
      </c>
      <c r="D142" s="232">
        <v>5810.6352117017341</v>
      </c>
      <c r="E142" s="233">
        <v>54.74692085225044</v>
      </c>
      <c r="F142" s="233">
        <v>0.25330471183061698</v>
      </c>
      <c r="G142" s="234">
        <v>2.386598453498776E-3</v>
      </c>
      <c r="H142" s="235"/>
      <c r="I142" s="235"/>
      <c r="K142" s="241"/>
      <c r="Z142" s="228" t="s">
        <v>467</v>
      </c>
      <c r="AA142" s="228">
        <f>+II.10!G142</f>
        <v>2.386598453498776E-3</v>
      </c>
      <c r="AB142" s="228">
        <f t="shared" si="4"/>
        <v>2.3222118091313E-3</v>
      </c>
      <c r="AC142" s="235">
        <f>+II.10!F142</f>
        <v>0.25330471183061698</v>
      </c>
      <c r="AD142" s="228">
        <f t="shared" si="5"/>
        <v>0.25768751862456624</v>
      </c>
    </row>
    <row r="143" spans="1:30" ht="15.6">
      <c r="A143" s="228" t="s">
        <v>468</v>
      </c>
      <c r="B143" s="230"/>
      <c r="C143" s="231">
        <v>22946.386776638072</v>
      </c>
      <c r="D143" s="232">
        <v>5640.0429206096196</v>
      </c>
      <c r="E143" s="233">
        <v>55.77634739423965</v>
      </c>
      <c r="F143" s="233">
        <v>0.24579220142631777</v>
      </c>
      <c r="G143" s="234">
        <v>2.4307246250649824E-3</v>
      </c>
      <c r="H143" s="235"/>
      <c r="I143" s="235"/>
      <c r="K143" s="241"/>
      <c r="Z143" s="228" t="s">
        <v>468</v>
      </c>
      <c r="AA143" s="228">
        <f>+II.10!G143</f>
        <v>2.4307246250649824E-3</v>
      </c>
      <c r="AB143" s="228">
        <f t="shared" si="4"/>
        <v>2.386598453498776E-3</v>
      </c>
      <c r="AC143" s="235">
        <f>+II.10!F143</f>
        <v>0.24579220142631777</v>
      </c>
      <c r="AD143" s="228">
        <f t="shared" si="5"/>
        <v>0.25330471183061698</v>
      </c>
    </row>
    <row r="144" spans="1:30" ht="15.6">
      <c r="A144" s="228" t="s">
        <v>469</v>
      </c>
      <c r="B144" s="230"/>
      <c r="C144" s="231">
        <v>22916.991475966381</v>
      </c>
      <c r="D144" s="232">
        <v>5532.5985133854701</v>
      </c>
      <c r="E144" s="233">
        <v>56.938561902945295</v>
      </c>
      <c r="F144" s="233">
        <v>0.24141905883185599</v>
      </c>
      <c r="G144" s="234">
        <v>2.4845565772740365E-3</v>
      </c>
      <c r="H144" s="235"/>
      <c r="I144" s="235"/>
      <c r="K144" s="241"/>
      <c r="Z144" s="228" t="s">
        <v>469</v>
      </c>
      <c r="AA144" s="228">
        <f>+II.10!G144</f>
        <v>2.4845565772740365E-3</v>
      </c>
      <c r="AB144" s="228">
        <f t="shared" si="4"/>
        <v>2.4307246250649824E-3</v>
      </c>
      <c r="AC144" s="235">
        <f>+II.10!F144</f>
        <v>0.24141905883185599</v>
      </c>
      <c r="AD144" s="228">
        <f t="shared" si="5"/>
        <v>0.24579220142631777</v>
      </c>
    </row>
    <row r="145" spans="1:30" ht="15.6">
      <c r="A145" s="228" t="s">
        <v>470</v>
      </c>
      <c r="C145" s="231">
        <v>23014.901007782857</v>
      </c>
      <c r="D145" s="232">
        <v>5464.6342533284951</v>
      </c>
      <c r="E145" s="233">
        <v>57.688713626557593</v>
      </c>
      <c r="F145" s="233">
        <v>0.2374389640642183</v>
      </c>
      <c r="G145" s="234">
        <v>2.5065810018930447E-3</v>
      </c>
      <c r="H145" s="235"/>
      <c r="I145" s="235"/>
      <c r="K145" s="241"/>
      <c r="Z145" s="228" t="s">
        <v>470</v>
      </c>
      <c r="AA145" s="228">
        <f>+II.10!G145</f>
        <v>2.5065810018930447E-3</v>
      </c>
      <c r="AB145" s="228">
        <f t="shared" si="4"/>
        <v>2.4845565772740365E-3</v>
      </c>
      <c r="AC145" s="235">
        <f>+II.10!F145</f>
        <v>0.2374389640642183</v>
      </c>
      <c r="AD145" s="228">
        <f t="shared" si="5"/>
        <v>0.24141905883185599</v>
      </c>
    </row>
    <row r="146" spans="1:30" ht="15.6">
      <c r="A146" s="228" t="s">
        <v>471</v>
      </c>
      <c r="C146" s="231">
        <v>22959.537200759423</v>
      </c>
      <c r="D146" s="232">
        <v>5318.1567050774865</v>
      </c>
      <c r="E146" s="233">
        <v>58.272474974310896</v>
      </c>
      <c r="F146" s="233">
        <v>0.23163170313823137</v>
      </c>
      <c r="G146" s="234">
        <v>2.5380509399981913E-3</v>
      </c>
      <c r="H146" s="235"/>
      <c r="I146" s="235"/>
      <c r="K146" s="241"/>
      <c r="Z146" s="228" t="s">
        <v>471</v>
      </c>
      <c r="AA146" s="228">
        <f>+II.10!G146</f>
        <v>2.5380509399981913E-3</v>
      </c>
      <c r="AB146" s="228">
        <f t="shared" si="4"/>
        <v>2.5065810018930447E-3</v>
      </c>
      <c r="AC146" s="235">
        <f>+II.10!F146</f>
        <v>0.23163170313823137</v>
      </c>
      <c r="AD146" s="228">
        <f t="shared" si="5"/>
        <v>0.2374389640642183</v>
      </c>
    </row>
    <row r="147" spans="1:30" ht="15.6">
      <c r="A147" s="228" t="s">
        <v>472</v>
      </c>
      <c r="C147" s="231">
        <v>22981.120589590133</v>
      </c>
      <c r="D147" s="232">
        <v>5161.6363319526026</v>
      </c>
      <c r="E147" s="233">
        <v>59.38660349330506</v>
      </c>
      <c r="F147" s="233">
        <v>0.22460333523904372</v>
      </c>
      <c r="G147" s="234">
        <v>2.5841474205659794E-3</v>
      </c>
      <c r="H147" s="235"/>
      <c r="I147" s="235"/>
      <c r="K147" s="241"/>
      <c r="Z147" s="228" t="s">
        <v>472</v>
      </c>
      <c r="AA147" s="228">
        <f>+II.10!G147</f>
        <v>2.5841474205659794E-3</v>
      </c>
      <c r="AB147" s="228">
        <f t="shared" si="4"/>
        <v>2.5380509399981913E-3</v>
      </c>
      <c r="AC147" s="235">
        <f>+II.10!F147</f>
        <v>0.22460333523904372</v>
      </c>
      <c r="AD147" s="228">
        <f t="shared" si="5"/>
        <v>0.23163170313823137</v>
      </c>
    </row>
    <row r="148" spans="1:30" ht="15.6">
      <c r="A148" s="228" t="s">
        <v>473</v>
      </c>
      <c r="C148" s="231">
        <v>22885.348286164957</v>
      </c>
      <c r="D148" s="232">
        <v>4960.0417623935791</v>
      </c>
      <c r="E148" s="233">
        <v>61.95248200001933</v>
      </c>
      <c r="F148" s="233">
        <v>0.21673437958521735</v>
      </c>
      <c r="G148" s="234">
        <v>2.7070805838455125E-3</v>
      </c>
      <c r="H148" s="235"/>
      <c r="I148" s="235"/>
      <c r="K148" s="241"/>
      <c r="Z148" s="228" t="s">
        <v>473</v>
      </c>
      <c r="AA148" s="228">
        <f>+II.10!G148</f>
        <v>2.7070805838455125E-3</v>
      </c>
      <c r="AB148" s="228">
        <f t="shared" si="4"/>
        <v>2.5841474205659794E-3</v>
      </c>
      <c r="AC148" s="235">
        <f>+II.10!F148</f>
        <v>0.21673437958521735</v>
      </c>
      <c r="AD148" s="228">
        <f t="shared" si="5"/>
        <v>0.22460333523904372</v>
      </c>
    </row>
    <row r="149" spans="1:30" ht="15.6">
      <c r="A149" s="228" t="s">
        <v>474</v>
      </c>
      <c r="B149" s="230"/>
      <c r="C149" s="231">
        <v>22863.371501968948</v>
      </c>
      <c r="D149" s="232">
        <v>4791.0489008591103</v>
      </c>
      <c r="E149" s="233">
        <v>63.604868641321239</v>
      </c>
      <c r="F149" s="233">
        <v>0.20955128601424836</v>
      </c>
      <c r="G149" s="234">
        <v>2.781954911411194E-3</v>
      </c>
      <c r="H149" s="235"/>
      <c r="I149" s="235"/>
      <c r="K149" s="241"/>
      <c r="Z149" s="228" t="s">
        <v>474</v>
      </c>
      <c r="AA149" s="228">
        <f>+II.10!G149</f>
        <v>2.781954911411194E-3</v>
      </c>
      <c r="AB149" s="228">
        <f t="shared" si="4"/>
        <v>2.7070805838455125E-3</v>
      </c>
      <c r="AC149" s="235">
        <f>+II.10!F149</f>
        <v>0.20955128601424836</v>
      </c>
      <c r="AD149" s="228">
        <f t="shared" si="5"/>
        <v>0.21673437958521735</v>
      </c>
    </row>
    <row r="150" spans="1:30" ht="15.6">
      <c r="A150" s="228" t="s">
        <v>475</v>
      </c>
      <c r="B150" s="230"/>
      <c r="C150" s="231">
        <v>22883.823185272013</v>
      </c>
      <c r="D150" s="232">
        <v>4660.5546162169412</v>
      </c>
      <c r="E150" s="233">
        <v>66.872730008301858</v>
      </c>
      <c r="F150" s="233">
        <v>0.20366153760602668</v>
      </c>
      <c r="G150" s="234">
        <v>2.9222708752329909E-3</v>
      </c>
      <c r="H150" s="235"/>
      <c r="I150" s="235"/>
      <c r="K150" s="241"/>
      <c r="Z150" s="228" t="s">
        <v>475</v>
      </c>
      <c r="AA150" s="228">
        <f>+II.10!G150</f>
        <v>2.9222708752329909E-3</v>
      </c>
      <c r="AB150" s="228">
        <f t="shared" si="4"/>
        <v>2.781954911411194E-3</v>
      </c>
      <c r="AC150" s="235">
        <f>+II.10!F150</f>
        <v>0.20366153760602668</v>
      </c>
      <c r="AD150" s="228">
        <f t="shared" si="5"/>
        <v>0.20955128601424836</v>
      </c>
    </row>
    <row r="151" spans="1:30" ht="15.6">
      <c r="A151" s="228" t="s">
        <v>476</v>
      </c>
      <c r="B151" s="230"/>
      <c r="C151" s="231">
        <v>22840.787099158602</v>
      </c>
      <c r="D151" s="232">
        <v>4586.2094018235548</v>
      </c>
      <c r="E151" s="233">
        <v>70.003023435043616</v>
      </c>
      <c r="F151" s="233">
        <v>0.20079033975114191</v>
      </c>
      <c r="G151" s="234">
        <v>3.0648253552357815E-3</v>
      </c>
      <c r="H151" s="235"/>
      <c r="I151" s="235"/>
      <c r="K151" s="241"/>
      <c r="Z151" s="228" t="s">
        <v>476</v>
      </c>
      <c r="AA151" s="228">
        <f>+II.10!G151</f>
        <v>3.0648253552357815E-3</v>
      </c>
      <c r="AB151" s="228">
        <f t="shared" si="4"/>
        <v>2.9222708752329909E-3</v>
      </c>
      <c r="AC151" s="235">
        <f>+II.10!F151</f>
        <v>0.20079033975114191</v>
      </c>
      <c r="AD151" s="228">
        <f t="shared" si="5"/>
        <v>0.20366153760602668</v>
      </c>
    </row>
    <row r="152" spans="1:30" ht="15.6">
      <c r="A152" s="228" t="s">
        <v>477</v>
      </c>
      <c r="C152" s="231">
        <v>22829.757999765661</v>
      </c>
      <c r="D152" s="232">
        <v>4430.2167143466031</v>
      </c>
      <c r="E152" s="233">
        <v>70.486060177711366</v>
      </c>
      <c r="F152" s="233">
        <v>0.19405447549606428</v>
      </c>
      <c r="G152" s="234">
        <v>3.0874641850533362E-3</v>
      </c>
      <c r="H152" s="235"/>
      <c r="I152" s="235"/>
      <c r="K152" s="241"/>
      <c r="Z152" s="228" t="s">
        <v>477</v>
      </c>
      <c r="AA152" s="228">
        <f>+II.10!G152</f>
        <v>3.0874641850533362E-3</v>
      </c>
      <c r="AB152" s="228">
        <f t="shared" si="4"/>
        <v>3.0648253552357815E-3</v>
      </c>
      <c r="AC152" s="235">
        <f>+II.10!F152</f>
        <v>0.19405447549606428</v>
      </c>
      <c r="AD152" s="228">
        <f t="shared" si="5"/>
        <v>0.20079033975114191</v>
      </c>
    </row>
    <row r="153" spans="1:30" ht="15.6">
      <c r="A153" s="228" t="s">
        <v>478</v>
      </c>
      <c r="C153" s="231">
        <v>22734.753008573109</v>
      </c>
      <c r="D153" s="232">
        <v>4251.0558547013861</v>
      </c>
      <c r="E153" s="233">
        <v>73.643087422044815</v>
      </c>
      <c r="F153" s="233">
        <v>0.18698491481734347</v>
      </c>
      <c r="G153" s="234">
        <v>3.2392297111947751E-3</v>
      </c>
      <c r="H153" s="235"/>
      <c r="I153" s="235"/>
      <c r="K153" s="241"/>
      <c r="Z153" s="228" t="s">
        <v>478</v>
      </c>
      <c r="AA153" s="228">
        <f>+II.10!G153</f>
        <v>3.2392297111947751E-3</v>
      </c>
      <c r="AB153" s="228">
        <f t="shared" si="4"/>
        <v>3.0874641850533362E-3</v>
      </c>
      <c r="AC153" s="235">
        <f>+II.10!F153</f>
        <v>0.18698491481734347</v>
      </c>
      <c r="AD153" s="228">
        <f t="shared" si="5"/>
        <v>0.19405447549606428</v>
      </c>
    </row>
    <row r="154" spans="1:30" ht="15.6">
      <c r="A154" s="228" t="s">
        <v>479</v>
      </c>
      <c r="C154" s="231">
        <v>22761.529770770201</v>
      </c>
      <c r="D154" s="232">
        <v>4121.6743203544938</v>
      </c>
      <c r="E154" s="233">
        <v>75.972938450801806</v>
      </c>
      <c r="F154" s="233">
        <v>0.18108072532310404</v>
      </c>
      <c r="G154" s="234">
        <v>3.337778225625432E-3</v>
      </c>
      <c r="H154" s="235"/>
      <c r="I154" s="235"/>
      <c r="K154" s="241"/>
      <c r="O154" s="246"/>
      <c r="Z154" s="228" t="s">
        <v>479</v>
      </c>
      <c r="AA154" s="228">
        <f>+II.10!G154</f>
        <v>3.337778225625432E-3</v>
      </c>
      <c r="AB154" s="228">
        <f t="shared" si="4"/>
        <v>3.2392297111947751E-3</v>
      </c>
      <c r="AC154" s="235">
        <f>+II.10!F154</f>
        <v>0.18108072532310404</v>
      </c>
      <c r="AD154" s="228">
        <f t="shared" si="5"/>
        <v>0.18698491481734347</v>
      </c>
    </row>
    <row r="155" spans="1:30" ht="15.6">
      <c r="A155" s="228" t="s">
        <v>480</v>
      </c>
      <c r="C155" s="231">
        <v>22692.115218522871</v>
      </c>
      <c r="D155" s="232">
        <v>3926.4486989267825</v>
      </c>
      <c r="E155" s="233">
        <v>78.486425628115427</v>
      </c>
      <c r="F155" s="233">
        <v>0.17303141029892816</v>
      </c>
      <c r="G155" s="234">
        <v>3.4587531780223548E-3</v>
      </c>
      <c r="H155" s="235"/>
      <c r="I155" s="235"/>
      <c r="K155" s="241"/>
      <c r="O155" s="246"/>
      <c r="Z155" s="228" t="s">
        <v>480</v>
      </c>
      <c r="AA155" s="228">
        <f>+II.10!G155</f>
        <v>3.4587531780223548E-3</v>
      </c>
      <c r="AB155" s="228">
        <f t="shared" si="4"/>
        <v>3.337778225625432E-3</v>
      </c>
      <c r="AC155" s="235">
        <f>+II.10!F155</f>
        <v>0.17303141029892816</v>
      </c>
      <c r="AD155" s="228">
        <f t="shared" si="5"/>
        <v>0.18108072532310404</v>
      </c>
    </row>
    <row r="156" spans="1:30" ht="15.6">
      <c r="A156" s="228" t="s">
        <v>481</v>
      </c>
      <c r="C156" s="231">
        <v>22762.220368531216</v>
      </c>
      <c r="D156" s="232">
        <v>3845.1711687898533</v>
      </c>
      <c r="E156" s="233">
        <v>81.471381255713794</v>
      </c>
      <c r="F156" s="233">
        <v>0.168927771831337</v>
      </c>
      <c r="G156" s="234">
        <v>3.5792369960686273E-3</v>
      </c>
      <c r="H156" s="235"/>
      <c r="I156" s="235"/>
      <c r="K156" s="241"/>
      <c r="O156" s="246"/>
      <c r="Z156" s="228" t="s">
        <v>481</v>
      </c>
      <c r="AA156" s="228">
        <f>+II.10!G156</f>
        <v>3.5792369960686273E-3</v>
      </c>
      <c r="AB156" s="228">
        <f t="shared" si="4"/>
        <v>3.4587531780223548E-3</v>
      </c>
      <c r="AC156" s="235">
        <f>+II.10!F156</f>
        <v>0.168927771831337</v>
      </c>
      <c r="AD156" s="228">
        <f t="shared" si="5"/>
        <v>0.17303141029892816</v>
      </c>
    </row>
    <row r="157" spans="1:30" ht="15.6">
      <c r="A157" s="228" t="s">
        <v>482</v>
      </c>
      <c r="C157" s="231">
        <v>22747.277631988061</v>
      </c>
      <c r="D157" s="232">
        <v>3779.1291209269802</v>
      </c>
      <c r="E157" s="233">
        <v>82.448348746706301</v>
      </c>
      <c r="F157" s="233">
        <v>0.16613544627479421</v>
      </c>
      <c r="G157" s="234">
        <v>3.6245369701192018E-3</v>
      </c>
      <c r="H157" s="235"/>
      <c r="I157" s="235"/>
      <c r="K157" s="241"/>
      <c r="O157" s="246"/>
      <c r="Z157" s="228" t="s">
        <v>482</v>
      </c>
      <c r="AA157" s="228">
        <f>+II.10!G157</f>
        <v>3.6245369701192018E-3</v>
      </c>
      <c r="AB157" s="228">
        <f t="shared" si="4"/>
        <v>3.5792369960686273E-3</v>
      </c>
      <c r="AC157" s="235">
        <f>+II.10!F157</f>
        <v>0.16613544627479421</v>
      </c>
      <c r="AD157" s="228">
        <f t="shared" si="5"/>
        <v>0.168927771831337</v>
      </c>
    </row>
    <row r="158" spans="1:30" ht="15.6">
      <c r="A158" s="228" t="s">
        <v>483</v>
      </c>
      <c r="C158" s="231">
        <v>22746.752878643983</v>
      </c>
      <c r="D158" s="232">
        <v>3661.5954387638994</v>
      </c>
      <c r="E158" s="233">
        <v>98.002666902331939</v>
      </c>
      <c r="F158" s="233">
        <v>0.160972225719374</v>
      </c>
      <c r="G158" s="234">
        <v>4.3084244782182835E-3</v>
      </c>
      <c r="H158" s="235"/>
      <c r="I158" s="235"/>
      <c r="K158" s="241"/>
      <c r="L158" s="248"/>
      <c r="O158" s="246"/>
      <c r="Z158" s="228" t="s">
        <v>483</v>
      </c>
      <c r="AA158" s="228">
        <f>+II.10!G158</f>
        <v>4.3084244782182835E-3</v>
      </c>
      <c r="AB158" s="228">
        <f t="shared" si="4"/>
        <v>3.6245369701192018E-3</v>
      </c>
      <c r="AC158" s="235">
        <f>+II.10!F158</f>
        <v>0.160972225719374</v>
      </c>
      <c r="AD158" s="228">
        <f t="shared" si="5"/>
        <v>0.16613544627479421</v>
      </c>
    </row>
    <row r="159" spans="1:30" ht="15.6">
      <c r="A159" s="228" t="s">
        <v>484</v>
      </c>
      <c r="B159" s="230" t="s">
        <v>1444</v>
      </c>
      <c r="C159" s="231">
        <v>22793.865075956131</v>
      </c>
      <c r="D159" s="232">
        <v>3497.3721471873723</v>
      </c>
      <c r="E159" s="233">
        <v>95.511283633410713</v>
      </c>
      <c r="F159" s="233">
        <v>0.15343480079104874</v>
      </c>
      <c r="G159" s="234">
        <v>4.1902188731545919E-3</v>
      </c>
      <c r="H159" s="235"/>
      <c r="I159" s="235"/>
      <c r="K159" s="241"/>
      <c r="L159" s="248"/>
      <c r="O159" s="246"/>
      <c r="Z159" s="228" t="s">
        <v>484</v>
      </c>
      <c r="AA159" s="228">
        <f>+II.10!G159</f>
        <v>4.1902188731545919E-3</v>
      </c>
      <c r="AB159" s="228">
        <f t="shared" si="4"/>
        <v>4.3084244782182835E-3</v>
      </c>
      <c r="AC159" s="235">
        <f>+II.10!F159</f>
        <v>0.15343480079104874</v>
      </c>
      <c r="AD159" s="228">
        <f t="shared" si="5"/>
        <v>0.160972225719374</v>
      </c>
    </row>
    <row r="160" spans="1:30" ht="15.6">
      <c r="A160" s="228" t="s">
        <v>485</v>
      </c>
      <c r="C160" s="231">
        <v>22840.663027929448</v>
      </c>
      <c r="D160" s="232">
        <v>3445.8059655750549</v>
      </c>
      <c r="E160" s="233">
        <v>96.008949986636978</v>
      </c>
      <c r="F160" s="233">
        <v>0.15086278193244831</v>
      </c>
      <c r="G160" s="234">
        <v>4.2034221979124564E-3</v>
      </c>
      <c r="H160" s="235"/>
      <c r="I160" s="249"/>
      <c r="K160" s="241"/>
      <c r="L160" s="248"/>
      <c r="O160" s="246"/>
      <c r="Z160" s="228" t="s">
        <v>485</v>
      </c>
      <c r="AA160" s="228">
        <f>+II.10!G160</f>
        <v>4.2034221979124564E-3</v>
      </c>
      <c r="AB160" s="228">
        <f t="shared" si="4"/>
        <v>4.1902188731545919E-3</v>
      </c>
      <c r="AC160" s="235">
        <f>+II.10!F160</f>
        <v>0.15086278193244831</v>
      </c>
      <c r="AD160" s="228">
        <f t="shared" si="5"/>
        <v>0.15343480079104874</v>
      </c>
    </row>
    <row r="161" spans="1:30" ht="15.6">
      <c r="A161" s="228" t="s">
        <v>486</v>
      </c>
      <c r="C161" s="231">
        <v>22842.14850664296</v>
      </c>
      <c r="D161" s="232">
        <v>3317.4448807380941</v>
      </c>
      <c r="E161" s="233">
        <v>97.382026115963356</v>
      </c>
      <c r="F161" s="233">
        <v>0.14523348711148226</v>
      </c>
      <c r="G161" s="234">
        <v>4.2632603534489191E-3</v>
      </c>
      <c r="I161" s="249"/>
      <c r="L161" s="248"/>
      <c r="O161" s="246"/>
      <c r="Z161" s="228" t="s">
        <v>486</v>
      </c>
      <c r="AA161" s="228">
        <f>+II.10!G161</f>
        <v>4.2632603534489191E-3</v>
      </c>
      <c r="AB161" s="228">
        <f t="shared" si="4"/>
        <v>4.2034221979124564E-3</v>
      </c>
      <c r="AC161" s="235">
        <f>+II.10!F161</f>
        <v>0.14523348711148226</v>
      </c>
      <c r="AD161" s="228">
        <f t="shared" si="5"/>
        <v>0.15086278193244831</v>
      </c>
    </row>
    <row r="162" spans="1:30">
      <c r="A162" s="228" t="s">
        <v>487</v>
      </c>
      <c r="C162" s="231">
        <v>22909.797736565972</v>
      </c>
      <c r="D162" s="232">
        <v>3217.9254035300874</v>
      </c>
      <c r="E162" s="233">
        <v>99.115991446264786</v>
      </c>
      <c r="F162" s="233">
        <v>0.14046066405876673</v>
      </c>
      <c r="G162" s="234">
        <v>4.3263582064745724E-3</v>
      </c>
      <c r="I162" s="249"/>
      <c r="L162" s="248"/>
      <c r="Z162" s="228" t="s">
        <v>487</v>
      </c>
      <c r="AA162" s="228">
        <f>+II.10!G162</f>
        <v>4.3263582064745724E-3</v>
      </c>
      <c r="AB162" s="228">
        <f t="shared" si="4"/>
        <v>4.2632603534489191E-3</v>
      </c>
      <c r="AC162" s="235">
        <f>+II.10!F162</f>
        <v>0.14046066405876673</v>
      </c>
      <c r="AD162" s="228">
        <f t="shared" si="5"/>
        <v>0.14523348711148226</v>
      </c>
    </row>
    <row r="163" spans="1:30">
      <c r="A163" s="228" t="s">
        <v>488</v>
      </c>
      <c r="C163" s="231">
        <v>22989.093220630228</v>
      </c>
      <c r="D163" s="232">
        <v>3228.9283825988095</v>
      </c>
      <c r="E163" s="233">
        <v>101.7262752953731</v>
      </c>
      <c r="F163" s="233">
        <v>0.14045479530707175</v>
      </c>
      <c r="G163" s="234">
        <v>4.4249798945564653E-3</v>
      </c>
      <c r="Z163" s="228" t="s">
        <v>488</v>
      </c>
      <c r="AA163" s="228">
        <f>+II.10!G163</f>
        <v>4.4249798945564653E-3</v>
      </c>
      <c r="AB163" s="228">
        <f t="shared" si="4"/>
        <v>4.3263582064745724E-3</v>
      </c>
      <c r="AC163" s="235">
        <f>+II.10!F163</f>
        <v>0.14045479530707175</v>
      </c>
      <c r="AD163" s="228">
        <f t="shared" si="5"/>
        <v>0.14046066405876673</v>
      </c>
    </row>
    <row r="164" spans="1:30">
      <c r="A164" s="228" t="s">
        <v>489</v>
      </c>
      <c r="C164" s="231">
        <v>23085.187650091415</v>
      </c>
      <c r="D164" s="232">
        <v>3345.5693804295624</v>
      </c>
      <c r="E164" s="233">
        <v>103.01074997410107</v>
      </c>
      <c r="F164" s="233">
        <v>0.14492277174174559</v>
      </c>
      <c r="G164" s="234">
        <v>4.462201110749609E-3</v>
      </c>
      <c r="Z164" s="228" t="s">
        <v>489</v>
      </c>
      <c r="AA164" s="228">
        <f>+II.10!G164</f>
        <v>4.462201110749609E-3</v>
      </c>
      <c r="AB164" s="228">
        <f t="shared" si="4"/>
        <v>4.4249798945564653E-3</v>
      </c>
      <c r="AC164" s="235">
        <f>+II.10!F164</f>
        <v>0.14492277174174559</v>
      </c>
      <c r="AD164" s="228">
        <f t="shared" si="5"/>
        <v>0.14045479530707175</v>
      </c>
    </row>
    <row r="165" spans="1:30">
      <c r="A165" s="228" t="s">
        <v>490</v>
      </c>
      <c r="B165" s="228" t="s">
        <v>1445</v>
      </c>
      <c r="C165" s="231">
        <v>23121.699393973926</v>
      </c>
      <c r="D165" s="232">
        <v>3204.1418379906136</v>
      </c>
      <c r="E165" s="233">
        <v>105.97214759236169</v>
      </c>
      <c r="F165" s="233">
        <v>0.13857726386779728</v>
      </c>
      <c r="G165" s="234">
        <v>4.583233515265777E-3</v>
      </c>
      <c r="Z165" s="228" t="s">
        <v>490</v>
      </c>
      <c r="AA165" s="228">
        <f>+II.10!G165</f>
        <v>4.583233515265777E-3</v>
      </c>
      <c r="AB165" s="228">
        <f t="shared" si="4"/>
        <v>4.462201110749609E-3</v>
      </c>
      <c r="AC165" s="235">
        <f>+II.10!F165</f>
        <v>0.13857726386779728</v>
      </c>
      <c r="AD165" s="228">
        <f t="shared" si="5"/>
        <v>0.14492277174174559</v>
      </c>
    </row>
    <row r="166" spans="1:30">
      <c r="A166" s="228" t="s">
        <v>491</v>
      </c>
      <c r="B166" s="228" t="s">
        <v>1446</v>
      </c>
      <c r="C166" s="231">
        <v>23084.226875722397</v>
      </c>
      <c r="D166" s="232">
        <v>3175.5683325385035</v>
      </c>
      <c r="E166" s="233">
        <v>107.10222510962026</v>
      </c>
      <c r="F166" s="233">
        <v>0.1375644222193223</v>
      </c>
      <c r="G166" s="234">
        <v>4.6396279886791146E-3</v>
      </c>
      <c r="Z166" s="228" t="s">
        <v>491</v>
      </c>
      <c r="AA166" s="228">
        <f>+II.10!G166</f>
        <v>4.6396279886791146E-3</v>
      </c>
      <c r="AB166" s="228">
        <f t="shared" si="4"/>
        <v>4.583233515265777E-3</v>
      </c>
      <c r="AC166" s="235">
        <f>+II.10!F166</f>
        <v>0.1375644222193223</v>
      </c>
      <c r="AD166" s="228">
        <f t="shared" si="5"/>
        <v>0.13857726386779728</v>
      </c>
    </row>
    <row r="167" spans="1:30">
      <c r="A167" s="228" t="s">
        <v>492</v>
      </c>
      <c r="B167" s="228" t="s">
        <v>1447</v>
      </c>
      <c r="C167" s="231">
        <v>21923.182002788955</v>
      </c>
      <c r="D167" s="232">
        <v>3352.215258853852</v>
      </c>
      <c r="E167" s="233">
        <v>70.480026025703964</v>
      </c>
      <c r="F167" s="233">
        <v>0.15290733153733799</v>
      </c>
      <c r="G167" s="234">
        <v>3.2148629709290309E-3</v>
      </c>
      <c r="H167" s="242"/>
      <c r="I167" s="242"/>
      <c r="J167" s="242"/>
      <c r="K167" s="242"/>
      <c r="L167" s="242"/>
      <c r="M167" s="242"/>
      <c r="N167" s="242"/>
      <c r="Z167" s="228" t="s">
        <v>492</v>
      </c>
      <c r="AA167" s="228">
        <f>+II.10!G167</f>
        <v>3.2148629709290309E-3</v>
      </c>
      <c r="AB167" s="228">
        <f t="shared" si="4"/>
        <v>4.6396279886791146E-3</v>
      </c>
      <c r="AC167" s="235">
        <f>+II.10!F167</f>
        <v>0.15290733153733799</v>
      </c>
      <c r="AD167" s="228">
        <f t="shared" si="5"/>
        <v>0.1375644222193223</v>
      </c>
    </row>
    <row r="168" spans="1:30" ht="17.399999999999999">
      <c r="A168" s="228" t="s">
        <v>493</v>
      </c>
      <c r="C168" s="231">
        <v>22907.303976521551</v>
      </c>
      <c r="D168" s="232">
        <v>3863.5991849499515</v>
      </c>
      <c r="E168" s="233">
        <v>83.560771537519017</v>
      </c>
      <c r="F168" s="233">
        <v>0.1686623266059542</v>
      </c>
      <c r="G168" s="234">
        <v>3.6477785261488302E-3</v>
      </c>
      <c r="H168" s="242"/>
      <c r="I168" s="245"/>
      <c r="J168" s="242"/>
      <c r="K168" s="242"/>
      <c r="L168" s="242"/>
      <c r="M168" s="242"/>
      <c r="N168" s="242"/>
      <c r="Z168" s="228" t="s">
        <v>493</v>
      </c>
      <c r="AA168" s="228">
        <f>+II.10!G168</f>
        <v>3.6477785261488302E-3</v>
      </c>
      <c r="AB168" s="228">
        <f t="shared" si="4"/>
        <v>3.2148629709290309E-3</v>
      </c>
      <c r="AC168" s="235">
        <f>+II.10!F168</f>
        <v>0.1686623266059542</v>
      </c>
      <c r="AD168" s="228">
        <f t="shared" si="5"/>
        <v>0.15290733153733799</v>
      </c>
    </row>
    <row r="169" spans="1:30" ht="17.399999999999999">
      <c r="A169" s="228" t="s">
        <v>494</v>
      </c>
      <c r="C169" s="231">
        <v>23022.258889690253</v>
      </c>
      <c r="D169" s="232">
        <v>3732.328740478697</v>
      </c>
      <c r="E169" s="233">
        <v>82.058335827685937</v>
      </c>
      <c r="F169" s="233">
        <v>0.16211826816655664</v>
      </c>
      <c r="G169" s="234">
        <v>3.5643042770417727E-3</v>
      </c>
      <c r="H169" s="242"/>
      <c r="I169" s="245"/>
      <c r="J169" s="242"/>
      <c r="K169" s="242"/>
      <c r="L169" s="242"/>
      <c r="M169" s="242"/>
      <c r="N169" s="242"/>
      <c r="Z169" s="228" t="s">
        <v>494</v>
      </c>
      <c r="AA169" s="228">
        <f>+II.10!G169</f>
        <v>3.5643042770417727E-3</v>
      </c>
      <c r="AB169" s="228">
        <f t="shared" si="4"/>
        <v>3.6477785261488302E-3</v>
      </c>
      <c r="AC169" s="235">
        <f>+II.10!F169</f>
        <v>0.16211826816655664</v>
      </c>
      <c r="AD169" s="228">
        <f t="shared" si="5"/>
        <v>0.1686623266059542</v>
      </c>
    </row>
    <row r="170" spans="1:30" ht="17.399999999999999">
      <c r="A170" s="228" t="s">
        <v>495</v>
      </c>
      <c r="B170" s="228" t="s">
        <v>1448</v>
      </c>
      <c r="C170" s="231">
        <v>22952.971187709751</v>
      </c>
      <c r="D170" s="232">
        <v>3522.0570339268415</v>
      </c>
      <c r="E170" s="233">
        <v>102.11249786916967</v>
      </c>
      <c r="F170" s="233">
        <v>0.15344667168025461</v>
      </c>
      <c r="G170" s="234">
        <v>4.4487703589261756E-3</v>
      </c>
      <c r="H170" s="242"/>
      <c r="I170" s="245"/>
      <c r="J170" s="242"/>
      <c r="K170" s="242"/>
      <c r="L170" s="242"/>
      <c r="M170" s="242"/>
      <c r="N170" s="242"/>
      <c r="Z170" s="228" t="s">
        <v>495</v>
      </c>
      <c r="AA170" s="228">
        <f>+II.10!G170</f>
        <v>4.4487703589261756E-3</v>
      </c>
      <c r="AB170" s="228">
        <f t="shared" si="4"/>
        <v>3.5643042770417727E-3</v>
      </c>
      <c r="AC170" s="235">
        <f>+II.10!F170</f>
        <v>0.15344667168025461</v>
      </c>
      <c r="AD170" s="228">
        <f t="shared" si="5"/>
        <v>0.16211826816655664</v>
      </c>
    </row>
    <row r="171" spans="1:30" ht="17.399999999999999">
      <c r="A171" s="228" t="s">
        <v>496</v>
      </c>
      <c r="B171" s="228" t="s">
        <v>1449</v>
      </c>
      <c r="C171" s="231">
        <v>23155.793844062955</v>
      </c>
      <c r="D171" s="232">
        <v>3516.14214125937</v>
      </c>
      <c r="E171" s="233">
        <v>110.92498811168005</v>
      </c>
      <c r="F171" s="233">
        <v>0.15184718627821492</v>
      </c>
      <c r="G171" s="234">
        <v>4.790377253255808E-3</v>
      </c>
      <c r="H171" s="242"/>
      <c r="I171" s="245"/>
      <c r="J171" s="242"/>
      <c r="K171" s="242"/>
      <c r="L171" s="242"/>
      <c r="M171" s="242"/>
      <c r="N171" s="242"/>
      <c r="Z171" s="228" t="s">
        <v>496</v>
      </c>
      <c r="AA171" s="228">
        <f>+II.10!G171</f>
        <v>4.790377253255808E-3</v>
      </c>
      <c r="AB171" s="228">
        <f t="shared" si="4"/>
        <v>4.4487703589261756E-3</v>
      </c>
      <c r="AC171" s="235">
        <f>+II.10!F171</f>
        <v>0.15184718627821492</v>
      </c>
      <c r="AD171" s="228">
        <f t="shared" si="5"/>
        <v>0.15344667168025461</v>
      </c>
    </row>
    <row r="172" spans="1:30">
      <c r="A172" s="228" t="s">
        <v>497</v>
      </c>
      <c r="B172" s="228" t="s">
        <v>1450</v>
      </c>
      <c r="C172" s="231">
        <v>23457.821941218142</v>
      </c>
      <c r="D172" s="232">
        <v>3566.7049457194189</v>
      </c>
      <c r="E172" s="233">
        <v>116.72240112999344</v>
      </c>
      <c r="F172" s="233">
        <v>0.15204757520357423</v>
      </c>
      <c r="G172" s="234">
        <v>4.9758413812877704E-3</v>
      </c>
      <c r="Z172" s="228" t="s">
        <v>497</v>
      </c>
      <c r="AA172" s="228">
        <f>+II.10!G172</f>
        <v>4.9758413812877704E-3</v>
      </c>
      <c r="AB172" s="228">
        <f t="shared" si="4"/>
        <v>4.790377253255808E-3</v>
      </c>
      <c r="AC172" s="235">
        <f>+II.10!F172</f>
        <v>0.15204757520357423</v>
      </c>
      <c r="AD172" s="228">
        <f t="shared" si="5"/>
        <v>0.15184718627821492</v>
      </c>
    </row>
    <row r="173" spans="1:30">
      <c r="A173" s="228" t="s">
        <v>498</v>
      </c>
      <c r="B173" s="228" t="s">
        <v>1451</v>
      </c>
      <c r="C173" s="231">
        <v>23247.973537564107</v>
      </c>
      <c r="D173" s="232">
        <v>3122.8896902453234</v>
      </c>
      <c r="E173" s="233">
        <v>121.93451278193369</v>
      </c>
      <c r="F173" s="233">
        <v>0.13432954425895893</v>
      </c>
      <c r="G173" s="234">
        <v>5.2449523217544848E-3</v>
      </c>
      <c r="Z173" s="228" t="s">
        <v>498</v>
      </c>
      <c r="AA173" s="228">
        <f>+II.10!G173</f>
        <v>5.2449523217544848E-3</v>
      </c>
      <c r="AB173" s="228">
        <f t="shared" si="4"/>
        <v>4.9758413812877704E-3</v>
      </c>
      <c r="AC173" s="235">
        <f>+II.10!F173</f>
        <v>0.13432954425895893</v>
      </c>
      <c r="AD173" s="228">
        <f t="shared" si="5"/>
        <v>0.15204757520357423</v>
      </c>
    </row>
    <row r="174" spans="1:30">
      <c r="A174" s="228" t="s">
        <v>1452</v>
      </c>
      <c r="B174" s="228" t="s">
        <v>1453</v>
      </c>
      <c r="C174" s="231">
        <v>23350.254912838558</v>
      </c>
      <c r="D174" s="232">
        <v>3033.1078480652686</v>
      </c>
      <c r="E174" s="233">
        <v>129.77879086893876</v>
      </c>
      <c r="F174" s="233">
        <v>0.1298961342986277</v>
      </c>
      <c r="G174" s="234">
        <v>5.5579175196748326E-3</v>
      </c>
      <c r="Z174" s="228" t="s">
        <v>1452</v>
      </c>
      <c r="AA174" s="228">
        <f>+II.10!G174</f>
        <v>5.5579175196748326E-3</v>
      </c>
      <c r="AB174" s="228">
        <f t="shared" si="4"/>
        <v>5.2449523217544848E-3</v>
      </c>
      <c r="AC174" s="235">
        <f>+II.10!F174</f>
        <v>0.1298961342986277</v>
      </c>
      <c r="AD174" s="228">
        <f t="shared" si="5"/>
        <v>0.13432954425895893</v>
      </c>
    </row>
    <row r="175" spans="1:30">
      <c r="A175" s="228" t="s">
        <v>1454</v>
      </c>
      <c r="B175" s="228" t="s">
        <v>1455</v>
      </c>
      <c r="C175" s="231">
        <v>23328.892117538046</v>
      </c>
      <c r="D175" s="232">
        <v>2892.5130278982433</v>
      </c>
      <c r="E175" s="250"/>
      <c r="F175" s="233">
        <v>0.12398844374284403</v>
      </c>
      <c r="G175" s="251">
        <f>+AA175</f>
        <v>5.7215442224862953E-3</v>
      </c>
      <c r="Z175" s="228" t="s">
        <v>1454</v>
      </c>
      <c r="AA175" s="252">
        <f>+$AH$48+$AH$42*AB175+$AH$45*AC175+$AH$46*AD175</f>
        <v>5.7215442224862953E-3</v>
      </c>
      <c r="AB175" s="228">
        <f t="shared" si="4"/>
        <v>5.5579175196748326E-3</v>
      </c>
      <c r="AC175" s="235">
        <f>+II.10!F175</f>
        <v>0.12398844374284403</v>
      </c>
      <c r="AD175" s="228">
        <f t="shared" si="5"/>
        <v>0.1298961342986277</v>
      </c>
    </row>
    <row r="177" spans="3:14" ht="17.399999999999999">
      <c r="C177" s="253"/>
      <c r="D177" s="231"/>
      <c r="F177" s="235"/>
      <c r="H177" s="242"/>
      <c r="I177" s="245"/>
      <c r="J177" s="242"/>
      <c r="K177" s="242"/>
      <c r="L177" s="242"/>
      <c r="M177" s="242"/>
      <c r="N177" s="242"/>
    </row>
    <row r="178" spans="3:14" ht="17.399999999999999">
      <c r="C178" s="253"/>
      <c r="D178" s="231"/>
      <c r="H178" s="254"/>
      <c r="I178" s="255"/>
      <c r="J178" s="254"/>
      <c r="K178" s="254"/>
      <c r="L178" s="254"/>
      <c r="M178" s="254"/>
      <c r="N178" s="254"/>
    </row>
    <row r="179" spans="3:14" ht="15.6">
      <c r="C179" s="253"/>
      <c r="D179" s="231"/>
      <c r="H179" s="254"/>
      <c r="I179" s="256" t="s">
        <v>1456</v>
      </c>
      <c r="J179" s="254"/>
      <c r="K179" s="254"/>
      <c r="L179" s="254"/>
      <c r="M179" s="254"/>
      <c r="N179" s="254"/>
    </row>
    <row r="180" spans="3:14" ht="17.399999999999999">
      <c r="C180" s="253"/>
      <c r="D180" s="231"/>
      <c r="F180" s="235"/>
      <c r="H180" s="254"/>
      <c r="I180" s="257"/>
      <c r="J180" s="254"/>
      <c r="K180" s="254"/>
      <c r="L180" s="254"/>
      <c r="M180" s="254"/>
      <c r="N180" s="254"/>
    </row>
    <row r="181" spans="3:14" ht="15.6">
      <c r="C181" s="253"/>
      <c r="D181" s="231"/>
      <c r="H181" s="254"/>
      <c r="I181" s="254"/>
      <c r="J181" s="254"/>
      <c r="K181" s="254"/>
      <c r="L181" s="254"/>
      <c r="M181" s="254"/>
      <c r="N181" s="254"/>
    </row>
    <row r="182" spans="3:14" ht="15.6">
      <c r="C182" s="253"/>
      <c r="D182" s="231"/>
      <c r="H182" s="254"/>
      <c r="I182" s="254"/>
      <c r="J182" s="254"/>
      <c r="K182" s="254"/>
      <c r="L182" s="254"/>
      <c r="M182" s="254"/>
      <c r="N182" s="254"/>
    </row>
    <row r="183" spans="3:14" ht="15.6">
      <c r="C183" s="253"/>
      <c r="D183" s="231"/>
      <c r="H183" s="254"/>
      <c r="I183" s="254"/>
      <c r="J183" s="254"/>
      <c r="K183" s="254"/>
      <c r="L183" s="254"/>
      <c r="M183" s="254"/>
      <c r="N183" s="254"/>
    </row>
    <row r="184" spans="3:14" ht="15.6">
      <c r="C184" s="253"/>
      <c r="D184" s="231"/>
      <c r="H184" s="254"/>
      <c r="I184" s="254"/>
      <c r="J184" s="254"/>
      <c r="K184" s="254"/>
      <c r="L184" s="254"/>
      <c r="M184" s="254"/>
      <c r="N184" s="254"/>
    </row>
    <row r="185" spans="3:14" ht="15.6">
      <c r="C185" s="253"/>
      <c r="D185" s="231"/>
      <c r="H185" s="254"/>
      <c r="I185" s="254"/>
      <c r="J185" s="254"/>
      <c r="K185" s="254"/>
      <c r="L185" s="254"/>
      <c r="M185" s="254"/>
      <c r="N185" s="254"/>
    </row>
    <row r="186" spans="3:14" ht="15.6">
      <c r="C186" s="253"/>
      <c r="D186" s="231"/>
      <c r="H186" s="254"/>
      <c r="I186" s="254"/>
      <c r="J186" s="254"/>
      <c r="K186" s="254"/>
      <c r="L186" s="254"/>
      <c r="M186" s="254"/>
      <c r="N186" s="254"/>
    </row>
    <row r="187" spans="3:14" ht="15.6">
      <c r="C187" s="258"/>
      <c r="H187" s="254"/>
      <c r="I187" s="254"/>
      <c r="J187" s="254"/>
      <c r="K187" s="254"/>
      <c r="L187" s="254"/>
      <c r="M187" s="254"/>
      <c r="N187" s="254"/>
    </row>
    <row r="188" spans="3:14" ht="15.6">
      <c r="C188" s="253"/>
      <c r="H188" s="254"/>
      <c r="I188" s="254"/>
      <c r="J188" s="254"/>
      <c r="K188" s="254"/>
      <c r="L188" s="254"/>
      <c r="M188" s="254"/>
      <c r="N188" s="254"/>
    </row>
    <row r="189" spans="3:14" ht="15.6">
      <c r="C189" s="253"/>
      <c r="H189" s="254"/>
      <c r="I189" s="254"/>
      <c r="J189" s="254"/>
      <c r="K189" s="254"/>
      <c r="L189" s="254"/>
      <c r="M189" s="254"/>
      <c r="N189" s="254"/>
    </row>
    <row r="190" spans="3:14" ht="15.6">
      <c r="C190" s="253"/>
      <c r="H190" s="254"/>
      <c r="I190" s="254"/>
      <c r="J190" s="254"/>
      <c r="K190" s="254"/>
      <c r="L190" s="254"/>
      <c r="M190" s="254"/>
      <c r="N190" s="254"/>
    </row>
    <row r="191" spans="3:14" ht="15.6">
      <c r="C191" s="258"/>
      <c r="H191" s="254"/>
      <c r="I191" s="254"/>
      <c r="J191" s="254"/>
      <c r="K191" s="254"/>
      <c r="L191" s="254"/>
      <c r="M191" s="254"/>
      <c r="N191" s="254"/>
    </row>
    <row r="192" spans="3:14" ht="15.6">
      <c r="C192" s="253"/>
      <c r="H192" s="254"/>
      <c r="I192" s="254"/>
      <c r="J192" s="254"/>
      <c r="K192" s="254"/>
      <c r="L192" s="254"/>
      <c r="M192" s="254"/>
      <c r="N192" s="254"/>
    </row>
    <row r="193" spans="2:14" ht="15.6">
      <c r="C193" s="253"/>
      <c r="H193" s="254"/>
      <c r="I193" s="254"/>
      <c r="J193" s="254"/>
      <c r="K193" s="254"/>
      <c r="L193" s="254"/>
      <c r="M193" s="254"/>
      <c r="N193" s="254"/>
    </row>
    <row r="194" spans="2:14" ht="15.6">
      <c r="C194" s="253"/>
      <c r="H194" s="254"/>
      <c r="I194" s="254"/>
      <c r="J194" s="254"/>
      <c r="K194" s="254"/>
      <c r="L194" s="254"/>
      <c r="M194" s="254"/>
      <c r="N194" s="254"/>
    </row>
    <row r="195" spans="2:14" ht="15.6">
      <c r="C195" s="253"/>
      <c r="H195" s="254"/>
      <c r="I195" s="259" t="s">
        <v>1457</v>
      </c>
      <c r="J195" s="254"/>
      <c r="K195" s="254"/>
      <c r="L195" s="254"/>
      <c r="M195" s="254"/>
      <c r="N195" s="254"/>
    </row>
    <row r="196" spans="2:14" ht="15.6">
      <c r="C196" s="253"/>
      <c r="H196" s="254"/>
      <c r="I196" s="254"/>
      <c r="J196" s="254"/>
      <c r="K196" s="254"/>
      <c r="L196" s="254"/>
      <c r="M196" s="254"/>
      <c r="N196" s="254"/>
    </row>
    <row r="197" spans="2:14">
      <c r="H197" s="242"/>
      <c r="I197" s="242"/>
      <c r="J197" s="242"/>
      <c r="K197" s="242"/>
      <c r="L197" s="242"/>
      <c r="M197" s="242"/>
      <c r="N197" s="242"/>
    </row>
    <row r="198" spans="2:14">
      <c r="H198" s="242"/>
      <c r="I198" s="242"/>
      <c r="J198" s="242"/>
      <c r="K198" s="242"/>
      <c r="L198" s="242"/>
      <c r="M198" s="242"/>
      <c r="N198" s="242"/>
    </row>
    <row r="199" spans="2:14" ht="15.6">
      <c r="B199" s="260"/>
      <c r="C199" s="260"/>
      <c r="D199" s="261"/>
      <c r="E199" s="261"/>
      <c r="F199" s="262"/>
      <c r="G199" s="262"/>
      <c r="H199" s="242"/>
      <c r="I199" s="242"/>
      <c r="J199" s="242"/>
      <c r="K199" s="242"/>
      <c r="L199" s="242"/>
      <c r="M199" s="242"/>
      <c r="N199" s="242"/>
    </row>
    <row r="200" spans="2:14" ht="15.6">
      <c r="B200" s="263"/>
      <c r="C200" s="263"/>
      <c r="D200" s="263"/>
      <c r="E200" s="263"/>
      <c r="F200" s="262"/>
      <c r="G200" s="262"/>
    </row>
    <row r="201" spans="2:14" ht="15.6">
      <c r="B201" s="264"/>
      <c r="C201" s="263"/>
      <c r="D201" s="263"/>
      <c r="E201" s="263"/>
    </row>
    <row r="202" spans="2:14" ht="15.6">
      <c r="B202" s="264"/>
      <c r="C202" s="263"/>
      <c r="D202" s="263"/>
      <c r="E202" s="263"/>
    </row>
    <row r="203" spans="2:14" ht="15.6">
      <c r="B203" s="264"/>
      <c r="C203" s="265"/>
      <c r="D203" s="265"/>
      <c r="E203" s="265"/>
      <c r="F203" s="266"/>
    </row>
    <row r="204" spans="2:14" ht="15.6">
      <c r="B204" s="264"/>
      <c r="C204" s="265"/>
      <c r="D204" s="265"/>
      <c r="E204" s="265"/>
    </row>
    <row r="205" spans="2:14" ht="15.6">
      <c r="B205" s="267"/>
      <c r="C205" s="263"/>
      <c r="D205" s="268"/>
      <c r="E205" s="263"/>
      <c r="G205" s="269"/>
    </row>
    <row r="206" spans="2:14" ht="15.6">
      <c r="B206" s="264"/>
      <c r="C206" s="263"/>
      <c r="D206" s="263"/>
    </row>
    <row r="209" spans="2:5" ht="15.6">
      <c r="B209" s="264"/>
      <c r="C209" s="265"/>
      <c r="D209" s="265"/>
      <c r="E209" s="265"/>
    </row>
    <row r="210" spans="2:5" ht="15.6">
      <c r="E210" s="263"/>
    </row>
    <row r="211" spans="2:5" ht="15.6">
      <c r="E211" s="263"/>
    </row>
  </sheetData>
  <hyperlinks>
    <hyperlink ref="A2" location="Indice!A1" display="Volver índice" xr:uid="{7725E509-45A2-42D0-9DB2-D0B1E32B125C}"/>
  </hyperlinks>
  <pageMargins left="0.75" right="0.75" top="1" bottom="1" header="0.5" footer="0.5"/>
  <pageSetup orientation="portrait" horizontalDpi="4294967292" verticalDpi="4294967292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A7A04-31CC-4C2A-A2D4-9ED5BBFFB35B}">
  <sheetPr>
    <tabColor theme="4" tint="0.39997558519241921"/>
  </sheetPr>
  <dimension ref="A1:I455"/>
  <sheetViews>
    <sheetView topLeftCell="A82" zoomScale="110" zoomScaleNormal="110" zoomScalePageLayoutView="110" workbookViewId="0">
      <selection activeCell="G448" sqref="G448"/>
    </sheetView>
  </sheetViews>
  <sheetFormatPr baseColWidth="10" defaultRowHeight="15.6"/>
  <cols>
    <col min="1" max="1" width="11.19921875" style="285"/>
    <col min="2" max="2" width="11.796875" style="285" bestFit="1" customWidth="1"/>
    <col min="3" max="4" width="11" style="285" bestFit="1" customWidth="1"/>
    <col min="5" max="7" width="11.19921875" style="285"/>
  </cols>
  <sheetData>
    <row r="1" spans="1:8">
      <c r="A1" s="284" t="s">
        <v>937</v>
      </c>
    </row>
    <row r="3" spans="1:8" ht="57.6">
      <c r="A3" s="286"/>
      <c r="B3" s="286"/>
      <c r="C3" s="287" t="s">
        <v>1473</v>
      </c>
      <c r="D3" s="288"/>
      <c r="E3" s="287" t="s">
        <v>642</v>
      </c>
      <c r="F3" s="287" t="s">
        <v>958</v>
      </c>
      <c r="G3" s="289" t="s">
        <v>910</v>
      </c>
      <c r="H3" s="290"/>
    </row>
    <row r="4" spans="1:8">
      <c r="A4" s="291">
        <v>1985</v>
      </c>
      <c r="B4" s="292" t="s">
        <v>713</v>
      </c>
      <c r="C4" s="292">
        <v>195572</v>
      </c>
      <c r="D4" s="291">
        <v>1985</v>
      </c>
      <c r="E4" s="292">
        <v>13984</v>
      </c>
      <c r="F4" s="292">
        <v>181588</v>
      </c>
      <c r="G4" s="293">
        <f t="shared" ref="G4:G67" si="0">+F4/C4*100</f>
        <v>92.849692184975353</v>
      </c>
    </row>
    <row r="5" spans="1:8">
      <c r="A5" s="291"/>
      <c r="B5" s="292" t="s">
        <v>911</v>
      </c>
      <c r="C5" s="292">
        <v>179456</v>
      </c>
      <c r="D5" s="291"/>
      <c r="E5" s="292">
        <v>13720</v>
      </c>
      <c r="F5" s="292">
        <v>165736</v>
      </c>
      <c r="G5" s="293">
        <f t="shared" si="0"/>
        <v>92.354671897289592</v>
      </c>
    </row>
    <row r="6" spans="1:8">
      <c r="A6" s="291"/>
      <c r="B6" s="292" t="s">
        <v>912</v>
      </c>
      <c r="C6" s="292">
        <v>175701</v>
      </c>
      <c r="D6" s="291"/>
      <c r="E6" s="292">
        <v>11832</v>
      </c>
      <c r="F6" s="292">
        <v>163869</v>
      </c>
      <c r="G6" s="293">
        <f t="shared" si="0"/>
        <v>93.265832294636908</v>
      </c>
    </row>
    <row r="7" spans="1:8">
      <c r="A7" s="291"/>
      <c r="B7" s="292" t="s">
        <v>913</v>
      </c>
      <c r="C7" s="292">
        <v>194147</v>
      </c>
      <c r="D7" s="291"/>
      <c r="E7" s="292">
        <v>18708</v>
      </c>
      <c r="F7" s="292">
        <v>175439</v>
      </c>
      <c r="G7" s="293">
        <f t="shared" si="0"/>
        <v>90.364002534162253</v>
      </c>
    </row>
    <row r="8" spans="1:8">
      <c r="A8" s="291"/>
      <c r="B8" s="292" t="s">
        <v>914</v>
      </c>
      <c r="C8" s="292">
        <v>215439</v>
      </c>
      <c r="D8" s="291"/>
      <c r="E8" s="292">
        <v>22352</v>
      </c>
      <c r="F8" s="292">
        <v>193087</v>
      </c>
      <c r="G8" s="293">
        <f t="shared" si="0"/>
        <v>89.62490542566573</v>
      </c>
    </row>
    <row r="9" spans="1:8">
      <c r="A9" s="291"/>
      <c r="B9" s="292" t="s">
        <v>915</v>
      </c>
      <c r="C9" s="292">
        <v>224446</v>
      </c>
      <c r="D9" s="291"/>
      <c r="E9" s="292">
        <v>28984</v>
      </c>
      <c r="F9" s="292">
        <v>195462</v>
      </c>
      <c r="G9" s="293">
        <f t="shared" si="0"/>
        <v>87.086426133680263</v>
      </c>
    </row>
    <row r="10" spans="1:8">
      <c r="A10" s="291"/>
      <c r="B10" s="292" t="s">
        <v>916</v>
      </c>
      <c r="C10" s="292">
        <v>280867</v>
      </c>
      <c r="D10" s="291"/>
      <c r="E10" s="292">
        <v>20342</v>
      </c>
      <c r="F10" s="292">
        <v>260525</v>
      </c>
      <c r="G10" s="293">
        <f t="shared" si="0"/>
        <v>92.757426112715265</v>
      </c>
    </row>
    <row r="11" spans="1:8">
      <c r="A11" s="291"/>
      <c r="B11" s="292" t="s">
        <v>917</v>
      </c>
      <c r="C11" s="292">
        <v>239879</v>
      </c>
      <c r="D11" s="291"/>
      <c r="E11" s="292">
        <v>15256</v>
      </c>
      <c r="F11" s="292">
        <v>224623</v>
      </c>
      <c r="G11" s="293">
        <f t="shared" si="0"/>
        <v>93.640126897310722</v>
      </c>
    </row>
    <row r="12" spans="1:8">
      <c r="A12" s="291"/>
      <c r="B12" s="292" t="s">
        <v>918</v>
      </c>
      <c r="C12" s="292">
        <v>271118</v>
      </c>
      <c r="D12" s="291"/>
      <c r="E12" s="292">
        <v>23073</v>
      </c>
      <c r="F12" s="292">
        <v>248045</v>
      </c>
      <c r="G12" s="293">
        <f t="shared" si="0"/>
        <v>91.489683458862942</v>
      </c>
    </row>
    <row r="13" spans="1:8">
      <c r="A13" s="291"/>
      <c r="B13" s="292" t="s">
        <v>714</v>
      </c>
      <c r="C13" s="292">
        <v>314548</v>
      </c>
      <c r="D13" s="291"/>
      <c r="E13" s="292">
        <v>31573</v>
      </c>
      <c r="F13" s="292">
        <v>282895</v>
      </c>
      <c r="G13" s="293">
        <f t="shared" si="0"/>
        <v>89.936988949222368</v>
      </c>
    </row>
    <row r="14" spans="1:8">
      <c r="A14" s="291"/>
      <c r="B14" s="292" t="s">
        <v>715</v>
      </c>
      <c r="C14" s="292">
        <v>277402</v>
      </c>
      <c r="D14" s="291"/>
      <c r="E14" s="292">
        <v>23334</v>
      </c>
      <c r="F14" s="292">
        <v>254068</v>
      </c>
      <c r="G14" s="293">
        <f t="shared" si="0"/>
        <v>91.58838076149415</v>
      </c>
    </row>
    <row r="15" spans="1:8">
      <c r="A15" s="291"/>
      <c r="B15" s="292" t="s">
        <v>716</v>
      </c>
      <c r="C15" s="292">
        <v>223428</v>
      </c>
      <c r="D15" s="291"/>
      <c r="E15" s="292">
        <v>21234</v>
      </c>
      <c r="F15" s="292">
        <v>202194</v>
      </c>
      <c r="G15" s="293">
        <f t="shared" si="0"/>
        <v>90.496267253880447</v>
      </c>
    </row>
    <row r="16" spans="1:8">
      <c r="A16" s="291">
        <v>1986</v>
      </c>
      <c r="B16" s="292" t="s">
        <v>713</v>
      </c>
      <c r="C16" s="292">
        <v>239927</v>
      </c>
      <c r="D16" s="291">
        <v>1986</v>
      </c>
      <c r="E16" s="292">
        <v>23247</v>
      </c>
      <c r="F16" s="292">
        <v>216680</v>
      </c>
      <c r="G16" s="293">
        <f t="shared" si="0"/>
        <v>90.310802869206057</v>
      </c>
    </row>
    <row r="17" spans="1:7">
      <c r="A17" s="291"/>
      <c r="B17" s="292" t="s">
        <v>911</v>
      </c>
      <c r="C17" s="292">
        <v>235069</v>
      </c>
      <c r="D17" s="291"/>
      <c r="E17" s="292">
        <v>26641</v>
      </c>
      <c r="F17" s="292">
        <v>208428</v>
      </c>
      <c r="G17" s="293">
        <f t="shared" si="0"/>
        <v>88.66673189574125</v>
      </c>
    </row>
    <row r="18" spans="1:7">
      <c r="A18" s="291"/>
      <c r="B18" s="292" t="s">
        <v>912</v>
      </c>
      <c r="C18" s="292">
        <v>218445</v>
      </c>
      <c r="D18" s="291"/>
      <c r="E18" s="292">
        <v>25215</v>
      </c>
      <c r="F18" s="292">
        <v>193230</v>
      </c>
      <c r="G18" s="293">
        <f t="shared" si="0"/>
        <v>88.457048685023693</v>
      </c>
    </row>
    <row r="19" spans="1:7">
      <c r="A19" s="291"/>
      <c r="B19" s="292" t="s">
        <v>913</v>
      </c>
      <c r="C19" s="292">
        <v>285327</v>
      </c>
      <c r="D19" s="291"/>
      <c r="E19" s="292">
        <v>30280</v>
      </c>
      <c r="F19" s="292">
        <v>255047</v>
      </c>
      <c r="G19" s="293">
        <f t="shared" si="0"/>
        <v>89.387614912013234</v>
      </c>
    </row>
    <row r="20" spans="1:7">
      <c r="A20" s="291"/>
      <c r="B20" s="292" t="s">
        <v>914</v>
      </c>
      <c r="C20" s="292">
        <v>290834</v>
      </c>
      <c r="D20" s="291"/>
      <c r="E20" s="292">
        <v>37942</v>
      </c>
      <c r="F20" s="292">
        <v>252892</v>
      </c>
      <c r="G20" s="293">
        <f t="shared" si="0"/>
        <v>86.954070019323737</v>
      </c>
    </row>
    <row r="21" spans="1:7">
      <c r="A21" s="291"/>
      <c r="B21" s="292" t="s">
        <v>915</v>
      </c>
      <c r="C21" s="292">
        <v>321892</v>
      </c>
      <c r="D21" s="291"/>
      <c r="E21" s="292">
        <v>34508</v>
      </c>
      <c r="F21" s="292">
        <v>287384</v>
      </c>
      <c r="G21" s="293">
        <f t="shared" si="0"/>
        <v>89.279634163011195</v>
      </c>
    </row>
    <row r="22" spans="1:7">
      <c r="A22" s="291"/>
      <c r="B22" s="292" t="s">
        <v>916</v>
      </c>
      <c r="C22" s="292">
        <v>353458</v>
      </c>
      <c r="D22" s="291"/>
      <c r="E22" s="292">
        <v>22064</v>
      </c>
      <c r="F22" s="292">
        <v>331394</v>
      </c>
      <c r="G22" s="293">
        <f t="shared" si="0"/>
        <v>93.757674179110381</v>
      </c>
    </row>
    <row r="23" spans="1:7">
      <c r="A23" s="291"/>
      <c r="B23" s="292" t="s">
        <v>917</v>
      </c>
      <c r="C23" s="292">
        <v>263354</v>
      </c>
      <c r="D23" s="291"/>
      <c r="E23" s="292">
        <v>16038</v>
      </c>
      <c r="F23" s="292">
        <v>247316</v>
      </c>
      <c r="G23" s="293">
        <f t="shared" si="0"/>
        <v>93.910098194825224</v>
      </c>
    </row>
    <row r="24" spans="1:7">
      <c r="A24" s="291"/>
      <c r="B24" s="292" t="s">
        <v>918</v>
      </c>
      <c r="C24" s="292">
        <v>311020</v>
      </c>
      <c r="D24" s="291"/>
      <c r="E24" s="292">
        <v>19061</v>
      </c>
      <c r="F24" s="292">
        <v>291959</v>
      </c>
      <c r="G24" s="293">
        <f t="shared" si="0"/>
        <v>93.871455211883486</v>
      </c>
    </row>
    <row r="25" spans="1:7">
      <c r="A25" s="291"/>
      <c r="B25" s="292" t="s">
        <v>714</v>
      </c>
      <c r="C25" s="292">
        <v>358408</v>
      </c>
      <c r="D25" s="291"/>
      <c r="E25" s="292">
        <v>30699</v>
      </c>
      <c r="F25" s="292">
        <v>327709</v>
      </c>
      <c r="G25" s="293">
        <f t="shared" si="0"/>
        <v>91.434621995044751</v>
      </c>
    </row>
    <row r="26" spans="1:7">
      <c r="A26" s="291"/>
      <c r="B26" s="292" t="s">
        <v>715</v>
      </c>
      <c r="C26" s="292">
        <v>318668</v>
      </c>
      <c r="D26" s="291"/>
      <c r="E26" s="292">
        <v>23376</v>
      </c>
      <c r="F26" s="292">
        <v>295292</v>
      </c>
      <c r="G26" s="293">
        <f t="shared" si="0"/>
        <v>92.664465839055069</v>
      </c>
    </row>
    <row r="27" spans="1:7">
      <c r="A27" s="291"/>
      <c r="B27" s="292" t="s">
        <v>716</v>
      </c>
      <c r="C27" s="292">
        <v>247103</v>
      </c>
      <c r="D27" s="291"/>
      <c r="E27" s="292">
        <v>21943</v>
      </c>
      <c r="F27" s="292">
        <v>225160</v>
      </c>
      <c r="G27" s="293">
        <f t="shared" si="0"/>
        <v>91.119897370732033</v>
      </c>
    </row>
    <row r="28" spans="1:7">
      <c r="A28" s="291">
        <v>1987</v>
      </c>
      <c r="B28" s="292" t="s">
        <v>713</v>
      </c>
      <c r="C28" s="292">
        <v>274858</v>
      </c>
      <c r="D28" s="291">
        <v>1987</v>
      </c>
      <c r="E28" s="292">
        <v>26236</v>
      </c>
      <c r="F28" s="292">
        <v>248622</v>
      </c>
      <c r="G28" s="293">
        <f t="shared" si="0"/>
        <v>90.454707521702119</v>
      </c>
    </row>
    <row r="29" spans="1:7">
      <c r="A29" s="291"/>
      <c r="B29" s="292" t="s">
        <v>911</v>
      </c>
      <c r="C29" s="292">
        <v>287251</v>
      </c>
      <c r="D29" s="291"/>
      <c r="E29" s="292">
        <v>30575</v>
      </c>
      <c r="F29" s="292">
        <v>256676</v>
      </c>
      <c r="G29" s="293">
        <f t="shared" si="0"/>
        <v>89.355998760665756</v>
      </c>
    </row>
    <row r="30" spans="1:7">
      <c r="A30" s="291"/>
      <c r="B30" s="292" t="s">
        <v>912</v>
      </c>
      <c r="C30" s="292">
        <v>287036</v>
      </c>
      <c r="D30" s="291"/>
      <c r="E30" s="292">
        <v>25654</v>
      </c>
      <c r="F30" s="292">
        <v>261382</v>
      </c>
      <c r="G30" s="293">
        <f t="shared" si="0"/>
        <v>91.062445128834014</v>
      </c>
    </row>
    <row r="31" spans="1:7">
      <c r="A31" s="291"/>
      <c r="B31" s="292" t="s">
        <v>913</v>
      </c>
      <c r="C31" s="292">
        <v>310245</v>
      </c>
      <c r="D31" s="291"/>
      <c r="E31" s="292">
        <v>34310</v>
      </c>
      <c r="F31" s="292">
        <v>275935</v>
      </c>
      <c r="G31" s="293">
        <f t="shared" si="0"/>
        <v>88.940998243323818</v>
      </c>
    </row>
    <row r="32" spans="1:7">
      <c r="A32" s="291"/>
      <c r="B32" s="292" t="s">
        <v>914</v>
      </c>
      <c r="C32" s="292">
        <v>358325</v>
      </c>
      <c r="D32" s="291"/>
      <c r="E32" s="292">
        <v>36846</v>
      </c>
      <c r="F32" s="292">
        <v>324479</v>
      </c>
      <c r="G32" s="293">
        <f t="shared" si="0"/>
        <v>90.55438498569734</v>
      </c>
    </row>
    <row r="33" spans="1:7">
      <c r="A33" s="291"/>
      <c r="B33" s="292" t="s">
        <v>915</v>
      </c>
      <c r="C33" s="292">
        <v>369411</v>
      </c>
      <c r="D33" s="291"/>
      <c r="E33" s="292">
        <v>34754</v>
      </c>
      <c r="F33" s="292">
        <v>334657</v>
      </c>
      <c r="G33" s="293">
        <f t="shared" si="0"/>
        <v>90.592050588639751</v>
      </c>
    </row>
    <row r="34" spans="1:7">
      <c r="A34" s="291"/>
      <c r="B34" s="292" t="s">
        <v>916</v>
      </c>
      <c r="C34" s="292">
        <v>410869</v>
      </c>
      <c r="D34" s="291"/>
      <c r="E34" s="292">
        <v>26481</v>
      </c>
      <c r="F34" s="292">
        <v>384388</v>
      </c>
      <c r="G34" s="293">
        <f t="shared" si="0"/>
        <v>93.554880022586275</v>
      </c>
    </row>
    <row r="35" spans="1:7">
      <c r="A35" s="291"/>
      <c r="B35" s="292" t="s">
        <v>917</v>
      </c>
      <c r="C35" s="292">
        <v>297010</v>
      </c>
      <c r="D35" s="291"/>
      <c r="E35" s="292">
        <v>16716</v>
      </c>
      <c r="F35" s="292">
        <v>280294</v>
      </c>
      <c r="G35" s="293">
        <f t="shared" si="0"/>
        <v>94.371906669809107</v>
      </c>
    </row>
    <row r="36" spans="1:7">
      <c r="A36" s="291"/>
      <c r="B36" s="292" t="s">
        <v>918</v>
      </c>
      <c r="C36" s="292">
        <v>368599</v>
      </c>
      <c r="D36" s="291"/>
      <c r="E36" s="292">
        <v>24141</v>
      </c>
      <c r="F36" s="292">
        <v>344458</v>
      </c>
      <c r="G36" s="293">
        <f t="shared" si="0"/>
        <v>93.45060621434132</v>
      </c>
    </row>
    <row r="37" spans="1:7">
      <c r="A37" s="291"/>
      <c r="B37" s="292" t="s">
        <v>714</v>
      </c>
      <c r="C37" s="292">
        <v>403634</v>
      </c>
      <c r="D37" s="291"/>
      <c r="E37" s="292">
        <v>31934</v>
      </c>
      <c r="F37" s="292">
        <v>371700</v>
      </c>
      <c r="G37" s="293">
        <f t="shared" si="0"/>
        <v>92.08837709410011</v>
      </c>
    </row>
    <row r="38" spans="1:7">
      <c r="A38" s="291"/>
      <c r="B38" s="292" t="s">
        <v>715</v>
      </c>
      <c r="C38" s="292">
        <v>389815</v>
      </c>
      <c r="D38" s="291"/>
      <c r="E38" s="292">
        <v>27626</v>
      </c>
      <c r="F38" s="292">
        <v>362189</v>
      </c>
      <c r="G38" s="293">
        <f t="shared" si="0"/>
        <v>92.91304849736413</v>
      </c>
    </row>
    <row r="39" spans="1:7">
      <c r="A39" s="291"/>
      <c r="B39" s="292" t="s">
        <v>716</v>
      </c>
      <c r="C39" s="292">
        <v>281826</v>
      </c>
      <c r="D39" s="291"/>
      <c r="E39" s="292">
        <v>24649</v>
      </c>
      <c r="F39" s="292">
        <v>257177</v>
      </c>
      <c r="G39" s="293">
        <f t="shared" si="0"/>
        <v>91.253823281031558</v>
      </c>
    </row>
    <row r="40" spans="1:7">
      <c r="A40" s="291">
        <v>1988</v>
      </c>
      <c r="B40" s="292" t="s">
        <v>713</v>
      </c>
      <c r="C40" s="292">
        <v>331575</v>
      </c>
      <c r="D40" s="291">
        <v>1988</v>
      </c>
      <c r="E40" s="292">
        <v>26866</v>
      </c>
      <c r="F40" s="292">
        <v>304709</v>
      </c>
      <c r="G40" s="293">
        <f t="shared" si="0"/>
        <v>91.897459096735275</v>
      </c>
    </row>
    <row r="41" spans="1:7">
      <c r="A41" s="291"/>
      <c r="B41" s="292" t="s">
        <v>911</v>
      </c>
      <c r="C41" s="292">
        <v>351609</v>
      </c>
      <c r="D41" s="291"/>
      <c r="E41" s="292">
        <v>30521</v>
      </c>
      <c r="F41" s="292">
        <v>321088</v>
      </c>
      <c r="G41" s="293">
        <f t="shared" si="0"/>
        <v>91.319619236140142</v>
      </c>
    </row>
    <row r="42" spans="1:7">
      <c r="A42" s="291"/>
      <c r="B42" s="292" t="s">
        <v>912</v>
      </c>
      <c r="C42" s="292">
        <v>354015</v>
      </c>
      <c r="D42" s="291"/>
      <c r="E42" s="292">
        <v>34006</v>
      </c>
      <c r="F42" s="292">
        <v>320009</v>
      </c>
      <c r="G42" s="293">
        <f t="shared" si="0"/>
        <v>90.394192336482917</v>
      </c>
    </row>
    <row r="43" spans="1:7">
      <c r="A43" s="291"/>
      <c r="B43" s="292" t="s">
        <v>913</v>
      </c>
      <c r="C43" s="292">
        <v>370573</v>
      </c>
      <c r="D43" s="291"/>
      <c r="E43" s="292">
        <v>39625</v>
      </c>
      <c r="F43" s="292">
        <v>330948</v>
      </c>
      <c r="G43" s="293">
        <f t="shared" si="0"/>
        <v>89.307100085543198</v>
      </c>
    </row>
    <row r="44" spans="1:7">
      <c r="A44" s="291"/>
      <c r="B44" s="292" t="s">
        <v>914</v>
      </c>
      <c r="C44" s="292">
        <v>427597</v>
      </c>
      <c r="D44" s="291"/>
      <c r="E44" s="292">
        <v>66559</v>
      </c>
      <c r="F44" s="292">
        <v>361038</v>
      </c>
      <c r="G44" s="293">
        <f t="shared" si="0"/>
        <v>84.43417516961064</v>
      </c>
    </row>
    <row r="45" spans="1:7">
      <c r="A45" s="291"/>
      <c r="B45" s="292" t="s">
        <v>915</v>
      </c>
      <c r="C45" s="292">
        <v>396270</v>
      </c>
      <c r="D45" s="291"/>
      <c r="E45" s="292">
        <v>21797</v>
      </c>
      <c r="F45" s="292">
        <v>374473</v>
      </c>
      <c r="G45" s="293">
        <f t="shared" si="0"/>
        <v>94.499457440633918</v>
      </c>
    </row>
    <row r="46" spans="1:7">
      <c r="A46" s="291"/>
      <c r="B46" s="292" t="s">
        <v>916</v>
      </c>
      <c r="C46" s="292">
        <v>430833</v>
      </c>
      <c r="D46" s="291"/>
      <c r="E46" s="292">
        <v>16958</v>
      </c>
      <c r="F46" s="292">
        <v>413875</v>
      </c>
      <c r="G46" s="293">
        <f t="shared" si="0"/>
        <v>96.063904111337806</v>
      </c>
    </row>
    <row r="47" spans="1:7">
      <c r="A47" s="291"/>
      <c r="B47" s="292" t="s">
        <v>917</v>
      </c>
      <c r="C47" s="292">
        <v>359835</v>
      </c>
      <c r="D47" s="291"/>
      <c r="E47" s="292">
        <v>12544</v>
      </c>
      <c r="F47" s="292">
        <v>347291</v>
      </c>
      <c r="G47" s="293">
        <f t="shared" si="0"/>
        <v>96.51395778620757</v>
      </c>
    </row>
    <row r="48" spans="1:7">
      <c r="A48" s="291"/>
      <c r="B48" s="292" t="s">
        <v>918</v>
      </c>
      <c r="C48" s="292">
        <v>454901</v>
      </c>
      <c r="D48" s="291"/>
      <c r="E48" s="292">
        <v>17948</v>
      </c>
      <c r="F48" s="292">
        <v>436953</v>
      </c>
      <c r="G48" s="293">
        <f t="shared" si="0"/>
        <v>96.054526149645753</v>
      </c>
    </row>
    <row r="49" spans="1:7">
      <c r="A49" s="291"/>
      <c r="B49" s="292" t="s">
        <v>714</v>
      </c>
      <c r="C49" s="292">
        <v>470620</v>
      </c>
      <c r="D49" s="291"/>
      <c r="E49" s="292">
        <v>21456</v>
      </c>
      <c r="F49" s="292">
        <v>449164</v>
      </c>
      <c r="G49" s="293">
        <f t="shared" si="0"/>
        <v>95.440907738727631</v>
      </c>
    </row>
    <row r="50" spans="1:7">
      <c r="A50" s="291"/>
      <c r="B50" s="292" t="s">
        <v>715</v>
      </c>
      <c r="C50" s="292">
        <v>447315</v>
      </c>
      <c r="D50" s="291"/>
      <c r="E50" s="292">
        <v>20138</v>
      </c>
      <c r="F50" s="292">
        <v>427177</v>
      </c>
      <c r="G50" s="293">
        <f t="shared" si="0"/>
        <v>95.498027117355775</v>
      </c>
    </row>
    <row r="51" spans="1:7">
      <c r="A51" s="291"/>
      <c r="B51" s="292" t="s">
        <v>716</v>
      </c>
      <c r="C51" s="292">
        <v>319189</v>
      </c>
      <c r="D51" s="291"/>
      <c r="E51" s="292">
        <v>13649</v>
      </c>
      <c r="F51" s="292">
        <v>305540</v>
      </c>
      <c r="G51" s="293">
        <f t="shared" si="0"/>
        <v>95.723850132680013</v>
      </c>
    </row>
    <row r="52" spans="1:7">
      <c r="A52" s="291">
        <v>1989</v>
      </c>
      <c r="B52" s="292" t="s">
        <v>713</v>
      </c>
      <c r="C52" s="292">
        <v>411275</v>
      </c>
      <c r="D52" s="291">
        <v>1989</v>
      </c>
      <c r="E52" s="292">
        <v>18815</v>
      </c>
      <c r="F52" s="292">
        <v>392460</v>
      </c>
      <c r="G52" s="293">
        <f t="shared" si="0"/>
        <v>95.425202115372926</v>
      </c>
    </row>
    <row r="53" spans="1:7">
      <c r="A53" s="291"/>
      <c r="B53" s="292" t="s">
        <v>911</v>
      </c>
      <c r="C53" s="292">
        <v>403750</v>
      </c>
      <c r="D53" s="291"/>
      <c r="E53" s="292">
        <v>20549</v>
      </c>
      <c r="F53" s="292">
        <v>383201</v>
      </c>
      <c r="G53" s="293">
        <f t="shared" si="0"/>
        <v>94.910464396284837</v>
      </c>
    </row>
    <row r="54" spans="1:7">
      <c r="A54" s="291"/>
      <c r="B54" s="292" t="s">
        <v>912</v>
      </c>
      <c r="C54" s="292">
        <v>420818</v>
      </c>
      <c r="D54" s="291"/>
      <c r="E54" s="292">
        <v>23522</v>
      </c>
      <c r="F54" s="292">
        <v>397296</v>
      </c>
      <c r="G54" s="293">
        <f t="shared" si="0"/>
        <v>94.410410201084545</v>
      </c>
    </row>
    <row r="55" spans="1:7">
      <c r="A55" s="291"/>
      <c r="B55" s="292" t="s">
        <v>913</v>
      </c>
      <c r="C55" s="292">
        <v>433103</v>
      </c>
      <c r="D55" s="291"/>
      <c r="E55" s="292">
        <v>28031</v>
      </c>
      <c r="F55" s="292">
        <v>405072</v>
      </c>
      <c r="G55" s="293">
        <f t="shared" si="0"/>
        <v>93.527867504958408</v>
      </c>
    </row>
    <row r="56" spans="1:7">
      <c r="A56" s="291"/>
      <c r="B56" s="292" t="s">
        <v>914</v>
      </c>
      <c r="C56" s="292">
        <v>458704</v>
      </c>
      <c r="D56" s="291"/>
      <c r="E56" s="292">
        <v>34923</v>
      </c>
      <c r="F56" s="292">
        <v>423781</v>
      </c>
      <c r="G56" s="293">
        <f t="shared" si="0"/>
        <v>92.386593533084522</v>
      </c>
    </row>
    <row r="57" spans="1:7">
      <c r="A57" s="291"/>
      <c r="B57" s="292" t="s">
        <v>915</v>
      </c>
      <c r="C57" s="292">
        <v>490601</v>
      </c>
      <c r="D57" s="291"/>
      <c r="E57" s="292">
        <v>24941</v>
      </c>
      <c r="F57" s="292">
        <v>465660</v>
      </c>
      <c r="G57" s="293">
        <f t="shared" si="0"/>
        <v>94.916235392916036</v>
      </c>
    </row>
    <row r="58" spans="1:7">
      <c r="A58" s="291"/>
      <c r="B58" s="292" t="s">
        <v>916</v>
      </c>
      <c r="C58" s="292">
        <v>503363</v>
      </c>
      <c r="D58" s="291"/>
      <c r="E58" s="292">
        <v>19451</v>
      </c>
      <c r="F58" s="292">
        <v>483912</v>
      </c>
      <c r="G58" s="293">
        <f t="shared" si="0"/>
        <v>96.135790671940526</v>
      </c>
    </row>
    <row r="59" spans="1:7">
      <c r="A59" s="291"/>
      <c r="B59" s="292" t="s">
        <v>917</v>
      </c>
      <c r="C59" s="292">
        <v>393955</v>
      </c>
      <c r="D59" s="291"/>
      <c r="E59" s="292">
        <v>12781</v>
      </c>
      <c r="F59" s="292">
        <v>381174</v>
      </c>
      <c r="G59" s="293">
        <f t="shared" si="0"/>
        <v>96.755720831059392</v>
      </c>
    </row>
    <row r="60" spans="1:7">
      <c r="A60" s="291"/>
      <c r="B60" s="292" t="s">
        <v>918</v>
      </c>
      <c r="C60" s="292">
        <v>484105</v>
      </c>
      <c r="D60" s="291"/>
      <c r="E60" s="292">
        <v>18555</v>
      </c>
      <c r="F60" s="292">
        <v>465550</v>
      </c>
      <c r="G60" s="293">
        <f t="shared" si="0"/>
        <v>96.167153819935763</v>
      </c>
    </row>
    <row r="61" spans="1:7">
      <c r="A61" s="291"/>
      <c r="B61" s="292" t="s">
        <v>714</v>
      </c>
      <c r="C61" s="292">
        <v>529527</v>
      </c>
      <c r="D61" s="291"/>
      <c r="E61" s="292">
        <v>23040</v>
      </c>
      <c r="F61" s="292">
        <v>506487</v>
      </c>
      <c r="G61" s="293">
        <f t="shared" si="0"/>
        <v>95.64894707918576</v>
      </c>
    </row>
    <row r="62" spans="1:7">
      <c r="A62" s="291"/>
      <c r="B62" s="292" t="s">
        <v>715</v>
      </c>
      <c r="C62" s="292">
        <v>487417</v>
      </c>
      <c r="D62" s="291"/>
      <c r="E62" s="292">
        <v>18060</v>
      </c>
      <c r="F62" s="292">
        <v>469357</v>
      </c>
      <c r="G62" s="293">
        <f t="shared" si="0"/>
        <v>96.294753773462972</v>
      </c>
    </row>
    <row r="63" spans="1:7">
      <c r="A63" s="291"/>
      <c r="B63" s="292" t="s">
        <v>716</v>
      </c>
      <c r="C63" s="292">
        <v>340114</v>
      </c>
      <c r="D63" s="291"/>
      <c r="E63" s="292">
        <v>14137</v>
      </c>
      <c r="F63" s="292">
        <v>325977</v>
      </c>
      <c r="G63" s="293">
        <f t="shared" si="0"/>
        <v>95.843452489459409</v>
      </c>
    </row>
    <row r="64" spans="1:7">
      <c r="A64" s="291">
        <v>1990</v>
      </c>
      <c r="B64" s="292" t="s">
        <v>713</v>
      </c>
      <c r="C64" s="292">
        <v>451877</v>
      </c>
      <c r="D64" s="291">
        <v>1990</v>
      </c>
      <c r="E64" s="292">
        <v>21359</v>
      </c>
      <c r="F64" s="292">
        <v>430518</v>
      </c>
      <c r="G64" s="293">
        <f t="shared" si="0"/>
        <v>95.273271266295907</v>
      </c>
    </row>
    <row r="65" spans="1:7">
      <c r="A65" s="291"/>
      <c r="B65" s="292" t="s">
        <v>911</v>
      </c>
      <c r="C65" s="292">
        <v>425006</v>
      </c>
      <c r="D65" s="291"/>
      <c r="E65" s="292">
        <v>20088</v>
      </c>
      <c r="F65" s="292">
        <v>404908</v>
      </c>
      <c r="G65" s="293">
        <f t="shared" si="0"/>
        <v>95.271125584109413</v>
      </c>
    </row>
    <row r="66" spans="1:7">
      <c r="A66" s="291"/>
      <c r="B66" s="292" t="s">
        <v>912</v>
      </c>
      <c r="C66" s="292">
        <v>461536</v>
      </c>
      <c r="D66" s="291"/>
      <c r="E66" s="292">
        <v>22494</v>
      </c>
      <c r="F66" s="292">
        <v>439042</v>
      </c>
      <c r="G66" s="293">
        <f t="shared" si="0"/>
        <v>95.126274006794702</v>
      </c>
    </row>
    <row r="67" spans="1:7">
      <c r="A67" s="291"/>
      <c r="B67" s="292" t="s">
        <v>913</v>
      </c>
      <c r="C67" s="292">
        <v>422770</v>
      </c>
      <c r="D67" s="291"/>
      <c r="E67" s="292">
        <v>26853</v>
      </c>
      <c r="F67" s="292">
        <v>395917</v>
      </c>
      <c r="G67" s="293">
        <f t="shared" si="0"/>
        <v>93.648319417177177</v>
      </c>
    </row>
    <row r="68" spans="1:7">
      <c r="A68" s="291"/>
      <c r="B68" s="292" t="s">
        <v>914</v>
      </c>
      <c r="C68" s="292">
        <v>486816</v>
      </c>
      <c r="D68" s="291"/>
      <c r="E68" s="292">
        <v>37086</v>
      </c>
      <c r="F68" s="292">
        <v>449730</v>
      </c>
      <c r="G68" s="293">
        <f t="shared" ref="G68:G131" si="1">+F68/C68*100</f>
        <v>92.381926641688025</v>
      </c>
    </row>
    <row r="69" spans="1:7">
      <c r="A69" s="291"/>
      <c r="B69" s="292" t="s">
        <v>915</v>
      </c>
      <c r="C69" s="292">
        <v>479797</v>
      </c>
      <c r="D69" s="291"/>
      <c r="E69" s="292">
        <v>25174</v>
      </c>
      <c r="F69" s="292">
        <v>454624</v>
      </c>
      <c r="G69" s="293">
        <f t="shared" si="1"/>
        <v>94.753406128008294</v>
      </c>
    </row>
    <row r="70" spans="1:7">
      <c r="A70" s="291"/>
      <c r="B70" s="292" t="s">
        <v>916</v>
      </c>
      <c r="C70" s="292">
        <v>541353</v>
      </c>
      <c r="D70" s="291"/>
      <c r="E70" s="292">
        <v>20538</v>
      </c>
      <c r="F70" s="292">
        <v>520815</v>
      </c>
      <c r="G70" s="293">
        <f t="shared" si="1"/>
        <v>96.206172312705391</v>
      </c>
    </row>
    <row r="71" spans="1:7">
      <c r="A71" s="291"/>
      <c r="B71" s="292" t="s">
        <v>917</v>
      </c>
      <c r="C71" s="292">
        <v>393535</v>
      </c>
      <c r="D71" s="291"/>
      <c r="E71" s="292">
        <v>14049</v>
      </c>
      <c r="F71" s="292">
        <v>379486</v>
      </c>
      <c r="G71" s="293">
        <f t="shared" si="1"/>
        <v>96.430050694347386</v>
      </c>
    </row>
    <row r="72" spans="1:7">
      <c r="A72" s="291"/>
      <c r="B72" s="292" t="s">
        <v>918</v>
      </c>
      <c r="C72" s="292">
        <v>451898</v>
      </c>
      <c r="D72" s="291"/>
      <c r="E72" s="292">
        <v>21266</v>
      </c>
      <c r="F72" s="292">
        <v>430632</v>
      </c>
      <c r="G72" s="293">
        <f t="shared" si="1"/>
        <v>95.29407078588531</v>
      </c>
    </row>
    <row r="73" spans="1:7">
      <c r="A73" s="291"/>
      <c r="B73" s="292" t="s">
        <v>714</v>
      </c>
      <c r="C73" s="292">
        <v>557694</v>
      </c>
      <c r="D73" s="291"/>
      <c r="E73" s="292">
        <v>28680</v>
      </c>
      <c r="F73" s="292">
        <v>529014</v>
      </c>
      <c r="G73" s="293">
        <f t="shared" si="1"/>
        <v>94.857394915491284</v>
      </c>
    </row>
    <row r="74" spans="1:7">
      <c r="A74" s="291"/>
      <c r="B74" s="292" t="s">
        <v>715</v>
      </c>
      <c r="C74" s="292">
        <v>505586</v>
      </c>
      <c r="D74" s="291"/>
      <c r="E74" s="292">
        <v>25227</v>
      </c>
      <c r="F74" s="292">
        <v>480359</v>
      </c>
      <c r="G74" s="293">
        <f t="shared" si="1"/>
        <v>95.010344432005638</v>
      </c>
    </row>
    <row r="75" spans="1:7">
      <c r="A75" s="291"/>
      <c r="B75" s="292" t="s">
        <v>716</v>
      </c>
      <c r="C75" s="292">
        <v>354805</v>
      </c>
      <c r="D75" s="291"/>
      <c r="E75" s="292">
        <v>18200</v>
      </c>
      <c r="F75" s="292">
        <v>336605</v>
      </c>
      <c r="G75" s="293">
        <f t="shared" si="1"/>
        <v>94.87042178097829</v>
      </c>
    </row>
    <row r="76" spans="1:7">
      <c r="A76" s="291">
        <v>1991</v>
      </c>
      <c r="B76" s="292" t="s">
        <v>713</v>
      </c>
      <c r="C76" s="292">
        <v>471371</v>
      </c>
      <c r="D76" s="291">
        <v>1991</v>
      </c>
      <c r="E76" s="292">
        <v>27505</v>
      </c>
      <c r="F76" s="292">
        <v>443866</v>
      </c>
      <c r="G76" s="293">
        <f t="shared" si="1"/>
        <v>94.16489347032379</v>
      </c>
    </row>
    <row r="77" spans="1:7">
      <c r="A77" s="291"/>
      <c r="B77" s="292" t="s">
        <v>911</v>
      </c>
      <c r="C77" s="292">
        <v>400428</v>
      </c>
      <c r="D77" s="291"/>
      <c r="E77" s="292">
        <v>21571</v>
      </c>
      <c r="F77" s="292">
        <v>378857</v>
      </c>
      <c r="G77" s="293">
        <f t="shared" si="1"/>
        <v>94.613014074939812</v>
      </c>
    </row>
    <row r="78" spans="1:7">
      <c r="A78" s="291"/>
      <c r="B78" s="292" t="s">
        <v>912</v>
      </c>
      <c r="C78" s="292">
        <v>377372</v>
      </c>
      <c r="D78" s="291"/>
      <c r="E78" s="292">
        <v>20518</v>
      </c>
      <c r="F78" s="292">
        <v>356854</v>
      </c>
      <c r="G78" s="293">
        <f t="shared" si="1"/>
        <v>94.562924647297635</v>
      </c>
    </row>
    <row r="79" spans="1:7">
      <c r="A79" s="291"/>
      <c r="B79" s="292" t="s">
        <v>913</v>
      </c>
      <c r="C79" s="292">
        <v>490147</v>
      </c>
      <c r="D79" s="291"/>
      <c r="E79" s="292">
        <v>28618</v>
      </c>
      <c r="F79" s="292">
        <v>461529</v>
      </c>
      <c r="G79" s="293">
        <f t="shared" si="1"/>
        <v>94.161343433704587</v>
      </c>
    </row>
    <row r="80" spans="1:7">
      <c r="A80" s="291"/>
      <c r="B80" s="292" t="s">
        <v>914</v>
      </c>
      <c r="C80" s="292">
        <v>493726</v>
      </c>
      <c r="D80" s="291"/>
      <c r="E80" s="292">
        <v>31119</v>
      </c>
      <c r="F80" s="292">
        <v>462607</v>
      </c>
      <c r="G80" s="293">
        <f t="shared" si="1"/>
        <v>93.697111353260723</v>
      </c>
    </row>
    <row r="81" spans="1:7">
      <c r="A81" s="291"/>
      <c r="B81" s="292" t="s">
        <v>915</v>
      </c>
      <c r="C81" s="292">
        <v>457632</v>
      </c>
      <c r="D81" s="291"/>
      <c r="E81" s="292">
        <v>22387</v>
      </c>
      <c r="F81" s="292">
        <v>435245</v>
      </c>
      <c r="G81" s="293">
        <f t="shared" si="1"/>
        <v>95.10807810642612</v>
      </c>
    </row>
    <row r="82" spans="1:7">
      <c r="A82" s="291"/>
      <c r="B82" s="292" t="s">
        <v>916</v>
      </c>
      <c r="C82" s="292">
        <v>558409</v>
      </c>
      <c r="D82" s="291"/>
      <c r="E82" s="292">
        <v>21266</v>
      </c>
      <c r="F82" s="292">
        <v>537143</v>
      </c>
      <c r="G82" s="293">
        <f t="shared" si="1"/>
        <v>96.191680291685842</v>
      </c>
    </row>
    <row r="83" spans="1:7">
      <c r="A83" s="291"/>
      <c r="B83" s="292" t="s">
        <v>917</v>
      </c>
      <c r="C83" s="292">
        <v>379534</v>
      </c>
      <c r="D83" s="291"/>
      <c r="E83" s="292">
        <v>13260</v>
      </c>
      <c r="F83" s="292">
        <v>366274</v>
      </c>
      <c r="G83" s="293">
        <f t="shared" si="1"/>
        <v>96.506241865023952</v>
      </c>
    </row>
    <row r="84" spans="1:7">
      <c r="A84" s="291"/>
      <c r="B84" s="292" t="s">
        <v>918</v>
      </c>
      <c r="C84" s="292">
        <v>471104</v>
      </c>
      <c r="D84" s="291"/>
      <c r="E84" s="292">
        <v>20723</v>
      </c>
      <c r="F84" s="292">
        <v>450381</v>
      </c>
      <c r="G84" s="293">
        <f t="shared" si="1"/>
        <v>95.601183602771371</v>
      </c>
    </row>
    <row r="85" spans="1:7">
      <c r="A85" s="291"/>
      <c r="B85" s="292" t="s">
        <v>714</v>
      </c>
      <c r="C85" s="292">
        <v>578999</v>
      </c>
      <c r="D85" s="291"/>
      <c r="E85" s="292">
        <v>29201</v>
      </c>
      <c r="F85" s="292">
        <v>549798</v>
      </c>
      <c r="G85" s="293">
        <f t="shared" si="1"/>
        <v>94.956640685044363</v>
      </c>
    </row>
    <row r="86" spans="1:7">
      <c r="A86" s="291"/>
      <c r="B86" s="292" t="s">
        <v>715</v>
      </c>
      <c r="C86" s="292">
        <v>485663</v>
      </c>
      <c r="D86" s="291"/>
      <c r="E86" s="292">
        <v>25859</v>
      </c>
      <c r="F86" s="292">
        <v>459804</v>
      </c>
      <c r="G86" s="293">
        <f t="shared" si="1"/>
        <v>94.675526033484118</v>
      </c>
    </row>
    <row r="87" spans="1:7">
      <c r="A87" s="291"/>
      <c r="B87" s="292" t="s">
        <v>716</v>
      </c>
      <c r="C87" s="292">
        <v>358133</v>
      </c>
      <c r="D87" s="291"/>
      <c r="E87" s="292">
        <v>18501</v>
      </c>
      <c r="F87" s="292">
        <v>339632</v>
      </c>
      <c r="G87" s="293">
        <f t="shared" si="1"/>
        <v>94.834042101677312</v>
      </c>
    </row>
    <row r="88" spans="1:7">
      <c r="A88" s="291">
        <v>1992</v>
      </c>
      <c r="B88" s="292" t="s">
        <v>713</v>
      </c>
      <c r="C88" s="292">
        <v>464106</v>
      </c>
      <c r="D88" s="291">
        <v>1992</v>
      </c>
      <c r="E88" s="292">
        <v>26290</v>
      </c>
      <c r="F88" s="292">
        <v>437816</v>
      </c>
      <c r="G88" s="293">
        <f t="shared" si="1"/>
        <v>94.335345804622222</v>
      </c>
    </row>
    <row r="89" spans="1:7">
      <c r="A89" s="291"/>
      <c r="B89" s="292" t="s">
        <v>911</v>
      </c>
      <c r="C89" s="292">
        <v>429520</v>
      </c>
      <c r="D89" s="291"/>
      <c r="E89" s="292">
        <v>21541</v>
      </c>
      <c r="F89" s="292">
        <v>407979</v>
      </c>
      <c r="G89" s="293">
        <f t="shared" si="1"/>
        <v>94.984866828087164</v>
      </c>
    </row>
    <row r="90" spans="1:7">
      <c r="A90" s="291"/>
      <c r="B90" s="292" t="s">
        <v>912</v>
      </c>
      <c r="C90" s="292">
        <v>432572</v>
      </c>
      <c r="D90" s="291"/>
      <c r="E90" s="292">
        <v>20649</v>
      </c>
      <c r="F90" s="292">
        <v>411923</v>
      </c>
      <c r="G90" s="293">
        <f t="shared" si="1"/>
        <v>95.226459410225345</v>
      </c>
    </row>
    <row r="91" spans="1:7">
      <c r="A91" s="291"/>
      <c r="B91" s="292" t="s">
        <v>913</v>
      </c>
      <c r="C91" s="292">
        <v>429510</v>
      </c>
      <c r="D91" s="291"/>
      <c r="E91" s="292">
        <v>25475</v>
      </c>
      <c r="F91" s="292">
        <v>404035</v>
      </c>
      <c r="G91" s="293">
        <f t="shared" si="1"/>
        <v>94.068822611813459</v>
      </c>
    </row>
    <row r="92" spans="1:7">
      <c r="A92" s="291"/>
      <c r="B92" s="292" t="s">
        <v>914</v>
      </c>
      <c r="C92" s="292">
        <v>430848</v>
      </c>
      <c r="D92" s="291"/>
      <c r="E92" s="292">
        <v>29174</v>
      </c>
      <c r="F92" s="292">
        <v>401674</v>
      </c>
      <c r="G92" s="293">
        <f t="shared" si="1"/>
        <v>93.228702465834829</v>
      </c>
    </row>
    <row r="93" spans="1:7">
      <c r="A93" s="291"/>
      <c r="B93" s="292" t="s">
        <v>915</v>
      </c>
      <c r="C93" s="292">
        <v>449873</v>
      </c>
      <c r="D93" s="291"/>
      <c r="E93" s="292">
        <v>24230</v>
      </c>
      <c r="F93" s="292">
        <v>425643</v>
      </c>
      <c r="G93" s="293">
        <f t="shared" si="1"/>
        <v>94.614035516690265</v>
      </c>
    </row>
    <row r="94" spans="1:7">
      <c r="A94" s="291"/>
      <c r="B94" s="292" t="s">
        <v>916</v>
      </c>
      <c r="C94" s="292">
        <v>543359</v>
      </c>
      <c r="D94" s="291"/>
      <c r="E94" s="292">
        <v>24397</v>
      </c>
      <c r="F94" s="292">
        <v>518962</v>
      </c>
      <c r="G94" s="293">
        <f t="shared" si="1"/>
        <v>95.509966707094208</v>
      </c>
    </row>
    <row r="95" spans="1:7">
      <c r="A95" s="291"/>
      <c r="B95" s="292" t="s">
        <v>917</v>
      </c>
      <c r="C95" s="292">
        <v>332436</v>
      </c>
      <c r="D95" s="291"/>
      <c r="E95" s="292">
        <v>13417</v>
      </c>
      <c r="F95" s="292">
        <v>319019</v>
      </c>
      <c r="G95" s="293">
        <f t="shared" si="1"/>
        <v>95.964035182711854</v>
      </c>
    </row>
    <row r="96" spans="1:7">
      <c r="A96" s="291"/>
      <c r="B96" s="292" t="s">
        <v>918</v>
      </c>
      <c r="C96" s="292">
        <v>448953</v>
      </c>
      <c r="D96" s="291"/>
      <c r="E96" s="292">
        <v>23104</v>
      </c>
      <c r="F96" s="292">
        <v>425849</v>
      </c>
      <c r="G96" s="293">
        <f t="shared" si="1"/>
        <v>94.853804295772605</v>
      </c>
    </row>
    <row r="97" spans="1:7">
      <c r="A97" s="291"/>
      <c r="B97" s="292" t="s">
        <v>714</v>
      </c>
      <c r="C97" s="292">
        <v>480634</v>
      </c>
      <c r="D97" s="291"/>
      <c r="E97" s="292">
        <v>29715</v>
      </c>
      <c r="F97" s="292">
        <v>450919</v>
      </c>
      <c r="G97" s="293">
        <f t="shared" si="1"/>
        <v>93.8175409979319</v>
      </c>
    </row>
    <row r="98" spans="1:7">
      <c r="A98" s="291"/>
      <c r="B98" s="292" t="s">
        <v>715</v>
      </c>
      <c r="C98" s="292">
        <v>407397</v>
      </c>
      <c r="D98" s="291"/>
      <c r="E98" s="292">
        <v>27072</v>
      </c>
      <c r="F98" s="292">
        <v>380325</v>
      </c>
      <c r="G98" s="293">
        <f t="shared" si="1"/>
        <v>93.354884792966075</v>
      </c>
    </row>
    <row r="99" spans="1:7">
      <c r="A99" s="291"/>
      <c r="B99" s="292" t="s">
        <v>716</v>
      </c>
      <c r="C99" s="292">
        <v>307587</v>
      </c>
      <c r="D99" s="291"/>
      <c r="E99" s="292">
        <v>19678</v>
      </c>
      <c r="F99" s="292">
        <v>287909</v>
      </c>
      <c r="G99" s="293">
        <f t="shared" si="1"/>
        <v>93.602460442086297</v>
      </c>
    </row>
    <row r="100" spans="1:7">
      <c r="A100" s="291">
        <v>1993</v>
      </c>
      <c r="B100" s="292" t="s">
        <v>713</v>
      </c>
      <c r="C100" s="292">
        <v>351466</v>
      </c>
      <c r="D100" s="291">
        <v>1993</v>
      </c>
      <c r="E100" s="292">
        <v>21863</v>
      </c>
      <c r="F100" s="292">
        <v>329603</v>
      </c>
      <c r="G100" s="293">
        <f t="shared" si="1"/>
        <v>93.779483648489474</v>
      </c>
    </row>
    <row r="101" spans="1:7">
      <c r="A101" s="291"/>
      <c r="B101" s="292" t="s">
        <v>911</v>
      </c>
      <c r="C101" s="292">
        <v>342064</v>
      </c>
      <c r="D101" s="291"/>
      <c r="E101" s="292">
        <v>18714</v>
      </c>
      <c r="F101" s="292">
        <v>323350</v>
      </c>
      <c r="G101" s="293">
        <f t="shared" si="1"/>
        <v>94.529093970718918</v>
      </c>
    </row>
    <row r="102" spans="1:7">
      <c r="A102" s="291"/>
      <c r="B102" s="292" t="s">
        <v>912</v>
      </c>
      <c r="C102" s="292">
        <v>364715</v>
      </c>
      <c r="D102" s="291"/>
      <c r="E102" s="292">
        <v>18660</v>
      </c>
      <c r="F102" s="292">
        <v>346055</v>
      </c>
      <c r="G102" s="293">
        <f t="shared" si="1"/>
        <v>94.883676295189389</v>
      </c>
    </row>
    <row r="103" spans="1:7">
      <c r="A103" s="291"/>
      <c r="B103" s="292" t="s">
        <v>913</v>
      </c>
      <c r="C103" s="292">
        <v>363673</v>
      </c>
      <c r="D103" s="291"/>
      <c r="E103" s="292">
        <v>21072</v>
      </c>
      <c r="F103" s="292">
        <v>342601</v>
      </c>
      <c r="G103" s="293">
        <f t="shared" si="1"/>
        <v>94.205783767285439</v>
      </c>
    </row>
    <row r="104" spans="1:7">
      <c r="A104" s="291"/>
      <c r="B104" s="292" t="s">
        <v>914</v>
      </c>
      <c r="C104" s="292">
        <v>357681</v>
      </c>
      <c r="D104" s="291"/>
      <c r="E104" s="292">
        <v>19192</v>
      </c>
      <c r="F104" s="292">
        <v>338489</v>
      </c>
      <c r="G104" s="293">
        <f t="shared" si="1"/>
        <v>94.634324999091362</v>
      </c>
    </row>
    <row r="105" spans="1:7">
      <c r="A105" s="291"/>
      <c r="B105" s="292" t="s">
        <v>915</v>
      </c>
      <c r="C105" s="292">
        <v>416454</v>
      </c>
      <c r="D105" s="291"/>
      <c r="E105" s="292">
        <v>18872</v>
      </c>
      <c r="F105" s="292">
        <v>397582</v>
      </c>
      <c r="G105" s="293">
        <f t="shared" si="1"/>
        <v>95.468407074971068</v>
      </c>
    </row>
    <row r="106" spans="1:7">
      <c r="A106" s="291"/>
      <c r="B106" s="292" t="s">
        <v>916</v>
      </c>
      <c r="C106" s="292">
        <v>486127</v>
      </c>
      <c r="D106" s="291"/>
      <c r="E106" s="292">
        <v>16296</v>
      </c>
      <c r="F106" s="292">
        <v>469831</v>
      </c>
      <c r="G106" s="293">
        <f t="shared" si="1"/>
        <v>96.647789569392359</v>
      </c>
    </row>
    <row r="107" spans="1:7">
      <c r="A107" s="291"/>
      <c r="B107" s="292" t="s">
        <v>917</v>
      </c>
      <c r="C107" s="292">
        <v>354804</v>
      </c>
      <c r="D107" s="291"/>
      <c r="E107" s="292">
        <v>11406</v>
      </c>
      <c r="F107" s="292">
        <v>343398</v>
      </c>
      <c r="G107" s="293">
        <f t="shared" si="1"/>
        <v>96.785267358879835</v>
      </c>
    </row>
    <row r="108" spans="1:7">
      <c r="A108" s="291"/>
      <c r="B108" s="292" t="s">
        <v>918</v>
      </c>
      <c r="C108" s="292">
        <v>432878</v>
      </c>
      <c r="D108" s="291"/>
      <c r="E108" s="292">
        <v>20560</v>
      </c>
      <c r="F108" s="292">
        <v>412318</v>
      </c>
      <c r="G108" s="293">
        <f t="shared" si="1"/>
        <v>95.250393875410623</v>
      </c>
    </row>
    <row r="109" spans="1:7">
      <c r="A109" s="291"/>
      <c r="B109" s="292" t="s">
        <v>714</v>
      </c>
      <c r="C109" s="292">
        <v>453371</v>
      </c>
      <c r="D109" s="291"/>
      <c r="E109" s="292">
        <v>21366</v>
      </c>
      <c r="F109" s="292">
        <v>432005</v>
      </c>
      <c r="G109" s="293">
        <f t="shared" si="1"/>
        <v>95.287303334355315</v>
      </c>
    </row>
    <row r="110" spans="1:7">
      <c r="A110" s="291"/>
      <c r="B110" s="292" t="s">
        <v>715</v>
      </c>
      <c r="C110" s="292">
        <v>416521</v>
      </c>
      <c r="D110" s="291"/>
      <c r="E110" s="292">
        <v>19141</v>
      </c>
      <c r="F110" s="292">
        <v>397380</v>
      </c>
      <c r="G110" s="293">
        <f t="shared" si="1"/>
        <v>95.404553431879791</v>
      </c>
    </row>
    <row r="111" spans="1:7">
      <c r="A111" s="291"/>
      <c r="B111" s="292" t="s">
        <v>716</v>
      </c>
      <c r="C111" s="292">
        <v>315033</v>
      </c>
      <c r="D111" s="291"/>
      <c r="E111" s="292">
        <v>15098</v>
      </c>
      <c r="F111" s="292">
        <v>299935</v>
      </c>
      <c r="G111" s="293">
        <f t="shared" si="1"/>
        <v>95.207486199858423</v>
      </c>
    </row>
    <row r="112" spans="1:7">
      <c r="A112" s="291">
        <v>1994</v>
      </c>
      <c r="B112" s="292" t="s">
        <v>713</v>
      </c>
      <c r="C112" s="292">
        <v>390421</v>
      </c>
      <c r="D112" s="291">
        <v>1994</v>
      </c>
      <c r="E112" s="292">
        <v>15894</v>
      </c>
      <c r="F112" s="292">
        <v>374527</v>
      </c>
      <c r="G112" s="293">
        <f t="shared" si="1"/>
        <v>95.929009966164728</v>
      </c>
    </row>
    <row r="113" spans="1:7">
      <c r="A113" s="291"/>
      <c r="B113" s="292" t="s">
        <v>911</v>
      </c>
      <c r="C113" s="292">
        <v>417181</v>
      </c>
      <c r="D113" s="291"/>
      <c r="E113" s="292">
        <v>15555</v>
      </c>
      <c r="F113" s="292">
        <v>401626</v>
      </c>
      <c r="G113" s="293">
        <f t="shared" si="1"/>
        <v>96.271402580654438</v>
      </c>
    </row>
    <row r="114" spans="1:7">
      <c r="A114" s="291"/>
      <c r="B114" s="292" t="s">
        <v>912</v>
      </c>
      <c r="C114" s="292">
        <v>488719</v>
      </c>
      <c r="D114" s="291"/>
      <c r="E114" s="292">
        <v>15658</v>
      </c>
      <c r="F114" s="292">
        <v>473061</v>
      </c>
      <c r="G114" s="293">
        <f t="shared" si="1"/>
        <v>96.796113922315271</v>
      </c>
    </row>
    <row r="115" spans="1:7">
      <c r="A115" s="291"/>
      <c r="B115" s="292" t="s">
        <v>913</v>
      </c>
      <c r="C115" s="292">
        <v>469129</v>
      </c>
      <c r="D115" s="291"/>
      <c r="E115" s="292">
        <v>13576</v>
      </c>
      <c r="F115" s="292">
        <v>455553</v>
      </c>
      <c r="G115" s="293">
        <f t="shared" si="1"/>
        <v>97.106126459886298</v>
      </c>
    </row>
    <row r="116" spans="1:7">
      <c r="A116" s="291"/>
      <c r="B116" s="292" t="s">
        <v>914</v>
      </c>
      <c r="C116" s="292">
        <v>502389</v>
      </c>
      <c r="D116" s="291"/>
      <c r="E116" s="292">
        <v>14364</v>
      </c>
      <c r="F116" s="292">
        <v>488025</v>
      </c>
      <c r="G116" s="293">
        <f t="shared" si="1"/>
        <v>97.140860966302995</v>
      </c>
    </row>
    <row r="117" spans="1:7">
      <c r="A117" s="291"/>
      <c r="B117" s="292" t="s">
        <v>915</v>
      </c>
      <c r="C117" s="292">
        <v>517420</v>
      </c>
      <c r="D117" s="291"/>
      <c r="E117" s="292">
        <v>17464</v>
      </c>
      <c r="F117" s="292">
        <v>499956</v>
      </c>
      <c r="G117" s="293">
        <f t="shared" si="1"/>
        <v>96.624792238413676</v>
      </c>
    </row>
    <row r="118" spans="1:7">
      <c r="A118" s="291"/>
      <c r="B118" s="292" t="s">
        <v>916</v>
      </c>
      <c r="C118" s="292">
        <v>562624</v>
      </c>
      <c r="D118" s="291"/>
      <c r="E118" s="292">
        <v>17134</v>
      </c>
      <c r="F118" s="292">
        <v>545490</v>
      </c>
      <c r="G118" s="293">
        <f t="shared" si="1"/>
        <v>96.954626891138659</v>
      </c>
    </row>
    <row r="119" spans="1:7">
      <c r="A119" s="291"/>
      <c r="B119" s="292" t="s">
        <v>917</v>
      </c>
      <c r="C119" s="292">
        <v>465531</v>
      </c>
      <c r="D119" s="291"/>
      <c r="E119" s="292">
        <v>13131</v>
      </c>
      <c r="F119" s="292">
        <v>452400</v>
      </c>
      <c r="G119" s="293">
        <f t="shared" si="1"/>
        <v>97.179350032543482</v>
      </c>
    </row>
    <row r="120" spans="1:7">
      <c r="A120" s="291"/>
      <c r="B120" s="292" t="s">
        <v>918</v>
      </c>
      <c r="C120" s="292">
        <v>555392</v>
      </c>
      <c r="D120" s="291"/>
      <c r="E120" s="292">
        <v>20866</v>
      </c>
      <c r="F120" s="292">
        <v>534526</v>
      </c>
      <c r="G120" s="293">
        <f t="shared" si="1"/>
        <v>96.243013943304916</v>
      </c>
    </row>
    <row r="121" spans="1:7">
      <c r="A121" s="291"/>
      <c r="B121" s="292" t="s">
        <v>714</v>
      </c>
      <c r="C121" s="292">
        <v>605697</v>
      </c>
      <c r="D121" s="291"/>
      <c r="E121" s="292">
        <v>24062</v>
      </c>
      <c r="F121" s="292">
        <v>581635</v>
      </c>
      <c r="G121" s="293">
        <f t="shared" si="1"/>
        <v>96.02738663060903</v>
      </c>
    </row>
    <row r="122" spans="1:7">
      <c r="A122" s="291"/>
      <c r="B122" s="292" t="s">
        <v>715</v>
      </c>
      <c r="C122" s="292">
        <v>588836</v>
      </c>
      <c r="D122" s="291"/>
      <c r="E122" s="292">
        <v>20371</v>
      </c>
      <c r="F122" s="292">
        <v>568465</v>
      </c>
      <c r="G122" s="293">
        <f t="shared" si="1"/>
        <v>96.540462879307654</v>
      </c>
    </row>
    <row r="123" spans="1:7">
      <c r="A123" s="291"/>
      <c r="B123" s="292" t="s">
        <v>716</v>
      </c>
      <c r="C123" s="292">
        <v>477263</v>
      </c>
      <c r="D123" s="291"/>
      <c r="E123" s="292">
        <v>16213</v>
      </c>
      <c r="F123" s="292">
        <v>461050</v>
      </c>
      <c r="G123" s="293">
        <f t="shared" si="1"/>
        <v>96.602921240490048</v>
      </c>
    </row>
    <row r="124" spans="1:7">
      <c r="A124" s="291">
        <v>1995</v>
      </c>
      <c r="B124" s="292" t="s">
        <v>713</v>
      </c>
      <c r="C124" s="292">
        <v>566068</v>
      </c>
      <c r="D124" s="291">
        <v>1995</v>
      </c>
      <c r="E124" s="292">
        <v>30478</v>
      </c>
      <c r="F124" s="292">
        <v>535590</v>
      </c>
      <c r="G124" s="293">
        <f t="shared" si="1"/>
        <v>94.615841206356833</v>
      </c>
    </row>
    <row r="125" spans="1:7">
      <c r="A125" s="291"/>
      <c r="B125" s="292" t="s">
        <v>911</v>
      </c>
      <c r="C125" s="292">
        <v>524276</v>
      </c>
      <c r="D125" s="291"/>
      <c r="E125" s="292">
        <v>30282</v>
      </c>
      <c r="F125" s="292">
        <v>493994</v>
      </c>
      <c r="G125" s="293">
        <f t="shared" si="1"/>
        <v>94.224034668762258</v>
      </c>
    </row>
    <row r="126" spans="1:7">
      <c r="A126" s="291"/>
      <c r="B126" s="292" t="s">
        <v>912</v>
      </c>
      <c r="C126" s="292">
        <v>621367</v>
      </c>
      <c r="D126" s="291"/>
      <c r="E126" s="292">
        <v>37543</v>
      </c>
      <c r="F126" s="292">
        <v>583824</v>
      </c>
      <c r="G126" s="293">
        <f t="shared" si="1"/>
        <v>93.957999056918055</v>
      </c>
    </row>
    <row r="127" spans="1:7">
      <c r="A127" s="291"/>
      <c r="B127" s="292" t="s">
        <v>913</v>
      </c>
      <c r="C127" s="292">
        <v>527485</v>
      </c>
      <c r="D127" s="291"/>
      <c r="E127" s="292">
        <v>32151</v>
      </c>
      <c r="F127" s="292">
        <v>495334</v>
      </c>
      <c r="G127" s="293">
        <f t="shared" si="1"/>
        <v>93.904850374892177</v>
      </c>
    </row>
    <row r="128" spans="1:7">
      <c r="A128" s="291"/>
      <c r="B128" s="292" t="s">
        <v>914</v>
      </c>
      <c r="C128" s="292">
        <v>645475</v>
      </c>
      <c r="D128" s="291"/>
      <c r="E128" s="292">
        <v>33130</v>
      </c>
      <c r="F128" s="292">
        <v>612345</v>
      </c>
      <c r="G128" s="293">
        <f t="shared" si="1"/>
        <v>94.867345753127537</v>
      </c>
    </row>
    <row r="129" spans="1:7">
      <c r="A129" s="291"/>
      <c r="B129" s="292" t="s">
        <v>915</v>
      </c>
      <c r="C129" s="292">
        <v>628131</v>
      </c>
      <c r="D129" s="291"/>
      <c r="E129" s="292">
        <v>28451</v>
      </c>
      <c r="F129" s="292">
        <v>599680</v>
      </c>
      <c r="G129" s="293">
        <f t="shared" si="1"/>
        <v>95.470530828760246</v>
      </c>
    </row>
    <row r="130" spans="1:7">
      <c r="A130" s="291"/>
      <c r="B130" s="292" t="s">
        <v>916</v>
      </c>
      <c r="C130" s="292">
        <v>656557</v>
      </c>
      <c r="D130" s="291"/>
      <c r="E130" s="292">
        <v>25432</v>
      </c>
      <c r="F130" s="292">
        <v>631125</v>
      </c>
      <c r="G130" s="293">
        <f t="shared" si="1"/>
        <v>96.126459698091722</v>
      </c>
    </row>
    <row r="131" spans="1:7">
      <c r="A131" s="291"/>
      <c r="B131" s="292" t="s">
        <v>917</v>
      </c>
      <c r="C131" s="292">
        <v>558950</v>
      </c>
      <c r="D131" s="291"/>
      <c r="E131" s="292">
        <v>20269</v>
      </c>
      <c r="F131" s="292">
        <v>538681</v>
      </c>
      <c r="G131" s="293">
        <f t="shared" si="1"/>
        <v>96.373736470167287</v>
      </c>
    </row>
    <row r="132" spans="1:7">
      <c r="A132" s="291"/>
      <c r="B132" s="292" t="s">
        <v>918</v>
      </c>
      <c r="C132" s="292">
        <v>628658</v>
      </c>
      <c r="D132" s="291"/>
      <c r="E132" s="292">
        <v>30984</v>
      </c>
      <c r="F132" s="292">
        <v>597674</v>
      </c>
      <c r="G132" s="293">
        <f t="shared" ref="G132:G195" si="2">+F132/C132*100</f>
        <v>95.071406074527005</v>
      </c>
    </row>
    <row r="133" spans="1:7">
      <c r="A133" s="291"/>
      <c r="B133" s="292" t="s">
        <v>714</v>
      </c>
      <c r="C133" s="292">
        <v>734400</v>
      </c>
      <c r="D133" s="291"/>
      <c r="E133" s="292">
        <v>38174</v>
      </c>
      <c r="F133" s="292">
        <v>696226</v>
      </c>
      <c r="G133" s="293">
        <f t="shared" si="2"/>
        <v>94.802015250544656</v>
      </c>
    </row>
    <row r="134" spans="1:7">
      <c r="A134" s="291"/>
      <c r="B134" s="292" t="s">
        <v>715</v>
      </c>
      <c r="C134" s="292">
        <v>688889</v>
      </c>
      <c r="D134" s="291"/>
      <c r="E134" s="292">
        <v>33944</v>
      </c>
      <c r="F134" s="292">
        <v>654945</v>
      </c>
      <c r="G134" s="293">
        <f t="shared" si="2"/>
        <v>95.072645956024843</v>
      </c>
    </row>
    <row r="135" spans="1:7">
      <c r="A135" s="291"/>
      <c r="B135" s="292" t="s">
        <v>716</v>
      </c>
      <c r="C135" s="292">
        <v>549838</v>
      </c>
      <c r="D135" s="291"/>
      <c r="E135" s="292">
        <v>26209</v>
      </c>
      <c r="F135" s="292">
        <v>523629</v>
      </c>
      <c r="G135" s="293">
        <f t="shared" si="2"/>
        <v>95.23332326976309</v>
      </c>
    </row>
    <row r="136" spans="1:7">
      <c r="A136" s="291">
        <v>1996</v>
      </c>
      <c r="B136" s="292" t="s">
        <v>911</v>
      </c>
      <c r="C136" s="292">
        <v>631687</v>
      </c>
      <c r="D136" s="291">
        <v>1996</v>
      </c>
      <c r="E136" s="292">
        <v>29927</v>
      </c>
      <c r="F136" s="292">
        <v>601760</v>
      </c>
      <c r="G136" s="293">
        <f t="shared" si="2"/>
        <v>95.262368863060345</v>
      </c>
    </row>
    <row r="137" spans="1:7">
      <c r="A137" s="291"/>
      <c r="B137" s="292" t="s">
        <v>912</v>
      </c>
      <c r="C137" s="292">
        <v>629629</v>
      </c>
      <c r="D137" s="291"/>
      <c r="E137" s="292">
        <v>30964</v>
      </c>
      <c r="F137" s="292">
        <v>598665</v>
      </c>
      <c r="G137" s="293">
        <f t="shared" si="2"/>
        <v>95.08218331747743</v>
      </c>
    </row>
    <row r="138" spans="1:7">
      <c r="A138" s="291"/>
      <c r="B138" s="292" t="s">
        <v>913</v>
      </c>
      <c r="C138" s="292">
        <v>683776</v>
      </c>
      <c r="D138" s="291"/>
      <c r="E138" s="292">
        <v>31940</v>
      </c>
      <c r="F138" s="292">
        <v>651836</v>
      </c>
      <c r="G138" s="293">
        <f t="shared" si="2"/>
        <v>95.328879633096221</v>
      </c>
    </row>
    <row r="139" spans="1:7">
      <c r="A139" s="291"/>
      <c r="B139" s="292" t="s">
        <v>914</v>
      </c>
      <c r="C139" s="292">
        <v>746431</v>
      </c>
      <c r="D139" s="291"/>
      <c r="E139" s="292">
        <v>31955</v>
      </c>
      <c r="F139" s="292">
        <v>714476</v>
      </c>
      <c r="G139" s="293">
        <f t="shared" si="2"/>
        <v>95.71896129715941</v>
      </c>
    </row>
    <row r="140" spans="1:7">
      <c r="A140" s="291"/>
      <c r="B140" s="292" t="s">
        <v>915</v>
      </c>
      <c r="C140" s="292">
        <v>700245</v>
      </c>
      <c r="D140" s="291"/>
      <c r="E140" s="292">
        <v>26078</v>
      </c>
      <c r="F140" s="292">
        <v>674167</v>
      </c>
      <c r="G140" s="293">
        <f t="shared" si="2"/>
        <v>96.275874872366103</v>
      </c>
    </row>
    <row r="141" spans="1:7">
      <c r="A141" s="291"/>
      <c r="B141" s="292" t="s">
        <v>916</v>
      </c>
      <c r="C141" s="292">
        <v>839530</v>
      </c>
      <c r="D141" s="291"/>
      <c r="E141" s="292">
        <v>27243</v>
      </c>
      <c r="F141" s="292">
        <v>812287</v>
      </c>
      <c r="G141" s="293">
        <f t="shared" si="2"/>
        <v>96.754970042762025</v>
      </c>
    </row>
    <row r="142" spans="1:7">
      <c r="A142" s="291"/>
      <c r="B142" s="292" t="s">
        <v>917</v>
      </c>
      <c r="C142" s="292">
        <v>606883</v>
      </c>
      <c r="D142" s="291"/>
      <c r="E142" s="292">
        <v>17205</v>
      </c>
      <c r="F142" s="292">
        <v>589678</v>
      </c>
      <c r="G142" s="293">
        <f t="shared" si="2"/>
        <v>97.165021923500902</v>
      </c>
    </row>
    <row r="143" spans="1:7">
      <c r="A143" s="291"/>
      <c r="B143" s="292" t="s">
        <v>918</v>
      </c>
      <c r="C143" s="292">
        <v>764470</v>
      </c>
      <c r="D143" s="291"/>
      <c r="E143" s="292">
        <v>29998</v>
      </c>
      <c r="F143" s="292">
        <v>734472</v>
      </c>
      <c r="G143" s="293">
        <f t="shared" si="2"/>
        <v>96.075974204350729</v>
      </c>
    </row>
    <row r="144" spans="1:7">
      <c r="A144" s="291"/>
      <c r="B144" s="292" t="s">
        <v>714</v>
      </c>
      <c r="C144" s="292">
        <v>916023</v>
      </c>
      <c r="D144" s="291"/>
      <c r="E144" s="292">
        <v>40164</v>
      </c>
      <c r="F144" s="292">
        <v>875859</v>
      </c>
      <c r="G144" s="293">
        <f t="shared" si="2"/>
        <v>95.615393936615135</v>
      </c>
    </row>
    <row r="145" spans="1:7">
      <c r="A145" s="291"/>
      <c r="B145" s="292" t="s">
        <v>715</v>
      </c>
      <c r="C145" s="292">
        <v>744038</v>
      </c>
      <c r="D145" s="291"/>
      <c r="E145" s="292">
        <v>33522</v>
      </c>
      <c r="F145" s="292">
        <v>710516</v>
      </c>
      <c r="G145" s="293">
        <f t="shared" si="2"/>
        <v>95.494584953994291</v>
      </c>
    </row>
    <row r="146" spans="1:7">
      <c r="A146" s="291"/>
      <c r="B146" s="292" t="s">
        <v>716</v>
      </c>
      <c r="C146" s="292">
        <v>647612</v>
      </c>
      <c r="D146" s="291"/>
      <c r="E146" s="292">
        <v>21140</v>
      </c>
      <c r="F146" s="292">
        <v>626472</v>
      </c>
      <c r="G146" s="293">
        <f t="shared" si="2"/>
        <v>96.735699770850445</v>
      </c>
    </row>
    <row r="147" spans="1:7">
      <c r="A147" s="291">
        <v>1997</v>
      </c>
      <c r="B147" s="292" t="s">
        <v>911</v>
      </c>
      <c r="C147" s="292">
        <v>740756</v>
      </c>
      <c r="D147" s="291">
        <v>1997</v>
      </c>
      <c r="E147" s="292">
        <v>29578</v>
      </c>
      <c r="F147" s="292">
        <v>711178</v>
      </c>
      <c r="G147" s="293">
        <f t="shared" si="2"/>
        <v>96.007052254723561</v>
      </c>
    </row>
    <row r="148" spans="1:7">
      <c r="A148" s="291"/>
      <c r="B148" s="292" t="s">
        <v>912</v>
      </c>
      <c r="C148" s="292">
        <v>718506</v>
      </c>
      <c r="D148" s="291"/>
      <c r="E148" s="292">
        <v>28227</v>
      </c>
      <c r="F148" s="292">
        <v>690279</v>
      </c>
      <c r="G148" s="293">
        <f t="shared" si="2"/>
        <v>96.071431553807486</v>
      </c>
    </row>
    <row r="149" spans="1:7">
      <c r="A149" s="291"/>
      <c r="B149" s="292" t="s">
        <v>913</v>
      </c>
      <c r="C149" s="292">
        <v>869021</v>
      </c>
      <c r="D149" s="291"/>
      <c r="E149" s="292">
        <v>33302</v>
      </c>
      <c r="F149" s="292">
        <v>835719</v>
      </c>
      <c r="G149" s="293">
        <f t="shared" si="2"/>
        <v>96.167871662479968</v>
      </c>
    </row>
    <row r="150" spans="1:7">
      <c r="A150" s="291"/>
      <c r="B150" s="292" t="s">
        <v>914</v>
      </c>
      <c r="C150" s="292">
        <v>748334</v>
      </c>
      <c r="D150" s="291"/>
      <c r="E150" s="292">
        <v>27245</v>
      </c>
      <c r="F150" s="292">
        <v>721089</v>
      </c>
      <c r="G150" s="293">
        <f t="shared" si="2"/>
        <v>96.359246005126053</v>
      </c>
    </row>
    <row r="151" spans="1:7">
      <c r="A151" s="291"/>
      <c r="B151" s="292" t="s">
        <v>915</v>
      </c>
      <c r="C151" s="292">
        <v>822096</v>
      </c>
      <c r="D151" s="291"/>
      <c r="E151" s="292">
        <v>71347</v>
      </c>
      <c r="F151" s="292">
        <v>750749</v>
      </c>
      <c r="G151" s="293">
        <f t="shared" si="2"/>
        <v>91.321329869017731</v>
      </c>
    </row>
    <row r="152" spans="1:7">
      <c r="A152" s="291"/>
      <c r="B152" s="292" t="s">
        <v>916</v>
      </c>
      <c r="C152" s="292">
        <v>968177</v>
      </c>
      <c r="D152" s="291"/>
      <c r="E152" s="292">
        <v>86094</v>
      </c>
      <c r="F152" s="292">
        <v>882083</v>
      </c>
      <c r="G152" s="293">
        <f t="shared" si="2"/>
        <v>91.107617718660947</v>
      </c>
    </row>
    <row r="153" spans="1:7">
      <c r="A153" s="291"/>
      <c r="B153" s="292" t="s">
        <v>917</v>
      </c>
      <c r="C153" s="292">
        <v>693389</v>
      </c>
      <c r="D153" s="291"/>
      <c r="E153" s="292">
        <v>55103</v>
      </c>
      <c r="F153" s="292">
        <v>638286</v>
      </c>
      <c r="G153" s="293">
        <f t="shared" si="2"/>
        <v>92.053089968257353</v>
      </c>
    </row>
    <row r="154" spans="1:7">
      <c r="A154" s="291"/>
      <c r="B154" s="292" t="s">
        <v>918</v>
      </c>
      <c r="C154" s="292">
        <v>914081</v>
      </c>
      <c r="D154" s="291"/>
      <c r="E154" s="292">
        <v>84045</v>
      </c>
      <c r="F154" s="292">
        <v>830036</v>
      </c>
      <c r="G154" s="293">
        <f t="shared" si="2"/>
        <v>90.805519423333379</v>
      </c>
    </row>
    <row r="155" spans="1:7">
      <c r="A155" s="291"/>
      <c r="B155" s="292" t="s">
        <v>714</v>
      </c>
      <c r="C155" s="292">
        <v>1103671</v>
      </c>
      <c r="D155" s="291"/>
      <c r="E155" s="292">
        <v>106107</v>
      </c>
      <c r="F155" s="292">
        <v>997564</v>
      </c>
      <c r="G155" s="293">
        <f t="shared" si="2"/>
        <v>90.385993652093788</v>
      </c>
    </row>
    <row r="156" spans="1:7">
      <c r="A156" s="291"/>
      <c r="B156" s="292" t="s">
        <v>715</v>
      </c>
      <c r="C156" s="292">
        <v>851320</v>
      </c>
      <c r="D156" s="291"/>
      <c r="E156" s="292">
        <v>83419</v>
      </c>
      <c r="F156" s="292">
        <v>767901</v>
      </c>
      <c r="G156" s="293">
        <f t="shared" si="2"/>
        <v>90.201216933702952</v>
      </c>
    </row>
    <row r="157" spans="1:7">
      <c r="A157" s="291"/>
      <c r="B157" s="292" t="s">
        <v>716</v>
      </c>
      <c r="C157" s="292">
        <v>803982</v>
      </c>
      <c r="D157" s="291"/>
      <c r="E157" s="292">
        <v>71245</v>
      </c>
      <c r="F157" s="292">
        <v>732737</v>
      </c>
      <c r="G157" s="293">
        <f t="shared" si="2"/>
        <v>91.138483199872638</v>
      </c>
    </row>
    <row r="158" spans="1:7">
      <c r="A158" s="291">
        <v>1998</v>
      </c>
      <c r="B158" s="292" t="s">
        <v>911</v>
      </c>
      <c r="C158" s="292">
        <v>857209</v>
      </c>
      <c r="D158" s="291">
        <v>1998</v>
      </c>
      <c r="E158" s="292">
        <v>82919</v>
      </c>
      <c r="F158" s="292">
        <v>774290</v>
      </c>
      <c r="G158" s="293">
        <f t="shared" si="2"/>
        <v>90.326863110396644</v>
      </c>
    </row>
    <row r="159" spans="1:7">
      <c r="A159" s="291"/>
      <c r="B159" s="292" t="s">
        <v>912</v>
      </c>
      <c r="C159" s="292">
        <v>937671</v>
      </c>
      <c r="D159" s="291"/>
      <c r="E159" s="292">
        <v>92300</v>
      </c>
      <c r="F159" s="292">
        <v>845371</v>
      </c>
      <c r="G159" s="293">
        <f t="shared" si="2"/>
        <v>90.156462127974521</v>
      </c>
    </row>
    <row r="160" spans="1:7">
      <c r="A160" s="291"/>
      <c r="B160" s="292" t="s">
        <v>913</v>
      </c>
      <c r="C160" s="292">
        <v>904106</v>
      </c>
      <c r="D160" s="291"/>
      <c r="E160" s="292">
        <v>88697</v>
      </c>
      <c r="F160" s="292">
        <v>815409</v>
      </c>
      <c r="G160" s="293">
        <f t="shared" si="2"/>
        <v>90.189535297852245</v>
      </c>
    </row>
    <row r="161" spans="1:7">
      <c r="A161" s="291"/>
      <c r="B161" s="292" t="s">
        <v>914</v>
      </c>
      <c r="C161" s="292">
        <v>927686</v>
      </c>
      <c r="D161" s="291"/>
      <c r="E161" s="292">
        <v>89012</v>
      </c>
      <c r="F161" s="292">
        <v>838674</v>
      </c>
      <c r="G161" s="293">
        <f t="shared" si="2"/>
        <v>90.404943051851589</v>
      </c>
    </row>
    <row r="162" spans="1:7">
      <c r="A162" s="291"/>
      <c r="B162" s="292" t="s">
        <v>915</v>
      </c>
      <c r="C162" s="292">
        <v>997042</v>
      </c>
      <c r="D162" s="291"/>
      <c r="E162" s="292">
        <v>75692</v>
      </c>
      <c r="F162" s="292">
        <v>921350</v>
      </c>
      <c r="G162" s="293">
        <f t="shared" si="2"/>
        <v>92.408343881200594</v>
      </c>
    </row>
    <row r="163" spans="1:7">
      <c r="A163" s="291"/>
      <c r="B163" s="292" t="s">
        <v>916</v>
      </c>
      <c r="C163" s="292">
        <v>1098002</v>
      </c>
      <c r="D163" s="291"/>
      <c r="E163" s="292">
        <v>73810</v>
      </c>
      <c r="F163" s="292">
        <v>1024192</v>
      </c>
      <c r="G163" s="293">
        <f t="shared" si="2"/>
        <v>93.277790022240396</v>
      </c>
    </row>
    <row r="164" spans="1:7">
      <c r="A164" s="291"/>
      <c r="B164" s="292" t="s">
        <v>917</v>
      </c>
      <c r="C164" s="292">
        <v>780019</v>
      </c>
      <c r="D164" s="291"/>
      <c r="E164" s="292">
        <v>49121</v>
      </c>
      <c r="F164" s="292">
        <v>730898</v>
      </c>
      <c r="G164" s="293">
        <f t="shared" si="2"/>
        <v>93.70258929590176</v>
      </c>
    </row>
    <row r="165" spans="1:7">
      <c r="A165" s="291"/>
      <c r="B165" s="292" t="s">
        <v>918</v>
      </c>
      <c r="C165" s="292">
        <v>1045465</v>
      </c>
      <c r="D165" s="291"/>
      <c r="E165" s="292">
        <v>81307</v>
      </c>
      <c r="F165" s="292">
        <v>964158</v>
      </c>
      <c r="G165" s="293">
        <f t="shared" si="2"/>
        <v>92.2228864667875</v>
      </c>
    </row>
    <row r="166" spans="1:7">
      <c r="A166" s="291"/>
      <c r="B166" s="292" t="s">
        <v>714</v>
      </c>
      <c r="C166" s="292">
        <v>1178995</v>
      </c>
      <c r="D166" s="291"/>
      <c r="E166" s="292">
        <v>97936</v>
      </c>
      <c r="F166" s="292">
        <v>1081059</v>
      </c>
      <c r="G166" s="293">
        <f t="shared" si="2"/>
        <v>91.693264178389228</v>
      </c>
    </row>
    <row r="167" spans="1:7">
      <c r="A167" s="291"/>
      <c r="B167" s="292" t="s">
        <v>715</v>
      </c>
      <c r="C167" s="292">
        <v>1055096</v>
      </c>
      <c r="D167" s="291"/>
      <c r="E167" s="292">
        <v>88089</v>
      </c>
      <c r="F167" s="292">
        <v>967007</v>
      </c>
      <c r="G167" s="293">
        <f t="shared" si="2"/>
        <v>91.651091464662926</v>
      </c>
    </row>
    <row r="168" spans="1:7">
      <c r="A168" s="291"/>
      <c r="B168" s="292" t="s">
        <v>716</v>
      </c>
      <c r="C168" s="292">
        <v>889064</v>
      </c>
      <c r="D168" s="291"/>
      <c r="E168" s="292">
        <v>67425</v>
      </c>
      <c r="F168" s="292">
        <v>821639</v>
      </c>
      <c r="G168" s="293">
        <f t="shared" si="2"/>
        <v>92.41618151224209</v>
      </c>
    </row>
    <row r="169" spans="1:7">
      <c r="A169" s="291">
        <v>1999</v>
      </c>
      <c r="B169" s="292" t="s">
        <v>911</v>
      </c>
      <c r="C169" s="292">
        <v>996960</v>
      </c>
      <c r="D169" s="291">
        <v>1999</v>
      </c>
      <c r="E169" s="292">
        <v>89952</v>
      </c>
      <c r="F169" s="292">
        <v>907008</v>
      </c>
      <c r="G169" s="293">
        <f t="shared" si="2"/>
        <v>90.977371208473755</v>
      </c>
    </row>
    <row r="170" spans="1:7">
      <c r="A170" s="291"/>
      <c r="B170" s="292" t="s">
        <v>912</v>
      </c>
      <c r="C170" s="292">
        <v>1105024</v>
      </c>
      <c r="D170" s="291"/>
      <c r="E170" s="292">
        <v>117591</v>
      </c>
      <c r="F170" s="292">
        <v>987433</v>
      </c>
      <c r="G170" s="293">
        <f t="shared" si="2"/>
        <v>89.358511670334764</v>
      </c>
    </row>
    <row r="171" spans="1:7">
      <c r="A171" s="291"/>
      <c r="B171" s="292" t="s">
        <v>913</v>
      </c>
      <c r="C171" s="292">
        <v>1043161</v>
      </c>
      <c r="D171" s="291"/>
      <c r="E171" s="292">
        <v>114401</v>
      </c>
      <c r="F171" s="292">
        <v>928760</v>
      </c>
      <c r="G171" s="293">
        <f t="shared" si="2"/>
        <v>89.033236480274851</v>
      </c>
    </row>
    <row r="172" spans="1:7">
      <c r="A172" s="291"/>
      <c r="B172" s="292" t="s">
        <v>914</v>
      </c>
      <c r="C172" s="292">
        <v>1129132</v>
      </c>
      <c r="D172" s="291"/>
      <c r="E172" s="292">
        <v>147587</v>
      </c>
      <c r="F172" s="292">
        <v>981545</v>
      </c>
      <c r="G172" s="293">
        <f t="shared" si="2"/>
        <v>86.929163286489086</v>
      </c>
    </row>
    <row r="173" spans="1:7">
      <c r="A173" s="291"/>
      <c r="B173" s="292" t="s">
        <v>915</v>
      </c>
      <c r="C173" s="292">
        <v>1128750</v>
      </c>
      <c r="D173" s="291"/>
      <c r="E173" s="292">
        <v>96907</v>
      </c>
      <c r="F173" s="292">
        <v>1031843</v>
      </c>
      <c r="G173" s="293">
        <f t="shared" si="2"/>
        <v>91.414662236987823</v>
      </c>
    </row>
    <row r="174" spans="1:7">
      <c r="A174" s="291"/>
      <c r="B174" s="292" t="s">
        <v>916</v>
      </c>
      <c r="C174" s="292">
        <v>1163141</v>
      </c>
      <c r="D174" s="291"/>
      <c r="E174" s="292">
        <v>87692</v>
      </c>
      <c r="F174" s="292">
        <v>1075449</v>
      </c>
      <c r="G174" s="293">
        <f t="shared" si="2"/>
        <v>92.460759271661814</v>
      </c>
    </row>
    <row r="175" spans="1:7">
      <c r="A175" s="291"/>
      <c r="B175" s="292" t="s">
        <v>917</v>
      </c>
      <c r="C175" s="292">
        <v>930179</v>
      </c>
      <c r="D175" s="291"/>
      <c r="E175" s="292">
        <v>65424</v>
      </c>
      <c r="F175" s="292">
        <v>864755</v>
      </c>
      <c r="G175" s="293">
        <f t="shared" si="2"/>
        <v>92.96651504710384</v>
      </c>
    </row>
    <row r="176" spans="1:7">
      <c r="A176" s="291"/>
      <c r="B176" s="292" t="s">
        <v>918</v>
      </c>
      <c r="C176" s="292">
        <v>1199816</v>
      </c>
      <c r="D176" s="291"/>
      <c r="E176" s="292">
        <v>99682</v>
      </c>
      <c r="F176" s="292">
        <v>1100134</v>
      </c>
      <c r="G176" s="293">
        <f t="shared" si="2"/>
        <v>91.691892756889388</v>
      </c>
    </row>
    <row r="177" spans="1:7">
      <c r="A177" s="291"/>
      <c r="B177" s="292" t="s">
        <v>714</v>
      </c>
      <c r="C177" s="292">
        <v>1231914</v>
      </c>
      <c r="D177" s="291"/>
      <c r="E177" s="292">
        <v>109089</v>
      </c>
      <c r="F177" s="292">
        <v>1122825</v>
      </c>
      <c r="G177" s="293">
        <f t="shared" si="2"/>
        <v>91.144755234537485</v>
      </c>
    </row>
    <row r="178" spans="1:7">
      <c r="A178" s="291"/>
      <c r="B178" s="292" t="s">
        <v>715</v>
      </c>
      <c r="C178" s="292">
        <v>1169237</v>
      </c>
      <c r="D178" s="291"/>
      <c r="E178" s="292">
        <v>106654</v>
      </c>
      <c r="F178" s="292">
        <v>1062583</v>
      </c>
      <c r="G178" s="293">
        <f t="shared" si="2"/>
        <v>90.878324924715855</v>
      </c>
    </row>
    <row r="179" spans="1:7">
      <c r="A179" s="291"/>
      <c r="B179" s="292" t="s">
        <v>716</v>
      </c>
      <c r="C179" s="292">
        <v>1079368</v>
      </c>
      <c r="D179" s="291"/>
      <c r="E179" s="292">
        <v>100774</v>
      </c>
      <c r="F179" s="292">
        <v>978594</v>
      </c>
      <c r="G179" s="293">
        <f t="shared" si="2"/>
        <v>90.663610557289076</v>
      </c>
    </row>
    <row r="180" spans="1:7">
      <c r="A180" s="291">
        <v>2000</v>
      </c>
      <c r="B180" s="292" t="s">
        <v>911</v>
      </c>
      <c r="C180" s="292">
        <v>1114034</v>
      </c>
      <c r="D180" s="291">
        <v>2000</v>
      </c>
      <c r="E180" s="292">
        <v>115108</v>
      </c>
      <c r="F180" s="292">
        <v>998926</v>
      </c>
      <c r="G180" s="293">
        <f t="shared" si="2"/>
        <v>89.667460777678244</v>
      </c>
    </row>
    <row r="181" spans="1:7">
      <c r="A181" s="291"/>
      <c r="B181" s="292" t="s">
        <v>912</v>
      </c>
      <c r="C181" s="292">
        <v>1204229</v>
      </c>
      <c r="D181" s="291"/>
      <c r="E181" s="292">
        <v>117647</v>
      </c>
      <c r="F181" s="292">
        <v>1086582</v>
      </c>
      <c r="G181" s="293">
        <f t="shared" si="2"/>
        <v>90.230512635055291</v>
      </c>
    </row>
    <row r="182" spans="1:7">
      <c r="A182" s="291"/>
      <c r="B182" s="292" t="s">
        <v>913</v>
      </c>
      <c r="C182" s="292">
        <v>957860</v>
      </c>
      <c r="D182" s="291"/>
      <c r="E182" s="292">
        <v>94064</v>
      </c>
      <c r="F182" s="292">
        <v>863796</v>
      </c>
      <c r="G182" s="293">
        <f t="shared" si="2"/>
        <v>90.179775750109613</v>
      </c>
    </row>
    <row r="183" spans="1:7">
      <c r="A183" s="291"/>
      <c r="B183" s="292" t="s">
        <v>914</v>
      </c>
      <c r="C183" s="292">
        <v>1223112</v>
      </c>
      <c r="D183" s="291"/>
      <c r="E183" s="292">
        <v>107256</v>
      </c>
      <c r="F183" s="292">
        <v>1115856</v>
      </c>
      <c r="G183" s="293">
        <f t="shared" si="2"/>
        <v>91.2308930008045</v>
      </c>
    </row>
    <row r="184" spans="1:7">
      <c r="A184" s="291"/>
      <c r="B184" s="292" t="s">
        <v>915</v>
      </c>
      <c r="C184" s="292">
        <v>1198715</v>
      </c>
      <c r="D184" s="291"/>
      <c r="E184" s="292">
        <v>96946</v>
      </c>
      <c r="F184" s="292">
        <v>1101769</v>
      </c>
      <c r="G184" s="293">
        <f t="shared" si="2"/>
        <v>91.912506308839042</v>
      </c>
    </row>
    <row r="185" spans="1:7">
      <c r="A185" s="291"/>
      <c r="B185" s="292" t="s">
        <v>916</v>
      </c>
      <c r="C185" s="292">
        <v>1171597</v>
      </c>
      <c r="D185" s="291"/>
      <c r="E185" s="292">
        <v>88346</v>
      </c>
      <c r="F185" s="292">
        <v>1083251</v>
      </c>
      <c r="G185" s="293">
        <f t="shared" si="2"/>
        <v>92.45935249066018</v>
      </c>
    </row>
    <row r="186" spans="1:7">
      <c r="A186" s="291"/>
      <c r="B186" s="292" t="s">
        <v>917</v>
      </c>
      <c r="C186" s="292">
        <v>1013339</v>
      </c>
      <c r="D186" s="291"/>
      <c r="E186" s="292">
        <v>74058</v>
      </c>
      <c r="F186" s="292">
        <v>939281</v>
      </c>
      <c r="G186" s="293">
        <f t="shared" si="2"/>
        <v>92.691685605705501</v>
      </c>
    </row>
    <row r="187" spans="1:7">
      <c r="A187" s="291"/>
      <c r="B187" s="292" t="s">
        <v>918</v>
      </c>
      <c r="C187" s="292">
        <v>1214822</v>
      </c>
      <c r="D187" s="291"/>
      <c r="E187" s="292">
        <v>107027</v>
      </c>
      <c r="F187" s="292">
        <v>1107795</v>
      </c>
      <c r="G187" s="293">
        <f t="shared" si="2"/>
        <v>91.18990271825831</v>
      </c>
    </row>
    <row r="188" spans="1:7">
      <c r="A188" s="291"/>
      <c r="B188" s="292" t="s">
        <v>714</v>
      </c>
      <c r="C188" s="292">
        <v>1359821</v>
      </c>
      <c r="D188" s="291"/>
      <c r="E188" s="292">
        <v>123238</v>
      </c>
      <c r="F188" s="292">
        <v>1236583</v>
      </c>
      <c r="G188" s="293">
        <f t="shared" si="2"/>
        <v>90.937189527150991</v>
      </c>
    </row>
    <row r="189" spans="1:7">
      <c r="A189" s="291"/>
      <c r="B189" s="292" t="s">
        <v>715</v>
      </c>
      <c r="C189" s="292">
        <v>1266286</v>
      </c>
      <c r="D189" s="291"/>
      <c r="E189" s="292">
        <v>114315</v>
      </c>
      <c r="F189" s="292">
        <v>1151971</v>
      </c>
      <c r="G189" s="293">
        <f t="shared" si="2"/>
        <v>90.972418553154654</v>
      </c>
    </row>
    <row r="190" spans="1:7">
      <c r="A190" s="291"/>
      <c r="B190" s="292" t="s">
        <v>716</v>
      </c>
      <c r="C190" s="292">
        <v>977022</v>
      </c>
      <c r="D190" s="291"/>
      <c r="E190" s="292">
        <v>87139</v>
      </c>
      <c r="F190" s="292">
        <v>889883</v>
      </c>
      <c r="G190" s="293">
        <f t="shared" si="2"/>
        <v>91.081162962553549</v>
      </c>
    </row>
    <row r="191" spans="1:7">
      <c r="A191" s="291">
        <v>2001</v>
      </c>
      <c r="B191" s="292" t="s">
        <v>911</v>
      </c>
      <c r="C191" s="292">
        <v>1094045</v>
      </c>
      <c r="D191" s="291">
        <v>2001</v>
      </c>
      <c r="E191" s="292">
        <v>104515</v>
      </c>
      <c r="F191" s="292">
        <v>989530</v>
      </c>
      <c r="G191" s="293">
        <f t="shared" si="2"/>
        <v>90.446919459437225</v>
      </c>
    </row>
    <row r="192" spans="1:7">
      <c r="A192" s="291"/>
      <c r="B192" s="292" t="s">
        <v>912</v>
      </c>
      <c r="C192" s="292">
        <v>1116527</v>
      </c>
      <c r="D192" s="291"/>
      <c r="E192" s="292">
        <v>87856</v>
      </c>
      <c r="F192" s="292">
        <v>1028671</v>
      </c>
      <c r="G192" s="293">
        <f t="shared" si="2"/>
        <v>92.131314334539155</v>
      </c>
    </row>
    <row r="193" spans="1:7">
      <c r="A193" s="291"/>
      <c r="B193" s="292" t="s">
        <v>913</v>
      </c>
      <c r="C193" s="292">
        <v>1011926</v>
      </c>
      <c r="D193" s="291"/>
      <c r="E193" s="292">
        <v>104009</v>
      </c>
      <c r="F193" s="292">
        <v>907917</v>
      </c>
      <c r="G193" s="293">
        <f t="shared" si="2"/>
        <v>89.721679253226029</v>
      </c>
    </row>
    <row r="194" spans="1:7">
      <c r="A194" s="291"/>
      <c r="B194" s="292" t="s">
        <v>914</v>
      </c>
      <c r="C194" s="292">
        <v>1235272</v>
      </c>
      <c r="D194" s="291"/>
      <c r="E194" s="292">
        <v>142992</v>
      </c>
      <c r="F194" s="292">
        <v>1092280</v>
      </c>
      <c r="G194" s="293">
        <f t="shared" si="2"/>
        <v>88.424249881807398</v>
      </c>
    </row>
    <row r="195" spans="1:7">
      <c r="A195" s="291"/>
      <c r="B195" s="292" t="s">
        <v>915</v>
      </c>
      <c r="C195" s="292">
        <v>1188985</v>
      </c>
      <c r="D195" s="291"/>
      <c r="E195" s="292">
        <v>112653</v>
      </c>
      <c r="F195" s="292">
        <v>1076332</v>
      </c>
      <c r="G195" s="293">
        <f t="shared" si="2"/>
        <v>90.525279965685016</v>
      </c>
    </row>
    <row r="196" spans="1:7">
      <c r="A196" s="291"/>
      <c r="B196" s="292" t="s">
        <v>916</v>
      </c>
      <c r="C196" s="292">
        <v>1258279</v>
      </c>
      <c r="D196" s="291"/>
      <c r="E196" s="292">
        <v>102556</v>
      </c>
      <c r="F196" s="292">
        <v>1155723</v>
      </c>
      <c r="G196" s="293">
        <f t="shared" ref="G196:G259" si="3">+F196/C196*100</f>
        <v>91.849502375864176</v>
      </c>
    </row>
    <row r="197" spans="1:7">
      <c r="A197" s="291"/>
      <c r="B197" s="292" t="s">
        <v>917</v>
      </c>
      <c r="C197" s="292">
        <v>1061690</v>
      </c>
      <c r="D197" s="291"/>
      <c r="E197" s="292">
        <v>85867</v>
      </c>
      <c r="F197" s="292">
        <v>975823</v>
      </c>
      <c r="G197" s="293">
        <f t="shared" si="3"/>
        <v>91.912234268006671</v>
      </c>
    </row>
    <row r="198" spans="1:7">
      <c r="A198" s="291"/>
      <c r="B198" s="292" t="s">
        <v>918</v>
      </c>
      <c r="C198" s="292">
        <v>1130641</v>
      </c>
      <c r="D198" s="291"/>
      <c r="E198" s="292">
        <v>98000</v>
      </c>
      <c r="F198" s="292">
        <v>1032641</v>
      </c>
      <c r="G198" s="293">
        <f t="shared" si="3"/>
        <v>91.332350410077112</v>
      </c>
    </row>
    <row r="199" spans="1:7">
      <c r="A199" s="291"/>
      <c r="B199" s="292" t="s">
        <v>714</v>
      </c>
      <c r="C199" s="292">
        <v>1477473</v>
      </c>
      <c r="D199" s="291"/>
      <c r="E199" s="292">
        <v>144458</v>
      </c>
      <c r="F199" s="292">
        <v>1333015</v>
      </c>
      <c r="G199" s="293">
        <f t="shared" si="3"/>
        <v>90.222630125897396</v>
      </c>
    </row>
    <row r="200" spans="1:7">
      <c r="A200" s="291"/>
      <c r="B200" s="292" t="s">
        <v>715</v>
      </c>
      <c r="C200" s="292">
        <v>1324421</v>
      </c>
      <c r="D200" s="291"/>
      <c r="E200" s="292">
        <v>126028</v>
      </c>
      <c r="F200" s="292">
        <v>1198393</v>
      </c>
      <c r="G200" s="293">
        <f t="shared" si="3"/>
        <v>90.48429464649081</v>
      </c>
    </row>
    <row r="201" spans="1:7">
      <c r="A201" s="291"/>
      <c r="B201" s="292" t="s">
        <v>716</v>
      </c>
      <c r="C201" s="292">
        <v>959514</v>
      </c>
      <c r="D201" s="291"/>
      <c r="E201" s="292">
        <v>87995</v>
      </c>
      <c r="F201" s="292">
        <v>871519</v>
      </c>
      <c r="G201" s="293">
        <f t="shared" si="3"/>
        <v>90.829211454965744</v>
      </c>
    </row>
    <row r="202" spans="1:7">
      <c r="A202" s="291">
        <v>2002</v>
      </c>
      <c r="B202" s="292" t="s">
        <v>713</v>
      </c>
      <c r="C202" s="292">
        <v>1270019</v>
      </c>
      <c r="D202" s="291">
        <v>2002</v>
      </c>
      <c r="E202" s="292">
        <v>110318</v>
      </c>
      <c r="F202" s="292">
        <v>1159701</v>
      </c>
      <c r="G202" s="293">
        <f t="shared" si="3"/>
        <v>91.31367326000634</v>
      </c>
    </row>
    <row r="203" spans="1:7">
      <c r="A203" s="291"/>
      <c r="B203" s="292" t="s">
        <v>911</v>
      </c>
      <c r="C203" s="292">
        <v>1139766</v>
      </c>
      <c r="D203" s="291"/>
      <c r="E203" s="292">
        <v>114180</v>
      </c>
      <c r="F203" s="292">
        <v>1025586</v>
      </c>
      <c r="G203" s="293">
        <f t="shared" si="3"/>
        <v>89.982154231658072</v>
      </c>
    </row>
    <row r="204" spans="1:7">
      <c r="A204" s="291"/>
      <c r="B204" s="292" t="s">
        <v>912</v>
      </c>
      <c r="C204" s="292">
        <v>1000369</v>
      </c>
      <c r="D204" s="291"/>
      <c r="E204" s="292">
        <v>106402</v>
      </c>
      <c r="F204" s="292">
        <v>893967</v>
      </c>
      <c r="G204" s="293">
        <f t="shared" si="3"/>
        <v>89.363724785554126</v>
      </c>
    </row>
    <row r="205" spans="1:7">
      <c r="A205" s="291"/>
      <c r="B205" s="292" t="s">
        <v>913</v>
      </c>
      <c r="C205" s="292">
        <v>1247220</v>
      </c>
      <c r="D205" s="291"/>
      <c r="E205" s="292">
        <v>126442</v>
      </c>
      <c r="F205" s="292">
        <v>1120778</v>
      </c>
      <c r="G205" s="293">
        <f t="shared" si="3"/>
        <v>89.86209329548916</v>
      </c>
    </row>
    <row r="206" spans="1:7">
      <c r="A206" s="291"/>
      <c r="B206" s="292" t="s">
        <v>914</v>
      </c>
      <c r="C206" s="292">
        <v>1238066</v>
      </c>
      <c r="D206" s="291"/>
      <c r="E206" s="292">
        <v>116370</v>
      </c>
      <c r="F206" s="292">
        <v>1121696</v>
      </c>
      <c r="G206" s="293">
        <f t="shared" si="3"/>
        <v>90.600662646417888</v>
      </c>
    </row>
    <row r="207" spans="1:7">
      <c r="A207" s="291"/>
      <c r="B207" s="292" t="s">
        <v>915</v>
      </c>
      <c r="C207" s="292">
        <v>1074375</v>
      </c>
      <c r="D207" s="291"/>
      <c r="E207" s="292">
        <v>95169</v>
      </c>
      <c r="F207" s="292">
        <v>979206</v>
      </c>
      <c r="G207" s="293">
        <f t="shared" si="3"/>
        <v>91.141919720767888</v>
      </c>
    </row>
    <row r="208" spans="1:7">
      <c r="A208" s="291"/>
      <c r="B208" s="292" t="s">
        <v>916</v>
      </c>
      <c r="C208" s="292">
        <v>1317913</v>
      </c>
      <c r="D208" s="291"/>
      <c r="E208" s="292">
        <v>101701</v>
      </c>
      <c r="F208" s="292">
        <v>1216212</v>
      </c>
      <c r="G208" s="293">
        <f t="shared" si="3"/>
        <v>92.283178024649587</v>
      </c>
    </row>
    <row r="209" spans="1:7">
      <c r="A209" s="291"/>
      <c r="B209" s="292" t="s">
        <v>917</v>
      </c>
      <c r="C209" s="292">
        <v>1019106</v>
      </c>
      <c r="D209" s="291"/>
      <c r="E209" s="292">
        <v>78792</v>
      </c>
      <c r="F209" s="292">
        <v>940314</v>
      </c>
      <c r="G209" s="293">
        <f t="shared" si="3"/>
        <v>92.268517700808346</v>
      </c>
    </row>
    <row r="210" spans="1:7">
      <c r="A210" s="291"/>
      <c r="B210" s="292" t="s">
        <v>918</v>
      </c>
      <c r="C210" s="292">
        <v>1186710</v>
      </c>
      <c r="D210" s="291"/>
      <c r="E210" s="292">
        <v>104191</v>
      </c>
      <c r="F210" s="292">
        <v>1082519</v>
      </c>
      <c r="G210" s="293">
        <f t="shared" si="3"/>
        <v>91.220180161960371</v>
      </c>
    </row>
    <row r="211" spans="1:7">
      <c r="A211" s="291"/>
      <c r="B211" s="292" t="s">
        <v>714</v>
      </c>
      <c r="C211" s="292">
        <v>1545378</v>
      </c>
      <c r="D211" s="291"/>
      <c r="E211" s="292">
        <v>141657</v>
      </c>
      <c r="F211" s="292">
        <v>1403721</v>
      </c>
      <c r="G211" s="293">
        <f t="shared" si="3"/>
        <v>90.833504812414816</v>
      </c>
    </row>
    <row r="212" spans="1:7">
      <c r="A212" s="291"/>
      <c r="B212" s="292" t="s">
        <v>715</v>
      </c>
      <c r="C212" s="292">
        <v>1181989</v>
      </c>
      <c r="D212" s="291"/>
      <c r="E212" s="292">
        <v>106451</v>
      </c>
      <c r="F212" s="292">
        <v>1075538</v>
      </c>
      <c r="G212" s="293">
        <f t="shared" si="3"/>
        <v>90.993909418784781</v>
      </c>
    </row>
    <row r="213" spans="1:7">
      <c r="A213" s="291"/>
      <c r="B213" s="292" t="s">
        <v>716</v>
      </c>
      <c r="C213" s="292">
        <v>958337</v>
      </c>
      <c r="D213" s="291"/>
      <c r="E213" s="292">
        <v>81287</v>
      </c>
      <c r="F213" s="292">
        <v>877050</v>
      </c>
      <c r="G213" s="293">
        <f t="shared" si="3"/>
        <v>91.517910714080742</v>
      </c>
    </row>
    <row r="214" spans="1:7">
      <c r="A214" s="291">
        <v>2003</v>
      </c>
      <c r="B214" s="292" t="s">
        <v>713</v>
      </c>
      <c r="C214" s="292">
        <v>1355698</v>
      </c>
      <c r="D214" s="291">
        <v>2003</v>
      </c>
      <c r="E214" s="292">
        <v>121355</v>
      </c>
      <c r="F214" s="292">
        <v>1234343</v>
      </c>
      <c r="G214" s="293">
        <f t="shared" si="3"/>
        <v>91.048522606067124</v>
      </c>
    </row>
    <row r="215" spans="1:7">
      <c r="A215" s="291"/>
      <c r="B215" s="292" t="s">
        <v>911</v>
      </c>
      <c r="C215" s="292">
        <v>1197509</v>
      </c>
      <c r="D215" s="291"/>
      <c r="E215" s="292">
        <v>120089</v>
      </c>
      <c r="F215" s="292">
        <v>1077420</v>
      </c>
      <c r="G215" s="293">
        <f t="shared" si="3"/>
        <v>89.971766391734846</v>
      </c>
    </row>
    <row r="216" spans="1:7">
      <c r="A216" s="291"/>
      <c r="B216" s="292" t="s">
        <v>912</v>
      </c>
      <c r="C216" s="292">
        <v>1127638</v>
      </c>
      <c r="D216" s="291"/>
      <c r="E216" s="292">
        <v>115826</v>
      </c>
      <c r="F216" s="292">
        <v>1011812</v>
      </c>
      <c r="G216" s="293">
        <f t="shared" si="3"/>
        <v>89.728441219611256</v>
      </c>
    </row>
    <row r="217" spans="1:7">
      <c r="A217" s="291"/>
      <c r="B217" s="292" t="s">
        <v>913</v>
      </c>
      <c r="C217" s="292">
        <v>1052755</v>
      </c>
      <c r="D217" s="291"/>
      <c r="E217" s="292">
        <v>107626</v>
      </c>
      <c r="F217" s="292">
        <v>945129</v>
      </c>
      <c r="G217" s="293">
        <f t="shared" si="3"/>
        <v>89.776728678562435</v>
      </c>
    </row>
    <row r="218" spans="1:7">
      <c r="A218" s="291"/>
      <c r="B218" s="292" t="s">
        <v>914</v>
      </c>
      <c r="C218" s="292">
        <v>1196038</v>
      </c>
      <c r="D218" s="291"/>
      <c r="E218" s="292">
        <v>108383</v>
      </c>
      <c r="F218" s="292">
        <v>1087655</v>
      </c>
      <c r="G218" s="293">
        <f t="shared" si="3"/>
        <v>90.938164172041354</v>
      </c>
    </row>
    <row r="219" spans="1:7">
      <c r="A219" s="291"/>
      <c r="B219" s="292" t="s">
        <v>915</v>
      </c>
      <c r="C219" s="292">
        <v>1199220</v>
      </c>
      <c r="D219" s="291"/>
      <c r="E219" s="292">
        <v>99440</v>
      </c>
      <c r="F219" s="292">
        <v>1099780</v>
      </c>
      <c r="G219" s="293">
        <f t="shared" si="3"/>
        <v>91.70794349660612</v>
      </c>
    </row>
    <row r="220" spans="1:7">
      <c r="A220" s="291"/>
      <c r="B220" s="292" t="s">
        <v>916</v>
      </c>
      <c r="C220" s="292">
        <v>1301862</v>
      </c>
      <c r="D220" s="291"/>
      <c r="E220" s="292">
        <v>95906</v>
      </c>
      <c r="F220" s="292">
        <v>1205956</v>
      </c>
      <c r="G220" s="293">
        <f t="shared" si="3"/>
        <v>92.633166956251884</v>
      </c>
    </row>
    <row r="221" spans="1:7">
      <c r="A221" s="291"/>
      <c r="B221" s="292" t="s">
        <v>917</v>
      </c>
      <c r="C221" s="292">
        <v>970553</v>
      </c>
      <c r="D221" s="291"/>
      <c r="E221" s="292">
        <v>67539</v>
      </c>
      <c r="F221" s="292">
        <v>903014</v>
      </c>
      <c r="G221" s="293">
        <f t="shared" si="3"/>
        <v>93.041183737518722</v>
      </c>
    </row>
    <row r="222" spans="1:7">
      <c r="A222" s="291"/>
      <c r="B222" s="292" t="s">
        <v>918</v>
      </c>
      <c r="C222" s="292">
        <v>1283644</v>
      </c>
      <c r="D222" s="291"/>
      <c r="E222" s="292">
        <v>103657</v>
      </c>
      <c r="F222" s="292">
        <v>1179987</v>
      </c>
      <c r="G222" s="293">
        <f t="shared" si="3"/>
        <v>91.924785999856667</v>
      </c>
    </row>
    <row r="223" spans="1:7">
      <c r="A223" s="291"/>
      <c r="B223" s="292" t="s">
        <v>714</v>
      </c>
      <c r="C223" s="292">
        <v>1557842</v>
      </c>
      <c r="D223" s="291"/>
      <c r="E223" s="292">
        <v>132619</v>
      </c>
      <c r="F223" s="292">
        <v>1425223</v>
      </c>
      <c r="G223" s="293">
        <f t="shared" si="3"/>
        <v>91.487005742559262</v>
      </c>
    </row>
    <row r="224" spans="1:7">
      <c r="A224" s="291"/>
      <c r="B224" s="292" t="s">
        <v>715</v>
      </c>
      <c r="C224" s="292">
        <v>1288834</v>
      </c>
      <c r="D224" s="291"/>
      <c r="E224" s="292">
        <v>107113</v>
      </c>
      <c r="F224" s="292">
        <v>1181721</v>
      </c>
      <c r="G224" s="293">
        <f t="shared" si="3"/>
        <v>91.689154693311934</v>
      </c>
    </row>
    <row r="225" spans="1:8">
      <c r="A225" s="291"/>
      <c r="B225" s="292" t="s">
        <v>716</v>
      </c>
      <c r="C225" s="292">
        <v>1136470</v>
      </c>
      <c r="D225" s="291"/>
      <c r="E225" s="292">
        <v>90215</v>
      </c>
      <c r="F225" s="292">
        <v>1046255</v>
      </c>
      <c r="G225" s="293">
        <f t="shared" si="3"/>
        <v>92.061823013365952</v>
      </c>
    </row>
    <row r="226" spans="1:8">
      <c r="A226" s="291">
        <v>2004</v>
      </c>
      <c r="B226" s="292" t="s">
        <v>713</v>
      </c>
      <c r="C226" s="292">
        <v>1390153</v>
      </c>
      <c r="D226" s="291">
        <v>2004</v>
      </c>
      <c r="E226" s="292">
        <v>113783</v>
      </c>
      <c r="F226" s="292">
        <v>1276370</v>
      </c>
      <c r="G226" s="293">
        <f t="shared" si="3"/>
        <v>91.815073592618944</v>
      </c>
    </row>
    <row r="227" spans="1:8">
      <c r="A227" s="291"/>
      <c r="B227" s="292" t="s">
        <v>911</v>
      </c>
      <c r="C227" s="292">
        <v>1382830</v>
      </c>
      <c r="D227" s="291"/>
      <c r="E227" s="292">
        <v>134326</v>
      </c>
      <c r="F227" s="292">
        <v>1248504</v>
      </c>
      <c r="G227" s="293">
        <f t="shared" si="3"/>
        <v>90.286152310840819</v>
      </c>
    </row>
    <row r="228" spans="1:8">
      <c r="A228" s="291"/>
      <c r="B228" s="292" t="s">
        <v>912</v>
      </c>
      <c r="C228" s="292">
        <v>1420641</v>
      </c>
      <c r="D228" s="291"/>
      <c r="E228" s="292">
        <v>144848</v>
      </c>
      <c r="F228" s="292">
        <v>1275793</v>
      </c>
      <c r="G228" s="293">
        <f t="shared" si="3"/>
        <v>89.80403916260336</v>
      </c>
    </row>
    <row r="229" spans="1:8">
      <c r="A229" s="291"/>
      <c r="B229" s="292" t="s">
        <v>913</v>
      </c>
      <c r="C229" s="292">
        <v>1256809</v>
      </c>
      <c r="D229" s="291"/>
      <c r="E229" s="292">
        <v>126813</v>
      </c>
      <c r="F229" s="292">
        <v>1129996</v>
      </c>
      <c r="G229" s="293">
        <f t="shared" si="3"/>
        <v>89.909922669236138</v>
      </c>
    </row>
    <row r="230" spans="1:8">
      <c r="A230" s="291"/>
      <c r="B230" s="292" t="s">
        <v>914</v>
      </c>
      <c r="C230" s="292">
        <v>1278684</v>
      </c>
      <c r="D230" s="291"/>
      <c r="E230" s="292">
        <v>122697</v>
      </c>
      <c r="F230" s="292">
        <v>1155987</v>
      </c>
      <c r="G230" s="293">
        <f t="shared" si="3"/>
        <v>90.404431431065063</v>
      </c>
    </row>
    <row r="231" spans="1:8">
      <c r="A231" s="291"/>
      <c r="B231" s="292" t="s">
        <v>915</v>
      </c>
      <c r="C231" s="292">
        <v>1391623</v>
      </c>
      <c r="D231" s="291"/>
      <c r="E231" s="292">
        <v>117330</v>
      </c>
      <c r="F231" s="292">
        <v>1274293</v>
      </c>
      <c r="G231" s="293">
        <f t="shared" si="3"/>
        <v>91.568837249743638</v>
      </c>
    </row>
    <row r="232" spans="1:8">
      <c r="A232" s="291"/>
      <c r="B232" s="292" t="s">
        <v>916</v>
      </c>
      <c r="C232" s="292">
        <v>1486989</v>
      </c>
      <c r="D232" s="291"/>
      <c r="E232" s="292">
        <v>110801</v>
      </c>
      <c r="F232" s="292">
        <v>1376188</v>
      </c>
      <c r="G232" s="293">
        <f t="shared" si="3"/>
        <v>92.548633513765068</v>
      </c>
    </row>
    <row r="233" spans="1:8">
      <c r="A233" s="291"/>
      <c r="B233" s="292" t="s">
        <v>917</v>
      </c>
      <c r="C233" s="292">
        <v>1125142</v>
      </c>
      <c r="D233" s="291"/>
      <c r="E233" s="292">
        <v>81385</v>
      </c>
      <c r="F233" s="292">
        <v>1043757</v>
      </c>
      <c r="G233" s="293">
        <f t="shared" si="3"/>
        <v>92.766690782141282</v>
      </c>
    </row>
    <row r="234" spans="1:8">
      <c r="A234" s="291"/>
      <c r="B234" s="292" t="s">
        <v>918</v>
      </c>
      <c r="C234" s="292">
        <v>1475755</v>
      </c>
      <c r="D234" s="291"/>
      <c r="E234" s="292">
        <v>123422</v>
      </c>
      <c r="F234" s="292">
        <v>1352333</v>
      </c>
      <c r="G234" s="293">
        <f t="shared" si="3"/>
        <v>91.636687661569837</v>
      </c>
    </row>
    <row r="235" spans="1:8">
      <c r="A235" s="291"/>
      <c r="B235" s="292" t="s">
        <v>714</v>
      </c>
      <c r="C235" s="292">
        <v>1472055</v>
      </c>
      <c r="D235" s="291"/>
      <c r="E235" s="292">
        <v>127838</v>
      </c>
      <c r="F235" s="292">
        <v>1344217</v>
      </c>
      <c r="G235" s="293">
        <f t="shared" si="3"/>
        <v>91.315677743019108</v>
      </c>
    </row>
    <row r="236" spans="1:8">
      <c r="A236" s="291"/>
      <c r="B236" s="292" t="s">
        <v>715</v>
      </c>
      <c r="C236" s="292">
        <v>1446781</v>
      </c>
      <c r="D236" s="291"/>
      <c r="E236" s="292">
        <v>124812</v>
      </c>
      <c r="F236" s="292">
        <v>1321969</v>
      </c>
      <c r="G236" s="293">
        <f t="shared" si="3"/>
        <v>91.373124197788059</v>
      </c>
    </row>
    <row r="237" spans="1:8">
      <c r="A237" s="291"/>
      <c r="B237" s="292" t="s">
        <v>716</v>
      </c>
      <c r="C237" s="292">
        <v>1223322</v>
      </c>
      <c r="D237" s="291"/>
      <c r="E237" s="292">
        <v>91663</v>
      </c>
      <c r="F237" s="292">
        <v>1131659</v>
      </c>
      <c r="G237" s="293">
        <f t="shared" si="3"/>
        <v>92.507042299574437</v>
      </c>
    </row>
    <row r="238" spans="1:8">
      <c r="A238" s="291">
        <v>2005</v>
      </c>
      <c r="B238" s="292" t="s">
        <v>713</v>
      </c>
      <c r="C238" s="292">
        <v>1284958</v>
      </c>
      <c r="D238" s="291">
        <v>2005</v>
      </c>
      <c r="E238" s="292">
        <v>119535</v>
      </c>
      <c r="F238" s="292">
        <v>1165423</v>
      </c>
      <c r="G238" s="293">
        <f t="shared" si="3"/>
        <v>90.697361314533239</v>
      </c>
      <c r="H238">
        <f>+C240+C239+C238</f>
        <v>3822618</v>
      </c>
    </row>
    <row r="239" spans="1:8">
      <c r="A239" s="291"/>
      <c r="B239" s="292" t="s">
        <v>911</v>
      </c>
      <c r="C239" s="292">
        <v>1230315</v>
      </c>
      <c r="D239" s="291"/>
      <c r="E239" s="292">
        <v>135134</v>
      </c>
      <c r="F239" s="292">
        <v>1095181</v>
      </c>
      <c r="G239" s="293">
        <f t="shared" si="3"/>
        <v>89.016308831478113</v>
      </c>
    </row>
    <row r="240" spans="1:8">
      <c r="A240" s="291"/>
      <c r="B240" s="292" t="s">
        <v>912</v>
      </c>
      <c r="C240" s="292">
        <v>1307345</v>
      </c>
      <c r="D240" s="291"/>
      <c r="E240" s="292">
        <v>140672</v>
      </c>
      <c r="F240" s="292">
        <v>1166673</v>
      </c>
      <c r="G240" s="293">
        <f t="shared" si="3"/>
        <v>89.239871648264241</v>
      </c>
    </row>
    <row r="241" spans="1:8">
      <c r="A241" s="291"/>
      <c r="B241" s="292" t="s">
        <v>913</v>
      </c>
      <c r="C241" s="292">
        <v>1322797</v>
      </c>
      <c r="D241" s="291"/>
      <c r="E241" s="292">
        <v>133147</v>
      </c>
      <c r="F241" s="292">
        <v>1189650</v>
      </c>
      <c r="G241" s="293">
        <f t="shared" si="3"/>
        <v>89.934434384111853</v>
      </c>
    </row>
    <row r="242" spans="1:8">
      <c r="A242" s="291"/>
      <c r="B242" s="292" t="s">
        <v>914</v>
      </c>
      <c r="C242" s="292">
        <v>1429695</v>
      </c>
      <c r="D242" s="291"/>
      <c r="E242" s="292">
        <v>134439</v>
      </c>
      <c r="F242" s="292">
        <v>1295256</v>
      </c>
      <c r="G242" s="293">
        <f t="shared" si="3"/>
        <v>90.596665722409313</v>
      </c>
    </row>
    <row r="243" spans="1:8">
      <c r="A243" s="291"/>
      <c r="B243" s="292" t="s">
        <v>915</v>
      </c>
      <c r="C243" s="292">
        <v>1566969</v>
      </c>
      <c r="D243" s="291"/>
      <c r="E243" s="292">
        <v>133022</v>
      </c>
      <c r="F243" s="292">
        <v>1433947</v>
      </c>
      <c r="G243" s="293">
        <f t="shared" si="3"/>
        <v>91.510872263586577</v>
      </c>
    </row>
    <row r="244" spans="1:8">
      <c r="A244" s="291"/>
      <c r="B244" s="292" t="s">
        <v>916</v>
      </c>
      <c r="C244" s="292">
        <v>1570198</v>
      </c>
      <c r="D244" s="291"/>
      <c r="E244" s="292">
        <v>116265</v>
      </c>
      <c r="F244" s="292">
        <v>1453933</v>
      </c>
      <c r="G244" s="293">
        <f t="shared" si="3"/>
        <v>92.595519800687555</v>
      </c>
    </row>
    <row r="245" spans="1:8">
      <c r="A245" s="291"/>
      <c r="B245" s="292" t="s">
        <v>917</v>
      </c>
      <c r="C245" s="292">
        <v>1298453</v>
      </c>
      <c r="D245" s="291"/>
      <c r="E245" s="292">
        <v>92117</v>
      </c>
      <c r="F245" s="292">
        <v>1206336</v>
      </c>
      <c r="G245" s="293">
        <f t="shared" si="3"/>
        <v>92.905634628284588</v>
      </c>
    </row>
    <row r="246" spans="1:8">
      <c r="A246" s="291"/>
      <c r="B246" s="292" t="s">
        <v>918</v>
      </c>
      <c r="C246" s="292">
        <v>1617951</v>
      </c>
      <c r="D246" s="291"/>
      <c r="E246" s="292">
        <v>138892</v>
      </c>
      <c r="F246" s="292">
        <v>1479059</v>
      </c>
      <c r="G246" s="293">
        <f t="shared" si="3"/>
        <v>91.415562028763546</v>
      </c>
    </row>
    <row r="247" spans="1:8">
      <c r="A247" s="291"/>
      <c r="B247" s="292" t="s">
        <v>714</v>
      </c>
      <c r="C247" s="292">
        <v>1637186</v>
      </c>
      <c r="D247" s="291"/>
      <c r="E247" s="292">
        <v>148234</v>
      </c>
      <c r="F247" s="292">
        <v>1488952</v>
      </c>
      <c r="G247" s="293">
        <f t="shared" si="3"/>
        <v>90.945805791156289</v>
      </c>
    </row>
    <row r="248" spans="1:8">
      <c r="A248" s="291"/>
      <c r="B248" s="292" t="s">
        <v>715</v>
      </c>
      <c r="C248" s="292">
        <v>1569481</v>
      </c>
      <c r="D248" s="291"/>
      <c r="E248" s="292">
        <v>142901</v>
      </c>
      <c r="F248" s="292">
        <v>1426580</v>
      </c>
      <c r="G248" s="293">
        <f t="shared" si="3"/>
        <v>90.895015613441643</v>
      </c>
    </row>
    <row r="249" spans="1:8">
      <c r="A249" s="291"/>
      <c r="B249" s="292" t="s">
        <v>716</v>
      </c>
      <c r="C249" s="292">
        <v>1329617</v>
      </c>
      <c r="D249" s="291"/>
      <c r="E249" s="292">
        <v>108480</v>
      </c>
      <c r="F249" s="292">
        <v>1221137</v>
      </c>
      <c r="G249" s="293">
        <f t="shared" si="3"/>
        <v>91.841259550682636</v>
      </c>
    </row>
    <row r="250" spans="1:8">
      <c r="A250" s="291">
        <v>2006</v>
      </c>
      <c r="B250" s="292" t="s">
        <v>713</v>
      </c>
      <c r="C250" s="292">
        <v>1472539</v>
      </c>
      <c r="D250" s="291">
        <v>2006</v>
      </c>
      <c r="E250" s="292">
        <v>159739</v>
      </c>
      <c r="F250" s="292">
        <v>1312800</v>
      </c>
      <c r="G250" s="293">
        <f t="shared" si="3"/>
        <v>89.152137906024905</v>
      </c>
      <c r="H250">
        <f>+C252+C251+C250</f>
        <v>4394719</v>
      </c>
    </row>
    <row r="251" spans="1:8">
      <c r="A251" s="291"/>
      <c r="B251" s="292" t="s">
        <v>911</v>
      </c>
      <c r="C251" s="292">
        <v>1366664</v>
      </c>
      <c r="D251" s="291"/>
      <c r="E251" s="292">
        <v>160557</v>
      </c>
      <c r="F251" s="292">
        <v>1206107</v>
      </c>
      <c r="G251" s="293">
        <f t="shared" si="3"/>
        <v>88.251903906153956</v>
      </c>
    </row>
    <row r="252" spans="1:8">
      <c r="A252" s="291"/>
      <c r="B252" s="292" t="s">
        <v>912</v>
      </c>
      <c r="C252" s="292">
        <v>1555516</v>
      </c>
      <c r="D252" s="291"/>
      <c r="E252" s="292">
        <v>176266</v>
      </c>
      <c r="F252" s="292">
        <v>1379250</v>
      </c>
      <c r="G252" s="293">
        <f t="shared" si="3"/>
        <v>88.668326137436068</v>
      </c>
    </row>
    <row r="253" spans="1:8">
      <c r="A253" s="291"/>
      <c r="B253" s="292" t="s">
        <v>913</v>
      </c>
      <c r="C253" s="292">
        <v>1304213</v>
      </c>
      <c r="D253" s="291"/>
      <c r="E253" s="292">
        <v>145658</v>
      </c>
      <c r="F253" s="292">
        <v>1158555</v>
      </c>
      <c r="G253" s="293">
        <f t="shared" si="3"/>
        <v>88.831732240055885</v>
      </c>
    </row>
    <row r="254" spans="1:8">
      <c r="A254" s="291"/>
      <c r="B254" s="292" t="s">
        <v>914</v>
      </c>
      <c r="C254" s="292">
        <v>1637566</v>
      </c>
      <c r="D254" s="291"/>
      <c r="E254" s="292">
        <v>166868</v>
      </c>
      <c r="F254" s="292">
        <v>1470698</v>
      </c>
      <c r="G254" s="293">
        <f t="shared" si="3"/>
        <v>89.809998497770465</v>
      </c>
    </row>
    <row r="255" spans="1:8">
      <c r="A255" s="291"/>
      <c r="B255" s="292" t="s">
        <v>915</v>
      </c>
      <c r="C255" s="292">
        <v>1655753</v>
      </c>
      <c r="D255" s="291"/>
      <c r="E255" s="292">
        <v>152484</v>
      </c>
      <c r="F255" s="292">
        <v>1503269</v>
      </c>
      <c r="G255" s="293">
        <f t="shared" si="3"/>
        <v>90.790655369490509</v>
      </c>
    </row>
    <row r="256" spans="1:8">
      <c r="A256" s="291"/>
      <c r="B256" s="292" t="s">
        <v>916</v>
      </c>
      <c r="C256" s="292">
        <v>1670892</v>
      </c>
      <c r="D256" s="291"/>
      <c r="E256" s="292">
        <v>168285</v>
      </c>
      <c r="F256" s="292">
        <v>1502607</v>
      </c>
      <c r="G256" s="293">
        <f t="shared" si="3"/>
        <v>89.928433435554183</v>
      </c>
    </row>
    <row r="257" spans="1:8">
      <c r="A257" s="291"/>
      <c r="B257" s="292" t="s">
        <v>917</v>
      </c>
      <c r="C257" s="292">
        <v>1322920</v>
      </c>
      <c r="D257" s="291"/>
      <c r="E257" s="292">
        <v>139997</v>
      </c>
      <c r="F257" s="292">
        <v>1182923</v>
      </c>
      <c r="G257" s="293">
        <f t="shared" si="3"/>
        <v>89.417576270673962</v>
      </c>
    </row>
    <row r="258" spans="1:8">
      <c r="A258" s="291"/>
      <c r="B258" s="292" t="s">
        <v>918</v>
      </c>
      <c r="C258" s="292">
        <v>1674735</v>
      </c>
      <c r="D258" s="291"/>
      <c r="E258" s="292">
        <v>200688</v>
      </c>
      <c r="F258" s="292">
        <v>1474047</v>
      </c>
      <c r="G258" s="293">
        <f t="shared" si="3"/>
        <v>88.016731005203809</v>
      </c>
    </row>
    <row r="259" spans="1:8">
      <c r="A259" s="291"/>
      <c r="B259" s="292" t="s">
        <v>714</v>
      </c>
      <c r="C259" s="292">
        <v>1819192</v>
      </c>
      <c r="D259" s="291"/>
      <c r="E259" s="292">
        <v>239673</v>
      </c>
      <c r="F259" s="292">
        <v>1579519</v>
      </c>
      <c r="G259" s="293">
        <f t="shared" si="3"/>
        <v>86.82530486061944</v>
      </c>
    </row>
    <row r="260" spans="1:8">
      <c r="A260" s="291"/>
      <c r="B260" s="292" t="s">
        <v>715</v>
      </c>
      <c r="C260" s="292">
        <v>1660499</v>
      </c>
      <c r="D260" s="291"/>
      <c r="E260" s="292">
        <v>231908</v>
      </c>
      <c r="F260" s="292">
        <v>1428591</v>
      </c>
      <c r="G260" s="293">
        <f t="shared" ref="G260:G323" si="4">+F260/C260*100</f>
        <v>86.03383681652322</v>
      </c>
    </row>
    <row r="261" spans="1:8">
      <c r="A261" s="291"/>
      <c r="B261" s="292" t="s">
        <v>716</v>
      </c>
      <c r="C261" s="292">
        <v>1386283</v>
      </c>
      <c r="D261" s="291"/>
      <c r="E261" s="292">
        <v>235122</v>
      </c>
      <c r="F261" s="292">
        <v>1151161</v>
      </c>
      <c r="G261" s="293">
        <f t="shared" si="4"/>
        <v>83.039393832283878</v>
      </c>
    </row>
    <row r="262" spans="1:8">
      <c r="A262" s="291">
        <v>2007</v>
      </c>
      <c r="B262" s="292" t="s">
        <v>713</v>
      </c>
      <c r="C262" s="292">
        <v>1653150</v>
      </c>
      <c r="D262" s="291">
        <v>2007</v>
      </c>
      <c r="E262" s="292">
        <v>255422</v>
      </c>
      <c r="F262" s="292">
        <v>1397728</v>
      </c>
      <c r="G262" s="293">
        <f t="shared" si="4"/>
        <v>84.549375434776024</v>
      </c>
      <c r="H262">
        <f>+C264+C263+C262+C265</f>
        <v>6011889</v>
      </c>
    </row>
    <row r="263" spans="1:8">
      <c r="A263" s="291"/>
      <c r="B263" s="292" t="s">
        <v>911</v>
      </c>
      <c r="C263" s="292">
        <v>1408327</v>
      </c>
      <c r="D263" s="291"/>
      <c r="E263" s="292">
        <v>175887</v>
      </c>
      <c r="F263" s="292">
        <v>1232440</v>
      </c>
      <c r="G263" s="293">
        <f t="shared" si="4"/>
        <v>87.510926084638015</v>
      </c>
    </row>
    <row r="264" spans="1:8">
      <c r="A264" s="291"/>
      <c r="B264" s="292" t="s">
        <v>912</v>
      </c>
      <c r="C264" s="292">
        <v>1564432</v>
      </c>
      <c r="D264" s="291"/>
      <c r="E264" s="292">
        <v>193165</v>
      </c>
      <c r="F264" s="292">
        <v>1371267</v>
      </c>
      <c r="G264" s="293">
        <f t="shared" si="4"/>
        <v>87.652707180625299</v>
      </c>
    </row>
    <row r="265" spans="1:8">
      <c r="A265" s="291"/>
      <c r="B265" s="292" t="s">
        <v>913</v>
      </c>
      <c r="C265" s="292">
        <v>1385980</v>
      </c>
      <c r="D265" s="291"/>
      <c r="E265" s="292">
        <v>168931</v>
      </c>
      <c r="F265" s="292">
        <v>1217049</v>
      </c>
      <c r="G265" s="293">
        <f t="shared" si="4"/>
        <v>87.811440280523527</v>
      </c>
    </row>
    <row r="266" spans="1:8">
      <c r="A266" s="291"/>
      <c r="B266" s="292" t="s">
        <v>914</v>
      </c>
      <c r="C266" s="292">
        <v>1625492</v>
      </c>
      <c r="D266" s="291"/>
      <c r="E266" s="292">
        <v>190378</v>
      </c>
      <c r="F266" s="292">
        <v>1435114</v>
      </c>
      <c r="G266" s="293">
        <f t="shared" si="4"/>
        <v>88.287976809482913</v>
      </c>
    </row>
    <row r="267" spans="1:8">
      <c r="A267" s="291"/>
      <c r="B267" s="292" t="s">
        <v>915</v>
      </c>
      <c r="C267" s="292">
        <v>1582127</v>
      </c>
      <c r="D267" s="291"/>
      <c r="E267" s="292">
        <v>178278</v>
      </c>
      <c r="F267" s="292">
        <v>1403849</v>
      </c>
      <c r="G267" s="293">
        <f t="shared" si="4"/>
        <v>88.731751622973377</v>
      </c>
    </row>
    <row r="268" spans="1:8">
      <c r="A268" s="291"/>
      <c r="B268" s="292" t="s">
        <v>916</v>
      </c>
      <c r="C268" s="292">
        <v>1754918</v>
      </c>
      <c r="D268" s="291"/>
      <c r="E268" s="292">
        <v>180841</v>
      </c>
      <c r="F268" s="292">
        <v>1574077</v>
      </c>
      <c r="G268" s="293">
        <f t="shared" si="4"/>
        <v>89.695188037275813</v>
      </c>
    </row>
    <row r="269" spans="1:8">
      <c r="A269" s="291"/>
      <c r="B269" s="292" t="s">
        <v>917</v>
      </c>
      <c r="C269" s="292">
        <v>1287035</v>
      </c>
      <c r="D269" s="291"/>
      <c r="E269" s="292">
        <v>127583</v>
      </c>
      <c r="F269" s="292">
        <v>1159452</v>
      </c>
      <c r="G269" s="293">
        <f t="shared" si="4"/>
        <v>90.087060569448383</v>
      </c>
    </row>
    <row r="270" spans="1:8">
      <c r="A270" s="291"/>
      <c r="B270" s="292" t="s">
        <v>918</v>
      </c>
      <c r="C270" s="292">
        <v>1595921</v>
      </c>
      <c r="D270" s="291"/>
      <c r="E270" s="292">
        <v>192289</v>
      </c>
      <c r="F270" s="292">
        <v>1403632</v>
      </c>
      <c r="G270" s="293">
        <f t="shared" si="4"/>
        <v>87.951220643127073</v>
      </c>
    </row>
    <row r="271" spans="1:8">
      <c r="A271" s="291"/>
      <c r="B271" s="292" t="s">
        <v>714</v>
      </c>
      <c r="C271" s="292">
        <v>1911389</v>
      </c>
      <c r="D271" s="291"/>
      <c r="E271" s="292">
        <v>233084</v>
      </c>
      <c r="F271" s="292">
        <v>1678305</v>
      </c>
      <c r="G271" s="293">
        <f t="shared" si="4"/>
        <v>87.805517348901759</v>
      </c>
    </row>
    <row r="272" spans="1:8">
      <c r="A272" s="291"/>
      <c r="B272" s="292" t="s">
        <v>715</v>
      </c>
      <c r="C272" s="292">
        <v>1592018</v>
      </c>
      <c r="D272" s="291"/>
      <c r="E272" s="292">
        <v>190015</v>
      </c>
      <c r="F272" s="292">
        <v>1402003</v>
      </c>
      <c r="G272" s="293">
        <f t="shared" si="4"/>
        <v>88.064519371012139</v>
      </c>
    </row>
    <row r="273" spans="1:8">
      <c r="A273" s="291"/>
      <c r="B273" s="292" t="s">
        <v>716</v>
      </c>
      <c r="C273" s="292">
        <v>1261319</v>
      </c>
      <c r="D273" s="291"/>
      <c r="E273" s="292">
        <v>134511</v>
      </c>
      <c r="F273" s="292">
        <v>1126808</v>
      </c>
      <c r="G273" s="293">
        <f t="shared" si="4"/>
        <v>89.335687482706589</v>
      </c>
    </row>
    <row r="274" spans="1:8">
      <c r="A274" s="291">
        <v>2008</v>
      </c>
      <c r="B274" s="292" t="s">
        <v>713</v>
      </c>
      <c r="C274" s="292">
        <v>1581360</v>
      </c>
      <c r="D274" s="291">
        <v>2008</v>
      </c>
      <c r="E274" s="292">
        <v>196763</v>
      </c>
      <c r="F274" s="292">
        <v>1384597</v>
      </c>
      <c r="G274" s="293">
        <f t="shared" si="4"/>
        <v>87.557355693833159</v>
      </c>
      <c r="H274">
        <f t="shared" ref="H274" si="5">+C276+C275+C274+C277</f>
        <v>5753972</v>
      </c>
    </row>
    <row r="275" spans="1:8">
      <c r="A275" s="291"/>
      <c r="B275" s="292" t="s">
        <v>911</v>
      </c>
      <c r="C275" s="292">
        <v>1427302</v>
      </c>
      <c r="D275" s="291"/>
      <c r="E275" s="292">
        <v>186135</v>
      </c>
      <c r="F275" s="292">
        <v>1241167</v>
      </c>
      <c r="G275" s="293">
        <f t="shared" si="4"/>
        <v>86.958961733396308</v>
      </c>
    </row>
    <row r="276" spans="1:8">
      <c r="A276" s="291"/>
      <c r="B276" s="292" t="s">
        <v>912</v>
      </c>
      <c r="C276" s="292">
        <v>1285644</v>
      </c>
      <c r="D276" s="291"/>
      <c r="E276" s="292">
        <v>168133</v>
      </c>
      <c r="F276" s="292">
        <v>1117511</v>
      </c>
      <c r="G276" s="293">
        <f t="shared" si="4"/>
        <v>86.922273973199424</v>
      </c>
    </row>
    <row r="277" spans="1:8">
      <c r="A277" s="291"/>
      <c r="B277" s="292" t="s">
        <v>913</v>
      </c>
      <c r="C277" s="292">
        <v>1459666</v>
      </c>
      <c r="D277" s="291"/>
      <c r="E277" s="292">
        <v>189283</v>
      </c>
      <c r="F277" s="292">
        <v>1270383</v>
      </c>
      <c r="G277" s="293">
        <f t="shared" si="4"/>
        <v>87.032444408515374</v>
      </c>
    </row>
    <row r="278" spans="1:8">
      <c r="A278" s="291"/>
      <c r="B278" s="292" t="s">
        <v>914</v>
      </c>
      <c r="C278" s="292">
        <v>1384915</v>
      </c>
      <c r="D278" s="291"/>
      <c r="E278" s="292">
        <v>164464</v>
      </c>
      <c r="F278" s="292">
        <v>1220451</v>
      </c>
      <c r="G278" s="293">
        <f t="shared" si="4"/>
        <v>88.124614145994514</v>
      </c>
    </row>
    <row r="279" spans="1:8">
      <c r="A279" s="291"/>
      <c r="B279" s="292" t="s">
        <v>915</v>
      </c>
      <c r="C279" s="292">
        <v>1419348</v>
      </c>
      <c r="D279" s="291"/>
      <c r="E279" s="292">
        <v>153986</v>
      </c>
      <c r="F279" s="292">
        <v>1265362</v>
      </c>
      <c r="G279" s="293">
        <f t="shared" si="4"/>
        <v>89.150934090864254</v>
      </c>
    </row>
    <row r="280" spans="1:8">
      <c r="A280" s="291"/>
      <c r="B280" s="292" t="s">
        <v>916</v>
      </c>
      <c r="C280" s="292">
        <v>1626466</v>
      </c>
      <c r="D280" s="291"/>
      <c r="E280" s="292">
        <v>160363</v>
      </c>
      <c r="F280" s="292">
        <v>1466103</v>
      </c>
      <c r="G280" s="293">
        <f t="shared" si="4"/>
        <v>90.140402566054263</v>
      </c>
    </row>
    <row r="281" spans="1:8">
      <c r="A281" s="291"/>
      <c r="B281" s="292" t="s">
        <v>917</v>
      </c>
      <c r="C281" s="292">
        <v>1049939</v>
      </c>
      <c r="D281" s="291"/>
      <c r="E281" s="292">
        <v>97584</v>
      </c>
      <c r="F281" s="292">
        <v>952355</v>
      </c>
      <c r="G281" s="293">
        <f t="shared" si="4"/>
        <v>90.705745762372857</v>
      </c>
    </row>
    <row r="282" spans="1:8">
      <c r="A282" s="291"/>
      <c r="B282" s="292" t="s">
        <v>918</v>
      </c>
      <c r="C282" s="292">
        <v>1501595</v>
      </c>
      <c r="D282" s="291"/>
      <c r="E282" s="292">
        <v>173481</v>
      </c>
      <c r="F282" s="292">
        <v>1328114</v>
      </c>
      <c r="G282" s="293">
        <f t="shared" si="4"/>
        <v>88.446884812482722</v>
      </c>
    </row>
    <row r="283" spans="1:8">
      <c r="A283" s="291"/>
      <c r="B283" s="292" t="s">
        <v>714</v>
      </c>
      <c r="C283" s="292">
        <v>1584811</v>
      </c>
      <c r="D283" s="291"/>
      <c r="E283" s="292">
        <v>180229</v>
      </c>
      <c r="F283" s="292">
        <v>1404582</v>
      </c>
      <c r="G283" s="293">
        <f t="shared" si="4"/>
        <v>88.627729110916064</v>
      </c>
    </row>
    <row r="284" spans="1:8">
      <c r="A284" s="291"/>
      <c r="B284" s="292" t="s">
        <v>715</v>
      </c>
      <c r="C284" s="292">
        <v>1162614</v>
      </c>
      <c r="D284" s="291"/>
      <c r="E284" s="292">
        <v>129123</v>
      </c>
      <c r="F284" s="292">
        <v>1033491</v>
      </c>
      <c r="G284" s="293">
        <f t="shared" si="4"/>
        <v>88.893734291862998</v>
      </c>
    </row>
    <row r="285" spans="1:8">
      <c r="A285" s="291"/>
      <c r="B285" s="292" t="s">
        <v>716</v>
      </c>
      <c r="C285" s="292">
        <v>1117577</v>
      </c>
      <c r="D285" s="291"/>
      <c r="E285" s="292">
        <v>103061</v>
      </c>
      <c r="F285" s="292">
        <v>1014516</v>
      </c>
      <c r="G285" s="293">
        <f t="shared" si="4"/>
        <v>90.778174568732169</v>
      </c>
    </row>
    <row r="286" spans="1:8">
      <c r="A286" s="291">
        <v>2009</v>
      </c>
      <c r="B286" s="292" t="s">
        <v>713</v>
      </c>
      <c r="C286" s="292">
        <v>1125773</v>
      </c>
      <c r="D286" s="291">
        <v>2009</v>
      </c>
      <c r="E286" s="292">
        <v>119201</v>
      </c>
      <c r="F286" s="292">
        <v>1006572</v>
      </c>
      <c r="G286" s="293">
        <f t="shared" si="4"/>
        <v>89.411630941584136</v>
      </c>
      <c r="H286">
        <f>+C288+C287+C286</f>
        <v>3203563</v>
      </c>
    </row>
    <row r="287" spans="1:8">
      <c r="A287" s="291"/>
      <c r="B287" s="292" t="s">
        <v>911</v>
      </c>
      <c r="C287" s="292">
        <v>1016678</v>
      </c>
      <c r="D287" s="291"/>
      <c r="E287" s="292">
        <v>115683</v>
      </c>
      <c r="F287" s="292">
        <v>900995</v>
      </c>
      <c r="G287" s="293">
        <f t="shared" si="4"/>
        <v>88.621471104912274</v>
      </c>
    </row>
    <row r="288" spans="1:8">
      <c r="A288" s="291"/>
      <c r="B288" s="292" t="s">
        <v>912</v>
      </c>
      <c r="C288" s="292">
        <v>1061112</v>
      </c>
      <c r="D288" s="291"/>
      <c r="E288" s="292">
        <v>121228</v>
      </c>
      <c r="F288" s="292">
        <v>939884</v>
      </c>
      <c r="G288" s="293">
        <f t="shared" si="4"/>
        <v>88.575381298109917</v>
      </c>
    </row>
    <row r="289" spans="1:8">
      <c r="A289" s="291"/>
      <c r="B289" s="292" t="s">
        <v>913</v>
      </c>
      <c r="C289" s="292">
        <v>1031420</v>
      </c>
      <c r="D289" s="291"/>
      <c r="E289" s="292">
        <v>111474</v>
      </c>
      <c r="F289" s="292">
        <v>919946</v>
      </c>
      <c r="G289" s="293">
        <f t="shared" si="4"/>
        <v>89.192181652479107</v>
      </c>
    </row>
    <row r="290" spans="1:8">
      <c r="A290" s="291"/>
      <c r="B290" s="292" t="s">
        <v>914</v>
      </c>
      <c r="C290" s="292">
        <v>1110014</v>
      </c>
      <c r="D290" s="291"/>
      <c r="E290" s="292">
        <v>109097</v>
      </c>
      <c r="F290" s="292">
        <v>1000917</v>
      </c>
      <c r="G290" s="293">
        <f t="shared" si="4"/>
        <v>90.171565403679594</v>
      </c>
    </row>
    <row r="291" spans="1:8">
      <c r="A291" s="291"/>
      <c r="B291" s="292" t="s">
        <v>915</v>
      </c>
      <c r="C291" s="292">
        <v>1274698</v>
      </c>
      <c r="D291" s="291"/>
      <c r="E291" s="292">
        <v>107735</v>
      </c>
      <c r="F291" s="292">
        <v>1166963</v>
      </c>
      <c r="G291" s="293">
        <f t="shared" si="4"/>
        <v>91.548194160499193</v>
      </c>
    </row>
    <row r="292" spans="1:8">
      <c r="A292" s="291"/>
      <c r="B292" s="292" t="s">
        <v>916</v>
      </c>
      <c r="C292" s="292">
        <v>1403023</v>
      </c>
      <c r="D292" s="291"/>
      <c r="E292" s="292">
        <v>111143</v>
      </c>
      <c r="F292" s="292">
        <v>1291880</v>
      </c>
      <c r="G292" s="293">
        <f t="shared" si="4"/>
        <v>92.078319457343184</v>
      </c>
    </row>
    <row r="293" spans="1:8">
      <c r="A293" s="291"/>
      <c r="B293" s="292" t="s">
        <v>917</v>
      </c>
      <c r="C293" s="292">
        <v>944823</v>
      </c>
      <c r="D293" s="291"/>
      <c r="E293" s="292">
        <v>68735</v>
      </c>
      <c r="F293" s="292">
        <v>876088</v>
      </c>
      <c r="G293" s="293">
        <f t="shared" si="4"/>
        <v>92.725092424718696</v>
      </c>
    </row>
    <row r="294" spans="1:8">
      <c r="A294" s="291"/>
      <c r="B294" s="292" t="s">
        <v>918</v>
      </c>
      <c r="C294" s="292">
        <v>1354836</v>
      </c>
      <c r="D294" s="291"/>
      <c r="E294" s="292">
        <v>128374</v>
      </c>
      <c r="F294" s="292">
        <v>1226462</v>
      </c>
      <c r="G294" s="293">
        <f t="shared" si="4"/>
        <v>90.524757239990677</v>
      </c>
    </row>
    <row r="295" spans="1:8">
      <c r="A295" s="291"/>
      <c r="B295" s="292" t="s">
        <v>714</v>
      </c>
      <c r="C295" s="292">
        <v>1357868</v>
      </c>
      <c r="D295" s="291"/>
      <c r="E295" s="292">
        <v>126497</v>
      </c>
      <c r="F295" s="292">
        <v>1231371</v>
      </c>
      <c r="G295" s="293">
        <f t="shared" si="4"/>
        <v>90.684146028921802</v>
      </c>
    </row>
    <row r="296" spans="1:8">
      <c r="A296" s="291"/>
      <c r="B296" s="292" t="s">
        <v>715</v>
      </c>
      <c r="C296" s="292">
        <v>1204027</v>
      </c>
      <c r="D296" s="291"/>
      <c r="E296" s="292">
        <v>107420</v>
      </c>
      <c r="F296" s="292">
        <v>1096607</v>
      </c>
      <c r="G296" s="293">
        <f t="shared" si="4"/>
        <v>91.078273161648369</v>
      </c>
    </row>
    <row r="297" spans="1:8">
      <c r="A297" s="291"/>
      <c r="B297" s="292" t="s">
        <v>716</v>
      </c>
      <c r="C297" s="292">
        <v>1137565</v>
      </c>
      <c r="D297" s="291"/>
      <c r="E297" s="292">
        <v>85827</v>
      </c>
      <c r="F297" s="292">
        <v>1051738</v>
      </c>
      <c r="G297" s="293">
        <f t="shared" si="4"/>
        <v>92.455200362177109</v>
      </c>
    </row>
    <row r="298" spans="1:8">
      <c r="A298" s="291">
        <v>2010</v>
      </c>
      <c r="B298" s="292" t="s">
        <v>713</v>
      </c>
      <c r="C298" s="292">
        <v>1050233</v>
      </c>
      <c r="D298" s="291">
        <v>2010</v>
      </c>
      <c r="E298" s="292">
        <v>94595</v>
      </c>
      <c r="F298" s="292">
        <v>955638</v>
      </c>
      <c r="G298" s="293">
        <f t="shared" si="4"/>
        <v>90.992951087996659</v>
      </c>
      <c r="H298">
        <f>+C300+C299+C298</f>
        <v>3267782</v>
      </c>
    </row>
    <row r="299" spans="1:8">
      <c r="A299" s="291"/>
      <c r="B299" s="292" t="s">
        <v>911</v>
      </c>
      <c r="C299" s="292">
        <v>1028222</v>
      </c>
      <c r="D299" s="291"/>
      <c r="E299" s="292">
        <v>101211</v>
      </c>
      <c r="F299" s="292">
        <v>927011</v>
      </c>
      <c r="G299" s="293">
        <f t="shared" si="4"/>
        <v>90.15669767812787</v>
      </c>
    </row>
    <row r="300" spans="1:8">
      <c r="A300" s="291"/>
      <c r="B300" s="292" t="s">
        <v>912</v>
      </c>
      <c r="C300" s="292">
        <v>1189327</v>
      </c>
      <c r="D300" s="291"/>
      <c r="E300" s="292">
        <v>117934</v>
      </c>
      <c r="F300" s="292">
        <v>1071393</v>
      </c>
      <c r="G300" s="293">
        <f t="shared" si="4"/>
        <v>90.083971859715618</v>
      </c>
    </row>
    <row r="301" spans="1:8">
      <c r="A301" s="291"/>
      <c r="B301" s="292" t="s">
        <v>913</v>
      </c>
      <c r="C301" s="292">
        <v>1078509</v>
      </c>
      <c r="D301" s="291"/>
      <c r="E301" s="292">
        <v>102973</v>
      </c>
      <c r="F301" s="292">
        <v>975536</v>
      </c>
      <c r="G301" s="293">
        <f t="shared" si="4"/>
        <v>90.45228180756952</v>
      </c>
    </row>
    <row r="302" spans="1:8">
      <c r="A302" s="291"/>
      <c r="B302" s="292" t="s">
        <v>914</v>
      </c>
      <c r="C302" s="292">
        <v>1182100</v>
      </c>
      <c r="D302" s="291"/>
      <c r="E302" s="292">
        <v>108264</v>
      </c>
      <c r="F302" s="292">
        <v>1073836</v>
      </c>
      <c r="G302" s="293">
        <f t="shared" si="4"/>
        <v>90.841383977666865</v>
      </c>
    </row>
    <row r="303" spans="1:8">
      <c r="A303" s="291"/>
      <c r="B303" s="292" t="s">
        <v>915</v>
      </c>
      <c r="C303" s="292">
        <v>1297611</v>
      </c>
      <c r="D303" s="291"/>
      <c r="E303" s="292">
        <v>98754</v>
      </c>
      <c r="F303" s="292">
        <v>1198857</v>
      </c>
      <c r="G303" s="293">
        <f t="shared" si="4"/>
        <v>92.389552801263235</v>
      </c>
    </row>
    <row r="304" spans="1:8">
      <c r="A304" s="291"/>
      <c r="B304" s="292" t="s">
        <v>916</v>
      </c>
      <c r="C304" s="292">
        <v>1397265</v>
      </c>
      <c r="D304" s="291"/>
      <c r="E304" s="292">
        <v>95823</v>
      </c>
      <c r="F304" s="292">
        <v>1301442</v>
      </c>
      <c r="G304" s="293">
        <f t="shared" si="4"/>
        <v>93.142102607594126</v>
      </c>
    </row>
    <row r="305" spans="1:8">
      <c r="A305" s="291"/>
      <c r="B305" s="292" t="s">
        <v>917</v>
      </c>
      <c r="C305" s="292">
        <v>1010216</v>
      </c>
      <c r="D305" s="291"/>
      <c r="E305" s="292">
        <v>66846</v>
      </c>
      <c r="F305" s="292">
        <v>943370</v>
      </c>
      <c r="G305" s="293">
        <f t="shared" si="4"/>
        <v>93.382999279362039</v>
      </c>
    </row>
    <row r="306" spans="1:8">
      <c r="A306" s="291"/>
      <c r="B306" s="292" t="s">
        <v>918</v>
      </c>
      <c r="C306" s="292">
        <v>1390283</v>
      </c>
      <c r="D306" s="291"/>
      <c r="E306" s="292">
        <v>122090</v>
      </c>
      <c r="F306" s="292">
        <v>1268193</v>
      </c>
      <c r="G306" s="293">
        <f t="shared" si="4"/>
        <v>91.218334684377211</v>
      </c>
    </row>
    <row r="307" spans="1:8">
      <c r="A307" s="291"/>
      <c r="B307" s="292" t="s">
        <v>714</v>
      </c>
      <c r="C307" s="292">
        <v>1346087</v>
      </c>
      <c r="D307" s="291"/>
      <c r="E307" s="292">
        <v>118422</v>
      </c>
      <c r="F307" s="292">
        <v>1227665</v>
      </c>
      <c r="G307" s="293">
        <f t="shared" si="4"/>
        <v>91.202500284156969</v>
      </c>
    </row>
    <row r="308" spans="1:8">
      <c r="A308" s="291"/>
      <c r="B308" s="292" t="s">
        <v>715</v>
      </c>
      <c r="C308" s="292">
        <v>1257479</v>
      </c>
      <c r="D308" s="291"/>
      <c r="E308" s="292">
        <v>108131</v>
      </c>
      <c r="F308" s="292">
        <v>1149348</v>
      </c>
      <c r="G308" s="293">
        <f t="shared" si="4"/>
        <v>91.400969717983358</v>
      </c>
    </row>
    <row r="309" spans="1:8">
      <c r="A309" s="291"/>
      <c r="B309" s="292" t="s">
        <v>716</v>
      </c>
      <c r="C309" s="292">
        <v>1189818</v>
      </c>
      <c r="D309" s="291"/>
      <c r="E309" s="292">
        <v>93171</v>
      </c>
      <c r="F309" s="292">
        <v>1096647</v>
      </c>
      <c r="G309" s="293">
        <f t="shared" si="4"/>
        <v>92.169306566214331</v>
      </c>
    </row>
    <row r="310" spans="1:8">
      <c r="A310" s="291">
        <v>2011</v>
      </c>
      <c r="B310" s="292" t="s">
        <v>713</v>
      </c>
      <c r="C310" s="292">
        <v>1116019</v>
      </c>
      <c r="D310" s="291">
        <v>2011</v>
      </c>
      <c r="E310" s="292">
        <v>102733</v>
      </c>
      <c r="F310" s="292">
        <v>1013286</v>
      </c>
      <c r="G310" s="293">
        <f t="shared" si="4"/>
        <v>90.794690771393675</v>
      </c>
      <c r="H310">
        <f>+C312+C311+C310</f>
        <v>3282340</v>
      </c>
    </row>
    <row r="311" spans="1:8">
      <c r="A311" s="291"/>
      <c r="B311" s="292" t="s">
        <v>911</v>
      </c>
      <c r="C311" s="292">
        <v>1011418</v>
      </c>
      <c r="D311" s="291"/>
      <c r="E311" s="292">
        <v>94363</v>
      </c>
      <c r="F311" s="292">
        <v>917055</v>
      </c>
      <c r="G311" s="293">
        <f t="shared" si="4"/>
        <v>90.670227344184113</v>
      </c>
    </row>
    <row r="312" spans="1:8">
      <c r="A312" s="291"/>
      <c r="B312" s="292" t="s">
        <v>912</v>
      </c>
      <c r="C312" s="292">
        <v>1154903</v>
      </c>
      <c r="D312" s="291"/>
      <c r="E312" s="292">
        <v>111118</v>
      </c>
      <c r="F312" s="292">
        <v>1043785</v>
      </c>
      <c r="G312" s="293">
        <f t="shared" si="4"/>
        <v>90.378585907214713</v>
      </c>
    </row>
    <row r="313" spans="1:8">
      <c r="A313" s="291"/>
      <c r="B313" s="292" t="s">
        <v>913</v>
      </c>
      <c r="C313" s="292">
        <v>1067046</v>
      </c>
      <c r="D313" s="291"/>
      <c r="E313" s="292">
        <v>96242</v>
      </c>
      <c r="F313" s="292">
        <v>970804</v>
      </c>
      <c r="G313" s="293">
        <f t="shared" si="4"/>
        <v>90.980520052556315</v>
      </c>
    </row>
    <row r="314" spans="1:8">
      <c r="A314" s="291"/>
      <c r="B314" s="292" t="s">
        <v>914</v>
      </c>
      <c r="C314" s="292">
        <v>1288914</v>
      </c>
      <c r="D314" s="291"/>
      <c r="E314" s="292">
        <v>103176</v>
      </c>
      <c r="F314" s="292">
        <v>1185738</v>
      </c>
      <c r="G314" s="293">
        <f t="shared" si="4"/>
        <v>91.995121474357475</v>
      </c>
    </row>
    <row r="315" spans="1:8">
      <c r="A315" s="291"/>
      <c r="B315" s="292" t="s">
        <v>915</v>
      </c>
      <c r="C315" s="292">
        <v>1312519</v>
      </c>
      <c r="D315" s="291"/>
      <c r="E315" s="292">
        <v>94924</v>
      </c>
      <c r="F315" s="292">
        <v>1217595</v>
      </c>
      <c r="G315" s="293">
        <f t="shared" si="4"/>
        <v>92.767799932800983</v>
      </c>
    </row>
    <row r="316" spans="1:8">
      <c r="A316" s="291"/>
      <c r="B316" s="292" t="s">
        <v>916</v>
      </c>
      <c r="C316" s="292">
        <v>1349286</v>
      </c>
      <c r="D316" s="291"/>
      <c r="E316" s="292">
        <v>89911</v>
      </c>
      <c r="F316" s="292">
        <v>1259375</v>
      </c>
      <c r="G316" s="293">
        <f t="shared" si="4"/>
        <v>93.336401622784194</v>
      </c>
    </row>
    <row r="317" spans="1:8">
      <c r="A317" s="291"/>
      <c r="B317" s="292" t="s">
        <v>917</v>
      </c>
      <c r="C317" s="292">
        <v>1061303</v>
      </c>
      <c r="D317" s="291"/>
      <c r="E317" s="292">
        <v>66118</v>
      </c>
      <c r="F317" s="292">
        <v>995185</v>
      </c>
      <c r="G317" s="293">
        <f t="shared" si="4"/>
        <v>93.770110891988438</v>
      </c>
    </row>
    <row r="318" spans="1:8">
      <c r="A318" s="291"/>
      <c r="B318" s="292" t="s">
        <v>918</v>
      </c>
      <c r="C318" s="292">
        <v>1393728</v>
      </c>
      <c r="D318" s="291"/>
      <c r="E318" s="292">
        <v>104716</v>
      </c>
      <c r="F318" s="292">
        <v>1289012</v>
      </c>
      <c r="G318" s="293">
        <f t="shared" si="4"/>
        <v>92.486625797860128</v>
      </c>
    </row>
    <row r="319" spans="1:8">
      <c r="A319" s="291"/>
      <c r="B319" s="292" t="s">
        <v>714</v>
      </c>
      <c r="C319" s="292">
        <v>1294801</v>
      </c>
      <c r="D319" s="291"/>
      <c r="E319" s="292">
        <v>97265</v>
      </c>
      <c r="F319" s="292">
        <v>1197536</v>
      </c>
      <c r="G319" s="293">
        <f t="shared" si="4"/>
        <v>92.488034840875173</v>
      </c>
    </row>
    <row r="320" spans="1:8">
      <c r="A320" s="291"/>
      <c r="B320" s="292" t="s">
        <v>715</v>
      </c>
      <c r="C320" s="292">
        <v>1217830</v>
      </c>
      <c r="D320" s="291"/>
      <c r="E320" s="292">
        <v>83919</v>
      </c>
      <c r="F320" s="292">
        <v>1133911</v>
      </c>
      <c r="G320" s="293">
        <f t="shared" si="4"/>
        <v>93.109136743223601</v>
      </c>
    </row>
    <row r="321" spans="1:8">
      <c r="A321" s="291"/>
      <c r="B321" s="292" t="s">
        <v>716</v>
      </c>
      <c r="C321" s="292">
        <v>1165465</v>
      </c>
      <c r="D321" s="291"/>
      <c r="E321" s="292">
        <v>65678</v>
      </c>
      <c r="F321" s="292">
        <v>1099787</v>
      </c>
      <c r="G321" s="293">
        <f t="shared" si="4"/>
        <v>94.364652735174374</v>
      </c>
    </row>
    <row r="322" spans="1:8">
      <c r="A322" s="291">
        <v>2012</v>
      </c>
      <c r="B322" s="292" t="s">
        <v>713</v>
      </c>
      <c r="C322" s="292">
        <v>1042194</v>
      </c>
      <c r="D322" s="291">
        <v>2012</v>
      </c>
      <c r="E322" s="292">
        <v>78364</v>
      </c>
      <c r="F322" s="292">
        <v>963830</v>
      </c>
      <c r="G322" s="293">
        <f t="shared" si="4"/>
        <v>92.480862488173983</v>
      </c>
      <c r="H322">
        <f>+C324+C323+C322</f>
        <v>3086899</v>
      </c>
    </row>
    <row r="323" spans="1:8">
      <c r="A323" s="291"/>
      <c r="B323" s="292" t="s">
        <v>911</v>
      </c>
      <c r="C323" s="292">
        <v>989988</v>
      </c>
      <c r="D323" s="291"/>
      <c r="E323" s="292">
        <v>96448</v>
      </c>
      <c r="F323" s="292">
        <v>893540</v>
      </c>
      <c r="G323" s="293">
        <f t="shared" si="4"/>
        <v>90.25765968880431</v>
      </c>
    </row>
    <row r="324" spans="1:8">
      <c r="A324" s="291"/>
      <c r="B324" s="292" t="s">
        <v>912</v>
      </c>
      <c r="C324" s="292">
        <v>1054717</v>
      </c>
      <c r="D324" s="291"/>
      <c r="E324" s="292">
        <v>117531</v>
      </c>
      <c r="F324" s="292">
        <v>937186</v>
      </c>
      <c r="G324" s="293">
        <f t="shared" ref="G324:G387" si="6">+F324/C324*100</f>
        <v>88.856631684138961</v>
      </c>
    </row>
    <row r="325" spans="1:8">
      <c r="A325" s="291"/>
      <c r="B325" s="292" t="s">
        <v>913</v>
      </c>
      <c r="C325" s="292">
        <v>1038612</v>
      </c>
      <c r="D325" s="291"/>
      <c r="E325" s="292">
        <v>115253</v>
      </c>
      <c r="F325" s="292">
        <v>923359</v>
      </c>
      <c r="G325" s="293">
        <f t="shared" si="6"/>
        <v>88.903170770220257</v>
      </c>
    </row>
    <row r="326" spans="1:8">
      <c r="A326" s="291"/>
      <c r="B326" s="292" t="s">
        <v>914</v>
      </c>
      <c r="C326" s="292">
        <v>1247101</v>
      </c>
      <c r="D326" s="291"/>
      <c r="E326" s="292">
        <v>126489</v>
      </c>
      <c r="F326" s="292">
        <v>1120612</v>
      </c>
      <c r="G326" s="293">
        <f t="shared" si="6"/>
        <v>89.857357182778301</v>
      </c>
    </row>
    <row r="327" spans="1:8">
      <c r="A327" s="291"/>
      <c r="B327" s="292" t="s">
        <v>915</v>
      </c>
      <c r="C327" s="292">
        <v>1386339</v>
      </c>
      <c r="D327" s="291"/>
      <c r="E327" s="292">
        <v>168131</v>
      </c>
      <c r="F327" s="292">
        <v>1218208</v>
      </c>
      <c r="G327" s="293">
        <f t="shared" si="6"/>
        <v>87.872302517638175</v>
      </c>
    </row>
    <row r="328" spans="1:8">
      <c r="A328" s="291"/>
      <c r="B328" s="292" t="s">
        <v>916</v>
      </c>
      <c r="C328" s="292">
        <v>1526758</v>
      </c>
      <c r="D328" s="291"/>
      <c r="E328" s="292">
        <v>230460</v>
      </c>
      <c r="F328" s="292">
        <v>1296298</v>
      </c>
      <c r="G328" s="293">
        <f t="shared" si="6"/>
        <v>84.905269859401429</v>
      </c>
    </row>
    <row r="329" spans="1:8">
      <c r="A329" s="291"/>
      <c r="B329" s="292" t="s">
        <v>917</v>
      </c>
      <c r="C329" s="292">
        <v>1043794</v>
      </c>
      <c r="D329" s="291"/>
      <c r="E329" s="292">
        <v>74440</v>
      </c>
      <c r="F329" s="292">
        <v>969354</v>
      </c>
      <c r="G329" s="293">
        <f t="shared" si="6"/>
        <v>92.868324592783637</v>
      </c>
    </row>
    <row r="330" spans="1:8">
      <c r="A330" s="291"/>
      <c r="B330" s="292" t="s">
        <v>918</v>
      </c>
      <c r="C330" s="292">
        <v>1274043</v>
      </c>
      <c r="D330" s="291"/>
      <c r="E330" s="292">
        <v>117683</v>
      </c>
      <c r="F330" s="292">
        <v>1156360</v>
      </c>
      <c r="G330" s="293">
        <f t="shared" si="6"/>
        <v>90.763027621516699</v>
      </c>
    </row>
    <row r="331" spans="1:8">
      <c r="A331" s="291"/>
      <c r="B331" s="292" t="s">
        <v>714</v>
      </c>
      <c r="C331" s="292">
        <v>1427173</v>
      </c>
      <c r="D331" s="291"/>
      <c r="E331" s="292">
        <v>130632</v>
      </c>
      <c r="F331" s="292">
        <v>1296541</v>
      </c>
      <c r="G331" s="293">
        <f t="shared" si="6"/>
        <v>90.846799932453877</v>
      </c>
    </row>
    <row r="332" spans="1:8">
      <c r="A332" s="291"/>
      <c r="B332" s="292" t="s">
        <v>715</v>
      </c>
      <c r="C332" s="292">
        <v>1151771</v>
      </c>
      <c r="D332" s="291"/>
      <c r="E332" s="292">
        <v>100179</v>
      </c>
      <c r="F332" s="292">
        <v>1051592</v>
      </c>
      <c r="G332" s="293">
        <f t="shared" si="6"/>
        <v>91.302177255721844</v>
      </c>
    </row>
    <row r="333" spans="1:8">
      <c r="A333" s="291"/>
      <c r="B333" s="292" t="s">
        <v>716</v>
      </c>
      <c r="C333" s="292">
        <v>1058501</v>
      </c>
      <c r="D333" s="291"/>
      <c r="E333" s="292">
        <v>77366</v>
      </c>
      <c r="F333" s="292">
        <v>981135</v>
      </c>
      <c r="G333" s="293">
        <f t="shared" si="6"/>
        <v>92.690984703840613</v>
      </c>
    </row>
    <row r="334" spans="1:8">
      <c r="A334" s="291">
        <v>2013</v>
      </c>
      <c r="B334" s="292" t="s">
        <v>713</v>
      </c>
      <c r="C334" s="292">
        <v>1101819</v>
      </c>
      <c r="D334" s="291">
        <v>2013</v>
      </c>
      <c r="E334" s="292">
        <v>100609</v>
      </c>
      <c r="F334" s="292">
        <v>1001210</v>
      </c>
      <c r="G334" s="293">
        <f t="shared" si="6"/>
        <v>90.868826912587281</v>
      </c>
      <c r="H334">
        <f>+C336+C335+C334</f>
        <v>3021290</v>
      </c>
    </row>
    <row r="335" spans="1:8">
      <c r="A335" s="291"/>
      <c r="B335" s="292" t="s">
        <v>911</v>
      </c>
      <c r="C335" s="292">
        <v>949844</v>
      </c>
      <c r="D335" s="291"/>
      <c r="E335" s="292">
        <v>91584</v>
      </c>
      <c r="F335" s="292">
        <v>858260</v>
      </c>
      <c r="G335" s="293">
        <f t="shared" si="6"/>
        <v>90.357995628755887</v>
      </c>
    </row>
    <row r="336" spans="1:8">
      <c r="A336" s="291"/>
      <c r="B336" s="292" t="s">
        <v>912</v>
      </c>
      <c r="C336" s="292">
        <v>969627</v>
      </c>
      <c r="D336" s="291"/>
      <c r="E336" s="292">
        <v>98068</v>
      </c>
      <c r="F336" s="292">
        <v>871559</v>
      </c>
      <c r="G336" s="293">
        <f t="shared" si="6"/>
        <v>89.88600771224398</v>
      </c>
    </row>
    <row r="337" spans="1:8">
      <c r="A337" s="291"/>
      <c r="B337" s="292" t="s">
        <v>913</v>
      </c>
      <c r="C337" s="292">
        <v>1153140</v>
      </c>
      <c r="D337" s="291"/>
      <c r="E337" s="292">
        <v>98349</v>
      </c>
      <c r="F337" s="292">
        <v>1054791</v>
      </c>
      <c r="G337" s="293">
        <f t="shared" si="6"/>
        <v>91.471200374629262</v>
      </c>
    </row>
    <row r="338" spans="1:8">
      <c r="A338" s="291"/>
      <c r="B338" s="292" t="s">
        <v>914</v>
      </c>
      <c r="C338" s="292">
        <v>1283261</v>
      </c>
      <c r="D338" s="291"/>
      <c r="E338" s="292">
        <v>95856</v>
      </c>
      <c r="F338" s="292">
        <v>1187405</v>
      </c>
      <c r="G338" s="293">
        <f t="shared" si="6"/>
        <v>92.530280278135152</v>
      </c>
    </row>
    <row r="339" spans="1:8">
      <c r="A339" s="291"/>
      <c r="B339" s="292" t="s">
        <v>915</v>
      </c>
      <c r="C339" s="292">
        <v>1277255</v>
      </c>
      <c r="D339" s="291"/>
      <c r="E339" s="292">
        <v>87349</v>
      </c>
      <c r="F339" s="292">
        <v>1189906</v>
      </c>
      <c r="G339" s="293">
        <f t="shared" si="6"/>
        <v>93.161193340405788</v>
      </c>
    </row>
    <row r="340" spans="1:8">
      <c r="A340" s="291"/>
      <c r="B340" s="292" t="s">
        <v>916</v>
      </c>
      <c r="C340" s="292">
        <v>1507341</v>
      </c>
      <c r="D340" s="291"/>
      <c r="E340" s="292">
        <v>96338</v>
      </c>
      <c r="F340" s="292">
        <v>1411003</v>
      </c>
      <c r="G340" s="293">
        <f t="shared" si="6"/>
        <v>93.608745466354321</v>
      </c>
    </row>
    <row r="341" spans="1:8">
      <c r="A341" s="291"/>
      <c r="B341" s="292" t="s">
        <v>917</v>
      </c>
      <c r="C341" s="292">
        <v>1043166</v>
      </c>
      <c r="D341" s="291"/>
      <c r="E341" s="292">
        <v>62454</v>
      </c>
      <c r="F341" s="292">
        <v>980712</v>
      </c>
      <c r="G341" s="293">
        <f t="shared" si="6"/>
        <v>94.013033400245021</v>
      </c>
    </row>
    <row r="342" spans="1:8">
      <c r="A342" s="291"/>
      <c r="B342" s="292" t="s">
        <v>918</v>
      </c>
      <c r="C342" s="292">
        <v>1392429</v>
      </c>
      <c r="D342" s="291"/>
      <c r="E342" s="292">
        <v>107136</v>
      </c>
      <c r="F342" s="292">
        <v>1285293</v>
      </c>
      <c r="G342" s="293">
        <f t="shared" si="6"/>
        <v>92.305819542684048</v>
      </c>
    </row>
    <row r="343" spans="1:8">
      <c r="A343" s="291"/>
      <c r="B343" s="292" t="s">
        <v>714</v>
      </c>
      <c r="C343" s="292">
        <v>1582400</v>
      </c>
      <c r="D343" s="291"/>
      <c r="E343" s="292">
        <v>119400</v>
      </c>
      <c r="F343" s="292">
        <v>1463000</v>
      </c>
      <c r="G343" s="293">
        <f t="shared" si="6"/>
        <v>92.454499494438821</v>
      </c>
    </row>
    <row r="344" spans="1:8">
      <c r="A344" s="291"/>
      <c r="B344" s="292" t="s">
        <v>715</v>
      </c>
      <c r="C344" s="292">
        <v>1241479</v>
      </c>
      <c r="D344" s="291"/>
      <c r="E344" s="292">
        <v>94014</v>
      </c>
      <c r="F344" s="292">
        <v>1147465</v>
      </c>
      <c r="G344" s="293">
        <f t="shared" si="6"/>
        <v>92.427258133242688</v>
      </c>
    </row>
    <row r="345" spans="1:8">
      <c r="A345" s="291"/>
      <c r="B345" s="292" t="s">
        <v>716</v>
      </c>
      <c r="C345" s="292">
        <v>1290853</v>
      </c>
      <c r="D345" s="291"/>
      <c r="E345" s="292">
        <v>83792</v>
      </c>
      <c r="F345" s="292">
        <v>1207061</v>
      </c>
      <c r="G345" s="293">
        <f t="shared" si="6"/>
        <v>93.50878837481882</v>
      </c>
    </row>
    <row r="346" spans="1:8">
      <c r="A346" s="291">
        <v>2014</v>
      </c>
      <c r="B346" s="292" t="s">
        <v>713</v>
      </c>
      <c r="C346" s="292">
        <v>1259240</v>
      </c>
      <c r="D346" s="291">
        <v>2014</v>
      </c>
      <c r="E346" s="292">
        <v>98366</v>
      </c>
      <c r="F346" s="292">
        <v>1160874</v>
      </c>
      <c r="G346" s="293">
        <f t="shared" si="6"/>
        <v>92.188462882373486</v>
      </c>
      <c r="H346">
        <f>+C348+C347+C346</f>
        <v>3566756</v>
      </c>
    </row>
    <row r="347" spans="1:8">
      <c r="A347" s="291"/>
      <c r="B347" s="292" t="s">
        <v>911</v>
      </c>
      <c r="C347" s="292">
        <v>1090879</v>
      </c>
      <c r="D347" s="291"/>
      <c r="E347" s="292">
        <v>97804</v>
      </c>
      <c r="F347" s="292">
        <v>993075</v>
      </c>
      <c r="G347" s="293">
        <f t="shared" si="6"/>
        <v>91.034386031814705</v>
      </c>
    </row>
    <row r="348" spans="1:8">
      <c r="A348" s="291"/>
      <c r="B348" s="292" t="s">
        <v>912</v>
      </c>
      <c r="C348" s="292">
        <v>1216637</v>
      </c>
      <c r="D348" s="291"/>
      <c r="E348" s="292">
        <v>113481</v>
      </c>
      <c r="F348" s="292">
        <v>1103156</v>
      </c>
      <c r="G348" s="293">
        <f t="shared" si="6"/>
        <v>90.672567084512465</v>
      </c>
    </row>
    <row r="349" spans="1:8">
      <c r="A349" s="291"/>
      <c r="B349" s="292" t="s">
        <v>913</v>
      </c>
      <c r="C349" s="292">
        <v>1296529</v>
      </c>
      <c r="D349" s="291"/>
      <c r="E349" s="292">
        <v>122621</v>
      </c>
      <c r="F349" s="292">
        <v>1173908</v>
      </c>
      <c r="G349" s="293">
        <f t="shared" si="6"/>
        <v>90.542363495147427</v>
      </c>
    </row>
    <row r="350" spans="1:8">
      <c r="A350" s="291"/>
      <c r="B350" s="292" t="s">
        <v>914</v>
      </c>
      <c r="C350" s="292">
        <v>1458577</v>
      </c>
      <c r="D350" s="291"/>
      <c r="E350" s="292">
        <v>115935</v>
      </c>
      <c r="F350" s="292">
        <v>1342642</v>
      </c>
      <c r="G350" s="293">
        <f t="shared" si="6"/>
        <v>92.051499509453393</v>
      </c>
    </row>
    <row r="351" spans="1:8">
      <c r="A351" s="291"/>
      <c r="B351" s="292" t="s">
        <v>915</v>
      </c>
      <c r="C351" s="292">
        <v>1518873</v>
      </c>
      <c r="D351" s="291"/>
      <c r="E351" s="292">
        <v>110258</v>
      </c>
      <c r="F351" s="292">
        <v>1408615</v>
      </c>
      <c r="G351" s="293">
        <f t="shared" si="6"/>
        <v>92.74080189719615</v>
      </c>
    </row>
    <row r="352" spans="1:8">
      <c r="A352" s="291"/>
      <c r="B352" s="292" t="s">
        <v>916</v>
      </c>
      <c r="C352" s="292">
        <v>1645236</v>
      </c>
      <c r="D352" s="291"/>
      <c r="E352" s="292">
        <v>114071</v>
      </c>
      <c r="F352" s="292">
        <v>1531165</v>
      </c>
      <c r="G352" s="293">
        <f t="shared" si="6"/>
        <v>93.066587407520856</v>
      </c>
    </row>
    <row r="353" spans="1:8">
      <c r="A353" s="291"/>
      <c r="B353" s="292" t="s">
        <v>917</v>
      </c>
      <c r="C353" s="292">
        <v>1135109</v>
      </c>
      <c r="D353" s="291"/>
      <c r="E353" s="292">
        <v>72955</v>
      </c>
      <c r="F353" s="292">
        <v>1062154</v>
      </c>
      <c r="G353" s="293">
        <f t="shared" si="6"/>
        <v>93.572863927605184</v>
      </c>
    </row>
    <row r="354" spans="1:8">
      <c r="A354" s="291"/>
      <c r="B354" s="292" t="s">
        <v>918</v>
      </c>
      <c r="C354" s="292">
        <v>1634444</v>
      </c>
      <c r="D354" s="291"/>
      <c r="E354" s="292">
        <v>138543</v>
      </c>
      <c r="F354" s="292">
        <v>1495901</v>
      </c>
      <c r="G354" s="293">
        <f t="shared" si="6"/>
        <v>91.523539503341809</v>
      </c>
    </row>
    <row r="355" spans="1:8">
      <c r="A355" s="291"/>
      <c r="B355" s="292" t="s">
        <v>714</v>
      </c>
      <c r="C355" s="292">
        <v>1702152</v>
      </c>
      <c r="D355" s="291"/>
      <c r="E355" s="292">
        <v>148876</v>
      </c>
      <c r="F355" s="292">
        <v>1553276</v>
      </c>
      <c r="G355" s="293">
        <f t="shared" si="6"/>
        <v>91.253660072660963</v>
      </c>
    </row>
    <row r="356" spans="1:8">
      <c r="A356" s="291"/>
      <c r="B356" s="292" t="s">
        <v>715</v>
      </c>
      <c r="C356" s="292">
        <v>1385351</v>
      </c>
      <c r="D356" s="291"/>
      <c r="E356" s="292">
        <v>117568</v>
      </c>
      <c r="F356" s="292">
        <v>1267783</v>
      </c>
      <c r="G356" s="293">
        <f t="shared" si="6"/>
        <v>91.51348647382504</v>
      </c>
    </row>
    <row r="357" spans="1:8">
      <c r="A357" s="291"/>
      <c r="B357" s="292" t="s">
        <v>716</v>
      </c>
      <c r="C357" s="292">
        <v>1384062</v>
      </c>
      <c r="D357" s="291"/>
      <c r="E357" s="292">
        <v>99853</v>
      </c>
      <c r="F357" s="292">
        <v>1284209</v>
      </c>
      <c r="G357" s="293">
        <f t="shared" si="6"/>
        <v>92.785511053695572</v>
      </c>
    </row>
    <row r="358" spans="1:8">
      <c r="A358" s="291">
        <v>2015</v>
      </c>
      <c r="B358" s="292" t="s">
        <v>713</v>
      </c>
      <c r="C358" s="292">
        <v>1367795</v>
      </c>
      <c r="D358" s="291">
        <v>2015</v>
      </c>
      <c r="E358" s="292">
        <v>120239</v>
      </c>
      <c r="F358" s="292">
        <v>1247556</v>
      </c>
      <c r="G358" s="293">
        <f t="shared" si="6"/>
        <v>91.209282092711263</v>
      </c>
      <c r="H358">
        <f>+C360+C359+C358</f>
        <v>4036520</v>
      </c>
    </row>
    <row r="359" spans="1:8">
      <c r="A359" s="291"/>
      <c r="B359" s="292" t="s">
        <v>911</v>
      </c>
      <c r="C359" s="292">
        <v>1226950</v>
      </c>
      <c r="D359" s="291"/>
      <c r="E359" s="292">
        <v>120281</v>
      </c>
      <c r="F359" s="292">
        <v>1106669</v>
      </c>
      <c r="G359" s="293">
        <f t="shared" si="6"/>
        <v>90.196748033742196</v>
      </c>
    </row>
    <row r="360" spans="1:8">
      <c r="A360" s="291"/>
      <c r="B360" s="292" t="s">
        <v>912</v>
      </c>
      <c r="C360" s="292">
        <v>1441775</v>
      </c>
      <c r="D360" s="291"/>
      <c r="E360" s="292">
        <v>144291</v>
      </c>
      <c r="F360" s="292">
        <v>1297484</v>
      </c>
      <c r="G360" s="293">
        <f t="shared" si="6"/>
        <v>89.99212775918572</v>
      </c>
    </row>
    <row r="361" spans="1:8">
      <c r="A361" s="291"/>
      <c r="B361" s="292" t="s">
        <v>913</v>
      </c>
      <c r="C361" s="292">
        <v>1440381</v>
      </c>
      <c r="D361" s="291"/>
      <c r="E361" s="292">
        <v>123459</v>
      </c>
      <c r="F361" s="292">
        <v>1316922</v>
      </c>
      <c r="G361" s="293">
        <f t="shared" si="6"/>
        <v>91.4287261495396</v>
      </c>
    </row>
    <row r="362" spans="1:8">
      <c r="A362" s="291"/>
      <c r="B362" s="292" t="s">
        <v>914</v>
      </c>
      <c r="C362" s="292">
        <v>1573293</v>
      </c>
      <c r="D362" s="291"/>
      <c r="E362" s="292">
        <v>124605</v>
      </c>
      <c r="F362" s="292">
        <v>1448688</v>
      </c>
      <c r="G362" s="293">
        <f t="shared" si="6"/>
        <v>92.079987643751039</v>
      </c>
    </row>
    <row r="363" spans="1:8">
      <c r="A363" s="291"/>
      <c r="B363" s="292" t="s">
        <v>915</v>
      </c>
      <c r="C363" s="292">
        <v>1726117</v>
      </c>
      <c r="D363" s="291"/>
      <c r="E363" s="292">
        <v>126856</v>
      </c>
      <c r="F363" s="292">
        <v>1599261</v>
      </c>
      <c r="G363" s="293">
        <f t="shared" si="6"/>
        <v>92.650787866639391</v>
      </c>
    </row>
    <row r="364" spans="1:8">
      <c r="A364" s="291"/>
      <c r="B364" s="292" t="s">
        <v>916</v>
      </c>
      <c r="C364" s="292">
        <v>1795713</v>
      </c>
      <c r="D364" s="291"/>
      <c r="E364" s="292">
        <v>123839</v>
      </c>
      <c r="F364" s="292">
        <v>1671874</v>
      </c>
      <c r="G364" s="293">
        <f t="shared" si="6"/>
        <v>93.103630702679112</v>
      </c>
    </row>
    <row r="365" spans="1:8">
      <c r="A365" s="291"/>
      <c r="B365" s="292" t="s">
        <v>917</v>
      </c>
      <c r="C365" s="292">
        <v>1248146</v>
      </c>
      <c r="D365" s="291"/>
      <c r="E365" s="292">
        <v>80290</v>
      </c>
      <c r="F365" s="292">
        <v>1167856</v>
      </c>
      <c r="G365" s="293">
        <f t="shared" si="6"/>
        <v>93.56725895848723</v>
      </c>
    </row>
    <row r="366" spans="1:8">
      <c r="A366" s="291"/>
      <c r="B366" s="292" t="s">
        <v>918</v>
      </c>
      <c r="C366" s="292">
        <v>1795742</v>
      </c>
      <c r="D366" s="291"/>
      <c r="E366" s="292">
        <v>152928</v>
      </c>
      <c r="F366" s="292">
        <v>1642814</v>
      </c>
      <c r="G366" s="293">
        <f t="shared" si="6"/>
        <v>91.483854584901394</v>
      </c>
    </row>
    <row r="367" spans="1:8">
      <c r="A367" s="291"/>
      <c r="B367" s="292" t="s">
        <v>714</v>
      </c>
      <c r="C367" s="292">
        <v>1760610</v>
      </c>
      <c r="D367" s="291"/>
      <c r="E367" s="292">
        <v>151652</v>
      </c>
      <c r="F367" s="292">
        <v>1608958</v>
      </c>
      <c r="G367" s="293">
        <f t="shared" si="6"/>
        <v>91.38639448827395</v>
      </c>
    </row>
    <row r="368" spans="1:8">
      <c r="A368" s="291"/>
      <c r="B368" s="292" t="s">
        <v>715</v>
      </c>
      <c r="C368" s="292">
        <v>1604843</v>
      </c>
      <c r="D368" s="291"/>
      <c r="E368" s="292">
        <v>132867</v>
      </c>
      <c r="F368" s="292">
        <v>1471976</v>
      </c>
      <c r="G368" s="293">
        <f t="shared" si="6"/>
        <v>91.72087238440146</v>
      </c>
    </row>
    <row r="369" spans="1:8">
      <c r="A369" s="291"/>
      <c r="B369" s="292" t="s">
        <v>716</v>
      </c>
      <c r="C369" s="292">
        <v>1594915</v>
      </c>
      <c r="D369" s="291"/>
      <c r="E369" s="292">
        <v>107858</v>
      </c>
      <c r="F369" s="292">
        <v>1487057</v>
      </c>
      <c r="G369" s="293">
        <f t="shared" si="6"/>
        <v>93.237382556437183</v>
      </c>
    </row>
    <row r="370" spans="1:8">
      <c r="A370" s="291">
        <v>2016</v>
      </c>
      <c r="B370" s="292" t="s">
        <v>713</v>
      </c>
      <c r="C370" s="292">
        <v>1396929</v>
      </c>
      <c r="D370" s="291">
        <v>2016</v>
      </c>
      <c r="E370" s="292">
        <v>125612</v>
      </c>
      <c r="F370" s="292">
        <v>1271317</v>
      </c>
      <c r="G370" s="293">
        <f t="shared" si="6"/>
        <v>91.007989668766271</v>
      </c>
      <c r="H370">
        <f>+C372+C371+C370</f>
        <v>4283290</v>
      </c>
    </row>
    <row r="371" spans="1:8">
      <c r="A371" s="291"/>
      <c r="B371" s="292" t="s">
        <v>911</v>
      </c>
      <c r="C371" s="292">
        <v>1377480</v>
      </c>
      <c r="D371" s="291"/>
      <c r="E371" s="292">
        <v>139364</v>
      </c>
      <c r="F371" s="292">
        <v>1238116</v>
      </c>
      <c r="G371" s="293">
        <f t="shared" si="6"/>
        <v>89.882684322095415</v>
      </c>
    </row>
    <row r="372" spans="1:8">
      <c r="A372" s="291"/>
      <c r="B372" s="292" t="s">
        <v>912</v>
      </c>
      <c r="C372" s="292">
        <v>1508881</v>
      </c>
      <c r="D372" s="291"/>
      <c r="E372" s="292">
        <v>150726</v>
      </c>
      <c r="F372" s="292">
        <v>1358155</v>
      </c>
      <c r="G372" s="293">
        <f t="shared" si="6"/>
        <v>90.010743060585966</v>
      </c>
    </row>
    <row r="373" spans="1:8">
      <c r="A373" s="291"/>
      <c r="B373" s="292" t="s">
        <v>913</v>
      </c>
      <c r="C373" s="292">
        <v>1541729</v>
      </c>
      <c r="D373" s="291"/>
      <c r="E373" s="292">
        <v>145896</v>
      </c>
      <c r="F373" s="292">
        <v>1395833</v>
      </c>
      <c r="G373" s="293">
        <f t="shared" si="6"/>
        <v>90.536858293513319</v>
      </c>
    </row>
    <row r="374" spans="1:8">
      <c r="A374" s="291"/>
      <c r="B374" s="292" t="s">
        <v>914</v>
      </c>
      <c r="C374" s="292">
        <v>1748449</v>
      </c>
      <c r="D374" s="291"/>
      <c r="E374" s="292">
        <v>145760</v>
      </c>
      <c r="F374" s="292">
        <v>1602689</v>
      </c>
      <c r="G374" s="293">
        <f t="shared" si="6"/>
        <v>91.663468594165451</v>
      </c>
    </row>
    <row r="375" spans="1:8">
      <c r="A375" s="291"/>
      <c r="B375" s="292" t="s">
        <v>915</v>
      </c>
      <c r="C375" s="292">
        <v>1920340</v>
      </c>
      <c r="D375" s="291"/>
      <c r="E375" s="292">
        <v>148395</v>
      </c>
      <c r="F375" s="292">
        <v>1771945</v>
      </c>
      <c r="G375" s="293">
        <f t="shared" si="6"/>
        <v>92.272462168157716</v>
      </c>
    </row>
    <row r="376" spans="1:8">
      <c r="A376" s="291"/>
      <c r="B376" s="292" t="s">
        <v>916</v>
      </c>
      <c r="C376" s="292">
        <v>1816271</v>
      </c>
      <c r="D376" s="291"/>
      <c r="E376" s="292">
        <v>137390</v>
      </c>
      <c r="F376" s="292">
        <v>1678881</v>
      </c>
      <c r="G376" s="293">
        <f t="shared" si="6"/>
        <v>92.43560019402392</v>
      </c>
    </row>
    <row r="377" spans="1:8">
      <c r="A377" s="291"/>
      <c r="B377" s="292" t="s">
        <v>917</v>
      </c>
      <c r="C377" s="292">
        <v>1451789</v>
      </c>
      <c r="D377" s="291"/>
      <c r="E377" s="292">
        <v>105129</v>
      </c>
      <c r="F377" s="292">
        <v>1346660</v>
      </c>
      <c r="G377" s="293">
        <f t="shared" si="6"/>
        <v>92.758658455188737</v>
      </c>
    </row>
    <row r="378" spans="1:8">
      <c r="A378" s="291"/>
      <c r="B378" s="292" t="s">
        <v>918</v>
      </c>
      <c r="C378" s="292">
        <v>1907000</v>
      </c>
      <c r="D378" s="291"/>
      <c r="E378" s="292">
        <v>171012</v>
      </c>
      <c r="F378" s="292">
        <v>1735988</v>
      </c>
      <c r="G378" s="293">
        <f t="shared" si="6"/>
        <v>91.032406921866809</v>
      </c>
    </row>
    <row r="379" spans="1:8">
      <c r="A379" s="291"/>
      <c r="B379" s="292" t="s">
        <v>714</v>
      </c>
      <c r="C379" s="292">
        <v>1867360</v>
      </c>
      <c r="D379" s="291"/>
      <c r="E379" s="292">
        <v>166830</v>
      </c>
      <c r="F379" s="292">
        <v>1700530</v>
      </c>
      <c r="G379" s="293">
        <f t="shared" si="6"/>
        <v>91.065996915431413</v>
      </c>
    </row>
    <row r="380" spans="1:8">
      <c r="A380" s="291"/>
      <c r="B380" s="292" t="s">
        <v>715</v>
      </c>
      <c r="C380" s="292">
        <v>1743708</v>
      </c>
      <c r="D380" s="291"/>
      <c r="E380" s="292">
        <v>154854</v>
      </c>
      <c r="F380" s="292">
        <v>1588854</v>
      </c>
      <c r="G380" s="293">
        <f t="shared" si="6"/>
        <v>91.11926996951324</v>
      </c>
    </row>
    <row r="381" spans="1:8">
      <c r="A381" s="291"/>
      <c r="B381" s="292" t="s">
        <v>716</v>
      </c>
      <c r="C381" s="292">
        <v>1699018</v>
      </c>
      <c r="D381" s="291"/>
      <c r="E381" s="292">
        <v>122294</v>
      </c>
      <c r="F381" s="292">
        <v>1576724</v>
      </c>
      <c r="G381" s="293">
        <f t="shared" si="6"/>
        <v>92.802077435318523</v>
      </c>
    </row>
    <row r="382" spans="1:8">
      <c r="A382" s="291">
        <v>2017</v>
      </c>
      <c r="B382" s="292" t="s">
        <v>713</v>
      </c>
      <c r="C382" s="292">
        <v>1633592</v>
      </c>
      <c r="D382" s="291">
        <v>2017</v>
      </c>
      <c r="E382" s="292">
        <v>150162</v>
      </c>
      <c r="F382" s="292">
        <v>1483430</v>
      </c>
      <c r="G382" s="293">
        <f t="shared" si="6"/>
        <v>90.807863897472558</v>
      </c>
      <c r="H382">
        <f>+C384+C383+C382</f>
        <v>4818893</v>
      </c>
    </row>
    <row r="383" spans="1:8">
      <c r="A383" s="291"/>
      <c r="B383" s="292" t="s">
        <v>911</v>
      </c>
      <c r="C383" s="292">
        <v>1452528</v>
      </c>
      <c r="D383" s="291"/>
      <c r="E383" s="292">
        <v>151072</v>
      </c>
      <c r="F383" s="292">
        <v>1301456</v>
      </c>
      <c r="G383" s="293">
        <f t="shared" si="6"/>
        <v>89.599374332198749</v>
      </c>
    </row>
    <row r="384" spans="1:8">
      <c r="A384" s="291"/>
      <c r="B384" s="292" t="s">
        <v>912</v>
      </c>
      <c r="C384" s="292">
        <v>1732773</v>
      </c>
      <c r="D384" s="291"/>
      <c r="E384" s="292">
        <v>178428</v>
      </c>
      <c r="F384" s="292">
        <v>1554345</v>
      </c>
      <c r="G384" s="293">
        <f t="shared" si="6"/>
        <v>89.702748138388586</v>
      </c>
    </row>
    <row r="385" spans="1:8">
      <c r="A385" s="291"/>
      <c r="B385" s="292" t="s">
        <v>913</v>
      </c>
      <c r="C385" s="292">
        <v>1604476</v>
      </c>
      <c r="D385" s="291"/>
      <c r="E385" s="292">
        <v>151448</v>
      </c>
      <c r="F385" s="292">
        <v>1453028</v>
      </c>
      <c r="G385" s="293">
        <f t="shared" si="6"/>
        <v>90.560905865840311</v>
      </c>
    </row>
    <row r="386" spans="1:8">
      <c r="A386" s="291"/>
      <c r="B386" s="292" t="s">
        <v>914</v>
      </c>
      <c r="C386" s="292">
        <v>2027569</v>
      </c>
      <c r="D386" s="291"/>
      <c r="E386" s="292">
        <v>167267</v>
      </c>
      <c r="F386" s="292">
        <v>1860302</v>
      </c>
      <c r="G386" s="293">
        <f t="shared" si="6"/>
        <v>91.750367065189891</v>
      </c>
    </row>
    <row r="387" spans="1:8">
      <c r="A387" s="291"/>
      <c r="B387" s="292" t="s">
        <v>915</v>
      </c>
      <c r="C387" s="292">
        <v>2089520</v>
      </c>
      <c r="D387" s="291"/>
      <c r="E387" s="292">
        <v>166462</v>
      </c>
      <c r="F387" s="292">
        <v>1923058</v>
      </c>
      <c r="G387" s="293">
        <f t="shared" si="6"/>
        <v>92.033481373712618</v>
      </c>
    </row>
    <row r="388" spans="1:8">
      <c r="A388" s="291"/>
      <c r="B388" s="292" t="s">
        <v>916</v>
      </c>
      <c r="C388" s="292">
        <v>1928639</v>
      </c>
      <c r="D388" s="291"/>
      <c r="E388" s="292">
        <v>151998</v>
      </c>
      <c r="F388" s="292">
        <v>1776641</v>
      </c>
      <c r="G388" s="293">
        <f t="shared" ref="G388:G449" si="7">+F388/C388*100</f>
        <v>92.118898352672531</v>
      </c>
    </row>
    <row r="389" spans="1:8">
      <c r="A389" s="291"/>
      <c r="B389" s="292" t="s">
        <v>917</v>
      </c>
      <c r="C389" s="292">
        <v>1536400</v>
      </c>
      <c r="D389" s="291"/>
      <c r="E389" s="292">
        <v>115382</v>
      </c>
      <c r="F389" s="292">
        <v>1421018</v>
      </c>
      <c r="G389" s="293">
        <f t="shared" si="7"/>
        <v>92.490106743035668</v>
      </c>
    </row>
    <row r="390" spans="1:8">
      <c r="A390" s="291"/>
      <c r="B390" s="292" t="s">
        <v>918</v>
      </c>
      <c r="C390" s="292">
        <v>1993267</v>
      </c>
      <c r="D390" s="291"/>
      <c r="E390" s="292">
        <v>192690</v>
      </c>
      <c r="F390" s="292">
        <v>1800577</v>
      </c>
      <c r="G390" s="293">
        <f t="shared" si="7"/>
        <v>90.332955896023975</v>
      </c>
    </row>
    <row r="391" spans="1:8">
      <c r="A391" s="291"/>
      <c r="B391" s="292" t="s">
        <v>714</v>
      </c>
      <c r="C391" s="292">
        <v>2032184</v>
      </c>
      <c r="D391" s="291"/>
      <c r="E391" s="292">
        <v>202542</v>
      </c>
      <c r="F391" s="292">
        <v>1829642</v>
      </c>
      <c r="G391" s="293">
        <f t="shared" si="7"/>
        <v>90.033284387634197</v>
      </c>
    </row>
    <row r="392" spans="1:8">
      <c r="A392" s="291"/>
      <c r="B392" s="292" t="s">
        <v>715</v>
      </c>
      <c r="C392" s="292">
        <v>1818339</v>
      </c>
      <c r="D392" s="291"/>
      <c r="E392" s="292">
        <v>170732</v>
      </c>
      <c r="F392" s="292">
        <v>1647607</v>
      </c>
      <c r="G392" s="293">
        <f t="shared" si="7"/>
        <v>90.610551717804</v>
      </c>
    </row>
    <row r="393" spans="1:8">
      <c r="A393" s="291"/>
      <c r="B393" s="292" t="s">
        <v>716</v>
      </c>
      <c r="C393" s="292">
        <v>1652016</v>
      </c>
      <c r="D393" s="291"/>
      <c r="E393" s="292">
        <v>131067</v>
      </c>
      <c r="F393" s="292">
        <v>1520949</v>
      </c>
      <c r="G393" s="293">
        <f t="shared" si="7"/>
        <v>92.066239067902487</v>
      </c>
    </row>
    <row r="394" spans="1:8">
      <c r="A394" s="291">
        <v>2018</v>
      </c>
      <c r="B394" s="292" t="s">
        <v>713</v>
      </c>
      <c r="C394" s="292">
        <v>1749911</v>
      </c>
      <c r="D394" s="291">
        <v>2018</v>
      </c>
      <c r="E394" s="292">
        <v>172953</v>
      </c>
      <c r="F394" s="292">
        <v>1576958</v>
      </c>
      <c r="G394" s="293">
        <f t="shared" si="7"/>
        <v>90.116468780412262</v>
      </c>
      <c r="H394">
        <f>+C396+C395+C394</f>
        <v>4943159</v>
      </c>
    </row>
    <row r="395" spans="1:8">
      <c r="A395" s="291"/>
      <c r="B395" s="292" t="s">
        <v>911</v>
      </c>
      <c r="C395" s="292">
        <v>1546402</v>
      </c>
      <c r="D395" s="291"/>
      <c r="E395" s="292">
        <v>174287</v>
      </c>
      <c r="F395" s="292">
        <v>1372115</v>
      </c>
      <c r="G395" s="293">
        <f t="shared" si="7"/>
        <v>88.729515352411596</v>
      </c>
    </row>
    <row r="396" spans="1:8">
      <c r="A396" s="291"/>
      <c r="B396" s="292" t="s">
        <v>912</v>
      </c>
      <c r="C396" s="292">
        <v>1646846</v>
      </c>
      <c r="D396" s="291"/>
      <c r="E396" s="292">
        <v>193448</v>
      </c>
      <c r="F396" s="292">
        <v>1453398</v>
      </c>
      <c r="G396" s="293">
        <f t="shared" si="7"/>
        <v>88.253425031848749</v>
      </c>
    </row>
    <row r="397" spans="1:8">
      <c r="A397" s="291"/>
      <c r="B397" s="292" t="s">
        <v>913</v>
      </c>
      <c r="C397" s="292">
        <v>1772557</v>
      </c>
      <c r="D397" s="291"/>
      <c r="E397" s="292">
        <v>189671</v>
      </c>
      <c r="F397" s="292">
        <v>1582886</v>
      </c>
      <c r="G397" s="293">
        <f t="shared" si="7"/>
        <v>89.299582467587783</v>
      </c>
    </row>
    <row r="398" spans="1:8">
      <c r="A398" s="291"/>
      <c r="B398" s="292" t="s">
        <v>914</v>
      </c>
      <c r="C398" s="292">
        <v>2058400</v>
      </c>
      <c r="D398" s="291"/>
      <c r="E398" s="292">
        <v>200078</v>
      </c>
      <c r="F398" s="292">
        <v>1858322</v>
      </c>
      <c r="G398" s="293">
        <f t="shared" si="7"/>
        <v>90.279926156237849</v>
      </c>
    </row>
    <row r="399" spans="1:8">
      <c r="A399" s="291"/>
      <c r="B399" s="292" t="s">
        <v>915</v>
      </c>
      <c r="C399" s="292">
        <v>2055762</v>
      </c>
      <c r="D399" s="291"/>
      <c r="E399" s="292">
        <v>192972</v>
      </c>
      <c r="F399" s="292">
        <v>1862790</v>
      </c>
      <c r="G399" s="293">
        <f t="shared" si="7"/>
        <v>90.613115720594124</v>
      </c>
    </row>
    <row r="400" spans="1:8">
      <c r="A400" s="291"/>
      <c r="B400" s="292" t="s">
        <v>916</v>
      </c>
      <c r="C400" s="292">
        <v>2086655</v>
      </c>
      <c r="D400" s="291"/>
      <c r="E400" s="292">
        <v>190151</v>
      </c>
      <c r="F400" s="292">
        <v>1896504</v>
      </c>
      <c r="G400" s="293">
        <f t="shared" si="7"/>
        <v>90.887281318665529</v>
      </c>
    </row>
    <row r="401" spans="1:8">
      <c r="A401" s="291"/>
      <c r="B401" s="292" t="s">
        <v>917</v>
      </c>
      <c r="C401" s="292">
        <v>1602495</v>
      </c>
      <c r="D401" s="291"/>
      <c r="E401" s="292">
        <v>153921</v>
      </c>
      <c r="F401" s="292">
        <v>1448574</v>
      </c>
      <c r="G401" s="293">
        <f t="shared" si="7"/>
        <v>90.394915428753279</v>
      </c>
    </row>
    <row r="402" spans="1:8">
      <c r="A402" s="291"/>
      <c r="B402" s="292" t="s">
        <v>918</v>
      </c>
      <c r="C402" s="292">
        <v>1952397</v>
      </c>
      <c r="D402" s="291"/>
      <c r="E402" s="292">
        <v>232768</v>
      </c>
      <c r="F402" s="292">
        <v>1719629</v>
      </c>
      <c r="G402" s="293">
        <f t="shared" si="7"/>
        <v>88.077834579749918</v>
      </c>
    </row>
    <row r="403" spans="1:8">
      <c r="A403" s="291"/>
      <c r="B403" s="292" t="s">
        <v>714</v>
      </c>
      <c r="C403" s="292">
        <v>2243453</v>
      </c>
      <c r="D403" s="291"/>
      <c r="E403" s="292">
        <v>242324</v>
      </c>
      <c r="F403" s="292">
        <v>2001129</v>
      </c>
      <c r="G403" s="293">
        <f t="shared" si="7"/>
        <v>89.198614813860601</v>
      </c>
    </row>
    <row r="404" spans="1:8">
      <c r="A404" s="291"/>
      <c r="B404" s="292" t="s">
        <v>715</v>
      </c>
      <c r="C404" s="292">
        <v>1867172</v>
      </c>
      <c r="D404" s="291"/>
      <c r="E404" s="292">
        <v>197573</v>
      </c>
      <c r="F404" s="292">
        <v>1669599</v>
      </c>
      <c r="G404" s="293">
        <f t="shared" si="7"/>
        <v>89.418596679898798</v>
      </c>
    </row>
    <row r="405" spans="1:8">
      <c r="A405" s="291"/>
      <c r="B405" s="292" t="s">
        <v>716</v>
      </c>
      <c r="C405" s="292">
        <v>1709631</v>
      </c>
      <c r="D405" s="291"/>
      <c r="E405" s="292">
        <v>144778</v>
      </c>
      <c r="F405" s="292">
        <v>1564853</v>
      </c>
      <c r="G405" s="293">
        <f t="shared" si="7"/>
        <v>91.531622905761537</v>
      </c>
    </row>
    <row r="406" spans="1:8">
      <c r="A406" s="291">
        <v>2019</v>
      </c>
      <c r="B406" s="292" t="s">
        <v>713</v>
      </c>
      <c r="C406" s="292">
        <v>1858077</v>
      </c>
      <c r="D406" s="291">
        <v>2019</v>
      </c>
      <c r="E406" s="292">
        <v>181348</v>
      </c>
      <c r="F406" s="292">
        <v>1676729</v>
      </c>
      <c r="G406" s="293">
        <f t="shared" si="7"/>
        <v>90.24001696377492</v>
      </c>
      <c r="H406">
        <f>+C408+C407+C406</f>
        <v>5138942</v>
      </c>
    </row>
    <row r="407" spans="1:8">
      <c r="A407" s="291"/>
      <c r="B407" s="292" t="s">
        <v>911</v>
      </c>
      <c r="C407" s="292">
        <v>1571017</v>
      </c>
      <c r="D407" s="291"/>
      <c r="E407" s="292">
        <v>168697</v>
      </c>
      <c r="F407" s="292">
        <v>1402320</v>
      </c>
      <c r="G407" s="293">
        <f t="shared" si="7"/>
        <v>89.261923963903627</v>
      </c>
    </row>
    <row r="408" spans="1:8">
      <c r="A408" s="291"/>
      <c r="B408" s="292" t="s">
        <v>912</v>
      </c>
      <c r="C408" s="292">
        <v>1709848</v>
      </c>
      <c r="D408" s="291"/>
      <c r="E408" s="292">
        <v>179821</v>
      </c>
      <c r="F408" s="292">
        <v>1530027</v>
      </c>
      <c r="G408" s="293">
        <f t="shared" si="7"/>
        <v>89.483217221647777</v>
      </c>
    </row>
    <row r="409" spans="1:8">
      <c r="A409" s="291"/>
      <c r="B409" s="292" t="s">
        <v>913</v>
      </c>
      <c r="C409" s="292">
        <v>1765185</v>
      </c>
      <c r="D409" s="291"/>
      <c r="E409" s="292">
        <v>174980</v>
      </c>
      <c r="F409" s="292">
        <v>1590205</v>
      </c>
      <c r="G409" s="293">
        <f t="shared" si="7"/>
        <v>90.087158003268769</v>
      </c>
      <c r="H409" s="12">
        <f>+G409-G445</f>
        <v>38.26655063532754</v>
      </c>
    </row>
    <row r="410" spans="1:8">
      <c r="A410" s="291"/>
      <c r="B410" s="292" t="s">
        <v>914</v>
      </c>
      <c r="C410" s="292">
        <v>2075741</v>
      </c>
      <c r="D410" s="291"/>
      <c r="E410" s="292">
        <v>184161</v>
      </c>
      <c r="F410" s="292">
        <v>1891580</v>
      </c>
      <c r="G410" s="293">
        <f t="shared" si="7"/>
        <v>91.127939372012207</v>
      </c>
    </row>
    <row r="411" spans="1:8">
      <c r="A411" s="291"/>
      <c r="B411" s="292" t="s">
        <v>915</v>
      </c>
      <c r="C411" s="292">
        <v>2009011</v>
      </c>
      <c r="D411" s="291"/>
      <c r="E411" s="292">
        <v>174159</v>
      </c>
      <c r="F411" s="292">
        <v>1834852</v>
      </c>
      <c r="G411" s="293">
        <f t="shared" si="7"/>
        <v>91.331107694283403</v>
      </c>
    </row>
    <row r="412" spans="1:8">
      <c r="A412" s="291"/>
      <c r="B412" s="292" t="s">
        <v>916</v>
      </c>
      <c r="C412" s="292">
        <v>2179527</v>
      </c>
      <c r="D412" s="291"/>
      <c r="E412" s="292">
        <v>185713</v>
      </c>
      <c r="F412" s="292">
        <v>1993814</v>
      </c>
      <c r="G412" s="293">
        <f t="shared" si="7"/>
        <v>91.479206268148999</v>
      </c>
    </row>
    <row r="413" spans="1:8">
      <c r="A413" s="291"/>
      <c r="B413" s="292" t="s">
        <v>917</v>
      </c>
      <c r="C413" s="292">
        <v>1519922</v>
      </c>
      <c r="D413" s="291"/>
      <c r="E413" s="292">
        <v>123277</v>
      </c>
      <c r="F413" s="292">
        <v>1396645</v>
      </c>
      <c r="G413" s="293">
        <f t="shared" si="7"/>
        <v>91.889254843340638</v>
      </c>
    </row>
    <row r="414" spans="1:8">
      <c r="A414" s="291"/>
      <c r="B414" s="292" t="s">
        <v>918</v>
      </c>
      <c r="C414" s="292">
        <v>2094635</v>
      </c>
      <c r="D414" s="291"/>
      <c r="E414" s="292">
        <v>238723</v>
      </c>
      <c r="F414" s="292">
        <v>1855912</v>
      </c>
      <c r="G414" s="293">
        <f t="shared" si="7"/>
        <v>88.603121784941052</v>
      </c>
    </row>
    <row r="415" spans="1:8">
      <c r="A415" s="291"/>
      <c r="B415" s="292" t="s">
        <v>714</v>
      </c>
      <c r="C415" s="292">
        <v>2224757</v>
      </c>
      <c r="D415" s="291"/>
      <c r="E415" s="292">
        <v>237866</v>
      </c>
      <c r="F415" s="292">
        <v>1986891</v>
      </c>
      <c r="G415" s="293">
        <f t="shared" si="7"/>
        <v>89.308225572500731</v>
      </c>
    </row>
    <row r="416" spans="1:8">
      <c r="A416" s="291"/>
      <c r="B416" s="292" t="s">
        <v>715</v>
      </c>
      <c r="C416" s="292">
        <v>1764169</v>
      </c>
      <c r="D416" s="291"/>
      <c r="E416" s="292">
        <v>171612</v>
      </c>
      <c r="F416" s="292">
        <v>1592557</v>
      </c>
      <c r="G416" s="293">
        <f t="shared" si="7"/>
        <v>90.272360527817924</v>
      </c>
    </row>
    <row r="417" spans="1:8">
      <c r="A417" s="291"/>
      <c r="B417" s="292" t="s">
        <v>716</v>
      </c>
      <c r="C417" s="292">
        <v>1740332</v>
      </c>
      <c r="D417" s="291"/>
      <c r="E417" s="292">
        <v>139077</v>
      </c>
      <c r="F417" s="292">
        <v>1601255</v>
      </c>
      <c r="G417" s="293">
        <f t="shared" si="7"/>
        <v>92.008593762569447</v>
      </c>
    </row>
    <row r="418" spans="1:8">
      <c r="A418" s="291">
        <v>2020</v>
      </c>
      <c r="B418" s="292" t="s">
        <v>713</v>
      </c>
      <c r="C418" s="292">
        <v>1764837</v>
      </c>
      <c r="D418" s="291">
        <v>2020</v>
      </c>
      <c r="E418" s="292">
        <v>178978</v>
      </c>
      <c r="F418" s="292">
        <v>1585859</v>
      </c>
      <c r="G418" s="293">
        <f t="shared" si="7"/>
        <v>89.858666834387535</v>
      </c>
      <c r="H418">
        <f>+C420+C419+C418</f>
        <v>4616110</v>
      </c>
    </row>
    <row r="419" spans="1:8">
      <c r="A419" s="291"/>
      <c r="B419" s="292" t="s">
        <v>911</v>
      </c>
      <c r="C419" s="292">
        <v>1594763</v>
      </c>
      <c r="D419" s="291"/>
      <c r="E419" s="292">
        <v>178193</v>
      </c>
      <c r="F419" s="292">
        <v>1416570</v>
      </c>
      <c r="G419" s="293">
        <f t="shared" si="7"/>
        <v>88.826364795270521</v>
      </c>
    </row>
    <row r="420" spans="1:8">
      <c r="A420" s="291"/>
      <c r="B420" s="292" t="s">
        <v>912</v>
      </c>
      <c r="C420" s="292">
        <v>1256510</v>
      </c>
      <c r="D420" s="291"/>
      <c r="E420" s="292">
        <v>145393</v>
      </c>
      <c r="F420" s="292">
        <v>1111117</v>
      </c>
      <c r="G420" s="293">
        <f t="shared" si="7"/>
        <v>88.428822691423065</v>
      </c>
    </row>
    <row r="421" spans="1:8">
      <c r="A421" s="291"/>
      <c r="B421" s="292" t="s">
        <v>913</v>
      </c>
      <c r="C421" s="292">
        <v>673149</v>
      </c>
      <c r="D421" s="291"/>
      <c r="E421" s="292">
        <v>59042</v>
      </c>
      <c r="F421" s="292">
        <v>614107</v>
      </c>
      <c r="G421" s="293">
        <f t="shared" si="7"/>
        <v>91.228984964695783</v>
      </c>
    </row>
    <row r="422" spans="1:8">
      <c r="A422" s="291"/>
      <c r="B422" s="292" t="s">
        <v>914</v>
      </c>
      <c r="C422" s="292">
        <v>850617</v>
      </c>
      <c r="D422" s="291"/>
      <c r="E422" s="292">
        <v>76692</v>
      </c>
      <c r="F422" s="292">
        <v>773925</v>
      </c>
      <c r="G422" s="293">
        <f t="shared" si="7"/>
        <v>90.983956351683545</v>
      </c>
    </row>
    <row r="423" spans="1:8">
      <c r="A423" s="291"/>
      <c r="B423" s="292" t="s">
        <v>915</v>
      </c>
      <c r="C423" s="292">
        <v>1159602</v>
      </c>
      <c r="D423" s="291"/>
      <c r="E423" s="292">
        <v>114393</v>
      </c>
      <c r="F423" s="292">
        <v>1045209</v>
      </c>
      <c r="G423" s="293">
        <f t="shared" si="7"/>
        <v>90.135149818644678</v>
      </c>
    </row>
    <row r="424" spans="1:8">
      <c r="A424" s="291"/>
      <c r="B424" s="292" t="s">
        <v>916</v>
      </c>
      <c r="C424" s="292">
        <v>1536122</v>
      </c>
      <c r="D424" s="291"/>
      <c r="E424" s="292">
        <v>141105</v>
      </c>
      <c r="F424" s="292">
        <v>1395017</v>
      </c>
      <c r="G424" s="293">
        <f t="shared" si="7"/>
        <v>90.814206163312548</v>
      </c>
    </row>
    <row r="425" spans="1:8">
      <c r="A425" s="291"/>
      <c r="B425" s="292" t="s">
        <v>917</v>
      </c>
      <c r="C425" s="292">
        <v>1118663</v>
      </c>
      <c r="D425" s="291"/>
      <c r="E425" s="292">
        <v>96275</v>
      </c>
      <c r="F425" s="292">
        <v>1022388</v>
      </c>
      <c r="G425" s="293">
        <f t="shared" si="7"/>
        <v>91.393744139209048</v>
      </c>
    </row>
    <row r="426" spans="1:8">
      <c r="A426" s="291"/>
      <c r="B426" s="292" t="s">
        <v>918</v>
      </c>
      <c r="C426" s="292">
        <v>1632484</v>
      </c>
      <c r="D426" s="291"/>
      <c r="E426" s="292">
        <v>163209</v>
      </c>
      <c r="F426" s="292">
        <v>1469275</v>
      </c>
      <c r="G426" s="293">
        <f t="shared" si="7"/>
        <v>90.002413499917921</v>
      </c>
    </row>
    <row r="427" spans="1:8">
      <c r="A427" s="291"/>
      <c r="B427" s="292" t="s">
        <v>714</v>
      </c>
      <c r="C427" s="292">
        <v>1551357</v>
      </c>
      <c r="D427" s="291"/>
      <c r="E427" s="292">
        <v>152319</v>
      </c>
      <c r="F427" s="292">
        <v>1399038</v>
      </c>
      <c r="G427" s="293">
        <f t="shared" si="7"/>
        <v>90.181563624620253</v>
      </c>
    </row>
    <row r="428" spans="1:8">
      <c r="A428" s="291"/>
      <c r="B428" s="292" t="s">
        <v>715</v>
      </c>
      <c r="C428" s="292">
        <v>1449810</v>
      </c>
      <c r="D428" s="291"/>
      <c r="E428" s="292">
        <v>128189</v>
      </c>
      <c r="F428" s="292">
        <v>1321621</v>
      </c>
      <c r="G428" s="293">
        <f t="shared" si="7"/>
        <v>91.158220732371831</v>
      </c>
    </row>
    <row r="429" spans="1:8">
      <c r="A429" s="291"/>
      <c r="B429" s="292" t="s">
        <v>716</v>
      </c>
      <c r="C429" s="292">
        <v>1355147</v>
      </c>
      <c r="D429" s="291"/>
      <c r="E429" s="292">
        <v>111822</v>
      </c>
      <c r="F429" s="292">
        <v>1243325</v>
      </c>
      <c r="G429" s="293">
        <f t="shared" si="7"/>
        <v>91.748349072093276</v>
      </c>
    </row>
    <row r="430" spans="1:8">
      <c r="A430" s="291">
        <v>2021</v>
      </c>
      <c r="B430" s="292" t="s">
        <v>713</v>
      </c>
      <c r="C430" s="292">
        <v>1302429</v>
      </c>
      <c r="D430" s="291">
        <v>2021</v>
      </c>
      <c r="E430" s="292">
        <v>124191</v>
      </c>
      <c r="F430" s="292">
        <v>1178238</v>
      </c>
      <c r="G430" s="293">
        <f t="shared" si="7"/>
        <v>90.464662565099516</v>
      </c>
      <c r="H430">
        <f>+C432+C431+C430</f>
        <v>3918820</v>
      </c>
    </row>
    <row r="431" spans="1:8">
      <c r="A431" s="291"/>
      <c r="B431" s="292" t="s">
        <v>911</v>
      </c>
      <c r="C431" s="292">
        <v>1212284</v>
      </c>
      <c r="D431" s="291"/>
      <c r="E431" s="292">
        <v>132431</v>
      </c>
      <c r="F431" s="292">
        <v>1079853</v>
      </c>
      <c r="G431" s="293">
        <f t="shared" si="7"/>
        <v>89.075909605340001</v>
      </c>
    </row>
    <row r="432" spans="1:8">
      <c r="A432" s="291"/>
      <c r="B432" s="292" t="s">
        <v>912</v>
      </c>
      <c r="C432" s="292">
        <v>1404107</v>
      </c>
      <c r="D432" s="291"/>
      <c r="E432" s="292">
        <v>207191</v>
      </c>
      <c r="F432" s="292">
        <v>1196916</v>
      </c>
      <c r="G432" s="293">
        <f t="shared" si="7"/>
        <v>85.243930840028568</v>
      </c>
    </row>
    <row r="433" spans="1:9">
      <c r="A433" s="291"/>
      <c r="B433" s="294" t="s">
        <v>913</v>
      </c>
      <c r="C433" s="295">
        <v>1356845</v>
      </c>
      <c r="D433" s="291"/>
      <c r="E433" s="295">
        <v>164080</v>
      </c>
      <c r="F433" s="295">
        <v>1192765</v>
      </c>
      <c r="G433" s="293">
        <f t="shared" si="7"/>
        <v>87.907240694405033</v>
      </c>
    </row>
    <row r="434" spans="1:9">
      <c r="B434" s="296" t="s">
        <v>914</v>
      </c>
      <c r="C434" s="296">
        <v>1545308</v>
      </c>
      <c r="E434" s="296">
        <v>156148</v>
      </c>
      <c r="F434" s="296">
        <v>1389160</v>
      </c>
      <c r="G434" s="293">
        <f t="shared" si="7"/>
        <v>89.895347723560619</v>
      </c>
    </row>
    <row r="435" spans="1:9">
      <c r="B435" s="296" t="s">
        <v>915</v>
      </c>
      <c r="C435" s="296">
        <v>1798047</v>
      </c>
      <c r="E435" s="296">
        <v>172866</v>
      </c>
      <c r="F435" s="296">
        <v>1625181</v>
      </c>
      <c r="G435" s="293">
        <f t="shared" si="7"/>
        <v>90.385902037043536</v>
      </c>
      <c r="I435" s="297">
        <v>1356845</v>
      </c>
    </row>
    <row r="436" spans="1:9">
      <c r="B436" s="296" t="s">
        <v>916</v>
      </c>
      <c r="C436" s="296">
        <v>1838250</v>
      </c>
      <c r="E436" s="296">
        <v>165500</v>
      </c>
      <c r="F436" s="296">
        <v>1672750</v>
      </c>
      <c r="G436" s="293">
        <f t="shared" si="7"/>
        <v>90.996872025023805</v>
      </c>
      <c r="I436" s="297">
        <v>164080</v>
      </c>
    </row>
    <row r="437" spans="1:9">
      <c r="B437" s="296" t="s">
        <v>917</v>
      </c>
      <c r="C437" s="296">
        <v>1407563</v>
      </c>
      <c r="E437" s="296">
        <v>118985</v>
      </c>
      <c r="F437" s="296">
        <v>1288578</v>
      </c>
      <c r="G437" s="293">
        <f t="shared" si="7"/>
        <v>91.546737162031107</v>
      </c>
      <c r="I437" s="297">
        <v>1192765</v>
      </c>
    </row>
    <row r="438" spans="1:9">
      <c r="B438" s="296" t="s">
        <v>918</v>
      </c>
      <c r="C438" s="296">
        <v>1923846</v>
      </c>
      <c r="E438" s="296">
        <v>216688</v>
      </c>
      <c r="F438" s="296">
        <v>1707158</v>
      </c>
      <c r="G438" s="293">
        <f t="shared" si="7"/>
        <v>88.736728407575242</v>
      </c>
    </row>
    <row r="439" spans="1:9">
      <c r="B439" s="296" t="s">
        <v>714</v>
      </c>
      <c r="C439" s="296">
        <v>1892584</v>
      </c>
      <c r="E439" s="296">
        <v>198496</v>
      </c>
      <c r="F439" s="296">
        <v>1694088</v>
      </c>
      <c r="G439" s="293">
        <f t="shared" si="7"/>
        <v>89.511905416087217</v>
      </c>
    </row>
    <row r="440" spans="1:9">
      <c r="B440" s="296" t="s">
        <v>715</v>
      </c>
      <c r="C440" s="296">
        <v>2021546</v>
      </c>
      <c r="E440" s="296">
        <v>282981</v>
      </c>
      <c r="F440" s="296">
        <v>1738565</v>
      </c>
      <c r="G440" s="293">
        <f t="shared" si="7"/>
        <v>86.001753113706044</v>
      </c>
    </row>
    <row r="441" spans="1:9">
      <c r="B441" s="296" t="s">
        <v>716</v>
      </c>
      <c r="C441" s="296">
        <v>1681550</v>
      </c>
      <c r="E441" s="296">
        <v>173784</v>
      </c>
      <c r="F441" s="296">
        <v>1507766</v>
      </c>
      <c r="G441" s="293">
        <f t="shared" si="7"/>
        <v>89.665249323540792</v>
      </c>
      <c r="H441">
        <f>+C444+C443+C442</f>
        <v>4712230</v>
      </c>
    </row>
    <row r="442" spans="1:9">
      <c r="A442" s="298">
        <v>2022</v>
      </c>
      <c r="B442" s="292" t="s">
        <v>713</v>
      </c>
      <c r="C442" s="296">
        <v>1596332</v>
      </c>
      <c r="D442" s="298">
        <v>2022</v>
      </c>
      <c r="E442" s="296">
        <v>238672</v>
      </c>
      <c r="F442" s="296">
        <v>1357660</v>
      </c>
      <c r="G442" s="293">
        <f t="shared" si="7"/>
        <v>85.048724200229017</v>
      </c>
    </row>
    <row r="443" spans="1:9">
      <c r="B443" s="292" t="s">
        <v>911</v>
      </c>
      <c r="C443" s="296">
        <v>1444057</v>
      </c>
      <c r="E443" s="296">
        <v>316841</v>
      </c>
      <c r="F443" s="296">
        <v>1127216</v>
      </c>
      <c r="G443" s="293">
        <f t="shared" si="7"/>
        <v>78.058968586420065</v>
      </c>
    </row>
    <row r="444" spans="1:9">
      <c r="B444" s="292" t="s">
        <v>912</v>
      </c>
      <c r="C444" s="299">
        <v>1671841</v>
      </c>
      <c r="E444" s="296">
        <f>+C444-F444</f>
        <v>513677</v>
      </c>
      <c r="F444" s="285">
        <v>1158164</v>
      </c>
      <c r="G444" s="293">
        <f t="shared" si="7"/>
        <v>69.274769550453669</v>
      </c>
      <c r="H444" s="12"/>
    </row>
    <row r="445" spans="1:9">
      <c r="B445" s="294" t="s">
        <v>913</v>
      </c>
      <c r="C445" s="300">
        <v>1450093</v>
      </c>
      <c r="E445" s="300">
        <v>698646</v>
      </c>
      <c r="F445" s="300">
        <v>751447</v>
      </c>
      <c r="G445" s="293">
        <f t="shared" si="7"/>
        <v>51.820607367941228</v>
      </c>
    </row>
    <row r="446" spans="1:9">
      <c r="B446" s="296" t="s">
        <v>914</v>
      </c>
      <c r="C446" s="300">
        <v>1640595</v>
      </c>
      <c r="E446" s="300">
        <v>730427</v>
      </c>
      <c r="F446" s="300">
        <v>910168</v>
      </c>
      <c r="G446" s="293">
        <f t="shared" si="7"/>
        <v>55.477921120081433</v>
      </c>
    </row>
    <row r="447" spans="1:9">
      <c r="B447" s="296" t="s">
        <v>915</v>
      </c>
      <c r="C447" s="300">
        <v>1768988</v>
      </c>
      <c r="E447" s="300">
        <v>783595</v>
      </c>
      <c r="F447" s="300">
        <v>985393</v>
      </c>
      <c r="G447" s="293">
        <f t="shared" si="7"/>
        <v>55.70376961290863</v>
      </c>
    </row>
    <row r="448" spans="1:9">
      <c r="B448" s="296" t="s">
        <v>916</v>
      </c>
      <c r="C448" s="300">
        <v>1655515</v>
      </c>
      <c r="D448" s="301"/>
      <c r="E448" s="300">
        <v>685992</v>
      </c>
      <c r="F448" s="300">
        <v>969523</v>
      </c>
      <c r="G448" s="293">
        <f t="shared" si="7"/>
        <v>58.563226548838273</v>
      </c>
    </row>
    <row r="449" spans="1:7">
      <c r="B449" s="302" t="s">
        <v>917</v>
      </c>
      <c r="C449" s="303">
        <v>1283791</v>
      </c>
      <c r="E449" s="303">
        <v>506731</v>
      </c>
      <c r="F449" s="303">
        <v>777060</v>
      </c>
      <c r="G449" s="293">
        <f t="shared" si="7"/>
        <v>60.528543976394914</v>
      </c>
    </row>
    <row r="450" spans="1:7">
      <c r="A450" s="285" t="s">
        <v>646</v>
      </c>
    </row>
    <row r="451" spans="1:7">
      <c r="A451" s="304" t="s">
        <v>645</v>
      </c>
    </row>
    <row r="453" spans="1:7">
      <c r="D453" s="300"/>
    </row>
    <row r="454" spans="1:7">
      <c r="D454" s="300"/>
    </row>
    <row r="455" spans="1:7">
      <c r="D455" s="300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AE241-3800-4793-9289-3132550989B7}">
  <sheetPr>
    <tabColor theme="5" tint="0.39997558519241921"/>
  </sheetPr>
  <dimension ref="A1:K453"/>
  <sheetViews>
    <sheetView zoomScale="110" zoomScaleNormal="110" zoomScalePageLayoutView="110" workbookViewId="0"/>
  </sheetViews>
  <sheetFormatPr baseColWidth="10" defaultRowHeight="15.6"/>
  <cols>
    <col min="1" max="5" width="11.19921875" style="306"/>
  </cols>
  <sheetData>
    <row r="1" spans="1:7">
      <c r="A1" s="305" t="s">
        <v>833</v>
      </c>
    </row>
    <row r="2" spans="1:7">
      <c r="A2" s="305"/>
    </row>
    <row r="3" spans="1:7" ht="57.6">
      <c r="B3" s="307" t="s">
        <v>642</v>
      </c>
      <c r="C3" s="307" t="s">
        <v>958</v>
      </c>
      <c r="D3" s="308" t="s">
        <v>910</v>
      </c>
      <c r="E3" s="306" t="s">
        <v>633</v>
      </c>
    </row>
    <row r="4" spans="1:7">
      <c r="A4" s="291">
        <v>1985</v>
      </c>
      <c r="B4" s="292">
        <v>13984</v>
      </c>
      <c r="C4" s="292">
        <v>181588</v>
      </c>
      <c r="D4" s="293">
        <f>+C4/E4*100</f>
        <v>92.849692184975353</v>
      </c>
      <c r="E4" s="306">
        <f>+C4+B4</f>
        <v>195572</v>
      </c>
    </row>
    <row r="5" spans="1:7">
      <c r="A5" s="291"/>
      <c r="B5" s="292">
        <v>13720</v>
      </c>
      <c r="C5" s="292">
        <v>165736</v>
      </c>
      <c r="D5" s="293">
        <v>92.354671897289592</v>
      </c>
      <c r="E5" s="306">
        <f t="shared" ref="E5:E68" si="0">+C5+B5</f>
        <v>179456</v>
      </c>
      <c r="F5" s="138" t="s">
        <v>1474</v>
      </c>
    </row>
    <row r="6" spans="1:7">
      <c r="A6" s="291"/>
      <c r="B6" s="292">
        <v>11832</v>
      </c>
      <c r="C6" s="292">
        <v>163869</v>
      </c>
      <c r="D6" s="293">
        <v>93.265832294636908</v>
      </c>
      <c r="E6" s="306">
        <f t="shared" si="0"/>
        <v>175701</v>
      </c>
    </row>
    <row r="7" spans="1:7">
      <c r="A7" s="291"/>
      <c r="B7" s="292">
        <v>18708</v>
      </c>
      <c r="C7" s="292">
        <v>175439</v>
      </c>
      <c r="D7" s="293">
        <v>90.364002534162253</v>
      </c>
      <c r="E7" s="306">
        <f t="shared" si="0"/>
        <v>194147</v>
      </c>
      <c r="G7" s="2" t="s">
        <v>919</v>
      </c>
    </row>
    <row r="8" spans="1:7">
      <c r="A8" s="291"/>
      <c r="B8" s="292">
        <v>22352</v>
      </c>
      <c r="C8" s="292">
        <v>193087</v>
      </c>
      <c r="D8" s="293">
        <v>89.62490542566573</v>
      </c>
      <c r="E8" s="306">
        <f t="shared" si="0"/>
        <v>215439</v>
      </c>
    </row>
    <row r="9" spans="1:7">
      <c r="A9" s="291"/>
      <c r="B9" s="292">
        <v>28984</v>
      </c>
      <c r="C9" s="292">
        <v>195462</v>
      </c>
      <c r="D9" s="293">
        <v>87.086426133680263</v>
      </c>
      <c r="E9" s="306">
        <f t="shared" si="0"/>
        <v>224446</v>
      </c>
    </row>
    <row r="10" spans="1:7">
      <c r="A10" s="291"/>
      <c r="B10" s="292">
        <v>20342</v>
      </c>
      <c r="C10" s="292">
        <v>260525</v>
      </c>
      <c r="D10" s="293">
        <v>92.757426112715265</v>
      </c>
      <c r="E10" s="306">
        <f t="shared" si="0"/>
        <v>280867</v>
      </c>
    </row>
    <row r="11" spans="1:7">
      <c r="A11" s="291"/>
      <c r="B11" s="292">
        <v>15256</v>
      </c>
      <c r="C11" s="292">
        <v>224623</v>
      </c>
      <c r="D11" s="293">
        <v>93.640126897310722</v>
      </c>
      <c r="E11" s="306">
        <f t="shared" si="0"/>
        <v>239879</v>
      </c>
    </row>
    <row r="12" spans="1:7">
      <c r="A12" s="291"/>
      <c r="B12" s="292">
        <v>23073</v>
      </c>
      <c r="C12" s="292">
        <v>248045</v>
      </c>
      <c r="D12" s="293">
        <v>91.489683458862942</v>
      </c>
      <c r="E12" s="306">
        <f t="shared" si="0"/>
        <v>271118</v>
      </c>
    </row>
    <row r="13" spans="1:7">
      <c r="A13" s="291"/>
      <c r="B13" s="292">
        <v>31573</v>
      </c>
      <c r="C13" s="292">
        <v>282895</v>
      </c>
      <c r="D13" s="293">
        <v>89.936988949222368</v>
      </c>
      <c r="E13" s="306">
        <f t="shared" si="0"/>
        <v>314468</v>
      </c>
    </row>
    <row r="14" spans="1:7">
      <c r="A14" s="291"/>
      <c r="B14" s="292">
        <v>23334</v>
      </c>
      <c r="C14" s="292">
        <v>254068</v>
      </c>
      <c r="D14" s="293">
        <v>91.58838076149415</v>
      </c>
      <c r="E14" s="306">
        <f t="shared" si="0"/>
        <v>277402</v>
      </c>
    </row>
    <row r="15" spans="1:7">
      <c r="A15" s="291"/>
      <c r="B15" s="292">
        <v>21234</v>
      </c>
      <c r="C15" s="292">
        <v>202194</v>
      </c>
      <c r="D15" s="293">
        <v>90.496267253880447</v>
      </c>
      <c r="E15" s="306">
        <f t="shared" si="0"/>
        <v>223428</v>
      </c>
    </row>
    <row r="16" spans="1:7">
      <c r="A16" s="291">
        <v>1986</v>
      </c>
      <c r="B16" s="292">
        <v>23247</v>
      </c>
      <c r="C16" s="292">
        <v>216680</v>
      </c>
      <c r="D16" s="293">
        <v>90.310802869206057</v>
      </c>
      <c r="E16" s="306">
        <f t="shared" si="0"/>
        <v>239927</v>
      </c>
    </row>
    <row r="17" spans="1:5">
      <c r="A17" s="291"/>
      <c r="B17" s="292">
        <v>26641</v>
      </c>
      <c r="C17" s="292">
        <v>208428</v>
      </c>
      <c r="D17" s="293">
        <v>88.66673189574125</v>
      </c>
      <c r="E17" s="306">
        <f t="shared" si="0"/>
        <v>235069</v>
      </c>
    </row>
    <row r="18" spans="1:5">
      <c r="A18" s="291"/>
      <c r="B18" s="292">
        <v>25215</v>
      </c>
      <c r="C18" s="292">
        <v>193230</v>
      </c>
      <c r="D18" s="293">
        <v>88.457048685023693</v>
      </c>
      <c r="E18" s="306">
        <f t="shared" si="0"/>
        <v>218445</v>
      </c>
    </row>
    <row r="19" spans="1:5">
      <c r="A19" s="291"/>
      <c r="B19" s="292">
        <v>30280</v>
      </c>
      <c r="C19" s="292">
        <v>255047</v>
      </c>
      <c r="D19" s="293">
        <v>89.387614912013234</v>
      </c>
      <c r="E19" s="306">
        <f t="shared" si="0"/>
        <v>285327</v>
      </c>
    </row>
    <row r="20" spans="1:5">
      <c r="A20" s="291"/>
      <c r="B20" s="292">
        <v>37942</v>
      </c>
      <c r="C20" s="292">
        <v>252892</v>
      </c>
      <c r="D20" s="293">
        <v>86.954070019323737</v>
      </c>
      <c r="E20" s="306">
        <f t="shared" si="0"/>
        <v>290834</v>
      </c>
    </row>
    <row r="21" spans="1:5">
      <c r="A21" s="291"/>
      <c r="B21" s="292">
        <v>34508</v>
      </c>
      <c r="C21" s="292">
        <v>287384</v>
      </c>
      <c r="D21" s="293">
        <v>89.279634163011195</v>
      </c>
      <c r="E21" s="306">
        <f t="shared" si="0"/>
        <v>321892</v>
      </c>
    </row>
    <row r="22" spans="1:5">
      <c r="A22" s="291"/>
      <c r="B22" s="292">
        <v>22064</v>
      </c>
      <c r="C22" s="292">
        <v>331394</v>
      </c>
      <c r="D22" s="293">
        <v>93.757674179110381</v>
      </c>
      <c r="E22" s="306">
        <f t="shared" si="0"/>
        <v>353458</v>
      </c>
    </row>
    <row r="23" spans="1:5">
      <c r="A23" s="291"/>
      <c r="B23" s="292">
        <v>16038</v>
      </c>
      <c r="C23" s="292">
        <v>247316</v>
      </c>
      <c r="D23" s="293">
        <v>93.910098194825224</v>
      </c>
      <c r="E23" s="306">
        <f t="shared" si="0"/>
        <v>263354</v>
      </c>
    </row>
    <row r="24" spans="1:5">
      <c r="A24" s="291"/>
      <c r="B24" s="292">
        <v>19061</v>
      </c>
      <c r="C24" s="292">
        <v>291959</v>
      </c>
      <c r="D24" s="293">
        <v>93.871455211883486</v>
      </c>
      <c r="E24" s="306">
        <f t="shared" si="0"/>
        <v>311020</v>
      </c>
    </row>
    <row r="25" spans="1:5">
      <c r="A25" s="291"/>
      <c r="B25" s="292">
        <v>30699</v>
      </c>
      <c r="C25" s="292">
        <v>327709</v>
      </c>
      <c r="D25" s="293">
        <v>91.434621995044751</v>
      </c>
      <c r="E25" s="306">
        <f t="shared" si="0"/>
        <v>358408</v>
      </c>
    </row>
    <row r="26" spans="1:5">
      <c r="A26" s="291"/>
      <c r="B26" s="292">
        <v>23376</v>
      </c>
      <c r="C26" s="292">
        <v>295292</v>
      </c>
      <c r="D26" s="293">
        <v>92.664465839055069</v>
      </c>
      <c r="E26" s="306">
        <f t="shared" si="0"/>
        <v>318668</v>
      </c>
    </row>
    <row r="27" spans="1:5">
      <c r="A27" s="291"/>
      <c r="B27" s="292">
        <v>21943</v>
      </c>
      <c r="C27" s="292">
        <v>225160</v>
      </c>
      <c r="D27" s="293">
        <v>91.119897370732033</v>
      </c>
      <c r="E27" s="306">
        <f t="shared" si="0"/>
        <v>247103</v>
      </c>
    </row>
    <row r="28" spans="1:5">
      <c r="A28" s="291">
        <v>1987</v>
      </c>
      <c r="B28" s="292">
        <v>26236</v>
      </c>
      <c r="C28" s="292">
        <v>248622</v>
      </c>
      <c r="D28" s="293">
        <v>90.454707521702119</v>
      </c>
      <c r="E28" s="306">
        <f t="shared" si="0"/>
        <v>274858</v>
      </c>
    </row>
    <row r="29" spans="1:5">
      <c r="A29" s="291"/>
      <c r="B29" s="292">
        <v>30575</v>
      </c>
      <c r="C29" s="292">
        <v>256676</v>
      </c>
      <c r="D29" s="293">
        <v>89.355998760665756</v>
      </c>
      <c r="E29" s="306">
        <f t="shared" si="0"/>
        <v>287251</v>
      </c>
    </row>
    <row r="30" spans="1:5">
      <c r="A30" s="291"/>
      <c r="B30" s="292">
        <v>25654</v>
      </c>
      <c r="C30" s="292">
        <v>261382</v>
      </c>
      <c r="D30" s="293">
        <v>91.062445128834014</v>
      </c>
      <c r="E30" s="306">
        <f t="shared" si="0"/>
        <v>287036</v>
      </c>
    </row>
    <row r="31" spans="1:5">
      <c r="A31" s="291"/>
      <c r="B31" s="292">
        <v>34310</v>
      </c>
      <c r="C31" s="292">
        <v>275935</v>
      </c>
      <c r="D31" s="293">
        <v>88.940998243323818</v>
      </c>
      <c r="E31" s="306">
        <f t="shared" si="0"/>
        <v>310245</v>
      </c>
    </row>
    <row r="32" spans="1:5">
      <c r="A32" s="291"/>
      <c r="B32" s="292">
        <v>36846</v>
      </c>
      <c r="C32" s="292">
        <v>324479</v>
      </c>
      <c r="D32" s="293">
        <v>90.55438498569734</v>
      </c>
      <c r="E32" s="306">
        <f t="shared" si="0"/>
        <v>361325</v>
      </c>
    </row>
    <row r="33" spans="1:7">
      <c r="A33" s="291"/>
      <c r="B33" s="292">
        <v>34754</v>
      </c>
      <c r="C33" s="292">
        <v>334657</v>
      </c>
      <c r="D33" s="293">
        <v>90.592050588639751</v>
      </c>
      <c r="E33" s="306">
        <f t="shared" si="0"/>
        <v>369411</v>
      </c>
    </row>
    <row r="34" spans="1:7">
      <c r="A34" s="291"/>
      <c r="B34" s="292">
        <v>26481</v>
      </c>
      <c r="C34" s="292">
        <v>384388</v>
      </c>
      <c r="D34" s="293">
        <v>93.554880022586275</v>
      </c>
      <c r="E34" s="306">
        <f t="shared" si="0"/>
        <v>410869</v>
      </c>
      <c r="G34" s="26"/>
    </row>
    <row r="35" spans="1:7">
      <c r="A35" s="291"/>
      <c r="B35" s="292">
        <v>16716</v>
      </c>
      <c r="C35" s="292">
        <v>280294</v>
      </c>
      <c r="D35" s="293">
        <v>94.371906669809107</v>
      </c>
      <c r="E35" s="306">
        <f t="shared" si="0"/>
        <v>297010</v>
      </c>
    </row>
    <row r="36" spans="1:7" ht="18">
      <c r="A36" s="291"/>
      <c r="B36" s="292">
        <v>24141</v>
      </c>
      <c r="C36" s="292">
        <v>344458</v>
      </c>
      <c r="D36" s="293">
        <v>93.45060621434132</v>
      </c>
      <c r="E36" s="306">
        <f t="shared" si="0"/>
        <v>368599</v>
      </c>
      <c r="F36" s="124" t="s">
        <v>991</v>
      </c>
    </row>
    <row r="37" spans="1:7">
      <c r="A37" s="291"/>
      <c r="B37" s="292">
        <v>31934</v>
      </c>
      <c r="C37" s="292">
        <v>371700</v>
      </c>
      <c r="D37" s="293">
        <v>92.08837709410011</v>
      </c>
      <c r="E37" s="306">
        <f t="shared" si="0"/>
        <v>403634</v>
      </c>
    </row>
    <row r="38" spans="1:7">
      <c r="A38" s="291"/>
      <c r="B38" s="292">
        <v>27626</v>
      </c>
      <c r="C38" s="292">
        <v>362189</v>
      </c>
      <c r="D38" s="293">
        <v>92.91304849736413</v>
      </c>
      <c r="E38" s="306">
        <f t="shared" si="0"/>
        <v>389815</v>
      </c>
    </row>
    <row r="39" spans="1:7">
      <c r="A39" s="291"/>
      <c r="B39" s="292">
        <v>24649</v>
      </c>
      <c r="C39" s="292">
        <v>257177</v>
      </c>
      <c r="D39" s="293">
        <v>91.253823281031558</v>
      </c>
      <c r="E39" s="306">
        <f t="shared" si="0"/>
        <v>281826</v>
      </c>
    </row>
    <row r="40" spans="1:7">
      <c r="A40" s="291">
        <v>1988</v>
      </c>
      <c r="B40" s="292">
        <v>26866</v>
      </c>
      <c r="C40" s="292">
        <v>304709</v>
      </c>
      <c r="D40" s="293">
        <v>91.897459096735275</v>
      </c>
      <c r="E40" s="306">
        <f t="shared" si="0"/>
        <v>331575</v>
      </c>
    </row>
    <row r="41" spans="1:7">
      <c r="A41" s="291"/>
      <c r="B41" s="292">
        <v>30521</v>
      </c>
      <c r="C41" s="292">
        <v>321088</v>
      </c>
      <c r="D41" s="293">
        <v>91.319619236140142</v>
      </c>
      <c r="E41" s="306">
        <f t="shared" si="0"/>
        <v>351609</v>
      </c>
    </row>
    <row r="42" spans="1:7">
      <c r="A42" s="291"/>
      <c r="B42" s="292">
        <v>34006</v>
      </c>
      <c r="C42" s="292">
        <v>320009</v>
      </c>
      <c r="D42" s="293">
        <v>90.394192336482917</v>
      </c>
      <c r="E42" s="306">
        <f t="shared" si="0"/>
        <v>354015</v>
      </c>
    </row>
    <row r="43" spans="1:7">
      <c r="A43" s="291"/>
      <c r="B43" s="292">
        <v>39625</v>
      </c>
      <c r="C43" s="292">
        <v>330948</v>
      </c>
      <c r="D43" s="293">
        <v>89.307100085543198</v>
      </c>
      <c r="E43" s="306">
        <f t="shared" si="0"/>
        <v>370573</v>
      </c>
    </row>
    <row r="44" spans="1:7">
      <c r="A44" s="291"/>
      <c r="B44" s="292">
        <v>66559</v>
      </c>
      <c r="C44" s="292">
        <v>361038</v>
      </c>
      <c r="D44" s="293">
        <v>84.43417516961064</v>
      </c>
      <c r="E44" s="306">
        <f t="shared" si="0"/>
        <v>427597</v>
      </c>
    </row>
    <row r="45" spans="1:7">
      <c r="A45" s="291"/>
      <c r="B45" s="292">
        <v>21797</v>
      </c>
      <c r="C45" s="292">
        <v>374473</v>
      </c>
      <c r="D45" s="293">
        <v>94.499457440633918</v>
      </c>
      <c r="E45" s="306">
        <f t="shared" si="0"/>
        <v>396270</v>
      </c>
    </row>
    <row r="46" spans="1:7">
      <c r="A46" s="291"/>
      <c r="B46" s="292">
        <v>16958</v>
      </c>
      <c r="C46" s="292">
        <v>413875</v>
      </c>
      <c r="D46" s="293">
        <v>96.063904111337806</v>
      </c>
      <c r="E46" s="306">
        <f t="shared" si="0"/>
        <v>430833</v>
      </c>
    </row>
    <row r="47" spans="1:7">
      <c r="A47" s="291"/>
      <c r="B47" s="292">
        <v>12544</v>
      </c>
      <c r="C47" s="292">
        <v>347291</v>
      </c>
      <c r="D47" s="293">
        <v>96.51395778620757</v>
      </c>
      <c r="E47" s="306">
        <f t="shared" si="0"/>
        <v>359835</v>
      </c>
    </row>
    <row r="48" spans="1:7">
      <c r="A48" s="291"/>
      <c r="B48" s="292">
        <v>17948</v>
      </c>
      <c r="C48" s="292">
        <v>436953</v>
      </c>
      <c r="D48" s="293">
        <v>96.054526149645753</v>
      </c>
      <c r="E48" s="306">
        <f t="shared" si="0"/>
        <v>454901</v>
      </c>
    </row>
    <row r="49" spans="1:5">
      <c r="A49" s="291"/>
      <c r="B49" s="292">
        <v>21456</v>
      </c>
      <c r="C49" s="292">
        <v>449164</v>
      </c>
      <c r="D49" s="293">
        <v>95.440907738727631</v>
      </c>
      <c r="E49" s="306">
        <f t="shared" si="0"/>
        <v>470620</v>
      </c>
    </row>
    <row r="50" spans="1:5">
      <c r="A50" s="291"/>
      <c r="B50" s="292">
        <v>20138</v>
      </c>
      <c r="C50" s="292">
        <v>427177</v>
      </c>
      <c r="D50" s="293">
        <v>95.498027117355775</v>
      </c>
      <c r="E50" s="306">
        <f t="shared" si="0"/>
        <v>447315</v>
      </c>
    </row>
    <row r="51" spans="1:5">
      <c r="A51" s="291"/>
      <c r="B51" s="292">
        <v>13649</v>
      </c>
      <c r="C51" s="292">
        <v>305540</v>
      </c>
      <c r="D51" s="293">
        <v>95.723850132680013</v>
      </c>
      <c r="E51" s="306">
        <f t="shared" si="0"/>
        <v>319189</v>
      </c>
    </row>
    <row r="52" spans="1:5">
      <c r="A52" s="291">
        <v>1989</v>
      </c>
      <c r="B52" s="292">
        <v>18815</v>
      </c>
      <c r="C52" s="292">
        <v>392460</v>
      </c>
      <c r="D52" s="293">
        <v>95.425202115372926</v>
      </c>
      <c r="E52" s="306">
        <f t="shared" si="0"/>
        <v>411275</v>
      </c>
    </row>
    <row r="53" spans="1:5">
      <c r="A53" s="291"/>
      <c r="B53" s="292">
        <v>20549</v>
      </c>
      <c r="C53" s="292">
        <v>383201</v>
      </c>
      <c r="D53" s="293">
        <v>94.910464396284837</v>
      </c>
      <c r="E53" s="306">
        <f t="shared" si="0"/>
        <v>403750</v>
      </c>
    </row>
    <row r="54" spans="1:5">
      <c r="A54" s="291"/>
      <c r="B54" s="292">
        <v>23522</v>
      </c>
      <c r="C54" s="292">
        <v>397296</v>
      </c>
      <c r="D54" s="293">
        <v>94.410410201084545</v>
      </c>
      <c r="E54" s="306">
        <f t="shared" si="0"/>
        <v>420818</v>
      </c>
    </row>
    <row r="55" spans="1:5">
      <c r="A55" s="291"/>
      <c r="B55" s="292">
        <v>28031</v>
      </c>
      <c r="C55" s="292">
        <v>405072</v>
      </c>
      <c r="D55" s="293">
        <v>93.527867504958408</v>
      </c>
      <c r="E55" s="306">
        <f t="shared" si="0"/>
        <v>433103</v>
      </c>
    </row>
    <row r="56" spans="1:5">
      <c r="A56" s="291"/>
      <c r="B56" s="292">
        <v>34923</v>
      </c>
      <c r="C56" s="292">
        <v>423781</v>
      </c>
      <c r="D56" s="293">
        <v>92.386593533084522</v>
      </c>
      <c r="E56" s="306">
        <f t="shared" si="0"/>
        <v>458704</v>
      </c>
    </row>
    <row r="57" spans="1:5">
      <c r="A57" s="291"/>
      <c r="B57" s="292">
        <v>24941</v>
      </c>
      <c r="C57" s="292">
        <v>465660</v>
      </c>
      <c r="D57" s="293">
        <v>94.916235392916036</v>
      </c>
      <c r="E57" s="306">
        <f t="shared" si="0"/>
        <v>490601</v>
      </c>
    </row>
    <row r="58" spans="1:5">
      <c r="A58" s="291"/>
      <c r="B58" s="292">
        <v>19451</v>
      </c>
      <c r="C58" s="292">
        <v>483912</v>
      </c>
      <c r="D58" s="293">
        <v>96.135790671940526</v>
      </c>
      <c r="E58" s="306">
        <f t="shared" si="0"/>
        <v>503363</v>
      </c>
    </row>
    <row r="59" spans="1:5">
      <c r="A59" s="291"/>
      <c r="B59" s="292">
        <v>12781</v>
      </c>
      <c r="C59" s="292">
        <v>381174</v>
      </c>
      <c r="D59" s="293">
        <v>96.755720831059392</v>
      </c>
      <c r="E59" s="306">
        <f t="shared" si="0"/>
        <v>393955</v>
      </c>
    </row>
    <row r="60" spans="1:5">
      <c r="A60" s="291"/>
      <c r="B60" s="292">
        <v>18555</v>
      </c>
      <c r="C60" s="292">
        <v>465550</v>
      </c>
      <c r="D60" s="293">
        <v>96.167153819935763</v>
      </c>
      <c r="E60" s="306">
        <f t="shared" si="0"/>
        <v>484105</v>
      </c>
    </row>
    <row r="61" spans="1:5">
      <c r="A61" s="291"/>
      <c r="B61" s="292">
        <v>23040</v>
      </c>
      <c r="C61" s="292">
        <v>506487</v>
      </c>
      <c r="D61" s="293">
        <v>95.64894707918576</v>
      </c>
      <c r="E61" s="306">
        <f t="shared" si="0"/>
        <v>529527</v>
      </c>
    </row>
    <row r="62" spans="1:5">
      <c r="A62" s="291"/>
      <c r="B62" s="292">
        <v>18060</v>
      </c>
      <c r="C62" s="292">
        <v>469357</v>
      </c>
      <c r="D62" s="293">
        <v>96.294753773462972</v>
      </c>
      <c r="E62" s="306">
        <f t="shared" si="0"/>
        <v>487417</v>
      </c>
    </row>
    <row r="63" spans="1:5">
      <c r="A63" s="291"/>
      <c r="B63" s="292">
        <v>14137</v>
      </c>
      <c r="C63" s="292">
        <v>325977</v>
      </c>
      <c r="D63" s="293">
        <v>95.843452489459409</v>
      </c>
      <c r="E63" s="306">
        <f t="shared" si="0"/>
        <v>340114</v>
      </c>
    </row>
    <row r="64" spans="1:5">
      <c r="A64" s="291">
        <v>1990</v>
      </c>
      <c r="B64" s="292">
        <v>21359</v>
      </c>
      <c r="C64" s="292">
        <v>430518</v>
      </c>
      <c r="D64" s="293">
        <v>95.273271266295907</v>
      </c>
      <c r="E64" s="306">
        <f t="shared" si="0"/>
        <v>451877</v>
      </c>
    </row>
    <row r="65" spans="1:6">
      <c r="A65" s="291"/>
      <c r="B65" s="292">
        <v>20088</v>
      </c>
      <c r="C65" s="292">
        <v>404908</v>
      </c>
      <c r="D65" s="293">
        <v>95.271125584109413</v>
      </c>
      <c r="E65" s="306">
        <f t="shared" si="0"/>
        <v>424996</v>
      </c>
    </row>
    <row r="66" spans="1:6">
      <c r="A66" s="291"/>
      <c r="B66" s="292">
        <v>22494</v>
      </c>
      <c r="C66" s="292">
        <v>439042</v>
      </c>
      <c r="D66" s="293">
        <v>95.126274006794702</v>
      </c>
      <c r="E66" s="306">
        <f t="shared" si="0"/>
        <v>461536</v>
      </c>
      <c r="F66" t="s">
        <v>1119</v>
      </c>
    </row>
    <row r="67" spans="1:6">
      <c r="A67" s="291"/>
      <c r="B67" s="292">
        <v>26853</v>
      </c>
      <c r="C67" s="292">
        <v>395917</v>
      </c>
      <c r="D67" s="293">
        <v>93.648319417177177</v>
      </c>
      <c r="E67" s="306">
        <f t="shared" si="0"/>
        <v>422770</v>
      </c>
      <c r="F67" s="3" t="s">
        <v>645</v>
      </c>
    </row>
    <row r="68" spans="1:6">
      <c r="A68" s="291"/>
      <c r="B68" s="292">
        <v>37086</v>
      </c>
      <c r="C68" s="292">
        <v>449730</v>
      </c>
      <c r="D68" s="293">
        <v>92.381926641688025</v>
      </c>
      <c r="E68" s="306">
        <f t="shared" si="0"/>
        <v>486816</v>
      </c>
    </row>
    <row r="69" spans="1:6">
      <c r="A69" s="291"/>
      <c r="B69" s="292">
        <v>25174</v>
      </c>
      <c r="C69" s="292">
        <v>454624</v>
      </c>
      <c r="D69" s="293">
        <v>94.753406128008294</v>
      </c>
      <c r="E69" s="306">
        <f t="shared" ref="E69:E132" si="1">+C69+B69</f>
        <v>479798</v>
      </c>
    </row>
    <row r="70" spans="1:6">
      <c r="A70" s="291"/>
      <c r="B70" s="292">
        <v>20538</v>
      </c>
      <c r="C70" s="292">
        <v>520815</v>
      </c>
      <c r="D70" s="293">
        <v>96.206172312705391</v>
      </c>
      <c r="E70" s="306">
        <f t="shared" si="1"/>
        <v>541353</v>
      </c>
    </row>
    <row r="71" spans="1:6">
      <c r="A71" s="291"/>
      <c r="B71" s="292">
        <v>14049</v>
      </c>
      <c r="C71" s="292">
        <v>379486</v>
      </c>
      <c r="D71" s="293">
        <v>96.430050694347386</v>
      </c>
      <c r="E71" s="306">
        <f t="shared" si="1"/>
        <v>393535</v>
      </c>
    </row>
    <row r="72" spans="1:6">
      <c r="A72" s="291"/>
      <c r="B72" s="292">
        <v>21266</v>
      </c>
      <c r="C72" s="292">
        <v>430632</v>
      </c>
      <c r="D72" s="293">
        <v>95.29407078588531</v>
      </c>
      <c r="E72" s="306">
        <f t="shared" si="1"/>
        <v>451898</v>
      </c>
    </row>
    <row r="73" spans="1:6">
      <c r="A73" s="291"/>
      <c r="B73" s="292">
        <v>28680</v>
      </c>
      <c r="C73" s="292">
        <v>529014</v>
      </c>
      <c r="D73" s="293">
        <v>94.857394915491284</v>
      </c>
      <c r="E73" s="306">
        <f t="shared" si="1"/>
        <v>557694</v>
      </c>
    </row>
    <row r="74" spans="1:6">
      <c r="A74" s="291"/>
      <c r="B74" s="292">
        <v>25227</v>
      </c>
      <c r="C74" s="292">
        <v>480359</v>
      </c>
      <c r="D74" s="293">
        <v>95.010344432005638</v>
      </c>
      <c r="E74" s="306">
        <f t="shared" si="1"/>
        <v>505586</v>
      </c>
    </row>
    <row r="75" spans="1:6">
      <c r="A75" s="291"/>
      <c r="B75" s="292">
        <v>18200</v>
      </c>
      <c r="C75" s="292">
        <v>336605</v>
      </c>
      <c r="D75" s="293">
        <v>94.87042178097829</v>
      </c>
      <c r="E75" s="306">
        <f t="shared" si="1"/>
        <v>354805</v>
      </c>
    </row>
    <row r="76" spans="1:6">
      <c r="A76" s="291">
        <v>1991</v>
      </c>
      <c r="B76" s="292">
        <v>27505</v>
      </c>
      <c r="C76" s="292">
        <v>443866</v>
      </c>
      <c r="D76" s="293">
        <v>94.16489347032379</v>
      </c>
      <c r="E76" s="306">
        <f t="shared" si="1"/>
        <v>471371</v>
      </c>
    </row>
    <row r="77" spans="1:6">
      <c r="A77" s="291"/>
      <c r="B77" s="292">
        <v>21571</v>
      </c>
      <c r="C77" s="292">
        <v>378857</v>
      </c>
      <c r="D77" s="293">
        <v>94.613014074939812</v>
      </c>
      <c r="E77" s="306">
        <f t="shared" si="1"/>
        <v>400428</v>
      </c>
    </row>
    <row r="78" spans="1:6">
      <c r="A78" s="291"/>
      <c r="B78" s="292">
        <v>20518</v>
      </c>
      <c r="C78" s="292">
        <v>356854</v>
      </c>
      <c r="D78" s="293">
        <v>94.562924647297635</v>
      </c>
      <c r="E78" s="306">
        <f t="shared" si="1"/>
        <v>377372</v>
      </c>
    </row>
    <row r="79" spans="1:6">
      <c r="A79" s="291"/>
      <c r="B79" s="292">
        <v>28618</v>
      </c>
      <c r="C79" s="292">
        <v>461529</v>
      </c>
      <c r="D79" s="293">
        <v>94.161343433704587</v>
      </c>
      <c r="E79" s="306">
        <f t="shared" si="1"/>
        <v>490147</v>
      </c>
    </row>
    <row r="80" spans="1:6">
      <c r="A80" s="291"/>
      <c r="B80" s="292">
        <v>31119</v>
      </c>
      <c r="C80" s="292">
        <v>462607</v>
      </c>
      <c r="D80" s="293">
        <v>93.697111353260723</v>
      </c>
      <c r="E80" s="306">
        <f t="shared" si="1"/>
        <v>493726</v>
      </c>
    </row>
    <row r="81" spans="1:5">
      <c r="A81" s="291"/>
      <c r="B81" s="292">
        <v>22387</v>
      </c>
      <c r="C81" s="292">
        <v>435245</v>
      </c>
      <c r="D81" s="293">
        <v>95.10807810642612</v>
      </c>
      <c r="E81" s="306">
        <f t="shared" si="1"/>
        <v>457632</v>
      </c>
    </row>
    <row r="82" spans="1:5">
      <c r="A82" s="291"/>
      <c r="B82" s="292">
        <v>21266</v>
      </c>
      <c r="C82" s="292">
        <v>537143</v>
      </c>
      <c r="D82" s="293">
        <v>96.191680291685842</v>
      </c>
      <c r="E82" s="306">
        <f t="shared" si="1"/>
        <v>558409</v>
      </c>
    </row>
    <row r="83" spans="1:5">
      <c r="A83" s="291"/>
      <c r="B83" s="292">
        <v>13260</v>
      </c>
      <c r="C83" s="292">
        <v>366274</v>
      </c>
      <c r="D83" s="293">
        <v>96.506241865023952</v>
      </c>
      <c r="E83" s="306">
        <f t="shared" si="1"/>
        <v>379534</v>
      </c>
    </row>
    <row r="84" spans="1:5">
      <c r="A84" s="291"/>
      <c r="B84" s="292">
        <v>20723</v>
      </c>
      <c r="C84" s="292">
        <v>450381</v>
      </c>
      <c r="D84" s="293">
        <v>95.601183602771371</v>
      </c>
      <c r="E84" s="306">
        <f t="shared" si="1"/>
        <v>471104</v>
      </c>
    </row>
    <row r="85" spans="1:5">
      <c r="A85" s="291"/>
      <c r="B85" s="292">
        <v>29201</v>
      </c>
      <c r="C85" s="292">
        <v>549798</v>
      </c>
      <c r="D85" s="293">
        <v>94.956640685044363</v>
      </c>
      <c r="E85" s="306">
        <f t="shared" si="1"/>
        <v>578999</v>
      </c>
    </row>
    <row r="86" spans="1:5">
      <c r="A86" s="291"/>
      <c r="B86" s="292">
        <v>25859</v>
      </c>
      <c r="C86" s="292">
        <v>459804</v>
      </c>
      <c r="D86" s="293">
        <v>94.675526033484118</v>
      </c>
      <c r="E86" s="306">
        <f t="shared" si="1"/>
        <v>485663</v>
      </c>
    </row>
    <row r="87" spans="1:5">
      <c r="A87" s="291"/>
      <c r="B87" s="292">
        <v>18501</v>
      </c>
      <c r="C87" s="292">
        <v>339632</v>
      </c>
      <c r="D87" s="293">
        <v>94.834042101677312</v>
      </c>
      <c r="E87" s="306">
        <f t="shared" si="1"/>
        <v>358133</v>
      </c>
    </row>
    <row r="88" spans="1:5">
      <c r="A88" s="291">
        <v>1992</v>
      </c>
      <c r="B88" s="292">
        <v>26290</v>
      </c>
      <c r="C88" s="292">
        <v>437816</v>
      </c>
      <c r="D88" s="293">
        <v>94.335345804622222</v>
      </c>
      <c r="E88" s="306">
        <f t="shared" si="1"/>
        <v>464106</v>
      </c>
    </row>
    <row r="89" spans="1:5">
      <c r="A89" s="291"/>
      <c r="B89" s="292">
        <v>21541</v>
      </c>
      <c r="C89" s="292">
        <v>407979</v>
      </c>
      <c r="D89" s="293">
        <v>94.984866828087164</v>
      </c>
      <c r="E89" s="306">
        <f t="shared" si="1"/>
        <v>429520</v>
      </c>
    </row>
    <row r="90" spans="1:5">
      <c r="A90" s="291"/>
      <c r="B90" s="292">
        <v>20649</v>
      </c>
      <c r="C90" s="292">
        <v>411923</v>
      </c>
      <c r="D90" s="293">
        <v>95.226459410225345</v>
      </c>
      <c r="E90" s="306">
        <f t="shared" si="1"/>
        <v>432572</v>
      </c>
    </row>
    <row r="91" spans="1:5">
      <c r="A91" s="291"/>
      <c r="B91" s="292">
        <v>25475</v>
      </c>
      <c r="C91" s="292">
        <v>404035</v>
      </c>
      <c r="D91" s="293">
        <v>94.068822611813459</v>
      </c>
      <c r="E91" s="306">
        <f t="shared" si="1"/>
        <v>429510</v>
      </c>
    </row>
    <row r="92" spans="1:5">
      <c r="A92" s="291"/>
      <c r="B92" s="292">
        <v>29174</v>
      </c>
      <c r="C92" s="292">
        <v>401674</v>
      </c>
      <c r="D92" s="293">
        <v>93.228702465834829</v>
      </c>
      <c r="E92" s="306">
        <f t="shared" si="1"/>
        <v>430848</v>
      </c>
    </row>
    <row r="93" spans="1:5">
      <c r="A93" s="291"/>
      <c r="B93" s="292">
        <v>24230</v>
      </c>
      <c r="C93" s="292">
        <v>425643</v>
      </c>
      <c r="D93" s="293">
        <v>94.614035516690265</v>
      </c>
      <c r="E93" s="306">
        <f t="shared" si="1"/>
        <v>449873</v>
      </c>
    </row>
    <row r="94" spans="1:5">
      <c r="A94" s="291"/>
      <c r="B94" s="292">
        <v>24397</v>
      </c>
      <c r="C94" s="292">
        <v>518962</v>
      </c>
      <c r="D94" s="293">
        <v>95.509966707094208</v>
      </c>
      <c r="E94" s="306">
        <f t="shared" si="1"/>
        <v>543359</v>
      </c>
    </row>
    <row r="95" spans="1:5">
      <c r="A95" s="291"/>
      <c r="B95" s="292">
        <v>13417</v>
      </c>
      <c r="C95" s="292">
        <v>319019</v>
      </c>
      <c r="D95" s="293">
        <v>95.964035182711854</v>
      </c>
      <c r="E95" s="306">
        <f t="shared" si="1"/>
        <v>332436</v>
      </c>
    </row>
    <row r="96" spans="1:5">
      <c r="A96" s="291"/>
      <c r="B96" s="292">
        <v>23104</v>
      </c>
      <c r="C96" s="292">
        <v>425849</v>
      </c>
      <c r="D96" s="293">
        <v>94.853804295772605</v>
      </c>
      <c r="E96" s="306">
        <f t="shared" si="1"/>
        <v>448953</v>
      </c>
    </row>
    <row r="97" spans="1:5">
      <c r="A97" s="291"/>
      <c r="B97" s="292">
        <v>29715</v>
      </c>
      <c r="C97" s="292">
        <v>450919</v>
      </c>
      <c r="D97" s="293">
        <v>93.8175409979319</v>
      </c>
      <c r="E97" s="306">
        <f t="shared" si="1"/>
        <v>480634</v>
      </c>
    </row>
    <row r="98" spans="1:5">
      <c r="A98" s="291"/>
      <c r="B98" s="292">
        <v>27072</v>
      </c>
      <c r="C98" s="292">
        <v>380325</v>
      </c>
      <c r="D98" s="293">
        <v>93.354884792966075</v>
      </c>
      <c r="E98" s="306">
        <f t="shared" si="1"/>
        <v>407397</v>
      </c>
    </row>
    <row r="99" spans="1:5">
      <c r="A99" s="291"/>
      <c r="B99" s="292">
        <v>19678</v>
      </c>
      <c r="C99" s="292">
        <v>287909</v>
      </c>
      <c r="D99" s="293">
        <v>93.602460442086297</v>
      </c>
      <c r="E99" s="306">
        <f t="shared" si="1"/>
        <v>307587</v>
      </c>
    </row>
    <row r="100" spans="1:5">
      <c r="A100" s="291">
        <v>1993</v>
      </c>
      <c r="B100" s="292">
        <v>21863</v>
      </c>
      <c r="C100" s="292">
        <v>329603</v>
      </c>
      <c r="D100" s="293">
        <v>93.779483648489474</v>
      </c>
      <c r="E100" s="306">
        <f t="shared" si="1"/>
        <v>351466</v>
      </c>
    </row>
    <row r="101" spans="1:5">
      <c r="A101" s="291"/>
      <c r="B101" s="292">
        <v>18714</v>
      </c>
      <c r="C101" s="292">
        <v>323350</v>
      </c>
      <c r="D101" s="293">
        <v>94.529093970718918</v>
      </c>
      <c r="E101" s="306">
        <f t="shared" si="1"/>
        <v>342064</v>
      </c>
    </row>
    <row r="102" spans="1:5">
      <c r="A102" s="291"/>
      <c r="B102" s="292">
        <v>18660</v>
      </c>
      <c r="C102" s="292">
        <v>346055</v>
      </c>
      <c r="D102" s="293">
        <v>94.883676295189389</v>
      </c>
      <c r="E102" s="306">
        <f t="shared" si="1"/>
        <v>364715</v>
      </c>
    </row>
    <row r="103" spans="1:5">
      <c r="A103" s="291"/>
      <c r="B103" s="292">
        <v>21072</v>
      </c>
      <c r="C103" s="292">
        <v>342601</v>
      </c>
      <c r="D103" s="293">
        <v>94.205783767285439</v>
      </c>
      <c r="E103" s="306">
        <f t="shared" si="1"/>
        <v>363673</v>
      </c>
    </row>
    <row r="104" spans="1:5">
      <c r="A104" s="291"/>
      <c r="B104" s="292">
        <v>19192</v>
      </c>
      <c r="C104" s="292">
        <v>338489</v>
      </c>
      <c r="D104" s="293">
        <v>94.634324999091362</v>
      </c>
      <c r="E104" s="306">
        <f t="shared" si="1"/>
        <v>357681</v>
      </c>
    </row>
    <row r="105" spans="1:5">
      <c r="A105" s="291"/>
      <c r="B105" s="292">
        <v>18872</v>
      </c>
      <c r="C105" s="292">
        <v>397582</v>
      </c>
      <c r="D105" s="293">
        <v>95.468407074971068</v>
      </c>
      <c r="E105" s="306">
        <f t="shared" si="1"/>
        <v>416454</v>
      </c>
    </row>
    <row r="106" spans="1:5">
      <c r="A106" s="291"/>
      <c r="B106" s="292">
        <v>16296</v>
      </c>
      <c r="C106" s="292">
        <v>469831</v>
      </c>
      <c r="D106" s="293">
        <v>96.647789569392359</v>
      </c>
      <c r="E106" s="306">
        <f t="shared" si="1"/>
        <v>486127</v>
      </c>
    </row>
    <row r="107" spans="1:5">
      <c r="A107" s="291"/>
      <c r="B107" s="292">
        <v>11406</v>
      </c>
      <c r="C107" s="292">
        <v>343398</v>
      </c>
      <c r="D107" s="293">
        <v>96.785267358879835</v>
      </c>
      <c r="E107" s="306">
        <f t="shared" si="1"/>
        <v>354804</v>
      </c>
    </row>
    <row r="108" spans="1:5">
      <c r="A108" s="291"/>
      <c r="B108" s="292">
        <v>20560</v>
      </c>
      <c r="C108" s="292">
        <v>412318</v>
      </c>
      <c r="D108" s="293">
        <v>95.250393875410623</v>
      </c>
      <c r="E108" s="306">
        <f t="shared" si="1"/>
        <v>432878</v>
      </c>
    </row>
    <row r="109" spans="1:5">
      <c r="A109" s="291"/>
      <c r="B109" s="292">
        <v>21366</v>
      </c>
      <c r="C109" s="292">
        <v>432005</v>
      </c>
      <c r="D109" s="293">
        <v>95.287303334355315</v>
      </c>
      <c r="E109" s="306">
        <f t="shared" si="1"/>
        <v>453371</v>
      </c>
    </row>
    <row r="110" spans="1:5">
      <c r="A110" s="291"/>
      <c r="B110" s="292">
        <v>19141</v>
      </c>
      <c r="C110" s="292">
        <v>397380</v>
      </c>
      <c r="D110" s="293">
        <v>95.404553431879791</v>
      </c>
      <c r="E110" s="306">
        <f t="shared" si="1"/>
        <v>416521</v>
      </c>
    </row>
    <row r="111" spans="1:5">
      <c r="A111" s="291"/>
      <c r="B111" s="292">
        <v>15098</v>
      </c>
      <c r="C111" s="292">
        <v>299935</v>
      </c>
      <c r="D111" s="293">
        <v>95.207486199858423</v>
      </c>
      <c r="E111" s="306">
        <f t="shared" si="1"/>
        <v>315033</v>
      </c>
    </row>
    <row r="112" spans="1:5">
      <c r="A112" s="291">
        <v>1994</v>
      </c>
      <c r="B112" s="292">
        <v>15894</v>
      </c>
      <c r="C112" s="292">
        <v>374527</v>
      </c>
      <c r="D112" s="293">
        <v>95.929009966164728</v>
      </c>
      <c r="E112" s="306">
        <f t="shared" si="1"/>
        <v>390421</v>
      </c>
    </row>
    <row r="113" spans="1:5">
      <c r="A113" s="291"/>
      <c r="B113" s="292">
        <v>15555</v>
      </c>
      <c r="C113" s="292">
        <v>401626</v>
      </c>
      <c r="D113" s="293">
        <v>96.271402580654438</v>
      </c>
      <c r="E113" s="306">
        <f t="shared" si="1"/>
        <v>417181</v>
      </c>
    </row>
    <row r="114" spans="1:5">
      <c r="A114" s="291"/>
      <c r="B114" s="292">
        <v>15658</v>
      </c>
      <c r="C114" s="292">
        <v>473061</v>
      </c>
      <c r="D114" s="293">
        <v>96.796113922315271</v>
      </c>
      <c r="E114" s="306">
        <f t="shared" si="1"/>
        <v>488719</v>
      </c>
    </row>
    <row r="115" spans="1:5">
      <c r="A115" s="291"/>
      <c r="B115" s="292">
        <v>13576</v>
      </c>
      <c r="C115" s="292">
        <v>455553</v>
      </c>
      <c r="D115" s="293">
        <v>97.106126459886298</v>
      </c>
      <c r="E115" s="306">
        <f t="shared" si="1"/>
        <v>469129</v>
      </c>
    </row>
    <row r="116" spans="1:5">
      <c r="A116" s="291"/>
      <c r="B116" s="292">
        <v>14364</v>
      </c>
      <c r="C116" s="292">
        <v>488025</v>
      </c>
      <c r="D116" s="293">
        <v>97.140860966302995</v>
      </c>
      <c r="E116" s="306">
        <f t="shared" si="1"/>
        <v>502389</v>
      </c>
    </row>
    <row r="117" spans="1:5">
      <c r="A117" s="291"/>
      <c r="B117" s="292">
        <v>17464</v>
      </c>
      <c r="C117" s="292">
        <v>499956</v>
      </c>
      <c r="D117" s="293">
        <v>96.624792238413676</v>
      </c>
      <c r="E117" s="306">
        <f t="shared" si="1"/>
        <v>517420</v>
      </c>
    </row>
    <row r="118" spans="1:5">
      <c r="A118" s="291"/>
      <c r="B118" s="292">
        <v>17134</v>
      </c>
      <c r="C118" s="292">
        <v>545490</v>
      </c>
      <c r="D118" s="293">
        <v>96.954626891138659</v>
      </c>
      <c r="E118" s="306">
        <f t="shared" si="1"/>
        <v>562624</v>
      </c>
    </row>
    <row r="119" spans="1:5">
      <c r="A119" s="291"/>
      <c r="B119" s="292">
        <v>13131</v>
      </c>
      <c r="C119" s="292">
        <v>452400</v>
      </c>
      <c r="D119" s="293">
        <v>97.179350032543482</v>
      </c>
      <c r="E119" s="306">
        <f t="shared" si="1"/>
        <v>465531</v>
      </c>
    </row>
    <row r="120" spans="1:5">
      <c r="A120" s="291"/>
      <c r="B120" s="292">
        <v>20866</v>
      </c>
      <c r="C120" s="292">
        <v>534526</v>
      </c>
      <c r="D120" s="293">
        <v>96.243013943304916</v>
      </c>
      <c r="E120" s="306">
        <f t="shared" si="1"/>
        <v>555392</v>
      </c>
    </row>
    <row r="121" spans="1:5">
      <c r="A121" s="291"/>
      <c r="B121" s="292">
        <v>24062</v>
      </c>
      <c r="C121" s="292">
        <v>581635</v>
      </c>
      <c r="D121" s="293">
        <v>96.02738663060903</v>
      </c>
      <c r="E121" s="306">
        <f t="shared" si="1"/>
        <v>605697</v>
      </c>
    </row>
    <row r="122" spans="1:5">
      <c r="A122" s="291"/>
      <c r="B122" s="292">
        <v>20371</v>
      </c>
      <c r="C122" s="292">
        <v>568465</v>
      </c>
      <c r="D122" s="293">
        <v>96.540462879307654</v>
      </c>
      <c r="E122" s="306">
        <f t="shared" si="1"/>
        <v>588836</v>
      </c>
    </row>
    <row r="123" spans="1:5">
      <c r="A123" s="291"/>
      <c r="B123" s="292">
        <v>16213</v>
      </c>
      <c r="C123" s="292">
        <v>461050</v>
      </c>
      <c r="D123" s="293">
        <v>96.602921240490048</v>
      </c>
      <c r="E123" s="306">
        <f t="shared" si="1"/>
        <v>477263</v>
      </c>
    </row>
    <row r="124" spans="1:5">
      <c r="A124" s="291">
        <v>1995</v>
      </c>
      <c r="B124" s="292">
        <v>30478</v>
      </c>
      <c r="C124" s="292">
        <v>535590</v>
      </c>
      <c r="D124" s="293">
        <v>94.615841206356833</v>
      </c>
      <c r="E124" s="306">
        <f t="shared" si="1"/>
        <v>566068</v>
      </c>
    </row>
    <row r="125" spans="1:5">
      <c r="A125" s="291"/>
      <c r="B125" s="292">
        <v>30282</v>
      </c>
      <c r="C125" s="292">
        <v>493994</v>
      </c>
      <c r="D125" s="293">
        <v>94.224034668762258</v>
      </c>
      <c r="E125" s="306">
        <f t="shared" si="1"/>
        <v>524276</v>
      </c>
    </row>
    <row r="126" spans="1:5">
      <c r="A126" s="291"/>
      <c r="B126" s="292">
        <v>37543</v>
      </c>
      <c r="C126" s="292">
        <v>583824</v>
      </c>
      <c r="D126" s="293">
        <v>93.957999056918055</v>
      </c>
      <c r="E126" s="306">
        <f t="shared" si="1"/>
        <v>621367</v>
      </c>
    </row>
    <row r="127" spans="1:5">
      <c r="A127" s="291"/>
      <c r="B127" s="292">
        <v>32151</v>
      </c>
      <c r="C127" s="292">
        <v>495334</v>
      </c>
      <c r="D127" s="293">
        <v>93.904850374892177</v>
      </c>
      <c r="E127" s="306">
        <f t="shared" si="1"/>
        <v>527485</v>
      </c>
    </row>
    <row r="128" spans="1:5">
      <c r="A128" s="291"/>
      <c r="B128" s="292">
        <v>33130</v>
      </c>
      <c r="C128" s="292">
        <v>612345</v>
      </c>
      <c r="D128" s="293">
        <v>94.867345753127537</v>
      </c>
      <c r="E128" s="306">
        <f t="shared" si="1"/>
        <v>645475</v>
      </c>
    </row>
    <row r="129" spans="1:5">
      <c r="A129" s="291"/>
      <c r="B129" s="292">
        <v>28451</v>
      </c>
      <c r="C129" s="292">
        <v>599680</v>
      </c>
      <c r="D129" s="293">
        <v>95.470530828760246</v>
      </c>
      <c r="E129" s="306">
        <f t="shared" si="1"/>
        <v>628131</v>
      </c>
    </row>
    <row r="130" spans="1:5">
      <c r="A130" s="291"/>
      <c r="B130" s="292">
        <v>25432</v>
      </c>
      <c r="C130" s="292">
        <v>631125</v>
      </c>
      <c r="D130" s="293">
        <v>96.126459698091722</v>
      </c>
      <c r="E130" s="306">
        <f t="shared" si="1"/>
        <v>656557</v>
      </c>
    </row>
    <row r="131" spans="1:5">
      <c r="A131" s="291"/>
      <c r="B131" s="292">
        <v>20269</v>
      </c>
      <c r="C131" s="292">
        <v>538681</v>
      </c>
      <c r="D131" s="293">
        <v>96.373736470167287</v>
      </c>
      <c r="E131" s="306">
        <f t="shared" si="1"/>
        <v>558950</v>
      </c>
    </row>
    <row r="132" spans="1:5">
      <c r="A132" s="291"/>
      <c r="B132" s="292">
        <v>30984</v>
      </c>
      <c r="C132" s="292">
        <v>597674</v>
      </c>
      <c r="D132" s="293">
        <v>95.071406074527005</v>
      </c>
      <c r="E132" s="306">
        <f t="shared" si="1"/>
        <v>628658</v>
      </c>
    </row>
    <row r="133" spans="1:5">
      <c r="A133" s="291"/>
      <c r="B133" s="292">
        <v>38174</v>
      </c>
      <c r="C133" s="292">
        <v>696226</v>
      </c>
      <c r="D133" s="293">
        <v>94.802015250544656</v>
      </c>
      <c r="E133" s="306">
        <f t="shared" ref="E133:E196" si="2">+C133+B133</f>
        <v>734400</v>
      </c>
    </row>
    <row r="134" spans="1:5">
      <c r="A134" s="291"/>
      <c r="B134" s="292">
        <v>33944</v>
      </c>
      <c r="C134" s="292">
        <v>654945</v>
      </c>
      <c r="D134" s="293">
        <v>95.072645956024843</v>
      </c>
      <c r="E134" s="306">
        <f t="shared" si="2"/>
        <v>688889</v>
      </c>
    </row>
    <row r="135" spans="1:5">
      <c r="A135" s="291"/>
      <c r="B135" s="292">
        <v>26209</v>
      </c>
      <c r="C135" s="292">
        <v>523629</v>
      </c>
      <c r="D135" s="293">
        <v>95.23332326976309</v>
      </c>
      <c r="E135" s="306">
        <f t="shared" si="2"/>
        <v>549838</v>
      </c>
    </row>
    <row r="136" spans="1:5">
      <c r="A136" s="291">
        <v>1996</v>
      </c>
      <c r="B136" s="292">
        <v>29927</v>
      </c>
      <c r="C136" s="292">
        <v>601760</v>
      </c>
      <c r="D136" s="293">
        <v>95.262368863060345</v>
      </c>
      <c r="E136" s="306">
        <f t="shared" si="2"/>
        <v>631687</v>
      </c>
    </row>
    <row r="137" spans="1:5">
      <c r="A137" s="291"/>
      <c r="B137" s="292">
        <v>30964</v>
      </c>
      <c r="C137" s="292">
        <v>598665</v>
      </c>
      <c r="D137" s="293">
        <v>95.08218331747743</v>
      </c>
      <c r="E137" s="306">
        <f t="shared" si="2"/>
        <v>629629</v>
      </c>
    </row>
    <row r="138" spans="1:5">
      <c r="A138" s="291"/>
      <c r="B138" s="292">
        <v>31940</v>
      </c>
      <c r="C138" s="292">
        <v>651836</v>
      </c>
      <c r="D138" s="293">
        <v>95.328879633096221</v>
      </c>
      <c r="E138" s="306">
        <f t="shared" si="2"/>
        <v>683776</v>
      </c>
    </row>
    <row r="139" spans="1:5">
      <c r="A139" s="291"/>
      <c r="B139" s="292">
        <v>31955</v>
      </c>
      <c r="C139" s="292">
        <v>714476</v>
      </c>
      <c r="D139" s="293">
        <v>95.71896129715941</v>
      </c>
      <c r="E139" s="306">
        <f t="shared" si="2"/>
        <v>746431</v>
      </c>
    </row>
    <row r="140" spans="1:5">
      <c r="A140" s="291"/>
      <c r="B140" s="292">
        <v>26078</v>
      </c>
      <c r="C140" s="292">
        <v>674167</v>
      </c>
      <c r="D140" s="293">
        <v>96.275874872366103</v>
      </c>
      <c r="E140" s="306">
        <f t="shared" si="2"/>
        <v>700245</v>
      </c>
    </row>
    <row r="141" spans="1:5">
      <c r="A141" s="291"/>
      <c r="B141" s="292">
        <v>27243</v>
      </c>
      <c r="C141" s="292">
        <v>812287</v>
      </c>
      <c r="D141" s="293">
        <v>96.754970042762025</v>
      </c>
      <c r="E141" s="306">
        <f t="shared" si="2"/>
        <v>839530</v>
      </c>
    </row>
    <row r="142" spans="1:5">
      <c r="A142" s="291"/>
      <c r="B142" s="292">
        <v>17205</v>
      </c>
      <c r="C142" s="292">
        <v>589678</v>
      </c>
      <c r="D142" s="293">
        <v>97.165021923500902</v>
      </c>
      <c r="E142" s="306">
        <f t="shared" si="2"/>
        <v>606883</v>
      </c>
    </row>
    <row r="143" spans="1:5">
      <c r="A143" s="291"/>
      <c r="B143" s="292">
        <v>29998</v>
      </c>
      <c r="C143" s="292">
        <v>734472</v>
      </c>
      <c r="D143" s="293">
        <v>96.075974204350729</v>
      </c>
      <c r="E143" s="306">
        <f t="shared" si="2"/>
        <v>764470</v>
      </c>
    </row>
    <row r="144" spans="1:5">
      <c r="A144" s="291"/>
      <c r="B144" s="292">
        <v>40164</v>
      </c>
      <c r="C144" s="292">
        <v>875859</v>
      </c>
      <c r="D144" s="293">
        <v>95.615393936615135</v>
      </c>
      <c r="E144" s="306">
        <f t="shared" si="2"/>
        <v>916023</v>
      </c>
    </row>
    <row r="145" spans="1:5">
      <c r="A145" s="291"/>
      <c r="B145" s="292">
        <v>33522</v>
      </c>
      <c r="C145" s="292">
        <v>710516</v>
      </c>
      <c r="D145" s="293">
        <v>95.494584953994291</v>
      </c>
      <c r="E145" s="306">
        <f t="shared" si="2"/>
        <v>744038</v>
      </c>
    </row>
    <row r="146" spans="1:5">
      <c r="A146" s="291"/>
      <c r="B146" s="292">
        <v>21140</v>
      </c>
      <c r="C146" s="292">
        <v>626472</v>
      </c>
      <c r="D146" s="293">
        <v>96.735699770850445</v>
      </c>
      <c r="E146" s="306">
        <f t="shared" si="2"/>
        <v>647612</v>
      </c>
    </row>
    <row r="147" spans="1:5">
      <c r="A147" s="291">
        <v>1997</v>
      </c>
      <c r="B147" s="292">
        <v>29578</v>
      </c>
      <c r="C147" s="292">
        <v>711178</v>
      </c>
      <c r="D147" s="293">
        <v>96.007052254723561</v>
      </c>
      <c r="E147" s="306">
        <f t="shared" si="2"/>
        <v>740756</v>
      </c>
    </row>
    <row r="148" spans="1:5">
      <c r="A148" s="291"/>
      <c r="B148" s="292">
        <v>28227</v>
      </c>
      <c r="C148" s="292">
        <v>690279</v>
      </c>
      <c r="D148" s="293">
        <v>96.071431553807486</v>
      </c>
      <c r="E148" s="306">
        <f t="shared" si="2"/>
        <v>718506</v>
      </c>
    </row>
    <row r="149" spans="1:5">
      <c r="A149" s="291"/>
      <c r="B149" s="292">
        <v>33302</v>
      </c>
      <c r="C149" s="292">
        <v>835719</v>
      </c>
      <c r="D149" s="293">
        <v>96.167871662479968</v>
      </c>
      <c r="E149" s="306">
        <f t="shared" si="2"/>
        <v>869021</v>
      </c>
    </row>
    <row r="150" spans="1:5">
      <c r="A150" s="291"/>
      <c r="B150" s="292">
        <v>27245</v>
      </c>
      <c r="C150" s="292">
        <v>721089</v>
      </c>
      <c r="D150" s="293">
        <v>96.359246005126053</v>
      </c>
      <c r="E150" s="306">
        <f t="shared" si="2"/>
        <v>748334</v>
      </c>
    </row>
    <row r="151" spans="1:5">
      <c r="A151" s="291"/>
      <c r="B151" s="292">
        <v>71347</v>
      </c>
      <c r="C151" s="292">
        <v>750749</v>
      </c>
      <c r="D151" s="293">
        <v>91.321329869017731</v>
      </c>
      <c r="E151" s="306">
        <f t="shared" si="2"/>
        <v>822096</v>
      </c>
    </row>
    <row r="152" spans="1:5">
      <c r="A152" s="291"/>
      <c r="B152" s="292">
        <v>86094</v>
      </c>
      <c r="C152" s="292">
        <v>882083</v>
      </c>
      <c r="D152" s="293">
        <v>91.107617718660947</v>
      </c>
      <c r="E152" s="306">
        <f t="shared" si="2"/>
        <v>968177</v>
      </c>
    </row>
    <row r="153" spans="1:5">
      <c r="A153" s="291"/>
      <c r="B153" s="292">
        <v>55103</v>
      </c>
      <c r="C153" s="292">
        <v>638286</v>
      </c>
      <c r="D153" s="293">
        <v>92.053089968257353</v>
      </c>
      <c r="E153" s="306">
        <f t="shared" si="2"/>
        <v>693389</v>
      </c>
    </row>
    <row r="154" spans="1:5">
      <c r="A154" s="291"/>
      <c r="B154" s="292">
        <v>84045</v>
      </c>
      <c r="C154" s="292">
        <v>830036</v>
      </c>
      <c r="D154" s="293">
        <v>90.805519423333379</v>
      </c>
      <c r="E154" s="306">
        <f t="shared" si="2"/>
        <v>914081</v>
      </c>
    </row>
    <row r="155" spans="1:5">
      <c r="A155" s="291"/>
      <c r="B155" s="292">
        <v>106107</v>
      </c>
      <c r="C155" s="292">
        <v>997564</v>
      </c>
      <c r="D155" s="293">
        <v>90.385993652093788</v>
      </c>
      <c r="E155" s="306">
        <f t="shared" si="2"/>
        <v>1103671</v>
      </c>
    </row>
    <row r="156" spans="1:5">
      <c r="A156" s="291"/>
      <c r="B156" s="292">
        <v>83419</v>
      </c>
      <c r="C156" s="292">
        <v>767901</v>
      </c>
      <c r="D156" s="293">
        <v>90.201216933702952</v>
      </c>
      <c r="E156" s="306">
        <f t="shared" si="2"/>
        <v>851320</v>
      </c>
    </row>
    <row r="157" spans="1:5">
      <c r="A157" s="291"/>
      <c r="B157" s="292">
        <v>71245</v>
      </c>
      <c r="C157" s="292">
        <v>732737</v>
      </c>
      <c r="D157" s="293">
        <v>91.138483199872638</v>
      </c>
      <c r="E157" s="306">
        <f t="shared" si="2"/>
        <v>803982</v>
      </c>
    </row>
    <row r="158" spans="1:5">
      <c r="A158" s="291">
        <v>1998</v>
      </c>
      <c r="B158" s="292">
        <v>82919</v>
      </c>
      <c r="C158" s="292">
        <v>774290</v>
      </c>
      <c r="D158" s="293">
        <v>90.326863110396644</v>
      </c>
      <c r="E158" s="306">
        <f t="shared" si="2"/>
        <v>857209</v>
      </c>
    </row>
    <row r="159" spans="1:5">
      <c r="A159" s="291"/>
      <c r="B159" s="292">
        <v>92300</v>
      </c>
      <c r="C159" s="292">
        <v>845371</v>
      </c>
      <c r="D159" s="293">
        <v>90.156462127974521</v>
      </c>
      <c r="E159" s="306">
        <f t="shared" si="2"/>
        <v>937671</v>
      </c>
    </row>
    <row r="160" spans="1:5">
      <c r="A160" s="291"/>
      <c r="B160" s="292">
        <v>88697</v>
      </c>
      <c r="C160" s="292">
        <v>815409</v>
      </c>
      <c r="D160" s="293">
        <v>90.189535297852245</v>
      </c>
      <c r="E160" s="306">
        <f t="shared" si="2"/>
        <v>904106</v>
      </c>
    </row>
    <row r="161" spans="1:5">
      <c r="A161" s="291"/>
      <c r="B161" s="292">
        <v>89012</v>
      </c>
      <c r="C161" s="292">
        <v>838674</v>
      </c>
      <c r="D161" s="293">
        <v>90.404943051851589</v>
      </c>
      <c r="E161" s="306">
        <f t="shared" si="2"/>
        <v>927686</v>
      </c>
    </row>
    <row r="162" spans="1:5">
      <c r="A162" s="291"/>
      <c r="B162" s="292">
        <v>75692</v>
      </c>
      <c r="C162" s="292">
        <v>921350</v>
      </c>
      <c r="D162" s="293">
        <v>92.408343881200594</v>
      </c>
      <c r="E162" s="306">
        <f t="shared" si="2"/>
        <v>997042</v>
      </c>
    </row>
    <row r="163" spans="1:5">
      <c r="A163" s="291"/>
      <c r="B163" s="292">
        <v>73810</v>
      </c>
      <c r="C163" s="292">
        <v>1024192</v>
      </c>
      <c r="D163" s="293">
        <v>93.277790022240396</v>
      </c>
      <c r="E163" s="306">
        <f t="shared" si="2"/>
        <v>1098002</v>
      </c>
    </row>
    <row r="164" spans="1:5">
      <c r="A164" s="291"/>
      <c r="B164" s="292">
        <v>49121</v>
      </c>
      <c r="C164" s="292">
        <v>730898</v>
      </c>
      <c r="D164" s="293">
        <v>93.70258929590176</v>
      </c>
      <c r="E164" s="306">
        <f t="shared" si="2"/>
        <v>780019</v>
      </c>
    </row>
    <row r="165" spans="1:5">
      <c r="A165" s="291"/>
      <c r="B165" s="292">
        <v>81307</v>
      </c>
      <c r="C165" s="292">
        <v>964158</v>
      </c>
      <c r="D165" s="293">
        <v>92.2228864667875</v>
      </c>
      <c r="E165" s="306">
        <f t="shared" si="2"/>
        <v>1045465</v>
      </c>
    </row>
    <row r="166" spans="1:5">
      <c r="A166" s="291"/>
      <c r="B166" s="292">
        <v>97936</v>
      </c>
      <c r="C166" s="292">
        <v>1081059</v>
      </c>
      <c r="D166" s="293">
        <v>91.693264178389228</v>
      </c>
      <c r="E166" s="306">
        <f t="shared" si="2"/>
        <v>1178995</v>
      </c>
    </row>
    <row r="167" spans="1:5">
      <c r="A167" s="291"/>
      <c r="B167" s="292">
        <v>88089</v>
      </c>
      <c r="C167" s="292">
        <v>967007</v>
      </c>
      <c r="D167" s="293">
        <v>91.651091464662926</v>
      </c>
      <c r="E167" s="306">
        <f t="shared" si="2"/>
        <v>1055096</v>
      </c>
    </row>
    <row r="168" spans="1:5">
      <c r="A168" s="291"/>
      <c r="B168" s="292">
        <v>67425</v>
      </c>
      <c r="C168" s="292">
        <v>821639</v>
      </c>
      <c r="D168" s="293">
        <v>92.41618151224209</v>
      </c>
      <c r="E168" s="306">
        <f t="shared" si="2"/>
        <v>889064</v>
      </c>
    </row>
    <row r="169" spans="1:5">
      <c r="A169" s="291">
        <v>1999</v>
      </c>
      <c r="B169" s="292">
        <v>89952</v>
      </c>
      <c r="C169" s="292">
        <v>907008</v>
      </c>
      <c r="D169" s="293">
        <v>90.977371208473755</v>
      </c>
      <c r="E169" s="306">
        <f t="shared" si="2"/>
        <v>996960</v>
      </c>
    </row>
    <row r="170" spans="1:5">
      <c r="A170" s="291"/>
      <c r="B170" s="292">
        <v>117591</v>
      </c>
      <c r="C170" s="292">
        <v>987433</v>
      </c>
      <c r="D170" s="293">
        <v>89.358511670334764</v>
      </c>
      <c r="E170" s="306">
        <f t="shared" si="2"/>
        <v>1105024</v>
      </c>
    </row>
    <row r="171" spans="1:5">
      <c r="A171" s="291"/>
      <c r="B171" s="292">
        <v>114401</v>
      </c>
      <c r="C171" s="292">
        <v>928760</v>
      </c>
      <c r="D171" s="293">
        <v>89.033236480274851</v>
      </c>
      <c r="E171" s="306">
        <f t="shared" si="2"/>
        <v>1043161</v>
      </c>
    </row>
    <row r="172" spans="1:5">
      <c r="A172" s="291"/>
      <c r="B172" s="292">
        <v>147587</v>
      </c>
      <c r="C172" s="292">
        <v>981545</v>
      </c>
      <c r="D172" s="293">
        <v>86.929163286489086</v>
      </c>
      <c r="E172" s="306">
        <f t="shared" si="2"/>
        <v>1129132</v>
      </c>
    </row>
    <row r="173" spans="1:5">
      <c r="A173" s="291"/>
      <c r="B173" s="292">
        <v>96907</v>
      </c>
      <c r="C173" s="292">
        <v>1031843</v>
      </c>
      <c r="D173" s="293">
        <v>91.414662236987823</v>
      </c>
      <c r="E173" s="306">
        <f t="shared" si="2"/>
        <v>1128750</v>
      </c>
    </row>
    <row r="174" spans="1:5">
      <c r="A174" s="291"/>
      <c r="B174" s="292">
        <v>87692</v>
      </c>
      <c r="C174" s="292">
        <v>1075449</v>
      </c>
      <c r="D174" s="293">
        <v>92.460759271661814</v>
      </c>
      <c r="E174" s="306">
        <f t="shared" si="2"/>
        <v>1163141</v>
      </c>
    </row>
    <row r="175" spans="1:5">
      <c r="A175" s="291"/>
      <c r="B175" s="292">
        <v>65424</v>
      </c>
      <c r="C175" s="292">
        <v>864755</v>
      </c>
      <c r="D175" s="293">
        <v>92.96651504710384</v>
      </c>
      <c r="E175" s="306">
        <f t="shared" si="2"/>
        <v>930179</v>
      </c>
    </row>
    <row r="176" spans="1:5">
      <c r="A176" s="291"/>
      <c r="B176" s="292">
        <v>99682</v>
      </c>
      <c r="C176" s="292">
        <v>1100134</v>
      </c>
      <c r="D176" s="293">
        <v>91.691892756889388</v>
      </c>
      <c r="E176" s="306">
        <f t="shared" si="2"/>
        <v>1199816</v>
      </c>
    </row>
    <row r="177" spans="1:5">
      <c r="A177" s="291"/>
      <c r="B177" s="292">
        <v>109089</v>
      </c>
      <c r="C177" s="292">
        <v>1122825</v>
      </c>
      <c r="D177" s="293">
        <v>91.144755234537485</v>
      </c>
      <c r="E177" s="306">
        <f t="shared" si="2"/>
        <v>1231914</v>
      </c>
    </row>
    <row r="178" spans="1:5">
      <c r="A178" s="291"/>
      <c r="B178" s="292">
        <v>106654</v>
      </c>
      <c r="C178" s="292">
        <v>1062583</v>
      </c>
      <c r="D178" s="293">
        <v>90.878324924715855</v>
      </c>
      <c r="E178" s="306">
        <f t="shared" si="2"/>
        <v>1169237</v>
      </c>
    </row>
    <row r="179" spans="1:5">
      <c r="A179" s="291"/>
      <c r="B179" s="292">
        <v>100774</v>
      </c>
      <c r="C179" s="292">
        <v>978594</v>
      </c>
      <c r="D179" s="293">
        <v>90.663610557289076</v>
      </c>
      <c r="E179" s="306">
        <f t="shared" si="2"/>
        <v>1079368</v>
      </c>
    </row>
    <row r="180" spans="1:5">
      <c r="A180" s="291">
        <v>2000</v>
      </c>
      <c r="B180" s="292">
        <v>115108</v>
      </c>
      <c r="C180" s="292">
        <v>998926</v>
      </c>
      <c r="D180" s="293">
        <v>89.667460777678244</v>
      </c>
      <c r="E180" s="306">
        <f t="shared" si="2"/>
        <v>1114034</v>
      </c>
    </row>
    <row r="181" spans="1:5">
      <c r="A181" s="291"/>
      <c r="B181" s="292">
        <v>117647</v>
      </c>
      <c r="C181" s="292">
        <v>1086582</v>
      </c>
      <c r="D181" s="293">
        <v>90.230512635055291</v>
      </c>
      <c r="E181" s="306">
        <f t="shared" si="2"/>
        <v>1204229</v>
      </c>
    </row>
    <row r="182" spans="1:5">
      <c r="A182" s="291"/>
      <c r="B182" s="292">
        <v>94064</v>
      </c>
      <c r="C182" s="292">
        <v>863796</v>
      </c>
      <c r="D182" s="293">
        <v>90.179775750109613</v>
      </c>
      <c r="E182" s="306">
        <f t="shared" si="2"/>
        <v>957860</v>
      </c>
    </row>
    <row r="183" spans="1:5">
      <c r="A183" s="291"/>
      <c r="B183" s="292">
        <v>107256</v>
      </c>
      <c r="C183" s="292">
        <v>1115856</v>
      </c>
      <c r="D183" s="293">
        <v>91.2308930008045</v>
      </c>
      <c r="E183" s="306">
        <f t="shared" si="2"/>
        <v>1223112</v>
      </c>
    </row>
    <row r="184" spans="1:5">
      <c r="A184" s="291"/>
      <c r="B184" s="292">
        <v>96946</v>
      </c>
      <c r="C184" s="292">
        <v>1101769</v>
      </c>
      <c r="D184" s="293">
        <v>91.912506308839042</v>
      </c>
      <c r="E184" s="306">
        <f t="shared" si="2"/>
        <v>1198715</v>
      </c>
    </row>
    <row r="185" spans="1:5">
      <c r="A185" s="291"/>
      <c r="B185" s="292">
        <v>88346</v>
      </c>
      <c r="C185" s="292">
        <v>1083251</v>
      </c>
      <c r="D185" s="293">
        <v>92.45935249066018</v>
      </c>
      <c r="E185" s="306">
        <f t="shared" si="2"/>
        <v>1171597</v>
      </c>
    </row>
    <row r="186" spans="1:5">
      <c r="A186" s="291"/>
      <c r="B186" s="292">
        <v>74058</v>
      </c>
      <c r="C186" s="292">
        <v>939281</v>
      </c>
      <c r="D186" s="293">
        <v>92.691685605705501</v>
      </c>
      <c r="E186" s="306">
        <f t="shared" si="2"/>
        <v>1013339</v>
      </c>
    </row>
    <row r="187" spans="1:5">
      <c r="A187" s="291"/>
      <c r="B187" s="292">
        <v>107027</v>
      </c>
      <c r="C187" s="292">
        <v>1107795</v>
      </c>
      <c r="D187" s="293">
        <v>91.18990271825831</v>
      </c>
      <c r="E187" s="306">
        <f t="shared" si="2"/>
        <v>1214822</v>
      </c>
    </row>
    <row r="188" spans="1:5">
      <c r="A188" s="291"/>
      <c r="B188" s="292">
        <v>123238</v>
      </c>
      <c r="C188" s="292">
        <v>1236583</v>
      </c>
      <c r="D188" s="293">
        <v>90.937189527150991</v>
      </c>
      <c r="E188" s="306">
        <f t="shared" si="2"/>
        <v>1359821</v>
      </c>
    </row>
    <row r="189" spans="1:5">
      <c r="A189" s="291"/>
      <c r="B189" s="292">
        <v>114315</v>
      </c>
      <c r="C189" s="292">
        <v>1151971</v>
      </c>
      <c r="D189" s="293">
        <v>90.972418553154654</v>
      </c>
      <c r="E189" s="306">
        <f t="shared" si="2"/>
        <v>1266286</v>
      </c>
    </row>
    <row r="190" spans="1:5">
      <c r="A190" s="291"/>
      <c r="B190" s="292">
        <v>87139</v>
      </c>
      <c r="C190" s="292">
        <v>889883</v>
      </c>
      <c r="D190" s="293">
        <v>91.081162962553549</v>
      </c>
      <c r="E190" s="306">
        <f t="shared" si="2"/>
        <v>977022</v>
      </c>
    </row>
    <row r="191" spans="1:5">
      <c r="A191" s="291">
        <v>2001</v>
      </c>
      <c r="B191" s="292">
        <v>104515</v>
      </c>
      <c r="C191" s="292">
        <v>989530</v>
      </c>
      <c r="D191" s="293">
        <v>90.446919459437225</v>
      </c>
      <c r="E191" s="306">
        <f t="shared" si="2"/>
        <v>1094045</v>
      </c>
    </row>
    <row r="192" spans="1:5">
      <c r="A192" s="291"/>
      <c r="B192" s="292">
        <v>87856</v>
      </c>
      <c r="C192" s="292">
        <v>1028671</v>
      </c>
      <c r="D192" s="293">
        <v>92.131314334539155</v>
      </c>
      <c r="E192" s="306">
        <f t="shared" si="2"/>
        <v>1116527</v>
      </c>
    </row>
    <row r="193" spans="1:5">
      <c r="A193" s="291"/>
      <c r="B193" s="292">
        <v>104009</v>
      </c>
      <c r="C193" s="292">
        <v>907917</v>
      </c>
      <c r="D193" s="293">
        <v>89.721679253226029</v>
      </c>
      <c r="E193" s="306">
        <f t="shared" si="2"/>
        <v>1011926</v>
      </c>
    </row>
    <row r="194" spans="1:5">
      <c r="A194" s="291"/>
      <c r="B194" s="292">
        <v>142992</v>
      </c>
      <c r="C194" s="292">
        <v>1092280</v>
      </c>
      <c r="D194" s="293">
        <v>88.424249881807398</v>
      </c>
      <c r="E194" s="306">
        <f t="shared" si="2"/>
        <v>1235272</v>
      </c>
    </row>
    <row r="195" spans="1:5">
      <c r="A195" s="291"/>
      <c r="B195" s="292">
        <v>112653</v>
      </c>
      <c r="C195" s="292">
        <v>1076332</v>
      </c>
      <c r="D195" s="293">
        <v>90.525279965685016</v>
      </c>
      <c r="E195" s="306">
        <f t="shared" si="2"/>
        <v>1188985</v>
      </c>
    </row>
    <row r="196" spans="1:5">
      <c r="A196" s="291"/>
      <c r="B196" s="292">
        <v>102556</v>
      </c>
      <c r="C196" s="292">
        <v>1155723</v>
      </c>
      <c r="D196" s="293">
        <v>91.849502375864176</v>
      </c>
      <c r="E196" s="306">
        <f t="shared" si="2"/>
        <v>1258279</v>
      </c>
    </row>
    <row r="197" spans="1:5">
      <c r="A197" s="291"/>
      <c r="B197" s="292">
        <v>85867</v>
      </c>
      <c r="C197" s="292">
        <v>975823</v>
      </c>
      <c r="D197" s="293">
        <v>91.912234268006671</v>
      </c>
      <c r="E197" s="306">
        <f t="shared" ref="E197:E260" si="3">+C197+B197</f>
        <v>1061690</v>
      </c>
    </row>
    <row r="198" spans="1:5">
      <c r="A198" s="291"/>
      <c r="B198" s="292">
        <v>98000</v>
      </c>
      <c r="C198" s="292">
        <v>1032641</v>
      </c>
      <c r="D198" s="293">
        <v>91.332350410077112</v>
      </c>
      <c r="E198" s="306">
        <f t="shared" si="3"/>
        <v>1130641</v>
      </c>
    </row>
    <row r="199" spans="1:5">
      <c r="A199" s="291"/>
      <c r="B199" s="292">
        <v>144458</v>
      </c>
      <c r="C199" s="292">
        <v>1333015</v>
      </c>
      <c r="D199" s="293">
        <v>90.222630125897396</v>
      </c>
      <c r="E199" s="306">
        <f t="shared" si="3"/>
        <v>1477473</v>
      </c>
    </row>
    <row r="200" spans="1:5">
      <c r="A200" s="291"/>
      <c r="B200" s="292">
        <v>126028</v>
      </c>
      <c r="C200" s="292">
        <v>1198393</v>
      </c>
      <c r="D200" s="293">
        <v>90.48429464649081</v>
      </c>
      <c r="E200" s="306">
        <f t="shared" si="3"/>
        <v>1324421</v>
      </c>
    </row>
    <row r="201" spans="1:5">
      <c r="A201" s="291"/>
      <c r="B201" s="292">
        <v>87995</v>
      </c>
      <c r="C201" s="292">
        <v>871519</v>
      </c>
      <c r="D201" s="293">
        <v>90.829211454965744</v>
      </c>
      <c r="E201" s="306">
        <f t="shared" si="3"/>
        <v>959514</v>
      </c>
    </row>
    <row r="202" spans="1:5">
      <c r="A202" s="291">
        <v>2002</v>
      </c>
      <c r="B202" s="292">
        <v>110318</v>
      </c>
      <c r="C202" s="292">
        <v>1159701</v>
      </c>
      <c r="D202" s="293">
        <v>91.31367326000634</v>
      </c>
      <c r="E202" s="306">
        <f t="shared" si="3"/>
        <v>1270019</v>
      </c>
    </row>
    <row r="203" spans="1:5">
      <c r="A203" s="291"/>
      <c r="B203" s="292">
        <v>114180</v>
      </c>
      <c r="C203" s="292">
        <v>1025586</v>
      </c>
      <c r="D203" s="293">
        <v>89.982154231658072</v>
      </c>
      <c r="E203" s="306">
        <f t="shared" si="3"/>
        <v>1139766</v>
      </c>
    </row>
    <row r="204" spans="1:5">
      <c r="A204" s="291"/>
      <c r="B204" s="292">
        <v>106402</v>
      </c>
      <c r="C204" s="292">
        <v>893967</v>
      </c>
      <c r="D204" s="293">
        <v>89.363724785554126</v>
      </c>
      <c r="E204" s="306">
        <f t="shared" si="3"/>
        <v>1000369</v>
      </c>
    </row>
    <row r="205" spans="1:5">
      <c r="A205" s="291"/>
      <c r="B205" s="292">
        <v>126442</v>
      </c>
      <c r="C205" s="292">
        <v>1120778</v>
      </c>
      <c r="D205" s="293">
        <v>89.86209329548916</v>
      </c>
      <c r="E205" s="306">
        <f t="shared" si="3"/>
        <v>1247220</v>
      </c>
    </row>
    <row r="206" spans="1:5">
      <c r="A206" s="291"/>
      <c r="B206" s="292">
        <v>116370</v>
      </c>
      <c r="C206" s="292">
        <v>1121696</v>
      </c>
      <c r="D206" s="293">
        <v>90.600662646417888</v>
      </c>
      <c r="E206" s="306">
        <f t="shared" si="3"/>
        <v>1238066</v>
      </c>
    </row>
    <row r="207" spans="1:5">
      <c r="A207" s="291"/>
      <c r="B207" s="292">
        <v>95169</v>
      </c>
      <c r="C207" s="292">
        <v>979206</v>
      </c>
      <c r="D207" s="293">
        <v>91.141919720767888</v>
      </c>
      <c r="E207" s="306">
        <f t="shared" si="3"/>
        <v>1074375</v>
      </c>
    </row>
    <row r="208" spans="1:5">
      <c r="A208" s="291"/>
      <c r="B208" s="292">
        <v>101701</v>
      </c>
      <c r="C208" s="292">
        <v>1216212</v>
      </c>
      <c r="D208" s="293">
        <v>92.283178024649587</v>
      </c>
      <c r="E208" s="306">
        <f t="shared" si="3"/>
        <v>1317913</v>
      </c>
    </row>
    <row r="209" spans="1:5">
      <c r="A209" s="291"/>
      <c r="B209" s="292">
        <v>78792</v>
      </c>
      <c r="C209" s="292">
        <v>940314</v>
      </c>
      <c r="D209" s="293">
        <v>92.268517700808346</v>
      </c>
      <c r="E209" s="306">
        <f t="shared" si="3"/>
        <v>1019106</v>
      </c>
    </row>
    <row r="210" spans="1:5">
      <c r="A210" s="291"/>
      <c r="B210" s="292">
        <v>104191</v>
      </c>
      <c r="C210" s="292">
        <v>1082519</v>
      </c>
      <c r="D210" s="293">
        <v>91.220180161960371</v>
      </c>
      <c r="E210" s="306">
        <f t="shared" si="3"/>
        <v>1186710</v>
      </c>
    </row>
    <row r="211" spans="1:5">
      <c r="A211" s="291"/>
      <c r="B211" s="292">
        <v>141657</v>
      </c>
      <c r="C211" s="292">
        <v>1403721</v>
      </c>
      <c r="D211" s="293">
        <v>90.833504812414816</v>
      </c>
      <c r="E211" s="306">
        <f t="shared" si="3"/>
        <v>1545378</v>
      </c>
    </row>
    <row r="212" spans="1:5">
      <c r="A212" s="291"/>
      <c r="B212" s="292">
        <v>106451</v>
      </c>
      <c r="C212" s="292">
        <v>1075538</v>
      </c>
      <c r="D212" s="293">
        <v>90.993909418784781</v>
      </c>
      <c r="E212" s="306">
        <f t="shared" si="3"/>
        <v>1181989</v>
      </c>
    </row>
    <row r="213" spans="1:5">
      <c r="A213" s="291"/>
      <c r="B213" s="292">
        <v>81287</v>
      </c>
      <c r="C213" s="292">
        <v>877050</v>
      </c>
      <c r="D213" s="293">
        <v>91.517910714080742</v>
      </c>
      <c r="E213" s="306">
        <f t="shared" si="3"/>
        <v>958337</v>
      </c>
    </row>
    <row r="214" spans="1:5">
      <c r="A214" s="291">
        <v>2003</v>
      </c>
      <c r="B214" s="292">
        <v>121355</v>
      </c>
      <c r="C214" s="292">
        <v>1234343</v>
      </c>
      <c r="D214" s="293">
        <v>91.048522606067124</v>
      </c>
      <c r="E214" s="306">
        <f t="shared" si="3"/>
        <v>1355698</v>
      </c>
    </row>
    <row r="215" spans="1:5">
      <c r="A215" s="291"/>
      <c r="B215" s="292">
        <v>120089</v>
      </c>
      <c r="C215" s="292">
        <v>1077420</v>
      </c>
      <c r="D215" s="293">
        <v>89.971766391734846</v>
      </c>
      <c r="E215" s="306">
        <f t="shared" si="3"/>
        <v>1197509</v>
      </c>
    </row>
    <row r="216" spans="1:5">
      <c r="A216" s="291"/>
      <c r="B216" s="292">
        <v>115826</v>
      </c>
      <c r="C216" s="292">
        <v>1011812</v>
      </c>
      <c r="D216" s="293">
        <v>89.728441219611256</v>
      </c>
      <c r="E216" s="306">
        <f t="shared" si="3"/>
        <v>1127638</v>
      </c>
    </row>
    <row r="217" spans="1:5">
      <c r="A217" s="291"/>
      <c r="B217" s="292">
        <v>107626</v>
      </c>
      <c r="C217" s="292">
        <v>945129</v>
      </c>
      <c r="D217" s="293">
        <v>89.776728678562435</v>
      </c>
      <c r="E217" s="306">
        <f t="shared" si="3"/>
        <v>1052755</v>
      </c>
    </row>
    <row r="218" spans="1:5">
      <c r="A218" s="291"/>
      <c r="B218" s="292">
        <v>108383</v>
      </c>
      <c r="C218" s="292">
        <v>1087655</v>
      </c>
      <c r="D218" s="293">
        <v>90.938164172041354</v>
      </c>
      <c r="E218" s="306">
        <f t="shared" si="3"/>
        <v>1196038</v>
      </c>
    </row>
    <row r="219" spans="1:5">
      <c r="A219" s="291"/>
      <c r="B219" s="292">
        <v>99440</v>
      </c>
      <c r="C219" s="292">
        <v>1099780</v>
      </c>
      <c r="D219" s="293">
        <v>91.70794349660612</v>
      </c>
      <c r="E219" s="306">
        <f t="shared" si="3"/>
        <v>1199220</v>
      </c>
    </row>
    <row r="220" spans="1:5">
      <c r="A220" s="291"/>
      <c r="B220" s="292">
        <v>95906</v>
      </c>
      <c r="C220" s="292">
        <v>1205956</v>
      </c>
      <c r="D220" s="293">
        <v>92.633166956251884</v>
      </c>
      <c r="E220" s="306">
        <f t="shared" si="3"/>
        <v>1301862</v>
      </c>
    </row>
    <row r="221" spans="1:5">
      <c r="A221" s="291"/>
      <c r="B221" s="292">
        <v>67539</v>
      </c>
      <c r="C221" s="292">
        <v>903014</v>
      </c>
      <c r="D221" s="293">
        <v>93.041183737518722</v>
      </c>
      <c r="E221" s="306">
        <f t="shared" si="3"/>
        <v>970553</v>
      </c>
    </row>
    <row r="222" spans="1:5">
      <c r="A222" s="291"/>
      <c r="B222" s="292">
        <v>103657</v>
      </c>
      <c r="C222" s="292">
        <v>1179987</v>
      </c>
      <c r="D222" s="293">
        <v>91.924785999856667</v>
      </c>
      <c r="E222" s="306">
        <f t="shared" si="3"/>
        <v>1283644</v>
      </c>
    </row>
    <row r="223" spans="1:5">
      <c r="A223" s="291"/>
      <c r="B223" s="292">
        <v>132619</v>
      </c>
      <c r="C223" s="292">
        <v>1425223</v>
      </c>
      <c r="D223" s="293">
        <v>91.487005742559262</v>
      </c>
      <c r="E223" s="306">
        <f t="shared" si="3"/>
        <v>1557842</v>
      </c>
    </row>
    <row r="224" spans="1:5">
      <c r="A224" s="291"/>
      <c r="B224" s="292">
        <v>107113</v>
      </c>
      <c r="C224" s="292">
        <v>1181721</v>
      </c>
      <c r="D224" s="293">
        <v>91.689154693311934</v>
      </c>
      <c r="E224" s="306">
        <f t="shared" si="3"/>
        <v>1288834</v>
      </c>
    </row>
    <row r="225" spans="1:5">
      <c r="A225" s="291"/>
      <c r="B225" s="292">
        <v>90215</v>
      </c>
      <c r="C225" s="292">
        <v>1046255</v>
      </c>
      <c r="D225" s="293">
        <v>92.061823013365952</v>
      </c>
      <c r="E225" s="306">
        <f t="shared" si="3"/>
        <v>1136470</v>
      </c>
    </row>
    <row r="226" spans="1:5">
      <c r="A226" s="291">
        <v>2004</v>
      </c>
      <c r="B226" s="292">
        <v>113783</v>
      </c>
      <c r="C226" s="292">
        <v>1276370</v>
      </c>
      <c r="D226" s="293">
        <v>91.815073592618944</v>
      </c>
      <c r="E226" s="306">
        <f t="shared" si="3"/>
        <v>1390153</v>
      </c>
    </row>
    <row r="227" spans="1:5">
      <c r="A227" s="291"/>
      <c r="B227" s="292">
        <v>134326</v>
      </c>
      <c r="C227" s="292">
        <v>1248504</v>
      </c>
      <c r="D227" s="293">
        <v>90.286152310840819</v>
      </c>
      <c r="E227" s="306">
        <f t="shared" si="3"/>
        <v>1382830</v>
      </c>
    </row>
    <row r="228" spans="1:5">
      <c r="A228" s="291"/>
      <c r="B228" s="292">
        <v>144848</v>
      </c>
      <c r="C228" s="292">
        <v>1275793</v>
      </c>
      <c r="D228" s="293">
        <v>89.80403916260336</v>
      </c>
      <c r="E228" s="306">
        <f t="shared" si="3"/>
        <v>1420641</v>
      </c>
    </row>
    <row r="229" spans="1:5">
      <c r="A229" s="291"/>
      <c r="B229" s="292">
        <v>126813</v>
      </c>
      <c r="C229" s="292">
        <v>1129996</v>
      </c>
      <c r="D229" s="293">
        <v>89.909922669236138</v>
      </c>
      <c r="E229" s="306">
        <f t="shared" si="3"/>
        <v>1256809</v>
      </c>
    </row>
    <row r="230" spans="1:5">
      <c r="A230" s="291"/>
      <c r="B230" s="292">
        <v>122697</v>
      </c>
      <c r="C230" s="292">
        <v>1155987</v>
      </c>
      <c r="D230" s="293">
        <v>90.404431431065063</v>
      </c>
      <c r="E230" s="306">
        <f t="shared" si="3"/>
        <v>1278684</v>
      </c>
    </row>
    <row r="231" spans="1:5">
      <c r="A231" s="291"/>
      <c r="B231" s="292">
        <v>117330</v>
      </c>
      <c r="C231" s="292">
        <v>1274293</v>
      </c>
      <c r="D231" s="293">
        <v>91.568837249743638</v>
      </c>
      <c r="E231" s="306">
        <f t="shared" si="3"/>
        <v>1391623</v>
      </c>
    </row>
    <row r="232" spans="1:5">
      <c r="A232" s="291"/>
      <c r="B232" s="292">
        <v>110801</v>
      </c>
      <c r="C232" s="292">
        <v>1376188</v>
      </c>
      <c r="D232" s="293">
        <v>92.548633513765068</v>
      </c>
      <c r="E232" s="306">
        <f t="shared" si="3"/>
        <v>1486989</v>
      </c>
    </row>
    <row r="233" spans="1:5">
      <c r="A233" s="291"/>
      <c r="B233" s="292">
        <v>81385</v>
      </c>
      <c r="C233" s="292">
        <v>1043757</v>
      </c>
      <c r="D233" s="293">
        <v>92.766690782141282</v>
      </c>
      <c r="E233" s="306">
        <f t="shared" si="3"/>
        <v>1125142</v>
      </c>
    </row>
    <row r="234" spans="1:5">
      <c r="A234" s="291"/>
      <c r="B234" s="292">
        <v>123422</v>
      </c>
      <c r="C234" s="292">
        <v>1352333</v>
      </c>
      <c r="D234" s="293">
        <v>91.636687661569837</v>
      </c>
      <c r="E234" s="306">
        <f t="shared" si="3"/>
        <v>1475755</v>
      </c>
    </row>
    <row r="235" spans="1:5">
      <c r="A235" s="291"/>
      <c r="B235" s="292">
        <v>127838</v>
      </c>
      <c r="C235" s="292">
        <v>1344217</v>
      </c>
      <c r="D235" s="293">
        <v>91.315677743019108</v>
      </c>
      <c r="E235" s="306">
        <f t="shared" si="3"/>
        <v>1472055</v>
      </c>
    </row>
    <row r="236" spans="1:5">
      <c r="A236" s="291"/>
      <c r="B236" s="292">
        <v>124812</v>
      </c>
      <c r="C236" s="292">
        <v>1321969</v>
      </c>
      <c r="D236" s="293">
        <v>91.373124197788059</v>
      </c>
      <c r="E236" s="306">
        <f t="shared" si="3"/>
        <v>1446781</v>
      </c>
    </row>
    <row r="237" spans="1:5">
      <c r="A237" s="291"/>
      <c r="B237" s="292">
        <v>91663</v>
      </c>
      <c r="C237" s="292">
        <v>1131659</v>
      </c>
      <c r="D237" s="293">
        <v>92.507042299574437</v>
      </c>
      <c r="E237" s="306">
        <f t="shared" si="3"/>
        <v>1223322</v>
      </c>
    </row>
    <row r="238" spans="1:5">
      <c r="A238" s="291">
        <v>2005</v>
      </c>
      <c r="B238" s="292">
        <v>119535</v>
      </c>
      <c r="C238" s="292">
        <v>1165423</v>
      </c>
      <c r="D238" s="293">
        <v>90.697361314533239</v>
      </c>
      <c r="E238" s="306">
        <f t="shared" si="3"/>
        <v>1284958</v>
      </c>
    </row>
    <row r="239" spans="1:5">
      <c r="A239" s="291"/>
      <c r="B239" s="292">
        <v>135134</v>
      </c>
      <c r="C239" s="292">
        <v>1095181</v>
      </c>
      <c r="D239" s="293">
        <v>89.016308831478113</v>
      </c>
      <c r="E239" s="306">
        <f t="shared" si="3"/>
        <v>1230315</v>
      </c>
    </row>
    <row r="240" spans="1:5">
      <c r="A240" s="291"/>
      <c r="B240" s="292">
        <v>140672</v>
      </c>
      <c r="C240" s="292">
        <v>1166673</v>
      </c>
      <c r="D240" s="293">
        <v>89.239871648264241</v>
      </c>
      <c r="E240" s="306">
        <f t="shared" si="3"/>
        <v>1307345</v>
      </c>
    </row>
    <row r="241" spans="1:5">
      <c r="A241" s="291"/>
      <c r="B241" s="292">
        <v>133147</v>
      </c>
      <c r="C241" s="292">
        <v>1189650</v>
      </c>
      <c r="D241" s="293">
        <v>89.934434384111853</v>
      </c>
      <c r="E241" s="306">
        <f t="shared" si="3"/>
        <v>1322797</v>
      </c>
    </row>
    <row r="242" spans="1:5">
      <c r="A242" s="291"/>
      <c r="B242" s="292">
        <v>134439</v>
      </c>
      <c r="C242" s="292">
        <v>1295256</v>
      </c>
      <c r="D242" s="293">
        <v>90.596665722409313</v>
      </c>
      <c r="E242" s="306">
        <f t="shared" si="3"/>
        <v>1429695</v>
      </c>
    </row>
    <row r="243" spans="1:5">
      <c r="A243" s="291"/>
      <c r="B243" s="292">
        <v>133022</v>
      </c>
      <c r="C243" s="292">
        <v>1433947</v>
      </c>
      <c r="D243" s="293">
        <v>91.510872263586577</v>
      </c>
      <c r="E243" s="306">
        <f t="shared" si="3"/>
        <v>1566969</v>
      </c>
    </row>
    <row r="244" spans="1:5">
      <c r="A244" s="291"/>
      <c r="B244" s="292">
        <v>116265</v>
      </c>
      <c r="C244" s="292">
        <v>1453933</v>
      </c>
      <c r="D244" s="293">
        <v>92.595519800687555</v>
      </c>
      <c r="E244" s="306">
        <f t="shared" si="3"/>
        <v>1570198</v>
      </c>
    </row>
    <row r="245" spans="1:5">
      <c r="A245" s="291"/>
      <c r="B245" s="292">
        <v>92117</v>
      </c>
      <c r="C245" s="292">
        <v>1206336</v>
      </c>
      <c r="D245" s="293">
        <v>92.905634628284588</v>
      </c>
      <c r="E245" s="306">
        <f t="shared" si="3"/>
        <v>1298453</v>
      </c>
    </row>
    <row r="246" spans="1:5">
      <c r="A246" s="291"/>
      <c r="B246" s="292">
        <v>138892</v>
      </c>
      <c r="C246" s="292">
        <v>1479059</v>
      </c>
      <c r="D246" s="293">
        <v>91.415562028763546</v>
      </c>
      <c r="E246" s="306">
        <f t="shared" si="3"/>
        <v>1617951</v>
      </c>
    </row>
    <row r="247" spans="1:5">
      <c r="A247" s="291"/>
      <c r="B247" s="292">
        <v>148234</v>
      </c>
      <c r="C247" s="292">
        <v>1488952</v>
      </c>
      <c r="D247" s="293">
        <v>90.945805791156289</v>
      </c>
      <c r="E247" s="306">
        <f t="shared" si="3"/>
        <v>1637186</v>
      </c>
    </row>
    <row r="248" spans="1:5">
      <c r="A248" s="291"/>
      <c r="B248" s="292">
        <v>142901</v>
      </c>
      <c r="C248" s="292">
        <v>1426580</v>
      </c>
      <c r="D248" s="293">
        <v>90.895015613441643</v>
      </c>
      <c r="E248" s="306">
        <f t="shared" si="3"/>
        <v>1569481</v>
      </c>
    </row>
    <row r="249" spans="1:5">
      <c r="A249" s="291"/>
      <c r="B249" s="292">
        <v>108480</v>
      </c>
      <c r="C249" s="292">
        <v>1221137</v>
      </c>
      <c r="D249" s="293">
        <v>91.841259550682636</v>
      </c>
      <c r="E249" s="306">
        <f t="shared" si="3"/>
        <v>1329617</v>
      </c>
    </row>
    <row r="250" spans="1:5">
      <c r="A250" s="291">
        <v>2006</v>
      </c>
      <c r="B250" s="292">
        <v>159739</v>
      </c>
      <c r="C250" s="292">
        <v>1312800</v>
      </c>
      <c r="D250" s="293">
        <v>89.152137906024905</v>
      </c>
      <c r="E250" s="306">
        <f t="shared" si="3"/>
        <v>1472539</v>
      </c>
    </row>
    <row r="251" spans="1:5">
      <c r="A251" s="291"/>
      <c r="B251" s="292">
        <v>160557</v>
      </c>
      <c r="C251" s="292">
        <v>1206107</v>
      </c>
      <c r="D251" s="293">
        <v>88.251903906153956</v>
      </c>
      <c r="E251" s="306">
        <f t="shared" si="3"/>
        <v>1366664</v>
      </c>
    </row>
    <row r="252" spans="1:5">
      <c r="A252" s="291"/>
      <c r="B252" s="292">
        <v>176266</v>
      </c>
      <c r="C252" s="292">
        <v>1379250</v>
      </c>
      <c r="D252" s="293">
        <v>88.668326137436068</v>
      </c>
      <c r="E252" s="306">
        <f t="shared" si="3"/>
        <v>1555516</v>
      </c>
    </row>
    <row r="253" spans="1:5">
      <c r="A253" s="291"/>
      <c r="B253" s="292">
        <v>145658</v>
      </c>
      <c r="C253" s="292">
        <v>1158555</v>
      </c>
      <c r="D253" s="293">
        <v>88.831732240055885</v>
      </c>
      <c r="E253" s="306">
        <f t="shared" si="3"/>
        <v>1304213</v>
      </c>
    </row>
    <row r="254" spans="1:5">
      <c r="A254" s="291"/>
      <c r="B254" s="292">
        <v>166868</v>
      </c>
      <c r="C254" s="292">
        <v>1470698</v>
      </c>
      <c r="D254" s="293">
        <v>89.809998497770465</v>
      </c>
      <c r="E254" s="306">
        <f t="shared" si="3"/>
        <v>1637566</v>
      </c>
    </row>
    <row r="255" spans="1:5">
      <c r="A255" s="291"/>
      <c r="B255" s="292">
        <v>152484</v>
      </c>
      <c r="C255" s="292">
        <v>1503269</v>
      </c>
      <c r="D255" s="293">
        <v>90.790655369490509</v>
      </c>
      <c r="E255" s="306">
        <f t="shared" si="3"/>
        <v>1655753</v>
      </c>
    </row>
    <row r="256" spans="1:5">
      <c r="A256" s="291"/>
      <c r="B256" s="292">
        <v>168285</v>
      </c>
      <c r="C256" s="292">
        <v>1502607</v>
      </c>
      <c r="D256" s="293">
        <v>89.928433435554183</v>
      </c>
      <c r="E256" s="306">
        <f t="shared" si="3"/>
        <v>1670892</v>
      </c>
    </row>
    <row r="257" spans="1:5">
      <c r="A257" s="291"/>
      <c r="B257" s="292">
        <v>139997</v>
      </c>
      <c r="C257" s="292">
        <v>1182923</v>
      </c>
      <c r="D257" s="293">
        <v>89.417576270673962</v>
      </c>
      <c r="E257" s="306">
        <f t="shared" si="3"/>
        <v>1322920</v>
      </c>
    </row>
    <row r="258" spans="1:5">
      <c r="A258" s="291"/>
      <c r="B258" s="292">
        <v>200688</v>
      </c>
      <c r="C258" s="292">
        <v>1474047</v>
      </c>
      <c r="D258" s="293">
        <v>88.016731005203809</v>
      </c>
      <c r="E258" s="306">
        <f t="shared" si="3"/>
        <v>1674735</v>
      </c>
    </row>
    <row r="259" spans="1:5">
      <c r="A259" s="291"/>
      <c r="B259" s="292">
        <v>239673</v>
      </c>
      <c r="C259" s="292">
        <v>1579519</v>
      </c>
      <c r="D259" s="293">
        <v>86.82530486061944</v>
      </c>
      <c r="E259" s="306">
        <f t="shared" si="3"/>
        <v>1819192</v>
      </c>
    </row>
    <row r="260" spans="1:5">
      <c r="A260" s="291"/>
      <c r="B260" s="292">
        <v>231908</v>
      </c>
      <c r="C260" s="292">
        <v>1428591</v>
      </c>
      <c r="D260" s="293">
        <v>86.03383681652322</v>
      </c>
      <c r="E260" s="306">
        <f t="shared" si="3"/>
        <v>1660499</v>
      </c>
    </row>
    <row r="261" spans="1:5">
      <c r="A261" s="291"/>
      <c r="B261" s="292">
        <v>235122</v>
      </c>
      <c r="C261" s="292">
        <v>1151161</v>
      </c>
      <c r="D261" s="293">
        <v>83.039393832283878</v>
      </c>
      <c r="E261" s="306">
        <f t="shared" ref="E261:E324" si="4">+C261+B261</f>
        <v>1386283</v>
      </c>
    </row>
    <row r="262" spans="1:5">
      <c r="A262" s="291">
        <v>2007</v>
      </c>
      <c r="B262" s="292">
        <v>255422</v>
      </c>
      <c r="C262" s="292">
        <v>1397728</v>
      </c>
      <c r="D262" s="293">
        <v>84.549375434776024</v>
      </c>
      <c r="E262" s="306">
        <f t="shared" si="4"/>
        <v>1653150</v>
      </c>
    </row>
    <row r="263" spans="1:5">
      <c r="A263" s="291"/>
      <c r="B263" s="292">
        <v>175887</v>
      </c>
      <c r="C263" s="292">
        <v>1232440</v>
      </c>
      <c r="D263" s="293">
        <v>87.510926084638015</v>
      </c>
      <c r="E263" s="306">
        <f t="shared" si="4"/>
        <v>1408327</v>
      </c>
    </row>
    <row r="264" spans="1:5">
      <c r="A264" s="291"/>
      <c r="B264" s="292">
        <v>193165</v>
      </c>
      <c r="C264" s="292">
        <v>1371267</v>
      </c>
      <c r="D264" s="293">
        <v>87.652707180625299</v>
      </c>
      <c r="E264" s="306">
        <f t="shared" si="4"/>
        <v>1564432</v>
      </c>
    </row>
    <row r="265" spans="1:5">
      <c r="A265" s="291"/>
      <c r="B265" s="292">
        <v>168931</v>
      </c>
      <c r="C265" s="292">
        <v>1217049</v>
      </c>
      <c r="D265" s="293">
        <v>87.811440280523527</v>
      </c>
      <c r="E265" s="306">
        <f t="shared" si="4"/>
        <v>1385980</v>
      </c>
    </row>
    <row r="266" spans="1:5">
      <c r="A266" s="291"/>
      <c r="B266" s="292">
        <v>190378</v>
      </c>
      <c r="C266" s="292">
        <v>1435114</v>
      </c>
      <c r="D266" s="293">
        <v>88.287976809482913</v>
      </c>
      <c r="E266" s="306">
        <f t="shared" si="4"/>
        <v>1625492</v>
      </c>
    </row>
    <row r="267" spans="1:5">
      <c r="A267" s="291"/>
      <c r="B267" s="292">
        <v>178278</v>
      </c>
      <c r="C267" s="292">
        <v>1403849</v>
      </c>
      <c r="D267" s="293">
        <v>88.731751622973377</v>
      </c>
      <c r="E267" s="306">
        <f t="shared" si="4"/>
        <v>1582127</v>
      </c>
    </row>
    <row r="268" spans="1:5">
      <c r="A268" s="291"/>
      <c r="B268" s="292">
        <v>180841</v>
      </c>
      <c r="C268" s="292">
        <v>1574077</v>
      </c>
      <c r="D268" s="293">
        <v>89.695188037275813</v>
      </c>
      <c r="E268" s="306">
        <f t="shared" si="4"/>
        <v>1754918</v>
      </c>
    </row>
    <row r="269" spans="1:5">
      <c r="A269" s="291"/>
      <c r="B269" s="292">
        <v>127583</v>
      </c>
      <c r="C269" s="292">
        <v>1159452</v>
      </c>
      <c r="D269" s="293">
        <v>90.087060569448383</v>
      </c>
      <c r="E269" s="306">
        <f t="shared" si="4"/>
        <v>1287035</v>
      </c>
    </row>
    <row r="270" spans="1:5">
      <c r="A270" s="291"/>
      <c r="B270" s="292">
        <v>192289</v>
      </c>
      <c r="C270" s="292">
        <v>1403632</v>
      </c>
      <c r="D270" s="293">
        <v>87.951220643127073</v>
      </c>
      <c r="E270" s="306">
        <f t="shared" si="4"/>
        <v>1595921</v>
      </c>
    </row>
    <row r="271" spans="1:5">
      <c r="A271" s="291"/>
      <c r="B271" s="292">
        <v>233084</v>
      </c>
      <c r="C271" s="292">
        <v>1678305</v>
      </c>
      <c r="D271" s="293">
        <v>87.805517348901759</v>
      </c>
      <c r="E271" s="306">
        <f t="shared" si="4"/>
        <v>1911389</v>
      </c>
    </row>
    <row r="272" spans="1:5">
      <c r="A272" s="291"/>
      <c r="B272" s="292">
        <v>190015</v>
      </c>
      <c r="C272" s="292">
        <v>1402003</v>
      </c>
      <c r="D272" s="293">
        <v>88.064519371012139</v>
      </c>
      <c r="E272" s="306">
        <f t="shared" si="4"/>
        <v>1592018</v>
      </c>
    </row>
    <row r="273" spans="1:5">
      <c r="A273" s="291"/>
      <c r="B273" s="292">
        <v>134511</v>
      </c>
      <c r="C273" s="292">
        <v>1126808</v>
      </c>
      <c r="D273" s="293">
        <v>89.335687482706589</v>
      </c>
      <c r="E273" s="306">
        <f t="shared" si="4"/>
        <v>1261319</v>
      </c>
    </row>
    <row r="274" spans="1:5">
      <c r="A274" s="291">
        <v>2008</v>
      </c>
      <c r="B274" s="292">
        <v>196763</v>
      </c>
      <c r="C274" s="292">
        <v>1384597</v>
      </c>
      <c r="D274" s="293">
        <v>87.557355693833159</v>
      </c>
      <c r="E274" s="306">
        <f t="shared" si="4"/>
        <v>1581360</v>
      </c>
    </row>
    <row r="275" spans="1:5">
      <c r="A275" s="291"/>
      <c r="B275" s="292">
        <v>186135</v>
      </c>
      <c r="C275" s="292">
        <v>1241167</v>
      </c>
      <c r="D275" s="293">
        <v>86.958961733396308</v>
      </c>
      <c r="E275" s="306">
        <f t="shared" si="4"/>
        <v>1427302</v>
      </c>
    </row>
    <row r="276" spans="1:5">
      <c r="A276" s="291"/>
      <c r="B276" s="292">
        <v>168133</v>
      </c>
      <c r="C276" s="292">
        <v>1117511</v>
      </c>
      <c r="D276" s="293">
        <v>86.922273973199424</v>
      </c>
      <c r="E276" s="306">
        <f t="shared" si="4"/>
        <v>1285644</v>
      </c>
    </row>
    <row r="277" spans="1:5">
      <c r="A277" s="291"/>
      <c r="B277" s="292">
        <v>189283</v>
      </c>
      <c r="C277" s="292">
        <v>1270383</v>
      </c>
      <c r="D277" s="293">
        <v>87.032444408515374</v>
      </c>
      <c r="E277" s="306">
        <f t="shared" si="4"/>
        <v>1459666</v>
      </c>
    </row>
    <row r="278" spans="1:5">
      <c r="A278" s="291"/>
      <c r="B278" s="292">
        <v>164464</v>
      </c>
      <c r="C278" s="292">
        <v>1220451</v>
      </c>
      <c r="D278" s="293">
        <v>88.124614145994514</v>
      </c>
      <c r="E278" s="306">
        <f t="shared" si="4"/>
        <v>1384915</v>
      </c>
    </row>
    <row r="279" spans="1:5">
      <c r="A279" s="291"/>
      <c r="B279" s="292">
        <v>153986</v>
      </c>
      <c r="C279" s="292">
        <v>1265362</v>
      </c>
      <c r="D279" s="293">
        <v>89.150934090864254</v>
      </c>
      <c r="E279" s="306">
        <f t="shared" si="4"/>
        <v>1419348</v>
      </c>
    </row>
    <row r="280" spans="1:5">
      <c r="A280" s="291"/>
      <c r="B280" s="292">
        <v>160363</v>
      </c>
      <c r="C280" s="292">
        <v>1466103</v>
      </c>
      <c r="D280" s="293">
        <v>90.140402566054263</v>
      </c>
      <c r="E280" s="306">
        <f t="shared" si="4"/>
        <v>1626466</v>
      </c>
    </row>
    <row r="281" spans="1:5">
      <c r="A281" s="291"/>
      <c r="B281" s="292">
        <v>97584</v>
      </c>
      <c r="C281" s="292">
        <v>952355</v>
      </c>
      <c r="D281" s="293">
        <v>90.705745762372857</v>
      </c>
      <c r="E281" s="306">
        <f t="shared" si="4"/>
        <v>1049939</v>
      </c>
    </row>
    <row r="282" spans="1:5">
      <c r="A282" s="291"/>
      <c r="B282" s="292">
        <v>173481</v>
      </c>
      <c r="C282" s="292">
        <v>1328114</v>
      </c>
      <c r="D282" s="293">
        <v>88.446884812482722</v>
      </c>
      <c r="E282" s="306">
        <f t="shared" si="4"/>
        <v>1501595</v>
      </c>
    </row>
    <row r="283" spans="1:5">
      <c r="A283" s="291"/>
      <c r="B283" s="292">
        <v>180229</v>
      </c>
      <c r="C283" s="292">
        <v>1404582</v>
      </c>
      <c r="D283" s="293">
        <v>88.627729110916064</v>
      </c>
      <c r="E283" s="306">
        <f t="shared" si="4"/>
        <v>1584811</v>
      </c>
    </row>
    <row r="284" spans="1:5">
      <c r="A284" s="291"/>
      <c r="B284" s="292">
        <v>129123</v>
      </c>
      <c r="C284" s="292">
        <v>1033491</v>
      </c>
      <c r="D284" s="293">
        <v>88.893734291862998</v>
      </c>
      <c r="E284" s="306">
        <f t="shared" si="4"/>
        <v>1162614</v>
      </c>
    </row>
    <row r="285" spans="1:5">
      <c r="A285" s="291"/>
      <c r="B285" s="292">
        <v>103061</v>
      </c>
      <c r="C285" s="292">
        <v>1014516</v>
      </c>
      <c r="D285" s="293">
        <v>90.778174568732169</v>
      </c>
      <c r="E285" s="306">
        <f t="shared" si="4"/>
        <v>1117577</v>
      </c>
    </row>
    <row r="286" spans="1:5">
      <c r="A286" s="291">
        <v>2009</v>
      </c>
      <c r="B286" s="292">
        <v>119201</v>
      </c>
      <c r="C286" s="292">
        <v>1006572</v>
      </c>
      <c r="D286" s="293">
        <v>89.411630941584136</v>
      </c>
      <c r="E286" s="306">
        <f t="shared" si="4"/>
        <v>1125773</v>
      </c>
    </row>
    <row r="287" spans="1:5">
      <c r="A287" s="291"/>
      <c r="B287" s="292">
        <v>115683</v>
      </c>
      <c r="C287" s="292">
        <v>900995</v>
      </c>
      <c r="D287" s="293">
        <v>88.621471104912274</v>
      </c>
      <c r="E287" s="306">
        <f t="shared" si="4"/>
        <v>1016678</v>
      </c>
    </row>
    <row r="288" spans="1:5">
      <c r="A288" s="291"/>
      <c r="B288" s="292">
        <v>121228</v>
      </c>
      <c r="C288" s="292">
        <v>939884</v>
      </c>
      <c r="D288" s="293">
        <v>88.575381298109917</v>
      </c>
      <c r="E288" s="306">
        <f t="shared" si="4"/>
        <v>1061112</v>
      </c>
    </row>
    <row r="289" spans="1:5">
      <c r="A289" s="291"/>
      <c r="B289" s="292">
        <v>111474</v>
      </c>
      <c r="C289" s="292">
        <v>919946</v>
      </c>
      <c r="D289" s="293">
        <v>89.192181652479107</v>
      </c>
      <c r="E289" s="306">
        <f t="shared" si="4"/>
        <v>1031420</v>
      </c>
    </row>
    <row r="290" spans="1:5">
      <c r="A290" s="291"/>
      <c r="B290" s="292">
        <v>109097</v>
      </c>
      <c r="C290" s="292">
        <v>1000917</v>
      </c>
      <c r="D290" s="293">
        <v>90.171565403679594</v>
      </c>
      <c r="E290" s="306">
        <f t="shared" si="4"/>
        <v>1110014</v>
      </c>
    </row>
    <row r="291" spans="1:5">
      <c r="A291" s="291"/>
      <c r="B291" s="292">
        <v>107735</v>
      </c>
      <c r="C291" s="292">
        <v>1166963</v>
      </c>
      <c r="D291" s="293">
        <v>91.548194160499193</v>
      </c>
      <c r="E291" s="306">
        <f t="shared" si="4"/>
        <v>1274698</v>
      </c>
    </row>
    <row r="292" spans="1:5">
      <c r="A292" s="291"/>
      <c r="B292" s="292">
        <v>111143</v>
      </c>
      <c r="C292" s="292">
        <v>1291880</v>
      </c>
      <c r="D292" s="293">
        <v>92.078319457343184</v>
      </c>
      <c r="E292" s="306">
        <f t="shared" si="4"/>
        <v>1403023</v>
      </c>
    </row>
    <row r="293" spans="1:5">
      <c r="A293" s="291"/>
      <c r="B293" s="292">
        <v>68735</v>
      </c>
      <c r="C293" s="292">
        <v>876088</v>
      </c>
      <c r="D293" s="293">
        <v>92.725092424718696</v>
      </c>
      <c r="E293" s="306">
        <f t="shared" si="4"/>
        <v>944823</v>
      </c>
    </row>
    <row r="294" spans="1:5">
      <c r="A294" s="291"/>
      <c r="B294" s="292">
        <v>128374</v>
      </c>
      <c r="C294" s="292">
        <v>1226462</v>
      </c>
      <c r="D294" s="293">
        <v>90.524757239990677</v>
      </c>
      <c r="E294" s="306">
        <f t="shared" si="4"/>
        <v>1354836</v>
      </c>
    </row>
    <row r="295" spans="1:5">
      <c r="A295" s="291"/>
      <c r="B295" s="292">
        <v>126497</v>
      </c>
      <c r="C295" s="292">
        <v>1231371</v>
      </c>
      <c r="D295" s="293">
        <v>90.684146028921802</v>
      </c>
      <c r="E295" s="306">
        <f t="shared" si="4"/>
        <v>1357868</v>
      </c>
    </row>
    <row r="296" spans="1:5">
      <c r="A296" s="291"/>
      <c r="B296" s="292">
        <v>107420</v>
      </c>
      <c r="C296" s="292">
        <v>1096607</v>
      </c>
      <c r="D296" s="293">
        <v>91.078273161648369</v>
      </c>
      <c r="E296" s="306">
        <f t="shared" si="4"/>
        <v>1204027</v>
      </c>
    </row>
    <row r="297" spans="1:5">
      <c r="A297" s="291"/>
      <c r="B297" s="292">
        <v>85827</v>
      </c>
      <c r="C297" s="292">
        <v>1051738</v>
      </c>
      <c r="D297" s="293">
        <v>92.455200362177109</v>
      </c>
      <c r="E297" s="306">
        <f t="shared" si="4"/>
        <v>1137565</v>
      </c>
    </row>
    <row r="298" spans="1:5">
      <c r="A298" s="291">
        <v>2010</v>
      </c>
      <c r="B298" s="292">
        <v>94595</v>
      </c>
      <c r="C298" s="292">
        <v>955638</v>
      </c>
      <c r="D298" s="293">
        <v>90.992951087996659</v>
      </c>
      <c r="E298" s="306">
        <f t="shared" si="4"/>
        <v>1050233</v>
      </c>
    </row>
    <row r="299" spans="1:5">
      <c r="A299" s="291"/>
      <c r="B299" s="292">
        <v>101211</v>
      </c>
      <c r="C299" s="292">
        <v>927011</v>
      </c>
      <c r="D299" s="293">
        <v>90.15669767812787</v>
      </c>
      <c r="E299" s="306">
        <f t="shared" si="4"/>
        <v>1028222</v>
      </c>
    </row>
    <row r="300" spans="1:5">
      <c r="A300" s="291"/>
      <c r="B300" s="292">
        <v>117934</v>
      </c>
      <c r="C300" s="292">
        <v>1071393</v>
      </c>
      <c r="D300" s="293">
        <v>90.083971859715618</v>
      </c>
      <c r="E300" s="306">
        <f t="shared" si="4"/>
        <v>1189327</v>
      </c>
    </row>
    <row r="301" spans="1:5">
      <c r="A301" s="291"/>
      <c r="B301" s="292">
        <v>102973</v>
      </c>
      <c r="C301" s="292">
        <v>975536</v>
      </c>
      <c r="D301" s="293">
        <v>90.45228180756952</v>
      </c>
      <c r="E301" s="306">
        <f t="shared" si="4"/>
        <v>1078509</v>
      </c>
    </row>
    <row r="302" spans="1:5">
      <c r="A302" s="291"/>
      <c r="B302" s="292">
        <v>108264</v>
      </c>
      <c r="C302" s="292">
        <v>1073836</v>
      </c>
      <c r="D302" s="293">
        <v>90.841383977666865</v>
      </c>
      <c r="E302" s="306">
        <f t="shared" si="4"/>
        <v>1182100</v>
      </c>
    </row>
    <row r="303" spans="1:5">
      <c r="A303" s="291"/>
      <c r="B303" s="292">
        <v>98754</v>
      </c>
      <c r="C303" s="292">
        <v>1198857</v>
      </c>
      <c r="D303" s="293">
        <v>92.389552801263235</v>
      </c>
      <c r="E303" s="306">
        <f t="shared" si="4"/>
        <v>1297611</v>
      </c>
    </row>
    <row r="304" spans="1:5">
      <c r="A304" s="291"/>
      <c r="B304" s="292">
        <v>95823</v>
      </c>
      <c r="C304" s="292">
        <v>1301442</v>
      </c>
      <c r="D304" s="293">
        <v>93.142102607594126</v>
      </c>
      <c r="E304" s="306">
        <f t="shared" si="4"/>
        <v>1397265</v>
      </c>
    </row>
    <row r="305" spans="1:5">
      <c r="A305" s="291"/>
      <c r="B305" s="292">
        <v>66846</v>
      </c>
      <c r="C305" s="292">
        <v>943370</v>
      </c>
      <c r="D305" s="293">
        <v>93.382999279362039</v>
      </c>
      <c r="E305" s="306">
        <f t="shared" si="4"/>
        <v>1010216</v>
      </c>
    </row>
    <row r="306" spans="1:5">
      <c r="A306" s="291"/>
      <c r="B306" s="292">
        <v>122090</v>
      </c>
      <c r="C306" s="292">
        <v>1268193</v>
      </c>
      <c r="D306" s="293">
        <v>91.218334684377211</v>
      </c>
      <c r="E306" s="306">
        <f t="shared" si="4"/>
        <v>1390283</v>
      </c>
    </row>
    <row r="307" spans="1:5">
      <c r="A307" s="291"/>
      <c r="B307" s="292">
        <v>118422</v>
      </c>
      <c r="C307" s="292">
        <v>1227665</v>
      </c>
      <c r="D307" s="293">
        <v>91.202500284156969</v>
      </c>
      <c r="E307" s="306">
        <f t="shared" si="4"/>
        <v>1346087</v>
      </c>
    </row>
    <row r="308" spans="1:5">
      <c r="A308" s="291"/>
      <c r="B308" s="292">
        <v>108131</v>
      </c>
      <c r="C308" s="292">
        <v>1149348</v>
      </c>
      <c r="D308" s="293">
        <v>91.400969717983358</v>
      </c>
      <c r="E308" s="306">
        <f t="shared" si="4"/>
        <v>1257479</v>
      </c>
    </row>
    <row r="309" spans="1:5">
      <c r="A309" s="291"/>
      <c r="B309" s="292">
        <v>93171</v>
      </c>
      <c r="C309" s="292">
        <v>1096647</v>
      </c>
      <c r="D309" s="293">
        <v>92.169306566214331</v>
      </c>
      <c r="E309" s="306">
        <f t="shared" si="4"/>
        <v>1189818</v>
      </c>
    </row>
    <row r="310" spans="1:5">
      <c r="A310" s="291">
        <v>2011</v>
      </c>
      <c r="B310" s="292">
        <v>102733</v>
      </c>
      <c r="C310" s="292">
        <v>1013286</v>
      </c>
      <c r="D310" s="293">
        <v>90.794690771393675</v>
      </c>
      <c r="E310" s="306">
        <f t="shared" si="4"/>
        <v>1116019</v>
      </c>
    </row>
    <row r="311" spans="1:5">
      <c r="A311" s="291"/>
      <c r="B311" s="292">
        <v>94363</v>
      </c>
      <c r="C311" s="292">
        <v>917055</v>
      </c>
      <c r="D311" s="293">
        <v>90.670227344184113</v>
      </c>
      <c r="E311" s="306">
        <f t="shared" si="4"/>
        <v>1011418</v>
      </c>
    </row>
    <row r="312" spans="1:5">
      <c r="A312" s="291"/>
      <c r="B312" s="292">
        <v>111118</v>
      </c>
      <c r="C312" s="292">
        <v>1043785</v>
      </c>
      <c r="D312" s="293">
        <v>90.378585907214713</v>
      </c>
      <c r="E312" s="306">
        <f t="shared" si="4"/>
        <v>1154903</v>
      </c>
    </row>
    <row r="313" spans="1:5">
      <c r="A313" s="291"/>
      <c r="B313" s="292">
        <v>96242</v>
      </c>
      <c r="C313" s="292">
        <v>970804</v>
      </c>
      <c r="D313" s="293">
        <v>90.980520052556315</v>
      </c>
      <c r="E313" s="306">
        <f t="shared" si="4"/>
        <v>1067046</v>
      </c>
    </row>
    <row r="314" spans="1:5">
      <c r="A314" s="291"/>
      <c r="B314" s="292">
        <v>103176</v>
      </c>
      <c r="C314" s="292">
        <v>1185738</v>
      </c>
      <c r="D314" s="293">
        <v>91.995121474357475</v>
      </c>
      <c r="E314" s="306">
        <f t="shared" si="4"/>
        <v>1288914</v>
      </c>
    </row>
    <row r="315" spans="1:5">
      <c r="A315" s="291"/>
      <c r="B315" s="292">
        <v>94924</v>
      </c>
      <c r="C315" s="292">
        <v>1217595</v>
      </c>
      <c r="D315" s="293">
        <v>92.767799932800983</v>
      </c>
      <c r="E315" s="306">
        <f t="shared" si="4"/>
        <v>1312519</v>
      </c>
    </row>
    <row r="316" spans="1:5">
      <c r="A316" s="291"/>
      <c r="B316" s="292">
        <v>89911</v>
      </c>
      <c r="C316" s="292">
        <v>1259375</v>
      </c>
      <c r="D316" s="293">
        <v>93.336401622784194</v>
      </c>
      <c r="E316" s="306">
        <f t="shared" si="4"/>
        <v>1349286</v>
      </c>
    </row>
    <row r="317" spans="1:5">
      <c r="A317" s="291"/>
      <c r="B317" s="292">
        <v>66118</v>
      </c>
      <c r="C317" s="292">
        <v>995185</v>
      </c>
      <c r="D317" s="293">
        <v>93.770110891988438</v>
      </c>
      <c r="E317" s="306">
        <f t="shared" si="4"/>
        <v>1061303</v>
      </c>
    </row>
    <row r="318" spans="1:5">
      <c r="A318" s="291"/>
      <c r="B318" s="292">
        <v>104716</v>
      </c>
      <c r="C318" s="292">
        <v>1289012</v>
      </c>
      <c r="D318" s="293">
        <v>92.486625797860128</v>
      </c>
      <c r="E318" s="306">
        <f t="shared" si="4"/>
        <v>1393728</v>
      </c>
    </row>
    <row r="319" spans="1:5">
      <c r="A319" s="291"/>
      <c r="B319" s="292">
        <v>97265</v>
      </c>
      <c r="C319" s="292">
        <v>1197536</v>
      </c>
      <c r="D319" s="293">
        <v>92.488034840875173</v>
      </c>
      <c r="E319" s="306">
        <f t="shared" si="4"/>
        <v>1294801</v>
      </c>
    </row>
    <row r="320" spans="1:5">
      <c r="A320" s="291"/>
      <c r="B320" s="292">
        <v>83919</v>
      </c>
      <c r="C320" s="292">
        <v>1133911</v>
      </c>
      <c r="D320" s="293">
        <v>93.109136743223601</v>
      </c>
      <c r="E320" s="306">
        <f t="shared" si="4"/>
        <v>1217830</v>
      </c>
    </row>
    <row r="321" spans="1:5">
      <c r="A321" s="291"/>
      <c r="B321" s="292">
        <v>65678</v>
      </c>
      <c r="C321" s="292">
        <v>1099787</v>
      </c>
      <c r="D321" s="293">
        <v>94.364652735174374</v>
      </c>
      <c r="E321" s="306">
        <f t="shared" si="4"/>
        <v>1165465</v>
      </c>
    </row>
    <row r="322" spans="1:5">
      <c r="A322" s="291">
        <v>2012</v>
      </c>
      <c r="B322" s="292">
        <v>78364</v>
      </c>
      <c r="C322" s="292">
        <v>963830</v>
      </c>
      <c r="D322" s="293">
        <v>92.480862488173983</v>
      </c>
      <c r="E322" s="306">
        <f t="shared" si="4"/>
        <v>1042194</v>
      </c>
    </row>
    <row r="323" spans="1:5">
      <c r="A323" s="291"/>
      <c r="B323" s="292">
        <v>96448</v>
      </c>
      <c r="C323" s="292">
        <v>893540</v>
      </c>
      <c r="D323" s="293">
        <v>90.25765968880431</v>
      </c>
      <c r="E323" s="306">
        <f t="shared" si="4"/>
        <v>989988</v>
      </c>
    </row>
    <row r="324" spans="1:5">
      <c r="A324" s="291"/>
      <c r="B324" s="292">
        <v>117531</v>
      </c>
      <c r="C324" s="292">
        <v>937186</v>
      </c>
      <c r="D324" s="293">
        <v>88.856631684138961</v>
      </c>
      <c r="E324" s="306">
        <f t="shared" si="4"/>
        <v>1054717</v>
      </c>
    </row>
    <row r="325" spans="1:5">
      <c r="A325" s="291"/>
      <c r="B325" s="292">
        <v>115253</v>
      </c>
      <c r="C325" s="292">
        <v>923359</v>
      </c>
      <c r="D325" s="293">
        <v>88.903170770220257</v>
      </c>
      <c r="E325" s="306">
        <f t="shared" ref="E325:E388" si="5">+C325+B325</f>
        <v>1038612</v>
      </c>
    </row>
    <row r="326" spans="1:5">
      <c r="A326" s="291"/>
      <c r="B326" s="292">
        <v>126489</v>
      </c>
      <c r="C326" s="292">
        <v>1120612</v>
      </c>
      <c r="D326" s="293">
        <v>89.857357182778301</v>
      </c>
      <c r="E326" s="306">
        <f t="shared" si="5"/>
        <v>1247101</v>
      </c>
    </row>
    <row r="327" spans="1:5">
      <c r="A327" s="291"/>
      <c r="B327" s="292">
        <v>168131</v>
      </c>
      <c r="C327" s="292">
        <v>1218208</v>
      </c>
      <c r="D327" s="293">
        <v>87.872302517638175</v>
      </c>
      <c r="E327" s="306">
        <f t="shared" si="5"/>
        <v>1386339</v>
      </c>
    </row>
    <row r="328" spans="1:5">
      <c r="A328" s="291"/>
      <c r="B328" s="292">
        <v>230460</v>
      </c>
      <c r="C328" s="292">
        <v>1296298</v>
      </c>
      <c r="D328" s="293">
        <v>84.905269859401429</v>
      </c>
      <c r="E328" s="306">
        <f t="shared" si="5"/>
        <v>1526758</v>
      </c>
    </row>
    <row r="329" spans="1:5">
      <c r="A329" s="291"/>
      <c r="B329" s="292">
        <v>74440</v>
      </c>
      <c r="C329" s="292">
        <v>969354</v>
      </c>
      <c r="D329" s="293">
        <v>92.868324592783637</v>
      </c>
      <c r="E329" s="306">
        <f t="shared" si="5"/>
        <v>1043794</v>
      </c>
    </row>
    <row r="330" spans="1:5">
      <c r="A330" s="291"/>
      <c r="B330" s="292">
        <v>117683</v>
      </c>
      <c r="C330" s="292">
        <v>1156360</v>
      </c>
      <c r="D330" s="293">
        <v>90.763027621516699</v>
      </c>
      <c r="E330" s="306">
        <f t="shared" si="5"/>
        <v>1274043</v>
      </c>
    </row>
    <row r="331" spans="1:5">
      <c r="A331" s="291"/>
      <c r="B331" s="292">
        <v>130632</v>
      </c>
      <c r="C331" s="292">
        <v>1296541</v>
      </c>
      <c r="D331" s="293">
        <v>90.846799932453877</v>
      </c>
      <c r="E331" s="306">
        <f t="shared" si="5"/>
        <v>1427173</v>
      </c>
    </row>
    <row r="332" spans="1:5">
      <c r="A332" s="291"/>
      <c r="B332" s="292">
        <v>100179</v>
      </c>
      <c r="C332" s="292">
        <v>1051592</v>
      </c>
      <c r="D332" s="293">
        <v>91.302177255721844</v>
      </c>
      <c r="E332" s="306">
        <f t="shared" si="5"/>
        <v>1151771</v>
      </c>
    </row>
    <row r="333" spans="1:5">
      <c r="A333" s="291"/>
      <c r="B333" s="292">
        <v>77366</v>
      </c>
      <c r="C333" s="292">
        <v>981135</v>
      </c>
      <c r="D333" s="293">
        <v>92.690984703840613</v>
      </c>
      <c r="E333" s="306">
        <f t="shared" si="5"/>
        <v>1058501</v>
      </c>
    </row>
    <row r="334" spans="1:5">
      <c r="A334" s="291">
        <v>2013</v>
      </c>
      <c r="B334" s="292">
        <v>100609</v>
      </c>
      <c r="C334" s="292">
        <v>1001210</v>
      </c>
      <c r="D334" s="293">
        <v>90.868826912587281</v>
      </c>
      <c r="E334" s="306">
        <f t="shared" si="5"/>
        <v>1101819</v>
      </c>
    </row>
    <row r="335" spans="1:5">
      <c r="A335" s="291"/>
      <c r="B335" s="292">
        <v>91584</v>
      </c>
      <c r="C335" s="292">
        <v>858260</v>
      </c>
      <c r="D335" s="293">
        <v>90.357995628755887</v>
      </c>
      <c r="E335" s="306">
        <f t="shared" si="5"/>
        <v>949844</v>
      </c>
    </row>
    <row r="336" spans="1:5">
      <c r="A336" s="291"/>
      <c r="B336" s="292">
        <v>98068</v>
      </c>
      <c r="C336" s="292">
        <v>871559</v>
      </c>
      <c r="D336" s="293">
        <v>89.88600771224398</v>
      </c>
      <c r="E336" s="306">
        <f t="shared" si="5"/>
        <v>969627</v>
      </c>
    </row>
    <row r="337" spans="1:5">
      <c r="A337" s="291"/>
      <c r="B337" s="292">
        <v>98349</v>
      </c>
      <c r="C337" s="292">
        <v>1054791</v>
      </c>
      <c r="D337" s="293">
        <v>91.471200374629262</v>
      </c>
      <c r="E337" s="306">
        <f t="shared" si="5"/>
        <v>1153140</v>
      </c>
    </row>
    <row r="338" spans="1:5">
      <c r="A338" s="291"/>
      <c r="B338" s="292">
        <v>95856</v>
      </c>
      <c r="C338" s="292">
        <v>1187405</v>
      </c>
      <c r="D338" s="293">
        <v>92.530280278135152</v>
      </c>
      <c r="E338" s="306">
        <f t="shared" si="5"/>
        <v>1283261</v>
      </c>
    </row>
    <row r="339" spans="1:5">
      <c r="A339" s="291"/>
      <c r="B339" s="292">
        <v>87349</v>
      </c>
      <c r="C339" s="292">
        <v>1189906</v>
      </c>
      <c r="D339" s="293">
        <v>93.161193340405788</v>
      </c>
      <c r="E339" s="306">
        <f t="shared" si="5"/>
        <v>1277255</v>
      </c>
    </row>
    <row r="340" spans="1:5">
      <c r="A340" s="291"/>
      <c r="B340" s="292">
        <v>96338</v>
      </c>
      <c r="C340" s="292">
        <v>1411003</v>
      </c>
      <c r="D340" s="293">
        <v>93.608745466354321</v>
      </c>
      <c r="E340" s="306">
        <f t="shared" si="5"/>
        <v>1507341</v>
      </c>
    </row>
    <row r="341" spans="1:5">
      <c r="A341" s="291"/>
      <c r="B341" s="292">
        <v>62454</v>
      </c>
      <c r="C341" s="292">
        <v>980712</v>
      </c>
      <c r="D341" s="293">
        <v>94.013033400245021</v>
      </c>
      <c r="E341" s="306">
        <f t="shared" si="5"/>
        <v>1043166</v>
      </c>
    </row>
    <row r="342" spans="1:5">
      <c r="A342" s="291"/>
      <c r="B342" s="292">
        <v>107136</v>
      </c>
      <c r="C342" s="292">
        <v>1285293</v>
      </c>
      <c r="D342" s="293">
        <v>92.305819542684048</v>
      </c>
      <c r="E342" s="306">
        <f t="shared" si="5"/>
        <v>1392429</v>
      </c>
    </row>
    <row r="343" spans="1:5">
      <c r="A343" s="291"/>
      <c r="B343" s="292">
        <v>119400</v>
      </c>
      <c r="C343" s="292">
        <v>1463000</v>
      </c>
      <c r="D343" s="293">
        <v>92.454499494438821</v>
      </c>
      <c r="E343" s="306">
        <f t="shared" si="5"/>
        <v>1582400</v>
      </c>
    </row>
    <row r="344" spans="1:5">
      <c r="A344" s="291"/>
      <c r="B344" s="292">
        <v>94014</v>
      </c>
      <c r="C344" s="292">
        <v>1147465</v>
      </c>
      <c r="D344" s="293">
        <v>92.427258133242688</v>
      </c>
      <c r="E344" s="306">
        <f t="shared" si="5"/>
        <v>1241479</v>
      </c>
    </row>
    <row r="345" spans="1:5">
      <c r="A345" s="291"/>
      <c r="B345" s="292">
        <v>83792</v>
      </c>
      <c r="C345" s="292">
        <v>1207061</v>
      </c>
      <c r="D345" s="293">
        <v>93.50878837481882</v>
      </c>
      <c r="E345" s="306">
        <f t="shared" si="5"/>
        <v>1290853</v>
      </c>
    </row>
    <row r="346" spans="1:5">
      <c r="A346" s="291">
        <v>2014</v>
      </c>
      <c r="B346" s="292">
        <v>98366</v>
      </c>
      <c r="C346" s="292">
        <v>1160874</v>
      </c>
      <c r="D346" s="293">
        <v>92.188462882373486</v>
      </c>
      <c r="E346" s="306">
        <f t="shared" si="5"/>
        <v>1259240</v>
      </c>
    </row>
    <row r="347" spans="1:5">
      <c r="A347" s="291"/>
      <c r="B347" s="292">
        <v>97804</v>
      </c>
      <c r="C347" s="292">
        <v>993075</v>
      </c>
      <c r="D347" s="293">
        <v>91.034386031814705</v>
      </c>
      <c r="E347" s="306">
        <f t="shared" si="5"/>
        <v>1090879</v>
      </c>
    </row>
    <row r="348" spans="1:5">
      <c r="A348" s="291"/>
      <c r="B348" s="292">
        <v>113481</v>
      </c>
      <c r="C348" s="292">
        <v>1103156</v>
      </c>
      <c r="D348" s="293">
        <v>90.672567084512465</v>
      </c>
      <c r="E348" s="306">
        <f t="shared" si="5"/>
        <v>1216637</v>
      </c>
    </row>
    <row r="349" spans="1:5">
      <c r="A349" s="291"/>
      <c r="B349" s="292">
        <v>122621</v>
      </c>
      <c r="C349" s="292">
        <v>1173908</v>
      </c>
      <c r="D349" s="293">
        <v>90.542363495147427</v>
      </c>
      <c r="E349" s="306">
        <f t="shared" si="5"/>
        <v>1296529</v>
      </c>
    </row>
    <row r="350" spans="1:5">
      <c r="A350" s="291"/>
      <c r="B350" s="292">
        <v>115935</v>
      </c>
      <c r="C350" s="292">
        <v>1342642</v>
      </c>
      <c r="D350" s="293">
        <v>92.051499509453393</v>
      </c>
      <c r="E350" s="306">
        <f t="shared" si="5"/>
        <v>1458577</v>
      </c>
    </row>
    <row r="351" spans="1:5">
      <c r="A351" s="291"/>
      <c r="B351" s="292">
        <v>110258</v>
      </c>
      <c r="C351" s="292">
        <v>1408615</v>
      </c>
      <c r="D351" s="293">
        <v>92.74080189719615</v>
      </c>
      <c r="E351" s="306">
        <f t="shared" si="5"/>
        <v>1518873</v>
      </c>
    </row>
    <row r="352" spans="1:5">
      <c r="A352" s="291"/>
      <c r="B352" s="292">
        <v>114071</v>
      </c>
      <c r="C352" s="292">
        <v>1531165</v>
      </c>
      <c r="D352" s="293">
        <v>93.066587407520856</v>
      </c>
      <c r="E352" s="306">
        <f t="shared" si="5"/>
        <v>1645236</v>
      </c>
    </row>
    <row r="353" spans="1:5">
      <c r="A353" s="291"/>
      <c r="B353" s="292">
        <v>72955</v>
      </c>
      <c r="C353" s="292">
        <v>1062154</v>
      </c>
      <c r="D353" s="293">
        <v>93.572863927605184</v>
      </c>
      <c r="E353" s="306">
        <f t="shared" si="5"/>
        <v>1135109</v>
      </c>
    </row>
    <row r="354" spans="1:5">
      <c r="A354" s="291"/>
      <c r="B354" s="292">
        <v>138543</v>
      </c>
      <c r="C354" s="292">
        <v>1495901</v>
      </c>
      <c r="D354" s="293">
        <v>91.523539503341809</v>
      </c>
      <c r="E354" s="306">
        <f t="shared" si="5"/>
        <v>1634444</v>
      </c>
    </row>
    <row r="355" spans="1:5">
      <c r="A355" s="291"/>
      <c r="B355" s="292">
        <v>148876</v>
      </c>
      <c r="C355" s="292">
        <v>1553276</v>
      </c>
      <c r="D355" s="293">
        <v>91.253660072660963</v>
      </c>
      <c r="E355" s="306">
        <f t="shared" si="5"/>
        <v>1702152</v>
      </c>
    </row>
    <row r="356" spans="1:5">
      <c r="A356" s="291"/>
      <c r="B356" s="292">
        <v>117568</v>
      </c>
      <c r="C356" s="292">
        <v>1267783</v>
      </c>
      <c r="D356" s="293">
        <v>91.51348647382504</v>
      </c>
      <c r="E356" s="306">
        <f t="shared" si="5"/>
        <v>1385351</v>
      </c>
    </row>
    <row r="357" spans="1:5">
      <c r="A357" s="291"/>
      <c r="B357" s="292">
        <v>99853</v>
      </c>
      <c r="C357" s="292">
        <v>1284209</v>
      </c>
      <c r="D357" s="293">
        <v>92.785511053695572</v>
      </c>
      <c r="E357" s="306">
        <f t="shared" si="5"/>
        <v>1384062</v>
      </c>
    </row>
    <row r="358" spans="1:5">
      <c r="A358" s="291">
        <v>2015</v>
      </c>
      <c r="B358" s="292">
        <v>120239</v>
      </c>
      <c r="C358" s="292">
        <v>1247556</v>
      </c>
      <c r="D358" s="293">
        <v>91.209282092711263</v>
      </c>
      <c r="E358" s="306">
        <f t="shared" si="5"/>
        <v>1367795</v>
      </c>
    </row>
    <row r="359" spans="1:5">
      <c r="A359" s="291"/>
      <c r="B359" s="292">
        <v>120281</v>
      </c>
      <c r="C359" s="292">
        <v>1106669</v>
      </c>
      <c r="D359" s="293">
        <v>90.196748033742196</v>
      </c>
      <c r="E359" s="306">
        <f t="shared" si="5"/>
        <v>1226950</v>
      </c>
    </row>
    <row r="360" spans="1:5">
      <c r="A360" s="291"/>
      <c r="B360" s="292">
        <v>144291</v>
      </c>
      <c r="C360" s="292">
        <v>1297484</v>
      </c>
      <c r="D360" s="293">
        <v>89.99212775918572</v>
      </c>
      <c r="E360" s="306">
        <f t="shared" si="5"/>
        <v>1441775</v>
      </c>
    </row>
    <row r="361" spans="1:5">
      <c r="A361" s="291"/>
      <c r="B361" s="292">
        <v>123459</v>
      </c>
      <c r="C361" s="292">
        <v>1316922</v>
      </c>
      <c r="D361" s="293">
        <v>91.4287261495396</v>
      </c>
      <c r="E361" s="306">
        <f t="shared" si="5"/>
        <v>1440381</v>
      </c>
    </row>
    <row r="362" spans="1:5">
      <c r="A362" s="291"/>
      <c r="B362" s="292">
        <v>124605</v>
      </c>
      <c r="C362" s="292">
        <v>1448688</v>
      </c>
      <c r="D362" s="293">
        <v>92.079987643751039</v>
      </c>
      <c r="E362" s="306">
        <f t="shared" si="5"/>
        <v>1573293</v>
      </c>
    </row>
    <row r="363" spans="1:5">
      <c r="A363" s="291"/>
      <c r="B363" s="292">
        <v>126856</v>
      </c>
      <c r="C363" s="292">
        <v>1599261</v>
      </c>
      <c r="D363" s="293">
        <v>92.650787866639391</v>
      </c>
      <c r="E363" s="306">
        <f t="shared" si="5"/>
        <v>1726117</v>
      </c>
    </row>
    <row r="364" spans="1:5">
      <c r="A364" s="291"/>
      <c r="B364" s="292">
        <v>123839</v>
      </c>
      <c r="C364" s="292">
        <v>1671874</v>
      </c>
      <c r="D364" s="293">
        <v>93.103630702679112</v>
      </c>
      <c r="E364" s="306">
        <f t="shared" si="5"/>
        <v>1795713</v>
      </c>
    </row>
    <row r="365" spans="1:5">
      <c r="A365" s="291"/>
      <c r="B365" s="292">
        <v>80290</v>
      </c>
      <c r="C365" s="292">
        <v>1167856</v>
      </c>
      <c r="D365" s="293">
        <v>93.56725895848723</v>
      </c>
      <c r="E365" s="306">
        <f t="shared" si="5"/>
        <v>1248146</v>
      </c>
    </row>
    <row r="366" spans="1:5">
      <c r="A366" s="291"/>
      <c r="B366" s="292">
        <v>152928</v>
      </c>
      <c r="C366" s="292">
        <v>1642814</v>
      </c>
      <c r="D366" s="293">
        <v>91.483854584901394</v>
      </c>
      <c r="E366" s="306">
        <f t="shared" si="5"/>
        <v>1795742</v>
      </c>
    </row>
    <row r="367" spans="1:5">
      <c r="A367" s="291"/>
      <c r="B367" s="292">
        <v>151652</v>
      </c>
      <c r="C367" s="292">
        <v>1608958</v>
      </c>
      <c r="D367" s="293">
        <v>91.38639448827395</v>
      </c>
      <c r="E367" s="306">
        <f t="shared" si="5"/>
        <v>1760610</v>
      </c>
    </row>
    <row r="368" spans="1:5">
      <c r="A368" s="291"/>
      <c r="B368" s="292">
        <v>132867</v>
      </c>
      <c r="C368" s="292">
        <v>1471976</v>
      </c>
      <c r="D368" s="293">
        <v>91.72087238440146</v>
      </c>
      <c r="E368" s="306">
        <f t="shared" si="5"/>
        <v>1604843</v>
      </c>
    </row>
    <row r="369" spans="1:6">
      <c r="A369" s="291"/>
      <c r="B369" s="292">
        <v>107858</v>
      </c>
      <c r="C369" s="292">
        <v>1487057</v>
      </c>
      <c r="D369" s="293">
        <v>93.237382556437183</v>
      </c>
      <c r="E369" s="306">
        <f t="shared" si="5"/>
        <v>1594915</v>
      </c>
    </row>
    <row r="370" spans="1:6">
      <c r="A370" s="291">
        <v>2016</v>
      </c>
      <c r="B370" s="292">
        <v>125612</v>
      </c>
      <c r="C370" s="292">
        <v>1271317</v>
      </c>
      <c r="D370" s="293">
        <v>91.007989668766271</v>
      </c>
      <c r="E370" s="306">
        <f t="shared" si="5"/>
        <v>1396929</v>
      </c>
      <c r="F370">
        <f>+SUM(B370:B377)</f>
        <v>1098272</v>
      </c>
    </row>
    <row r="371" spans="1:6">
      <c r="A371" s="291"/>
      <c r="B371" s="292">
        <v>139364</v>
      </c>
      <c r="C371" s="292">
        <v>1238116</v>
      </c>
      <c r="D371" s="293">
        <v>89.882684322095415</v>
      </c>
      <c r="E371" s="306">
        <f t="shared" si="5"/>
        <v>1377480</v>
      </c>
    </row>
    <row r="372" spans="1:6">
      <c r="A372" s="291"/>
      <c r="B372" s="292">
        <v>150726</v>
      </c>
      <c r="C372" s="292">
        <v>1358155</v>
      </c>
      <c r="D372" s="293">
        <v>90.010743060585966</v>
      </c>
      <c r="E372" s="306">
        <f t="shared" si="5"/>
        <v>1508881</v>
      </c>
    </row>
    <row r="373" spans="1:6">
      <c r="A373" s="291"/>
      <c r="B373" s="292">
        <v>145896</v>
      </c>
      <c r="C373" s="292">
        <v>1395833</v>
      </c>
      <c r="D373" s="293">
        <v>90.536858293513319</v>
      </c>
      <c r="E373" s="306">
        <f t="shared" si="5"/>
        <v>1541729</v>
      </c>
    </row>
    <row r="374" spans="1:6">
      <c r="A374" s="291"/>
      <c r="B374" s="292">
        <v>145760</v>
      </c>
      <c r="C374" s="292">
        <v>1602689</v>
      </c>
      <c r="D374" s="293">
        <v>91.663468594165451</v>
      </c>
      <c r="E374" s="306">
        <f t="shared" si="5"/>
        <v>1748449</v>
      </c>
    </row>
    <row r="375" spans="1:6">
      <c r="A375" s="291"/>
      <c r="B375" s="292">
        <v>148395</v>
      </c>
      <c r="C375" s="292">
        <v>1771945</v>
      </c>
      <c r="D375" s="293">
        <v>92.272462168157716</v>
      </c>
      <c r="E375" s="306">
        <f t="shared" si="5"/>
        <v>1920340</v>
      </c>
    </row>
    <row r="376" spans="1:6">
      <c r="A376" s="291"/>
      <c r="B376" s="292">
        <v>137390</v>
      </c>
      <c r="C376" s="292">
        <v>1678881</v>
      </c>
      <c r="D376" s="293">
        <v>92.43560019402392</v>
      </c>
      <c r="E376" s="306">
        <f t="shared" si="5"/>
        <v>1816271</v>
      </c>
    </row>
    <row r="377" spans="1:6">
      <c r="A377" s="291"/>
      <c r="B377" s="292">
        <v>105129</v>
      </c>
      <c r="C377" s="292">
        <v>1346660</v>
      </c>
      <c r="D377" s="293">
        <v>92.758658455188737</v>
      </c>
      <c r="E377" s="306">
        <f t="shared" si="5"/>
        <v>1451789</v>
      </c>
    </row>
    <row r="378" spans="1:6">
      <c r="A378" s="291"/>
      <c r="B378" s="292">
        <v>171012</v>
      </c>
      <c r="C378" s="292">
        <v>1735988</v>
      </c>
      <c r="D378" s="293">
        <v>91.032406921866809</v>
      </c>
      <c r="E378" s="306">
        <f t="shared" si="5"/>
        <v>1907000</v>
      </c>
    </row>
    <row r="379" spans="1:6">
      <c r="A379" s="291"/>
      <c r="B379" s="292">
        <v>166830</v>
      </c>
      <c r="C379" s="292">
        <v>1700530</v>
      </c>
      <c r="D379" s="293">
        <v>91.065996915431413</v>
      </c>
      <c r="E379" s="306">
        <f t="shared" si="5"/>
        <v>1867360</v>
      </c>
    </row>
    <row r="380" spans="1:6">
      <c r="A380" s="291"/>
      <c r="B380" s="292">
        <v>154854</v>
      </c>
      <c r="C380" s="292">
        <v>1588854</v>
      </c>
      <c r="D380" s="293">
        <v>91.11926996951324</v>
      </c>
      <c r="E380" s="306">
        <f t="shared" si="5"/>
        <v>1743708</v>
      </c>
    </row>
    <row r="381" spans="1:6">
      <c r="A381" s="291"/>
      <c r="B381" s="292">
        <v>122294</v>
      </c>
      <c r="C381" s="292">
        <v>1576724</v>
      </c>
      <c r="D381" s="293">
        <v>92.802077435318523</v>
      </c>
      <c r="E381" s="306">
        <f t="shared" si="5"/>
        <v>1699018</v>
      </c>
    </row>
    <row r="382" spans="1:6">
      <c r="A382" s="291">
        <v>2017</v>
      </c>
      <c r="B382" s="292">
        <v>150162</v>
      </c>
      <c r="C382" s="292">
        <v>1483430</v>
      </c>
      <c r="D382" s="293">
        <v>90.807863897472558</v>
      </c>
      <c r="E382" s="306">
        <f t="shared" si="5"/>
        <v>1633592</v>
      </c>
      <c r="F382">
        <f>+SUM(B382:B389)</f>
        <v>1232219</v>
      </c>
    </row>
    <row r="383" spans="1:6">
      <c r="A383" s="291"/>
      <c r="B383" s="292">
        <v>151072</v>
      </c>
      <c r="C383" s="292">
        <v>1301456</v>
      </c>
      <c r="D383" s="293">
        <v>89.599374332198749</v>
      </c>
      <c r="E383" s="306">
        <f t="shared" si="5"/>
        <v>1452528</v>
      </c>
    </row>
    <row r="384" spans="1:6">
      <c r="A384" s="291"/>
      <c r="B384" s="292">
        <v>178428</v>
      </c>
      <c r="C384" s="292">
        <v>1554345</v>
      </c>
      <c r="D384" s="293">
        <v>89.702748138388586</v>
      </c>
      <c r="E384" s="306">
        <f t="shared" si="5"/>
        <v>1732773</v>
      </c>
    </row>
    <row r="385" spans="1:7">
      <c r="A385" s="291"/>
      <c r="B385" s="292">
        <v>151448</v>
      </c>
      <c r="C385" s="292">
        <v>1453028</v>
      </c>
      <c r="D385" s="293">
        <v>90.560905865840311</v>
      </c>
      <c r="E385" s="306">
        <f t="shared" si="5"/>
        <v>1604476</v>
      </c>
    </row>
    <row r="386" spans="1:7">
      <c r="A386" s="291"/>
      <c r="B386" s="292">
        <v>167267</v>
      </c>
      <c r="C386" s="292">
        <v>1860302</v>
      </c>
      <c r="D386" s="293">
        <v>91.750367065189891</v>
      </c>
      <c r="E386" s="306">
        <f t="shared" si="5"/>
        <v>2027569</v>
      </c>
    </row>
    <row r="387" spans="1:7">
      <c r="A387" s="291"/>
      <c r="B387" s="292">
        <v>166462</v>
      </c>
      <c r="C387" s="292">
        <v>1923058</v>
      </c>
      <c r="D387" s="293">
        <v>92.033481373712618</v>
      </c>
      <c r="E387" s="306">
        <f t="shared" si="5"/>
        <v>2089520</v>
      </c>
    </row>
    <row r="388" spans="1:7">
      <c r="A388" s="291"/>
      <c r="B388" s="292">
        <v>151998</v>
      </c>
      <c r="C388" s="292">
        <v>1776641</v>
      </c>
      <c r="D388" s="293">
        <v>92.118898352672531</v>
      </c>
      <c r="E388" s="306">
        <f t="shared" si="5"/>
        <v>1928639</v>
      </c>
    </row>
    <row r="389" spans="1:7">
      <c r="A389" s="291"/>
      <c r="B389" s="292">
        <v>115382</v>
      </c>
      <c r="C389" s="292">
        <v>1421018</v>
      </c>
      <c r="D389" s="293">
        <v>92.490106743035668</v>
      </c>
      <c r="E389" s="306">
        <f t="shared" ref="E389:E429" si="6">+C389+B389</f>
        <v>1536400</v>
      </c>
    </row>
    <row r="390" spans="1:7">
      <c r="A390" s="291"/>
      <c r="B390" s="292">
        <v>192690</v>
      </c>
      <c r="C390" s="292">
        <v>1800577</v>
      </c>
      <c r="D390" s="293">
        <v>90.332955896023975</v>
      </c>
      <c r="E390" s="306">
        <f t="shared" si="6"/>
        <v>1993267</v>
      </c>
    </row>
    <row r="391" spans="1:7">
      <c r="A391" s="291"/>
      <c r="B391" s="292">
        <v>202542</v>
      </c>
      <c r="C391" s="292">
        <v>1829642</v>
      </c>
      <c r="D391" s="293">
        <v>90.033284387634197</v>
      </c>
      <c r="E391" s="306">
        <f t="shared" si="6"/>
        <v>2032184</v>
      </c>
    </row>
    <row r="392" spans="1:7">
      <c r="A392" s="291"/>
      <c r="B392" s="292">
        <v>170732</v>
      </c>
      <c r="C392" s="292">
        <v>1647607</v>
      </c>
      <c r="D392" s="293">
        <v>90.610551717804</v>
      </c>
      <c r="E392" s="306">
        <f t="shared" si="6"/>
        <v>1818339</v>
      </c>
    </row>
    <row r="393" spans="1:7">
      <c r="A393" s="291"/>
      <c r="B393" s="292">
        <v>131067</v>
      </c>
      <c r="C393" s="292">
        <v>1520949</v>
      </c>
      <c r="D393" s="293">
        <v>92.066239067902487</v>
      </c>
      <c r="E393" s="306">
        <f t="shared" si="6"/>
        <v>1652016</v>
      </c>
    </row>
    <row r="394" spans="1:7">
      <c r="A394" s="291">
        <v>2018</v>
      </c>
      <c r="B394" s="292">
        <v>172953</v>
      </c>
      <c r="C394" s="292">
        <v>1576958</v>
      </c>
      <c r="D394" s="293">
        <v>90.116468780412262</v>
      </c>
      <c r="E394" s="306">
        <f t="shared" si="6"/>
        <v>1749911</v>
      </c>
      <c r="F394">
        <f>+SUM(B394:B401)</f>
        <v>1467481</v>
      </c>
      <c r="G394">
        <f t="shared" ref="G394" si="7">+SUM(C394:C401)</f>
        <v>13051547</v>
      </c>
    </row>
    <row r="395" spans="1:7">
      <c r="A395" s="291"/>
      <c r="B395" s="292">
        <v>174287</v>
      </c>
      <c r="C395" s="292">
        <v>1372115</v>
      </c>
      <c r="D395" s="293">
        <v>88.729515352411596</v>
      </c>
      <c r="E395" s="306">
        <f t="shared" si="6"/>
        <v>1546402</v>
      </c>
    </row>
    <row r="396" spans="1:7">
      <c r="A396" s="291"/>
      <c r="B396" s="292">
        <v>193448</v>
      </c>
      <c r="C396" s="292">
        <v>1453398</v>
      </c>
      <c r="D396" s="293">
        <v>88.253425031848749</v>
      </c>
      <c r="E396" s="306">
        <f t="shared" si="6"/>
        <v>1646846</v>
      </c>
    </row>
    <row r="397" spans="1:7">
      <c r="A397" s="291"/>
      <c r="B397" s="292">
        <v>189671</v>
      </c>
      <c r="C397" s="292">
        <v>1582886</v>
      </c>
      <c r="D397" s="293">
        <v>89.299582467587783</v>
      </c>
      <c r="E397" s="306">
        <f t="shared" si="6"/>
        <v>1772557</v>
      </c>
    </row>
    <row r="398" spans="1:7">
      <c r="A398" s="291"/>
      <c r="B398" s="292">
        <v>200078</v>
      </c>
      <c r="C398" s="292">
        <v>1858322</v>
      </c>
      <c r="D398" s="293">
        <v>90.279926156237849</v>
      </c>
      <c r="E398" s="306">
        <f t="shared" si="6"/>
        <v>2058400</v>
      </c>
    </row>
    <row r="399" spans="1:7">
      <c r="A399" s="291"/>
      <c r="B399" s="292">
        <v>192972</v>
      </c>
      <c r="C399" s="292">
        <v>1862790</v>
      </c>
      <c r="D399" s="293">
        <v>90.613115720594124</v>
      </c>
      <c r="E399" s="306">
        <f t="shared" si="6"/>
        <v>2055762</v>
      </c>
    </row>
    <row r="400" spans="1:7">
      <c r="A400" s="291"/>
      <c r="B400" s="292">
        <v>190151</v>
      </c>
      <c r="C400" s="292">
        <v>1896504</v>
      </c>
      <c r="D400" s="293">
        <v>90.887281318665529</v>
      </c>
      <c r="E400" s="306">
        <f t="shared" si="6"/>
        <v>2086655</v>
      </c>
    </row>
    <row r="401" spans="1:8">
      <c r="A401" s="291"/>
      <c r="B401" s="292">
        <v>153921</v>
      </c>
      <c r="C401" s="292">
        <v>1448574</v>
      </c>
      <c r="D401" s="293">
        <v>90.394915428753279</v>
      </c>
      <c r="E401" s="306">
        <f t="shared" si="6"/>
        <v>1602495</v>
      </c>
    </row>
    <row r="402" spans="1:8">
      <c r="A402" s="291"/>
      <c r="B402" s="292">
        <v>232768</v>
      </c>
      <c r="C402" s="292">
        <v>1719629</v>
      </c>
      <c r="D402" s="293">
        <v>88.077834579749918</v>
      </c>
      <c r="E402" s="306">
        <f t="shared" si="6"/>
        <v>1952397</v>
      </c>
    </row>
    <row r="403" spans="1:8">
      <c r="A403" s="291"/>
      <c r="B403" s="292">
        <v>242324</v>
      </c>
      <c r="C403" s="292">
        <v>2001129</v>
      </c>
      <c r="D403" s="293">
        <v>89.198614813860601</v>
      </c>
      <c r="E403" s="306">
        <f t="shared" si="6"/>
        <v>2243453</v>
      </c>
    </row>
    <row r="404" spans="1:8">
      <c r="A404" s="291"/>
      <c r="B404" s="292">
        <v>197573</v>
      </c>
      <c r="C404" s="292">
        <v>1669599</v>
      </c>
      <c r="D404" s="293">
        <v>89.418596679898798</v>
      </c>
      <c r="E404" s="306">
        <f t="shared" si="6"/>
        <v>1867172</v>
      </c>
    </row>
    <row r="405" spans="1:8">
      <c r="A405" s="291"/>
      <c r="B405" s="292">
        <v>144778</v>
      </c>
      <c r="C405" s="292">
        <v>1564853</v>
      </c>
      <c r="D405" s="293">
        <v>91.531622905761537</v>
      </c>
      <c r="E405" s="306">
        <f t="shared" si="6"/>
        <v>1709631</v>
      </c>
    </row>
    <row r="406" spans="1:8">
      <c r="A406" s="291">
        <v>2019</v>
      </c>
      <c r="B406" s="292">
        <v>181348</v>
      </c>
      <c r="C406" s="292">
        <v>1676729</v>
      </c>
      <c r="D406" s="293">
        <v>90.24001696377492</v>
      </c>
      <c r="E406" s="306">
        <f t="shared" si="6"/>
        <v>1858077</v>
      </c>
      <c r="F406">
        <f>+SUM(B406:B413)</f>
        <v>1372156</v>
      </c>
      <c r="G406">
        <f t="shared" ref="G406" si="8">+SUM(C406:C413)</f>
        <v>13316172</v>
      </c>
      <c r="H406">
        <f>+SUM(E406:E413)</f>
        <v>14688328</v>
      </c>
    </row>
    <row r="407" spans="1:8">
      <c r="A407" s="291"/>
      <c r="B407" s="292">
        <v>168697</v>
      </c>
      <c r="C407" s="292">
        <v>1402320</v>
      </c>
      <c r="D407" s="293">
        <v>89.261923963903627</v>
      </c>
      <c r="E407" s="306">
        <f t="shared" si="6"/>
        <v>1571017</v>
      </c>
    </row>
    <row r="408" spans="1:8">
      <c r="A408" s="291"/>
      <c r="B408" s="292">
        <v>179821</v>
      </c>
      <c r="C408" s="292">
        <v>1530027</v>
      </c>
      <c r="D408" s="293">
        <v>89.483217221647777</v>
      </c>
      <c r="E408" s="306">
        <f t="shared" si="6"/>
        <v>1709848</v>
      </c>
    </row>
    <row r="409" spans="1:8">
      <c r="A409" s="291"/>
      <c r="B409" s="292">
        <v>174980</v>
      </c>
      <c r="C409" s="292">
        <v>1590205</v>
      </c>
      <c r="D409" s="293">
        <v>90.087158003268769</v>
      </c>
      <c r="E409" s="306">
        <f t="shared" si="6"/>
        <v>1765185</v>
      </c>
    </row>
    <row r="410" spans="1:8">
      <c r="A410" s="291"/>
      <c r="B410" s="292">
        <v>184161</v>
      </c>
      <c r="C410" s="292">
        <v>1891580</v>
      </c>
      <c r="D410" s="293">
        <v>91.127939372012207</v>
      </c>
      <c r="E410" s="306">
        <f t="shared" si="6"/>
        <v>2075741</v>
      </c>
    </row>
    <row r="411" spans="1:8">
      <c r="A411" s="291"/>
      <c r="B411" s="292">
        <v>174159</v>
      </c>
      <c r="C411" s="292">
        <v>1834852</v>
      </c>
      <c r="D411" s="293">
        <v>91.331107694283403</v>
      </c>
      <c r="E411" s="306">
        <f t="shared" si="6"/>
        <v>2009011</v>
      </c>
    </row>
    <row r="412" spans="1:8">
      <c r="A412" s="291"/>
      <c r="B412" s="292">
        <v>185713</v>
      </c>
      <c r="C412" s="292">
        <v>1993814</v>
      </c>
      <c r="D412" s="293">
        <v>91.479206268148999</v>
      </c>
      <c r="E412" s="306">
        <f t="shared" si="6"/>
        <v>2179527</v>
      </c>
    </row>
    <row r="413" spans="1:8">
      <c r="A413" s="291"/>
      <c r="B413" s="292">
        <v>123277</v>
      </c>
      <c r="C413" s="292">
        <v>1396645</v>
      </c>
      <c r="D413" s="293">
        <v>91.889254843340638</v>
      </c>
      <c r="E413" s="306">
        <f t="shared" si="6"/>
        <v>1519922</v>
      </c>
    </row>
    <row r="414" spans="1:8">
      <c r="A414" s="291"/>
      <c r="B414" s="292">
        <v>238723</v>
      </c>
      <c r="C414" s="292">
        <v>1855912</v>
      </c>
      <c r="D414" s="293">
        <v>88.603121784941052</v>
      </c>
      <c r="E414" s="306">
        <f t="shared" si="6"/>
        <v>2094635</v>
      </c>
    </row>
    <row r="415" spans="1:8">
      <c r="A415" s="291"/>
      <c r="B415" s="292">
        <v>237866</v>
      </c>
      <c r="C415" s="292">
        <v>1986891</v>
      </c>
      <c r="D415" s="293">
        <v>89.308225572500731</v>
      </c>
      <c r="E415" s="306">
        <f t="shared" si="6"/>
        <v>2224757</v>
      </c>
    </row>
    <row r="416" spans="1:8">
      <c r="A416" s="291"/>
      <c r="B416" s="292">
        <v>171612</v>
      </c>
      <c r="C416" s="292">
        <v>1592557</v>
      </c>
      <c r="D416" s="293">
        <v>90.272360527817924</v>
      </c>
      <c r="E416" s="306">
        <f t="shared" si="6"/>
        <v>1764169</v>
      </c>
    </row>
    <row r="417" spans="1:7">
      <c r="A417" s="291"/>
      <c r="B417" s="292">
        <v>139077</v>
      </c>
      <c r="C417" s="292">
        <v>1601255</v>
      </c>
      <c r="D417" s="293">
        <v>92.008593762569447</v>
      </c>
      <c r="E417" s="306">
        <f t="shared" si="6"/>
        <v>1740332</v>
      </c>
    </row>
    <row r="418" spans="1:7">
      <c r="A418" s="291">
        <v>2020</v>
      </c>
      <c r="B418" s="292">
        <v>178978</v>
      </c>
      <c r="C418" s="292">
        <v>1585859</v>
      </c>
      <c r="D418" s="293">
        <v>89.858666834387535</v>
      </c>
      <c r="E418" s="306">
        <f t="shared" si="6"/>
        <v>1764837</v>
      </c>
      <c r="F418">
        <f>+SUM(B418:B425)</f>
        <v>990071</v>
      </c>
      <c r="G418">
        <f t="shared" ref="G418" si="9">+SUM(C418:C425)</f>
        <v>8964192</v>
      </c>
    </row>
    <row r="419" spans="1:7">
      <c r="A419" s="291"/>
      <c r="B419" s="292">
        <v>178193</v>
      </c>
      <c r="C419" s="292">
        <v>1416570</v>
      </c>
      <c r="D419" s="293">
        <v>88.826364795270521</v>
      </c>
      <c r="E419" s="306">
        <f t="shared" si="6"/>
        <v>1594763</v>
      </c>
    </row>
    <row r="420" spans="1:7">
      <c r="A420" s="291"/>
      <c r="B420" s="292">
        <v>145393</v>
      </c>
      <c r="C420" s="292">
        <v>1111117</v>
      </c>
      <c r="D420" s="293">
        <v>88.428822691423065</v>
      </c>
      <c r="E420" s="306">
        <f t="shared" si="6"/>
        <v>1256510</v>
      </c>
    </row>
    <row r="421" spans="1:7">
      <c r="A421" s="291"/>
      <c r="B421" s="292">
        <v>59042</v>
      </c>
      <c r="C421" s="292">
        <v>614107</v>
      </c>
      <c r="D421" s="293">
        <v>91.228984964695783</v>
      </c>
      <c r="E421" s="306">
        <f t="shared" si="6"/>
        <v>673149</v>
      </c>
    </row>
    <row r="422" spans="1:7">
      <c r="A422" s="291"/>
      <c r="B422" s="292">
        <v>76692</v>
      </c>
      <c r="C422" s="292">
        <v>773925</v>
      </c>
      <c r="D422" s="293">
        <v>90.983956351683545</v>
      </c>
      <c r="E422" s="306">
        <f t="shared" si="6"/>
        <v>850617</v>
      </c>
    </row>
    <row r="423" spans="1:7">
      <c r="A423" s="291"/>
      <c r="B423" s="292">
        <v>114393</v>
      </c>
      <c r="C423" s="292">
        <v>1045209</v>
      </c>
      <c r="D423" s="293">
        <v>90.135149818644678</v>
      </c>
      <c r="E423" s="306">
        <f t="shared" si="6"/>
        <v>1159602</v>
      </c>
    </row>
    <row r="424" spans="1:7">
      <c r="A424" s="291"/>
      <c r="B424" s="292">
        <v>141105</v>
      </c>
      <c r="C424" s="292">
        <v>1395017</v>
      </c>
      <c r="D424" s="293">
        <v>90.814206163312548</v>
      </c>
      <c r="E424" s="306">
        <f t="shared" si="6"/>
        <v>1536122</v>
      </c>
    </row>
    <row r="425" spans="1:7">
      <c r="A425" s="291"/>
      <c r="B425" s="292">
        <v>96275</v>
      </c>
      <c r="C425" s="292">
        <v>1022388</v>
      </c>
      <c r="D425" s="293">
        <v>91.393744139209048</v>
      </c>
      <c r="E425" s="306">
        <f t="shared" si="6"/>
        <v>1118663</v>
      </c>
    </row>
    <row r="426" spans="1:7">
      <c r="A426" s="291"/>
      <c r="B426" s="292">
        <v>163209</v>
      </c>
      <c r="C426" s="292">
        <v>1469275</v>
      </c>
      <c r="D426" s="293">
        <v>90.002413499917921</v>
      </c>
      <c r="E426" s="306">
        <f t="shared" si="6"/>
        <v>1632484</v>
      </c>
    </row>
    <row r="427" spans="1:7">
      <c r="A427" s="291"/>
      <c r="B427" s="292">
        <v>152319</v>
      </c>
      <c r="C427" s="292">
        <v>1399038</v>
      </c>
      <c r="D427" s="293">
        <v>90.181563624620253</v>
      </c>
      <c r="E427" s="306">
        <f t="shared" si="6"/>
        <v>1551357</v>
      </c>
    </row>
    <row r="428" spans="1:7">
      <c r="A428" s="291"/>
      <c r="B428" s="292">
        <v>128189</v>
      </c>
      <c r="C428" s="292">
        <v>1321621</v>
      </c>
      <c r="D428" s="293">
        <v>91.158220732371831</v>
      </c>
      <c r="E428" s="306">
        <f t="shared" si="6"/>
        <v>1449810</v>
      </c>
    </row>
    <row r="429" spans="1:7">
      <c r="A429" s="291"/>
      <c r="B429" s="292">
        <v>111822</v>
      </c>
      <c r="C429" s="292">
        <v>1243325</v>
      </c>
      <c r="D429" s="293">
        <v>91.748349072093276</v>
      </c>
      <c r="E429" s="306">
        <f t="shared" si="6"/>
        <v>1355147</v>
      </c>
    </row>
    <row r="430" spans="1:7">
      <c r="A430" s="291">
        <v>2021</v>
      </c>
      <c r="B430" s="292">
        <v>124191</v>
      </c>
      <c r="C430" s="292">
        <v>1178238</v>
      </c>
      <c r="D430" s="293">
        <v>90.464662565099516</v>
      </c>
      <c r="E430" s="292">
        <v>1302429</v>
      </c>
      <c r="F430">
        <f>+SUM(B430:B437)</f>
        <v>1241392</v>
      </c>
      <c r="G430">
        <f t="shared" ref="G430" si="10">+SUM(C430:C437)</f>
        <v>10623441</v>
      </c>
    </row>
    <row r="431" spans="1:7">
      <c r="A431" s="291"/>
      <c r="B431" s="292">
        <v>132431</v>
      </c>
      <c r="C431" s="292">
        <v>1079853</v>
      </c>
      <c r="D431" s="293">
        <v>89.075909605340001</v>
      </c>
      <c r="E431" s="292">
        <v>1212284</v>
      </c>
    </row>
    <row r="432" spans="1:7">
      <c r="A432" s="291"/>
      <c r="B432" s="292">
        <v>207191</v>
      </c>
      <c r="C432" s="292">
        <v>1196916</v>
      </c>
      <c r="D432" s="293">
        <v>85.243930840028568</v>
      </c>
      <c r="E432" s="292">
        <v>1404107</v>
      </c>
    </row>
    <row r="433" spans="1:11">
      <c r="A433" s="285"/>
      <c r="B433" s="309">
        <v>164080</v>
      </c>
      <c r="C433" s="309">
        <v>1192765</v>
      </c>
      <c r="D433" s="293">
        <v>89.895347723560619</v>
      </c>
      <c r="E433" s="309">
        <v>1356845</v>
      </c>
    </row>
    <row r="434" spans="1:11">
      <c r="A434" s="285"/>
      <c r="B434" s="296">
        <v>156148</v>
      </c>
      <c r="C434" s="296">
        <v>1389160</v>
      </c>
      <c r="D434" s="293">
        <v>90.385902037043536</v>
      </c>
      <c r="E434" s="296">
        <v>1545308</v>
      </c>
    </row>
    <row r="435" spans="1:11">
      <c r="A435" s="285"/>
      <c r="B435" s="296">
        <v>172866</v>
      </c>
      <c r="C435" s="296">
        <v>1625181</v>
      </c>
      <c r="D435" s="293">
        <v>90.996872025023805</v>
      </c>
      <c r="E435" s="296">
        <v>1798047</v>
      </c>
    </row>
    <row r="436" spans="1:11">
      <c r="A436" s="285"/>
      <c r="B436" s="296">
        <v>165500</v>
      </c>
      <c r="C436" s="296">
        <v>1672750</v>
      </c>
      <c r="D436" s="293">
        <v>91.546737162031107</v>
      </c>
      <c r="E436" s="296">
        <v>1838250</v>
      </c>
    </row>
    <row r="437" spans="1:11">
      <c r="A437" s="285"/>
      <c r="B437" s="296">
        <v>118985</v>
      </c>
      <c r="C437" s="296">
        <v>1288578</v>
      </c>
      <c r="D437" s="293">
        <v>88.736728407575242</v>
      </c>
      <c r="E437" s="296">
        <v>1407563</v>
      </c>
    </row>
    <row r="438" spans="1:11">
      <c r="A438" s="285"/>
      <c r="B438" s="296">
        <v>216688</v>
      </c>
      <c r="C438" s="296">
        <v>1707158</v>
      </c>
      <c r="D438" s="293">
        <v>89.511905416087217</v>
      </c>
      <c r="E438" s="296">
        <v>1923846</v>
      </c>
    </row>
    <row r="439" spans="1:11">
      <c r="A439" s="285"/>
      <c r="B439" s="296">
        <v>198496</v>
      </c>
      <c r="C439" s="296">
        <v>1694088</v>
      </c>
      <c r="D439" s="293">
        <v>86.001753113706044</v>
      </c>
      <c r="E439" s="296">
        <v>1892584</v>
      </c>
    </row>
    <row r="440" spans="1:11">
      <c r="A440" s="285"/>
      <c r="B440" s="296">
        <v>282981</v>
      </c>
      <c r="C440" s="296">
        <v>1738565</v>
      </c>
      <c r="D440" s="293">
        <v>89.665249323540792</v>
      </c>
      <c r="E440" s="296">
        <v>2021546</v>
      </c>
    </row>
    <row r="441" spans="1:11">
      <c r="A441" s="310"/>
      <c r="B441" s="296">
        <v>173784</v>
      </c>
      <c r="C441" s="296">
        <v>1507766</v>
      </c>
      <c r="D441" s="293">
        <v>85.048724200229017</v>
      </c>
      <c r="E441" s="296">
        <v>1681550</v>
      </c>
    </row>
    <row r="442" spans="1:11">
      <c r="A442" s="310">
        <v>2022</v>
      </c>
      <c r="B442" s="296">
        <v>238672</v>
      </c>
      <c r="C442" s="296">
        <v>1357660</v>
      </c>
      <c r="D442" s="293">
        <f t="shared" ref="D442:D449" si="11">+C442/E442*100</f>
        <v>85.048724200229017</v>
      </c>
      <c r="E442" s="296">
        <v>1596332</v>
      </c>
      <c r="F442">
        <f>+SUM(B442:B449)</f>
        <v>4474581</v>
      </c>
      <c r="G442">
        <f>+SUM(C442:C449)</f>
        <v>8036631</v>
      </c>
      <c r="H442">
        <f>+SUM(E442:E449)</f>
        <v>12511212</v>
      </c>
      <c r="I442" s="12">
        <f>+(B442-B406)/B406*100</f>
        <v>31.609943313408472</v>
      </c>
      <c r="J442" s="12">
        <f>+(C442-C406)/C406*100</f>
        <v>-19.029252789210421</v>
      </c>
      <c r="K442" s="12">
        <f>+(D442-D406)/D406*100</f>
        <v>-5.7527612895173155</v>
      </c>
    </row>
    <row r="443" spans="1:11">
      <c r="A443" s="285"/>
      <c r="B443" s="296">
        <v>316841</v>
      </c>
      <c r="C443" s="296">
        <v>1127216</v>
      </c>
      <c r="D443" s="293">
        <f t="shared" si="11"/>
        <v>78.058968586420065</v>
      </c>
      <c r="E443" s="296">
        <v>1444057</v>
      </c>
      <c r="I443" s="12">
        <f t="shared" ref="I443:K451" si="12">+(B443-B407)/B407*100</f>
        <v>87.816617960011143</v>
      </c>
      <c r="J443" s="12">
        <f t="shared" si="12"/>
        <v>-19.617776256489247</v>
      </c>
      <c r="K443" s="12">
        <f t="shared" si="12"/>
        <v>-12.550654164718534</v>
      </c>
    </row>
    <row r="444" spans="1:11">
      <c r="B444" s="296">
        <f>+E444-C444</f>
        <v>513677</v>
      </c>
      <c r="C444" s="285">
        <v>1158164</v>
      </c>
      <c r="D444" s="293">
        <f t="shared" si="11"/>
        <v>69.274769550453669</v>
      </c>
      <c r="E444" s="299">
        <v>1671841</v>
      </c>
      <c r="I444" s="12">
        <f t="shared" si="12"/>
        <v>185.66018429438162</v>
      </c>
      <c r="J444" s="12">
        <f t="shared" si="12"/>
        <v>-24.304342341671095</v>
      </c>
      <c r="K444" s="12">
        <f t="shared" si="12"/>
        <v>-22.583505934010251</v>
      </c>
    </row>
    <row r="445" spans="1:11">
      <c r="B445" s="300">
        <v>698646</v>
      </c>
      <c r="C445" s="300">
        <v>751447</v>
      </c>
      <c r="D445" s="293">
        <f t="shared" si="11"/>
        <v>51.820607367941228</v>
      </c>
      <c r="E445" s="300">
        <v>1450093</v>
      </c>
      <c r="I445" s="12">
        <f t="shared" si="12"/>
        <v>299.27191679049037</v>
      </c>
      <c r="J445" s="12">
        <f t="shared" si="12"/>
        <v>-52.745274980269841</v>
      </c>
      <c r="K445" s="12">
        <f t="shared" si="12"/>
        <v>-42.477253676865971</v>
      </c>
    </row>
    <row r="446" spans="1:11">
      <c r="B446" s="300">
        <v>730427</v>
      </c>
      <c r="C446" s="300">
        <v>910168</v>
      </c>
      <c r="D446" s="293">
        <f t="shared" si="11"/>
        <v>55.477921120081433</v>
      </c>
      <c r="E446" s="300">
        <v>1640595</v>
      </c>
      <c r="I446" s="12">
        <f t="shared" si="12"/>
        <v>296.6241495213427</v>
      </c>
      <c r="J446" s="12">
        <f t="shared" si="12"/>
        <v>-51.883187599784307</v>
      </c>
      <c r="K446" s="12">
        <f t="shared" si="12"/>
        <v>-39.12084317675226</v>
      </c>
    </row>
    <row r="447" spans="1:11">
      <c r="B447" s="300">
        <v>783595</v>
      </c>
      <c r="C447" s="300">
        <v>985393</v>
      </c>
      <c r="D447" s="293">
        <f t="shared" si="11"/>
        <v>55.70376961290863</v>
      </c>
      <c r="E447" s="300">
        <v>1768988</v>
      </c>
      <c r="I447" s="12">
        <f t="shared" si="12"/>
        <v>349.93081035146048</v>
      </c>
      <c r="J447" s="12">
        <f t="shared" si="12"/>
        <v>-46.295777534100843</v>
      </c>
      <c r="K447" s="12">
        <f t="shared" si="12"/>
        <v>-39.008984978734425</v>
      </c>
    </row>
    <row r="448" spans="1:11">
      <c r="B448" s="300">
        <v>685992</v>
      </c>
      <c r="C448" s="300">
        <v>969523</v>
      </c>
      <c r="D448" s="293">
        <f t="shared" si="11"/>
        <v>58.563226548838273</v>
      </c>
      <c r="E448" s="300">
        <v>1655515</v>
      </c>
      <c r="I448" s="12">
        <f t="shared" si="12"/>
        <v>269.3828649582959</v>
      </c>
      <c r="J448" s="12">
        <f t="shared" si="12"/>
        <v>-51.373448074895656</v>
      </c>
      <c r="K448" s="12">
        <f t="shared" si="12"/>
        <v>-35.981925359983506</v>
      </c>
    </row>
    <row r="449" spans="2:11">
      <c r="B449" s="300">
        <v>506731</v>
      </c>
      <c r="C449" s="300">
        <v>777060</v>
      </c>
      <c r="D449" s="293">
        <f t="shared" si="11"/>
        <v>60.528543976394914</v>
      </c>
      <c r="E449" s="300">
        <f>+C449+B449</f>
        <v>1283791</v>
      </c>
      <c r="I449" s="12">
        <f t="shared" si="12"/>
        <v>311.05072316814977</v>
      </c>
      <c r="J449" s="12">
        <f t="shared" si="12"/>
        <v>-44.362382709994307</v>
      </c>
      <c r="K449" s="12">
        <f t="shared" si="12"/>
        <v>-34.128811818543639</v>
      </c>
    </row>
    <row r="450" spans="2:11">
      <c r="I450" s="12">
        <f t="shared" si="12"/>
        <v>-100</v>
      </c>
    </row>
    <row r="451" spans="2:11">
      <c r="F451">
        <f>+F442-F406</f>
        <v>3102425</v>
      </c>
      <c r="G451">
        <f>+G442-G406</f>
        <v>-5279541</v>
      </c>
      <c r="H451">
        <f>+H442-H406</f>
        <v>-2177116</v>
      </c>
      <c r="I451">
        <f t="shared" si="12"/>
        <v>-100</v>
      </c>
    </row>
    <row r="452" spans="2:11">
      <c r="F452" s="10">
        <f>+(F442-F406)/F406*100</f>
        <v>226.09856313713604</v>
      </c>
      <c r="G452" s="10">
        <f>+(G442-G406)/G406*100</f>
        <v>-39.647587910399473</v>
      </c>
      <c r="H452" s="10"/>
    </row>
    <row r="453" spans="2:11">
      <c r="F453">
        <f>+F442/F406</f>
        <v>3.2609856313713603</v>
      </c>
      <c r="G453">
        <f>+G442/G406</f>
        <v>0.60352412089600527</v>
      </c>
    </row>
  </sheetData>
  <hyperlinks>
    <hyperlink ref="A1" location="Indice!A1" display="Volver índice" xr:uid="{0D984057-C3F7-4B4A-977F-7EA59A2CB392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F687B-6168-4FBA-89A7-A3EFE65FDB67}">
  <sheetPr>
    <tabColor theme="4" tint="0.39997558519241921"/>
  </sheetPr>
  <dimension ref="A1:V69"/>
  <sheetViews>
    <sheetView topLeftCell="A58" workbookViewId="0">
      <selection activeCell="D57" sqref="D57"/>
    </sheetView>
  </sheetViews>
  <sheetFormatPr baseColWidth="10" defaultColWidth="10.796875" defaultRowHeight="15.6"/>
  <cols>
    <col min="1" max="1" width="10.796875" style="313"/>
    <col min="2" max="3" width="10.796875" style="311"/>
    <col min="4" max="4" width="10.796875" style="312"/>
    <col min="5" max="14" width="10.796875" style="311"/>
    <col min="15" max="16384" width="10.796875" style="313"/>
  </cols>
  <sheetData>
    <row r="1" spans="1:22">
      <c r="A1" s="2" t="s">
        <v>1092</v>
      </c>
    </row>
    <row r="3" spans="1:22">
      <c r="A3" s="314"/>
      <c r="C3" s="315">
        <v>1709848</v>
      </c>
      <c r="D3" s="312">
        <v>113254</v>
      </c>
      <c r="E3" s="315">
        <v>66567</v>
      </c>
      <c r="F3" s="316">
        <v>755743</v>
      </c>
      <c r="G3" s="316">
        <v>633120</v>
      </c>
      <c r="H3" s="316">
        <v>122019</v>
      </c>
      <c r="J3" s="311">
        <v>20429</v>
      </c>
      <c r="K3" s="311">
        <v>3266</v>
      </c>
      <c r="M3" s="317">
        <f>+D3-J3</f>
        <v>92825</v>
      </c>
      <c r="N3" s="317">
        <f>+E3-K3</f>
        <v>63301</v>
      </c>
      <c r="O3" s="314"/>
      <c r="P3" s="314"/>
      <c r="Q3" s="314"/>
      <c r="R3" s="314"/>
      <c r="S3" s="314"/>
      <c r="T3" s="314"/>
      <c r="U3" s="314"/>
      <c r="V3" s="314"/>
    </row>
    <row r="4" spans="1:22">
      <c r="A4" s="314"/>
      <c r="H4" s="317"/>
      <c r="O4" s="314"/>
      <c r="P4" s="314"/>
      <c r="Q4" s="314"/>
      <c r="R4" s="314"/>
      <c r="S4" s="314"/>
      <c r="T4" s="314"/>
      <c r="U4" s="314"/>
      <c r="V4" s="314"/>
    </row>
    <row r="5" spans="1:22">
      <c r="A5" s="314"/>
      <c r="O5" s="314"/>
      <c r="P5" s="314"/>
      <c r="Q5" s="314"/>
      <c r="R5" s="314"/>
      <c r="S5" s="314"/>
      <c r="T5" s="314"/>
      <c r="U5" s="314"/>
      <c r="V5" s="314"/>
    </row>
    <row r="6" spans="1:22">
      <c r="A6" s="314"/>
      <c r="C6" s="311" t="s">
        <v>992</v>
      </c>
      <c r="D6" s="312" t="s">
        <v>1081</v>
      </c>
      <c r="E6" s="318" t="s">
        <v>1082</v>
      </c>
      <c r="F6" s="319" t="s">
        <v>998</v>
      </c>
      <c r="G6" s="319" t="s">
        <v>999</v>
      </c>
      <c r="H6" s="319" t="s">
        <v>1476</v>
      </c>
      <c r="I6" s="319" t="s">
        <v>1083</v>
      </c>
      <c r="J6" s="319" t="s">
        <v>1084</v>
      </c>
      <c r="K6" s="319" t="s">
        <v>1085</v>
      </c>
      <c r="L6" s="319" t="s">
        <v>1086</v>
      </c>
      <c r="M6" s="319" t="s">
        <v>1087</v>
      </c>
      <c r="N6" s="319" t="s">
        <v>1088</v>
      </c>
      <c r="O6" s="314"/>
      <c r="P6" s="314"/>
      <c r="Q6" s="314"/>
      <c r="R6" s="314"/>
      <c r="S6" s="314"/>
      <c r="T6" s="314"/>
      <c r="U6" s="314"/>
      <c r="V6" s="314"/>
    </row>
    <row r="7" spans="1:22">
      <c r="A7" s="320">
        <v>2014</v>
      </c>
      <c r="B7" s="321">
        <v>1</v>
      </c>
      <c r="C7" s="315">
        <v>1259240</v>
      </c>
      <c r="D7" s="322">
        <v>63552</v>
      </c>
      <c r="E7" s="315">
        <v>34814</v>
      </c>
      <c r="F7" s="316">
        <v>507998</v>
      </c>
      <c r="G7" s="316">
        <v>507415</v>
      </c>
      <c r="H7" s="316">
        <v>118626</v>
      </c>
      <c r="I7" s="311">
        <v>6146</v>
      </c>
      <c r="J7" s="311">
        <f>+I7-K7</f>
        <v>5295</v>
      </c>
      <c r="K7" s="311">
        <v>851</v>
      </c>
      <c r="M7" s="317">
        <f>+D7-J7</f>
        <v>58257</v>
      </c>
      <c r="N7" s="317">
        <f>+E7-K7</f>
        <v>33963</v>
      </c>
      <c r="O7" s="314"/>
      <c r="P7" s="314"/>
      <c r="Q7" s="323"/>
      <c r="R7" s="314"/>
      <c r="S7" s="314"/>
      <c r="T7" s="314"/>
      <c r="U7" s="314"/>
      <c r="V7" s="314"/>
    </row>
    <row r="8" spans="1:22">
      <c r="A8" s="320">
        <v>2015</v>
      </c>
      <c r="B8" s="321">
        <v>1</v>
      </c>
      <c r="C8" s="315">
        <v>1367795</v>
      </c>
      <c r="D8" s="322">
        <v>82202</v>
      </c>
      <c r="E8" s="315">
        <v>38037</v>
      </c>
      <c r="F8" s="316">
        <v>542013</v>
      </c>
      <c r="G8" s="316">
        <v>543497</v>
      </c>
      <c r="H8" s="316">
        <v>131174</v>
      </c>
      <c r="I8" s="311">
        <v>7321</v>
      </c>
      <c r="J8" s="311">
        <f t="shared" ref="J8:J33" si="0">+I8-K8</f>
        <v>6292</v>
      </c>
      <c r="K8" s="311">
        <v>1029</v>
      </c>
      <c r="M8" s="317">
        <f t="shared" ref="M8:N33" si="1">+D8-J8</f>
        <v>75910</v>
      </c>
      <c r="N8" s="317">
        <f t="shared" si="1"/>
        <v>37008</v>
      </c>
      <c r="O8" s="314"/>
      <c r="P8" s="324"/>
      <c r="Q8" s="325"/>
      <c r="R8" s="314"/>
      <c r="S8" s="314"/>
      <c r="T8" s="314"/>
      <c r="U8" s="314"/>
      <c r="V8" s="314"/>
    </row>
    <row r="9" spans="1:22">
      <c r="A9" s="320">
        <v>2016</v>
      </c>
      <c r="B9" s="321">
        <v>1</v>
      </c>
      <c r="C9" s="315">
        <v>1396929</v>
      </c>
      <c r="D9" s="322">
        <v>85316</v>
      </c>
      <c r="E9" s="315">
        <v>40296</v>
      </c>
      <c r="F9" s="316">
        <v>575327</v>
      </c>
      <c r="G9" s="316">
        <v>548310</v>
      </c>
      <c r="H9" s="316">
        <v>121458</v>
      </c>
      <c r="I9" s="311">
        <v>7405</v>
      </c>
      <c r="J9" s="311">
        <f t="shared" si="0"/>
        <v>6434</v>
      </c>
      <c r="K9" s="311">
        <v>971</v>
      </c>
      <c r="M9" s="317">
        <f t="shared" si="1"/>
        <v>78882</v>
      </c>
      <c r="N9" s="317">
        <f t="shared" si="1"/>
        <v>39325</v>
      </c>
      <c r="O9" s="314"/>
      <c r="P9" s="324"/>
      <c r="Q9" s="325"/>
      <c r="R9" s="314"/>
      <c r="S9" s="314"/>
      <c r="T9" s="314"/>
      <c r="U9" s="314"/>
      <c r="V9" s="314"/>
    </row>
    <row r="10" spans="1:22">
      <c r="A10" s="320">
        <v>2017</v>
      </c>
      <c r="B10" s="321">
        <v>1</v>
      </c>
      <c r="C10" s="315">
        <v>1633592</v>
      </c>
      <c r="D10" s="322">
        <v>95122</v>
      </c>
      <c r="E10" s="315">
        <v>55040</v>
      </c>
      <c r="F10" s="316">
        <v>678959</v>
      </c>
      <c r="G10" s="316">
        <v>649972</v>
      </c>
      <c r="H10" s="316">
        <v>126943</v>
      </c>
      <c r="I10" s="311">
        <v>11636</v>
      </c>
      <c r="J10" s="311">
        <f t="shared" si="0"/>
        <v>9547</v>
      </c>
      <c r="K10" s="311">
        <v>2089</v>
      </c>
      <c r="M10" s="317">
        <f t="shared" si="1"/>
        <v>85575</v>
      </c>
      <c r="N10" s="317">
        <f t="shared" si="1"/>
        <v>52951</v>
      </c>
      <c r="O10" s="314"/>
      <c r="P10" s="324"/>
      <c r="Q10" s="325"/>
      <c r="R10" s="314"/>
      <c r="S10" s="314"/>
      <c r="T10" s="314"/>
      <c r="U10" s="314"/>
      <c r="V10" s="314"/>
    </row>
    <row r="11" spans="1:22">
      <c r="A11" s="320">
        <v>2018</v>
      </c>
      <c r="B11" s="321">
        <v>1</v>
      </c>
      <c r="C11" s="315">
        <v>1749911</v>
      </c>
      <c r="D11" s="322">
        <v>111886</v>
      </c>
      <c r="E11" s="315">
        <v>61067</v>
      </c>
      <c r="F11" s="316">
        <v>735856</v>
      </c>
      <c r="G11" s="316">
        <v>675391</v>
      </c>
      <c r="H11" s="316">
        <v>136637</v>
      </c>
      <c r="I11" s="311">
        <v>13304</v>
      </c>
      <c r="J11" s="311">
        <f t="shared" si="0"/>
        <v>11288</v>
      </c>
      <c r="K11" s="311">
        <v>2016</v>
      </c>
      <c r="M11" s="317">
        <f t="shared" si="1"/>
        <v>100598</v>
      </c>
      <c r="N11" s="317">
        <f t="shared" si="1"/>
        <v>59051</v>
      </c>
      <c r="O11" s="314"/>
      <c r="P11" s="324"/>
      <c r="Q11" s="325"/>
      <c r="R11" s="314"/>
      <c r="S11" s="314"/>
      <c r="T11" s="314"/>
      <c r="U11" s="314"/>
      <c r="V11" s="314"/>
    </row>
    <row r="12" spans="1:22">
      <c r="A12" s="320">
        <v>2019</v>
      </c>
      <c r="B12" s="321">
        <v>1</v>
      </c>
      <c r="C12" s="315">
        <v>1858077</v>
      </c>
      <c r="D12" s="322">
        <v>114121</v>
      </c>
      <c r="E12" s="315">
        <v>67227</v>
      </c>
      <c r="F12" s="316">
        <v>803487</v>
      </c>
      <c r="G12" s="316">
        <v>710826</v>
      </c>
      <c r="H12" s="316">
        <v>139874</v>
      </c>
      <c r="I12" s="311">
        <v>13742</v>
      </c>
      <c r="J12" s="311">
        <f t="shared" si="0"/>
        <v>11884</v>
      </c>
      <c r="K12" s="311">
        <v>1858</v>
      </c>
      <c r="M12" s="317">
        <f t="shared" si="1"/>
        <v>102237</v>
      </c>
      <c r="N12" s="317">
        <f t="shared" si="1"/>
        <v>65369</v>
      </c>
      <c r="O12" s="314"/>
      <c r="P12" s="324"/>
      <c r="Q12" s="325"/>
      <c r="R12" s="314"/>
      <c r="S12" s="314"/>
      <c r="T12" s="314"/>
      <c r="U12" s="314"/>
      <c r="V12" s="314"/>
    </row>
    <row r="13" spans="1:22">
      <c r="A13" s="320">
        <v>2020</v>
      </c>
      <c r="B13" s="321">
        <v>1</v>
      </c>
      <c r="C13" s="315">
        <v>1764837</v>
      </c>
      <c r="D13" s="322">
        <v>106658</v>
      </c>
      <c r="E13" s="315">
        <v>72320</v>
      </c>
      <c r="F13" s="316">
        <v>786311</v>
      </c>
      <c r="G13" s="316">
        <v>650473</v>
      </c>
      <c r="H13" s="316">
        <v>129740</v>
      </c>
      <c r="I13" s="311">
        <v>13862</v>
      </c>
      <c r="J13" s="311">
        <f t="shared" si="0"/>
        <v>11611</v>
      </c>
      <c r="K13" s="311">
        <v>2251</v>
      </c>
      <c r="M13" s="317">
        <f t="shared" si="1"/>
        <v>95047</v>
      </c>
      <c r="N13" s="317">
        <f t="shared" si="1"/>
        <v>70069</v>
      </c>
      <c r="O13" s="314"/>
      <c r="P13" s="324"/>
      <c r="Q13" s="325"/>
      <c r="R13" s="314"/>
      <c r="S13" s="314"/>
      <c r="T13" s="314"/>
      <c r="U13" s="314"/>
      <c r="V13" s="314"/>
    </row>
    <row r="14" spans="1:22">
      <c r="A14" s="320">
        <v>2021</v>
      </c>
      <c r="B14" s="321">
        <v>1</v>
      </c>
      <c r="C14" s="315">
        <v>1302429</v>
      </c>
      <c r="D14" s="322">
        <v>72798</v>
      </c>
      <c r="E14" s="315">
        <v>51393</v>
      </c>
      <c r="F14" s="316">
        <v>543710</v>
      </c>
      <c r="G14" s="316">
        <v>508797</v>
      </c>
      <c r="H14" s="316">
        <v>109127</v>
      </c>
      <c r="I14" s="311">
        <v>8897</v>
      </c>
      <c r="J14" s="311">
        <f t="shared" si="0"/>
        <v>6985</v>
      </c>
      <c r="K14" s="311">
        <v>1912</v>
      </c>
      <c r="M14" s="317">
        <f t="shared" si="1"/>
        <v>65813</v>
      </c>
      <c r="N14" s="317">
        <f t="shared" si="1"/>
        <v>49481</v>
      </c>
      <c r="O14" s="314"/>
      <c r="P14" s="324"/>
      <c r="Q14" s="325"/>
      <c r="R14" s="314"/>
      <c r="S14" s="314"/>
      <c r="T14" s="314"/>
      <c r="U14" s="314"/>
      <c r="V14" s="314"/>
    </row>
    <row r="15" spans="1:22">
      <c r="A15" s="320">
        <v>2022</v>
      </c>
      <c r="B15" s="321">
        <v>1</v>
      </c>
      <c r="C15" s="315">
        <v>1596332</v>
      </c>
      <c r="D15" s="322">
        <v>160214</v>
      </c>
      <c r="E15" s="315">
        <v>78458</v>
      </c>
      <c r="F15" s="316">
        <v>690974</v>
      </c>
      <c r="G15" s="316">
        <v>481797</v>
      </c>
      <c r="H15" s="316">
        <v>165852</v>
      </c>
      <c r="I15" s="311">
        <v>26426</v>
      </c>
      <c r="J15" s="311">
        <f t="shared" si="0"/>
        <v>22407</v>
      </c>
      <c r="K15" s="311">
        <v>4019</v>
      </c>
      <c r="M15" s="317">
        <f t="shared" si="1"/>
        <v>137807</v>
      </c>
      <c r="N15" s="317">
        <f t="shared" si="1"/>
        <v>74439</v>
      </c>
      <c r="O15" s="314"/>
      <c r="P15" s="324"/>
      <c r="Q15" s="325"/>
      <c r="R15" s="314"/>
      <c r="S15" s="314"/>
      <c r="T15" s="314"/>
      <c r="U15" s="314"/>
      <c r="V15" s="314"/>
    </row>
    <row r="16" spans="1:22">
      <c r="A16" s="320">
        <v>2014</v>
      </c>
      <c r="B16" s="321">
        <v>2</v>
      </c>
      <c r="C16" s="315">
        <v>1090879</v>
      </c>
      <c r="D16" s="322">
        <v>65188</v>
      </c>
      <c r="E16" s="315">
        <v>32616</v>
      </c>
      <c r="F16" s="316">
        <v>444673</v>
      </c>
      <c r="G16" s="316">
        <v>428245</v>
      </c>
      <c r="H16" s="316">
        <v>96932</v>
      </c>
      <c r="I16" s="311">
        <v>6508</v>
      </c>
      <c r="J16" s="311">
        <f t="shared" si="0"/>
        <v>5421</v>
      </c>
      <c r="K16" s="311">
        <v>1087</v>
      </c>
      <c r="M16" s="317">
        <f t="shared" si="1"/>
        <v>59767</v>
      </c>
      <c r="N16" s="317">
        <f t="shared" si="1"/>
        <v>31529</v>
      </c>
      <c r="O16" s="314"/>
      <c r="P16" s="324"/>
      <c r="Q16" s="325"/>
      <c r="R16" s="314"/>
      <c r="S16" s="314"/>
      <c r="T16" s="314"/>
      <c r="U16" s="314"/>
      <c r="V16" s="314"/>
    </row>
    <row r="17" spans="1:22">
      <c r="A17" s="320">
        <v>2015</v>
      </c>
      <c r="B17" s="321">
        <v>2</v>
      </c>
      <c r="C17" s="315">
        <v>1226950</v>
      </c>
      <c r="D17" s="322">
        <v>82420</v>
      </c>
      <c r="E17" s="315">
        <v>37861</v>
      </c>
      <c r="F17" s="316">
        <v>476057</v>
      </c>
      <c r="G17" s="316">
        <v>489210</v>
      </c>
      <c r="H17" s="316">
        <v>112616</v>
      </c>
      <c r="I17" s="311">
        <v>7832</v>
      </c>
      <c r="J17" s="311">
        <f t="shared" si="0"/>
        <v>6334</v>
      </c>
      <c r="K17" s="311">
        <v>1498</v>
      </c>
      <c r="M17" s="317">
        <f t="shared" si="1"/>
        <v>76086</v>
      </c>
      <c r="N17" s="317">
        <f t="shared" si="1"/>
        <v>36363</v>
      </c>
      <c r="O17" s="314"/>
      <c r="P17" s="324"/>
      <c r="Q17" s="325"/>
      <c r="R17" s="314"/>
      <c r="S17" s="314"/>
      <c r="T17" s="314"/>
      <c r="U17" s="314"/>
      <c r="V17" s="314"/>
    </row>
    <row r="18" spans="1:22">
      <c r="A18" s="320">
        <v>2016</v>
      </c>
      <c r="B18" s="321">
        <v>2</v>
      </c>
      <c r="C18" s="315">
        <v>1377480</v>
      </c>
      <c r="D18" s="322">
        <v>94103</v>
      </c>
      <c r="E18" s="315">
        <v>45261</v>
      </c>
      <c r="F18" s="316">
        <v>575922</v>
      </c>
      <c r="G18" s="316">
        <v>516510</v>
      </c>
      <c r="H18" s="316">
        <v>122782</v>
      </c>
      <c r="I18" s="311">
        <v>58509</v>
      </c>
      <c r="M18" s="317">
        <f t="shared" si="1"/>
        <v>94103</v>
      </c>
      <c r="N18" s="317">
        <f t="shared" si="1"/>
        <v>45261</v>
      </c>
      <c r="O18" s="314"/>
      <c r="P18" s="324"/>
      <c r="Q18" s="325"/>
      <c r="R18" s="314"/>
      <c r="S18" s="314"/>
      <c r="T18" s="314"/>
      <c r="U18" s="314"/>
      <c r="V18" s="314"/>
    </row>
    <row r="19" spans="1:22">
      <c r="A19" s="320">
        <v>2017</v>
      </c>
      <c r="B19" s="321">
        <v>2</v>
      </c>
      <c r="C19" s="315">
        <v>1452528</v>
      </c>
      <c r="D19" s="322">
        <v>97694</v>
      </c>
      <c r="E19" s="315">
        <v>53378</v>
      </c>
      <c r="F19" s="316">
        <v>597427</v>
      </c>
      <c r="G19" s="316">
        <v>564392</v>
      </c>
      <c r="H19" s="316">
        <v>118851</v>
      </c>
      <c r="I19" s="311">
        <v>10782</v>
      </c>
      <c r="J19" s="311">
        <f t="shared" si="0"/>
        <v>8789</v>
      </c>
      <c r="K19" s="317">
        <v>1993</v>
      </c>
      <c r="M19" s="317">
        <f t="shared" si="1"/>
        <v>88905</v>
      </c>
      <c r="N19" s="317">
        <f t="shared" si="1"/>
        <v>51385</v>
      </c>
      <c r="O19" s="314"/>
      <c r="P19" s="324"/>
      <c r="Q19" s="325"/>
      <c r="R19" s="314"/>
      <c r="S19" s="314"/>
      <c r="T19" s="314"/>
      <c r="U19" s="314"/>
      <c r="V19" s="314"/>
    </row>
    <row r="20" spans="1:22">
      <c r="A20" s="320">
        <v>2018</v>
      </c>
      <c r="B20" s="321">
        <v>2</v>
      </c>
      <c r="C20" s="315">
        <v>1546402</v>
      </c>
      <c r="D20" s="322">
        <v>112953</v>
      </c>
      <c r="E20" s="315">
        <v>61334</v>
      </c>
      <c r="F20" s="316">
        <v>646476</v>
      </c>
      <c r="G20" s="316">
        <v>575032</v>
      </c>
      <c r="H20" s="316">
        <v>126433</v>
      </c>
      <c r="I20" s="311">
        <v>15093</v>
      </c>
      <c r="J20" s="311">
        <f t="shared" si="0"/>
        <v>12336</v>
      </c>
      <c r="K20" s="317">
        <v>2757</v>
      </c>
      <c r="M20" s="317">
        <f t="shared" si="1"/>
        <v>100617</v>
      </c>
      <c r="N20" s="317">
        <f t="shared" si="1"/>
        <v>58577</v>
      </c>
      <c r="O20" s="314"/>
      <c r="P20" s="326"/>
      <c r="Q20" s="327"/>
      <c r="R20" s="314"/>
      <c r="S20" s="314"/>
      <c r="T20" s="314"/>
      <c r="U20" s="314"/>
      <c r="V20" s="314"/>
    </row>
    <row r="21" spans="1:22">
      <c r="A21" s="320">
        <v>2019</v>
      </c>
      <c r="B21" s="321">
        <v>2</v>
      </c>
      <c r="C21" s="315">
        <v>1571017</v>
      </c>
      <c r="D21" s="322">
        <v>107207</v>
      </c>
      <c r="E21" s="315">
        <v>61490</v>
      </c>
      <c r="F21" s="316">
        <v>684090</v>
      </c>
      <c r="G21" s="316">
        <v>580521</v>
      </c>
      <c r="H21" s="316">
        <v>120092</v>
      </c>
      <c r="I21" s="311">
        <v>14287</v>
      </c>
      <c r="J21" s="311">
        <f t="shared" si="0"/>
        <v>11697</v>
      </c>
      <c r="K21" s="317">
        <v>2590</v>
      </c>
      <c r="M21" s="317">
        <f t="shared" si="1"/>
        <v>95510</v>
      </c>
      <c r="N21" s="317">
        <f t="shared" si="1"/>
        <v>58900</v>
      </c>
      <c r="O21" s="314"/>
      <c r="P21" s="326"/>
      <c r="Q21" s="327"/>
      <c r="R21" s="314"/>
      <c r="S21" s="314"/>
      <c r="T21" s="314"/>
      <c r="U21" s="314"/>
      <c r="V21" s="314"/>
    </row>
    <row r="22" spans="1:22">
      <c r="A22" s="320">
        <v>2020</v>
      </c>
      <c r="B22" s="321">
        <v>2</v>
      </c>
      <c r="C22" s="315">
        <v>1594763</v>
      </c>
      <c r="D22" s="322">
        <v>106371</v>
      </c>
      <c r="E22" s="315">
        <v>71822</v>
      </c>
      <c r="F22" s="316">
        <v>710723</v>
      </c>
      <c r="G22" s="316">
        <v>565333</v>
      </c>
      <c r="H22" s="316">
        <v>121905</v>
      </c>
      <c r="I22" s="311">
        <v>16152</v>
      </c>
      <c r="J22" s="311">
        <f t="shared" si="0"/>
        <v>13354</v>
      </c>
      <c r="K22" s="317">
        <v>2798</v>
      </c>
      <c r="M22" s="317">
        <f t="shared" si="1"/>
        <v>93017</v>
      </c>
      <c r="N22" s="317">
        <f t="shared" si="1"/>
        <v>69024</v>
      </c>
      <c r="O22" s="314"/>
      <c r="P22" s="326"/>
      <c r="Q22" s="327"/>
      <c r="R22" s="314"/>
      <c r="S22" s="314"/>
      <c r="T22" s="314"/>
      <c r="U22" s="314"/>
      <c r="V22" s="314"/>
    </row>
    <row r="23" spans="1:22">
      <c r="A23" s="320">
        <v>2021</v>
      </c>
      <c r="B23" s="321">
        <v>2</v>
      </c>
      <c r="C23" s="315">
        <v>1212284</v>
      </c>
      <c r="D23" s="322">
        <v>76839</v>
      </c>
      <c r="E23" s="315">
        <v>55592</v>
      </c>
      <c r="F23" s="316">
        <v>477034</v>
      </c>
      <c r="G23" s="316">
        <v>482624</v>
      </c>
      <c r="H23" s="316">
        <v>105653</v>
      </c>
      <c r="I23" s="311">
        <v>10610</v>
      </c>
      <c r="J23" s="311">
        <f t="shared" si="0"/>
        <v>8657</v>
      </c>
      <c r="K23" s="317">
        <v>1953</v>
      </c>
      <c r="M23" s="317">
        <f t="shared" si="1"/>
        <v>68182</v>
      </c>
      <c r="N23" s="317">
        <f t="shared" si="1"/>
        <v>53639</v>
      </c>
      <c r="O23" s="314"/>
      <c r="P23" s="314"/>
      <c r="Q23" s="314"/>
      <c r="R23" s="314"/>
      <c r="S23" s="314"/>
      <c r="T23" s="314"/>
      <c r="U23" s="314"/>
      <c r="V23" s="314"/>
    </row>
    <row r="24" spans="1:22">
      <c r="A24" s="320">
        <v>2022</v>
      </c>
      <c r="B24" s="321">
        <v>2</v>
      </c>
      <c r="C24" s="328">
        <v>1444057</v>
      </c>
      <c r="D24" s="322">
        <v>214447</v>
      </c>
      <c r="E24" s="328">
        <v>102394</v>
      </c>
      <c r="F24" s="329">
        <v>583983</v>
      </c>
      <c r="G24" s="329">
        <v>388313</v>
      </c>
      <c r="H24" s="329">
        <v>139534</v>
      </c>
      <c r="I24" s="311">
        <v>47588</v>
      </c>
      <c r="J24" s="311">
        <f t="shared" si="0"/>
        <v>39347</v>
      </c>
      <c r="K24" s="317">
        <v>8241</v>
      </c>
      <c r="M24" s="317">
        <f t="shared" si="1"/>
        <v>175100</v>
      </c>
      <c r="N24" s="317">
        <f t="shared" si="1"/>
        <v>94153</v>
      </c>
      <c r="O24" s="314"/>
      <c r="P24" s="314"/>
      <c r="Q24" s="314"/>
      <c r="R24" s="314"/>
      <c r="S24" s="314"/>
      <c r="T24" s="314"/>
      <c r="U24" s="314"/>
      <c r="V24" s="314"/>
    </row>
    <row r="25" spans="1:22">
      <c r="A25" s="320">
        <v>2014</v>
      </c>
      <c r="B25" s="321">
        <v>3</v>
      </c>
      <c r="C25" s="330">
        <v>1216637</v>
      </c>
      <c r="D25" s="322">
        <v>78614</v>
      </c>
      <c r="E25" s="330">
        <v>34867</v>
      </c>
      <c r="F25" s="330">
        <v>494671</v>
      </c>
      <c r="G25" s="330">
        <v>482804</v>
      </c>
      <c r="H25" s="330">
        <v>100541</v>
      </c>
      <c r="I25" s="311">
        <v>9916</v>
      </c>
      <c r="J25" s="311">
        <f t="shared" si="0"/>
        <v>8589</v>
      </c>
      <c r="K25" s="317">
        <v>1327</v>
      </c>
      <c r="M25" s="317">
        <f t="shared" si="1"/>
        <v>70025</v>
      </c>
      <c r="N25" s="317">
        <f t="shared" si="1"/>
        <v>33540</v>
      </c>
      <c r="O25" s="314"/>
      <c r="P25" s="314"/>
      <c r="Q25" s="314"/>
      <c r="R25" s="314"/>
      <c r="S25" s="314"/>
      <c r="T25" s="314"/>
      <c r="U25" s="314"/>
      <c r="V25" s="314"/>
    </row>
    <row r="26" spans="1:22">
      <c r="A26" s="320">
        <v>2015</v>
      </c>
      <c r="B26" s="321">
        <v>3</v>
      </c>
      <c r="C26" s="315">
        <v>1441775</v>
      </c>
      <c r="D26" s="322">
        <v>101054</v>
      </c>
      <c r="E26" s="315">
        <v>43237</v>
      </c>
      <c r="F26" s="316">
        <v>574424</v>
      </c>
      <c r="G26" s="316">
        <v>570532</v>
      </c>
      <c r="H26" s="316">
        <v>118528</v>
      </c>
      <c r="I26" s="311">
        <v>14847</v>
      </c>
      <c r="J26" s="311">
        <f t="shared" si="0"/>
        <v>12345</v>
      </c>
      <c r="K26" s="317">
        <v>2502</v>
      </c>
      <c r="M26" s="317">
        <f t="shared" si="1"/>
        <v>88709</v>
      </c>
      <c r="N26" s="317">
        <f t="shared" si="1"/>
        <v>40735</v>
      </c>
      <c r="O26" s="314"/>
      <c r="P26" s="314"/>
      <c r="Q26" s="314"/>
      <c r="R26" s="314"/>
      <c r="S26" s="314"/>
      <c r="T26" s="314"/>
      <c r="U26" s="314"/>
      <c r="V26" s="314"/>
    </row>
    <row r="27" spans="1:22">
      <c r="A27" s="320">
        <v>2016</v>
      </c>
      <c r="B27" s="321">
        <v>3</v>
      </c>
      <c r="C27" s="315">
        <v>1508881</v>
      </c>
      <c r="D27" s="322">
        <v>99442</v>
      </c>
      <c r="E27" s="315">
        <v>51284</v>
      </c>
      <c r="F27" s="316">
        <v>657479</v>
      </c>
      <c r="G27" s="316">
        <v>555115</v>
      </c>
      <c r="H27" s="316">
        <v>122179</v>
      </c>
      <c r="I27" s="311">
        <v>16079</v>
      </c>
      <c r="J27" s="311">
        <f t="shared" si="0"/>
        <v>12771</v>
      </c>
      <c r="K27" s="317">
        <v>3308</v>
      </c>
      <c r="M27" s="317">
        <f t="shared" si="1"/>
        <v>86671</v>
      </c>
      <c r="N27" s="317">
        <f t="shared" si="1"/>
        <v>47976</v>
      </c>
      <c r="O27" s="314"/>
      <c r="P27" s="314"/>
      <c r="Q27" s="314"/>
      <c r="R27" s="314"/>
      <c r="S27" s="314"/>
      <c r="T27" s="314"/>
      <c r="U27" s="314"/>
      <c r="V27" s="314"/>
    </row>
    <row r="28" spans="1:22">
      <c r="A28" s="320">
        <v>2017</v>
      </c>
      <c r="B28" s="321">
        <v>3</v>
      </c>
      <c r="C28" s="315">
        <v>1732773</v>
      </c>
      <c r="D28" s="322">
        <v>113440</v>
      </c>
      <c r="E28" s="315">
        <v>64988</v>
      </c>
      <c r="F28" s="316">
        <v>730322</v>
      </c>
      <c r="G28" s="316">
        <v>663835</v>
      </c>
      <c r="H28" s="316">
        <v>134235</v>
      </c>
      <c r="I28" s="311">
        <v>17147</v>
      </c>
      <c r="J28" s="311">
        <f t="shared" si="0"/>
        <v>14220</v>
      </c>
      <c r="K28" s="317">
        <v>2927</v>
      </c>
      <c r="M28" s="317">
        <f t="shared" si="1"/>
        <v>99220</v>
      </c>
      <c r="N28" s="317">
        <f t="shared" si="1"/>
        <v>62061</v>
      </c>
      <c r="O28" s="314"/>
      <c r="P28" s="314"/>
      <c r="Q28" s="314"/>
      <c r="R28" s="314"/>
      <c r="S28" s="314"/>
      <c r="T28" s="314"/>
      <c r="U28" s="314"/>
      <c r="V28" s="314"/>
    </row>
    <row r="29" spans="1:22">
      <c r="A29" s="320">
        <v>2018</v>
      </c>
      <c r="B29" s="321">
        <v>3</v>
      </c>
      <c r="C29" s="315">
        <v>1646846</v>
      </c>
      <c r="D29" s="322">
        <v>121232</v>
      </c>
      <c r="E29" s="315">
        <v>72216</v>
      </c>
      <c r="F29" s="316">
        <v>722160</v>
      </c>
      <c r="G29" s="316">
        <v>583553</v>
      </c>
      <c r="H29" s="316">
        <v>124794</v>
      </c>
      <c r="I29" s="311">
        <v>21057</v>
      </c>
      <c r="J29" s="311">
        <f t="shared" si="0"/>
        <v>17561</v>
      </c>
      <c r="K29" s="317">
        <v>3496</v>
      </c>
      <c r="M29" s="317">
        <f t="shared" si="1"/>
        <v>103671</v>
      </c>
      <c r="N29" s="317">
        <f t="shared" si="1"/>
        <v>68720</v>
      </c>
      <c r="O29" s="314"/>
      <c r="P29" s="314"/>
      <c r="Q29" s="314"/>
      <c r="R29" s="314"/>
      <c r="S29" s="314"/>
      <c r="T29" s="314"/>
      <c r="U29" s="314"/>
      <c r="V29" s="314"/>
    </row>
    <row r="30" spans="1:22">
      <c r="A30" s="320">
        <v>2019</v>
      </c>
      <c r="B30" s="321">
        <v>3</v>
      </c>
      <c r="C30" s="315">
        <v>1709848</v>
      </c>
      <c r="D30" s="322">
        <v>113254</v>
      </c>
      <c r="E30" s="315">
        <v>66567</v>
      </c>
      <c r="F30" s="316">
        <v>755743</v>
      </c>
      <c r="G30" s="316">
        <v>633120</v>
      </c>
      <c r="H30" s="316">
        <v>122019</v>
      </c>
      <c r="I30" s="311">
        <v>18872</v>
      </c>
      <c r="J30" s="311">
        <f t="shared" si="0"/>
        <v>16157</v>
      </c>
      <c r="K30" s="317">
        <v>2715</v>
      </c>
      <c r="M30" s="317">
        <f t="shared" si="1"/>
        <v>97097</v>
      </c>
      <c r="N30" s="317">
        <f t="shared" si="1"/>
        <v>63852</v>
      </c>
      <c r="O30" s="314"/>
      <c r="P30" s="314"/>
      <c r="Q30" s="314"/>
      <c r="R30" s="314"/>
      <c r="S30" s="314"/>
      <c r="T30" s="314"/>
      <c r="U30" s="314"/>
      <c r="V30" s="314"/>
    </row>
    <row r="31" spans="1:22">
      <c r="A31" s="320">
        <v>2020</v>
      </c>
      <c r="B31" s="321">
        <v>3</v>
      </c>
      <c r="C31" s="315">
        <v>1256510</v>
      </c>
      <c r="D31" s="322">
        <v>83613</v>
      </c>
      <c r="E31" s="315">
        <v>61780</v>
      </c>
      <c r="F31" s="316">
        <v>538645</v>
      </c>
      <c r="G31" s="316">
        <v>456864</v>
      </c>
      <c r="H31" s="316">
        <v>101543</v>
      </c>
      <c r="I31" s="311">
        <v>16030</v>
      </c>
      <c r="J31" s="311">
        <f t="shared" si="0"/>
        <v>12409</v>
      </c>
      <c r="K31" s="317">
        <v>3621</v>
      </c>
      <c r="M31" s="317">
        <f t="shared" si="1"/>
        <v>71204</v>
      </c>
      <c r="N31" s="317">
        <f t="shared" si="1"/>
        <v>58159</v>
      </c>
      <c r="O31" s="314"/>
      <c r="P31" s="331"/>
      <c r="Q31" s="331"/>
      <c r="R31" s="411"/>
      <c r="S31" s="411"/>
      <c r="T31" s="314"/>
      <c r="U31" s="314"/>
      <c r="V31" s="314"/>
    </row>
    <row r="32" spans="1:22">
      <c r="A32" s="320">
        <v>2021</v>
      </c>
      <c r="B32" s="321">
        <v>3</v>
      </c>
      <c r="C32" s="315">
        <v>1404107</v>
      </c>
      <c r="D32" s="322">
        <v>95287</v>
      </c>
      <c r="E32" s="315">
        <v>111904</v>
      </c>
      <c r="F32" s="316">
        <v>567457</v>
      </c>
      <c r="G32" s="316">
        <v>509073</v>
      </c>
      <c r="H32" s="316">
        <v>105584</v>
      </c>
      <c r="I32" s="311">
        <v>20967</v>
      </c>
      <c r="J32" s="311">
        <f t="shared" si="0"/>
        <v>11910</v>
      </c>
      <c r="K32" s="317">
        <v>9057</v>
      </c>
      <c r="M32" s="317">
        <f t="shared" si="1"/>
        <v>83377</v>
      </c>
      <c r="N32" s="317">
        <f t="shared" si="1"/>
        <v>102847</v>
      </c>
      <c r="O32" s="314"/>
      <c r="P32" s="331"/>
      <c r="Q32" s="331"/>
      <c r="R32" s="411"/>
      <c r="S32" s="411"/>
      <c r="T32" s="314"/>
      <c r="U32" s="314"/>
      <c r="V32" s="314"/>
    </row>
    <row r="33" spans="1:22">
      <c r="A33" s="320">
        <v>2022</v>
      </c>
      <c r="B33" s="321">
        <v>3</v>
      </c>
      <c r="C33" s="315">
        <v>1671841</v>
      </c>
      <c r="D33" s="322">
        <v>324068</v>
      </c>
      <c r="E33" s="315">
        <v>189609</v>
      </c>
      <c r="F33" s="316">
        <v>603663</v>
      </c>
      <c r="G33" s="316">
        <v>378089</v>
      </c>
      <c r="H33" s="316">
        <v>143319</v>
      </c>
      <c r="I33" s="311">
        <v>106002</v>
      </c>
      <c r="J33" s="311">
        <f t="shared" si="0"/>
        <v>80039</v>
      </c>
      <c r="K33" s="317">
        <v>25963</v>
      </c>
      <c r="M33" s="317">
        <f t="shared" si="1"/>
        <v>244029</v>
      </c>
      <c r="N33" s="317">
        <f t="shared" si="1"/>
        <v>163646</v>
      </c>
      <c r="O33" s="314"/>
      <c r="P33" s="331"/>
      <c r="Q33" s="331"/>
      <c r="R33" s="411"/>
      <c r="S33" s="411"/>
      <c r="T33" s="314"/>
      <c r="U33" s="314"/>
      <c r="V33" s="314"/>
    </row>
    <row r="34" spans="1:22">
      <c r="A34" s="143">
        <v>2019</v>
      </c>
      <c r="B34" s="332">
        <v>4</v>
      </c>
      <c r="C34" s="311">
        <v>1709848</v>
      </c>
      <c r="D34" s="312">
        <v>113254</v>
      </c>
      <c r="E34" s="311">
        <v>66567</v>
      </c>
      <c r="F34" s="330">
        <v>755743</v>
      </c>
      <c r="G34" s="330">
        <v>633120</v>
      </c>
      <c r="H34" s="330">
        <v>122019</v>
      </c>
      <c r="I34" s="330">
        <v>40858</v>
      </c>
      <c r="J34" s="330">
        <v>20429</v>
      </c>
      <c r="K34" s="311">
        <v>3266</v>
      </c>
      <c r="M34" s="317">
        <f t="shared" ref="M34:N38" si="2">+D34-J34</f>
        <v>92825</v>
      </c>
      <c r="N34" s="317">
        <f t="shared" si="2"/>
        <v>63301</v>
      </c>
    </row>
    <row r="35" spans="1:22">
      <c r="A35" s="143">
        <v>2019</v>
      </c>
      <c r="B35" s="332">
        <v>5</v>
      </c>
      <c r="C35" s="333">
        <v>2075741</v>
      </c>
      <c r="D35" s="312">
        <v>114939</v>
      </c>
      <c r="E35" s="311">
        <v>69222</v>
      </c>
      <c r="F35" s="334">
        <v>979521</v>
      </c>
      <c r="G35" s="334">
        <v>757122</v>
      </c>
      <c r="H35" s="334">
        <v>133236</v>
      </c>
      <c r="I35" s="334">
        <v>27430</v>
      </c>
      <c r="J35" s="334">
        <v>23563</v>
      </c>
      <c r="K35" s="335">
        <v>3867</v>
      </c>
      <c r="M35" s="317">
        <f t="shared" si="2"/>
        <v>91376</v>
      </c>
      <c r="N35" s="317">
        <f t="shared" si="2"/>
        <v>65355</v>
      </c>
    </row>
    <row r="36" spans="1:22">
      <c r="A36" s="143">
        <v>2019</v>
      </c>
      <c r="B36" s="332">
        <v>6</v>
      </c>
      <c r="C36" s="333">
        <v>2009011</v>
      </c>
      <c r="D36" s="312">
        <v>105756</v>
      </c>
      <c r="E36" s="311">
        <v>68403</v>
      </c>
      <c r="F36" s="334">
        <v>971648</v>
      </c>
      <c r="G36" s="334">
        <v>714866</v>
      </c>
      <c r="H36" s="334">
        <v>124185</v>
      </c>
      <c r="I36" s="334">
        <v>23952</v>
      </c>
      <c r="J36" s="334">
        <v>18690</v>
      </c>
      <c r="K36" s="335">
        <v>5262</v>
      </c>
      <c r="M36" s="317">
        <f t="shared" si="2"/>
        <v>87066</v>
      </c>
      <c r="N36" s="317">
        <f t="shared" si="2"/>
        <v>63141</v>
      </c>
      <c r="S36" s="411"/>
      <c r="T36" s="411"/>
    </row>
    <row r="37" spans="1:22">
      <c r="A37" s="143">
        <v>2022</v>
      </c>
      <c r="B37" s="332">
        <v>5</v>
      </c>
      <c r="C37" s="335">
        <v>1640595</v>
      </c>
      <c r="D37" s="336">
        <v>601394</v>
      </c>
      <c r="E37" s="311">
        <v>129033</v>
      </c>
      <c r="F37" s="337">
        <v>697779</v>
      </c>
      <c r="G37" s="337">
        <v>7238</v>
      </c>
      <c r="H37" s="337">
        <v>138841</v>
      </c>
      <c r="I37" s="334">
        <v>264524</v>
      </c>
      <c r="J37" s="334">
        <v>248940</v>
      </c>
      <c r="K37" s="335">
        <v>15584</v>
      </c>
      <c r="M37" s="317">
        <f t="shared" si="2"/>
        <v>352454</v>
      </c>
      <c r="N37" s="317">
        <f t="shared" si="2"/>
        <v>113449</v>
      </c>
      <c r="S37" s="411"/>
      <c r="T37" s="411"/>
    </row>
    <row r="38" spans="1:22">
      <c r="A38" s="143">
        <v>2022</v>
      </c>
      <c r="B38" s="332">
        <v>6</v>
      </c>
      <c r="C38" s="335">
        <v>1768988</v>
      </c>
      <c r="D38" s="338">
        <v>642268</v>
      </c>
      <c r="E38" s="311">
        <v>141327</v>
      </c>
      <c r="F38" s="337">
        <v>777388</v>
      </c>
      <c r="G38" s="337">
        <v>2141</v>
      </c>
      <c r="H38" s="337">
        <v>125656</v>
      </c>
      <c r="I38" s="334">
        <v>292679</v>
      </c>
      <c r="J38" s="334">
        <v>274114</v>
      </c>
      <c r="K38" s="335">
        <v>18565</v>
      </c>
      <c r="M38" s="317">
        <f t="shared" si="2"/>
        <v>368154</v>
      </c>
      <c r="N38" s="317">
        <f t="shared" si="2"/>
        <v>122762</v>
      </c>
      <c r="S38" s="411"/>
      <c r="T38" s="411"/>
    </row>
    <row r="39" spans="1:22">
      <c r="A39" s="143"/>
      <c r="B39" s="332"/>
      <c r="C39" s="317">
        <f t="shared" ref="C39:K39" si="3">+C38+C37+E44+C15+C24+C33</f>
        <v>8873260</v>
      </c>
      <c r="D39" s="317">
        <f t="shared" si="3"/>
        <v>2455358</v>
      </c>
      <c r="E39" s="317">
        <f t="shared" si="3"/>
        <v>826500</v>
      </c>
      <c r="F39" s="317">
        <f t="shared" si="3"/>
        <v>3908886</v>
      </c>
      <c r="G39" s="317">
        <f t="shared" si="3"/>
        <v>1411785</v>
      </c>
      <c r="H39" s="317">
        <f t="shared" si="3"/>
        <v>756156</v>
      </c>
      <c r="I39" s="317">
        <f t="shared" si="3"/>
        <v>975979</v>
      </c>
      <c r="J39" s="317">
        <f t="shared" si="3"/>
        <v>872135</v>
      </c>
      <c r="K39" s="317">
        <f t="shared" si="3"/>
        <v>103844</v>
      </c>
      <c r="M39" s="317">
        <f>+M38+M37+O44+M15+M24+M33</f>
        <v>1583223</v>
      </c>
      <c r="N39" s="317">
        <f>+N38+N37+P44+N15+N24+N33</f>
        <v>722656</v>
      </c>
    </row>
    <row r="40" spans="1:22">
      <c r="A40" s="143"/>
      <c r="B40" s="332"/>
      <c r="I40" s="317">
        <f>+I37+I38+L44</f>
        <v>764491</v>
      </c>
    </row>
    <row r="41" spans="1:22">
      <c r="A41" s="143"/>
      <c r="B41" s="332"/>
    </row>
    <row r="42" spans="1:22">
      <c r="A42" s="143"/>
      <c r="B42" s="332"/>
    </row>
    <row r="43" spans="1:22">
      <c r="C43" s="311" t="s">
        <v>992</v>
      </c>
      <c r="D43" s="312" t="s">
        <v>1090</v>
      </c>
      <c r="E43" s="311" t="s">
        <v>1091</v>
      </c>
      <c r="F43" s="311" t="s">
        <v>1081</v>
      </c>
      <c r="G43" s="318" t="s">
        <v>1082</v>
      </c>
      <c r="H43" s="339" t="s">
        <v>998</v>
      </c>
      <c r="I43" s="339" t="s">
        <v>999</v>
      </c>
      <c r="J43" s="339" t="s">
        <v>997</v>
      </c>
      <c r="K43" s="339" t="s">
        <v>1083</v>
      </c>
      <c r="L43" s="339" t="s">
        <v>1084</v>
      </c>
      <c r="M43" s="339" t="s">
        <v>1085</v>
      </c>
      <c r="N43" s="339" t="s">
        <v>1086</v>
      </c>
      <c r="O43" s="139" t="s">
        <v>1087</v>
      </c>
      <c r="P43" s="139" t="s">
        <v>1088</v>
      </c>
    </row>
    <row r="44" spans="1:22" s="345" customFormat="1">
      <c r="A44" s="340">
        <v>44652</v>
      </c>
      <c r="B44" s="332">
        <v>4</v>
      </c>
      <c r="C44" s="317">
        <v>1450093</v>
      </c>
      <c r="D44" s="341">
        <f>+F44+G44</f>
        <v>698646</v>
      </c>
      <c r="E44" s="317">
        <f>+C44-D44</f>
        <v>751447</v>
      </c>
      <c r="F44" s="317">
        <f>+L44+O44</f>
        <v>512967</v>
      </c>
      <c r="G44" s="317">
        <f>+M44+P44</f>
        <v>185679</v>
      </c>
      <c r="H44" s="317">
        <v>555099</v>
      </c>
      <c r="I44" s="317">
        <v>154207</v>
      </c>
      <c r="J44" s="317">
        <v>42954</v>
      </c>
      <c r="K44" s="317">
        <f>+L44+M44</f>
        <v>238760</v>
      </c>
      <c r="L44" s="342">
        <v>207288</v>
      </c>
      <c r="M44" s="343">
        <v>31472</v>
      </c>
      <c r="N44" s="311"/>
      <c r="O44" s="344">
        <v>305679</v>
      </c>
      <c r="P44" s="344">
        <v>154207</v>
      </c>
    </row>
    <row r="45" spans="1:22" s="345" customFormat="1">
      <c r="A45" s="340">
        <v>43556</v>
      </c>
      <c r="B45" s="332">
        <v>4</v>
      </c>
      <c r="C45" s="317">
        <f>+C34</f>
        <v>1709848</v>
      </c>
      <c r="D45" s="341">
        <f>+D3+E3</f>
        <v>179821</v>
      </c>
      <c r="E45" s="317">
        <f>+C45-D45</f>
        <v>1530027</v>
      </c>
      <c r="F45" s="317">
        <f>+D3</f>
        <v>113254</v>
      </c>
      <c r="G45" s="317">
        <f>+E3</f>
        <v>66567</v>
      </c>
      <c r="H45" s="317">
        <f>+F3</f>
        <v>755743</v>
      </c>
      <c r="I45" s="317">
        <f>+G3</f>
        <v>633120</v>
      </c>
      <c r="J45" s="317">
        <f>+H3</f>
        <v>122019</v>
      </c>
      <c r="K45" s="317">
        <f>+L45+M45</f>
        <v>23695</v>
      </c>
      <c r="L45" s="342">
        <f>+J3</f>
        <v>20429</v>
      </c>
      <c r="M45" s="342">
        <f>+K3</f>
        <v>3266</v>
      </c>
      <c r="N45" s="311"/>
      <c r="O45" s="344">
        <f>+F45-L45</f>
        <v>92825</v>
      </c>
      <c r="P45" s="344">
        <f>+G45-M45</f>
        <v>63301</v>
      </c>
    </row>
    <row r="46" spans="1:22" s="345" customFormat="1">
      <c r="A46" s="340" t="s">
        <v>1477</v>
      </c>
      <c r="B46" s="332"/>
      <c r="C46" s="317">
        <f>+C34+C35+C36</f>
        <v>5794600</v>
      </c>
      <c r="D46" s="341">
        <f>+F46+G46</f>
        <v>538141</v>
      </c>
      <c r="E46" s="317">
        <f>+C46-D46</f>
        <v>5256459</v>
      </c>
      <c r="F46" s="317">
        <f t="shared" ref="F46:M46" si="4">+D34+D35+D36</f>
        <v>333949</v>
      </c>
      <c r="G46" s="317">
        <f t="shared" si="4"/>
        <v>204192</v>
      </c>
      <c r="H46" s="317">
        <f t="shared" si="4"/>
        <v>2706912</v>
      </c>
      <c r="I46" s="317">
        <f t="shared" si="4"/>
        <v>2105108</v>
      </c>
      <c r="J46" s="317">
        <f t="shared" si="4"/>
        <v>379440</v>
      </c>
      <c r="K46" s="317">
        <f t="shared" si="4"/>
        <v>92240</v>
      </c>
      <c r="L46" s="317">
        <f t="shared" si="4"/>
        <v>62682</v>
      </c>
      <c r="M46" s="317">
        <f t="shared" si="4"/>
        <v>12395</v>
      </c>
      <c r="N46" s="317"/>
      <c r="O46" s="344">
        <f t="shared" ref="O46:P46" si="5">+M34+M35+M36</f>
        <v>271267</v>
      </c>
      <c r="P46" s="344">
        <f t="shared" si="5"/>
        <v>191797</v>
      </c>
      <c r="Q46" s="344"/>
    </row>
    <row r="47" spans="1:22" s="345" customFormat="1">
      <c r="A47" s="340" t="s">
        <v>1478</v>
      </c>
      <c r="B47" s="332"/>
      <c r="C47" s="317">
        <f>+C37+C38+C44</f>
        <v>4859676</v>
      </c>
      <c r="D47" s="341">
        <f>+F47+G47</f>
        <v>2212668</v>
      </c>
      <c r="E47" s="317">
        <f>+C47-D47</f>
        <v>2647008</v>
      </c>
      <c r="F47" s="317">
        <f>+F44+D38+D37</f>
        <v>1756629</v>
      </c>
      <c r="G47" s="317">
        <f>+G44+E38+E37</f>
        <v>456039</v>
      </c>
      <c r="H47" s="317">
        <f>+H44+F38+F37</f>
        <v>2030266</v>
      </c>
      <c r="I47" s="317">
        <f t="shared" ref="I47:M47" si="6">+I44+G38+G37</f>
        <v>163586</v>
      </c>
      <c r="J47" s="317">
        <f t="shared" si="6"/>
        <v>307451</v>
      </c>
      <c r="K47" s="317">
        <f t="shared" si="6"/>
        <v>795963</v>
      </c>
      <c r="L47" s="317">
        <f t="shared" si="6"/>
        <v>730342</v>
      </c>
      <c r="M47" s="317">
        <f t="shared" si="6"/>
        <v>65621</v>
      </c>
      <c r="N47" s="311"/>
      <c r="O47" s="344">
        <f t="shared" ref="O47:P47" si="7">+O44+M38+M37</f>
        <v>1026287</v>
      </c>
      <c r="P47" s="344">
        <f t="shared" si="7"/>
        <v>390418</v>
      </c>
    </row>
    <row r="48" spans="1:22" s="345" customFormat="1">
      <c r="A48" s="340"/>
      <c r="B48" s="332"/>
      <c r="C48" s="317"/>
      <c r="D48" s="341"/>
      <c r="E48" s="317"/>
      <c r="F48" s="317"/>
      <c r="G48" s="317"/>
      <c r="H48" s="317"/>
      <c r="I48" s="317"/>
      <c r="J48" s="317"/>
      <c r="K48" s="317"/>
      <c r="L48" s="342"/>
      <c r="M48" s="342"/>
      <c r="N48" s="311"/>
      <c r="O48" s="344"/>
      <c r="P48" s="344"/>
    </row>
    <row r="49" spans="1:16">
      <c r="A49" s="313" t="s">
        <v>1089</v>
      </c>
      <c r="B49" s="332"/>
      <c r="D49" s="341"/>
      <c r="E49" s="317"/>
      <c r="F49" s="317"/>
      <c r="G49" s="317"/>
      <c r="I49" s="346"/>
      <c r="K49" s="317"/>
      <c r="L49" s="342"/>
      <c r="M49" s="343"/>
      <c r="O49" s="347"/>
      <c r="P49" s="347"/>
    </row>
    <row r="50" spans="1:16">
      <c r="A50" s="143">
        <v>2015</v>
      </c>
      <c r="C50" s="317">
        <f t="shared" ref="C50:C57" si="8">+C8+C17+C26</f>
        <v>4036520</v>
      </c>
      <c r="D50" s="341">
        <f t="shared" ref="D50:D57" si="9">+F50+G50</f>
        <v>384811</v>
      </c>
      <c r="E50" s="317"/>
      <c r="F50" s="317">
        <f t="shared" ref="F50:M57" si="10">+D8+D17+D26</f>
        <v>265676</v>
      </c>
      <c r="G50" s="317">
        <f t="shared" si="10"/>
        <v>119135</v>
      </c>
      <c r="H50" s="317">
        <f t="shared" si="10"/>
        <v>1592494</v>
      </c>
      <c r="I50" s="317">
        <f t="shared" si="10"/>
        <v>1603239</v>
      </c>
      <c r="J50" s="317">
        <f t="shared" si="10"/>
        <v>362318</v>
      </c>
      <c r="K50" s="317">
        <f t="shared" si="10"/>
        <v>30000</v>
      </c>
      <c r="L50" s="317">
        <f t="shared" si="10"/>
        <v>24971</v>
      </c>
      <c r="M50" s="317">
        <f t="shared" si="10"/>
        <v>5029</v>
      </c>
      <c r="O50" s="347">
        <f t="shared" ref="O50:P57" si="11">+M8+M17+M26</f>
        <v>240705</v>
      </c>
      <c r="P50" s="347">
        <f t="shared" si="11"/>
        <v>114106</v>
      </c>
    </row>
    <row r="51" spans="1:16">
      <c r="A51" s="143">
        <v>2016</v>
      </c>
      <c r="C51" s="317">
        <f t="shared" si="8"/>
        <v>4283290</v>
      </c>
      <c r="D51" s="341">
        <f t="shared" si="9"/>
        <v>415702</v>
      </c>
      <c r="E51" s="317"/>
      <c r="F51" s="317">
        <f t="shared" si="10"/>
        <v>278861</v>
      </c>
      <c r="G51" s="317">
        <f t="shared" si="10"/>
        <v>136841</v>
      </c>
      <c r="H51" s="317">
        <f t="shared" si="10"/>
        <v>1808728</v>
      </c>
      <c r="I51" s="317">
        <f t="shared" si="10"/>
        <v>1619935</v>
      </c>
      <c r="J51" s="317">
        <f t="shared" si="10"/>
        <v>366419</v>
      </c>
      <c r="K51" s="317">
        <f t="shared" si="10"/>
        <v>81993</v>
      </c>
      <c r="L51" s="317">
        <f t="shared" si="10"/>
        <v>19205</v>
      </c>
      <c r="M51" s="317">
        <f t="shared" si="10"/>
        <v>4279</v>
      </c>
      <c r="O51" s="347">
        <f t="shared" si="11"/>
        <v>259656</v>
      </c>
      <c r="P51" s="347">
        <f t="shared" si="11"/>
        <v>132562</v>
      </c>
    </row>
    <row r="52" spans="1:16">
      <c r="A52" s="143">
        <v>2017</v>
      </c>
      <c r="C52" s="317">
        <f t="shared" si="8"/>
        <v>4818893</v>
      </c>
      <c r="D52" s="341">
        <f t="shared" si="9"/>
        <v>479662</v>
      </c>
      <c r="E52" s="317"/>
      <c r="F52" s="317">
        <f t="shared" si="10"/>
        <v>306256</v>
      </c>
      <c r="G52" s="317">
        <f t="shared" si="10"/>
        <v>173406</v>
      </c>
      <c r="H52" s="317">
        <f t="shared" si="10"/>
        <v>2006708</v>
      </c>
      <c r="I52" s="317">
        <f t="shared" si="10"/>
        <v>1878199</v>
      </c>
      <c r="J52" s="317">
        <f t="shared" si="10"/>
        <v>380029</v>
      </c>
      <c r="K52" s="317">
        <f t="shared" si="10"/>
        <v>39565</v>
      </c>
      <c r="L52" s="317">
        <f t="shared" si="10"/>
        <v>32556</v>
      </c>
      <c r="M52" s="317">
        <f t="shared" si="10"/>
        <v>7009</v>
      </c>
      <c r="O52" s="347">
        <f t="shared" si="11"/>
        <v>273700</v>
      </c>
      <c r="P52" s="347">
        <f t="shared" si="11"/>
        <v>166397</v>
      </c>
    </row>
    <row r="53" spans="1:16">
      <c r="A53" s="143">
        <v>2018</v>
      </c>
      <c r="C53" s="317">
        <f t="shared" si="8"/>
        <v>4943159</v>
      </c>
      <c r="D53" s="341">
        <f t="shared" si="9"/>
        <v>540688</v>
      </c>
      <c r="E53" s="317"/>
      <c r="F53" s="317">
        <f t="shared" si="10"/>
        <v>346071</v>
      </c>
      <c r="G53" s="317">
        <f t="shared" si="10"/>
        <v>194617</v>
      </c>
      <c r="H53" s="317">
        <f t="shared" si="10"/>
        <v>2104492</v>
      </c>
      <c r="I53" s="317">
        <f t="shared" si="10"/>
        <v>1833976</v>
      </c>
      <c r="J53" s="317">
        <f t="shared" si="10"/>
        <v>387864</v>
      </c>
      <c r="K53" s="317">
        <f t="shared" si="10"/>
        <v>49454</v>
      </c>
      <c r="L53" s="317">
        <f t="shared" si="10"/>
        <v>41185</v>
      </c>
      <c r="M53" s="317">
        <f t="shared" si="10"/>
        <v>8269</v>
      </c>
      <c r="O53" s="347">
        <f t="shared" si="11"/>
        <v>304886</v>
      </c>
      <c r="P53" s="347">
        <f t="shared" si="11"/>
        <v>186348</v>
      </c>
    </row>
    <row r="54" spans="1:16" s="345" customFormat="1">
      <c r="A54" s="154">
        <v>2019</v>
      </c>
      <c r="B54" s="311"/>
      <c r="C54" s="317">
        <f t="shared" si="8"/>
        <v>5138942</v>
      </c>
      <c r="D54" s="341">
        <f t="shared" si="9"/>
        <v>529866</v>
      </c>
      <c r="E54" s="317"/>
      <c r="F54" s="317">
        <f t="shared" si="10"/>
        <v>334582</v>
      </c>
      <c r="G54" s="317">
        <f t="shared" si="10"/>
        <v>195284</v>
      </c>
      <c r="H54" s="317">
        <f t="shared" si="10"/>
        <v>2243320</v>
      </c>
      <c r="I54" s="317">
        <f t="shared" si="10"/>
        <v>1924467</v>
      </c>
      <c r="J54" s="317">
        <f t="shared" si="10"/>
        <v>381985</v>
      </c>
      <c r="K54" s="317">
        <f t="shared" si="10"/>
        <v>46901</v>
      </c>
      <c r="L54" s="317">
        <f t="shared" si="10"/>
        <v>39738</v>
      </c>
      <c r="M54" s="317">
        <f t="shared" si="10"/>
        <v>7163</v>
      </c>
      <c r="N54" s="311"/>
      <c r="O54" s="344">
        <f t="shared" si="11"/>
        <v>294844</v>
      </c>
      <c r="P54" s="344">
        <f t="shared" si="11"/>
        <v>188121</v>
      </c>
    </row>
    <row r="55" spans="1:16">
      <c r="A55" s="143">
        <v>2020</v>
      </c>
      <c r="C55" s="317">
        <f t="shared" si="8"/>
        <v>4616110</v>
      </c>
      <c r="D55" s="341">
        <f t="shared" si="9"/>
        <v>502564</v>
      </c>
      <c r="E55" s="317"/>
      <c r="F55" s="317">
        <f t="shared" si="10"/>
        <v>296642</v>
      </c>
      <c r="G55" s="317">
        <f t="shared" si="10"/>
        <v>205922</v>
      </c>
      <c r="H55" s="317">
        <f t="shared" si="10"/>
        <v>2035679</v>
      </c>
      <c r="I55" s="317">
        <f t="shared" si="10"/>
        <v>1672670</v>
      </c>
      <c r="J55" s="317">
        <f t="shared" si="10"/>
        <v>353188</v>
      </c>
      <c r="K55" s="317">
        <f t="shared" si="10"/>
        <v>46044</v>
      </c>
      <c r="L55" s="317">
        <f t="shared" si="10"/>
        <v>37374</v>
      </c>
      <c r="M55" s="317">
        <f t="shared" si="10"/>
        <v>8670</v>
      </c>
      <c r="O55" s="347">
        <f t="shared" si="11"/>
        <v>259268</v>
      </c>
      <c r="P55" s="347">
        <f t="shared" si="11"/>
        <v>197252</v>
      </c>
    </row>
    <row r="56" spans="1:16">
      <c r="A56" s="143">
        <v>2021</v>
      </c>
      <c r="C56" s="317">
        <f t="shared" si="8"/>
        <v>3918820</v>
      </c>
      <c r="D56" s="341">
        <f t="shared" si="9"/>
        <v>463813</v>
      </c>
      <c r="E56" s="317"/>
      <c r="F56" s="317">
        <f t="shared" si="10"/>
        <v>244924</v>
      </c>
      <c r="G56" s="317">
        <f t="shared" si="10"/>
        <v>218889</v>
      </c>
      <c r="H56" s="317">
        <f t="shared" si="10"/>
        <v>1588201</v>
      </c>
      <c r="I56" s="317">
        <f t="shared" si="10"/>
        <v>1500494</v>
      </c>
      <c r="J56" s="317">
        <f t="shared" si="10"/>
        <v>320364</v>
      </c>
      <c r="K56" s="317">
        <f t="shared" si="10"/>
        <v>40474</v>
      </c>
      <c r="L56" s="317">
        <f t="shared" si="10"/>
        <v>27552</v>
      </c>
      <c r="M56" s="317">
        <f t="shared" si="10"/>
        <v>12922</v>
      </c>
      <c r="O56" s="347">
        <f t="shared" si="11"/>
        <v>217372</v>
      </c>
      <c r="P56" s="347">
        <f t="shared" si="11"/>
        <v>205967</v>
      </c>
    </row>
    <row r="57" spans="1:16" s="345" customFormat="1">
      <c r="A57" s="154">
        <v>2022</v>
      </c>
      <c r="B57" s="311"/>
      <c r="C57" s="317">
        <f t="shared" si="8"/>
        <v>4712230</v>
      </c>
      <c r="D57" s="341">
        <f t="shared" si="9"/>
        <v>1069190</v>
      </c>
      <c r="E57" s="317"/>
      <c r="F57" s="317">
        <f t="shared" si="10"/>
        <v>698729</v>
      </c>
      <c r="G57" s="317">
        <f t="shared" si="10"/>
        <v>370461</v>
      </c>
      <c r="H57" s="317">
        <f t="shared" si="10"/>
        <v>1878620</v>
      </c>
      <c r="I57" s="317">
        <f t="shared" si="10"/>
        <v>1248199</v>
      </c>
      <c r="J57" s="317">
        <f t="shared" si="10"/>
        <v>448705</v>
      </c>
      <c r="K57" s="317">
        <f t="shared" si="10"/>
        <v>180016</v>
      </c>
      <c r="L57" s="317">
        <f t="shared" si="10"/>
        <v>141793</v>
      </c>
      <c r="M57" s="317">
        <f t="shared" si="10"/>
        <v>38223</v>
      </c>
      <c r="N57" s="311"/>
      <c r="O57" s="344">
        <f t="shared" si="11"/>
        <v>556936</v>
      </c>
      <c r="P57" s="344">
        <f t="shared" si="11"/>
        <v>332238</v>
      </c>
    </row>
    <row r="58" spans="1:16">
      <c r="A58" s="26" t="s">
        <v>1479</v>
      </c>
      <c r="C58" s="317">
        <f>+C54+C46</f>
        <v>10933542</v>
      </c>
      <c r="D58" s="317">
        <f>+D54+D46</f>
        <v>1068007</v>
      </c>
      <c r="E58" s="317"/>
      <c r="F58" s="317">
        <f t="shared" ref="F58:M58" si="12">+F54+F46</f>
        <v>668531</v>
      </c>
      <c r="G58" s="317">
        <f t="shared" si="12"/>
        <v>399476</v>
      </c>
      <c r="H58" s="317">
        <f t="shared" si="12"/>
        <v>4950232</v>
      </c>
      <c r="I58" s="317">
        <f t="shared" si="12"/>
        <v>4029575</v>
      </c>
      <c r="J58" s="317">
        <f t="shared" si="12"/>
        <v>761425</v>
      </c>
      <c r="K58" s="317">
        <f t="shared" si="12"/>
        <v>139141</v>
      </c>
      <c r="L58" s="317">
        <f t="shared" si="12"/>
        <v>102420</v>
      </c>
      <c r="M58" s="317">
        <f t="shared" si="12"/>
        <v>19558</v>
      </c>
      <c r="N58" s="317"/>
      <c r="O58" s="347">
        <f>+O54+O46</f>
        <v>566111</v>
      </c>
      <c r="P58" s="347">
        <f>+P54+P46</f>
        <v>379918</v>
      </c>
    </row>
    <row r="59" spans="1:16">
      <c r="A59" s="313" t="s">
        <v>1480</v>
      </c>
      <c r="C59" s="317">
        <f>+C57+C47</f>
        <v>9571906</v>
      </c>
      <c r="D59" s="317">
        <f>+D57+D47</f>
        <v>3281858</v>
      </c>
      <c r="E59" s="317"/>
      <c r="F59" s="317">
        <f t="shared" ref="F59:M59" si="13">+F57+F47</f>
        <v>2455358</v>
      </c>
      <c r="G59" s="317">
        <f t="shared" si="13"/>
        <v>826500</v>
      </c>
      <c r="H59" s="317">
        <f t="shared" si="13"/>
        <v>3908886</v>
      </c>
      <c r="I59" s="317">
        <f t="shared" si="13"/>
        <v>1411785</v>
      </c>
      <c r="J59" s="317">
        <f t="shared" si="13"/>
        <v>756156</v>
      </c>
      <c r="K59" s="317">
        <f t="shared" si="13"/>
        <v>975979</v>
      </c>
      <c r="L59" s="317">
        <f t="shared" si="13"/>
        <v>872135</v>
      </c>
      <c r="M59" s="317">
        <f t="shared" si="13"/>
        <v>103844</v>
      </c>
      <c r="N59" s="317"/>
      <c r="O59" s="347">
        <f>+O57+O47</f>
        <v>1583223</v>
      </c>
      <c r="P59" s="347">
        <f>+P57+P47</f>
        <v>722656</v>
      </c>
    </row>
    <row r="60" spans="1:16">
      <c r="A60" s="313" t="s">
        <v>1481</v>
      </c>
      <c r="C60" s="348">
        <f>+(C59-C58)/C58*100</f>
        <v>-12.453750120500748</v>
      </c>
      <c r="D60" s="349">
        <f>+(D59-D58)/D58*100</f>
        <v>207.28806084604315</v>
      </c>
      <c r="F60" s="348">
        <f t="shared" ref="F60:P60" si="14">+(F59-F58)/F58*100</f>
        <v>267.27661095745748</v>
      </c>
      <c r="G60" s="348">
        <f t="shared" si="14"/>
        <v>106.8960338042836</v>
      </c>
      <c r="H60" s="348">
        <f t="shared" si="14"/>
        <v>-21.036306985207968</v>
      </c>
      <c r="I60" s="348">
        <f t="shared" si="14"/>
        <v>-64.964419324618603</v>
      </c>
      <c r="J60" s="348">
        <f t="shared" si="14"/>
        <v>-0.69199198870538792</v>
      </c>
      <c r="K60" s="348">
        <f t="shared" si="14"/>
        <v>601.43164128473995</v>
      </c>
      <c r="L60" s="348">
        <f t="shared" si="14"/>
        <v>751.52802187072837</v>
      </c>
      <c r="M60" s="348">
        <f t="shared" si="14"/>
        <v>430.9540852847939</v>
      </c>
      <c r="O60" s="350">
        <f t="shared" si="14"/>
        <v>179.66653182856365</v>
      </c>
      <c r="P60" s="350">
        <f t="shared" si="14"/>
        <v>90.213677688343267</v>
      </c>
    </row>
    <row r="61" spans="1:16">
      <c r="C61" s="351" t="s">
        <v>992</v>
      </c>
      <c r="D61" s="339" t="s">
        <v>993</v>
      </c>
      <c r="E61" s="339" t="s">
        <v>994</v>
      </c>
      <c r="F61" s="339" t="s">
        <v>995</v>
      </c>
      <c r="G61" s="339" t="s">
        <v>996</v>
      </c>
      <c r="H61" s="351" t="s">
        <v>992</v>
      </c>
      <c r="I61" s="339" t="s">
        <v>993</v>
      </c>
      <c r="J61" s="339" t="s">
        <v>994</v>
      </c>
      <c r="K61" s="339" t="s">
        <v>995</v>
      </c>
      <c r="L61" s="339" t="s">
        <v>996</v>
      </c>
      <c r="M61" s="339" t="s">
        <v>1476</v>
      </c>
      <c r="N61" s="339" t="s">
        <v>998</v>
      </c>
      <c r="O61" s="139" t="s">
        <v>999</v>
      </c>
    </row>
    <row r="62" spans="1:16">
      <c r="B62" s="311" t="s">
        <v>1000</v>
      </c>
      <c r="C62" s="317">
        <f>+C57-C54</f>
        <v>-426712</v>
      </c>
      <c r="D62" s="341">
        <f>+O57-O54</f>
        <v>262092</v>
      </c>
      <c r="E62" s="317">
        <f>+P57-P54</f>
        <v>144117</v>
      </c>
      <c r="F62" s="317">
        <f>+L57-L54</f>
        <v>102055</v>
      </c>
      <c r="G62" s="317">
        <f>+M57-M54</f>
        <v>31060</v>
      </c>
      <c r="H62" s="317">
        <f>+J57-J54</f>
        <v>66720</v>
      </c>
      <c r="I62" s="317">
        <f>+H57-H54</f>
        <v>-364700</v>
      </c>
      <c r="J62" s="317">
        <f>+I57-I54</f>
        <v>-676268</v>
      </c>
    </row>
    <row r="63" spans="1:16">
      <c r="B63" s="311" t="s">
        <v>1482</v>
      </c>
      <c r="C63" s="317">
        <f>+C47-C46</f>
        <v>-934924</v>
      </c>
      <c r="D63" s="341">
        <f>+O47-O46</f>
        <v>755020</v>
      </c>
      <c r="E63" s="317">
        <f>+P47-P46</f>
        <v>198621</v>
      </c>
      <c r="F63" s="317">
        <f>+L47-L46</f>
        <v>667660</v>
      </c>
      <c r="G63" s="317">
        <f>+M47-M46</f>
        <v>53226</v>
      </c>
      <c r="H63" s="317">
        <f>+J47-J46</f>
        <v>-71989</v>
      </c>
      <c r="I63" s="317">
        <f>+H47-H46</f>
        <v>-676646</v>
      </c>
      <c r="J63" s="317">
        <f>+I47-I46</f>
        <v>-1941522</v>
      </c>
    </row>
    <row r="64" spans="1:16">
      <c r="C64" s="352">
        <f>+C60</f>
        <v>-12.453750120500748</v>
      </c>
      <c r="D64" s="353">
        <f>+O60</f>
        <v>179.66653182856365</v>
      </c>
      <c r="E64" s="352">
        <f>+P60</f>
        <v>90.213677688343267</v>
      </c>
      <c r="F64" s="352">
        <f>+L60</f>
        <v>751.52802187072837</v>
      </c>
      <c r="G64" s="352">
        <f>+M60</f>
        <v>430.9540852847939</v>
      </c>
      <c r="H64" s="352">
        <f>+J60</f>
        <v>-0.69199198870538792</v>
      </c>
      <c r="I64" s="352">
        <f>+H60</f>
        <v>-21.036306985207968</v>
      </c>
      <c r="J64" s="352">
        <f>+I60</f>
        <v>-64.964419324618603</v>
      </c>
      <c r="K64" s="352"/>
    </row>
    <row r="65" spans="1:11">
      <c r="C65" s="317"/>
    </row>
    <row r="66" spans="1:11">
      <c r="C66" s="317"/>
      <c r="F66" s="317">
        <f>+F63+G63</f>
        <v>720886</v>
      </c>
    </row>
    <row r="67" spans="1:11">
      <c r="A67" s="313" t="s">
        <v>1118</v>
      </c>
      <c r="C67" s="317"/>
      <c r="H67" s="317"/>
      <c r="K67" s="317"/>
    </row>
    <row r="69" spans="1:11">
      <c r="J69" s="317"/>
    </row>
  </sheetData>
  <mergeCells count="6">
    <mergeCell ref="S38:T38"/>
    <mergeCell ref="R31:S31"/>
    <mergeCell ref="R32:S32"/>
    <mergeCell ref="R33:S33"/>
    <mergeCell ref="S36:T36"/>
    <mergeCell ref="S37:T3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CC431-201B-48BF-BBDA-F1E83A992806}">
  <sheetPr>
    <tabColor theme="5" tint="0.39997558519241921"/>
  </sheetPr>
  <dimension ref="A1:I32"/>
  <sheetViews>
    <sheetView workbookViewId="0"/>
  </sheetViews>
  <sheetFormatPr baseColWidth="10" defaultRowHeight="15.6"/>
  <sheetData>
    <row r="1" spans="1:9">
      <c r="A1" s="3" t="s">
        <v>833</v>
      </c>
    </row>
    <row r="2" spans="1:9">
      <c r="A2" s="3"/>
    </row>
    <row r="3" spans="1:9" ht="18">
      <c r="B3" s="142" t="s">
        <v>1483</v>
      </c>
    </row>
    <row r="5" spans="1:9">
      <c r="B5" t="s">
        <v>992</v>
      </c>
      <c r="C5" s="139" t="s">
        <v>993</v>
      </c>
      <c r="D5" s="139" t="s">
        <v>994</v>
      </c>
      <c r="E5" s="139" t="s">
        <v>995</v>
      </c>
      <c r="F5" s="139" t="s">
        <v>996</v>
      </c>
      <c r="G5" s="139" t="s">
        <v>1476</v>
      </c>
      <c r="H5" s="139" t="s">
        <v>998</v>
      </c>
      <c r="I5" s="139" t="s">
        <v>999</v>
      </c>
    </row>
    <row r="6" spans="1:9">
      <c r="A6" t="s">
        <v>1000</v>
      </c>
      <c r="B6" s="5">
        <v>-426712</v>
      </c>
      <c r="C6" s="5">
        <v>262092</v>
      </c>
      <c r="D6" s="5">
        <v>144117</v>
      </c>
      <c r="E6" s="5">
        <v>102055</v>
      </c>
      <c r="F6" s="5">
        <v>31060</v>
      </c>
      <c r="G6" s="5">
        <v>66720</v>
      </c>
      <c r="H6" s="5">
        <v>-364700</v>
      </c>
      <c r="I6" s="5">
        <v>-676268</v>
      </c>
    </row>
    <row r="7" spans="1:9">
      <c r="A7" t="s">
        <v>1482</v>
      </c>
      <c r="B7" s="5">
        <v>-934924</v>
      </c>
      <c r="C7" s="5">
        <v>755020</v>
      </c>
      <c r="D7" s="5">
        <v>198621</v>
      </c>
      <c r="E7" s="5">
        <v>667660</v>
      </c>
      <c r="F7" s="5">
        <v>53226</v>
      </c>
      <c r="G7" s="5">
        <v>-71989</v>
      </c>
      <c r="H7" s="5">
        <v>-676646</v>
      </c>
      <c r="I7" s="5">
        <v>-1941522</v>
      </c>
    </row>
    <row r="8" spans="1:9">
      <c r="B8" s="10">
        <v>-12.453750120500748</v>
      </c>
      <c r="C8" s="10">
        <v>179.66653182856365</v>
      </c>
      <c r="D8" s="10">
        <v>90.213677688343267</v>
      </c>
      <c r="E8" s="10">
        <v>751.52802187072837</v>
      </c>
      <c r="F8" s="10">
        <v>430.9540852847939</v>
      </c>
      <c r="G8" s="10">
        <v>-0.69199198870538792</v>
      </c>
      <c r="H8" s="10">
        <v>-21.036306985207968</v>
      </c>
      <c r="I8" s="10">
        <v>-64.964419324618603</v>
      </c>
    </row>
    <row r="9" spans="1:9">
      <c r="F9" s="140"/>
    </row>
    <row r="10" spans="1:9">
      <c r="F10" s="141"/>
    </row>
    <row r="11" spans="1:9">
      <c r="F11" s="354"/>
    </row>
    <row r="12" spans="1:9">
      <c r="F12" s="140"/>
    </row>
    <row r="13" spans="1:9">
      <c r="F13" s="140"/>
    </row>
    <row r="14" spans="1:9">
      <c r="F14" s="140"/>
    </row>
    <row r="15" spans="1:9">
      <c r="F15" s="140"/>
    </row>
    <row r="16" spans="1:9">
      <c r="F16" s="140"/>
    </row>
    <row r="17" spans="2:6">
      <c r="F17" s="140"/>
    </row>
    <row r="18" spans="2:6">
      <c r="F18" s="140"/>
    </row>
    <row r="19" spans="2:6">
      <c r="F19" s="140"/>
    </row>
    <row r="32" spans="2:6">
      <c r="B32" t="s">
        <v>1118</v>
      </c>
    </row>
  </sheetData>
  <hyperlinks>
    <hyperlink ref="A1" location="Indice!A1" display="Volver índice" xr:uid="{6C97AFEE-FDDF-4A92-98CE-CF0582DC5888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X78"/>
  <sheetViews>
    <sheetView workbookViewId="0"/>
  </sheetViews>
  <sheetFormatPr baseColWidth="10" defaultRowHeight="15.6"/>
  <cols>
    <col min="21" max="21" width="21.69921875" customWidth="1"/>
  </cols>
  <sheetData>
    <row r="1" spans="1:24">
      <c r="A1" s="3" t="s">
        <v>833</v>
      </c>
    </row>
    <row r="2" spans="1:24">
      <c r="K2" s="2" t="s">
        <v>955</v>
      </c>
      <c r="U2" s="407" t="s">
        <v>1316</v>
      </c>
      <c r="V2" s="407"/>
      <c r="W2" s="407"/>
      <c r="X2" s="407"/>
    </row>
    <row r="3" spans="1:24" ht="31.2">
      <c r="C3" t="s">
        <v>1259</v>
      </c>
      <c r="H3" s="126"/>
      <c r="I3" s="126"/>
      <c r="V3" s="8" t="s">
        <v>74</v>
      </c>
      <c r="W3" s="8" t="s">
        <v>75</v>
      </c>
      <c r="X3" s="8" t="s">
        <v>76</v>
      </c>
    </row>
    <row r="4" spans="1:24" ht="62.4">
      <c r="C4" t="s">
        <v>71</v>
      </c>
      <c r="D4" t="s">
        <v>948</v>
      </c>
      <c r="E4" t="s">
        <v>952</v>
      </c>
      <c r="F4" t="s">
        <v>953</v>
      </c>
      <c r="G4" s="8"/>
      <c r="H4" s="8" t="s">
        <v>1383</v>
      </c>
      <c r="I4" s="8" t="s">
        <v>954</v>
      </c>
      <c r="U4" t="s">
        <v>77</v>
      </c>
      <c r="V4" s="9">
        <f>(C19/C16-1)*100</f>
        <v>3.3482385095057188</v>
      </c>
      <c r="W4" s="9">
        <f>(D19/D16-1)*100</f>
        <v>0.71608090692816262</v>
      </c>
      <c r="X4" s="9">
        <f>(H19/H16-1)*100</f>
        <v>1.8975218160239615</v>
      </c>
    </row>
    <row r="5" spans="1:24">
      <c r="B5">
        <v>2008</v>
      </c>
      <c r="C5" s="12">
        <v>20646.94803</v>
      </c>
      <c r="D5" s="12">
        <v>19615.197769999999</v>
      </c>
      <c r="E5" s="12">
        <v>21358.799999999999</v>
      </c>
      <c r="F5" s="12">
        <v>19374.954809999999</v>
      </c>
      <c r="G5">
        <v>2008</v>
      </c>
      <c r="H5" s="213">
        <v>722.01250000000005</v>
      </c>
      <c r="I5" s="5">
        <v>9585.6550000000007</v>
      </c>
      <c r="U5" t="s">
        <v>78</v>
      </c>
      <c r="V5" s="9">
        <f>('Base_I.1.a-I.1.b'!BH23-'Base_I.1.a-I.1.b'!AV23)/'Base_I.1.a-I.1.b'!AV23*100</f>
        <v>0.36258335742389425</v>
      </c>
      <c r="X5" s="9">
        <f>('Base_I.1.a-I.1.b'!BH24-'Base_I.1.a-I.1.b'!AV24)/'Base_I.1.a-I.1.b'!AV24*100</f>
        <v>0.67726305430681932</v>
      </c>
    </row>
    <row r="6" spans="1:24">
      <c r="B6">
        <v>2009</v>
      </c>
      <c r="C6" s="12">
        <v>19154.246320000002</v>
      </c>
      <c r="D6" s="12">
        <v>18061.763990000003</v>
      </c>
      <c r="E6" s="12">
        <v>19904.2</v>
      </c>
      <c r="F6" s="12">
        <v>18078.552206666667</v>
      </c>
      <c r="G6">
        <v>2009</v>
      </c>
      <c r="H6" s="213">
        <v>654.096</v>
      </c>
      <c r="I6" s="5">
        <v>8857.6316999999999</v>
      </c>
      <c r="U6" t="s">
        <v>79</v>
      </c>
      <c r="V6" s="9">
        <f>('Base_I.1.a-I.1.b'!BH26-'Base_I.1.a-I.1.b'!AV26)/'Base_I.1.a-I.1.b'!AV26*100</f>
        <v>0.3473554735547284</v>
      </c>
      <c r="X6" s="9">
        <f>('Base_I.1.a-I.1.b'!BH27-'Base_I.1.a-I.1.b'!AV27)/'Base_I.1.a-I.1.b'!AV27*100</f>
        <v>0.41306488245851986</v>
      </c>
    </row>
    <row r="7" spans="1:24">
      <c r="B7">
        <v>2010</v>
      </c>
      <c r="C7" s="12">
        <v>18751.106540000001</v>
      </c>
      <c r="D7" s="12">
        <v>17795.807060300001</v>
      </c>
      <c r="E7" s="12">
        <v>19542.099999999999</v>
      </c>
      <c r="F7" s="12">
        <v>17732.113066666665</v>
      </c>
      <c r="G7">
        <v>2010</v>
      </c>
      <c r="H7" s="213">
        <v>654.60209999999995</v>
      </c>
      <c r="I7" s="5">
        <v>8782.5741999999991</v>
      </c>
      <c r="U7" t="s">
        <v>80</v>
      </c>
      <c r="V7" s="9">
        <f>('Base_I.1.a-I.1.b'!BH38-'Base_I.1.a-I.1.b'!AV38)/'Base_I.1.a-I.1.b'!AV38*100</f>
        <v>4.1415258120114906</v>
      </c>
    </row>
    <row r="8" spans="1:24">
      <c r="B8">
        <v>2011</v>
      </c>
      <c r="C8" s="12">
        <v>18621.964</v>
      </c>
      <c r="D8" s="12">
        <v>17643.523200199998</v>
      </c>
      <c r="E8" s="12">
        <v>19185.3</v>
      </c>
      <c r="F8" s="12">
        <v>17550.990009999998</v>
      </c>
      <c r="G8">
        <v>2011</v>
      </c>
      <c r="H8" s="213">
        <v>631.95859999999993</v>
      </c>
      <c r="I8" s="5">
        <v>8458.1243000000013</v>
      </c>
      <c r="U8" t="s">
        <v>81</v>
      </c>
      <c r="V8" s="9">
        <f>('Base_I.1.a-I.1.b'!BH40-'Base_I.1.a-I.1.b'!AV40)/'Base_I.1.a-I.1.b'!AV40*100</f>
        <v>4.1208279665368952</v>
      </c>
    </row>
    <row r="9" spans="1:24">
      <c r="B9">
        <v>2012</v>
      </c>
      <c r="C9" s="12">
        <v>17758.489659999999</v>
      </c>
      <c r="D9" s="12">
        <v>16861.251650600003</v>
      </c>
      <c r="E9" s="12">
        <v>18397.7</v>
      </c>
      <c r="F9" s="12">
        <v>16981.144046666668</v>
      </c>
      <c r="G9">
        <v>2012</v>
      </c>
      <c r="H9" s="213">
        <v>593.56659999999999</v>
      </c>
      <c r="I9" s="5">
        <v>8056.6682000000001</v>
      </c>
    </row>
    <row r="10" spans="1:24">
      <c r="B10">
        <v>2013</v>
      </c>
      <c r="C10" s="12">
        <v>17160.564920000001</v>
      </c>
      <c r="D10" s="12">
        <v>16390.933120300004</v>
      </c>
      <c r="E10" s="12">
        <v>17847.7</v>
      </c>
      <c r="F10" s="12">
        <v>16331.076793333335</v>
      </c>
      <c r="G10">
        <v>2013</v>
      </c>
      <c r="H10" s="213">
        <v>581.64959999999996</v>
      </c>
      <c r="I10" s="5">
        <v>7868.6774000000005</v>
      </c>
    </row>
    <row r="11" spans="1:24">
      <c r="B11">
        <v>2014</v>
      </c>
      <c r="C11" s="12">
        <v>17353.012440000002</v>
      </c>
      <c r="D11" s="12">
        <v>16518.891569400002</v>
      </c>
      <c r="E11" s="12">
        <v>18009</v>
      </c>
      <c r="F11" s="12">
        <v>16581.140416666665</v>
      </c>
      <c r="G11">
        <v>2014</v>
      </c>
      <c r="H11" s="213">
        <v>577.78369999999995</v>
      </c>
      <c r="I11" s="5">
        <v>7879.3434999999999</v>
      </c>
      <c r="U11" t="s">
        <v>82</v>
      </c>
    </row>
    <row r="12" spans="1:24">
      <c r="B12">
        <v>2015</v>
      </c>
      <c r="C12" s="12">
        <v>17866.538100000002</v>
      </c>
      <c r="D12" s="12">
        <v>17024.35684</v>
      </c>
      <c r="E12" s="12">
        <v>18520.5</v>
      </c>
      <c r="F12" s="12">
        <v>17162.000583333331</v>
      </c>
      <c r="G12">
        <v>2015</v>
      </c>
      <c r="H12" s="213">
        <v>596.77300000000002</v>
      </c>
      <c r="I12" s="5">
        <v>8141.9661999999998</v>
      </c>
      <c r="U12" t="s">
        <v>83</v>
      </c>
    </row>
    <row r="13" spans="1:24">
      <c r="B13">
        <v>2016</v>
      </c>
      <c r="C13" s="12">
        <v>18300.974429999998</v>
      </c>
      <c r="D13" s="12">
        <v>17473.249359900001</v>
      </c>
      <c r="E13" s="12">
        <v>18898.5</v>
      </c>
      <c r="F13" s="12">
        <v>17628.648789999996</v>
      </c>
      <c r="G13">
        <v>2016</v>
      </c>
      <c r="H13" s="213">
        <v>620.12860000000001</v>
      </c>
      <c r="I13" s="5">
        <v>8423.3881999999994</v>
      </c>
    </row>
    <row r="14" spans="1:24">
      <c r="B14">
        <v>2017</v>
      </c>
      <c r="C14" s="12">
        <v>18813.311160000001</v>
      </c>
      <c r="D14" s="12">
        <v>17820.605839600001</v>
      </c>
      <c r="E14" s="12">
        <v>19404.5</v>
      </c>
      <c r="F14" s="12">
        <v>18300.247696666665</v>
      </c>
      <c r="G14">
        <v>2017</v>
      </c>
      <c r="H14" s="213">
        <v>613.85299999999995</v>
      </c>
      <c r="I14" s="5">
        <v>8522.7355000000007</v>
      </c>
    </row>
    <row r="15" spans="1:24">
      <c r="B15">
        <v>2018</v>
      </c>
      <c r="C15" s="12">
        <v>19344.066300000002</v>
      </c>
      <c r="D15" s="12">
        <v>18388.572159700001</v>
      </c>
      <c r="E15" s="12">
        <v>19817.3</v>
      </c>
      <c r="F15" s="12">
        <v>18867.039616666665</v>
      </c>
      <c r="G15">
        <v>2018</v>
      </c>
      <c r="H15" s="213">
        <v>646.37099999999998</v>
      </c>
      <c r="I15" s="5">
        <v>8829.9863999999998</v>
      </c>
    </row>
    <row r="16" spans="1:24">
      <c r="B16">
        <v>2019</v>
      </c>
      <c r="C16" s="12">
        <v>19804.909600000003</v>
      </c>
      <c r="D16" s="12">
        <v>18713.666110000002</v>
      </c>
      <c r="E16" s="12">
        <v>20409.099999999999</v>
      </c>
      <c r="F16" s="12">
        <v>19396.724133333337</v>
      </c>
      <c r="G16">
        <v>2019</v>
      </c>
      <c r="H16" s="213">
        <v>646.34829999999999</v>
      </c>
      <c r="I16" s="5">
        <v>8889.6773000000012</v>
      </c>
    </row>
    <row r="17" spans="2:11">
      <c r="B17">
        <v>2020</v>
      </c>
      <c r="C17" s="12">
        <v>18607.22019</v>
      </c>
      <c r="D17" s="12">
        <v>13929.72307</v>
      </c>
      <c r="E17" s="12">
        <v>18885.7</v>
      </c>
      <c r="F17" s="12">
        <v>18546.377443333335</v>
      </c>
      <c r="G17">
        <v>2020</v>
      </c>
      <c r="H17" s="213">
        <v>474.30680000000001</v>
      </c>
      <c r="I17" s="5">
        <v>6671.4239000000007</v>
      </c>
    </row>
    <row r="18" spans="2:11">
      <c r="B18">
        <v>2021</v>
      </c>
      <c r="C18" s="12">
        <v>19671.655510000001</v>
      </c>
      <c r="D18" s="12">
        <v>18179.787871000004</v>
      </c>
      <c r="E18" s="12">
        <v>19744</v>
      </c>
      <c r="F18" s="12">
        <v>19274.265483333329</v>
      </c>
      <c r="G18">
        <v>2021</v>
      </c>
      <c r="H18" s="213">
        <v>637.25080000000003</v>
      </c>
      <c r="I18" s="5">
        <v>8663.6780999999992</v>
      </c>
    </row>
    <row r="19" spans="2:11">
      <c r="B19">
        <v>2022</v>
      </c>
      <c r="C19" s="12">
        <v>20468.02521</v>
      </c>
      <c r="D19" s="12">
        <v>18847.6711</v>
      </c>
      <c r="E19" s="12">
        <v>20483.099999999999</v>
      </c>
      <c r="F19" s="12">
        <v>20200.044469999997</v>
      </c>
      <c r="G19">
        <v>2022</v>
      </c>
      <c r="H19" s="213">
        <v>658.61289999999997</v>
      </c>
      <c r="I19" s="5">
        <v>8949.8838000000014</v>
      </c>
    </row>
    <row r="20" spans="2:11">
      <c r="C20" s="12"/>
      <c r="D20" s="12"/>
      <c r="E20" s="12"/>
      <c r="F20" s="12"/>
      <c r="I20" s="5"/>
      <c r="J20" s="5"/>
    </row>
    <row r="21" spans="2:11">
      <c r="C21" s="12"/>
      <c r="D21" s="12"/>
      <c r="E21" s="12"/>
      <c r="F21" s="12"/>
      <c r="I21" s="5"/>
      <c r="J21" s="5"/>
    </row>
    <row r="22" spans="2:11">
      <c r="C22" s="12"/>
      <c r="D22" s="12"/>
      <c r="E22" s="12"/>
      <c r="F22" s="12"/>
      <c r="I22" s="5"/>
      <c r="J22" s="5"/>
    </row>
    <row r="23" spans="2:11">
      <c r="C23" s="12"/>
      <c r="D23" s="12"/>
      <c r="E23" s="12"/>
      <c r="F23" s="12"/>
      <c r="I23" s="5"/>
      <c r="J23" s="5"/>
    </row>
    <row r="24" spans="2:11">
      <c r="C24" s="12"/>
      <c r="D24" s="12"/>
      <c r="E24" s="12"/>
      <c r="F24" s="12"/>
      <c r="I24" s="5"/>
      <c r="J24" s="5"/>
      <c r="K24" t="s">
        <v>72</v>
      </c>
    </row>
    <row r="25" spans="2:11">
      <c r="C25" s="12"/>
      <c r="D25" s="12"/>
      <c r="E25" s="12"/>
      <c r="F25" s="12"/>
      <c r="I25" s="5"/>
      <c r="J25" s="5"/>
      <c r="K25" t="s">
        <v>73</v>
      </c>
    </row>
    <row r="26" spans="2:11">
      <c r="C26" s="12"/>
      <c r="D26" s="12"/>
      <c r="E26" s="12"/>
      <c r="F26" s="12"/>
      <c r="I26" s="5"/>
      <c r="J26" s="5"/>
    </row>
    <row r="27" spans="2:11">
      <c r="C27" s="12"/>
      <c r="D27" s="12"/>
      <c r="E27" s="12"/>
      <c r="F27" s="12"/>
      <c r="I27" s="5"/>
      <c r="J27" s="5"/>
      <c r="K27" s="2" t="s">
        <v>956</v>
      </c>
    </row>
    <row r="28" spans="2:11">
      <c r="C28" s="12"/>
      <c r="D28" s="12"/>
      <c r="E28" s="12"/>
      <c r="F28" s="12"/>
      <c r="I28" s="5"/>
      <c r="J28" s="5"/>
    </row>
    <row r="29" spans="2:11">
      <c r="C29" s="12"/>
      <c r="D29" s="12"/>
      <c r="E29" s="12"/>
      <c r="F29" s="12"/>
      <c r="I29" s="5"/>
      <c r="J29" s="5"/>
    </row>
    <row r="30" spans="2:11">
      <c r="C30" s="12"/>
      <c r="D30" s="12"/>
      <c r="E30" s="12"/>
      <c r="F30" s="12"/>
      <c r="I30" s="5"/>
      <c r="J30" s="5"/>
    </row>
    <row r="31" spans="2:11">
      <c r="C31" s="12"/>
      <c r="D31" s="12"/>
      <c r="E31" s="12"/>
      <c r="F31" s="12"/>
      <c r="I31" s="5"/>
      <c r="J31" s="5"/>
    </row>
    <row r="32" spans="2:11">
      <c r="C32" s="12"/>
      <c r="D32" s="12"/>
      <c r="E32" s="12"/>
      <c r="F32" s="12"/>
      <c r="I32" s="5"/>
      <c r="J32" s="5"/>
    </row>
    <row r="33" spans="3:10">
      <c r="C33" s="12"/>
      <c r="D33" s="12"/>
      <c r="E33" s="12"/>
      <c r="F33" s="12"/>
      <c r="I33" s="5"/>
      <c r="J33" s="5"/>
    </row>
    <row r="34" spans="3:10">
      <c r="C34" s="12"/>
      <c r="D34" s="12"/>
      <c r="E34" s="12"/>
      <c r="F34" s="12"/>
      <c r="I34" s="5"/>
      <c r="J34" s="5"/>
    </row>
    <row r="35" spans="3:10">
      <c r="C35" s="12"/>
      <c r="D35" s="12"/>
      <c r="E35" s="12"/>
      <c r="F35" s="12"/>
      <c r="I35" s="5"/>
      <c r="J35" s="5"/>
    </row>
    <row r="36" spans="3:10">
      <c r="C36" s="12"/>
      <c r="D36" s="12"/>
      <c r="E36" s="12"/>
      <c r="F36" s="12"/>
      <c r="I36" s="5"/>
      <c r="J36" s="5"/>
    </row>
    <row r="37" spans="3:10">
      <c r="C37" s="12"/>
      <c r="D37" s="12"/>
      <c r="E37" s="12"/>
      <c r="F37" s="12"/>
      <c r="I37" s="5"/>
      <c r="J37" s="5"/>
    </row>
    <row r="38" spans="3:10">
      <c r="C38" s="12"/>
      <c r="D38" s="12"/>
      <c r="E38" s="12"/>
      <c r="F38" s="12"/>
      <c r="I38" s="5"/>
      <c r="J38" s="5"/>
    </row>
    <row r="39" spans="3:10">
      <c r="C39" s="12"/>
      <c r="D39" s="12"/>
      <c r="E39" s="12"/>
      <c r="F39" s="12"/>
      <c r="I39" s="5"/>
      <c r="J39" s="5"/>
    </row>
    <row r="40" spans="3:10">
      <c r="C40" s="12"/>
      <c r="D40" s="12"/>
      <c r="E40" s="12"/>
      <c r="F40" s="12"/>
      <c r="I40" s="5"/>
      <c r="J40" s="5"/>
    </row>
    <row r="41" spans="3:10">
      <c r="C41" s="12"/>
      <c r="D41" s="12"/>
      <c r="E41" s="12"/>
      <c r="F41" s="12"/>
      <c r="I41" s="5"/>
      <c r="J41" s="5"/>
    </row>
    <row r="42" spans="3:10">
      <c r="C42" s="12"/>
      <c r="D42" s="12"/>
      <c r="E42" s="12"/>
      <c r="F42" s="12"/>
      <c r="I42" s="5"/>
      <c r="J42" s="5"/>
    </row>
    <row r="43" spans="3:10">
      <c r="C43" s="12"/>
      <c r="D43" s="12"/>
      <c r="E43" s="12"/>
      <c r="F43" s="12"/>
      <c r="I43" s="5"/>
      <c r="J43" s="5"/>
    </row>
    <row r="44" spans="3:10">
      <c r="C44" s="12"/>
      <c r="D44" s="12"/>
      <c r="E44" s="12"/>
      <c r="F44" s="12"/>
      <c r="I44" s="5"/>
      <c r="J44" s="5"/>
    </row>
    <row r="45" spans="3:10">
      <c r="C45" s="12"/>
      <c r="D45" s="12"/>
      <c r="E45" s="12"/>
      <c r="F45" s="12"/>
      <c r="I45" s="5"/>
      <c r="J45" s="5"/>
    </row>
    <row r="46" spans="3:10">
      <c r="C46" s="12"/>
      <c r="D46" s="12"/>
      <c r="E46" s="12"/>
      <c r="F46" s="12"/>
      <c r="I46" s="5"/>
      <c r="J46" s="5"/>
    </row>
    <row r="47" spans="3:10">
      <c r="C47" s="12"/>
      <c r="D47" s="12"/>
      <c r="E47" s="12"/>
      <c r="F47" s="12"/>
      <c r="I47" s="5"/>
      <c r="J47" s="5"/>
    </row>
    <row r="48" spans="3:10">
      <c r="C48" s="12"/>
      <c r="D48" s="12"/>
      <c r="E48" s="12"/>
      <c r="F48" s="12"/>
      <c r="I48" s="5"/>
      <c r="J48" s="5"/>
    </row>
    <row r="49" spans="3:11">
      <c r="C49" s="12"/>
      <c r="D49" s="12"/>
      <c r="E49" s="12"/>
      <c r="F49" s="12"/>
      <c r="I49" s="5"/>
      <c r="J49" s="5"/>
    </row>
    <row r="50" spans="3:11">
      <c r="C50" s="12"/>
      <c r="D50" s="12"/>
      <c r="E50" s="12"/>
      <c r="F50" s="12"/>
      <c r="I50" s="5"/>
      <c r="J50" s="5"/>
    </row>
    <row r="51" spans="3:11">
      <c r="C51" s="12"/>
      <c r="D51" s="12"/>
      <c r="E51" s="12"/>
      <c r="F51" s="12"/>
      <c r="I51" s="5"/>
      <c r="J51" s="5"/>
    </row>
    <row r="52" spans="3:11">
      <c r="C52" s="12"/>
      <c r="D52" s="12"/>
      <c r="E52" s="12"/>
      <c r="F52" s="12"/>
      <c r="I52" s="5"/>
      <c r="J52" s="5"/>
    </row>
    <row r="53" spans="3:11">
      <c r="C53" s="12"/>
      <c r="D53" s="12"/>
      <c r="E53" s="12"/>
      <c r="F53" s="12"/>
      <c r="I53" s="5"/>
      <c r="J53" s="5"/>
    </row>
    <row r="54" spans="3:11">
      <c r="C54" s="12"/>
      <c r="D54" s="12"/>
      <c r="E54" s="12"/>
      <c r="F54" s="12"/>
      <c r="I54" s="5"/>
      <c r="J54" s="5"/>
    </row>
    <row r="55" spans="3:11">
      <c r="C55" s="12"/>
      <c r="D55" s="12"/>
      <c r="E55" s="12"/>
      <c r="F55" s="12"/>
      <c r="I55" s="5"/>
      <c r="J55" s="5"/>
    </row>
    <row r="56" spans="3:11">
      <c r="C56" s="12"/>
      <c r="D56" s="12"/>
      <c r="E56" s="12"/>
      <c r="F56" s="12"/>
      <c r="I56" s="5"/>
      <c r="J56" s="5"/>
    </row>
    <row r="57" spans="3:11">
      <c r="C57" s="12"/>
      <c r="D57" s="12"/>
      <c r="E57" s="12"/>
      <c r="F57" s="12"/>
      <c r="I57" s="5"/>
      <c r="J57" s="5"/>
    </row>
    <row r="58" spans="3:11">
      <c r="C58" s="12"/>
      <c r="D58" s="12"/>
      <c r="E58" s="12"/>
      <c r="F58" s="12"/>
      <c r="I58" s="5"/>
      <c r="J58" s="5"/>
    </row>
    <row r="59" spans="3:11">
      <c r="C59" s="12"/>
      <c r="D59" s="12"/>
      <c r="E59" s="12"/>
      <c r="F59" s="12"/>
      <c r="I59" s="5"/>
      <c r="J59" s="5"/>
    </row>
    <row r="60" spans="3:11">
      <c r="C60" s="12"/>
      <c r="D60" s="12"/>
      <c r="E60" s="12"/>
      <c r="F60" s="12"/>
      <c r="I60" s="5"/>
      <c r="J60" s="5"/>
    </row>
    <row r="61" spans="3:11">
      <c r="C61" s="12"/>
      <c r="D61" s="12"/>
      <c r="E61" s="12"/>
      <c r="F61" s="12"/>
      <c r="I61" s="5"/>
      <c r="J61" s="5"/>
    </row>
    <row r="62" spans="3:11">
      <c r="C62" s="12"/>
      <c r="D62" s="12"/>
      <c r="E62" s="12"/>
      <c r="F62" s="12"/>
      <c r="I62" s="5"/>
      <c r="J62" s="5"/>
    </row>
    <row r="63" spans="3:11">
      <c r="G63" s="12"/>
    </row>
    <row r="64" spans="3:11">
      <c r="K64" s="10"/>
    </row>
    <row r="65" spans="11:13">
      <c r="K65" s="10"/>
    </row>
    <row r="66" spans="11:13">
      <c r="K66" s="10"/>
    </row>
    <row r="67" spans="11:13">
      <c r="K67" s="10"/>
    </row>
    <row r="68" spans="11:13">
      <c r="K68" s="10"/>
    </row>
    <row r="69" spans="11:13">
      <c r="K69" s="10"/>
    </row>
    <row r="70" spans="11:13">
      <c r="K70" s="10"/>
    </row>
    <row r="71" spans="11:13">
      <c r="K71" s="10"/>
    </row>
    <row r="72" spans="11:13">
      <c r="K72" s="10"/>
    </row>
    <row r="73" spans="11:13">
      <c r="K73" s="10"/>
    </row>
    <row r="74" spans="11:13">
      <c r="K74" s="10"/>
    </row>
    <row r="75" spans="11:13">
      <c r="K75" s="10"/>
    </row>
    <row r="76" spans="11:13">
      <c r="K76" s="10"/>
    </row>
    <row r="77" spans="11:13">
      <c r="K77" s="10"/>
    </row>
    <row r="78" spans="11:13">
      <c r="K78" s="10"/>
      <c r="M78">
        <v>678517595</v>
      </c>
    </row>
  </sheetData>
  <sortState ref="G5:J62">
    <sortCondition ref="H5:H62"/>
  </sortState>
  <mergeCells count="1">
    <mergeCell ref="U2:X2"/>
  </mergeCells>
  <hyperlinks>
    <hyperlink ref="A1" location="Indice!A1" display="Volver" xr:uid="{00000000-0004-0000-02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39997558519241921"/>
  </sheetPr>
  <dimension ref="B3:T55"/>
  <sheetViews>
    <sheetView topLeftCell="C31" workbookViewId="0">
      <selection activeCell="C51" sqref="C51:M51"/>
    </sheetView>
  </sheetViews>
  <sheetFormatPr baseColWidth="10" defaultRowHeight="15.6"/>
  <cols>
    <col min="2" max="2" width="46.19921875" customWidth="1"/>
  </cols>
  <sheetData>
    <row r="3" spans="2:20" ht="21">
      <c r="B3" s="11" t="s">
        <v>921</v>
      </c>
    </row>
    <row r="5" spans="2:20">
      <c r="B5" s="2" t="s">
        <v>647</v>
      </c>
    </row>
    <row r="6" spans="2:20">
      <c r="B6" t="s">
        <v>644</v>
      </c>
    </row>
    <row r="7" spans="2:20">
      <c r="C7" s="6">
        <v>2006</v>
      </c>
      <c r="D7" s="6">
        <v>2007</v>
      </c>
      <c r="E7" s="6">
        <v>2008</v>
      </c>
      <c r="F7" s="6">
        <v>2009</v>
      </c>
      <c r="G7" s="6">
        <v>2010</v>
      </c>
      <c r="H7" s="6">
        <v>2011</v>
      </c>
      <c r="I7" s="6">
        <v>2012</v>
      </c>
      <c r="J7" s="6">
        <v>2013</v>
      </c>
      <c r="K7" s="6">
        <v>2014</v>
      </c>
      <c r="L7" s="6">
        <v>2015</v>
      </c>
      <c r="M7" s="6">
        <v>2016</v>
      </c>
      <c r="N7" s="6">
        <v>2017</v>
      </c>
      <c r="O7" s="6">
        <v>2018</v>
      </c>
      <c r="P7" s="6">
        <v>2019</v>
      </c>
      <c r="Q7" s="6">
        <v>2020</v>
      </c>
      <c r="R7" s="6">
        <v>2021</v>
      </c>
    </row>
    <row r="8" spans="2:20">
      <c r="B8" t="s">
        <v>633</v>
      </c>
      <c r="C8" s="5">
        <v>18526772</v>
      </c>
      <c r="D8" s="5">
        <v>18622108</v>
      </c>
      <c r="E8" s="5">
        <v>16601237</v>
      </c>
      <c r="F8" s="5">
        <v>14021837</v>
      </c>
      <c r="G8" s="5">
        <v>14417150</v>
      </c>
      <c r="H8" s="5">
        <v>14433232</v>
      </c>
      <c r="I8" s="5">
        <v>13768993</v>
      </c>
      <c r="J8" s="5">
        <v>14792614</v>
      </c>
      <c r="K8" s="5">
        <v>16727089</v>
      </c>
      <c r="L8" s="5">
        <v>18576280</v>
      </c>
      <c r="M8" s="5">
        <v>19978954</v>
      </c>
      <c r="N8" s="5">
        <v>21501303</v>
      </c>
      <c r="O8" s="5">
        <v>22291681</v>
      </c>
      <c r="P8" s="5">
        <v>22512221</v>
      </c>
      <c r="Q8" s="5">
        <v>15943061</v>
      </c>
      <c r="R8" s="5">
        <v>19384359</v>
      </c>
    </row>
    <row r="9" spans="2:20">
      <c r="B9" t="s">
        <v>634</v>
      </c>
      <c r="C9" s="5">
        <v>2718426</v>
      </c>
      <c r="D9" s="5">
        <v>2805703</v>
      </c>
      <c r="E9" s="5">
        <v>2714166</v>
      </c>
      <c r="F9" s="5">
        <v>2514080</v>
      </c>
      <c r="G9" s="5">
        <v>2790391</v>
      </c>
      <c r="H9" s="5">
        <v>2910054</v>
      </c>
      <c r="I9" s="5">
        <v>3059338</v>
      </c>
      <c r="J9" s="5">
        <v>3437393</v>
      </c>
      <c r="K9" s="5">
        <v>4016177</v>
      </c>
      <c r="L9" s="5">
        <v>4588513</v>
      </c>
      <c r="M9" s="5">
        <v>5137841</v>
      </c>
      <c r="N9" s="5">
        <v>5570581</v>
      </c>
      <c r="O9" s="5">
        <v>5948078</v>
      </c>
      <c r="P9" s="5">
        <v>6141028</v>
      </c>
      <c r="Q9" s="5">
        <v>3384817</v>
      </c>
      <c r="R9" s="5">
        <v>4463227</v>
      </c>
      <c r="T9" s="5">
        <f>SUM(R9:R16)</f>
        <v>17271018</v>
      </c>
    </row>
    <row r="10" spans="2:20">
      <c r="B10" t="s">
        <v>635</v>
      </c>
      <c r="C10" s="5">
        <v>707499</v>
      </c>
      <c r="D10" s="5">
        <v>674896</v>
      </c>
      <c r="E10" s="5">
        <v>642716</v>
      </c>
      <c r="F10" s="5">
        <v>623365</v>
      </c>
      <c r="G10" s="5">
        <v>649583</v>
      </c>
      <c r="H10" s="5">
        <v>689779</v>
      </c>
      <c r="I10" s="5">
        <v>674835</v>
      </c>
      <c r="J10" s="5">
        <v>734371</v>
      </c>
      <c r="K10" s="5">
        <v>799773</v>
      </c>
      <c r="L10" s="5">
        <v>864597</v>
      </c>
      <c r="M10" s="5">
        <v>899660</v>
      </c>
      <c r="N10" s="5">
        <v>940221</v>
      </c>
      <c r="O10" s="5">
        <v>939534</v>
      </c>
      <c r="P10" s="5">
        <v>965808</v>
      </c>
      <c r="Q10" s="5">
        <v>795196</v>
      </c>
      <c r="R10" s="5">
        <v>898919</v>
      </c>
    </row>
    <row r="11" spans="2:20">
      <c r="B11" t="s">
        <v>636</v>
      </c>
      <c r="C11" s="5">
        <v>1473106</v>
      </c>
      <c r="D11" s="5">
        <v>1505235</v>
      </c>
      <c r="E11" s="5">
        <v>1400040</v>
      </c>
      <c r="F11" s="5">
        <v>1315829</v>
      </c>
      <c r="G11" s="5">
        <v>1386122</v>
      </c>
      <c r="H11" s="5">
        <v>1382188</v>
      </c>
      <c r="I11" s="5">
        <v>1291960</v>
      </c>
      <c r="J11" s="5">
        <v>1362462</v>
      </c>
      <c r="K11" s="5">
        <v>1509914</v>
      </c>
      <c r="L11" s="5">
        <v>1550518</v>
      </c>
      <c r="M11" s="5">
        <v>1596051</v>
      </c>
      <c r="N11" s="5">
        <v>1634997</v>
      </c>
      <c r="O11" s="5">
        <v>1625158</v>
      </c>
      <c r="P11" s="5">
        <v>1634172</v>
      </c>
      <c r="Q11" s="5">
        <v>1356140</v>
      </c>
      <c r="R11" s="5">
        <v>1509732</v>
      </c>
      <c r="T11">
        <f>R16/T9</f>
        <v>0.38680267717861216</v>
      </c>
    </row>
    <row r="12" spans="2:20">
      <c r="B12" t="s">
        <v>637</v>
      </c>
      <c r="C12" s="5">
        <v>2456728</v>
      </c>
      <c r="D12" s="5">
        <v>2427159</v>
      </c>
      <c r="E12" s="5">
        <v>1989321</v>
      </c>
      <c r="F12" s="5">
        <v>1539184</v>
      </c>
      <c r="G12" s="5">
        <v>1554274</v>
      </c>
      <c r="H12" s="5">
        <v>1540300</v>
      </c>
      <c r="I12" s="5">
        <v>1389401</v>
      </c>
      <c r="J12" s="5">
        <v>1418768</v>
      </c>
      <c r="K12" s="5">
        <v>1515185</v>
      </c>
      <c r="L12" s="5">
        <v>1723827</v>
      </c>
      <c r="M12" s="5">
        <v>1881092</v>
      </c>
      <c r="N12" s="5">
        <v>2009453</v>
      </c>
      <c r="O12" s="5">
        <v>2073196</v>
      </c>
      <c r="P12" s="5">
        <v>2191194</v>
      </c>
      <c r="Q12" s="5">
        <v>1582647</v>
      </c>
      <c r="R12" s="5">
        <v>2049157</v>
      </c>
    </row>
    <row r="13" spans="2:20">
      <c r="B13" t="s">
        <v>638</v>
      </c>
      <c r="C13" s="5">
        <v>1787368</v>
      </c>
      <c r="D13" s="5">
        <v>1719512</v>
      </c>
      <c r="E13" s="5">
        <v>1394552</v>
      </c>
      <c r="F13" s="5">
        <v>1009906</v>
      </c>
      <c r="G13" s="5">
        <v>1036522</v>
      </c>
      <c r="H13" s="5">
        <v>1061267</v>
      </c>
      <c r="I13" s="5">
        <v>849985</v>
      </c>
      <c r="J13" s="5">
        <v>862890</v>
      </c>
      <c r="K13" s="5">
        <v>964777</v>
      </c>
      <c r="L13" s="5">
        <v>1102697</v>
      </c>
      <c r="M13" s="5">
        <v>1205946</v>
      </c>
      <c r="N13" s="5">
        <v>1365626</v>
      </c>
      <c r="O13" s="5">
        <v>1382909</v>
      </c>
      <c r="P13" s="5">
        <v>1460188</v>
      </c>
      <c r="Q13" s="5">
        <v>897341</v>
      </c>
      <c r="R13" s="5">
        <v>1230726</v>
      </c>
    </row>
    <row r="14" spans="2:20">
      <c r="B14" t="s">
        <v>639</v>
      </c>
      <c r="C14" s="5">
        <v>420877</v>
      </c>
      <c r="D14" s="5">
        <v>421588</v>
      </c>
      <c r="E14" s="5">
        <v>391456</v>
      </c>
      <c r="F14" s="5">
        <v>308375</v>
      </c>
      <c r="G14" s="5">
        <v>298870</v>
      </c>
      <c r="H14" s="5">
        <v>296666</v>
      </c>
      <c r="I14" s="5">
        <v>292075</v>
      </c>
      <c r="J14" s="5">
        <v>334341</v>
      </c>
      <c r="K14" s="5">
        <v>379582</v>
      </c>
      <c r="L14" s="5">
        <v>438925</v>
      </c>
      <c r="M14" s="5">
        <v>384517</v>
      </c>
      <c r="N14" s="5">
        <v>432839</v>
      </c>
      <c r="O14" s="5">
        <v>462355</v>
      </c>
      <c r="P14" s="5">
        <v>456117</v>
      </c>
      <c r="Q14" s="5">
        <v>308798</v>
      </c>
      <c r="R14" s="5">
        <v>374963</v>
      </c>
    </row>
    <row r="15" spans="2:20">
      <c r="B15" t="s">
        <v>640</v>
      </c>
      <c r="C15" s="5">
        <v>93340</v>
      </c>
      <c r="D15" s="5">
        <v>96267</v>
      </c>
      <c r="E15" s="5">
        <v>108160</v>
      </c>
      <c r="F15" s="5">
        <v>94796</v>
      </c>
      <c r="G15" s="5">
        <v>71207</v>
      </c>
      <c r="H15" s="5">
        <v>75871</v>
      </c>
      <c r="I15" s="5">
        <v>71853</v>
      </c>
      <c r="J15" s="5">
        <v>43411</v>
      </c>
      <c r="K15" s="5">
        <v>54939</v>
      </c>
      <c r="L15" s="5">
        <v>58600</v>
      </c>
      <c r="M15" s="5">
        <v>65138</v>
      </c>
      <c r="N15" s="5">
        <v>71988</v>
      </c>
      <c r="O15" s="5">
        <v>85686</v>
      </c>
      <c r="P15" s="5">
        <v>56790</v>
      </c>
      <c r="Q15" s="5">
        <v>51392</v>
      </c>
      <c r="R15" s="5">
        <v>63818</v>
      </c>
    </row>
    <row r="16" spans="2:20">
      <c r="B16" t="s">
        <v>641</v>
      </c>
      <c r="C16" s="5">
        <v>6692183</v>
      </c>
      <c r="D16" s="5">
        <v>6751364</v>
      </c>
      <c r="E16" s="5">
        <v>6058221</v>
      </c>
      <c r="F16" s="5">
        <v>5303888</v>
      </c>
      <c r="G16" s="5">
        <v>5401967</v>
      </c>
      <c r="H16" s="5">
        <v>5366944</v>
      </c>
      <c r="I16" s="5">
        <v>5053909</v>
      </c>
      <c r="J16" s="5">
        <v>5464029</v>
      </c>
      <c r="K16" s="5">
        <v>6136411</v>
      </c>
      <c r="L16" s="5">
        <v>6739438</v>
      </c>
      <c r="M16" s="5">
        <v>7095447</v>
      </c>
      <c r="N16" s="5">
        <v>7546348</v>
      </c>
      <c r="O16" s="5">
        <v>7489841</v>
      </c>
      <c r="P16" s="5">
        <v>7447490</v>
      </c>
      <c r="Q16" s="5">
        <v>6021120</v>
      </c>
      <c r="R16" s="5">
        <v>6680476</v>
      </c>
    </row>
    <row r="17" spans="2:19">
      <c r="B17" t="s">
        <v>642</v>
      </c>
      <c r="C17" s="5">
        <v>2177245</v>
      </c>
      <c r="D17" s="5">
        <v>2220384</v>
      </c>
      <c r="E17" s="5">
        <v>1902605</v>
      </c>
      <c r="F17" s="5">
        <v>1312414</v>
      </c>
      <c r="G17" s="5">
        <v>1228214</v>
      </c>
      <c r="H17" s="5">
        <v>1110163</v>
      </c>
      <c r="I17" s="5">
        <v>1085637</v>
      </c>
      <c r="J17" s="5">
        <v>1134949</v>
      </c>
      <c r="K17" s="5">
        <v>1350331</v>
      </c>
      <c r="L17" s="5">
        <v>1509165</v>
      </c>
      <c r="M17" s="5">
        <v>1713262</v>
      </c>
      <c r="N17" s="5">
        <v>1929250</v>
      </c>
      <c r="O17" s="5">
        <v>2284924</v>
      </c>
      <c r="P17" s="5">
        <v>2159434</v>
      </c>
      <c r="Q17" s="5">
        <v>1545610</v>
      </c>
      <c r="R17" s="5">
        <v>2113341</v>
      </c>
    </row>
    <row r="18" spans="2:19">
      <c r="B18" t="s">
        <v>643</v>
      </c>
      <c r="C18" s="12">
        <v>79.131093290246255</v>
      </c>
      <c r="D18" s="12">
        <v>78.55</v>
      </c>
      <c r="E18" s="12">
        <v>78.476378264876516</v>
      </c>
      <c r="F18" s="5">
        <v>71.417620628826654</v>
      </c>
      <c r="G18" s="12">
        <v>64.358862992776778</v>
      </c>
      <c r="H18" s="12">
        <v>62.874311301041651</v>
      </c>
      <c r="I18" s="12">
        <v>59.274917172896018</v>
      </c>
      <c r="J18" s="12">
        <v>53.334787144559506</v>
      </c>
      <c r="K18" s="12">
        <v>53.271877993326441</v>
      </c>
      <c r="L18" s="12">
        <v>53.39351414650168</v>
      </c>
      <c r="M18" s="12">
        <v>50.576563002870571</v>
      </c>
      <c r="N18" s="12">
        <v>51.67</v>
      </c>
      <c r="O18" s="12">
        <v>52.158350667209078</v>
      </c>
      <c r="P18" s="12">
        <v>49.116047232388375</v>
      </c>
      <c r="Q18" s="12">
        <v>52.920628972279154</v>
      </c>
      <c r="R18" s="12">
        <v>53.360466348181234</v>
      </c>
    </row>
    <row r="20" spans="2:19">
      <c r="B20" t="s">
        <v>650</v>
      </c>
    </row>
    <row r="21" spans="2:19">
      <c r="B21" t="s">
        <v>646</v>
      </c>
    </row>
    <row r="22" spans="2:19">
      <c r="B22" s="3" t="s">
        <v>645</v>
      </c>
    </row>
    <row r="25" spans="2:19">
      <c r="B25" s="2" t="s">
        <v>920</v>
      </c>
    </row>
    <row r="26" spans="2:19">
      <c r="B26" t="s">
        <v>648</v>
      </c>
    </row>
    <row r="27" spans="2:19">
      <c r="C27" s="6">
        <v>2006</v>
      </c>
      <c r="D27" s="6">
        <v>2007</v>
      </c>
      <c r="E27" s="6">
        <v>2008</v>
      </c>
      <c r="F27" s="6">
        <v>2009</v>
      </c>
      <c r="G27" s="6">
        <v>2010</v>
      </c>
      <c r="H27" s="6">
        <v>2011</v>
      </c>
      <c r="I27" s="6">
        <v>2012</v>
      </c>
      <c r="J27" s="6">
        <v>2013</v>
      </c>
      <c r="K27" s="6">
        <v>2014</v>
      </c>
      <c r="L27" s="6">
        <v>2015</v>
      </c>
      <c r="M27" s="6">
        <v>2016</v>
      </c>
      <c r="N27" s="6">
        <v>2017</v>
      </c>
      <c r="O27" s="6">
        <v>2018</v>
      </c>
      <c r="P27" s="6">
        <v>2019</v>
      </c>
      <c r="Q27" s="6">
        <v>2020</v>
      </c>
      <c r="R27" s="6">
        <v>2021</v>
      </c>
      <c r="S27" s="120" t="s">
        <v>898</v>
      </c>
    </row>
    <row r="28" spans="2:19">
      <c r="B28" t="s">
        <v>649</v>
      </c>
      <c r="C28" s="10">
        <v>33.9507303225</v>
      </c>
      <c r="D28" s="10">
        <v>31.556145189999999</v>
      </c>
      <c r="E28" s="10">
        <v>29.088681220000002</v>
      </c>
      <c r="F28" s="10">
        <v>25.208217142499997</v>
      </c>
      <c r="G28" s="10">
        <v>24.73768711</v>
      </c>
      <c r="H28" s="10">
        <v>25.131854535000002</v>
      </c>
      <c r="I28" s="10">
        <v>23.4055862425</v>
      </c>
      <c r="J28" s="10">
        <v>23.136480809999998</v>
      </c>
      <c r="K28" s="10">
        <v>23.99293518</v>
      </c>
      <c r="L28" s="10">
        <v>25.126183510000001</v>
      </c>
      <c r="M28" s="10">
        <v>26.047911169999999</v>
      </c>
      <c r="N28" s="10">
        <v>26.660413264999999</v>
      </c>
      <c r="O28" s="10">
        <v>26.800303457499997</v>
      </c>
      <c r="P28" s="10">
        <v>26.253445625000001</v>
      </c>
      <c r="Q28" s="10">
        <v>24.043090345000003</v>
      </c>
      <c r="R28" s="10">
        <v>25.0646729475</v>
      </c>
      <c r="S28" s="10">
        <v>24.21153069</v>
      </c>
    </row>
    <row r="30" spans="2:19">
      <c r="B30" t="s">
        <v>651</v>
      </c>
    </row>
    <row r="31" spans="2:19">
      <c r="B31" s="3" t="s">
        <v>93</v>
      </c>
    </row>
    <row r="33" spans="2:13">
      <c r="B33" s="2" t="s">
        <v>1097</v>
      </c>
    </row>
    <row r="34" spans="2:13">
      <c r="B34" s="2"/>
    </row>
    <row r="35" spans="2:13">
      <c r="C35" t="s">
        <v>1096</v>
      </c>
      <c r="D35" t="s">
        <v>1093</v>
      </c>
      <c r="E35" t="s">
        <v>1094</v>
      </c>
      <c r="F35" t="s">
        <v>634</v>
      </c>
      <c r="G35" t="s">
        <v>635</v>
      </c>
      <c r="H35" t="s">
        <v>636</v>
      </c>
      <c r="I35" t="s">
        <v>637</v>
      </c>
      <c r="J35" t="s">
        <v>638</v>
      </c>
      <c r="K35" t="s">
        <v>639</v>
      </c>
      <c r="L35" t="s">
        <v>640</v>
      </c>
      <c r="M35" t="s">
        <v>1095</v>
      </c>
    </row>
    <row r="36" spans="2:13" s="153" customFormat="1">
      <c r="B36" s="153">
        <v>2019</v>
      </c>
      <c r="C36" s="153">
        <f>SUM(C37:C41)</f>
        <v>8979868</v>
      </c>
      <c r="D36" s="153">
        <f t="shared" ref="D36:M36" si="0">SUM(D37:D41)</f>
        <v>889007</v>
      </c>
      <c r="E36" s="153">
        <f t="shared" si="0"/>
        <v>8090861</v>
      </c>
      <c r="F36" s="153">
        <f t="shared" si="0"/>
        <v>2457765</v>
      </c>
      <c r="G36" s="153">
        <f t="shared" si="0"/>
        <v>375140</v>
      </c>
      <c r="H36" s="153">
        <f t="shared" si="0"/>
        <v>613265</v>
      </c>
      <c r="I36" s="153">
        <f t="shared" si="0"/>
        <v>757405</v>
      </c>
      <c r="J36" s="153">
        <f t="shared" si="0"/>
        <v>636337</v>
      </c>
      <c r="K36" s="153">
        <f t="shared" si="0"/>
        <v>194620</v>
      </c>
      <c r="L36" s="153">
        <f t="shared" si="0"/>
        <v>22409</v>
      </c>
      <c r="M36" s="153">
        <f t="shared" si="0"/>
        <v>3033920</v>
      </c>
    </row>
    <row r="37" spans="2:13">
      <c r="B37" s="90" t="s">
        <v>713</v>
      </c>
      <c r="C37">
        <v>1858077</v>
      </c>
      <c r="D37">
        <v>181348</v>
      </c>
      <c r="E37">
        <v>1676729</v>
      </c>
      <c r="F37" s="5">
        <v>471782</v>
      </c>
      <c r="G37" s="5">
        <v>77056</v>
      </c>
      <c r="H37" s="5">
        <v>159207</v>
      </c>
      <c r="I37" s="5">
        <v>143080</v>
      </c>
      <c r="J37" s="5">
        <v>111919</v>
      </c>
      <c r="K37" s="5">
        <v>38484</v>
      </c>
      <c r="L37" s="5">
        <v>5557</v>
      </c>
      <c r="M37" s="5">
        <v>669644</v>
      </c>
    </row>
    <row r="38" spans="2:13">
      <c r="B38" s="90" t="s">
        <v>911</v>
      </c>
      <c r="C38">
        <v>1571017</v>
      </c>
      <c r="D38">
        <v>168697</v>
      </c>
      <c r="E38">
        <v>1402320</v>
      </c>
      <c r="F38" s="5">
        <v>395311</v>
      </c>
      <c r="G38" s="5">
        <v>61573</v>
      </c>
      <c r="H38" s="5">
        <v>110044</v>
      </c>
      <c r="I38" s="5">
        <v>138561</v>
      </c>
      <c r="J38" s="5">
        <v>106872</v>
      </c>
      <c r="K38" s="5">
        <v>36565</v>
      </c>
      <c r="L38" s="5">
        <v>3970</v>
      </c>
      <c r="M38" s="5">
        <v>549424</v>
      </c>
    </row>
    <row r="39" spans="2:13">
      <c r="B39" s="90" t="s">
        <v>912</v>
      </c>
      <c r="C39">
        <v>1709848</v>
      </c>
      <c r="D39">
        <v>179821</v>
      </c>
      <c r="E39">
        <v>1530027</v>
      </c>
      <c r="F39" s="5">
        <v>461292</v>
      </c>
      <c r="G39" s="5">
        <v>67678</v>
      </c>
      <c r="H39" s="5">
        <v>108990</v>
      </c>
      <c r="I39" s="5">
        <v>147043</v>
      </c>
      <c r="J39" s="5">
        <v>115322</v>
      </c>
      <c r="K39" s="5">
        <v>45231</v>
      </c>
      <c r="L39" s="5">
        <v>4069</v>
      </c>
      <c r="M39" s="5">
        <v>580402</v>
      </c>
    </row>
    <row r="40" spans="2:13">
      <c r="B40" s="90" t="s">
        <v>913</v>
      </c>
      <c r="C40" s="86">
        <v>1765185</v>
      </c>
      <c r="D40" s="86">
        <v>174980</v>
      </c>
      <c r="E40" s="86">
        <f>SUM(F40:M40)</f>
        <v>1590205</v>
      </c>
      <c r="F40">
        <v>505918</v>
      </c>
      <c r="G40">
        <v>85241</v>
      </c>
      <c r="H40">
        <v>109146</v>
      </c>
      <c r="I40">
        <v>157530</v>
      </c>
      <c r="J40">
        <v>132480</v>
      </c>
      <c r="K40">
        <v>41072</v>
      </c>
      <c r="L40">
        <v>4458</v>
      </c>
      <c r="M40">
        <v>554360</v>
      </c>
    </row>
    <row r="41" spans="2:13">
      <c r="B41" s="90" t="s">
        <v>914</v>
      </c>
      <c r="C41">
        <v>2075741</v>
      </c>
      <c r="D41">
        <v>184161</v>
      </c>
      <c r="E41">
        <v>1891580</v>
      </c>
      <c r="F41">
        <v>623462</v>
      </c>
      <c r="G41">
        <v>83592</v>
      </c>
      <c r="H41">
        <v>125878</v>
      </c>
      <c r="I41">
        <v>171191</v>
      </c>
      <c r="J41">
        <v>169744</v>
      </c>
      <c r="K41">
        <v>33268</v>
      </c>
      <c r="L41">
        <v>4355</v>
      </c>
      <c r="M41">
        <v>680090</v>
      </c>
    </row>
    <row r="42" spans="2:13">
      <c r="B42" s="90"/>
    </row>
    <row r="43" spans="2:13">
      <c r="B43" s="90"/>
      <c r="C43" t="s">
        <v>1096</v>
      </c>
      <c r="D43" t="s">
        <v>1093</v>
      </c>
      <c r="E43" t="s">
        <v>1094</v>
      </c>
      <c r="F43" t="s">
        <v>634</v>
      </c>
      <c r="G43" t="s">
        <v>635</v>
      </c>
      <c r="H43" t="s">
        <v>636</v>
      </c>
      <c r="I43" t="s">
        <v>637</v>
      </c>
      <c r="J43" t="s">
        <v>638</v>
      </c>
      <c r="K43" t="s">
        <v>639</v>
      </c>
      <c r="L43" t="s">
        <v>640</v>
      </c>
      <c r="M43" t="s">
        <v>1095</v>
      </c>
    </row>
    <row r="44" spans="2:13" s="153" customFormat="1">
      <c r="B44" s="153">
        <v>2022</v>
      </c>
      <c r="C44" s="153">
        <f>SUM(C45:C49)</f>
        <v>7802918</v>
      </c>
      <c r="D44" s="153">
        <f t="shared" ref="D44:M44" si="1">SUM(D45:D49)</f>
        <v>2498263</v>
      </c>
      <c r="E44" s="153">
        <f t="shared" si="1"/>
        <v>5304655</v>
      </c>
      <c r="F44" s="153">
        <f t="shared" si="1"/>
        <v>1545714</v>
      </c>
      <c r="G44" s="153">
        <f t="shared" si="1"/>
        <v>367422</v>
      </c>
      <c r="H44" s="153">
        <f t="shared" si="1"/>
        <v>485569</v>
      </c>
      <c r="I44" s="153">
        <f t="shared" si="1"/>
        <v>681756</v>
      </c>
      <c r="J44" s="153">
        <f t="shared" si="1"/>
        <v>516850</v>
      </c>
      <c r="K44" s="153">
        <f t="shared" si="1"/>
        <v>92410</v>
      </c>
      <c r="L44" s="153">
        <f t="shared" si="1"/>
        <v>20082</v>
      </c>
      <c r="M44" s="153">
        <f t="shared" si="1"/>
        <v>1594852</v>
      </c>
    </row>
    <row r="45" spans="2:13">
      <c r="B45" s="90" t="s">
        <v>713</v>
      </c>
      <c r="C45">
        <v>1596332</v>
      </c>
      <c r="D45">
        <v>238672</v>
      </c>
      <c r="E45" s="5">
        <v>1357660</v>
      </c>
      <c r="F45" s="5">
        <v>335931</v>
      </c>
      <c r="G45" s="5">
        <v>81254</v>
      </c>
      <c r="H45" s="5">
        <v>133116</v>
      </c>
      <c r="I45" s="5">
        <v>141943</v>
      </c>
      <c r="J45" s="5">
        <v>104066</v>
      </c>
      <c r="K45" s="5">
        <v>24771</v>
      </c>
      <c r="L45" s="5">
        <v>4012</v>
      </c>
      <c r="M45" s="5">
        <v>532567</v>
      </c>
    </row>
    <row r="46" spans="2:13">
      <c r="B46" s="90" t="s">
        <v>911</v>
      </c>
      <c r="C46">
        <v>1444057</v>
      </c>
      <c r="D46" s="5">
        <v>316841</v>
      </c>
      <c r="E46" s="5">
        <v>1127216</v>
      </c>
      <c r="F46" s="5">
        <v>270036</v>
      </c>
      <c r="G46" s="5">
        <v>63221</v>
      </c>
      <c r="H46" s="5">
        <v>88252</v>
      </c>
      <c r="I46" s="5">
        <v>147821</v>
      </c>
      <c r="J46" s="5">
        <v>114045</v>
      </c>
      <c r="K46" s="5">
        <v>20214</v>
      </c>
      <c r="L46" s="5">
        <v>3493</v>
      </c>
      <c r="M46" s="5">
        <v>420134</v>
      </c>
    </row>
    <row r="47" spans="2:13">
      <c r="B47" s="90" t="s">
        <v>912</v>
      </c>
      <c r="C47">
        <v>1671841</v>
      </c>
      <c r="D47" s="5">
        <v>513677</v>
      </c>
      <c r="E47" s="5">
        <v>1158164</v>
      </c>
      <c r="F47" s="5">
        <v>306100</v>
      </c>
      <c r="G47" s="5">
        <v>63325</v>
      </c>
      <c r="H47" s="5">
        <v>92644</v>
      </c>
      <c r="I47" s="5">
        <v>134530</v>
      </c>
      <c r="J47" s="5">
        <v>136803</v>
      </c>
      <c r="K47" s="5">
        <v>20142</v>
      </c>
      <c r="L47" s="5">
        <v>4836</v>
      </c>
      <c r="M47" s="5">
        <v>399784</v>
      </c>
    </row>
    <row r="48" spans="2:13">
      <c r="B48" s="90" t="s">
        <v>913</v>
      </c>
      <c r="C48" s="86">
        <v>1450093</v>
      </c>
      <c r="D48" s="86">
        <v>698646</v>
      </c>
      <c r="E48">
        <f>SUM(F48:M48)</f>
        <v>751447</v>
      </c>
      <c r="F48">
        <v>273121</v>
      </c>
      <c r="G48">
        <v>73484</v>
      </c>
      <c r="H48">
        <v>76065</v>
      </c>
      <c r="I48">
        <v>115724</v>
      </c>
      <c r="J48">
        <v>76445</v>
      </c>
      <c r="K48">
        <v>12861</v>
      </c>
      <c r="L48">
        <v>3502</v>
      </c>
      <c r="M48">
        <v>120245</v>
      </c>
    </row>
    <row r="49" spans="2:13">
      <c r="B49" s="90" t="s">
        <v>914</v>
      </c>
      <c r="C49" s="86">
        <v>1640595</v>
      </c>
      <c r="D49" s="86">
        <v>730427</v>
      </c>
      <c r="E49">
        <v>910168</v>
      </c>
      <c r="F49">
        <v>360526</v>
      </c>
      <c r="G49">
        <v>86138</v>
      </c>
      <c r="H49">
        <v>95492</v>
      </c>
      <c r="I49">
        <v>141738</v>
      </c>
      <c r="J49">
        <v>85491</v>
      </c>
      <c r="K49">
        <v>14422</v>
      </c>
      <c r="L49">
        <v>4239</v>
      </c>
      <c r="M49">
        <v>122122</v>
      </c>
    </row>
    <row r="50" spans="2:13">
      <c r="C50" s="86"/>
      <c r="D50" s="86"/>
    </row>
    <row r="51" spans="2:13">
      <c r="B51" s="90" t="s">
        <v>1098</v>
      </c>
      <c r="C51" s="86">
        <f>C44-C36</f>
        <v>-1176950</v>
      </c>
      <c r="D51" s="86">
        <f t="shared" ref="D51:M51" si="2">D44-D36</f>
        <v>1609256</v>
      </c>
      <c r="E51">
        <f t="shared" si="2"/>
        <v>-2786206</v>
      </c>
      <c r="F51">
        <f t="shared" si="2"/>
        <v>-912051</v>
      </c>
      <c r="G51">
        <f t="shared" si="2"/>
        <v>-7718</v>
      </c>
      <c r="H51">
        <f t="shared" si="2"/>
        <v>-127696</v>
      </c>
      <c r="I51">
        <f t="shared" si="2"/>
        <v>-75649</v>
      </c>
      <c r="J51">
        <f t="shared" si="2"/>
        <v>-119487</v>
      </c>
      <c r="K51">
        <f t="shared" si="2"/>
        <v>-102210</v>
      </c>
      <c r="L51">
        <f t="shared" si="2"/>
        <v>-2327</v>
      </c>
      <c r="M51">
        <f t="shared" si="2"/>
        <v>-1439068</v>
      </c>
    </row>
    <row r="52" spans="2:13">
      <c r="C52" s="86"/>
      <c r="D52" s="86"/>
    </row>
    <row r="55" spans="2:13">
      <c r="B55" t="s">
        <v>1118</v>
      </c>
    </row>
  </sheetData>
  <hyperlinks>
    <hyperlink ref="B31" r:id="rId1" location="!tabs-1254736030639; " xr:uid="{00000000-0004-0000-1F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1:L60"/>
  <sheetViews>
    <sheetView workbookViewId="0"/>
  </sheetViews>
  <sheetFormatPr baseColWidth="10" defaultColWidth="10.796875" defaultRowHeight="15.6"/>
  <cols>
    <col min="3" max="3" width="22.296875" customWidth="1"/>
    <col min="4" max="4" width="15.296875" customWidth="1"/>
    <col min="5" max="5" width="14.5" customWidth="1"/>
  </cols>
  <sheetData>
    <row r="1" spans="1:12">
      <c r="A1" s="3" t="s">
        <v>833</v>
      </c>
    </row>
    <row r="3" spans="1:12" ht="18">
      <c r="B3" s="142" t="s">
        <v>1012</v>
      </c>
      <c r="C3" s="18"/>
      <c r="D3" s="18"/>
      <c r="E3" s="18"/>
    </row>
    <row r="4" spans="1:12">
      <c r="C4" s="5"/>
      <c r="D4" s="5"/>
      <c r="E4" s="10"/>
      <c r="J4" s="2"/>
    </row>
    <row r="5" spans="1:12">
      <c r="B5" t="s">
        <v>632</v>
      </c>
      <c r="C5" s="5" t="s">
        <v>1001</v>
      </c>
      <c r="D5" s="5" t="s">
        <v>1002</v>
      </c>
      <c r="E5" s="10" t="s">
        <v>1003</v>
      </c>
      <c r="F5" t="s">
        <v>1004</v>
      </c>
      <c r="G5" t="s">
        <v>1005</v>
      </c>
      <c r="H5" t="s">
        <v>1006</v>
      </c>
      <c r="I5" t="s">
        <v>1007</v>
      </c>
      <c r="J5" t="s">
        <v>1008</v>
      </c>
      <c r="K5" t="s">
        <v>1009</v>
      </c>
      <c r="L5" t="s">
        <v>1010</v>
      </c>
    </row>
    <row r="6" spans="1:12">
      <c r="A6" t="s">
        <v>1011</v>
      </c>
      <c r="B6">
        <v>-1176950</v>
      </c>
      <c r="C6" s="5">
        <v>1609256</v>
      </c>
      <c r="D6" s="5">
        <v>-2786206</v>
      </c>
      <c r="E6" s="10">
        <v>-912051</v>
      </c>
      <c r="F6">
        <v>-7718</v>
      </c>
      <c r="G6">
        <v>-127696</v>
      </c>
      <c r="H6">
        <v>-75649</v>
      </c>
      <c r="I6">
        <v>-119487</v>
      </c>
      <c r="J6">
        <v>-102210</v>
      </c>
      <c r="K6">
        <v>-2327</v>
      </c>
      <c r="L6">
        <v>-1439068</v>
      </c>
    </row>
    <row r="7" spans="1:12">
      <c r="C7" s="5"/>
      <c r="D7" s="5"/>
      <c r="E7" s="10"/>
    </row>
    <row r="8" spans="1:12">
      <c r="C8" s="5"/>
      <c r="D8" s="5"/>
      <c r="E8" s="10"/>
    </row>
    <row r="9" spans="1:12">
      <c r="C9" s="5"/>
      <c r="D9" s="5"/>
      <c r="E9" s="10"/>
    </row>
    <row r="10" spans="1:12">
      <c r="C10" s="5"/>
      <c r="D10" s="5"/>
      <c r="E10" s="10"/>
    </row>
    <row r="11" spans="1:12">
      <c r="C11" s="5"/>
      <c r="D11" s="5"/>
      <c r="E11" s="10"/>
    </row>
    <row r="12" spans="1:12">
      <c r="C12" s="5"/>
      <c r="D12" s="5"/>
      <c r="E12" s="10"/>
    </row>
    <row r="13" spans="1:12">
      <c r="C13" s="5"/>
      <c r="D13" s="5"/>
      <c r="E13" s="10"/>
    </row>
    <row r="14" spans="1:12">
      <c r="C14" s="5"/>
      <c r="D14" s="5"/>
      <c r="E14" s="10"/>
    </row>
    <row r="15" spans="1:12">
      <c r="C15" s="5"/>
      <c r="D15" s="5"/>
      <c r="E15" s="10"/>
    </row>
    <row r="16" spans="1:12">
      <c r="C16" s="5"/>
      <c r="D16" s="5"/>
      <c r="E16" s="10"/>
    </row>
    <row r="17" spans="1:5">
      <c r="C17" s="5"/>
      <c r="D17" s="5"/>
      <c r="E17" s="10"/>
    </row>
    <row r="18" spans="1:5">
      <c r="C18" s="5"/>
      <c r="D18" s="5"/>
      <c r="E18" s="10"/>
    </row>
    <row r="19" spans="1:5">
      <c r="C19" s="5"/>
      <c r="D19" s="5"/>
      <c r="E19" s="10"/>
    </row>
    <row r="20" spans="1:5">
      <c r="E20" s="10"/>
    </row>
    <row r="32" spans="1:5" ht="18">
      <c r="A32" s="142" t="s">
        <v>1016</v>
      </c>
    </row>
    <row r="33" spans="1:6" ht="18">
      <c r="A33" s="142" t="s">
        <v>1017</v>
      </c>
    </row>
    <row r="37" spans="1:6">
      <c r="B37" t="s">
        <v>713</v>
      </c>
      <c r="C37" t="s">
        <v>911</v>
      </c>
      <c r="D37" t="s">
        <v>912</v>
      </c>
      <c r="E37" t="s">
        <v>913</v>
      </c>
      <c r="F37" t="s">
        <v>1013</v>
      </c>
    </row>
    <row r="38" spans="1:6">
      <c r="A38" s="143">
        <v>2014</v>
      </c>
      <c r="B38" s="144">
        <v>57.756047459192239</v>
      </c>
      <c r="C38" s="144">
        <v>58.481896592983581</v>
      </c>
      <c r="D38" s="145">
        <v>54.601519321134816</v>
      </c>
      <c r="E38" s="146">
        <v>54.73</v>
      </c>
    </row>
    <row r="39" spans="1:6">
      <c r="A39" s="143">
        <v>2015</v>
      </c>
      <c r="B39" s="144">
        <v>56.680634219920833</v>
      </c>
      <c r="C39" s="144">
        <v>58.279856892314207</v>
      </c>
      <c r="D39" s="144">
        <v>56.279886711023195</v>
      </c>
      <c r="E39" s="146">
        <v>55.43</v>
      </c>
      <c r="F39" t="s">
        <v>1014</v>
      </c>
    </row>
    <row r="40" spans="1:6">
      <c r="A40" s="143">
        <v>2016</v>
      </c>
      <c r="B40" s="144">
        <v>54.898754930033682</v>
      </c>
      <c r="C40" s="144">
        <v>54.220330375316571</v>
      </c>
      <c r="D40" s="144">
        <v>50.87364996126572</v>
      </c>
      <c r="E40" s="147">
        <v>53</v>
      </c>
      <c r="F40" t="s">
        <v>1014</v>
      </c>
    </row>
    <row r="41" spans="1:6">
      <c r="A41" s="143">
        <v>2017</v>
      </c>
      <c r="B41" s="144">
        <v>54.634818055050602</v>
      </c>
      <c r="C41" s="144">
        <v>55.543795634726436</v>
      </c>
      <c r="D41" s="144">
        <v>54.761771553801296</v>
      </c>
      <c r="E41" s="146">
        <v>53.52</v>
      </c>
    </row>
    <row r="42" spans="1:6">
      <c r="A42" s="143">
        <v>2018</v>
      </c>
      <c r="B42" s="144">
        <v>56.918730480290371</v>
      </c>
      <c r="C42" s="144">
        <v>55.927296464780397</v>
      </c>
      <c r="D42" s="144">
        <v>54.564327817192641</v>
      </c>
      <c r="E42" s="146">
        <v>51.92</v>
      </c>
      <c r="F42" t="s">
        <v>1014</v>
      </c>
    </row>
    <row r="43" spans="1:6">
      <c r="A43" s="143">
        <v>2019</v>
      </c>
      <c r="B43" s="144">
        <v>50.929955266933774</v>
      </c>
      <c r="C43" s="144">
        <v>53.432307104265938</v>
      </c>
      <c r="D43" s="144">
        <v>52.808477030406742</v>
      </c>
      <c r="E43" s="146">
        <v>50.94</v>
      </c>
    </row>
    <row r="44" spans="1:6">
      <c r="A44" s="143">
        <v>2020</v>
      </c>
      <c r="B44" s="144">
        <v>50.304960967528437</v>
      </c>
      <c r="C44" s="144">
        <v>52.655092686488459</v>
      </c>
      <c r="D44" s="144">
        <v>51.242996778080077</v>
      </c>
      <c r="E44" s="146">
        <v>45.21</v>
      </c>
    </row>
    <row r="45" spans="1:6">
      <c r="A45" s="143">
        <v>2021</v>
      </c>
      <c r="B45" s="144">
        <v>53.739178372711635</v>
      </c>
      <c r="C45" s="144">
        <v>56.129536515145368</v>
      </c>
      <c r="D45" s="144">
        <v>55.307630077370824</v>
      </c>
      <c r="E45" s="146">
        <v>54.48</v>
      </c>
      <c r="F45" t="s">
        <v>1014</v>
      </c>
    </row>
    <row r="46" spans="1:6">
      <c r="A46" s="143">
        <v>2022</v>
      </c>
      <c r="B46" s="144">
        <v>52.206272505038825</v>
      </c>
      <c r="C46" s="148">
        <v>57.832524374824985</v>
      </c>
      <c r="D46" s="144">
        <v>60.631173026714841</v>
      </c>
      <c r="E46" s="146">
        <v>47.22</v>
      </c>
    </row>
    <row r="47" spans="1:6">
      <c r="A47" s="143"/>
    </row>
    <row r="48" spans="1:6">
      <c r="A48" s="143"/>
    </row>
    <row r="49" spans="1:4">
      <c r="A49" s="143"/>
      <c r="B49" t="s">
        <v>1015</v>
      </c>
    </row>
    <row r="50" spans="1:4">
      <c r="B50" t="s">
        <v>713</v>
      </c>
      <c r="C50" t="s">
        <v>911</v>
      </c>
      <c r="D50" t="s">
        <v>912</v>
      </c>
    </row>
    <row r="60" spans="1:4">
      <c r="A60" t="s">
        <v>1118</v>
      </c>
    </row>
  </sheetData>
  <hyperlinks>
    <hyperlink ref="A1" location="Indice!A1" display="Volver índice" xr:uid="{00000000-0004-0000-20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3:C5"/>
  <sheetViews>
    <sheetView workbookViewId="0"/>
  </sheetViews>
  <sheetFormatPr baseColWidth="10" defaultRowHeight="15.6"/>
  <sheetData>
    <row r="3" spans="2:3" ht="21">
      <c r="B3" s="11" t="s">
        <v>613</v>
      </c>
    </row>
    <row r="5" spans="2:3">
      <c r="C5" t="s">
        <v>614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39997558519241921"/>
  </sheetPr>
  <dimension ref="A1:G30"/>
  <sheetViews>
    <sheetView workbookViewId="0">
      <selection activeCell="A30" sqref="A30"/>
    </sheetView>
  </sheetViews>
  <sheetFormatPr baseColWidth="10" defaultRowHeight="15.6"/>
  <sheetData>
    <row r="1" spans="1:7">
      <c r="A1" s="2" t="s">
        <v>1099</v>
      </c>
    </row>
    <row r="3" spans="1:7">
      <c r="B3" s="2" t="s">
        <v>1019</v>
      </c>
      <c r="C3" s="2"/>
      <c r="D3" s="2"/>
    </row>
    <row r="4" spans="1:7">
      <c r="B4" t="s">
        <v>1021</v>
      </c>
      <c r="C4" t="s">
        <v>1022</v>
      </c>
      <c r="D4" t="s">
        <v>1023</v>
      </c>
      <c r="E4" t="s">
        <v>1024</v>
      </c>
      <c r="F4" t="s">
        <v>1025</v>
      </c>
      <c r="G4" t="s">
        <v>1026</v>
      </c>
    </row>
    <row r="5" spans="1:7">
      <c r="A5">
        <v>2014</v>
      </c>
      <c r="B5" s="12">
        <v>57.659847410708252</v>
      </c>
      <c r="C5" s="12">
        <v>33.029987364603528</v>
      </c>
      <c r="D5" s="12">
        <v>9.3101652246882143</v>
      </c>
      <c r="E5" s="12">
        <v>55.299173922750612</v>
      </c>
      <c r="F5" s="12">
        <v>30.757981692342039</v>
      </c>
      <c r="G5" s="12">
        <v>13.942844384907346</v>
      </c>
    </row>
    <row r="6" spans="1:7">
      <c r="A6">
        <v>2015</v>
      </c>
      <c r="B6" s="12">
        <v>59.284993751787894</v>
      </c>
      <c r="C6" s="12">
        <v>31.315963805537571</v>
      </c>
      <c r="D6" s="12">
        <v>9.3990424426745367</v>
      </c>
      <c r="E6" s="12">
        <v>55.41882024776438</v>
      </c>
      <c r="F6" s="12">
        <v>30.332970008086917</v>
      </c>
      <c r="G6" s="12">
        <v>14.248209744148705</v>
      </c>
    </row>
    <row r="7" spans="1:7">
      <c r="A7">
        <v>2016</v>
      </c>
      <c r="B7" s="12">
        <f>+(B6+B8)/2</f>
        <v>58.797517512224339</v>
      </c>
      <c r="C7" s="12">
        <f t="shared" ref="C7:G7" si="0">+(C6+C8)/2</f>
        <v>31.187800094085855</v>
      </c>
      <c r="D7" s="12">
        <f t="shared" si="0"/>
        <v>10.01468239368981</v>
      </c>
      <c r="E7" s="12">
        <f t="shared" si="0"/>
        <v>55.184085613828742</v>
      </c>
      <c r="F7" s="12">
        <f t="shared" si="0"/>
        <v>29.928001929469779</v>
      </c>
      <c r="G7" s="12">
        <f t="shared" si="0"/>
        <v>14.887912456701484</v>
      </c>
    </row>
    <row r="8" spans="1:7">
      <c r="A8">
        <v>2017</v>
      </c>
      <c r="B8" s="12">
        <v>58.310041272660783</v>
      </c>
      <c r="C8" s="12">
        <v>31.059636382634139</v>
      </c>
      <c r="D8" s="12">
        <v>10.630322344705084</v>
      </c>
      <c r="E8" s="12">
        <v>54.949350979893111</v>
      </c>
      <c r="F8" s="12">
        <v>29.523033850852638</v>
      </c>
      <c r="G8" s="12">
        <v>15.527615169254263</v>
      </c>
    </row>
    <row r="9" spans="1:7">
      <c r="A9">
        <v>2018</v>
      </c>
      <c r="B9" s="12">
        <v>58.411424245313825</v>
      </c>
      <c r="C9" s="12">
        <v>29.687838622710366</v>
      </c>
      <c r="D9" s="12">
        <v>11.900737131975808</v>
      </c>
      <c r="E9" s="12">
        <v>55.983313269127876</v>
      </c>
      <c r="F9" s="12">
        <v>28.680945692883896</v>
      </c>
      <c r="G9" s="12">
        <v>15.33574103798823</v>
      </c>
    </row>
    <row r="10" spans="1:7">
      <c r="A10">
        <v>2019</v>
      </c>
      <c r="B10" s="12">
        <v>59.652342325648121</v>
      </c>
      <c r="C10" s="12">
        <v>28.470748575834921</v>
      </c>
      <c r="D10" s="12">
        <v>11.876909098516956</v>
      </c>
      <c r="E10" s="12">
        <v>54.830424641745402</v>
      </c>
      <c r="F10" s="12">
        <v>26.62927568587946</v>
      </c>
      <c r="G10" s="12">
        <v>18.540299672375145</v>
      </c>
    </row>
    <row r="11" spans="1:7">
      <c r="A11">
        <v>2020</v>
      </c>
      <c r="B11" s="12">
        <v>60.058252034438823</v>
      </c>
      <c r="C11" s="12">
        <v>27.342722878082</v>
      </c>
      <c r="D11" s="12">
        <v>12.599025087479184</v>
      </c>
      <c r="E11" s="12">
        <v>57.967930466057247</v>
      </c>
      <c r="F11" s="12">
        <v>19.649333133523154</v>
      </c>
      <c r="G11" s="12">
        <v>22.382736400419599</v>
      </c>
    </row>
    <row r="12" spans="1:7">
      <c r="A12">
        <v>2021</v>
      </c>
      <c r="B12" s="12">
        <v>63.141627606931131</v>
      </c>
      <c r="C12" s="12">
        <v>25.609168558409955</v>
      </c>
      <c r="D12" s="12">
        <v>11.249203834658914</v>
      </c>
      <c r="E12" s="12">
        <v>61.975894135259466</v>
      </c>
      <c r="F12" s="12">
        <v>24.702501283970584</v>
      </c>
      <c r="G12" s="12">
        <v>13.321604580769945</v>
      </c>
    </row>
    <row r="13" spans="1:7">
      <c r="A13">
        <v>2022</v>
      </c>
      <c r="B13" s="12">
        <v>52.789135702110542</v>
      </c>
      <c r="C13" s="12">
        <v>26.917875170488131</v>
      </c>
      <c r="D13" s="12">
        <v>20.292989127401327</v>
      </c>
      <c r="E13" s="12">
        <v>36.613271419019156</v>
      </c>
      <c r="F13" s="12">
        <v>22.977111588074866</v>
      </c>
      <c r="G13" s="12">
        <v>40.409616992905981</v>
      </c>
    </row>
    <row r="16" spans="1:7">
      <c r="B16" s="2" t="s">
        <v>1020</v>
      </c>
    </row>
    <row r="17" spans="1:7">
      <c r="B17" t="s">
        <v>1021</v>
      </c>
      <c r="C17" t="s">
        <v>1022</v>
      </c>
      <c r="D17" t="s">
        <v>1023</v>
      </c>
      <c r="E17" t="s">
        <v>1024</v>
      </c>
      <c r="F17" t="s">
        <v>1025</v>
      </c>
      <c r="G17" t="s">
        <v>1026</v>
      </c>
    </row>
    <row r="18" spans="1:7">
      <c r="A18" s="12">
        <v>2014</v>
      </c>
      <c r="B18" s="12">
        <v>57.645874268062599</v>
      </c>
      <c r="C18" s="12">
        <v>39.162438781195931</v>
      </c>
      <c r="D18" s="12">
        <v>3.1916869507414689</v>
      </c>
      <c r="E18" s="12">
        <v>57.452861596198666</v>
      </c>
      <c r="F18" s="12">
        <v>38.700402530189763</v>
      </c>
      <c r="G18" s="12">
        <v>3.846735873611574</v>
      </c>
    </row>
    <row r="19" spans="1:7">
      <c r="A19" s="12">
        <v>2015</v>
      </c>
      <c r="B19" s="12">
        <v>59.656691988080745</v>
      </c>
      <c r="C19" s="12">
        <v>36.122046417929241</v>
      </c>
      <c r="D19" s="12">
        <v>4.2212615939900111</v>
      </c>
      <c r="E19" s="12">
        <v>58.459198657436538</v>
      </c>
      <c r="F19" s="12">
        <v>36.333123557793165</v>
      </c>
      <c r="G19" s="12">
        <v>5.2076777847702962</v>
      </c>
    </row>
    <row r="20" spans="1:7">
      <c r="A20" s="12">
        <v>2016</v>
      </c>
      <c r="B20" s="12">
        <f t="shared" ref="B20:G20" si="1">+(B19+B21)/2</f>
        <v>61.579554141393984</v>
      </c>
      <c r="C20" s="12">
        <f t="shared" si="1"/>
        <v>34.288835395394159</v>
      </c>
      <c r="D20" s="12">
        <f t="shared" si="1"/>
        <v>4.1316104632118602</v>
      </c>
      <c r="E20" s="12">
        <f t="shared" si="1"/>
        <v>60.966818200258771</v>
      </c>
      <c r="F20" s="12">
        <f t="shared" si="1"/>
        <v>34.242318500614637</v>
      </c>
      <c r="G20" s="12">
        <f t="shared" si="1"/>
        <v>4.7908632991265945</v>
      </c>
    </row>
    <row r="21" spans="1:7">
      <c r="A21" s="12">
        <v>2017</v>
      </c>
      <c r="B21" s="12">
        <v>63.502416294707217</v>
      </c>
      <c r="C21" s="12">
        <v>32.45562437285907</v>
      </c>
      <c r="D21" s="12">
        <v>4.0419593324337102</v>
      </c>
      <c r="E21" s="12">
        <v>63.474437743081005</v>
      </c>
      <c r="F21" s="12">
        <v>32.151513443436109</v>
      </c>
      <c r="G21" s="12">
        <v>4.3740488134828928</v>
      </c>
    </row>
    <row r="22" spans="1:7">
      <c r="A22" s="12">
        <v>2018</v>
      </c>
      <c r="B22" s="12">
        <v>64.651083923809324</v>
      </c>
      <c r="C22" s="12">
        <v>31.10005806275916</v>
      </c>
      <c r="D22" s="12">
        <v>4.2488580134315095</v>
      </c>
      <c r="E22" s="12">
        <v>62.764970380415384</v>
      </c>
      <c r="F22" s="12">
        <v>31.46242238241382</v>
      </c>
      <c r="G22" s="12">
        <v>5.7726072371707948</v>
      </c>
    </row>
    <row r="23" spans="1:7">
      <c r="A23" s="12">
        <v>2019</v>
      </c>
      <c r="B23" s="12">
        <v>65.953687962147427</v>
      </c>
      <c r="C23" s="12">
        <v>30.3783208045718</v>
      </c>
      <c r="D23" s="12">
        <v>3.6679912332807603</v>
      </c>
      <c r="E23" s="12">
        <v>65.513249888105193</v>
      </c>
      <c r="F23" s="12">
        <v>29.446082138502618</v>
      </c>
      <c r="G23" s="12">
        <v>5.0406679733921873</v>
      </c>
    </row>
    <row r="24" spans="1:7">
      <c r="A24" s="12">
        <v>2020</v>
      </c>
      <c r="B24" s="12">
        <v>65.450996008197279</v>
      </c>
      <c r="C24" s="12">
        <v>30.33867192432086</v>
      </c>
      <c r="D24" s="12">
        <v>4.2103320674818621</v>
      </c>
      <c r="E24" s="12">
        <v>70.716984071347895</v>
      </c>
      <c r="F24" s="12">
        <v>23.526891770845502</v>
      </c>
      <c r="G24" s="12">
        <v>5.7561241578065978</v>
      </c>
    </row>
    <row r="25" spans="1:7">
      <c r="A25" s="12">
        <v>2021</v>
      </c>
      <c r="B25" s="12">
        <v>65.373317069382196</v>
      </c>
      <c r="C25" s="12">
        <v>28.723234150642561</v>
      </c>
      <c r="D25" s="12">
        <v>5.9034487799752382</v>
      </c>
      <c r="E25" s="12">
        <v>63.273939945154133</v>
      </c>
      <c r="F25" s="12">
        <v>29.560268441578131</v>
      </c>
      <c r="G25" s="12">
        <v>7.1657916132677384</v>
      </c>
    </row>
    <row r="26" spans="1:7">
      <c r="A26" s="12">
        <v>2022</v>
      </c>
      <c r="B26" s="12">
        <v>57.135568926283739</v>
      </c>
      <c r="C26" s="12">
        <v>32.546745811299978</v>
      </c>
      <c r="D26" s="12">
        <v>10.317685262416287</v>
      </c>
      <c r="E26" s="12">
        <v>52.196532725833286</v>
      </c>
      <c r="F26" s="12">
        <v>30.853785296129345</v>
      </c>
      <c r="G26" s="12">
        <v>16.949681978037365</v>
      </c>
    </row>
    <row r="30" spans="1:7">
      <c r="A30" t="s">
        <v>1118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5" tint="0.39997558519241921"/>
  </sheetPr>
  <dimension ref="A1:R39"/>
  <sheetViews>
    <sheetView workbookViewId="0"/>
  </sheetViews>
  <sheetFormatPr baseColWidth="10" defaultRowHeight="15.6"/>
  <sheetData>
    <row r="1" spans="1:18">
      <c r="A1" s="3" t="s">
        <v>833</v>
      </c>
    </row>
    <row r="2" spans="1:18">
      <c r="A2" s="3"/>
    </row>
    <row r="3" spans="1:18" s="2" customFormat="1" ht="18">
      <c r="A3" s="149" t="s">
        <v>1018</v>
      </c>
      <c r="L3" s="149" t="s">
        <v>1027</v>
      </c>
    </row>
    <row r="4" spans="1:18" s="2" customFormat="1"/>
    <row r="7" spans="1:18">
      <c r="B7" t="s">
        <v>1019</v>
      </c>
      <c r="M7" t="s">
        <v>1020</v>
      </c>
    </row>
    <row r="8" spans="1:18">
      <c r="B8" t="s">
        <v>1021</v>
      </c>
      <c r="C8" t="s">
        <v>1022</v>
      </c>
      <c r="D8" t="s">
        <v>1023</v>
      </c>
      <c r="E8" t="s">
        <v>1024</v>
      </c>
      <c r="F8" t="s">
        <v>1025</v>
      </c>
      <c r="G8" t="s">
        <v>1026</v>
      </c>
      <c r="M8" t="s">
        <v>1021</v>
      </c>
      <c r="N8" t="s">
        <v>1022</v>
      </c>
      <c r="O8" t="s">
        <v>1023</v>
      </c>
      <c r="P8" t="s">
        <v>1024</v>
      </c>
      <c r="Q8" t="s">
        <v>1025</v>
      </c>
      <c r="R8" t="s">
        <v>1026</v>
      </c>
    </row>
    <row r="9" spans="1:18">
      <c r="A9">
        <v>2014</v>
      </c>
      <c r="B9" s="12">
        <v>57.659847410708252</v>
      </c>
      <c r="C9" s="12">
        <v>33.029987364603528</v>
      </c>
      <c r="D9" s="12">
        <v>9.3101652246882143</v>
      </c>
      <c r="E9" s="12">
        <v>55.299173922750612</v>
      </c>
      <c r="F9" s="12">
        <v>30.757981692342039</v>
      </c>
      <c r="G9" s="12">
        <v>13.942844384907346</v>
      </c>
      <c r="H9" s="12"/>
      <c r="I9" s="12"/>
      <c r="J9" s="12"/>
      <c r="K9" s="12"/>
      <c r="L9" s="12">
        <v>2014</v>
      </c>
      <c r="M9" s="12">
        <v>57.645874268062599</v>
      </c>
      <c r="N9" s="12">
        <v>39.162438781195931</v>
      </c>
      <c r="O9" s="12">
        <v>3.1916869507414689</v>
      </c>
      <c r="P9" s="12">
        <v>57.452861596198666</v>
      </c>
      <c r="Q9" s="12">
        <v>38.700402530189763</v>
      </c>
      <c r="R9" s="12">
        <v>3.846735873611574</v>
      </c>
    </row>
    <row r="10" spans="1:18">
      <c r="A10">
        <v>2015</v>
      </c>
      <c r="B10" s="12">
        <v>59.284993751787894</v>
      </c>
      <c r="C10" s="12">
        <v>31.315963805537571</v>
      </c>
      <c r="D10" s="12">
        <v>9.3990424426745367</v>
      </c>
      <c r="E10" s="12">
        <v>55.41882024776438</v>
      </c>
      <c r="F10" s="12">
        <v>30.332970008086917</v>
      </c>
      <c r="G10" s="12">
        <v>14.248209744148705</v>
      </c>
      <c r="H10" s="12"/>
      <c r="I10" s="12"/>
      <c r="J10" s="12"/>
      <c r="K10" s="12"/>
      <c r="L10" s="12">
        <v>2015</v>
      </c>
      <c r="M10" s="12">
        <v>59.656691988080745</v>
      </c>
      <c r="N10" s="12">
        <v>36.122046417929241</v>
      </c>
      <c r="O10" s="12">
        <v>4.2212615939900111</v>
      </c>
      <c r="P10" s="12">
        <v>58.459198657436538</v>
      </c>
      <c r="Q10" s="12">
        <v>36.333123557793165</v>
      </c>
      <c r="R10" s="12">
        <v>5.2076777847702962</v>
      </c>
    </row>
    <row r="11" spans="1:18">
      <c r="A11">
        <v>2016</v>
      </c>
      <c r="B11" s="12">
        <f>+(B10+B12)/2</f>
        <v>58.797517512224339</v>
      </c>
      <c r="C11" s="12">
        <f t="shared" ref="C11:G11" si="0">+(C10+C12)/2</f>
        <v>31.187800094085855</v>
      </c>
      <c r="D11" s="12">
        <f t="shared" si="0"/>
        <v>10.01468239368981</v>
      </c>
      <c r="E11" s="12">
        <f t="shared" si="0"/>
        <v>55.184085613828742</v>
      </c>
      <c r="F11" s="12">
        <f t="shared" si="0"/>
        <v>29.928001929469779</v>
      </c>
      <c r="G11" s="12">
        <f t="shared" si="0"/>
        <v>14.887912456701484</v>
      </c>
      <c r="H11" s="12"/>
      <c r="I11" s="12"/>
      <c r="J11" s="12"/>
      <c r="K11" s="12"/>
      <c r="L11" s="12">
        <v>2016</v>
      </c>
      <c r="M11" s="12">
        <f t="shared" ref="M11:R11" si="1">+(M10+M12)/2</f>
        <v>61.579554141393984</v>
      </c>
      <c r="N11" s="12">
        <f t="shared" si="1"/>
        <v>34.288835395394159</v>
      </c>
      <c r="O11" s="12">
        <f t="shared" si="1"/>
        <v>4.1316104632118602</v>
      </c>
      <c r="P11" s="12">
        <f t="shared" si="1"/>
        <v>60.966818200258771</v>
      </c>
      <c r="Q11" s="12">
        <f t="shared" si="1"/>
        <v>34.242318500614637</v>
      </c>
      <c r="R11" s="12">
        <f t="shared" si="1"/>
        <v>4.7908632991265945</v>
      </c>
    </row>
    <row r="12" spans="1:18">
      <c r="A12">
        <v>2017</v>
      </c>
      <c r="B12" s="12">
        <v>58.310041272660783</v>
      </c>
      <c r="C12" s="12">
        <v>31.059636382634139</v>
      </c>
      <c r="D12" s="12">
        <v>10.630322344705084</v>
      </c>
      <c r="E12" s="12">
        <v>54.949350979893111</v>
      </c>
      <c r="F12" s="12">
        <v>29.523033850852638</v>
      </c>
      <c r="G12" s="12">
        <v>15.527615169254263</v>
      </c>
      <c r="H12" s="12"/>
      <c r="I12" s="12"/>
      <c r="J12" s="12"/>
      <c r="K12" s="12"/>
      <c r="L12" s="12">
        <v>2017</v>
      </c>
      <c r="M12" s="12">
        <v>63.502416294707217</v>
      </c>
      <c r="N12" s="12">
        <v>32.45562437285907</v>
      </c>
      <c r="O12" s="12">
        <v>4.0419593324337102</v>
      </c>
      <c r="P12" s="12">
        <v>63.474437743081005</v>
      </c>
      <c r="Q12" s="12">
        <v>32.151513443436109</v>
      </c>
      <c r="R12" s="12">
        <v>4.3740488134828928</v>
      </c>
    </row>
    <row r="13" spans="1:18">
      <c r="A13">
        <v>2018</v>
      </c>
      <c r="B13" s="12">
        <v>58.411424245313825</v>
      </c>
      <c r="C13" s="12">
        <v>29.687838622710366</v>
      </c>
      <c r="D13" s="12">
        <v>11.900737131975808</v>
      </c>
      <c r="E13" s="12">
        <v>55.983313269127876</v>
      </c>
      <c r="F13" s="12">
        <v>28.680945692883896</v>
      </c>
      <c r="G13" s="12">
        <v>15.33574103798823</v>
      </c>
      <c r="H13" s="12"/>
      <c r="I13" s="12"/>
      <c r="J13" s="12"/>
      <c r="K13" s="12"/>
      <c r="L13" s="12">
        <v>2018</v>
      </c>
      <c r="M13" s="12">
        <v>64.651083923809324</v>
      </c>
      <c r="N13" s="12">
        <v>31.10005806275916</v>
      </c>
      <c r="O13" s="12">
        <v>4.2488580134315095</v>
      </c>
      <c r="P13" s="12">
        <v>62.764970380415384</v>
      </c>
      <c r="Q13" s="12">
        <v>31.46242238241382</v>
      </c>
      <c r="R13" s="12">
        <v>5.7726072371707948</v>
      </c>
    </row>
    <row r="14" spans="1:18">
      <c r="A14">
        <v>2019</v>
      </c>
      <c r="B14" s="12">
        <v>59.652342325648121</v>
      </c>
      <c r="C14" s="12">
        <v>28.470748575834921</v>
      </c>
      <c r="D14" s="12">
        <v>11.876909098516956</v>
      </c>
      <c r="E14" s="12">
        <v>54.830424641745402</v>
      </c>
      <c r="F14" s="12">
        <v>26.62927568587946</v>
      </c>
      <c r="G14" s="12">
        <v>18.540299672375145</v>
      </c>
      <c r="H14" s="12"/>
      <c r="I14" s="12"/>
      <c r="J14" s="12"/>
      <c r="K14" s="12"/>
      <c r="L14" s="12">
        <v>2019</v>
      </c>
      <c r="M14" s="12">
        <v>65.953687962147427</v>
      </c>
      <c r="N14" s="12">
        <v>30.3783208045718</v>
      </c>
      <c r="O14" s="12">
        <v>3.6679912332807603</v>
      </c>
      <c r="P14" s="12">
        <v>65.513249888105193</v>
      </c>
      <c r="Q14" s="12">
        <v>29.446082138502618</v>
      </c>
      <c r="R14" s="12">
        <v>5.0406679733921873</v>
      </c>
    </row>
    <row r="15" spans="1:18">
      <c r="A15">
        <v>2020</v>
      </c>
      <c r="B15" s="12">
        <v>60.058252034438823</v>
      </c>
      <c r="C15" s="12">
        <v>27.342722878082</v>
      </c>
      <c r="D15" s="12">
        <v>12.599025087479184</v>
      </c>
      <c r="E15" s="12">
        <v>57.967930466057247</v>
      </c>
      <c r="F15" s="12">
        <v>19.649333133523154</v>
      </c>
      <c r="G15" s="12">
        <v>22.382736400419599</v>
      </c>
      <c r="H15" s="12"/>
      <c r="I15" s="12"/>
      <c r="J15" s="12"/>
      <c r="K15" s="12"/>
      <c r="L15" s="12">
        <v>2020</v>
      </c>
      <c r="M15" s="12">
        <v>65.450996008197279</v>
      </c>
      <c r="N15" s="12">
        <v>30.33867192432086</v>
      </c>
      <c r="O15" s="12">
        <v>4.2103320674818621</v>
      </c>
      <c r="P15" s="12">
        <v>70.716984071347895</v>
      </c>
      <c r="Q15" s="12">
        <v>23.526891770845502</v>
      </c>
      <c r="R15" s="12">
        <v>5.7561241578065978</v>
      </c>
    </row>
    <row r="16" spans="1:18">
      <c r="A16">
        <v>2021</v>
      </c>
      <c r="B16" s="12">
        <v>63.141627606931131</v>
      </c>
      <c r="C16" s="12">
        <v>25.609168558409955</v>
      </c>
      <c r="D16" s="12">
        <v>11.249203834658914</v>
      </c>
      <c r="E16" s="12">
        <v>61.975894135259466</v>
      </c>
      <c r="F16" s="12">
        <v>24.702501283970584</v>
      </c>
      <c r="G16" s="12">
        <v>13.321604580769945</v>
      </c>
      <c r="H16" s="12"/>
      <c r="I16" s="12"/>
      <c r="J16" s="12"/>
      <c r="K16" s="12"/>
      <c r="L16" s="12">
        <v>2021</v>
      </c>
      <c r="M16" s="12">
        <v>65.373317069382196</v>
      </c>
      <c r="N16" s="12">
        <v>28.723234150642561</v>
      </c>
      <c r="O16" s="12">
        <v>5.9034487799752382</v>
      </c>
      <c r="P16" s="12">
        <v>63.273939945154133</v>
      </c>
      <c r="Q16" s="12">
        <v>29.560268441578131</v>
      </c>
      <c r="R16" s="12">
        <v>7.1657916132677384</v>
      </c>
    </row>
    <row r="17" spans="1:18">
      <c r="A17">
        <v>2022</v>
      </c>
      <c r="B17" s="12">
        <v>52.789135702110542</v>
      </c>
      <c r="C17" s="12">
        <v>26.917875170488131</v>
      </c>
      <c r="D17" s="12">
        <v>20.292989127401327</v>
      </c>
      <c r="E17" s="12">
        <v>36.613271419019156</v>
      </c>
      <c r="F17" s="12">
        <v>22.977111588074866</v>
      </c>
      <c r="G17" s="12">
        <v>40.409616992905981</v>
      </c>
      <c r="H17" s="12"/>
      <c r="I17" s="12"/>
      <c r="J17" s="12"/>
      <c r="K17" s="12"/>
      <c r="L17" s="12">
        <v>2022</v>
      </c>
      <c r="M17" s="12">
        <v>57.135568926283739</v>
      </c>
      <c r="N17" s="12">
        <v>32.546745811299978</v>
      </c>
      <c r="O17" s="12">
        <v>10.317685262416287</v>
      </c>
      <c r="P17" s="12">
        <v>52.196532725833286</v>
      </c>
      <c r="Q17" s="12">
        <v>30.853785296129345</v>
      </c>
      <c r="R17" s="12">
        <v>16.949681978037365</v>
      </c>
    </row>
    <row r="18" spans="1:18">
      <c r="A18" s="121"/>
    </row>
    <row r="19" spans="1:18">
      <c r="A19" s="121"/>
    </row>
    <row r="20" spans="1:18">
      <c r="A20" s="121"/>
    </row>
    <row r="21" spans="1:18">
      <c r="A21" s="121"/>
    </row>
    <row r="22" spans="1:18">
      <c r="A22" s="121"/>
    </row>
    <row r="23" spans="1:18">
      <c r="A23" s="121"/>
    </row>
    <row r="24" spans="1:18">
      <c r="A24" s="121"/>
    </row>
    <row r="25" spans="1:18">
      <c r="A25" s="122"/>
    </row>
    <row r="39" spans="3:12">
      <c r="C39" t="s">
        <v>1118</v>
      </c>
      <c r="L39" t="s">
        <v>1118</v>
      </c>
    </row>
  </sheetData>
  <hyperlinks>
    <hyperlink ref="A1" location="Indice!A1" display="Volver índice" xr:uid="{00000000-0004-0000-23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39997558519241921"/>
  </sheetPr>
  <dimension ref="A1:H74"/>
  <sheetViews>
    <sheetView workbookViewId="0">
      <selection activeCell="B3" sqref="B3"/>
    </sheetView>
  </sheetViews>
  <sheetFormatPr baseColWidth="10" defaultRowHeight="15.6"/>
  <sheetData>
    <row r="1" spans="1:8">
      <c r="A1" s="2" t="s">
        <v>1100</v>
      </c>
    </row>
    <row r="2" spans="1:8">
      <c r="A2" s="2"/>
    </row>
    <row r="3" spans="1:8">
      <c r="B3" s="12" t="s">
        <v>1040</v>
      </c>
      <c r="C3" s="12" t="s">
        <v>1028</v>
      </c>
      <c r="D3" s="12" t="s">
        <v>1029</v>
      </c>
      <c r="E3" s="12" t="s">
        <v>1041</v>
      </c>
      <c r="F3" s="12" t="s">
        <v>1039</v>
      </c>
      <c r="G3" s="12"/>
      <c r="H3" s="12" t="s">
        <v>1042</v>
      </c>
    </row>
    <row r="4" spans="1:8">
      <c r="A4" s="12">
        <v>2005</v>
      </c>
      <c r="B4" s="12">
        <v>4853074.1708000004</v>
      </c>
      <c r="C4" s="12">
        <v>10158581.800000001</v>
      </c>
      <c r="D4" s="12">
        <v>199673.06</v>
      </c>
      <c r="E4" s="12">
        <v>10358254.860000001</v>
      </c>
      <c r="F4" s="12">
        <f>+E4+B4</f>
        <v>15211329.030800002</v>
      </c>
      <c r="G4" s="12"/>
      <c r="H4" s="10">
        <v>31.904340251752249</v>
      </c>
    </row>
    <row r="5" spans="1:8">
      <c r="A5" s="12"/>
      <c r="B5" s="12">
        <v>5232203.7424899992</v>
      </c>
      <c r="C5" s="12">
        <v>10257865.6</v>
      </c>
      <c r="D5" s="12">
        <v>199668.95</v>
      </c>
      <c r="E5" s="12">
        <v>10457534.549999999</v>
      </c>
      <c r="F5" s="12">
        <f t="shared" ref="F5:F68" si="0">+E5+B5</f>
        <v>15689738.292489998</v>
      </c>
      <c r="G5" s="12"/>
      <c r="H5" s="10">
        <v>33.347935095860905</v>
      </c>
    </row>
    <row r="6" spans="1:8">
      <c r="A6" s="12"/>
      <c r="B6" s="12">
        <v>5502127.8928199997</v>
      </c>
      <c r="C6" s="12">
        <v>10280685.300000001</v>
      </c>
      <c r="D6" s="12">
        <v>186489.97</v>
      </c>
      <c r="E6" s="12">
        <v>10467175.270000001</v>
      </c>
      <c r="F6" s="12">
        <f t="shared" si="0"/>
        <v>15969303.16282</v>
      </c>
      <c r="G6" s="12"/>
      <c r="H6" s="10">
        <v>34.454401902959333</v>
      </c>
    </row>
    <row r="7" spans="1:8">
      <c r="A7" s="12"/>
      <c r="B7" s="12">
        <v>5411501.8874999993</v>
      </c>
      <c r="C7" s="12">
        <v>10423635.6</v>
      </c>
      <c r="D7" s="12">
        <v>190094.49</v>
      </c>
      <c r="E7" s="12">
        <v>10613730.09</v>
      </c>
      <c r="F7" s="12">
        <f t="shared" si="0"/>
        <v>16025231.977499999</v>
      </c>
      <c r="G7" s="12"/>
      <c r="H7" s="10">
        <v>33.768633709003041</v>
      </c>
    </row>
    <row r="8" spans="1:8">
      <c r="A8" s="12">
        <f t="shared" ref="A8" si="1">1+A4</f>
        <v>2006</v>
      </c>
      <c r="B8" s="12">
        <v>5341815.5852799993</v>
      </c>
      <c r="C8" s="12">
        <v>10536613.300000001</v>
      </c>
      <c r="D8" s="12">
        <v>190071.55</v>
      </c>
      <c r="E8" s="12">
        <v>10726684.850000001</v>
      </c>
      <c r="F8" s="12">
        <f t="shared" si="0"/>
        <v>16068500.435280001</v>
      </c>
      <c r="G8" s="12"/>
      <c r="H8" s="10">
        <v>33.244020540656727</v>
      </c>
    </row>
    <row r="9" spans="1:8">
      <c r="A9" s="12"/>
      <c r="B9" s="12">
        <v>5594277.3387500001</v>
      </c>
      <c r="C9" s="12">
        <v>10499143.5</v>
      </c>
      <c r="D9" s="12">
        <v>206751.99</v>
      </c>
      <c r="E9" s="12">
        <v>10705895.49</v>
      </c>
      <c r="F9" s="12">
        <f t="shared" si="0"/>
        <v>16300172.828749999</v>
      </c>
      <c r="G9" s="12"/>
      <c r="H9" s="10">
        <v>34.320355971213374</v>
      </c>
    </row>
    <row r="10" spans="1:8">
      <c r="A10" s="12"/>
      <c r="B10" s="12">
        <v>5716990.6168599995</v>
      </c>
      <c r="C10" s="12">
        <v>10626558.800000001</v>
      </c>
      <c r="D10" s="12">
        <v>205159.76</v>
      </c>
      <c r="E10" s="12">
        <v>10831718.560000001</v>
      </c>
      <c r="F10" s="12">
        <f t="shared" si="0"/>
        <v>16548709.176860001</v>
      </c>
      <c r="G10" s="12"/>
      <c r="H10" s="10">
        <v>34.546444413042479</v>
      </c>
    </row>
    <row r="11" spans="1:8">
      <c r="A11" s="12"/>
      <c r="B11" s="12">
        <v>5608027.4130999995</v>
      </c>
      <c r="C11" s="12">
        <v>10815877.699999999</v>
      </c>
      <c r="D11" s="12">
        <v>221027.84</v>
      </c>
      <c r="E11" s="12">
        <v>11036905.539999999</v>
      </c>
      <c r="F11" s="12">
        <f t="shared" si="0"/>
        <v>16644932.9531</v>
      </c>
      <c r="G11" s="12"/>
      <c r="H11" s="10">
        <v>33.69209974531946</v>
      </c>
    </row>
    <row r="12" spans="1:8">
      <c r="A12" s="12">
        <f t="shared" ref="A12" si="2">1+A8</f>
        <v>2007</v>
      </c>
      <c r="B12" s="12">
        <v>5315167.1803000001</v>
      </c>
      <c r="C12" s="12">
        <v>11146253.1</v>
      </c>
      <c r="D12" s="12">
        <v>239853.96</v>
      </c>
      <c r="E12" s="12">
        <v>11386107.060000001</v>
      </c>
      <c r="F12" s="12">
        <f t="shared" si="0"/>
        <v>16701274.2403</v>
      </c>
      <c r="G12" s="12"/>
      <c r="H12" s="10">
        <v>31.824920085885168</v>
      </c>
    </row>
    <row r="13" spans="1:8">
      <c r="A13" s="12"/>
      <c r="B13" s="12">
        <v>5390562.8959600003</v>
      </c>
      <c r="C13" s="12">
        <v>11324599.6</v>
      </c>
      <c r="D13" s="12">
        <v>266238.34999999998</v>
      </c>
      <c r="E13" s="12">
        <v>11590837.949999999</v>
      </c>
      <c r="F13" s="12">
        <f t="shared" si="0"/>
        <v>16981400.845959999</v>
      </c>
      <c r="G13" s="12"/>
      <c r="H13" s="10">
        <v>31.743923512897084</v>
      </c>
    </row>
    <row r="14" spans="1:8">
      <c r="A14" s="12"/>
      <c r="B14" s="12">
        <v>5442206.1201900002</v>
      </c>
      <c r="C14" s="12">
        <v>11422251</v>
      </c>
      <c r="D14" s="12">
        <v>230175.73</v>
      </c>
      <c r="E14" s="12">
        <v>11652426.73</v>
      </c>
      <c r="F14" s="12">
        <f t="shared" si="0"/>
        <v>17094632.850189999</v>
      </c>
      <c r="G14" s="12"/>
      <c r="H14" s="10">
        <v>31.835759023800925</v>
      </c>
    </row>
    <row r="15" spans="1:8">
      <c r="A15" s="12"/>
      <c r="B15" s="12">
        <v>5268663.6800899999</v>
      </c>
      <c r="C15" s="12">
        <v>11587177</v>
      </c>
      <c r="D15" s="12">
        <v>239120.99100000001</v>
      </c>
      <c r="E15" s="12">
        <v>11826297.991</v>
      </c>
      <c r="F15" s="12">
        <f t="shared" si="0"/>
        <v>17094961.671089999</v>
      </c>
      <c r="G15" s="12"/>
      <c r="H15" s="10">
        <v>30.819979485534947</v>
      </c>
    </row>
    <row r="16" spans="1:8">
      <c r="A16" s="12">
        <f t="shared" ref="A16" si="3">1+A12</f>
        <v>2008</v>
      </c>
      <c r="B16" s="12">
        <v>5103412.4786900012</v>
      </c>
      <c r="C16" s="12">
        <v>11681524.4</v>
      </c>
      <c r="D16" s="12">
        <v>225126.64</v>
      </c>
      <c r="E16" s="12">
        <v>11906651.040000001</v>
      </c>
      <c r="F16" s="12">
        <f t="shared" si="0"/>
        <v>17010063.518690001</v>
      </c>
      <c r="G16" s="12"/>
      <c r="H16" s="10">
        <v>30.002312884267411</v>
      </c>
    </row>
    <row r="17" spans="1:8">
      <c r="A17" s="12"/>
      <c r="B17" s="12">
        <v>4987170.6875200002</v>
      </c>
      <c r="C17" s="12">
        <v>11812694.300000001</v>
      </c>
      <c r="D17" s="12">
        <v>237670.06</v>
      </c>
      <c r="E17" s="12">
        <v>12050364.360000001</v>
      </c>
      <c r="F17" s="12">
        <f t="shared" si="0"/>
        <v>17037535.04752</v>
      </c>
      <c r="G17" s="12"/>
      <c r="H17" s="10">
        <v>29.27166795906863</v>
      </c>
    </row>
    <row r="18" spans="1:8">
      <c r="A18" s="12"/>
      <c r="B18" s="12">
        <v>4965479.1984099997</v>
      </c>
      <c r="C18" s="12">
        <v>11743740.5</v>
      </c>
      <c r="D18" s="12">
        <v>210875.67</v>
      </c>
      <c r="E18" s="12">
        <v>11954616.17</v>
      </c>
      <c r="F18" s="12">
        <f t="shared" si="0"/>
        <v>16920095.368409999</v>
      </c>
      <c r="G18" s="12"/>
      <c r="H18" s="10">
        <v>29.346638362810907</v>
      </c>
    </row>
    <row r="19" spans="1:8">
      <c r="A19" s="12"/>
      <c r="B19" s="12">
        <v>4569813.6828199998</v>
      </c>
      <c r="C19" s="12">
        <v>11688295.300000001</v>
      </c>
      <c r="D19" s="12">
        <v>219125.92</v>
      </c>
      <c r="E19" s="12">
        <v>11907421.220000001</v>
      </c>
      <c r="F19" s="12">
        <f t="shared" si="0"/>
        <v>16477234.90282</v>
      </c>
      <c r="G19" s="12"/>
      <c r="H19" s="10">
        <v>27.734105326360904</v>
      </c>
    </row>
    <row r="20" spans="1:8">
      <c r="A20" s="12">
        <f t="shared" ref="A20" si="4">1+A16</f>
        <v>2009</v>
      </c>
      <c r="B20" s="12">
        <v>4031858.6387400003</v>
      </c>
      <c r="C20" s="12">
        <v>11774858.9</v>
      </c>
      <c r="D20" s="12">
        <v>206324.66</v>
      </c>
      <c r="E20" s="12">
        <v>11981183.560000001</v>
      </c>
      <c r="F20" s="12">
        <f t="shared" si="0"/>
        <v>16013042.198740002</v>
      </c>
      <c r="G20" s="12"/>
      <c r="H20" s="10">
        <v>25.178592479180818</v>
      </c>
    </row>
    <row r="21" spans="1:8">
      <c r="A21" s="12"/>
      <c r="B21" s="12">
        <v>3986446.0610100003</v>
      </c>
      <c r="C21" s="12">
        <v>11704645.4</v>
      </c>
      <c r="D21" s="12">
        <v>232050.7</v>
      </c>
      <c r="E21" s="12">
        <v>11936696.1</v>
      </c>
      <c r="F21" s="12">
        <f t="shared" si="0"/>
        <v>15923142.161010001</v>
      </c>
      <c r="G21" s="12"/>
      <c r="H21" s="10">
        <v>25.035549018530784</v>
      </c>
    </row>
    <row r="22" spans="1:8">
      <c r="A22" s="12"/>
      <c r="B22" s="12">
        <v>4073412.0691700005</v>
      </c>
      <c r="C22" s="12">
        <v>11573030.6</v>
      </c>
      <c r="D22" s="12">
        <v>217316.07</v>
      </c>
      <c r="E22" s="12">
        <v>11790346.67</v>
      </c>
      <c r="F22" s="12">
        <f t="shared" si="0"/>
        <v>15863758.73917</v>
      </c>
      <c r="G22" s="12"/>
      <c r="H22" s="10">
        <v>25.677471122352202</v>
      </c>
    </row>
    <row r="23" spans="1:8">
      <c r="A23" s="12"/>
      <c r="B23" s="12">
        <v>3921908.0122100008</v>
      </c>
      <c r="C23" s="12">
        <v>11566119.199999999</v>
      </c>
      <c r="D23" s="12">
        <v>236554.11</v>
      </c>
      <c r="E23" s="12">
        <v>11802673.309999999</v>
      </c>
      <c r="F23" s="12">
        <f t="shared" si="0"/>
        <v>15724581.322209999</v>
      </c>
      <c r="G23" s="12"/>
      <c r="H23" s="10">
        <v>24.94125555298918</v>
      </c>
    </row>
    <row r="24" spans="1:8">
      <c r="A24" s="12">
        <f t="shared" ref="A24" si="5">1+A20</f>
        <v>2010</v>
      </c>
      <c r="B24" s="12">
        <v>3753314.4272399996</v>
      </c>
      <c r="C24" s="12">
        <v>11506447.5</v>
      </c>
      <c r="D24" s="12">
        <v>229840.69</v>
      </c>
      <c r="E24" s="12">
        <v>11736288.189999999</v>
      </c>
      <c r="F24" s="12">
        <f t="shared" si="0"/>
        <v>15489602.617239999</v>
      </c>
      <c r="G24" s="12"/>
      <c r="H24" s="10">
        <v>24.231186041290325</v>
      </c>
    </row>
    <row r="25" spans="1:8">
      <c r="A25" s="12"/>
      <c r="B25" s="12">
        <v>3860150.70847</v>
      </c>
      <c r="C25" s="12">
        <v>11510612.800000001</v>
      </c>
      <c r="D25" s="12">
        <v>249103.72</v>
      </c>
      <c r="E25" s="12">
        <v>11759716.520000001</v>
      </c>
      <c r="F25" s="12">
        <f t="shared" si="0"/>
        <v>15619867.228470001</v>
      </c>
      <c r="G25" s="12"/>
      <c r="H25" s="10">
        <v>24.713082717080876</v>
      </c>
    </row>
    <row r="26" spans="1:8">
      <c r="A26" s="12"/>
      <c r="B26" s="12">
        <v>3981051.0107099996</v>
      </c>
      <c r="C26" s="12">
        <v>11490224.800000001</v>
      </c>
      <c r="D26" s="12">
        <v>233835.51</v>
      </c>
      <c r="E26" s="12">
        <v>11724060.310000001</v>
      </c>
      <c r="F26" s="12">
        <f t="shared" si="0"/>
        <v>15705111.32071</v>
      </c>
      <c r="G26" s="12"/>
      <c r="H26" s="10">
        <v>25.348760218339056</v>
      </c>
    </row>
    <row r="27" spans="1:8">
      <c r="A27" s="12"/>
      <c r="B27" s="12">
        <v>3835435.37053</v>
      </c>
      <c r="C27" s="12">
        <v>11474772.6</v>
      </c>
      <c r="D27" s="12">
        <v>244497.31</v>
      </c>
      <c r="E27" s="12">
        <v>11719269.91</v>
      </c>
      <c r="F27" s="12">
        <f t="shared" si="0"/>
        <v>15554705.28053</v>
      </c>
      <c r="G27" s="12"/>
      <c r="H27" s="10">
        <v>24.657718043239672</v>
      </c>
    </row>
    <row r="28" spans="1:8">
      <c r="A28" s="12">
        <f t="shared" ref="A28" si="6">1+A24</f>
        <v>2011</v>
      </c>
      <c r="B28" s="12">
        <v>3774312.6696100002</v>
      </c>
      <c r="C28" s="12">
        <v>11356334.5</v>
      </c>
      <c r="D28" s="12">
        <v>236757.97</v>
      </c>
      <c r="E28" s="12">
        <v>11593092.470000001</v>
      </c>
      <c r="F28" s="12">
        <f t="shared" si="0"/>
        <v>15367405.13961</v>
      </c>
      <c r="G28" s="12"/>
      <c r="H28" s="10">
        <v>24.56050735515252</v>
      </c>
    </row>
    <row r="29" spans="1:8">
      <c r="A29" s="12"/>
      <c r="B29" s="12">
        <v>3944879.4693900002</v>
      </c>
      <c r="C29" s="12">
        <v>11349253</v>
      </c>
      <c r="D29" s="12">
        <v>285405.13</v>
      </c>
      <c r="E29" s="12">
        <v>11634658.130000001</v>
      </c>
      <c r="F29" s="12">
        <f t="shared" si="0"/>
        <v>15579537.59939</v>
      </c>
      <c r="G29" s="12"/>
      <c r="H29" s="10">
        <v>25.320902139897001</v>
      </c>
    </row>
    <row r="30" spans="1:8">
      <c r="A30" s="12"/>
      <c r="B30" s="12">
        <v>4001244.1095600002</v>
      </c>
      <c r="C30" s="12">
        <v>11241750.6</v>
      </c>
      <c r="D30" s="12">
        <v>236336.2</v>
      </c>
      <c r="E30" s="12">
        <v>11478086.799999999</v>
      </c>
      <c r="F30" s="12">
        <f t="shared" si="0"/>
        <v>15479330.909559999</v>
      </c>
      <c r="G30" s="12"/>
      <c r="H30" s="10">
        <v>25.848947431499386</v>
      </c>
    </row>
    <row r="31" spans="1:8">
      <c r="A31" s="12"/>
      <c r="B31" s="12">
        <v>3756886.7994100004</v>
      </c>
      <c r="C31" s="12">
        <v>11119211.1</v>
      </c>
      <c r="D31" s="12">
        <v>274433.69</v>
      </c>
      <c r="E31" s="12">
        <v>11393644.789999999</v>
      </c>
      <c r="F31" s="12">
        <f t="shared" si="0"/>
        <v>15150531.58941</v>
      </c>
      <c r="G31" s="12"/>
      <c r="H31" s="10">
        <v>24.797062579876798</v>
      </c>
    </row>
    <row r="32" spans="1:8">
      <c r="A32" s="12">
        <f t="shared" ref="A32" si="7">1+A28</f>
        <v>2012</v>
      </c>
      <c r="B32" s="12">
        <v>3463242.1914599999</v>
      </c>
      <c r="C32" s="12">
        <v>10999228.800000001</v>
      </c>
      <c r="D32" s="12">
        <v>261246.86</v>
      </c>
      <c r="E32" s="12">
        <v>11260475.66</v>
      </c>
      <c r="F32" s="12">
        <f t="shared" si="0"/>
        <v>14723717.851460001</v>
      </c>
      <c r="G32" s="12"/>
      <c r="H32" s="10">
        <v>23.52151967593284</v>
      </c>
    </row>
    <row r="33" spans="1:8">
      <c r="A33" s="12"/>
      <c r="B33" s="12">
        <v>3448510.5008600005</v>
      </c>
      <c r="C33" s="12">
        <v>10998452</v>
      </c>
      <c r="D33" s="12">
        <v>273381.87</v>
      </c>
      <c r="E33" s="12">
        <v>11271833.869999999</v>
      </c>
      <c r="F33" s="12">
        <f t="shared" si="0"/>
        <v>14720344.370859999</v>
      </c>
      <c r="G33" s="12"/>
      <c r="H33" s="10">
        <v>23.426833054847414</v>
      </c>
    </row>
    <row r="34" spans="1:8">
      <c r="A34" s="12"/>
      <c r="B34" s="12">
        <v>3474081.2395300004</v>
      </c>
      <c r="C34" s="12">
        <v>10850036.9</v>
      </c>
      <c r="D34" s="12">
        <v>236744.2</v>
      </c>
      <c r="E34" s="12">
        <v>11086781.1</v>
      </c>
      <c r="F34" s="12">
        <f t="shared" si="0"/>
        <v>14560862.33953</v>
      </c>
      <c r="G34" s="12"/>
      <c r="H34" s="10">
        <v>23.859034983790238</v>
      </c>
    </row>
    <row r="35" spans="1:8">
      <c r="A35" s="12"/>
      <c r="B35" s="12">
        <v>3259953.8589000003</v>
      </c>
      <c r="C35" s="12">
        <v>10768011.5</v>
      </c>
      <c r="D35" s="12">
        <v>260703.07</v>
      </c>
      <c r="E35" s="12">
        <v>11028714.57</v>
      </c>
      <c r="F35" s="12">
        <f t="shared" si="0"/>
        <v>14288668.4289</v>
      </c>
      <c r="G35" s="12"/>
      <c r="H35" s="10">
        <v>22.81495910638165</v>
      </c>
    </row>
    <row r="36" spans="1:8">
      <c r="A36" s="12">
        <f t="shared" ref="A36" si="8">1+A32</f>
        <v>2013</v>
      </c>
      <c r="B36" s="12">
        <v>3069387.7274200004</v>
      </c>
      <c r="C36" s="12">
        <v>10660144.800000001</v>
      </c>
      <c r="D36" s="12">
        <v>257450.14</v>
      </c>
      <c r="E36" s="12">
        <v>10917594.940000001</v>
      </c>
      <c r="F36" s="12">
        <f t="shared" si="0"/>
        <v>13986982.667420002</v>
      </c>
      <c r="G36" s="12"/>
      <c r="H36" s="10">
        <v>21.944602352082352</v>
      </c>
    </row>
    <row r="37" spans="1:8">
      <c r="A37" s="12"/>
      <c r="B37" s="12">
        <v>3221015.1092299996</v>
      </c>
      <c r="C37" s="12">
        <v>10556556.1</v>
      </c>
      <c r="D37" s="12">
        <v>294609.81</v>
      </c>
      <c r="E37" s="12">
        <v>10851165.91</v>
      </c>
      <c r="F37" s="12">
        <f t="shared" si="0"/>
        <v>14072181.019230001</v>
      </c>
      <c r="G37" s="12"/>
      <c r="H37" s="10">
        <v>22.889238738674543</v>
      </c>
    </row>
    <row r="38" spans="1:8">
      <c r="A38" s="12"/>
      <c r="B38" s="12">
        <v>3342514.6007599998</v>
      </c>
      <c r="C38" s="12">
        <v>10177013.9</v>
      </c>
      <c r="D38" s="12">
        <v>228161.51</v>
      </c>
      <c r="E38" s="12">
        <v>10405175.41</v>
      </c>
      <c r="F38" s="12">
        <f t="shared" si="0"/>
        <v>13747690.01076</v>
      </c>
      <c r="G38" s="12"/>
      <c r="H38" s="10">
        <v>24.313281708737183</v>
      </c>
    </row>
    <row r="39" spans="1:8">
      <c r="A39" s="12"/>
      <c r="B39" s="12">
        <v>3286519.94949</v>
      </c>
      <c r="C39" s="12">
        <v>10178761.800000001</v>
      </c>
      <c r="D39" s="12">
        <v>272037.57</v>
      </c>
      <c r="E39" s="12">
        <v>10450799.370000001</v>
      </c>
      <c r="F39" s="12">
        <f t="shared" si="0"/>
        <v>13737319.319490001</v>
      </c>
      <c r="G39" s="12"/>
      <c r="H39" s="10">
        <v>23.924026755549079</v>
      </c>
    </row>
    <row r="40" spans="1:8">
      <c r="A40" s="12">
        <f t="shared" ref="A40" si="9">1+A36</f>
        <v>2014</v>
      </c>
      <c r="B40" s="12">
        <v>3221864.1893800003</v>
      </c>
      <c r="C40" s="12">
        <v>10455033.300000001</v>
      </c>
      <c r="D40" s="12">
        <v>252570.02</v>
      </c>
      <c r="E40" s="12">
        <v>10707603.32</v>
      </c>
      <c r="F40" s="12">
        <f t="shared" si="0"/>
        <v>13929467.509380002</v>
      </c>
      <c r="G40" s="12"/>
      <c r="H40" s="10">
        <v>23.1298446061231</v>
      </c>
    </row>
    <row r="41" spans="1:8">
      <c r="A41" s="12"/>
      <c r="B41" s="12">
        <v>3429671.3998800004</v>
      </c>
      <c r="C41" s="12">
        <v>10587727.4</v>
      </c>
      <c r="D41" s="12">
        <v>300061.34999999998</v>
      </c>
      <c r="E41" s="12">
        <v>10887788.75</v>
      </c>
      <c r="F41" s="12">
        <f t="shared" si="0"/>
        <v>14317460.149879999</v>
      </c>
      <c r="G41" s="152"/>
      <c r="H41" s="10">
        <v>23.954467929207024</v>
      </c>
    </row>
    <row r="42" spans="1:8">
      <c r="A42" s="12"/>
      <c r="B42" s="12">
        <v>3552063.7296600002</v>
      </c>
      <c r="C42" s="12">
        <v>10615697.1</v>
      </c>
      <c r="D42" s="12">
        <v>245382.47</v>
      </c>
      <c r="E42" s="12">
        <v>10861079.57</v>
      </c>
      <c r="F42" s="12">
        <f t="shared" si="0"/>
        <v>14413143.299660001</v>
      </c>
      <c r="G42" s="12"/>
      <c r="H42" s="10">
        <v>24.644615375077773</v>
      </c>
    </row>
    <row r="43" spans="1:8">
      <c r="A43" s="12"/>
      <c r="B43" s="12">
        <v>3511108.16867</v>
      </c>
      <c r="C43" s="12">
        <v>10685460.6</v>
      </c>
      <c r="D43" s="12">
        <v>286520.31</v>
      </c>
      <c r="E43" s="12">
        <v>10971980.91</v>
      </c>
      <c r="F43" s="12">
        <f t="shared" si="0"/>
        <v>14483089.078670001</v>
      </c>
      <c r="G43" s="12"/>
      <c r="H43" s="10">
        <v>24.242812770108497</v>
      </c>
    </row>
    <row r="44" spans="1:8">
      <c r="A44" s="12">
        <f t="shared" ref="A44" si="10">1+A40</f>
        <v>2015</v>
      </c>
      <c r="B44" s="12">
        <v>3396627.6883300003</v>
      </c>
      <c r="C44" s="12">
        <v>10740145.9</v>
      </c>
      <c r="D44" s="12">
        <v>257117.65</v>
      </c>
      <c r="E44" s="12">
        <v>10997263.550000001</v>
      </c>
      <c r="F44" s="12">
        <f t="shared" si="0"/>
        <v>14393891.238330001</v>
      </c>
      <c r="G44" s="12"/>
      <c r="H44" s="10">
        <v>23.597702887215103</v>
      </c>
    </row>
    <row r="45" spans="1:8">
      <c r="A45" s="12"/>
      <c r="B45" s="12">
        <v>3704239.4427800002</v>
      </c>
      <c r="C45" s="12">
        <v>10753007.6</v>
      </c>
      <c r="D45" s="12">
        <v>305034.26</v>
      </c>
      <c r="E45" s="12">
        <v>11058041.859999999</v>
      </c>
      <c r="F45" s="12">
        <f t="shared" si="0"/>
        <v>14762281.302779999</v>
      </c>
      <c r="G45" s="12"/>
      <c r="H45" s="10">
        <v>25.092594882895412</v>
      </c>
    </row>
    <row r="46" spans="1:8">
      <c r="A46" s="12"/>
      <c r="B46" s="12">
        <v>3909742.3872600007</v>
      </c>
      <c r="C46" s="12">
        <v>10783325.6</v>
      </c>
      <c r="D46" s="12">
        <v>255864.48</v>
      </c>
      <c r="E46" s="12">
        <v>11039190.08</v>
      </c>
      <c r="F46" s="12">
        <f t="shared" si="0"/>
        <v>14948932.467260001</v>
      </c>
      <c r="G46" s="12"/>
      <c r="H46" s="10">
        <v>26.153990566368645</v>
      </c>
    </row>
    <row r="47" spans="1:8">
      <c r="A47" s="12"/>
      <c r="B47" s="12">
        <v>3846190.04122</v>
      </c>
      <c r="C47" s="12">
        <v>10841685.6</v>
      </c>
      <c r="D47" s="12">
        <v>300912.13</v>
      </c>
      <c r="E47" s="12">
        <v>11142597.73</v>
      </c>
      <c r="F47" s="12">
        <f t="shared" si="0"/>
        <v>14988787.77122</v>
      </c>
      <c r="G47" s="12"/>
      <c r="H47" s="10">
        <v>25.66044766211899</v>
      </c>
    </row>
    <row r="48" spans="1:8">
      <c r="A48" s="12">
        <f t="shared" ref="A48" si="11">1+A44</f>
        <v>2016</v>
      </c>
      <c r="B48" s="12">
        <v>3740192.7987600002</v>
      </c>
      <c r="C48" s="12">
        <v>10903435.9</v>
      </c>
      <c r="D48" s="12">
        <v>291512.65999999997</v>
      </c>
      <c r="E48" s="12">
        <v>11194948.560000001</v>
      </c>
      <c r="F48" s="12">
        <f t="shared" si="0"/>
        <v>14935141.358760001</v>
      </c>
      <c r="G48" s="12"/>
      <c r="H48" s="10">
        <v>25.04290189771951</v>
      </c>
    </row>
    <row r="49" spans="1:8">
      <c r="A49" s="12"/>
      <c r="B49" s="12">
        <v>3906445.6491799997</v>
      </c>
      <c r="C49" s="12">
        <v>10952340.6</v>
      </c>
      <c r="D49" s="12">
        <v>329007.31</v>
      </c>
      <c r="E49" s="12">
        <v>11281347.91</v>
      </c>
      <c r="F49" s="12">
        <f t="shared" si="0"/>
        <v>15187793.559179999</v>
      </c>
      <c r="G49" s="12"/>
      <c r="H49" s="10">
        <v>25.720955673767481</v>
      </c>
    </row>
    <row r="50" spans="1:8">
      <c r="A50" s="12"/>
      <c r="B50" s="12">
        <v>4152329.0107900002</v>
      </c>
      <c r="C50" s="12">
        <v>10952460.9</v>
      </c>
      <c r="D50" s="12">
        <v>299819.68</v>
      </c>
      <c r="E50" s="12">
        <v>11252280.58</v>
      </c>
      <c r="F50" s="12">
        <f t="shared" si="0"/>
        <v>15404609.59079</v>
      </c>
      <c r="G50" s="12"/>
      <c r="H50" s="10">
        <v>26.955107082185098</v>
      </c>
    </row>
    <row r="51" spans="1:8">
      <c r="A51" s="12"/>
      <c r="B51" s="12">
        <v>4072930.3922499996</v>
      </c>
      <c r="C51" s="12">
        <v>10975573.6</v>
      </c>
      <c r="D51" s="12">
        <v>336906</v>
      </c>
      <c r="E51" s="12">
        <v>11312479.6</v>
      </c>
      <c r="F51" s="12">
        <f t="shared" si="0"/>
        <v>15385409.992249999</v>
      </c>
      <c r="G51" s="12"/>
      <c r="H51" s="10">
        <v>26.47268024902575</v>
      </c>
    </row>
    <row r="52" spans="1:8">
      <c r="A52" s="12">
        <f t="shared" ref="A52" si="12">1+A48</f>
        <v>2017</v>
      </c>
      <c r="B52" s="12">
        <v>3950281.9403999997</v>
      </c>
      <c r="C52" s="12">
        <v>11046015.1</v>
      </c>
      <c r="D52" s="12">
        <v>344485.05</v>
      </c>
      <c r="E52" s="12">
        <v>11390500.15</v>
      </c>
      <c r="F52" s="12">
        <f t="shared" si="0"/>
        <v>15340782.090399999</v>
      </c>
      <c r="G52" s="12"/>
      <c r="H52" s="10">
        <v>25.750199156221758</v>
      </c>
    </row>
    <row r="53" spans="1:8">
      <c r="A53" s="12"/>
      <c r="B53" s="12">
        <v>4206139.651370001</v>
      </c>
      <c r="C53" s="12">
        <v>11118775.6</v>
      </c>
      <c r="D53" s="12">
        <v>365336.57</v>
      </c>
      <c r="E53" s="12">
        <v>11484112.17</v>
      </c>
      <c r="F53" s="12">
        <f t="shared" si="0"/>
        <v>15690251.821370002</v>
      </c>
      <c r="G53" s="12"/>
      <c r="H53" s="10">
        <v>26.807343178783601</v>
      </c>
    </row>
    <row r="54" spans="1:8">
      <c r="A54" s="12"/>
      <c r="B54" s="12">
        <v>4355054.9399700006</v>
      </c>
      <c r="C54" s="12">
        <v>11233372</v>
      </c>
      <c r="D54" s="12">
        <v>318225.15000000002</v>
      </c>
      <c r="E54" s="12">
        <v>11551597.15</v>
      </c>
      <c r="F54" s="12">
        <f t="shared" si="0"/>
        <v>15906652.08997</v>
      </c>
      <c r="G54" s="12"/>
      <c r="H54" s="10">
        <v>27.378828148986152</v>
      </c>
    </row>
    <row r="55" spans="1:8">
      <c r="A55" s="12"/>
      <c r="B55" s="12">
        <v>4252163.4798499998</v>
      </c>
      <c r="C55" s="12">
        <v>11339745.9</v>
      </c>
      <c r="D55" s="12">
        <v>330645.13</v>
      </c>
      <c r="E55" s="12">
        <v>11670391.030000001</v>
      </c>
      <c r="F55" s="12">
        <f t="shared" si="0"/>
        <v>15922554.509850001</v>
      </c>
      <c r="G55" s="12"/>
      <c r="H55" s="10">
        <v>26.70528448949274</v>
      </c>
    </row>
    <row r="56" spans="1:8">
      <c r="A56" s="12">
        <f t="shared" ref="A56" si="13">1+A52</f>
        <v>2018</v>
      </c>
      <c r="B56" s="12">
        <v>4123292.2693500002</v>
      </c>
      <c r="C56" s="12">
        <v>11351737.5</v>
      </c>
      <c r="D56" s="12">
        <v>317214.69</v>
      </c>
      <c r="E56" s="12">
        <v>11668952.189999999</v>
      </c>
      <c r="F56" s="12">
        <f t="shared" si="0"/>
        <v>15792244.459349999</v>
      </c>
      <c r="G56" s="12"/>
      <c r="H56" s="10">
        <v>26.10960259615759</v>
      </c>
    </row>
    <row r="57" spans="1:8">
      <c r="A57" s="12"/>
      <c r="B57" s="12">
        <v>4356978.7321999995</v>
      </c>
      <c r="C57" s="12">
        <v>11506059.300000001</v>
      </c>
      <c r="D57" s="12">
        <v>394259.25</v>
      </c>
      <c r="E57" s="12">
        <v>11900318.550000001</v>
      </c>
      <c r="F57" s="12">
        <f t="shared" si="0"/>
        <v>16257297.282200001</v>
      </c>
      <c r="G57" s="12"/>
      <c r="H57" s="10">
        <v>26.800141847503916</v>
      </c>
    </row>
    <row r="58" spans="1:8">
      <c r="A58" s="12"/>
      <c r="B58" s="12">
        <v>4507934.31403</v>
      </c>
      <c r="C58" s="12">
        <v>11580928.9</v>
      </c>
      <c r="D58" s="12">
        <v>344722.9</v>
      </c>
      <c r="E58" s="12">
        <v>11925651.800000001</v>
      </c>
      <c r="F58" s="12">
        <f t="shared" si="0"/>
        <v>16433586.11403</v>
      </c>
      <c r="G58" s="12"/>
      <c r="H58" s="10">
        <v>27.431227017342241</v>
      </c>
    </row>
    <row r="59" spans="1:8">
      <c r="A59" s="12"/>
      <c r="B59" s="12">
        <v>4419474.2204799997</v>
      </c>
      <c r="C59" s="12">
        <v>11681666.5</v>
      </c>
      <c r="D59" s="12">
        <v>352449.69</v>
      </c>
      <c r="E59" s="12">
        <v>12034116.189999999</v>
      </c>
      <c r="F59" s="12">
        <f t="shared" si="0"/>
        <v>16453590.41048</v>
      </c>
      <c r="G59" s="12"/>
      <c r="H59" s="10">
        <v>26.860242112657957</v>
      </c>
    </row>
    <row r="60" spans="1:8">
      <c r="A60" s="12">
        <f t="shared" ref="A60" si="14">1+A56</f>
        <v>2019</v>
      </c>
      <c r="B60" s="12">
        <v>4233720.4004199998</v>
      </c>
      <c r="C60" s="12">
        <v>11789072.300000001</v>
      </c>
      <c r="D60" s="12">
        <v>334956.34000000003</v>
      </c>
      <c r="E60" s="12">
        <v>12124028.640000001</v>
      </c>
      <c r="F60" s="12">
        <f t="shared" si="0"/>
        <v>16357749.04042</v>
      </c>
      <c r="G60" s="12"/>
      <c r="H60" s="10">
        <v>25.882047645788404</v>
      </c>
    </row>
    <row r="61" spans="1:8">
      <c r="A61" s="12"/>
      <c r="B61" s="12">
        <v>4399792.7697999999</v>
      </c>
      <c r="C61" s="12">
        <v>11881765.6</v>
      </c>
      <c r="D61" s="12">
        <v>406723.89899999998</v>
      </c>
      <c r="E61" s="12">
        <v>12288489.499</v>
      </c>
      <c r="F61" s="12">
        <f t="shared" si="0"/>
        <v>16688282.2688</v>
      </c>
      <c r="G61" s="12"/>
      <c r="H61" s="10">
        <v>26.364563463944663</v>
      </c>
    </row>
    <row r="62" spans="1:8">
      <c r="A62" s="12"/>
      <c r="B62" s="12">
        <v>4476407.7194099994</v>
      </c>
      <c r="C62" s="12">
        <v>11949878</v>
      </c>
      <c r="D62" s="12">
        <v>363694.19</v>
      </c>
      <c r="E62" s="12">
        <v>12313572.189999999</v>
      </c>
      <c r="F62" s="12">
        <f t="shared" si="0"/>
        <v>16789979.90941</v>
      </c>
      <c r="G62" s="12"/>
      <c r="H62" s="10">
        <v>26.661185680759402</v>
      </c>
    </row>
    <row r="63" spans="1:8">
      <c r="A63" s="12"/>
      <c r="B63" s="12">
        <v>4397850.4879200011</v>
      </c>
      <c r="C63" s="12">
        <v>12062541.5</v>
      </c>
      <c r="D63" s="12">
        <v>385747</v>
      </c>
      <c r="E63" s="12">
        <v>12448288.5</v>
      </c>
      <c r="F63" s="12">
        <f t="shared" si="0"/>
        <v>16846138.987920001</v>
      </c>
      <c r="G63" s="12"/>
      <c r="H63" s="10">
        <v>26.10598482580254</v>
      </c>
    </row>
    <row r="64" spans="1:8">
      <c r="A64" s="12">
        <f t="shared" ref="A64" si="15">1+A60</f>
        <v>2020</v>
      </c>
      <c r="B64" s="12">
        <v>4142575.9084900003</v>
      </c>
      <c r="C64" s="12">
        <v>12087818.1</v>
      </c>
      <c r="D64" s="12">
        <v>329731.90000000002</v>
      </c>
      <c r="E64" s="12">
        <v>12417550</v>
      </c>
      <c r="F64" s="12">
        <f t="shared" si="0"/>
        <v>16560125.90849</v>
      </c>
      <c r="G64" s="12"/>
      <c r="H64" s="10">
        <v>25.015364806895558</v>
      </c>
    </row>
    <row r="65" spans="1:8">
      <c r="A65" s="12"/>
      <c r="B65" s="12">
        <v>3470680.19839</v>
      </c>
      <c r="C65" s="12">
        <v>11714430.300000001</v>
      </c>
      <c r="D65" s="12">
        <v>341738.72</v>
      </c>
      <c r="E65" s="12">
        <v>12056169.020000001</v>
      </c>
      <c r="F65" s="12">
        <f t="shared" si="0"/>
        <v>15526849.218390001</v>
      </c>
      <c r="G65" s="12"/>
      <c r="H65" s="10">
        <v>22.352765519738067</v>
      </c>
    </row>
    <row r="66" spans="1:8">
      <c r="A66" s="12"/>
      <c r="B66" s="12">
        <v>3893558.4274800001</v>
      </c>
      <c r="C66" s="12">
        <v>11881759.300000001</v>
      </c>
      <c r="D66" s="12">
        <v>332730.90999999997</v>
      </c>
      <c r="E66" s="12">
        <v>12214490.210000001</v>
      </c>
      <c r="F66" s="12">
        <f t="shared" si="0"/>
        <v>16108048.637480002</v>
      </c>
      <c r="G66" s="12"/>
      <c r="H66" s="10">
        <v>24.171509008363174</v>
      </c>
    </row>
    <row r="67" spans="1:8">
      <c r="A67" s="12"/>
      <c r="B67" s="12">
        <v>4000728.3403600007</v>
      </c>
      <c r="C67" s="12">
        <v>11900303.1</v>
      </c>
      <c r="D67" s="12">
        <v>340488.58</v>
      </c>
      <c r="E67" s="12">
        <v>12240791.68</v>
      </c>
      <c r="F67" s="12">
        <f t="shared" si="0"/>
        <v>16241520.02036</v>
      </c>
      <c r="G67" s="12"/>
      <c r="H67" s="10">
        <v>24.63272116984604</v>
      </c>
    </row>
    <row r="68" spans="1:8">
      <c r="A68">
        <v>2021</v>
      </c>
      <c r="B68" s="12">
        <v>3832134.4494399996</v>
      </c>
      <c r="C68" s="12">
        <v>11935139.5</v>
      </c>
      <c r="D68" s="12">
        <v>336980.52</v>
      </c>
      <c r="E68" s="12">
        <v>12272120.02</v>
      </c>
      <c r="F68" s="12">
        <f t="shared" si="0"/>
        <v>16104254.469439998</v>
      </c>
      <c r="G68" s="12"/>
      <c r="H68" s="10">
        <v>23.795789222729891</v>
      </c>
    </row>
    <row r="69" spans="1:8">
      <c r="B69" s="12">
        <v>4137181.8700999999</v>
      </c>
      <c r="C69" s="12">
        <v>12010440.199999999</v>
      </c>
      <c r="D69" s="12">
        <v>359787.72</v>
      </c>
      <c r="E69" s="12">
        <v>12370227.92</v>
      </c>
      <c r="F69" s="12">
        <f t="shared" ref="F69:F72" si="16">+E69+B69</f>
        <v>16507409.790100001</v>
      </c>
      <c r="G69" s="12"/>
      <c r="H69" s="10">
        <v>25.062574460235393</v>
      </c>
    </row>
    <row r="70" spans="1:8">
      <c r="B70" s="12">
        <v>4401339.43848</v>
      </c>
      <c r="C70" s="12">
        <v>12180598.5</v>
      </c>
      <c r="D70" s="12">
        <v>334612.71000000002</v>
      </c>
      <c r="E70" s="12">
        <v>12515211.210000001</v>
      </c>
      <c r="F70" s="12">
        <f t="shared" si="16"/>
        <v>16916550.648480002</v>
      </c>
      <c r="G70" s="12"/>
      <c r="H70" s="10">
        <v>26.01794851644577</v>
      </c>
    </row>
    <row r="71" spans="1:8">
      <c r="B71" s="12">
        <v>4308466.3710099999</v>
      </c>
      <c r="C71" s="12">
        <v>12292416.5</v>
      </c>
      <c r="D71" s="12">
        <v>373358.05099999998</v>
      </c>
      <c r="E71" s="12">
        <v>12665774.550999999</v>
      </c>
      <c r="F71" s="12">
        <f t="shared" si="16"/>
        <v>16974240.922009997</v>
      </c>
      <c r="G71" s="12"/>
      <c r="H71" s="10">
        <v>25.382380224280539</v>
      </c>
    </row>
    <row r="72" spans="1:8">
      <c r="A72">
        <v>2022</v>
      </c>
      <c r="B72" s="12">
        <v>4098646.8604599996</v>
      </c>
      <c r="C72" s="12">
        <v>12461212.199999999</v>
      </c>
      <c r="D72" s="12">
        <v>368631.84</v>
      </c>
      <c r="E72" s="12">
        <v>12829844.039999999</v>
      </c>
      <c r="F72" s="12">
        <f t="shared" si="16"/>
        <v>16928490.900459997</v>
      </c>
      <c r="G72" s="12"/>
      <c r="H72" s="10">
        <v>24.211531226026931</v>
      </c>
    </row>
    <row r="73" spans="1:8">
      <c r="B73" s="12"/>
      <c r="C73" s="12"/>
      <c r="D73" s="152"/>
      <c r="E73" s="152"/>
      <c r="F73" s="152"/>
      <c r="G73" s="152"/>
      <c r="H73" s="152"/>
    </row>
    <row r="74" spans="1:8">
      <c r="A74" t="s">
        <v>651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64779-A5C4-4994-B83D-791D81A0580F}">
  <sheetPr>
    <tabColor theme="4" tint="0.39997558519241921"/>
  </sheetPr>
  <dimension ref="B3:BS34"/>
  <sheetViews>
    <sheetView workbookViewId="0">
      <selection activeCell="C30" sqref="C30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1172</v>
      </c>
    </row>
    <row r="6" spans="2:71">
      <c r="B6" s="2" t="s">
        <v>649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898</v>
      </c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203</v>
      </c>
      <c r="C9">
        <v>34.911067959999997</v>
      </c>
      <c r="D9">
        <v>35.536445620000002</v>
      </c>
      <c r="E9">
        <v>34.737579349999997</v>
      </c>
      <c r="F9">
        <v>35.51118469</v>
      </c>
      <c r="G9">
        <v>35.592784880000004</v>
      </c>
      <c r="H9">
        <v>35.620475769999999</v>
      </c>
      <c r="I9">
        <v>35.719757080000001</v>
      </c>
      <c r="J9">
        <v>35.28139496</v>
      </c>
      <c r="K9">
        <v>35.78308105</v>
      </c>
      <c r="L9">
        <v>36.559104920000003</v>
      </c>
      <c r="M9">
        <v>35.276905059999997</v>
      </c>
      <c r="N9">
        <v>35.688266749999997</v>
      </c>
      <c r="O9">
        <v>36.20194626</v>
      </c>
      <c r="P9">
        <v>36.26692963</v>
      </c>
      <c r="Q9">
        <v>35.362865450000001</v>
      </c>
      <c r="R9">
        <v>35.435352330000001</v>
      </c>
      <c r="S9">
        <v>34.88990021</v>
      </c>
      <c r="T9">
        <v>35.829921720000002</v>
      </c>
      <c r="U9">
        <v>35.103225709999997</v>
      </c>
      <c r="V9">
        <v>35.356586460000003</v>
      </c>
      <c r="W9">
        <v>33.831638339999998</v>
      </c>
      <c r="X9">
        <v>29.70265388</v>
      </c>
      <c r="Y9">
        <v>31.064247129999998</v>
      </c>
      <c r="Z9">
        <v>33.99102783</v>
      </c>
      <c r="AA9">
        <v>33.700809479999997</v>
      </c>
      <c r="AB9">
        <v>32.875629429999996</v>
      </c>
      <c r="AC9">
        <v>33.462875369999999</v>
      </c>
      <c r="AD9">
        <v>34.141315460000001</v>
      </c>
      <c r="AE9">
        <v>32.16618347</v>
      </c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204</v>
      </c>
      <c r="C10">
        <v>22.446428300000001</v>
      </c>
      <c r="D10">
        <v>22.943355560000001</v>
      </c>
      <c r="E10">
        <v>23.031370160000002</v>
      </c>
      <c r="F10">
        <v>22.76528931</v>
      </c>
      <c r="G10">
        <v>22.401952739999999</v>
      </c>
      <c r="H10">
        <v>22.620809560000001</v>
      </c>
      <c r="I10">
        <v>24.487827299999999</v>
      </c>
      <c r="J10">
        <v>24.30213547</v>
      </c>
      <c r="K10">
        <v>24.909612660000001</v>
      </c>
      <c r="L10">
        <v>26.111335749999999</v>
      </c>
      <c r="M10">
        <v>26.014289860000002</v>
      </c>
      <c r="N10">
        <v>23.914886469999999</v>
      </c>
      <c r="O10">
        <v>24.46661186</v>
      </c>
      <c r="P10">
        <v>24.98296547</v>
      </c>
      <c r="Q10">
        <v>27.191183089999999</v>
      </c>
      <c r="R10">
        <v>25.593902589999999</v>
      </c>
      <c r="S10">
        <v>23.735731120000001</v>
      </c>
      <c r="T10">
        <v>22.597763059999998</v>
      </c>
      <c r="U10">
        <v>21.631361009999999</v>
      </c>
      <c r="V10">
        <v>21.561223980000001</v>
      </c>
      <c r="W10">
        <v>20.816118240000002</v>
      </c>
      <c r="X10">
        <v>19.433115010000002</v>
      </c>
      <c r="Y10">
        <v>22.523647310000001</v>
      </c>
      <c r="Z10">
        <v>23.429014209999998</v>
      </c>
      <c r="AA10">
        <v>23.325857160000002</v>
      </c>
      <c r="AB10">
        <v>25.325798030000001</v>
      </c>
      <c r="AC10">
        <v>25.192461009999999</v>
      </c>
      <c r="AD10">
        <v>24.40025902</v>
      </c>
      <c r="AE10">
        <v>23.276226040000001</v>
      </c>
      <c r="AF10" s="10"/>
      <c r="AG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205</v>
      </c>
      <c r="C11">
        <v>23.365394590000001</v>
      </c>
      <c r="D11">
        <v>25.283025739999999</v>
      </c>
      <c r="E11">
        <v>28.17849541</v>
      </c>
      <c r="F11">
        <v>24.25734138</v>
      </c>
      <c r="G11">
        <v>24.502513889999999</v>
      </c>
      <c r="H11">
        <v>25.566595079999999</v>
      </c>
      <c r="I11">
        <v>26.292772289999998</v>
      </c>
      <c r="J11">
        <v>27.236494059999998</v>
      </c>
      <c r="K11">
        <v>25.89470863</v>
      </c>
      <c r="L11">
        <v>26.093797680000002</v>
      </c>
      <c r="M11">
        <v>25.84483719</v>
      </c>
      <c r="N11">
        <v>23.514341349999999</v>
      </c>
      <c r="O11">
        <v>23.777627939999999</v>
      </c>
      <c r="P11">
        <v>25.763393399999998</v>
      </c>
      <c r="Q11">
        <v>25.96857262</v>
      </c>
      <c r="R11">
        <v>24.04780006</v>
      </c>
      <c r="S11">
        <v>24.800136569999999</v>
      </c>
      <c r="T11">
        <v>24.797788619999999</v>
      </c>
      <c r="U11">
        <v>26.972841259999999</v>
      </c>
      <c r="V11">
        <v>25.457433699999999</v>
      </c>
      <c r="W11">
        <v>24.581876749999999</v>
      </c>
      <c r="X11">
        <v>21.685581209999999</v>
      </c>
      <c r="Y11">
        <v>24.999956130000001</v>
      </c>
      <c r="Z11">
        <v>23.862657550000002</v>
      </c>
      <c r="AA11">
        <v>22.3384304</v>
      </c>
      <c r="AB11">
        <v>25.081892010000001</v>
      </c>
      <c r="AC11">
        <v>26.750740050000001</v>
      </c>
      <c r="AD11">
        <v>25.41479301</v>
      </c>
      <c r="AE11">
        <v>24.474098210000001</v>
      </c>
      <c r="AF11" s="10"/>
      <c r="AG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206</v>
      </c>
      <c r="C12">
        <v>23.064029690000002</v>
      </c>
      <c r="D12">
        <v>27.257652279999999</v>
      </c>
      <c r="E12">
        <v>30.265899659999999</v>
      </c>
      <c r="F12">
        <v>24.665626530000001</v>
      </c>
      <c r="G12">
        <v>24.729921340000001</v>
      </c>
      <c r="H12">
        <v>27.979106900000001</v>
      </c>
      <c r="I12">
        <v>30.444837570000001</v>
      </c>
      <c r="J12">
        <v>29.053680419999999</v>
      </c>
      <c r="K12">
        <v>25.026145939999999</v>
      </c>
      <c r="L12">
        <v>28.488105770000001</v>
      </c>
      <c r="M12">
        <v>31.885700230000001</v>
      </c>
      <c r="N12">
        <v>30.984228130000002</v>
      </c>
      <c r="O12">
        <v>25.959924699999998</v>
      </c>
      <c r="P12">
        <v>29.913934709999999</v>
      </c>
      <c r="Q12">
        <v>30.609340670000002</v>
      </c>
      <c r="R12">
        <v>26.543315889999999</v>
      </c>
      <c r="S12">
        <v>26.535161970000001</v>
      </c>
      <c r="T12">
        <v>26.310192109999999</v>
      </c>
      <c r="U12">
        <v>29.004619600000002</v>
      </c>
      <c r="V12">
        <v>26.007343290000001</v>
      </c>
      <c r="W12">
        <v>24.242013929999999</v>
      </c>
      <c r="X12">
        <v>21.319269179999999</v>
      </c>
      <c r="Y12">
        <v>24.22239304</v>
      </c>
      <c r="Z12">
        <v>20.633323669999999</v>
      </c>
      <c r="AA12">
        <v>19.370746610000001</v>
      </c>
      <c r="AB12">
        <v>22.51687622</v>
      </c>
      <c r="AC12">
        <v>26.148014069999999</v>
      </c>
      <c r="AD12">
        <v>22.14499855</v>
      </c>
      <c r="AE12">
        <v>23.22415161</v>
      </c>
      <c r="AF12" s="10"/>
      <c r="AG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207</v>
      </c>
      <c r="C13">
        <v>28.828023909999999</v>
      </c>
      <c r="D13">
        <v>29.916467669999999</v>
      </c>
      <c r="E13">
        <v>30.91611099</v>
      </c>
      <c r="F13">
        <v>32.47772217</v>
      </c>
      <c r="G13">
        <v>32.164482120000002</v>
      </c>
      <c r="H13">
        <v>30.59206009</v>
      </c>
      <c r="I13">
        <v>32.947937009999997</v>
      </c>
      <c r="J13">
        <v>33.615871429999999</v>
      </c>
      <c r="K13">
        <v>32.561878200000002</v>
      </c>
      <c r="L13">
        <v>30.5801239</v>
      </c>
      <c r="M13">
        <v>32.315879819999999</v>
      </c>
      <c r="N13">
        <v>31.230670929999999</v>
      </c>
      <c r="O13">
        <v>29.904924390000001</v>
      </c>
      <c r="P13">
        <v>30.643310549999999</v>
      </c>
      <c r="Q13">
        <v>32.592395779999997</v>
      </c>
      <c r="R13">
        <v>33.133064269999998</v>
      </c>
      <c r="S13">
        <v>30.941782</v>
      </c>
      <c r="T13">
        <v>31.10619926</v>
      </c>
      <c r="U13">
        <v>31.349105829999999</v>
      </c>
      <c r="V13">
        <v>30.80326462</v>
      </c>
      <c r="W13">
        <v>29.28641129</v>
      </c>
      <c r="X13">
        <v>25.817970280000001</v>
      </c>
      <c r="Y13">
        <v>25.3973999</v>
      </c>
      <c r="Z13">
        <v>26.297082899999999</v>
      </c>
      <c r="AA13">
        <v>27.153882979999999</v>
      </c>
      <c r="AB13">
        <v>28.373399729999999</v>
      </c>
      <c r="AC13">
        <v>29.060070039999999</v>
      </c>
      <c r="AD13">
        <v>31.470727920000002</v>
      </c>
      <c r="AE13">
        <v>28.957242969999999</v>
      </c>
      <c r="AF13" s="10"/>
      <c r="AG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208</v>
      </c>
      <c r="C14">
        <v>21.72581482</v>
      </c>
      <c r="D14">
        <v>24.25954247</v>
      </c>
      <c r="E14">
        <v>25.352977750000001</v>
      </c>
      <c r="F14">
        <v>21.225925449999998</v>
      </c>
      <c r="G14">
        <v>19.52875328</v>
      </c>
      <c r="H14">
        <v>21.354030609999999</v>
      </c>
      <c r="I14">
        <v>25.519266129999998</v>
      </c>
      <c r="J14">
        <v>25.512844090000002</v>
      </c>
      <c r="K14">
        <v>24.57177162</v>
      </c>
      <c r="L14">
        <v>23.973899840000001</v>
      </c>
      <c r="M14">
        <v>25.741922379999998</v>
      </c>
      <c r="N14">
        <v>23.542930599999998</v>
      </c>
      <c r="O14">
        <v>24.086133960000002</v>
      </c>
      <c r="P14">
        <v>24.507305150000001</v>
      </c>
      <c r="Q14">
        <v>27.430948260000001</v>
      </c>
      <c r="R14">
        <v>24.979030609999999</v>
      </c>
      <c r="S14">
        <v>20.860067369999999</v>
      </c>
      <c r="T14">
        <v>24.22827148</v>
      </c>
      <c r="U14">
        <v>27.393161769999999</v>
      </c>
      <c r="V14">
        <v>26.178239820000002</v>
      </c>
      <c r="W14">
        <v>25.166017530000001</v>
      </c>
      <c r="X14">
        <v>24.954744340000001</v>
      </c>
      <c r="Y14">
        <v>30.002578740000001</v>
      </c>
      <c r="Z14">
        <v>27.11807632</v>
      </c>
      <c r="AA14">
        <v>24.12830353</v>
      </c>
      <c r="AB14">
        <v>22.294977190000001</v>
      </c>
      <c r="AC14">
        <v>27.07594872</v>
      </c>
      <c r="AD14">
        <v>23.234525680000001</v>
      </c>
      <c r="AE14">
        <v>20.678565979999998</v>
      </c>
      <c r="AF14" s="10"/>
      <c r="AG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209</v>
      </c>
      <c r="C15">
        <v>20.36760902</v>
      </c>
      <c r="D15">
        <v>22.380041120000001</v>
      </c>
      <c r="E15">
        <v>25.557598110000001</v>
      </c>
      <c r="F15">
        <v>25.086542130000002</v>
      </c>
      <c r="G15">
        <v>22.905014040000001</v>
      </c>
      <c r="H15">
        <v>24.927972789999998</v>
      </c>
      <c r="I15">
        <v>27.36812973</v>
      </c>
      <c r="J15">
        <v>25.448621750000001</v>
      </c>
      <c r="K15">
        <v>23.628286360000001</v>
      </c>
      <c r="L15">
        <v>25.37416267</v>
      </c>
      <c r="M15">
        <v>27.070140840000001</v>
      </c>
      <c r="N15">
        <v>24.891210560000001</v>
      </c>
      <c r="O15">
        <v>23.526905060000001</v>
      </c>
      <c r="P15">
        <v>25.087968830000001</v>
      </c>
      <c r="Q15">
        <v>26.727624890000001</v>
      </c>
      <c r="R15">
        <v>25.543056490000001</v>
      </c>
      <c r="S15">
        <v>23.670703889999999</v>
      </c>
      <c r="T15">
        <v>24.523477549999999</v>
      </c>
      <c r="U15">
        <v>26.457622529999998</v>
      </c>
      <c r="V15">
        <v>25.486806869999999</v>
      </c>
      <c r="W15">
        <v>24.325250629999999</v>
      </c>
      <c r="X15">
        <v>21.474439619999998</v>
      </c>
      <c r="Y15">
        <v>23.12386322</v>
      </c>
      <c r="Z15">
        <v>22.562995910000001</v>
      </c>
      <c r="AA15">
        <v>21.403194429999999</v>
      </c>
      <c r="AB15">
        <v>23.994419100000002</v>
      </c>
      <c r="AC15">
        <v>24.94381714</v>
      </c>
      <c r="AD15">
        <v>24.04603767</v>
      </c>
      <c r="AE15">
        <v>23.248723980000001</v>
      </c>
      <c r="AF15" s="10"/>
      <c r="AG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210</v>
      </c>
      <c r="C16">
        <v>23.366636280000002</v>
      </c>
      <c r="D16">
        <v>26.79712868</v>
      </c>
      <c r="E16">
        <v>29.360153199999999</v>
      </c>
      <c r="F16">
        <v>29.947490689999999</v>
      </c>
      <c r="G16">
        <v>27.830339429999999</v>
      </c>
      <c r="H16">
        <v>28.16489983</v>
      </c>
      <c r="I16">
        <v>29.659114840000001</v>
      </c>
      <c r="J16">
        <v>27.895294190000001</v>
      </c>
      <c r="K16">
        <v>27.053016660000001</v>
      </c>
      <c r="L16">
        <v>27.282844539999999</v>
      </c>
      <c r="M16">
        <v>28.562292100000001</v>
      </c>
      <c r="N16">
        <v>29.159360889999999</v>
      </c>
      <c r="O16">
        <v>27.3319416</v>
      </c>
      <c r="P16">
        <v>27.802713390000001</v>
      </c>
      <c r="Q16">
        <v>30.34372711</v>
      </c>
      <c r="R16">
        <v>28.43440056</v>
      </c>
      <c r="S16">
        <v>27.942138669999999</v>
      </c>
      <c r="T16">
        <v>27.581060409999999</v>
      </c>
      <c r="U16">
        <v>28.714355470000001</v>
      </c>
      <c r="V16">
        <v>26.57993317</v>
      </c>
      <c r="W16">
        <v>24.212045669999998</v>
      </c>
      <c r="X16">
        <v>23.05254936</v>
      </c>
      <c r="Y16">
        <v>25.841999049999998</v>
      </c>
      <c r="Z16">
        <v>26.242197040000001</v>
      </c>
      <c r="AA16">
        <v>24.22338676</v>
      </c>
      <c r="AB16">
        <v>26.5657444</v>
      </c>
      <c r="AC16">
        <v>27.98548508</v>
      </c>
      <c r="AD16">
        <v>27.278785710000001</v>
      </c>
      <c r="AE16">
        <v>25.90906906</v>
      </c>
      <c r="AF16" s="10"/>
      <c r="AG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211</v>
      </c>
      <c r="C17">
        <v>18.216768259999998</v>
      </c>
      <c r="D17">
        <v>19.481451029999999</v>
      </c>
      <c r="E17">
        <v>20.512495040000001</v>
      </c>
      <c r="F17">
        <v>20.291902539999999</v>
      </c>
      <c r="G17">
        <v>19.61198997</v>
      </c>
      <c r="H17">
        <v>20.670377729999998</v>
      </c>
      <c r="I17">
        <v>22.524747850000001</v>
      </c>
      <c r="J17">
        <v>21.844499590000002</v>
      </c>
      <c r="K17">
        <v>20.75852394</v>
      </c>
      <c r="L17">
        <v>21.704545970000002</v>
      </c>
      <c r="M17">
        <v>22.207786559999999</v>
      </c>
      <c r="N17">
        <v>21.597698210000001</v>
      </c>
      <c r="O17">
        <v>20.908452990000001</v>
      </c>
      <c r="P17">
        <v>21.58813477</v>
      </c>
      <c r="Q17">
        <v>22.946681980000001</v>
      </c>
      <c r="R17">
        <v>22.059167859999999</v>
      </c>
      <c r="S17">
        <v>20.814579009999999</v>
      </c>
      <c r="T17">
        <v>21.65717506</v>
      </c>
      <c r="U17">
        <v>22.75946617</v>
      </c>
      <c r="V17">
        <v>21.204799649999998</v>
      </c>
      <c r="W17">
        <v>20.409881590000001</v>
      </c>
      <c r="X17">
        <v>18.78327942</v>
      </c>
      <c r="Y17">
        <v>19.474847789999998</v>
      </c>
      <c r="Z17">
        <v>19.81324768</v>
      </c>
      <c r="AA17">
        <v>19.269235609999999</v>
      </c>
      <c r="AB17">
        <v>20.819833760000002</v>
      </c>
      <c r="AC17">
        <v>21.84893799</v>
      </c>
      <c r="AD17">
        <v>20.162256240000001</v>
      </c>
      <c r="AE17">
        <v>20.176763529999999</v>
      </c>
      <c r="AF17" s="10"/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212</v>
      </c>
      <c r="C18">
        <v>26.661394120000001</v>
      </c>
      <c r="D18">
        <v>27.832605359999999</v>
      </c>
      <c r="E18">
        <v>27.94124794</v>
      </c>
      <c r="F18">
        <v>27.42399597</v>
      </c>
      <c r="G18">
        <v>26.599739069999998</v>
      </c>
      <c r="H18">
        <v>27.238237380000001</v>
      </c>
      <c r="I18">
        <v>28.368146899999999</v>
      </c>
      <c r="J18">
        <v>27.519828799999999</v>
      </c>
      <c r="K18">
        <v>27.064905169999999</v>
      </c>
      <c r="L18">
        <v>29.12825394</v>
      </c>
      <c r="M18">
        <v>31.735750199999998</v>
      </c>
      <c r="N18">
        <v>30.204483029999999</v>
      </c>
      <c r="O18">
        <v>27.992336269999999</v>
      </c>
      <c r="P18">
        <v>28.807598110000001</v>
      </c>
      <c r="Q18">
        <v>29.658546449999999</v>
      </c>
      <c r="R18">
        <v>28.63575745</v>
      </c>
      <c r="S18">
        <v>28.00309944</v>
      </c>
      <c r="T18">
        <v>28.42936516</v>
      </c>
      <c r="U18">
        <v>27.718544009999999</v>
      </c>
      <c r="V18">
        <v>27.488107679999999</v>
      </c>
      <c r="W18">
        <v>26.750999449999998</v>
      </c>
      <c r="X18">
        <v>22.973804470000001</v>
      </c>
      <c r="Y18">
        <v>25.886177060000001</v>
      </c>
      <c r="Z18">
        <v>24.98690414</v>
      </c>
      <c r="AA18">
        <v>24.27078247</v>
      </c>
      <c r="AB18">
        <v>26.404008869999998</v>
      </c>
      <c r="AC18">
        <v>28.765314100000001</v>
      </c>
      <c r="AD18">
        <v>27.752418519999999</v>
      </c>
      <c r="AE18">
        <v>25.43163109</v>
      </c>
      <c r="AF18" s="10"/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213</v>
      </c>
      <c r="C19">
        <v>32.657318119999999</v>
      </c>
      <c r="D19">
        <v>34.244834900000001</v>
      </c>
      <c r="E19">
        <v>35.812107089999998</v>
      </c>
      <c r="F19">
        <v>34.064670560000003</v>
      </c>
      <c r="G19">
        <v>31.007320400000001</v>
      </c>
      <c r="H19">
        <v>32.816539759999998</v>
      </c>
      <c r="I19">
        <v>35.291488649999998</v>
      </c>
      <c r="J19">
        <v>33.21802521</v>
      </c>
      <c r="K19">
        <v>30.47365761</v>
      </c>
      <c r="L19">
        <v>34.383541110000003</v>
      </c>
      <c r="M19">
        <v>39.043663019999997</v>
      </c>
      <c r="N19">
        <v>38.02375412</v>
      </c>
      <c r="O19">
        <v>36.11600876</v>
      </c>
      <c r="P19">
        <v>36.101196289999997</v>
      </c>
      <c r="Q19">
        <v>36.559669489999997</v>
      </c>
      <c r="R19">
        <v>33.130275730000001</v>
      </c>
      <c r="S19">
        <v>32.454315190000003</v>
      </c>
      <c r="T19">
        <v>34.142936710000001</v>
      </c>
      <c r="U19">
        <v>35.613487239999998</v>
      </c>
      <c r="V19">
        <v>34.177093509999999</v>
      </c>
      <c r="W19">
        <v>33.12104034</v>
      </c>
      <c r="X19">
        <v>33.156597140000002</v>
      </c>
      <c r="Y19">
        <v>37.244373320000001</v>
      </c>
      <c r="Z19">
        <v>35.74930191</v>
      </c>
      <c r="AA19">
        <v>30.883857729999999</v>
      </c>
      <c r="AB19">
        <v>34.519012449999998</v>
      </c>
      <c r="AC19">
        <v>35.21252441</v>
      </c>
      <c r="AD19">
        <v>31.54269218</v>
      </c>
      <c r="AE19">
        <v>29.669654850000001</v>
      </c>
      <c r="AF19" s="10"/>
      <c r="AG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214</v>
      </c>
      <c r="C20">
        <v>23.575048450000001</v>
      </c>
      <c r="D20">
        <v>25.028917310000001</v>
      </c>
      <c r="E20">
        <v>27.48597908</v>
      </c>
      <c r="F20">
        <v>25.500755309999999</v>
      </c>
      <c r="G20">
        <v>24.98630524</v>
      </c>
      <c r="H20">
        <v>25.758499149999999</v>
      </c>
      <c r="I20">
        <v>27.403419490000001</v>
      </c>
      <c r="J20">
        <v>26.657997129999998</v>
      </c>
      <c r="K20">
        <v>25.798231120000001</v>
      </c>
      <c r="L20">
        <v>27.191743850000002</v>
      </c>
      <c r="M20">
        <v>28.123743059999999</v>
      </c>
      <c r="N20">
        <v>26.779077529999999</v>
      </c>
      <c r="O20">
        <v>26.66839409</v>
      </c>
      <c r="P20">
        <v>26.84251785</v>
      </c>
      <c r="Q20">
        <v>26.762390140000001</v>
      </c>
      <c r="R20">
        <v>25.972005840000001</v>
      </c>
      <c r="S20">
        <v>25.849443440000002</v>
      </c>
      <c r="T20">
        <v>26.677351000000002</v>
      </c>
      <c r="U20">
        <v>27.42956543</v>
      </c>
      <c r="V20">
        <v>25.911788940000001</v>
      </c>
      <c r="W20">
        <v>25.08490372</v>
      </c>
      <c r="X20">
        <v>22.11988831</v>
      </c>
      <c r="Y20">
        <v>24.612957000000002</v>
      </c>
      <c r="Z20">
        <v>24.2540741</v>
      </c>
      <c r="AA20">
        <v>23.334819790000001</v>
      </c>
      <c r="AB20">
        <v>24.172941210000001</v>
      </c>
      <c r="AC20">
        <v>26.030965810000001</v>
      </c>
      <c r="AD20">
        <v>24.338064190000001</v>
      </c>
      <c r="AE20">
        <v>22.455415729999999</v>
      </c>
      <c r="AF20" s="10"/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215</v>
      </c>
      <c r="C21">
        <v>15.27898502</v>
      </c>
      <c r="D21">
        <v>16.47263718</v>
      </c>
      <c r="E21">
        <v>18.268413540000001</v>
      </c>
      <c r="F21">
        <v>18.025873180000001</v>
      </c>
      <c r="G21">
        <v>17.473890300000001</v>
      </c>
      <c r="H21">
        <v>17.879428860000001</v>
      </c>
      <c r="I21">
        <v>18.802970890000001</v>
      </c>
      <c r="J21">
        <v>19.214252470000002</v>
      </c>
      <c r="K21">
        <v>18.466045380000001</v>
      </c>
      <c r="L21">
        <v>19.69629669</v>
      </c>
      <c r="M21">
        <v>19.363210680000002</v>
      </c>
      <c r="N21">
        <v>18.178936</v>
      </c>
      <c r="O21">
        <v>19.215417859999999</v>
      </c>
      <c r="P21">
        <v>19.531038280000001</v>
      </c>
      <c r="Q21">
        <v>19.926494600000002</v>
      </c>
      <c r="R21">
        <v>20.61021423</v>
      </c>
      <c r="S21">
        <v>19.355121610000001</v>
      </c>
      <c r="T21">
        <v>19.23726654</v>
      </c>
      <c r="U21">
        <v>19.37205505</v>
      </c>
      <c r="V21">
        <v>20.139560700000001</v>
      </c>
      <c r="W21">
        <v>19.664144520000001</v>
      </c>
      <c r="X21">
        <v>16.74363327</v>
      </c>
      <c r="Y21">
        <v>18.78645706</v>
      </c>
      <c r="Z21">
        <v>19.790090559999999</v>
      </c>
      <c r="AA21">
        <v>18.789093019999999</v>
      </c>
      <c r="AB21">
        <v>19.557355879999999</v>
      </c>
      <c r="AC21">
        <v>19.46311378</v>
      </c>
      <c r="AD21">
        <v>18.830553049999999</v>
      </c>
      <c r="AE21">
        <v>18.714956279999999</v>
      </c>
      <c r="AF21" s="10"/>
      <c r="AG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216</v>
      </c>
      <c r="C22">
        <v>33.144771579999997</v>
      </c>
      <c r="D22">
        <v>34.262481690000001</v>
      </c>
      <c r="E22">
        <v>34.850875850000001</v>
      </c>
      <c r="F22">
        <v>33.240741730000003</v>
      </c>
      <c r="G22">
        <v>31.93248749</v>
      </c>
      <c r="H22">
        <v>34.969722750000003</v>
      </c>
      <c r="I22">
        <v>34.461906429999999</v>
      </c>
      <c r="J22">
        <v>34.884273530000002</v>
      </c>
      <c r="K22">
        <v>33.529144289999998</v>
      </c>
      <c r="L22">
        <v>35.242126460000001</v>
      </c>
      <c r="M22">
        <v>35.614982599999998</v>
      </c>
      <c r="N22">
        <v>35.310699460000002</v>
      </c>
      <c r="O22">
        <v>31.666324620000001</v>
      </c>
      <c r="P22">
        <v>34.372283940000003</v>
      </c>
      <c r="Q22">
        <v>33.909042360000001</v>
      </c>
      <c r="R22">
        <v>32.305751800000003</v>
      </c>
      <c r="S22">
        <v>31.74956894</v>
      </c>
      <c r="T22">
        <v>32.537994380000001</v>
      </c>
      <c r="U22">
        <v>34.68484497</v>
      </c>
      <c r="V22">
        <v>32.486949920000001</v>
      </c>
      <c r="W22">
        <v>29.79905128</v>
      </c>
      <c r="X22">
        <v>28.43331718</v>
      </c>
      <c r="Y22">
        <v>30.268396379999999</v>
      </c>
      <c r="Z22">
        <v>28.9356823</v>
      </c>
      <c r="AA22">
        <v>29.15689278</v>
      </c>
      <c r="AB22">
        <v>30.819946290000001</v>
      </c>
      <c r="AC22">
        <v>29.60121346</v>
      </c>
      <c r="AD22">
        <v>29.594394680000001</v>
      </c>
      <c r="AE22">
        <v>26.696437840000002</v>
      </c>
      <c r="AF22" s="10"/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217</v>
      </c>
      <c r="C23">
        <v>22.640377040000001</v>
      </c>
      <c r="D23">
        <v>26.91981316</v>
      </c>
      <c r="E23">
        <v>27.9896946</v>
      </c>
      <c r="F23">
        <v>26.407316210000001</v>
      </c>
      <c r="G23">
        <v>25.373161320000001</v>
      </c>
      <c r="H23">
        <v>25.440784449999999</v>
      </c>
      <c r="I23">
        <v>24.91554451</v>
      </c>
      <c r="J23">
        <v>24.877843859999999</v>
      </c>
      <c r="K23">
        <v>22.63376427</v>
      </c>
      <c r="L23">
        <v>22.8086853</v>
      </c>
      <c r="M23">
        <v>23.359367370000001</v>
      </c>
      <c r="N23">
        <v>23.1090889</v>
      </c>
      <c r="O23">
        <v>23.549324039999998</v>
      </c>
      <c r="P23">
        <v>25.37955856</v>
      </c>
      <c r="Q23">
        <v>23.115657809999998</v>
      </c>
      <c r="R23">
        <v>24.10505676</v>
      </c>
      <c r="S23">
        <v>25.204984660000001</v>
      </c>
      <c r="T23">
        <v>26.278211590000002</v>
      </c>
      <c r="U23">
        <v>24.90398407</v>
      </c>
      <c r="V23">
        <v>26.29354477</v>
      </c>
      <c r="W23">
        <v>25.4245491</v>
      </c>
      <c r="X23">
        <v>23.85911179</v>
      </c>
      <c r="Y23">
        <v>27.126913070000001</v>
      </c>
      <c r="Z23">
        <v>25.318487170000001</v>
      </c>
      <c r="AA23">
        <v>22.681875229999999</v>
      </c>
      <c r="AB23">
        <v>22.466463090000001</v>
      </c>
      <c r="AC23">
        <v>25.425815579999998</v>
      </c>
      <c r="AD23">
        <v>24.640028000000001</v>
      </c>
      <c r="AE23">
        <v>25.029388430000001</v>
      </c>
      <c r="AF23" s="10"/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218</v>
      </c>
      <c r="C24">
        <v>21.84413528</v>
      </c>
      <c r="D24">
        <v>23.6101265</v>
      </c>
      <c r="E24">
        <v>24.315202710000001</v>
      </c>
      <c r="F24">
        <v>23.884473799999999</v>
      </c>
      <c r="G24">
        <v>24.374748230000002</v>
      </c>
      <c r="H24">
        <v>24.028827669999998</v>
      </c>
      <c r="I24">
        <v>24.358310700000001</v>
      </c>
      <c r="J24">
        <v>23.448394780000001</v>
      </c>
      <c r="K24">
        <v>23.769598009999999</v>
      </c>
      <c r="L24">
        <v>23.970611569999999</v>
      </c>
      <c r="M24">
        <v>24.000644680000001</v>
      </c>
      <c r="N24">
        <v>26.102413179999999</v>
      </c>
      <c r="O24">
        <v>25.890207289999999</v>
      </c>
      <c r="P24">
        <v>25.28017998</v>
      </c>
      <c r="Q24">
        <v>25.676013950000002</v>
      </c>
      <c r="R24">
        <v>26.544929499999999</v>
      </c>
      <c r="S24">
        <v>24.86772728</v>
      </c>
      <c r="T24">
        <v>25.117769240000001</v>
      </c>
      <c r="U24">
        <v>23.200189590000001</v>
      </c>
      <c r="V24">
        <v>24.026781079999999</v>
      </c>
      <c r="W24">
        <v>22.988182070000001</v>
      </c>
      <c r="X24">
        <v>21.42651176</v>
      </c>
      <c r="Y24">
        <v>21.27319336</v>
      </c>
      <c r="Z24">
        <v>22.591815950000001</v>
      </c>
      <c r="AA24">
        <v>21.654008869999998</v>
      </c>
      <c r="AB24">
        <v>23.836008069999998</v>
      </c>
      <c r="AC24">
        <v>24.34337807</v>
      </c>
      <c r="AD24">
        <v>25.30275726</v>
      </c>
      <c r="AE24">
        <v>23.47166824</v>
      </c>
      <c r="AF24" s="10"/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219</v>
      </c>
      <c r="C25">
        <v>22.320354460000001</v>
      </c>
      <c r="D25">
        <v>23.078163150000002</v>
      </c>
      <c r="E25">
        <v>23.73271179</v>
      </c>
      <c r="F25">
        <v>18.969791409999999</v>
      </c>
      <c r="G25">
        <v>19.645139690000001</v>
      </c>
      <c r="H25">
        <v>20.577686310000001</v>
      </c>
      <c r="I25">
        <v>24.74705505</v>
      </c>
      <c r="J25">
        <v>23.420942310000001</v>
      </c>
      <c r="K25">
        <v>24.192436220000001</v>
      </c>
      <c r="L25">
        <v>24.119129180000002</v>
      </c>
      <c r="M25">
        <v>24.695571900000001</v>
      </c>
      <c r="N25">
        <v>25.183868409999999</v>
      </c>
      <c r="O25">
        <v>24.417182919999998</v>
      </c>
      <c r="P25">
        <v>25.339183810000002</v>
      </c>
      <c r="Q25">
        <v>25.326740260000001</v>
      </c>
      <c r="R25">
        <v>24.841804499999999</v>
      </c>
      <c r="S25">
        <v>24.169242860000001</v>
      </c>
      <c r="T25">
        <v>25.826333999999999</v>
      </c>
      <c r="U25">
        <v>25.245143890000001</v>
      </c>
      <c r="V25">
        <v>24.505037309999999</v>
      </c>
      <c r="W25">
        <v>23.24212837</v>
      </c>
      <c r="X25">
        <v>20.749631879999999</v>
      </c>
      <c r="Y25">
        <v>22.524051669999999</v>
      </c>
      <c r="Z25">
        <v>24.011526109999998</v>
      </c>
      <c r="AA25">
        <v>21.085794450000002</v>
      </c>
      <c r="AB25">
        <v>23.162498469999999</v>
      </c>
      <c r="AC25">
        <v>22.058818819999999</v>
      </c>
      <c r="AD25">
        <v>22.973415370000001</v>
      </c>
      <c r="AE25">
        <v>21.624607090000001</v>
      </c>
      <c r="AF25" s="10"/>
      <c r="AG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220</v>
      </c>
      <c r="C26">
        <v>14.904864310000001</v>
      </c>
      <c r="D26">
        <v>14.22426224</v>
      </c>
      <c r="E26">
        <v>17.290121079999999</v>
      </c>
      <c r="F26">
        <v>18.14890862</v>
      </c>
      <c r="G26">
        <v>20.258974080000002</v>
      </c>
      <c r="H26">
        <v>18.79981613</v>
      </c>
      <c r="I26">
        <v>18.102434160000001</v>
      </c>
      <c r="J26">
        <v>19.227384570000002</v>
      </c>
      <c r="K26">
        <v>15.579257009999999</v>
      </c>
      <c r="L26">
        <v>17.85379219</v>
      </c>
      <c r="M26">
        <v>20.05108452</v>
      </c>
      <c r="N26">
        <v>24.45467949</v>
      </c>
      <c r="O26">
        <v>22.326091770000001</v>
      </c>
      <c r="P26">
        <v>19.94158745</v>
      </c>
      <c r="Q26">
        <v>16.882135389999998</v>
      </c>
      <c r="R26">
        <v>24.0394249</v>
      </c>
      <c r="S26">
        <v>26.49462128</v>
      </c>
      <c r="T26">
        <v>23.990081790000001</v>
      </c>
      <c r="U26">
        <v>19.11997414</v>
      </c>
      <c r="V26">
        <v>20.349674220000001</v>
      </c>
      <c r="W26">
        <v>20.591371540000001</v>
      </c>
      <c r="X26">
        <v>16.155092239999998</v>
      </c>
      <c r="Y26">
        <v>23.174234389999999</v>
      </c>
      <c r="Z26">
        <v>20.236267089999998</v>
      </c>
      <c r="AA26">
        <v>16.673809049999999</v>
      </c>
      <c r="AB26">
        <v>14.80554199</v>
      </c>
      <c r="AC26">
        <v>17.58252907</v>
      </c>
      <c r="AD26">
        <v>18.173648830000001</v>
      </c>
      <c r="AE26">
        <v>17.036771770000001</v>
      </c>
      <c r="AF26" s="10"/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221</v>
      </c>
      <c r="C27">
        <v>23.962415700000001</v>
      </c>
      <c r="D27">
        <v>20.913572309999999</v>
      </c>
      <c r="E27">
        <v>26.231431959999998</v>
      </c>
      <c r="F27">
        <v>25.003028870000001</v>
      </c>
      <c r="G27">
        <v>23.998233800000001</v>
      </c>
      <c r="H27">
        <v>26.616758350000001</v>
      </c>
      <c r="I27">
        <v>28.20375443</v>
      </c>
      <c r="J27">
        <v>34.092460629999998</v>
      </c>
      <c r="K27">
        <v>29.870054240000002</v>
      </c>
      <c r="L27">
        <v>26.528266909999999</v>
      </c>
      <c r="M27">
        <v>26.582567210000001</v>
      </c>
      <c r="N27">
        <v>26.634176249999999</v>
      </c>
      <c r="O27">
        <v>22.424247739999998</v>
      </c>
      <c r="P27">
        <v>23.83612823</v>
      </c>
      <c r="Q27">
        <v>26.062801360000002</v>
      </c>
      <c r="R27">
        <v>25.841758729999999</v>
      </c>
      <c r="S27">
        <v>28.491106030000001</v>
      </c>
      <c r="T27">
        <v>33.997085570000003</v>
      </c>
      <c r="U27">
        <v>31.483955380000001</v>
      </c>
      <c r="V27">
        <v>32.621128079999998</v>
      </c>
      <c r="W27">
        <v>29.957265849999999</v>
      </c>
      <c r="X27">
        <v>32.071910860000003</v>
      </c>
      <c r="Y27">
        <v>32.264816279999998</v>
      </c>
      <c r="Z27">
        <v>32.58224869</v>
      </c>
      <c r="AA27">
        <v>36.269828799999999</v>
      </c>
      <c r="AB27">
        <v>37.533756259999997</v>
      </c>
      <c r="AC27">
        <v>31.938665390000001</v>
      </c>
      <c r="AD27">
        <v>32.504249569999999</v>
      </c>
      <c r="AE27">
        <v>30.32042122</v>
      </c>
      <c r="AF27" s="10"/>
      <c r="AG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222</v>
      </c>
      <c r="C28">
        <v>23.597702030000001</v>
      </c>
      <c r="D28">
        <v>25.09259415</v>
      </c>
      <c r="E28">
        <v>26.153989790000001</v>
      </c>
      <c r="F28">
        <v>25.660448070000001</v>
      </c>
      <c r="G28">
        <v>25.042901990000001</v>
      </c>
      <c r="H28">
        <v>25.720954899999999</v>
      </c>
      <c r="I28">
        <v>26.955106740000002</v>
      </c>
      <c r="J28">
        <v>26.472681049999998</v>
      </c>
      <c r="K28">
        <v>25.750198359999999</v>
      </c>
      <c r="L28">
        <v>26.80734253</v>
      </c>
      <c r="M28">
        <v>27.378828049999999</v>
      </c>
      <c r="N28">
        <v>26.705284120000002</v>
      </c>
      <c r="O28">
        <v>26.10960197</v>
      </c>
      <c r="P28">
        <v>26.80014229</v>
      </c>
      <c r="Q28">
        <v>27.431226729999999</v>
      </c>
      <c r="R28">
        <v>26.860242840000002</v>
      </c>
      <c r="S28">
        <v>25.882047650000001</v>
      </c>
      <c r="T28">
        <v>26.36456299</v>
      </c>
      <c r="U28">
        <v>26.661186220000001</v>
      </c>
      <c r="V28">
        <v>26.10598564</v>
      </c>
      <c r="W28">
        <v>25.015365599999999</v>
      </c>
      <c r="X28">
        <v>22.352766039999999</v>
      </c>
      <c r="Y28">
        <v>24.171508790000001</v>
      </c>
      <c r="Z28">
        <v>24.63272095</v>
      </c>
      <c r="AA28">
        <v>23.795789719999998</v>
      </c>
      <c r="AB28">
        <v>25.062574390000002</v>
      </c>
      <c r="AC28">
        <v>26.017948149999999</v>
      </c>
      <c r="AD28">
        <v>25.382379530000001</v>
      </c>
      <c r="AE28">
        <v>24.21153069</v>
      </c>
      <c r="AF28" s="10"/>
      <c r="AG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0" spans="2:71">
      <c r="D30">
        <f>'Base_III.5.a-III.5b-III.5.c'!I44</f>
        <v>0</v>
      </c>
    </row>
    <row r="33" spans="2:2">
      <c r="B33" t="s">
        <v>73</v>
      </c>
    </row>
    <row r="34" spans="2:2">
      <c r="B34" s="3" t="s">
        <v>93</v>
      </c>
    </row>
  </sheetData>
  <hyperlinks>
    <hyperlink ref="B34" r:id="rId1" location="!tabs-1254736030639; " xr:uid="{E687A388-C144-4436-BB01-08B3AE4D0499}"/>
  </hyperlinks>
  <pageMargins left="0.7" right="0.7" top="0.75" bottom="0.75" header="0.3" footer="0.3"/>
  <pageSetup paperSize="9" orientation="portrait" horizontalDpi="1200" verticalDpi="1200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0.39997558519241921"/>
  </sheetPr>
  <dimension ref="A1:AD73"/>
  <sheetViews>
    <sheetView workbookViewId="0"/>
  </sheetViews>
  <sheetFormatPr baseColWidth="10" defaultRowHeight="15.6"/>
  <cols>
    <col min="2" max="3" width="10.796875" style="12"/>
  </cols>
  <sheetData>
    <row r="1" spans="1:30">
      <c r="A1" s="3" t="s">
        <v>833</v>
      </c>
    </row>
    <row r="3" spans="1:30" ht="18">
      <c r="B3" s="12" t="s">
        <v>1040</v>
      </c>
      <c r="C3" s="12" t="s">
        <v>1041</v>
      </c>
      <c r="D3" s="12" t="s">
        <v>1042</v>
      </c>
      <c r="G3" s="149" t="s">
        <v>1043</v>
      </c>
    </row>
    <row r="4" spans="1:30" ht="18">
      <c r="AD4" s="149" t="s">
        <v>1037</v>
      </c>
    </row>
    <row r="5" spans="1:30">
      <c r="A5" s="12">
        <v>2005</v>
      </c>
      <c r="B5" s="12">
        <v>4853074.1708000004</v>
      </c>
      <c r="C5" s="12">
        <v>10358254.860000001</v>
      </c>
      <c r="D5" s="10">
        <v>31.904340251752249</v>
      </c>
      <c r="R5" s="150"/>
      <c r="X5" t="s">
        <v>1114</v>
      </c>
    </row>
    <row r="6" spans="1:30">
      <c r="A6" s="12"/>
      <c r="B6" s="12">
        <v>5232203.7424899992</v>
      </c>
      <c r="C6" s="12">
        <v>10457534.549999999</v>
      </c>
      <c r="D6" s="10">
        <v>33.347935095860905</v>
      </c>
      <c r="Q6" s="2" t="s">
        <v>1036</v>
      </c>
      <c r="R6" t="s">
        <v>1028</v>
      </c>
      <c r="S6" t="s">
        <v>1029</v>
      </c>
      <c r="T6" s="151" t="s">
        <v>1030</v>
      </c>
      <c r="U6" s="150" t="s">
        <v>1031</v>
      </c>
      <c r="V6" s="150" t="s">
        <v>1032</v>
      </c>
    </row>
    <row r="7" spans="1:30">
      <c r="A7" s="12"/>
      <c r="B7" s="12">
        <v>5502127.8928199997</v>
      </c>
      <c r="C7" s="12">
        <v>10467175.270000001</v>
      </c>
      <c r="D7" s="10">
        <v>34.454401902959333</v>
      </c>
      <c r="Q7">
        <v>2005</v>
      </c>
      <c r="R7" s="12">
        <v>10158581.800000001</v>
      </c>
      <c r="S7" s="12">
        <v>199673.06</v>
      </c>
      <c r="T7" s="12">
        <v>758895.57990000001</v>
      </c>
      <c r="U7" s="12">
        <v>379946.4693</v>
      </c>
      <c r="V7" s="12">
        <v>1710744.84</v>
      </c>
      <c r="X7" t="s">
        <v>1033</v>
      </c>
      <c r="Y7" t="s">
        <v>1029</v>
      </c>
      <c r="Z7" s="151" t="s">
        <v>1030</v>
      </c>
      <c r="AA7" s="150" t="s">
        <v>1031</v>
      </c>
      <c r="AB7" s="150" t="s">
        <v>1032</v>
      </c>
    </row>
    <row r="8" spans="1:30">
      <c r="A8" s="12"/>
      <c r="B8" s="12">
        <v>5411501.8874999993</v>
      </c>
      <c r="C8" s="12">
        <v>10613730.09</v>
      </c>
      <c r="D8" s="10">
        <v>33.768633709003041</v>
      </c>
      <c r="Q8">
        <v>2006</v>
      </c>
      <c r="R8" s="12">
        <v>10536613.300000001</v>
      </c>
      <c r="S8" s="12">
        <v>190071.55</v>
      </c>
      <c r="T8" s="12">
        <v>898241.21030000004</v>
      </c>
      <c r="U8" s="12">
        <v>314693.46049999999</v>
      </c>
      <c r="V8" s="12">
        <v>1901209.912</v>
      </c>
      <c r="W8">
        <v>2006</v>
      </c>
      <c r="X8" s="12">
        <v>378031.5</v>
      </c>
      <c r="Y8" s="12">
        <v>-9601.5100000000093</v>
      </c>
      <c r="Z8" s="12">
        <v>139345.63040000002</v>
      </c>
      <c r="AA8" s="12">
        <v>-65253.008800000011</v>
      </c>
      <c r="AB8" s="12">
        <v>190465.07199999993</v>
      </c>
    </row>
    <row r="9" spans="1:30">
      <c r="A9" s="12">
        <v>2006</v>
      </c>
      <c r="B9" s="12">
        <v>5341815.5852799993</v>
      </c>
      <c r="C9" s="12">
        <v>10726684.850000001</v>
      </c>
      <c r="D9" s="10">
        <v>33.244020540656727</v>
      </c>
      <c r="Q9">
        <v>2007</v>
      </c>
      <c r="R9" s="12">
        <v>11146253.1</v>
      </c>
      <c r="S9" s="12">
        <v>239853.96</v>
      </c>
      <c r="T9" s="12">
        <v>883289.09920000006</v>
      </c>
      <c r="U9" s="12">
        <v>414140.23019999999</v>
      </c>
      <c r="V9" s="12">
        <v>2014695.17</v>
      </c>
      <c r="W9">
        <v>2007</v>
      </c>
      <c r="X9" s="12">
        <v>609639.79999999888</v>
      </c>
      <c r="Y9" s="12">
        <v>49782.41</v>
      </c>
      <c r="Z9" s="12">
        <v>-14952.11109999998</v>
      </c>
      <c r="AA9" s="12">
        <v>99446.769700000004</v>
      </c>
      <c r="AB9" s="12">
        <v>113485.25799999991</v>
      </c>
    </row>
    <row r="10" spans="1:30">
      <c r="A10" s="12"/>
      <c r="B10" s="12">
        <v>5594277.3387500001</v>
      </c>
      <c r="C10" s="12">
        <v>10705895.49</v>
      </c>
      <c r="D10" s="10">
        <v>34.320355971213374</v>
      </c>
      <c r="Q10">
        <v>2008</v>
      </c>
      <c r="R10" s="12">
        <v>11681524.4</v>
      </c>
      <c r="S10" s="12">
        <v>225126.64</v>
      </c>
      <c r="T10" s="12">
        <v>850682.93</v>
      </c>
      <c r="U10" s="12">
        <v>315404.9399</v>
      </c>
      <c r="V10" s="12">
        <v>1970569.95</v>
      </c>
      <c r="W10">
        <v>2008</v>
      </c>
      <c r="X10" s="12">
        <v>535271.30000000075</v>
      </c>
      <c r="Y10" s="12">
        <v>-14727.319999999978</v>
      </c>
      <c r="Z10" s="12">
        <v>-32606.169200000004</v>
      </c>
      <c r="AA10" s="12">
        <v>-98735.290299999993</v>
      </c>
      <c r="AB10" s="12">
        <v>-44125.219999999972</v>
      </c>
    </row>
    <row r="11" spans="1:30">
      <c r="A11" s="12"/>
      <c r="B11" s="12">
        <v>5716990.6168599995</v>
      </c>
      <c r="C11" s="12">
        <v>10831718.560000001</v>
      </c>
      <c r="D11" s="10">
        <v>34.546444413042479</v>
      </c>
      <c r="Q11">
        <v>2009</v>
      </c>
      <c r="R11" s="12">
        <v>11774858.9</v>
      </c>
      <c r="S11" s="12">
        <v>206324.66</v>
      </c>
      <c r="T11" s="12">
        <v>684975.90930000006</v>
      </c>
      <c r="U11" s="12">
        <v>281862.50040000002</v>
      </c>
      <c r="V11" s="12">
        <v>1524187.659</v>
      </c>
      <c r="W11">
        <v>2009</v>
      </c>
      <c r="X11" s="12">
        <v>93334.5</v>
      </c>
      <c r="Y11" s="12">
        <v>-18801.98000000001</v>
      </c>
      <c r="Z11" s="12">
        <v>-165707.02069999999</v>
      </c>
      <c r="AA11" s="12">
        <v>-33542.439499999979</v>
      </c>
      <c r="AB11" s="12">
        <v>-446382.29099999997</v>
      </c>
    </row>
    <row r="12" spans="1:30">
      <c r="A12" s="12"/>
      <c r="B12" s="12">
        <v>5608027.4130999995</v>
      </c>
      <c r="C12" s="12">
        <v>11036905.539999999</v>
      </c>
      <c r="D12" s="10">
        <v>33.69209974531946</v>
      </c>
      <c r="Q12">
        <v>2010</v>
      </c>
      <c r="R12" s="12">
        <v>11506447.5</v>
      </c>
      <c r="S12" s="12">
        <v>229840.69</v>
      </c>
      <c r="T12" s="12">
        <v>632926.5503</v>
      </c>
      <c r="U12" s="12">
        <v>279552.0097</v>
      </c>
      <c r="V12" s="12">
        <v>1457541.3089999999</v>
      </c>
      <c r="W12">
        <v>2010</v>
      </c>
      <c r="X12" s="12">
        <v>-268411.40000000037</v>
      </c>
      <c r="Y12" s="12">
        <v>23516.03</v>
      </c>
      <c r="Z12" s="12">
        <v>-52049.359000000055</v>
      </c>
      <c r="AA12" s="12">
        <v>-2310.4907000000239</v>
      </c>
      <c r="AB12" s="12">
        <v>-66646.350000000093</v>
      </c>
    </row>
    <row r="13" spans="1:30">
      <c r="A13" s="12">
        <v>2007</v>
      </c>
      <c r="B13" s="12">
        <v>5315167.1803000001</v>
      </c>
      <c r="C13" s="12">
        <v>11386107.060000001</v>
      </c>
      <c r="D13" s="10">
        <v>31.824920085885168</v>
      </c>
      <c r="Q13">
        <v>2011</v>
      </c>
      <c r="R13" s="12">
        <v>11356334.5</v>
      </c>
      <c r="S13" s="12">
        <v>236757.97</v>
      </c>
      <c r="T13" s="12">
        <v>671787.38</v>
      </c>
      <c r="U13" s="12">
        <v>257153.2801</v>
      </c>
      <c r="V13" s="12">
        <v>1500252.08</v>
      </c>
      <c r="W13">
        <v>2011</v>
      </c>
      <c r="X13" s="12">
        <v>-150113</v>
      </c>
      <c r="Y13" s="12">
        <v>6917.2799999999988</v>
      </c>
      <c r="Z13" s="12">
        <v>38860.829700000002</v>
      </c>
      <c r="AA13" s="12">
        <v>-22398.729599999991</v>
      </c>
      <c r="AB13" s="12">
        <v>42710.771000000183</v>
      </c>
    </row>
    <row r="14" spans="1:30">
      <c r="A14" s="12"/>
      <c r="B14" s="12">
        <v>5390562.8959600003</v>
      </c>
      <c r="C14" s="12">
        <v>11590837.949999999</v>
      </c>
      <c r="D14" s="10">
        <v>31.743923512897084</v>
      </c>
      <c r="Q14">
        <v>2012</v>
      </c>
      <c r="R14" s="12">
        <v>10999228.800000001</v>
      </c>
      <c r="S14" s="12">
        <v>261246.86</v>
      </c>
      <c r="T14" s="12">
        <v>667863.13950000005</v>
      </c>
      <c r="U14" s="12">
        <v>230080.3106</v>
      </c>
      <c r="V14" s="12">
        <v>1324497.7819999999</v>
      </c>
      <c r="W14">
        <v>2012</v>
      </c>
      <c r="X14" s="12">
        <v>-357105.69999999925</v>
      </c>
      <c r="Y14" s="12">
        <v>24488.889999999985</v>
      </c>
      <c r="Z14" s="12">
        <v>-3924.2404999999562</v>
      </c>
      <c r="AA14" s="12">
        <v>-27072.969500000007</v>
      </c>
      <c r="AB14" s="12">
        <v>-175754.29800000018</v>
      </c>
    </row>
    <row r="15" spans="1:30">
      <c r="A15" s="12"/>
      <c r="B15" s="12">
        <v>5442206.1201900002</v>
      </c>
      <c r="C15" s="12">
        <v>11652426.73</v>
      </c>
      <c r="D15" s="10">
        <v>31.835759023800925</v>
      </c>
      <c r="Q15">
        <v>2013</v>
      </c>
      <c r="R15" s="12">
        <v>10660144.800000001</v>
      </c>
      <c r="S15" s="12">
        <v>257450.14</v>
      </c>
      <c r="T15" s="12">
        <v>581923.7892</v>
      </c>
      <c r="U15" s="12">
        <v>232289.07990000001</v>
      </c>
      <c r="V15" s="12">
        <v>1198611.2490000001</v>
      </c>
      <c r="W15">
        <v>2013</v>
      </c>
      <c r="X15" s="12">
        <v>-339084</v>
      </c>
      <c r="Y15" s="12">
        <v>-3796.7199999999721</v>
      </c>
      <c r="Z15" s="12">
        <v>-85939.350300000049</v>
      </c>
      <c r="AA15" s="12">
        <v>2208.7693000000145</v>
      </c>
      <c r="AB15" s="12">
        <v>-125886.53299999982</v>
      </c>
    </row>
    <row r="16" spans="1:30">
      <c r="A16" s="12"/>
      <c r="B16" s="12">
        <v>5268663.6800899999</v>
      </c>
      <c r="C16" s="12">
        <v>11826297.991</v>
      </c>
      <c r="D16" s="10">
        <v>30.819979485534947</v>
      </c>
      <c r="Q16">
        <v>2014</v>
      </c>
      <c r="R16" s="12">
        <v>10455033.300000001</v>
      </c>
      <c r="S16" s="12">
        <v>252570.02</v>
      </c>
      <c r="T16" s="12">
        <v>640635.15040000004</v>
      </c>
      <c r="U16" s="12">
        <v>310152.68040000001</v>
      </c>
      <c r="V16" s="12">
        <v>1231018.2390000001</v>
      </c>
      <c r="W16">
        <v>2014</v>
      </c>
      <c r="X16" s="12">
        <v>-205111.5</v>
      </c>
      <c r="Y16" s="12">
        <v>-4880.1200000000244</v>
      </c>
      <c r="Z16" s="12">
        <v>58711.361200000043</v>
      </c>
      <c r="AA16" s="12">
        <v>77863.6005</v>
      </c>
      <c r="AB16" s="12">
        <v>32406.989999999991</v>
      </c>
    </row>
    <row r="17" spans="1:30">
      <c r="A17" s="12">
        <v>2008</v>
      </c>
      <c r="B17" s="12">
        <v>5103412.4786900012</v>
      </c>
      <c r="C17" s="12">
        <v>11906651.040000001</v>
      </c>
      <c r="D17" s="10">
        <v>30.002312884267411</v>
      </c>
      <c r="Q17">
        <v>2015</v>
      </c>
      <c r="R17" s="12">
        <v>10740145.9</v>
      </c>
      <c r="S17" s="12">
        <v>257117.65</v>
      </c>
      <c r="T17" s="12">
        <v>678298.9497</v>
      </c>
      <c r="U17" s="12">
        <v>237347.66010000001</v>
      </c>
      <c r="V17" s="12">
        <v>1405845.0490000001</v>
      </c>
      <c r="W17">
        <v>2015</v>
      </c>
      <c r="X17" s="12">
        <v>285112.59999999963</v>
      </c>
      <c r="Y17" s="12">
        <v>4547.6300000000047</v>
      </c>
      <c r="Z17" s="12">
        <v>37663.799299999955</v>
      </c>
      <c r="AA17" s="12">
        <v>-72805.020300000004</v>
      </c>
      <c r="AB17" s="12">
        <v>174826.81000000006</v>
      </c>
    </row>
    <row r="18" spans="1:30">
      <c r="A18" s="12"/>
      <c r="B18" s="12">
        <v>4987170.6875200002</v>
      </c>
      <c r="C18" s="12">
        <v>12050364.360000001</v>
      </c>
      <c r="D18" s="10">
        <v>29.27166795906863</v>
      </c>
      <c r="Q18">
        <v>2016</v>
      </c>
      <c r="R18" s="12">
        <v>10903435.9</v>
      </c>
      <c r="S18" s="12">
        <v>291512.65999999997</v>
      </c>
      <c r="T18" s="12">
        <v>756524.8199</v>
      </c>
      <c r="U18" s="12">
        <v>224643.63990000001</v>
      </c>
      <c r="V18" s="12">
        <v>1576255.959</v>
      </c>
      <c r="W18">
        <v>2016</v>
      </c>
      <c r="X18" s="12">
        <v>163290</v>
      </c>
      <c r="Y18" s="12">
        <v>34395.00999999998</v>
      </c>
      <c r="Z18" s="12">
        <v>78225.870200000005</v>
      </c>
      <c r="AA18" s="12">
        <v>-12704.020199999999</v>
      </c>
      <c r="AB18" s="12">
        <v>170410.90999999992</v>
      </c>
    </row>
    <row r="19" spans="1:30">
      <c r="A19" s="12"/>
      <c r="B19" s="12">
        <v>4965479.1984099997</v>
      </c>
      <c r="C19" s="12">
        <v>11954616.17</v>
      </c>
      <c r="D19" s="10">
        <v>29.346638362810907</v>
      </c>
      <c r="Q19">
        <v>2017</v>
      </c>
      <c r="R19" s="12">
        <v>11046015.1</v>
      </c>
      <c r="S19" s="12">
        <v>344485.05</v>
      </c>
      <c r="T19" s="12">
        <v>805223.25020000001</v>
      </c>
      <c r="U19" s="12">
        <v>247070.86989999999</v>
      </c>
      <c r="V19" s="12">
        <v>1658332.46</v>
      </c>
      <c r="W19">
        <v>2017</v>
      </c>
      <c r="X19" s="12">
        <v>142579.19999999925</v>
      </c>
      <c r="Y19" s="12">
        <v>52972.390000000014</v>
      </c>
      <c r="Z19" s="12">
        <v>48698.430300000007</v>
      </c>
      <c r="AA19" s="12">
        <v>22427.229999999981</v>
      </c>
      <c r="AB19" s="12">
        <v>82076.500999999931</v>
      </c>
    </row>
    <row r="20" spans="1:30">
      <c r="A20" s="12"/>
      <c r="B20" s="12">
        <v>4569813.6828199998</v>
      </c>
      <c r="C20" s="12">
        <v>11907421.220000001</v>
      </c>
      <c r="D20" s="10">
        <v>27.734105326360904</v>
      </c>
      <c r="Q20">
        <v>2018</v>
      </c>
      <c r="R20" s="12">
        <v>11351737.5</v>
      </c>
      <c r="S20" s="12">
        <v>317214.69</v>
      </c>
      <c r="T20" s="12">
        <v>868549.03040000005</v>
      </c>
      <c r="U20" s="12">
        <v>265587.54960000003</v>
      </c>
      <c r="V20" s="12">
        <v>1671439.04</v>
      </c>
      <c r="W20">
        <v>2018</v>
      </c>
      <c r="X20" s="12">
        <v>305722.40000000037</v>
      </c>
      <c r="Y20" s="12">
        <v>-27270.359999999986</v>
      </c>
      <c r="Z20" s="12">
        <v>63325.780200000037</v>
      </c>
      <c r="AA20" s="12">
        <v>18516.679700000037</v>
      </c>
      <c r="AB20" s="12">
        <v>13106.580000000075</v>
      </c>
    </row>
    <row r="21" spans="1:30">
      <c r="A21" s="12">
        <v>2009</v>
      </c>
      <c r="B21" s="12">
        <v>4031858.6387400003</v>
      </c>
      <c r="C21" s="12">
        <v>11981183.560000001</v>
      </c>
      <c r="D21" s="10">
        <v>25.178592479180818</v>
      </c>
      <c r="Q21">
        <v>2019</v>
      </c>
      <c r="R21" s="12">
        <v>11789072.300000001</v>
      </c>
      <c r="S21" s="12">
        <v>334956.34000000003</v>
      </c>
      <c r="T21" s="12">
        <v>896178.45059999998</v>
      </c>
      <c r="U21" s="12">
        <v>284263.46960000001</v>
      </c>
      <c r="V21" s="12">
        <v>1656585.39</v>
      </c>
      <c r="W21">
        <v>2019</v>
      </c>
      <c r="X21" s="12">
        <v>437334.80000000075</v>
      </c>
      <c r="Y21" s="12">
        <v>17741.650000000023</v>
      </c>
      <c r="Z21" s="12">
        <v>27629.420199999935</v>
      </c>
      <c r="AA21" s="12">
        <v>18675.919999999984</v>
      </c>
      <c r="AB21" s="12">
        <v>-14853.65000000014</v>
      </c>
    </row>
    <row r="22" spans="1:30">
      <c r="A22" s="12"/>
      <c r="B22" s="12">
        <v>3986446.0610100003</v>
      </c>
      <c r="C22" s="12">
        <v>11936696.1</v>
      </c>
      <c r="D22" s="10">
        <v>25.035549018530784</v>
      </c>
      <c r="Q22">
        <v>2020</v>
      </c>
      <c r="R22" s="12">
        <v>12087818.1</v>
      </c>
      <c r="S22" s="12">
        <v>329731.90000000002</v>
      </c>
      <c r="T22" s="12">
        <v>813140.69099999999</v>
      </c>
      <c r="U22" s="12">
        <v>281951.92950000003</v>
      </c>
      <c r="V22" s="12">
        <v>1644063.7390000001</v>
      </c>
      <c r="W22">
        <v>2020</v>
      </c>
      <c r="X22" s="12">
        <v>298745.79999999888</v>
      </c>
      <c r="Y22" s="12">
        <v>-5224.4400000000023</v>
      </c>
      <c r="Z22" s="12">
        <v>-83037.75959999999</v>
      </c>
      <c r="AA22" s="12">
        <v>-2311.5400999999838</v>
      </c>
      <c r="AB22" s="12">
        <v>-12521.650999999838</v>
      </c>
    </row>
    <row r="23" spans="1:30">
      <c r="A23" s="12"/>
      <c r="B23" s="12">
        <v>4073412.0691700005</v>
      </c>
      <c r="C23" s="12">
        <v>11790346.67</v>
      </c>
      <c r="D23" s="10">
        <v>25.677471122352202</v>
      </c>
      <c r="Q23">
        <v>2021</v>
      </c>
      <c r="R23" s="12">
        <v>11935139.5</v>
      </c>
      <c r="S23" s="12">
        <v>336980.52</v>
      </c>
      <c r="T23" s="12">
        <v>795386.19979999994</v>
      </c>
      <c r="U23" s="12">
        <v>243446.96049999999</v>
      </c>
      <c r="V23" s="12">
        <v>1436839.1189999999</v>
      </c>
      <c r="W23">
        <v>2021</v>
      </c>
      <c r="X23" s="12">
        <v>-152678.59999999963</v>
      </c>
      <c r="Y23" s="12">
        <v>7248.6199999999953</v>
      </c>
      <c r="Z23" s="12">
        <v>-17754.491200000048</v>
      </c>
      <c r="AA23" s="12">
        <v>-38504.969000000041</v>
      </c>
      <c r="AB23" s="12">
        <v>-207224.62000000011</v>
      </c>
    </row>
    <row r="24" spans="1:30">
      <c r="A24" s="12"/>
      <c r="B24" s="12">
        <v>3921908.0122100008</v>
      </c>
      <c r="C24" s="12">
        <v>11802673.309999999</v>
      </c>
      <c r="D24" s="10">
        <v>24.94125555298918</v>
      </c>
      <c r="Q24">
        <v>2022</v>
      </c>
      <c r="R24" s="12">
        <v>12461212.199999999</v>
      </c>
      <c r="S24" s="12">
        <v>368631.84</v>
      </c>
      <c r="T24" s="12">
        <v>910547.53029999998</v>
      </c>
      <c r="U24" s="12">
        <v>209949.63020000001</v>
      </c>
      <c r="V24" s="12">
        <v>1326839.159</v>
      </c>
      <c r="W24">
        <v>2022</v>
      </c>
      <c r="X24" s="12">
        <v>526072.69999999925</v>
      </c>
      <c r="Y24" s="12">
        <v>31651.320000000007</v>
      </c>
      <c r="Z24" s="12">
        <v>115161.33050000004</v>
      </c>
      <c r="AA24" s="12">
        <v>-33497.330299999972</v>
      </c>
      <c r="AB24" s="12">
        <v>-109999.95999999996</v>
      </c>
      <c r="AC24" s="12"/>
    </row>
    <row r="25" spans="1:30">
      <c r="A25" s="12">
        <v>2010</v>
      </c>
      <c r="B25" s="12">
        <v>3753314.4272399996</v>
      </c>
      <c r="C25" s="12">
        <v>11736288.189999999</v>
      </c>
      <c r="D25" s="10">
        <v>24.231186041290325</v>
      </c>
      <c r="X25" t="s">
        <v>1034</v>
      </c>
    </row>
    <row r="26" spans="1:30">
      <c r="A26" s="12"/>
      <c r="B26" s="12">
        <v>3860150.70847</v>
      </c>
      <c r="C26" s="12">
        <v>11759716.520000001</v>
      </c>
      <c r="D26" s="10">
        <v>24.713082717080876</v>
      </c>
      <c r="Q26" s="2" t="s">
        <v>1035</v>
      </c>
    </row>
    <row r="27" spans="1:30">
      <c r="A27" s="12"/>
      <c r="B27" s="12">
        <v>3981051.0107099996</v>
      </c>
      <c r="C27" s="12">
        <v>11724060.310000001</v>
      </c>
      <c r="D27" s="10">
        <v>25.348760218339056</v>
      </c>
      <c r="R27" t="s">
        <v>1028</v>
      </c>
      <c r="S27" t="s">
        <v>1029</v>
      </c>
      <c r="T27" s="151" t="s">
        <v>1030</v>
      </c>
      <c r="U27" s="150" t="s">
        <v>1031</v>
      </c>
      <c r="V27" s="150" t="s">
        <v>1032</v>
      </c>
      <c r="X27" t="s">
        <v>1033</v>
      </c>
      <c r="Y27" t="s">
        <v>1029</v>
      </c>
      <c r="Z27" s="151" t="s">
        <v>1030</v>
      </c>
      <c r="AA27" s="150" t="s">
        <v>1031</v>
      </c>
      <c r="AB27" s="150" t="s">
        <v>1032</v>
      </c>
    </row>
    <row r="28" spans="1:30">
      <c r="A28" s="12"/>
      <c r="B28" s="12">
        <v>3835435.37053</v>
      </c>
      <c r="C28" s="12">
        <v>11719269.91</v>
      </c>
      <c r="D28" s="10">
        <v>24.657718043239672</v>
      </c>
      <c r="Q28">
        <v>2005</v>
      </c>
      <c r="R28">
        <v>10423635.6</v>
      </c>
      <c r="S28">
        <v>190094.49</v>
      </c>
      <c r="T28" s="12">
        <v>900078.76890000002</v>
      </c>
      <c r="U28" s="12">
        <v>327585.54989999998</v>
      </c>
      <c r="V28" s="12">
        <v>1917522.139</v>
      </c>
      <c r="W28">
        <v>2006</v>
      </c>
      <c r="X28" s="12">
        <v>112977.70000000112</v>
      </c>
      <c r="Y28" s="12">
        <v>-22.940000000002328</v>
      </c>
      <c r="Z28" s="12">
        <v>-1837.5585999999894</v>
      </c>
      <c r="AA28" s="12">
        <v>-12892.089399999997</v>
      </c>
      <c r="AB28" s="12">
        <v>-16312.226999999955</v>
      </c>
    </row>
    <row r="29" spans="1:30">
      <c r="A29" s="12">
        <v>2011</v>
      </c>
      <c r="B29" s="12">
        <v>3774312.6696100002</v>
      </c>
      <c r="C29" s="12">
        <v>11593092.470000001</v>
      </c>
      <c r="D29" s="10">
        <v>24.56050735515252</v>
      </c>
      <c r="Q29">
        <v>2006</v>
      </c>
      <c r="R29">
        <v>10815877.699999999</v>
      </c>
      <c r="S29">
        <v>221027.84</v>
      </c>
      <c r="T29" s="12">
        <v>947925.6102</v>
      </c>
      <c r="U29" s="12">
        <v>315052.77010000002</v>
      </c>
      <c r="V29" s="12">
        <v>2004241.73</v>
      </c>
      <c r="W29">
        <v>2007</v>
      </c>
      <c r="X29" s="12">
        <v>330375.40000000037</v>
      </c>
      <c r="Y29" s="12">
        <v>18826.119999999995</v>
      </c>
      <c r="Z29" s="12">
        <v>-64636.51099999994</v>
      </c>
      <c r="AA29" s="12">
        <v>99087.460099999967</v>
      </c>
      <c r="AB29" s="12">
        <v>10453.439999999944</v>
      </c>
    </row>
    <row r="30" spans="1:30">
      <c r="A30" s="12"/>
      <c r="B30" s="12">
        <v>3944879.4693900002</v>
      </c>
      <c r="C30" s="12">
        <v>11634658.130000001</v>
      </c>
      <c r="D30" s="10">
        <v>25.320902139897001</v>
      </c>
      <c r="Q30">
        <v>2007</v>
      </c>
      <c r="R30">
        <v>11587177</v>
      </c>
      <c r="S30">
        <v>239120.99100000001</v>
      </c>
      <c r="T30" s="12">
        <v>935372.40040000004</v>
      </c>
      <c r="U30" s="12">
        <v>275124.94</v>
      </c>
      <c r="V30" s="12">
        <v>2035482.061</v>
      </c>
      <c r="W30">
        <v>2008</v>
      </c>
      <c r="X30" s="12">
        <v>94347.400000000373</v>
      </c>
      <c r="Y30" s="12">
        <v>-13994.350999999995</v>
      </c>
      <c r="Z30" s="12">
        <v>-84689.470399999991</v>
      </c>
      <c r="AA30" s="12">
        <v>40279.999899999995</v>
      </c>
      <c r="AB30" s="12">
        <v>-64912.111000000034</v>
      </c>
    </row>
    <row r="31" spans="1:30">
      <c r="A31" s="12"/>
      <c r="B31" s="12">
        <v>4001244.1095600002</v>
      </c>
      <c r="C31" s="12">
        <v>11478086.799999999</v>
      </c>
      <c r="D31" s="10">
        <v>25.848947431499386</v>
      </c>
      <c r="Q31">
        <v>2008</v>
      </c>
      <c r="R31">
        <v>11688295.300000001</v>
      </c>
      <c r="S31">
        <v>219125.92</v>
      </c>
      <c r="T31" s="12">
        <v>832048.64989999996</v>
      </c>
      <c r="U31" s="12">
        <v>299858.75959999999</v>
      </c>
      <c r="V31" s="12">
        <v>1741357.5419999999</v>
      </c>
      <c r="W31">
        <v>2009</v>
      </c>
      <c r="X31" s="12">
        <v>86563.599999999627</v>
      </c>
      <c r="Y31" s="12">
        <v>-12801.260000000009</v>
      </c>
      <c r="Z31" s="12">
        <v>-147072.7405999999</v>
      </c>
      <c r="AA31" s="12">
        <v>-17996.259199999971</v>
      </c>
      <c r="AB31" s="12">
        <v>-217169.88299999991</v>
      </c>
      <c r="AD31" t="s">
        <v>651</v>
      </c>
    </row>
    <row r="32" spans="1:30">
      <c r="A32" s="12"/>
      <c r="B32" s="12">
        <v>3756886.7994100004</v>
      </c>
      <c r="C32" s="12">
        <v>11393644.789999999</v>
      </c>
      <c r="D32" s="10">
        <v>24.797062579876798</v>
      </c>
      <c r="Q32">
        <v>2009</v>
      </c>
      <c r="R32">
        <v>11566119.199999999</v>
      </c>
      <c r="S32">
        <v>236554.11</v>
      </c>
      <c r="T32" s="12">
        <v>620481.68059999996</v>
      </c>
      <c r="U32" s="12">
        <v>276009.46039999998</v>
      </c>
      <c r="V32" s="12">
        <v>1592487.1410000001</v>
      </c>
      <c r="W32">
        <v>2010</v>
      </c>
      <c r="X32" s="12">
        <v>-59671.699999999255</v>
      </c>
      <c r="Y32" s="12">
        <v>-6713.4199999999837</v>
      </c>
      <c r="Z32" s="12">
        <v>12444.869700000039</v>
      </c>
      <c r="AA32" s="12">
        <v>3542.5493000000133</v>
      </c>
      <c r="AB32" s="12">
        <v>-134945.83200000017</v>
      </c>
    </row>
    <row r="33" spans="1:30">
      <c r="A33" s="12">
        <v>2012</v>
      </c>
      <c r="B33" s="12">
        <v>3463242.1914599999</v>
      </c>
      <c r="C33" s="12">
        <v>11260475.66</v>
      </c>
      <c r="D33" s="10">
        <v>23.52151967593284</v>
      </c>
      <c r="G33" t="s">
        <v>651</v>
      </c>
      <c r="Q33">
        <v>2010</v>
      </c>
      <c r="R33">
        <v>11474772.6</v>
      </c>
      <c r="S33">
        <v>244497.31</v>
      </c>
      <c r="T33" s="12">
        <v>675561.76</v>
      </c>
      <c r="U33" s="12">
        <v>272627.87959999999</v>
      </c>
      <c r="V33" s="12">
        <v>1519374.36</v>
      </c>
      <c r="W33">
        <v>2011</v>
      </c>
      <c r="X33" s="12">
        <v>-118438.09999999963</v>
      </c>
      <c r="Y33" s="12">
        <v>-7739.3399999999965</v>
      </c>
      <c r="Z33" s="12">
        <v>-3774.3800000000047</v>
      </c>
      <c r="AA33" s="12">
        <v>-15474.599499999982</v>
      </c>
      <c r="AB33" s="12">
        <v>-19122.280000000028</v>
      </c>
    </row>
    <row r="34" spans="1:30" ht="18">
      <c r="A34" s="12"/>
      <c r="B34" s="12">
        <v>3448510.5008600005</v>
      </c>
      <c r="C34" s="12">
        <v>11271833.869999999</v>
      </c>
      <c r="D34" s="10">
        <v>23.426833054847414</v>
      </c>
      <c r="Q34">
        <v>2011</v>
      </c>
      <c r="R34">
        <v>11119211.1</v>
      </c>
      <c r="S34">
        <v>274433.69</v>
      </c>
      <c r="T34" s="12">
        <v>688087.36040000001</v>
      </c>
      <c r="U34" s="12">
        <v>283524.26</v>
      </c>
      <c r="V34" s="12">
        <v>1459575.9990000001</v>
      </c>
      <c r="W34">
        <v>2012</v>
      </c>
      <c r="X34" s="12">
        <v>-119982.29999999888</v>
      </c>
      <c r="Y34" s="12">
        <v>-13186.830000000016</v>
      </c>
      <c r="Z34" s="12">
        <v>-20224.220899999957</v>
      </c>
      <c r="AA34" s="12">
        <v>-53443.949400000012</v>
      </c>
      <c r="AB34" s="12">
        <v>-135078.21700000018</v>
      </c>
      <c r="AD34" s="149" t="s">
        <v>1038</v>
      </c>
    </row>
    <row r="35" spans="1:30">
      <c r="A35" s="12"/>
      <c r="B35" s="12">
        <v>3474081.2395300004</v>
      </c>
      <c r="C35" s="12">
        <v>11086781.1</v>
      </c>
      <c r="D35" s="10">
        <v>23.859034983790238</v>
      </c>
      <c r="Q35">
        <v>2012</v>
      </c>
      <c r="R35">
        <v>10768011.5</v>
      </c>
      <c r="S35">
        <v>260703.07</v>
      </c>
      <c r="T35" s="12">
        <v>625945.56960000005</v>
      </c>
      <c r="U35" s="12">
        <v>294564.1091</v>
      </c>
      <c r="V35" s="12">
        <v>1235998.98</v>
      </c>
      <c r="W35">
        <v>2013</v>
      </c>
      <c r="X35" s="12">
        <v>-107866.69999999925</v>
      </c>
      <c r="Y35" s="12">
        <v>-3252.929999999993</v>
      </c>
      <c r="Z35" s="12">
        <v>-44021.780400000047</v>
      </c>
      <c r="AA35" s="12">
        <v>-62275.02919999999</v>
      </c>
      <c r="AB35" s="12">
        <v>-37387.730999999912</v>
      </c>
    </row>
    <row r="36" spans="1:30">
      <c r="A36" s="12"/>
      <c r="B36" s="12">
        <v>3259953.8589000003</v>
      </c>
      <c r="C36" s="12">
        <v>11028714.57</v>
      </c>
      <c r="D36" s="10">
        <v>22.81495910638165</v>
      </c>
      <c r="Q36">
        <v>2013</v>
      </c>
      <c r="R36">
        <v>10178761.800000001</v>
      </c>
      <c r="S36">
        <v>272037.57</v>
      </c>
      <c r="T36" s="12">
        <v>662557.1716</v>
      </c>
      <c r="U36" s="12">
        <v>314124.7304</v>
      </c>
      <c r="V36" s="12">
        <v>1329015.06</v>
      </c>
      <c r="W36">
        <v>2014</v>
      </c>
      <c r="X36" s="12">
        <v>276271.5</v>
      </c>
      <c r="Y36" s="12">
        <v>-19467.550000000017</v>
      </c>
      <c r="Z36" s="12">
        <v>-21922.021199999959</v>
      </c>
      <c r="AA36" s="12">
        <v>-3972.0499999999884</v>
      </c>
      <c r="AB36" s="12">
        <v>-97996.820999999996</v>
      </c>
    </row>
    <row r="37" spans="1:30">
      <c r="A37" s="12">
        <v>2013</v>
      </c>
      <c r="B37" s="12">
        <v>3069387.7274200004</v>
      </c>
      <c r="C37" s="12">
        <v>10917594.940000001</v>
      </c>
      <c r="D37" s="10">
        <v>21.944602352082352</v>
      </c>
      <c r="Q37">
        <v>2014</v>
      </c>
      <c r="R37">
        <v>10685460.6</v>
      </c>
      <c r="S37">
        <v>286520.31</v>
      </c>
      <c r="T37" s="12">
        <v>710340.37040000001</v>
      </c>
      <c r="U37" s="12">
        <v>273260.39010000002</v>
      </c>
      <c r="V37" s="12">
        <v>1382100.879</v>
      </c>
      <c r="W37">
        <v>2015</v>
      </c>
      <c r="X37" s="12">
        <v>54685.300000000745</v>
      </c>
      <c r="Y37" s="12">
        <v>-29402.660000000003</v>
      </c>
      <c r="Z37" s="12">
        <v>-32041.420700000017</v>
      </c>
      <c r="AA37" s="12">
        <v>-35912.73000000001</v>
      </c>
      <c r="AB37" s="12">
        <v>23744.170000000158</v>
      </c>
    </row>
    <row r="38" spans="1:30">
      <c r="A38" s="12"/>
      <c r="B38" s="12">
        <v>3221015.1092299996</v>
      </c>
      <c r="C38" s="12">
        <v>10851165.91</v>
      </c>
      <c r="D38" s="10">
        <v>22.889238738674543</v>
      </c>
      <c r="Q38">
        <v>2015</v>
      </c>
      <c r="R38">
        <v>10841685.6</v>
      </c>
      <c r="S38">
        <v>300912.13</v>
      </c>
      <c r="T38" s="12">
        <v>728321.02989999996</v>
      </c>
      <c r="U38" s="12">
        <v>272364.41019999998</v>
      </c>
      <c r="V38" s="12">
        <v>1653538.31</v>
      </c>
      <c r="W38">
        <v>2016</v>
      </c>
      <c r="X38" s="12">
        <v>61750.300000000745</v>
      </c>
      <c r="Y38" s="12">
        <v>-9399.4700000000303</v>
      </c>
      <c r="Z38" s="12">
        <v>28203.790000000037</v>
      </c>
      <c r="AA38" s="12">
        <v>-47720.770299999975</v>
      </c>
      <c r="AB38" s="12">
        <v>-77282.351000000024</v>
      </c>
    </row>
    <row r="39" spans="1:30">
      <c r="A39" s="12"/>
      <c r="B39" s="12">
        <v>3342514.6007599998</v>
      </c>
      <c r="C39" s="12">
        <v>10405175.41</v>
      </c>
      <c r="D39" s="10">
        <v>24.313281708737183</v>
      </c>
      <c r="Q39">
        <v>2016</v>
      </c>
      <c r="R39">
        <v>10975573.6</v>
      </c>
      <c r="S39">
        <v>336906</v>
      </c>
      <c r="T39" s="12">
        <v>821160.71160000004</v>
      </c>
      <c r="U39" s="12">
        <v>280831.88010000001</v>
      </c>
      <c r="V39" s="12">
        <v>1745113.98</v>
      </c>
      <c r="W39">
        <v>2017</v>
      </c>
      <c r="X39" s="12">
        <v>70441.5</v>
      </c>
      <c r="Y39" s="12">
        <v>7579.0499999999884</v>
      </c>
      <c r="Z39" s="12">
        <v>-15937.461400000029</v>
      </c>
      <c r="AA39" s="12">
        <v>-33761.010200000019</v>
      </c>
      <c r="AB39" s="12">
        <v>-86781.520000000019</v>
      </c>
    </row>
    <row r="40" spans="1:30">
      <c r="A40" s="12"/>
      <c r="B40" s="12">
        <v>3286519.94949</v>
      </c>
      <c r="C40" s="12">
        <v>10450799.370000001</v>
      </c>
      <c r="D40" s="10">
        <v>23.924026755549079</v>
      </c>
      <c r="E40" s="12"/>
      <c r="Q40">
        <v>2017</v>
      </c>
      <c r="R40">
        <v>11339745.9</v>
      </c>
      <c r="S40">
        <v>330645.13</v>
      </c>
      <c r="T40" s="12">
        <v>937405.01989999996</v>
      </c>
      <c r="U40" s="12">
        <v>294259.82939999999</v>
      </c>
      <c r="V40" s="12">
        <v>1745784.28</v>
      </c>
      <c r="W40">
        <v>2018</v>
      </c>
      <c r="X40" s="12">
        <v>11991.599999999627</v>
      </c>
      <c r="Y40" s="12">
        <v>-13430.440000000002</v>
      </c>
      <c r="Z40" s="12">
        <v>-68855.989499999909</v>
      </c>
      <c r="AA40" s="12">
        <v>-28672.27979999996</v>
      </c>
      <c r="AB40" s="12">
        <v>-74345.239999999991</v>
      </c>
    </row>
    <row r="41" spans="1:30">
      <c r="A41" s="12">
        <v>2014</v>
      </c>
      <c r="B41" s="12">
        <v>3221864.1893800003</v>
      </c>
      <c r="C41" s="12">
        <v>10707603.32</v>
      </c>
      <c r="D41" s="10">
        <v>23.1298446061231</v>
      </c>
      <c r="Q41">
        <v>2018</v>
      </c>
      <c r="R41">
        <v>11681666.5</v>
      </c>
      <c r="S41">
        <v>352449.69</v>
      </c>
      <c r="T41" s="12">
        <v>925058.8996</v>
      </c>
      <c r="U41" s="12">
        <v>362539.06050000002</v>
      </c>
      <c r="V41" s="12">
        <v>1677564.531</v>
      </c>
      <c r="W41">
        <v>2019</v>
      </c>
      <c r="X41" s="12">
        <v>107405.80000000075</v>
      </c>
      <c r="Y41" s="12">
        <v>-17493.349999999977</v>
      </c>
      <c r="Z41" s="12">
        <v>-28880.449000000022</v>
      </c>
      <c r="AA41" s="12">
        <v>-78275.59090000001</v>
      </c>
      <c r="AB41" s="12">
        <v>-20979.141000000061</v>
      </c>
    </row>
    <row r="42" spans="1:30">
      <c r="A42" s="12"/>
      <c r="B42" s="12">
        <v>3429671.3998800004</v>
      </c>
      <c r="C42" s="12">
        <v>10887788.75</v>
      </c>
      <c r="D42" s="10">
        <v>23.954467929207024</v>
      </c>
      <c r="Q42">
        <v>2019</v>
      </c>
      <c r="R42">
        <v>12062541.5</v>
      </c>
      <c r="S42">
        <v>385747</v>
      </c>
      <c r="T42" s="12">
        <v>911331.13950000005</v>
      </c>
      <c r="U42" s="12">
        <v>318308.3701</v>
      </c>
      <c r="V42" s="12">
        <v>1624215.348</v>
      </c>
      <c r="W42">
        <v>2020</v>
      </c>
      <c r="X42" s="12">
        <v>25276.599999999627</v>
      </c>
      <c r="Y42" s="12">
        <v>-56015.099999999977</v>
      </c>
      <c r="Z42" s="12">
        <v>-98190.448500000057</v>
      </c>
      <c r="AA42" s="12">
        <v>-36356.440599999973</v>
      </c>
      <c r="AB42" s="12">
        <v>19848.391000000061</v>
      </c>
    </row>
    <row r="43" spans="1:30">
      <c r="A43" s="12"/>
      <c r="B43" s="12">
        <v>3552063.7296600002</v>
      </c>
      <c r="C43" s="12">
        <v>10861079.57</v>
      </c>
      <c r="D43" s="10">
        <v>24.644615375077773</v>
      </c>
      <c r="Q43">
        <v>2020</v>
      </c>
      <c r="R43">
        <v>11900303.1</v>
      </c>
      <c r="S43">
        <v>340488.58</v>
      </c>
      <c r="T43" s="12">
        <v>819215.50950000004</v>
      </c>
      <c r="U43" s="12">
        <v>277960.74</v>
      </c>
      <c r="V43" s="12">
        <v>1531950.9709999999</v>
      </c>
      <c r="W43">
        <v>2021</v>
      </c>
      <c r="X43" s="12">
        <v>34836.400000000373</v>
      </c>
      <c r="Y43" s="12">
        <v>-3508.0599999999977</v>
      </c>
      <c r="Z43" s="12">
        <v>-23829.3097000001</v>
      </c>
      <c r="AA43" s="12">
        <v>-34513.779500000004</v>
      </c>
      <c r="AB43" s="12">
        <v>-95111.851999999955</v>
      </c>
    </row>
    <row r="44" spans="1:30">
      <c r="A44" s="12"/>
      <c r="B44" s="12">
        <v>3511108.16867</v>
      </c>
      <c r="C44" s="12">
        <v>10971980.91</v>
      </c>
      <c r="D44" s="10">
        <v>24.242812770108497</v>
      </c>
      <c r="Q44">
        <v>2021</v>
      </c>
      <c r="R44">
        <v>12292416.5</v>
      </c>
      <c r="S44">
        <v>373358.05099999998</v>
      </c>
      <c r="T44" s="12">
        <v>942237.14989999996</v>
      </c>
      <c r="U44" s="12">
        <v>266046.53090000001</v>
      </c>
      <c r="V44" s="12">
        <v>1455042.121</v>
      </c>
      <c r="W44">
        <v>2022</v>
      </c>
      <c r="X44" s="12">
        <v>168795.69999999925</v>
      </c>
      <c r="Y44" s="12">
        <v>-4726.210999999952</v>
      </c>
      <c r="Z44" s="12">
        <v>-31689.619599999976</v>
      </c>
      <c r="AA44" s="12">
        <v>-56096.900699999998</v>
      </c>
      <c r="AB44" s="12">
        <v>-128202.96200000006</v>
      </c>
    </row>
    <row r="45" spans="1:30">
      <c r="A45" s="12">
        <v>2015</v>
      </c>
      <c r="B45" s="12">
        <v>3396627.6883300003</v>
      </c>
      <c r="C45" s="12">
        <v>10997263.550000001</v>
      </c>
      <c r="D45" s="10">
        <v>23.597702887215103</v>
      </c>
      <c r="Q45">
        <v>2022</v>
      </c>
    </row>
    <row r="46" spans="1:30">
      <c r="A46" s="12"/>
      <c r="B46" s="12">
        <v>3704239.4427800002</v>
      </c>
      <c r="C46" s="12">
        <v>11058041.859999999</v>
      </c>
      <c r="D46" s="10">
        <v>25.092594882895412</v>
      </c>
    </row>
    <row r="47" spans="1:30">
      <c r="A47" s="12"/>
      <c r="B47" s="12">
        <v>3909742.3872600007</v>
      </c>
      <c r="C47" s="12">
        <v>11039190.08</v>
      </c>
      <c r="D47" s="10">
        <v>26.153990566368645</v>
      </c>
    </row>
    <row r="48" spans="1:30">
      <c r="A48" s="12"/>
      <c r="B48" s="12">
        <v>3846190.04122</v>
      </c>
      <c r="C48" s="12">
        <v>11142597.73</v>
      </c>
      <c r="D48" s="10">
        <v>25.66044766211899</v>
      </c>
    </row>
    <row r="49" spans="1:30">
      <c r="A49" s="12">
        <v>2016</v>
      </c>
      <c r="B49" s="12">
        <v>3740192.7987600002</v>
      </c>
      <c r="C49" s="12">
        <v>11194948.560000001</v>
      </c>
      <c r="D49" s="10">
        <v>25.04290189771951</v>
      </c>
    </row>
    <row r="50" spans="1:30">
      <c r="A50" s="12"/>
      <c r="B50" s="12">
        <v>3906445.6491799997</v>
      </c>
      <c r="C50" s="12">
        <v>11281347.91</v>
      </c>
      <c r="D50" s="10">
        <v>25.720955673767481</v>
      </c>
    </row>
    <row r="51" spans="1:30">
      <c r="A51" s="12"/>
      <c r="B51" s="12">
        <v>4152329.0107900002</v>
      </c>
      <c r="C51" s="12">
        <v>11252280.58</v>
      </c>
      <c r="D51" s="10">
        <v>26.955107082185098</v>
      </c>
    </row>
    <row r="52" spans="1:30">
      <c r="A52" s="12"/>
      <c r="B52" s="12">
        <v>4072930.3922499996</v>
      </c>
      <c r="C52" s="12">
        <v>11312479.6</v>
      </c>
      <c r="D52" s="10">
        <v>26.47268024902575</v>
      </c>
    </row>
    <row r="53" spans="1:30">
      <c r="A53" s="12">
        <v>2017</v>
      </c>
      <c r="B53" s="12">
        <v>3950281.9403999997</v>
      </c>
      <c r="C53" s="12">
        <v>11390500.15</v>
      </c>
      <c r="D53" s="10">
        <v>25.750199156221758</v>
      </c>
    </row>
    <row r="54" spans="1:30">
      <c r="A54" s="12"/>
      <c r="B54" s="12">
        <v>4206139.651370001</v>
      </c>
      <c r="C54" s="12">
        <v>11484112.17</v>
      </c>
      <c r="D54" s="10">
        <v>26.807343178783601</v>
      </c>
    </row>
    <row r="55" spans="1:30">
      <c r="A55" s="12"/>
      <c r="B55" s="12">
        <v>4355054.9399700006</v>
      </c>
      <c r="C55" s="12">
        <v>11551597.15</v>
      </c>
      <c r="D55" s="10">
        <v>27.378828148986152</v>
      </c>
    </row>
    <row r="56" spans="1:30">
      <c r="A56" s="12"/>
      <c r="B56" s="12">
        <v>4252163.4798499998</v>
      </c>
      <c r="C56" s="12">
        <v>11670391.030000001</v>
      </c>
      <c r="D56" s="10">
        <v>26.70528448949274</v>
      </c>
    </row>
    <row r="57" spans="1:30">
      <c r="A57" s="12">
        <v>2018</v>
      </c>
      <c r="B57" s="12">
        <v>4123292.2693500002</v>
      </c>
      <c r="C57" s="12">
        <v>11668952.189999999</v>
      </c>
      <c r="D57" s="10">
        <v>26.10960259615759</v>
      </c>
    </row>
    <row r="58" spans="1:30">
      <c r="A58" s="12"/>
      <c r="B58" s="12">
        <v>4356978.7321999995</v>
      </c>
      <c r="C58" s="12">
        <v>11900318.550000001</v>
      </c>
      <c r="D58" s="10">
        <v>26.800141847503916</v>
      </c>
    </row>
    <row r="59" spans="1:30">
      <c r="A59" s="12"/>
      <c r="B59" s="12">
        <v>4507934.31403</v>
      </c>
      <c r="C59" s="12">
        <v>11925651.800000001</v>
      </c>
      <c r="D59" s="10">
        <v>27.431227017342241</v>
      </c>
    </row>
    <row r="60" spans="1:30">
      <c r="A60" s="12"/>
      <c r="B60" s="12">
        <v>4419474.2204799997</v>
      </c>
      <c r="C60" s="12">
        <v>12034116.189999999</v>
      </c>
      <c r="D60" s="10">
        <v>26.860242112657957</v>
      </c>
    </row>
    <row r="61" spans="1:30">
      <c r="A61" s="12">
        <v>2019</v>
      </c>
      <c r="B61" s="12">
        <v>4233720.4004199998</v>
      </c>
      <c r="C61" s="12">
        <v>12124028.640000001</v>
      </c>
      <c r="D61" s="10">
        <v>25.882047645788404</v>
      </c>
    </row>
    <row r="62" spans="1:30">
      <c r="A62" s="12"/>
      <c r="B62" s="12">
        <v>4399792.7697999999</v>
      </c>
      <c r="C62" s="12">
        <v>12288489.499</v>
      </c>
      <c r="D62" s="10">
        <v>26.364563463944663</v>
      </c>
      <c r="AD62" t="s">
        <v>651</v>
      </c>
    </row>
    <row r="63" spans="1:30">
      <c r="A63" s="12"/>
      <c r="B63" s="12">
        <v>4476407.7194099994</v>
      </c>
      <c r="C63" s="12">
        <v>12313572.189999999</v>
      </c>
      <c r="D63" s="10">
        <v>26.661185680759402</v>
      </c>
    </row>
    <row r="64" spans="1:30">
      <c r="A64" s="12"/>
      <c r="B64" s="12">
        <v>4397850.4879200011</v>
      </c>
      <c r="C64" s="12">
        <v>12448288.5</v>
      </c>
      <c r="D64" s="10">
        <v>26.10598482580254</v>
      </c>
    </row>
    <row r="65" spans="1:4">
      <c r="A65" s="12">
        <v>2020</v>
      </c>
      <c r="B65" s="12">
        <v>4142575.9084900003</v>
      </c>
      <c r="C65" s="12">
        <v>12417550</v>
      </c>
      <c r="D65" s="10">
        <v>25.015364806895558</v>
      </c>
    </row>
    <row r="66" spans="1:4">
      <c r="A66" s="12"/>
      <c r="B66" s="12">
        <v>3470680.19839</v>
      </c>
      <c r="C66" s="12">
        <v>12056169.020000001</v>
      </c>
      <c r="D66" s="10">
        <v>22.352765519738067</v>
      </c>
    </row>
    <row r="67" spans="1:4">
      <c r="A67" s="12"/>
      <c r="B67" s="12">
        <v>3893558.4274800001</v>
      </c>
      <c r="C67" s="12">
        <v>12214490.210000001</v>
      </c>
      <c r="D67" s="10">
        <v>24.171509008363174</v>
      </c>
    </row>
    <row r="68" spans="1:4">
      <c r="A68" s="12"/>
      <c r="B68" s="12">
        <v>4000728.3403600007</v>
      </c>
      <c r="C68" s="12">
        <v>12240791.68</v>
      </c>
      <c r="D68" s="10">
        <v>24.63272116984604</v>
      </c>
    </row>
    <row r="69" spans="1:4">
      <c r="A69">
        <v>2021</v>
      </c>
      <c r="B69" s="12">
        <v>3832134.4494399996</v>
      </c>
      <c r="C69" s="12">
        <v>12272120.02</v>
      </c>
      <c r="D69" s="10">
        <v>23.795789222729891</v>
      </c>
    </row>
    <row r="70" spans="1:4">
      <c r="B70" s="12">
        <v>4137181.8700999999</v>
      </c>
      <c r="C70" s="12">
        <v>12370227.92</v>
      </c>
      <c r="D70" s="10">
        <v>25.062574460235393</v>
      </c>
    </row>
    <row r="71" spans="1:4">
      <c r="B71" s="12">
        <v>4401339.43848</v>
      </c>
      <c r="C71" s="12">
        <v>12515211.210000001</v>
      </c>
      <c r="D71" s="10">
        <v>26.01794851644577</v>
      </c>
    </row>
    <row r="72" spans="1:4">
      <c r="B72" s="12">
        <v>4308466.3710099999</v>
      </c>
      <c r="C72" s="12">
        <v>12665774.550999999</v>
      </c>
      <c r="D72" s="10">
        <v>25.382380224280539</v>
      </c>
    </row>
    <row r="73" spans="1:4">
      <c r="A73">
        <v>2022</v>
      </c>
      <c r="B73" s="12">
        <v>4098646.8604599996</v>
      </c>
      <c r="C73" s="12">
        <v>12829844.039999999</v>
      </c>
      <c r="D73" s="10">
        <v>24.211531226026931</v>
      </c>
    </row>
  </sheetData>
  <hyperlinks>
    <hyperlink ref="A1" location="Indice!A1" display="Volver índice" xr:uid="{00000000-0004-0000-25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A18C9-83A2-47F6-8743-042798D5DBDE}">
  <sheetPr>
    <tabColor theme="5" tint="0.39997558519241921"/>
  </sheetPr>
  <dimension ref="A1:J35"/>
  <sheetViews>
    <sheetView zoomScale="91" workbookViewId="0">
      <selection activeCell="C24" sqref="C24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833</v>
      </c>
    </row>
    <row r="3" spans="1:10">
      <c r="A3" s="2" t="s">
        <v>649</v>
      </c>
      <c r="J3" s="2" t="s">
        <v>1637</v>
      </c>
    </row>
    <row r="4" spans="1:10">
      <c r="A4" s="2"/>
      <c r="B4" s="164" t="s">
        <v>58</v>
      </c>
      <c r="C4" s="164" t="s">
        <v>1239</v>
      </c>
      <c r="F4" s="96" t="s">
        <v>58</v>
      </c>
      <c r="G4" s="96" t="s">
        <v>1239</v>
      </c>
      <c r="J4" s="2"/>
    </row>
    <row r="5" spans="1:10">
      <c r="A5" t="s">
        <v>1139</v>
      </c>
      <c r="B5">
        <v>35.829921720000002</v>
      </c>
      <c r="C5">
        <v>29.84466171</v>
      </c>
      <c r="E5" t="s">
        <v>1139</v>
      </c>
      <c r="F5" s="156">
        <v>34.88990021</v>
      </c>
      <c r="G5" s="156">
        <v>32.16618347</v>
      </c>
    </row>
    <row r="6" spans="1:10">
      <c r="A6" t="s">
        <v>1140</v>
      </c>
      <c r="B6">
        <v>22.597763059999998</v>
      </c>
      <c r="C6">
        <v>21.024858470000002</v>
      </c>
      <c r="E6" t="s">
        <v>1157</v>
      </c>
      <c r="F6" s="156">
        <v>28.491106030000001</v>
      </c>
      <c r="G6" s="156">
        <v>30.32042122</v>
      </c>
    </row>
    <row r="7" spans="1:10">
      <c r="A7" t="s">
        <v>1141</v>
      </c>
      <c r="B7">
        <v>24.797788619999999</v>
      </c>
      <c r="C7">
        <v>22.423124309999999</v>
      </c>
      <c r="E7" t="s">
        <v>1149</v>
      </c>
      <c r="F7" s="156">
        <v>32.454315190000003</v>
      </c>
      <c r="G7" s="156">
        <v>29.669654850000001</v>
      </c>
    </row>
    <row r="8" spans="1:10">
      <c r="A8" t="s">
        <v>1142</v>
      </c>
      <c r="B8">
        <v>26.310192109999999</v>
      </c>
      <c r="C8">
        <v>24.172328950000001</v>
      </c>
      <c r="E8" t="s">
        <v>1143</v>
      </c>
      <c r="F8" s="156">
        <v>30.941782</v>
      </c>
      <c r="G8" s="156">
        <v>28.957242969999999</v>
      </c>
    </row>
    <row r="9" spans="1:10">
      <c r="A9" t="s">
        <v>1143</v>
      </c>
      <c r="B9">
        <v>31.10619926</v>
      </c>
      <c r="C9">
        <v>27.251558299999999</v>
      </c>
      <c r="E9" t="s">
        <v>1152</v>
      </c>
      <c r="F9" s="156">
        <v>31.74956894</v>
      </c>
      <c r="G9" s="156">
        <v>26.696437840000002</v>
      </c>
    </row>
    <row r="10" spans="1:10">
      <c r="A10" t="s">
        <v>1144</v>
      </c>
      <c r="B10">
        <v>24.22827148</v>
      </c>
      <c r="C10">
        <v>18.18811607</v>
      </c>
      <c r="E10" t="s">
        <v>1146</v>
      </c>
      <c r="F10" s="156">
        <v>27.942138669999999</v>
      </c>
      <c r="G10" s="156">
        <v>25.90906906</v>
      </c>
    </row>
    <row r="11" spans="1:10">
      <c r="A11" t="s">
        <v>1145</v>
      </c>
      <c r="B11">
        <v>24.523477549999999</v>
      </c>
      <c r="C11">
        <v>21.837987900000002</v>
      </c>
      <c r="E11" t="s">
        <v>1148</v>
      </c>
      <c r="F11" s="156">
        <v>28.00309944</v>
      </c>
      <c r="G11" s="156">
        <v>25.43163109</v>
      </c>
    </row>
    <row r="12" spans="1:10">
      <c r="A12" t="s">
        <v>1146</v>
      </c>
      <c r="B12">
        <v>27.581060409999999</v>
      </c>
      <c r="C12">
        <v>22.80559731</v>
      </c>
      <c r="E12" t="s">
        <v>1153</v>
      </c>
      <c r="F12" s="156">
        <v>25.204984660000001</v>
      </c>
      <c r="G12" s="156">
        <v>25.029388430000001</v>
      </c>
    </row>
    <row r="13" spans="1:10">
      <c r="A13" t="s">
        <v>1147</v>
      </c>
      <c r="B13">
        <v>21.65717506</v>
      </c>
      <c r="C13">
        <v>17.75943565</v>
      </c>
      <c r="E13" t="s">
        <v>1141</v>
      </c>
      <c r="F13" s="156">
        <v>24.800136569999999</v>
      </c>
      <c r="G13" s="156">
        <v>24.474098210000001</v>
      </c>
    </row>
    <row r="14" spans="1:10">
      <c r="A14" t="s">
        <v>1148</v>
      </c>
      <c r="B14">
        <v>28.42936516</v>
      </c>
      <c r="C14">
        <v>24.484766010000001</v>
      </c>
      <c r="E14" t="s">
        <v>1158</v>
      </c>
      <c r="F14" s="156">
        <v>25.882047650000001</v>
      </c>
      <c r="G14" s="156">
        <v>24.21153069</v>
      </c>
    </row>
    <row r="15" spans="1:10">
      <c r="A15" t="s">
        <v>1149</v>
      </c>
      <c r="B15">
        <v>34.142936710000001</v>
      </c>
      <c r="C15">
        <v>29.288396840000001</v>
      </c>
      <c r="E15" t="s">
        <v>1154</v>
      </c>
      <c r="F15" s="156">
        <v>24.86772728</v>
      </c>
      <c r="G15" s="156">
        <v>23.47166824</v>
      </c>
    </row>
    <row r="16" spans="1:10">
      <c r="A16" t="s">
        <v>1150</v>
      </c>
      <c r="B16">
        <v>26.677351000000002</v>
      </c>
      <c r="C16">
        <v>20.119066239999999</v>
      </c>
      <c r="E16" t="s">
        <v>1140</v>
      </c>
      <c r="F16" s="156">
        <v>23.735731120000001</v>
      </c>
      <c r="G16" s="156">
        <v>23.276226040000001</v>
      </c>
    </row>
    <row r="17" spans="1:7">
      <c r="A17" t="s">
        <v>1151</v>
      </c>
      <c r="B17">
        <v>19.23726654</v>
      </c>
      <c r="C17">
        <v>16.54024124</v>
      </c>
      <c r="E17" t="s">
        <v>1145</v>
      </c>
      <c r="F17" s="156">
        <v>23.670703889999999</v>
      </c>
      <c r="G17" s="156">
        <v>23.248723980000001</v>
      </c>
    </row>
    <row r="18" spans="1:7">
      <c r="A18" t="s">
        <v>1152</v>
      </c>
      <c r="B18">
        <v>32.537994380000001</v>
      </c>
      <c r="C18">
        <v>25.153556819999999</v>
      </c>
      <c r="E18" t="s">
        <v>1142</v>
      </c>
      <c r="F18" s="156">
        <v>26.535161970000001</v>
      </c>
      <c r="G18" s="156">
        <v>23.22415161</v>
      </c>
    </row>
    <row r="19" spans="1:7">
      <c r="A19" t="s">
        <v>1153</v>
      </c>
      <c r="B19">
        <v>26.278211590000002</v>
      </c>
      <c r="C19">
        <v>20.619335169999999</v>
      </c>
      <c r="E19" t="s">
        <v>1150</v>
      </c>
      <c r="F19" s="156">
        <v>25.849443440000002</v>
      </c>
      <c r="G19" s="156">
        <v>22.455415729999999</v>
      </c>
    </row>
    <row r="20" spans="1:7">
      <c r="A20" t="s">
        <v>1154</v>
      </c>
      <c r="B20">
        <v>25.117769240000001</v>
      </c>
      <c r="C20">
        <v>22.730716709999999</v>
      </c>
      <c r="E20" t="s">
        <v>1155</v>
      </c>
      <c r="F20" s="156">
        <v>24.169242860000001</v>
      </c>
      <c r="G20" s="156">
        <v>21.624607090000001</v>
      </c>
    </row>
    <row r="21" spans="1:7">
      <c r="A21" t="s">
        <v>1155</v>
      </c>
      <c r="B21">
        <v>25.826333999999999</v>
      </c>
      <c r="C21">
        <v>19.7189312</v>
      </c>
      <c r="E21" t="s">
        <v>1144</v>
      </c>
      <c r="F21" s="156">
        <v>20.860067369999999</v>
      </c>
      <c r="G21" s="156">
        <v>20.678565979999998</v>
      </c>
    </row>
    <row r="22" spans="1:7">
      <c r="A22" t="s">
        <v>1156</v>
      </c>
      <c r="B22">
        <v>23.990081790000001</v>
      </c>
      <c r="C22">
        <v>17.443216320000001</v>
      </c>
      <c r="E22" t="s">
        <v>1147</v>
      </c>
      <c r="F22" s="156">
        <v>20.814579009999999</v>
      </c>
      <c r="G22" s="156">
        <v>20.176763529999999</v>
      </c>
    </row>
    <row r="23" spans="1:7">
      <c r="A23" t="s">
        <v>1157</v>
      </c>
      <c r="B23">
        <v>33.997085570000003</v>
      </c>
      <c r="C23">
        <v>37.389144899999998</v>
      </c>
      <c r="E23" t="s">
        <v>1151</v>
      </c>
      <c r="F23" s="156">
        <v>19.355121610000001</v>
      </c>
      <c r="G23" s="156">
        <v>18.714956279999999</v>
      </c>
    </row>
    <row r="24" spans="1:7">
      <c r="A24" t="s">
        <v>1158</v>
      </c>
      <c r="B24">
        <v>26.36456299</v>
      </c>
      <c r="C24">
        <v>22.291950230000001</v>
      </c>
      <c r="E24" t="s">
        <v>1156</v>
      </c>
      <c r="F24" s="156">
        <v>26.49462128</v>
      </c>
      <c r="G24" s="156">
        <v>17.036771770000001</v>
      </c>
    </row>
    <row r="25" spans="1:7">
      <c r="E25" s="10"/>
      <c r="F25" s="10"/>
    </row>
    <row r="26" spans="1:7">
      <c r="E26" s="10"/>
      <c r="F26" s="10"/>
    </row>
    <row r="27" spans="1:7">
      <c r="E27" s="10"/>
      <c r="F27" s="10"/>
    </row>
    <row r="28" spans="1:7">
      <c r="E28" s="10"/>
      <c r="F28" s="10"/>
    </row>
    <row r="29" spans="1:7">
      <c r="E29" s="10"/>
      <c r="F29" s="10"/>
    </row>
    <row r="30" spans="1:7">
      <c r="E30" s="10"/>
      <c r="F30" s="10"/>
    </row>
    <row r="31" spans="1:7">
      <c r="E31" s="10"/>
      <c r="F31" s="10"/>
    </row>
    <row r="32" spans="1:7">
      <c r="E32" s="10"/>
      <c r="F32" s="10"/>
    </row>
    <row r="33" spans="5:6">
      <c r="E33" s="10"/>
      <c r="F33" s="10"/>
    </row>
    <row r="34" spans="5:6">
      <c r="E34" s="10"/>
      <c r="F34" s="10"/>
    </row>
    <row r="35" spans="5:6">
      <c r="E35" s="10"/>
      <c r="F35" s="10"/>
    </row>
  </sheetData>
  <sortState ref="E5:G24">
    <sortCondition descending="1" ref="G5:G24"/>
  </sortState>
  <hyperlinks>
    <hyperlink ref="A1" location="Indice!A1" display="Volver índice" xr:uid="{57A977EA-38ED-4DF4-8D6B-7802EC37C667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4089C-7BDF-428D-AEBC-6941BEE418CE}">
  <dimension ref="A1:O75"/>
  <sheetViews>
    <sheetView workbookViewId="0"/>
  </sheetViews>
  <sheetFormatPr baseColWidth="10" defaultRowHeight="15.6"/>
  <sheetData>
    <row r="1" spans="1:14">
      <c r="A1" s="3" t="s">
        <v>833</v>
      </c>
    </row>
    <row r="3" spans="1:14">
      <c r="B3" t="s">
        <v>1494</v>
      </c>
      <c r="G3" s="355" t="s">
        <v>1495</v>
      </c>
      <c r="H3" s="179"/>
      <c r="J3" s="51"/>
      <c r="K3" s="47"/>
    </row>
    <row r="4" spans="1:14">
      <c r="J4" s="51"/>
      <c r="K4" s="47"/>
    </row>
    <row r="5" spans="1:14">
      <c r="F5" s="209"/>
      <c r="G5" s="209"/>
      <c r="H5" s="209"/>
      <c r="I5" s="209"/>
      <c r="J5" s="209"/>
      <c r="K5" s="209"/>
      <c r="L5" s="209"/>
      <c r="M5" s="209"/>
      <c r="N5" s="209"/>
    </row>
    <row r="6" spans="1:14">
      <c r="A6" s="358"/>
      <c r="B6" s="358"/>
      <c r="C6" s="358" t="s">
        <v>1501</v>
      </c>
      <c r="D6" s="358" t="s">
        <v>1502</v>
      </c>
      <c r="E6" s="358" t="s">
        <v>1503</v>
      </c>
      <c r="F6" s="209"/>
      <c r="G6" s="209"/>
      <c r="H6" s="209"/>
      <c r="I6" s="209"/>
      <c r="J6" s="209"/>
      <c r="K6" s="209"/>
      <c r="L6" s="209"/>
      <c r="M6" s="209"/>
      <c r="N6" s="209"/>
    </row>
    <row r="7" spans="1:14">
      <c r="A7" s="221">
        <v>2022</v>
      </c>
      <c r="B7" s="221" t="s">
        <v>713</v>
      </c>
      <c r="C7" s="358">
        <v>26426</v>
      </c>
      <c r="D7" s="359">
        <v>-11201.619999999995</v>
      </c>
      <c r="E7" s="358">
        <v>6071</v>
      </c>
      <c r="F7" s="363"/>
      <c r="G7" s="209"/>
      <c r="H7" s="366" t="s">
        <v>1512</v>
      </c>
      <c r="I7" s="209"/>
      <c r="J7" s="209"/>
      <c r="K7" s="209"/>
      <c r="L7" s="209"/>
      <c r="M7" s="209"/>
      <c r="N7" s="209"/>
    </row>
    <row r="8" spans="1:14">
      <c r="A8" s="221">
        <v>2022</v>
      </c>
      <c r="B8" s="221" t="s">
        <v>911</v>
      </c>
      <c r="C8" s="358">
        <v>47588</v>
      </c>
      <c r="D8" s="359">
        <v>28535.350000000035</v>
      </c>
      <c r="E8" s="358">
        <v>43799</v>
      </c>
      <c r="F8" s="363"/>
      <c r="G8" s="209"/>
      <c r="H8" s="364"/>
      <c r="I8" s="209"/>
      <c r="J8" s="209"/>
      <c r="K8" s="209"/>
      <c r="L8" s="209"/>
      <c r="M8" s="209"/>
      <c r="N8" s="209"/>
    </row>
    <row r="9" spans="1:14">
      <c r="A9" s="221">
        <v>2022</v>
      </c>
      <c r="B9" s="221" t="s">
        <v>912</v>
      </c>
      <c r="C9" s="358">
        <v>106002</v>
      </c>
      <c r="D9" s="359">
        <v>71685.969999999972</v>
      </c>
      <c r="E9" s="358">
        <v>89925</v>
      </c>
      <c r="F9" s="363"/>
      <c r="G9" s="209"/>
      <c r="H9" s="364"/>
      <c r="I9" s="209"/>
      <c r="J9" s="209"/>
      <c r="K9" s="209"/>
      <c r="L9" s="209"/>
      <c r="M9" s="209"/>
      <c r="N9" s="209"/>
    </row>
    <row r="10" spans="1:14">
      <c r="A10" s="360">
        <v>2022</v>
      </c>
      <c r="B10" s="360" t="s">
        <v>913</v>
      </c>
      <c r="C10" s="358">
        <v>238760</v>
      </c>
      <c r="D10" s="359">
        <v>169106.09000000003</v>
      </c>
      <c r="E10" s="358">
        <v>191510</v>
      </c>
      <c r="F10" s="363"/>
      <c r="G10" s="209"/>
      <c r="H10" s="364"/>
      <c r="I10" s="209"/>
      <c r="J10" s="209"/>
      <c r="K10" s="209"/>
      <c r="L10" s="209"/>
      <c r="M10" s="209"/>
      <c r="N10" s="209"/>
    </row>
    <row r="11" spans="1:14">
      <c r="A11" s="360">
        <v>2022</v>
      </c>
      <c r="B11" s="360" t="s">
        <v>914</v>
      </c>
      <c r="C11" s="358">
        <v>264524</v>
      </c>
      <c r="D11" s="359">
        <v>135123.46999999997</v>
      </c>
      <c r="E11" s="358">
        <v>104527</v>
      </c>
      <c r="F11" s="363"/>
      <c r="G11" s="209"/>
      <c r="H11" s="364"/>
      <c r="I11" s="209"/>
      <c r="J11" s="209"/>
      <c r="K11" s="209"/>
      <c r="L11" s="209"/>
      <c r="M11" s="209"/>
      <c r="N11" s="209"/>
    </row>
    <row r="12" spans="1:14">
      <c r="A12" s="360">
        <v>2022</v>
      </c>
      <c r="B12" s="360" t="s">
        <v>915</v>
      </c>
      <c r="C12" s="358">
        <v>292679</v>
      </c>
      <c r="D12" s="359">
        <v>58791.719999999972</v>
      </c>
      <c r="E12" s="358">
        <v>-50113</v>
      </c>
      <c r="F12" s="363"/>
      <c r="G12" s="209"/>
      <c r="H12" s="364"/>
      <c r="I12" s="209"/>
      <c r="J12" s="209"/>
      <c r="K12" s="209"/>
      <c r="L12" s="209"/>
      <c r="M12" s="209"/>
      <c r="N12" s="209"/>
    </row>
    <row r="13" spans="1:14">
      <c r="A13" s="360">
        <v>2022</v>
      </c>
      <c r="B13" s="358" t="s">
        <v>916</v>
      </c>
      <c r="C13" s="361">
        <v>241590</v>
      </c>
      <c r="D13" s="359">
        <v>-43070.159999999916</v>
      </c>
      <c r="E13" s="358">
        <v>21979</v>
      </c>
      <c r="F13" s="209"/>
      <c r="G13" s="209"/>
      <c r="H13" s="209"/>
      <c r="I13" s="209"/>
      <c r="J13" s="209"/>
      <c r="K13" s="209"/>
      <c r="L13" s="209"/>
      <c r="M13" s="209"/>
      <c r="N13" s="209"/>
    </row>
    <row r="14" spans="1:14">
      <c r="A14" s="360">
        <v>2022</v>
      </c>
      <c r="B14" s="360" t="s">
        <v>917</v>
      </c>
      <c r="C14" s="361">
        <v>170047</v>
      </c>
      <c r="D14" s="362">
        <v>-27959.930000000051</v>
      </c>
      <c r="E14" s="362">
        <v>-12621.640000000014</v>
      </c>
      <c r="F14" s="209"/>
      <c r="G14" s="209"/>
      <c r="H14" s="209"/>
      <c r="I14" s="209"/>
      <c r="J14" s="209"/>
      <c r="K14" s="209"/>
      <c r="L14" s="209"/>
      <c r="M14" s="209"/>
      <c r="N14" s="209"/>
    </row>
    <row r="15" spans="1:14">
      <c r="C15">
        <f>+SUM(C7:C14)</f>
        <v>1387616</v>
      </c>
      <c r="F15" s="209"/>
      <c r="G15" s="209"/>
      <c r="H15" s="209"/>
      <c r="I15" s="209"/>
      <c r="J15" s="209"/>
      <c r="K15" s="209"/>
      <c r="L15" s="209"/>
      <c r="M15" s="209"/>
      <c r="N15" s="209"/>
    </row>
    <row r="16" spans="1:14">
      <c r="C16" s="5">
        <f>+C12+C13+C14</f>
        <v>704316</v>
      </c>
      <c r="F16" s="209"/>
      <c r="G16" s="209"/>
      <c r="H16" s="209"/>
      <c r="I16" s="209"/>
      <c r="J16" s="209"/>
      <c r="K16" s="209"/>
      <c r="L16" s="209"/>
      <c r="M16" s="209"/>
      <c r="N16" s="209"/>
    </row>
    <row r="17" spans="2:14">
      <c r="C17">
        <f>+C7+C8+C9</f>
        <v>180016</v>
      </c>
      <c r="F17" s="209"/>
      <c r="G17" s="209"/>
      <c r="H17" s="209"/>
      <c r="I17" s="209"/>
      <c r="J17" s="209"/>
      <c r="K17" s="209"/>
      <c r="L17" s="209"/>
      <c r="M17" s="209"/>
      <c r="N17" s="209"/>
    </row>
    <row r="18" spans="2:14">
      <c r="C18">
        <f>+C15-C17</f>
        <v>1207600</v>
      </c>
      <c r="F18" s="209"/>
      <c r="G18" s="209"/>
      <c r="H18" s="209"/>
      <c r="I18" s="209"/>
      <c r="J18" s="209"/>
      <c r="K18" s="209"/>
      <c r="L18" s="209"/>
      <c r="M18" s="209"/>
      <c r="N18" s="209"/>
    </row>
    <row r="19" spans="2:14">
      <c r="F19" s="209"/>
      <c r="G19" s="209"/>
      <c r="H19" s="209"/>
      <c r="I19" s="209"/>
      <c r="J19" s="209"/>
      <c r="K19" s="209"/>
      <c r="L19" s="209"/>
      <c r="M19" s="209"/>
      <c r="N19" s="209"/>
    </row>
    <row r="20" spans="2:14">
      <c r="F20" s="209"/>
      <c r="G20" s="209"/>
      <c r="H20" s="209"/>
      <c r="I20" s="209"/>
      <c r="J20" s="209"/>
      <c r="K20" s="209"/>
      <c r="L20" s="209"/>
      <c r="M20" s="209"/>
      <c r="N20" s="209"/>
    </row>
    <row r="21" spans="2:14">
      <c r="F21" s="209"/>
      <c r="G21" s="209"/>
      <c r="H21" s="209"/>
      <c r="I21" s="209"/>
      <c r="J21" s="209"/>
      <c r="K21" s="209"/>
      <c r="L21" s="209"/>
      <c r="M21" s="209"/>
      <c r="N21" s="209"/>
    </row>
    <row r="22" spans="2:14">
      <c r="F22" s="209"/>
      <c r="G22" s="209"/>
      <c r="H22" s="209"/>
      <c r="I22" s="209"/>
      <c r="J22" s="209"/>
      <c r="K22" s="209"/>
      <c r="L22" s="209"/>
      <c r="M22" s="209"/>
      <c r="N22" s="209"/>
    </row>
    <row r="23" spans="2:14">
      <c r="F23" s="209"/>
      <c r="G23" s="209"/>
      <c r="H23" s="209"/>
      <c r="I23" s="209"/>
      <c r="J23" s="209"/>
      <c r="K23" s="209"/>
      <c r="L23" s="209"/>
      <c r="M23" s="209"/>
      <c r="N23" s="209"/>
    </row>
    <row r="24" spans="2:14">
      <c r="F24" s="209"/>
      <c r="G24" s="209"/>
      <c r="H24" s="209"/>
      <c r="I24" s="209"/>
      <c r="J24" s="209"/>
      <c r="K24" s="209"/>
      <c r="L24" s="209"/>
      <c r="M24" s="209"/>
      <c r="N24" s="209"/>
    </row>
    <row r="25" spans="2:14">
      <c r="F25" s="209"/>
      <c r="G25" s="209"/>
      <c r="H25" s="209"/>
      <c r="I25" s="209"/>
      <c r="J25" s="209"/>
      <c r="K25" s="209"/>
      <c r="L25" s="209"/>
      <c r="M25" s="209"/>
      <c r="N25" s="209"/>
    </row>
    <row r="26" spans="2:14">
      <c r="F26" s="209"/>
      <c r="G26" s="209"/>
      <c r="H26" s="209"/>
      <c r="I26" s="209"/>
      <c r="J26" s="209"/>
      <c r="K26" s="209"/>
      <c r="L26" s="209"/>
      <c r="M26" s="209"/>
      <c r="N26" s="209"/>
    </row>
    <row r="27" spans="2:14">
      <c r="F27" s="209"/>
      <c r="G27" s="209"/>
      <c r="H27" s="209"/>
      <c r="I27" s="209"/>
      <c r="J27" s="209"/>
      <c r="K27" s="209"/>
      <c r="L27" s="209"/>
      <c r="M27" s="209"/>
      <c r="N27" s="209"/>
    </row>
    <row r="28" spans="2:14">
      <c r="F28" s="209"/>
      <c r="G28" s="209"/>
      <c r="H28" s="209"/>
      <c r="I28" s="209"/>
      <c r="J28" s="209"/>
      <c r="K28" s="209"/>
      <c r="L28" s="209"/>
      <c r="M28" s="209"/>
      <c r="N28" s="209"/>
    </row>
    <row r="29" spans="2:14">
      <c r="F29" s="209"/>
      <c r="G29" s="209"/>
      <c r="H29" s="209"/>
      <c r="I29" s="209"/>
      <c r="J29" s="209"/>
      <c r="K29" s="209"/>
      <c r="L29" s="209"/>
      <c r="M29" s="209"/>
      <c r="N29" s="209"/>
    </row>
    <row r="30" spans="2:14">
      <c r="F30" s="209"/>
      <c r="G30" s="209"/>
      <c r="H30" s="209"/>
      <c r="I30" s="209"/>
      <c r="J30" s="209"/>
      <c r="K30" s="209"/>
      <c r="L30" s="209"/>
      <c r="M30" s="209"/>
      <c r="N30" s="209"/>
    </row>
    <row r="31" spans="2:14">
      <c r="F31" s="209"/>
      <c r="G31" s="209"/>
      <c r="H31" s="209"/>
      <c r="I31" s="209"/>
      <c r="J31" s="209"/>
      <c r="K31" s="209"/>
      <c r="L31" s="209"/>
      <c r="M31" s="209"/>
      <c r="N31" s="209"/>
    </row>
    <row r="32" spans="2:14">
      <c r="B32" t="s">
        <v>1504</v>
      </c>
    </row>
    <row r="35" spans="1:15">
      <c r="A35" s="358"/>
      <c r="B35" s="358"/>
      <c r="C35" s="358" t="s">
        <v>1505</v>
      </c>
      <c r="D35" s="358" t="s">
        <v>1506</v>
      </c>
      <c r="E35" s="358" t="s">
        <v>1507</v>
      </c>
    </row>
    <row r="36" spans="1:15">
      <c r="A36" s="221">
        <v>2022</v>
      </c>
      <c r="B36" s="221" t="s">
        <v>713</v>
      </c>
      <c r="C36">
        <v>212246</v>
      </c>
      <c r="D36" s="12">
        <v>48176</v>
      </c>
      <c r="E36" s="12">
        <v>57743</v>
      </c>
      <c r="F36">
        <f>+C36/E36</f>
        <v>3.675700950764595</v>
      </c>
    </row>
    <row r="37" spans="1:15">
      <c r="A37" s="221">
        <v>2022</v>
      </c>
      <c r="B37" s="221" t="s">
        <v>911</v>
      </c>
      <c r="C37">
        <v>269253</v>
      </c>
      <c r="D37" s="12">
        <v>112196.09999999963</v>
      </c>
      <c r="E37" s="12">
        <v>132098</v>
      </c>
      <c r="F37" s="209">
        <f t="shared" ref="F37:F43" si="0">+C37/E37</f>
        <v>2.0382821844388257</v>
      </c>
      <c r="G37" s="209"/>
      <c r="H37" s="367" t="s">
        <v>1513</v>
      </c>
      <c r="I37" s="209"/>
      <c r="J37" s="209"/>
      <c r="K37" s="209"/>
      <c r="L37" s="209"/>
      <c r="M37" s="209"/>
      <c r="N37" s="209"/>
      <c r="O37" s="209"/>
    </row>
    <row r="38" spans="1:15">
      <c r="A38" s="221">
        <v>2022</v>
      </c>
      <c r="B38" s="221" t="s">
        <v>912</v>
      </c>
      <c r="C38">
        <v>407675</v>
      </c>
      <c r="D38" s="12">
        <v>198267.75</v>
      </c>
      <c r="E38" s="12">
        <v>238868</v>
      </c>
      <c r="F38" s="209">
        <f t="shared" si="0"/>
        <v>1.7066957482793845</v>
      </c>
      <c r="G38" s="209"/>
      <c r="H38" s="209"/>
      <c r="I38" s="209"/>
      <c r="J38" s="209"/>
      <c r="K38" s="209"/>
      <c r="L38" s="209"/>
      <c r="M38" s="209"/>
      <c r="N38" s="209"/>
      <c r="O38" s="209"/>
    </row>
    <row r="39" spans="1:15">
      <c r="A39" s="360">
        <v>2022</v>
      </c>
      <c r="B39" s="360" t="s">
        <v>913</v>
      </c>
      <c r="C39">
        <v>459886</v>
      </c>
      <c r="D39" s="12">
        <v>311069.21000000089</v>
      </c>
      <c r="E39" s="12">
        <v>325285</v>
      </c>
      <c r="F39" s="209">
        <f t="shared" si="0"/>
        <v>1.4137940575187913</v>
      </c>
      <c r="G39" s="209"/>
      <c r="H39" s="209"/>
      <c r="I39" s="209"/>
      <c r="J39" s="209"/>
      <c r="K39" s="209"/>
      <c r="L39" s="209"/>
      <c r="M39" s="209"/>
      <c r="N39" s="209"/>
      <c r="O39" s="209"/>
    </row>
    <row r="40" spans="1:15">
      <c r="A40" s="360">
        <v>2022</v>
      </c>
      <c r="B40" s="360" t="s">
        <v>914</v>
      </c>
      <c r="C40">
        <v>465903</v>
      </c>
      <c r="D40" s="12">
        <v>222989.1099999994</v>
      </c>
      <c r="E40" s="12">
        <v>189330</v>
      </c>
      <c r="F40" s="209">
        <f t="shared" si="0"/>
        <v>2.4607986056092539</v>
      </c>
      <c r="G40" s="209"/>
      <c r="H40" s="209"/>
      <c r="I40" s="209"/>
      <c r="J40" s="209"/>
      <c r="K40" s="209"/>
      <c r="L40" s="209"/>
      <c r="M40" s="209"/>
      <c r="N40" s="209"/>
      <c r="O40" s="209"/>
    </row>
    <row r="41" spans="1:15">
      <c r="A41" s="360">
        <v>2022</v>
      </c>
      <c r="B41" s="360" t="s">
        <v>915</v>
      </c>
      <c r="C41">
        <v>490916</v>
      </c>
      <c r="D41" s="12">
        <v>240960.10000000149</v>
      </c>
      <c r="E41" s="12">
        <v>221744</v>
      </c>
      <c r="F41" s="209">
        <f t="shared" si="0"/>
        <v>2.2138862832816222</v>
      </c>
      <c r="G41" s="209"/>
      <c r="H41" s="209"/>
      <c r="I41" s="209"/>
      <c r="J41" s="209"/>
      <c r="K41" s="209"/>
      <c r="L41" s="209"/>
      <c r="M41" s="209"/>
      <c r="N41" s="209"/>
      <c r="O41" s="209"/>
    </row>
    <row r="42" spans="1:15">
      <c r="A42" s="360">
        <v>2022</v>
      </c>
      <c r="B42" s="358" t="s">
        <v>916</v>
      </c>
      <c r="C42">
        <v>444402</v>
      </c>
      <c r="D42" s="12">
        <v>188559.05999999866</v>
      </c>
      <c r="E42" s="12">
        <v>191415</v>
      </c>
      <c r="F42" s="209">
        <f t="shared" si="0"/>
        <v>2.3216675809105869</v>
      </c>
      <c r="G42" s="209"/>
      <c r="H42" s="209"/>
      <c r="I42" s="209"/>
      <c r="J42" s="209"/>
      <c r="K42" s="209"/>
      <c r="L42" s="209"/>
      <c r="M42" s="209"/>
      <c r="N42" s="209"/>
      <c r="O42" s="209"/>
    </row>
    <row r="43" spans="1:15">
      <c r="A43" s="360">
        <v>2022</v>
      </c>
      <c r="B43" s="360" t="s">
        <v>917</v>
      </c>
      <c r="C43">
        <v>336684</v>
      </c>
      <c r="D43" s="12">
        <v>67623.300000000745</v>
      </c>
      <c r="E43" s="12">
        <v>18101</v>
      </c>
      <c r="F43" s="209">
        <f t="shared" si="0"/>
        <v>18.600298326059335</v>
      </c>
      <c r="G43" s="209"/>
      <c r="H43" s="209"/>
      <c r="I43" s="209"/>
      <c r="J43" s="209"/>
      <c r="K43" s="209"/>
      <c r="L43" s="209"/>
      <c r="M43" s="209"/>
      <c r="N43" s="209"/>
      <c r="O43" s="209"/>
    </row>
    <row r="44" spans="1:15">
      <c r="F44" s="209"/>
      <c r="G44" s="209"/>
      <c r="H44" s="209"/>
      <c r="I44" s="209"/>
      <c r="J44" s="209"/>
      <c r="K44" s="209"/>
      <c r="L44" s="209"/>
      <c r="M44" s="209"/>
      <c r="N44" s="209"/>
      <c r="O44" s="209"/>
    </row>
    <row r="45" spans="1:15">
      <c r="F45" s="209"/>
      <c r="G45" s="209"/>
      <c r="H45" s="209"/>
      <c r="I45" s="209"/>
      <c r="J45" s="209"/>
      <c r="K45" s="209"/>
      <c r="L45" s="209"/>
      <c r="M45" s="209"/>
      <c r="N45" s="209"/>
      <c r="O45" s="209"/>
    </row>
    <row r="46" spans="1:15">
      <c r="F46" s="209"/>
      <c r="G46" s="209"/>
      <c r="H46" s="209"/>
      <c r="I46" s="209"/>
      <c r="J46" s="209"/>
      <c r="K46" s="209"/>
      <c r="L46" s="209"/>
      <c r="M46" s="209"/>
      <c r="N46" s="209"/>
      <c r="O46" s="209"/>
    </row>
    <row r="47" spans="1:15">
      <c r="F47" s="209"/>
      <c r="G47" s="209"/>
      <c r="H47" s="209"/>
      <c r="I47" s="209"/>
      <c r="J47" s="209"/>
      <c r="K47" s="209"/>
      <c r="L47" s="209"/>
      <c r="M47" s="209"/>
      <c r="N47" s="209"/>
      <c r="O47" s="209"/>
    </row>
    <row r="48" spans="1:15">
      <c r="F48" s="209"/>
      <c r="G48" s="209"/>
      <c r="H48" s="209"/>
      <c r="I48" s="209"/>
      <c r="J48" s="209"/>
      <c r="K48" s="209"/>
      <c r="L48" s="209"/>
      <c r="M48" s="209"/>
      <c r="N48" s="209"/>
      <c r="O48" s="209"/>
    </row>
    <row r="49" spans="2:15">
      <c r="F49" s="209"/>
      <c r="G49" s="209"/>
      <c r="H49" s="209"/>
      <c r="I49" s="209"/>
      <c r="J49" s="209"/>
      <c r="K49" s="209"/>
      <c r="L49" s="209"/>
      <c r="M49" s="209"/>
      <c r="N49" s="209"/>
      <c r="O49" s="209"/>
    </row>
    <row r="50" spans="2:15">
      <c r="F50" s="209"/>
      <c r="G50" s="209"/>
      <c r="H50" s="209"/>
      <c r="I50" s="209"/>
      <c r="J50" s="209"/>
      <c r="K50" s="209"/>
      <c r="L50" s="209"/>
      <c r="M50" s="209"/>
      <c r="N50" s="209"/>
      <c r="O50" s="209"/>
    </row>
    <row r="51" spans="2:15">
      <c r="F51" s="209"/>
      <c r="G51" s="209"/>
      <c r="H51" s="209"/>
      <c r="I51" s="209"/>
      <c r="J51" s="209"/>
      <c r="K51" s="209"/>
      <c r="L51" s="209"/>
      <c r="M51" s="209"/>
      <c r="N51" s="209"/>
      <c r="O51" s="209"/>
    </row>
    <row r="52" spans="2:15">
      <c r="F52" s="209"/>
      <c r="G52" s="209"/>
      <c r="H52" s="209"/>
      <c r="I52" s="209"/>
      <c r="J52" s="209"/>
      <c r="K52" s="209"/>
      <c r="L52" s="209"/>
      <c r="M52" s="209"/>
      <c r="N52" s="209"/>
      <c r="O52" s="209"/>
    </row>
    <row r="53" spans="2:15">
      <c r="B53" s="358"/>
      <c r="C53" s="358" t="s">
        <v>1508</v>
      </c>
      <c r="D53" s="358" t="s">
        <v>1509</v>
      </c>
      <c r="E53" s="358" t="s">
        <v>1510</v>
      </c>
      <c r="F53" s="365" t="s">
        <v>1511</v>
      </c>
      <c r="G53" s="209"/>
      <c r="H53" s="209"/>
      <c r="I53" s="209"/>
      <c r="J53" s="209"/>
      <c r="K53" s="209"/>
      <c r="L53" s="209"/>
      <c r="M53" s="209"/>
      <c r="N53" s="209"/>
      <c r="O53" s="209"/>
    </row>
    <row r="54" spans="2:15">
      <c r="B54" s="221" t="s">
        <v>713</v>
      </c>
      <c r="C54" s="356">
        <v>167606</v>
      </c>
      <c r="D54">
        <v>212246</v>
      </c>
      <c r="E54">
        <v>-350</v>
      </c>
      <c r="F54" s="222">
        <v>57743</v>
      </c>
      <c r="G54" s="209"/>
      <c r="H54" s="209"/>
      <c r="I54" s="209"/>
      <c r="J54" s="209"/>
      <c r="K54" s="209"/>
      <c r="L54" s="209"/>
      <c r="M54" s="209"/>
      <c r="N54" s="209"/>
      <c r="O54" s="209"/>
    </row>
    <row r="55" spans="2:15">
      <c r="B55" s="221" t="s">
        <v>911</v>
      </c>
      <c r="C55" s="356">
        <v>154410</v>
      </c>
      <c r="D55">
        <v>269253</v>
      </c>
      <c r="E55">
        <v>25540</v>
      </c>
      <c r="F55" s="222">
        <v>132098</v>
      </c>
      <c r="G55" s="209"/>
      <c r="H55" s="209"/>
      <c r="I55" s="209"/>
      <c r="J55" s="209"/>
      <c r="K55" s="209"/>
      <c r="L55" s="209"/>
      <c r="M55" s="209"/>
      <c r="N55" s="209"/>
      <c r="O55" s="209"/>
    </row>
    <row r="56" spans="2:15">
      <c r="B56" s="221" t="s">
        <v>912</v>
      </c>
      <c r="C56" s="356">
        <v>160949</v>
      </c>
      <c r="D56">
        <v>407675</v>
      </c>
      <c r="E56">
        <v>53156</v>
      </c>
      <c r="F56" s="222">
        <v>238868</v>
      </c>
      <c r="G56" s="209"/>
      <c r="H56" s="209"/>
      <c r="I56" s="209"/>
      <c r="J56" s="209"/>
      <c r="K56" s="209"/>
      <c r="L56" s="209"/>
      <c r="M56" s="209"/>
      <c r="N56" s="209"/>
      <c r="O56" s="209"/>
    </row>
    <row r="57" spans="2:15">
      <c r="B57" s="360" t="s">
        <v>913</v>
      </c>
      <c r="C57" s="356">
        <v>156126</v>
      </c>
      <c r="D57">
        <v>459886</v>
      </c>
      <c r="E57">
        <v>-827</v>
      </c>
      <c r="F57" s="222">
        <v>325285</v>
      </c>
      <c r="G57" s="209"/>
      <c r="H57" s="209"/>
      <c r="I57" s="209"/>
      <c r="J57" s="209"/>
      <c r="K57" s="209"/>
      <c r="L57" s="209"/>
      <c r="M57" s="209"/>
      <c r="N57" s="209"/>
      <c r="O57" s="209"/>
    </row>
    <row r="58" spans="2:15">
      <c r="B58" s="360" t="s">
        <v>914</v>
      </c>
      <c r="C58" s="356">
        <v>156731</v>
      </c>
      <c r="D58">
        <v>465903</v>
      </c>
      <c r="E58">
        <v>14920</v>
      </c>
      <c r="F58" s="222">
        <v>189330</v>
      </c>
      <c r="G58" s="209"/>
      <c r="H58" s="209"/>
      <c r="I58" s="209"/>
      <c r="J58" s="209"/>
      <c r="K58" s="209"/>
      <c r="L58" s="209"/>
      <c r="M58" s="209"/>
      <c r="N58" s="209"/>
      <c r="O58" s="209"/>
    </row>
    <row r="59" spans="2:15">
      <c r="B59" s="360" t="s">
        <v>915</v>
      </c>
      <c r="C59" s="356">
        <v>150207</v>
      </c>
      <c r="D59">
        <v>490916</v>
      </c>
      <c r="E59">
        <v>42930</v>
      </c>
      <c r="F59" s="222">
        <v>221744</v>
      </c>
      <c r="G59" s="209"/>
      <c r="H59" s="209"/>
      <c r="I59" s="209"/>
      <c r="J59" s="209"/>
      <c r="K59" s="209"/>
      <c r="L59" s="209"/>
      <c r="M59" s="209"/>
      <c r="N59" s="209"/>
      <c r="O59" s="209"/>
    </row>
    <row r="60" spans="2:15">
      <c r="B60" s="358" t="s">
        <v>916</v>
      </c>
      <c r="C60" s="356">
        <v>158850</v>
      </c>
      <c r="D60">
        <v>444402</v>
      </c>
      <c r="E60">
        <v>-29400</v>
      </c>
      <c r="F60" s="222">
        <v>191415</v>
      </c>
      <c r="G60" s="209"/>
      <c r="H60" s="209"/>
      <c r="I60" s="209"/>
      <c r="J60" s="209"/>
      <c r="K60" s="209"/>
      <c r="L60" s="209"/>
      <c r="M60" s="209"/>
      <c r="N60" s="209"/>
      <c r="O60" s="209"/>
    </row>
    <row r="61" spans="2:15">
      <c r="B61" s="360" t="s">
        <v>917</v>
      </c>
      <c r="C61" s="356">
        <v>108505</v>
      </c>
      <c r="D61">
        <v>336684</v>
      </c>
      <c r="E61">
        <v>14609</v>
      </c>
      <c r="F61" s="222">
        <v>18101</v>
      </c>
      <c r="G61" s="209"/>
      <c r="H61" s="209"/>
      <c r="I61" s="209"/>
      <c r="J61" s="209"/>
      <c r="K61" s="209"/>
      <c r="L61" s="209"/>
      <c r="M61" s="209"/>
      <c r="N61" s="209"/>
      <c r="O61" s="209"/>
    </row>
    <row r="62" spans="2:15">
      <c r="D62" s="5">
        <f>+D61-C61</f>
        <v>228179</v>
      </c>
      <c r="F62" s="209"/>
      <c r="G62" s="209"/>
      <c r="H62" s="209"/>
      <c r="I62" s="209"/>
      <c r="J62" s="209"/>
      <c r="K62" s="209"/>
      <c r="L62" s="209"/>
      <c r="M62" s="209"/>
      <c r="N62" s="209"/>
      <c r="O62" s="209"/>
    </row>
    <row r="63" spans="2:15">
      <c r="F63" s="209"/>
      <c r="G63" s="209"/>
      <c r="H63" s="209"/>
      <c r="I63" s="209"/>
      <c r="J63" s="209"/>
      <c r="K63" s="209"/>
      <c r="L63" s="209"/>
      <c r="M63" s="209"/>
      <c r="N63" s="209"/>
      <c r="O63" s="209"/>
    </row>
    <row r="64" spans="2:15">
      <c r="F64" s="209"/>
      <c r="G64" s="209"/>
      <c r="H64" s="209"/>
      <c r="I64" s="209"/>
      <c r="J64" s="209"/>
      <c r="K64" s="209"/>
      <c r="L64" s="209"/>
      <c r="M64" s="209"/>
      <c r="N64" s="209"/>
      <c r="O64" s="209"/>
    </row>
    <row r="65" spans="6:15">
      <c r="F65" s="209"/>
      <c r="G65" s="209"/>
      <c r="H65" s="209"/>
      <c r="I65" s="209"/>
      <c r="J65" s="209"/>
      <c r="K65" s="209"/>
      <c r="L65" s="209"/>
      <c r="M65" s="209"/>
      <c r="N65" s="209"/>
      <c r="O65" s="209"/>
    </row>
    <row r="66" spans="6:15">
      <c r="F66" s="209"/>
      <c r="G66" s="209"/>
      <c r="H66" s="209"/>
      <c r="I66" s="209"/>
      <c r="J66" s="209"/>
      <c r="K66" s="209"/>
      <c r="L66" s="209"/>
      <c r="M66" s="209"/>
      <c r="N66" s="209"/>
      <c r="O66" s="209"/>
    </row>
    <row r="67" spans="6:15">
      <c r="F67" s="209"/>
      <c r="G67" s="209"/>
      <c r="H67" s="209"/>
      <c r="I67" s="209"/>
      <c r="J67" s="209"/>
      <c r="K67" s="209"/>
      <c r="L67" s="209"/>
      <c r="M67" s="209"/>
      <c r="N67" s="209"/>
      <c r="O67" s="209"/>
    </row>
    <row r="68" spans="6:15">
      <c r="F68" s="209"/>
      <c r="G68" s="209"/>
      <c r="H68" s="209"/>
      <c r="I68" s="209"/>
      <c r="J68" s="209"/>
      <c r="K68" s="209"/>
      <c r="L68" s="209"/>
      <c r="M68" s="209"/>
      <c r="N68" s="209"/>
      <c r="O68" s="209"/>
    </row>
    <row r="69" spans="6:15">
      <c r="F69" s="209"/>
      <c r="G69" s="209"/>
      <c r="H69" s="209"/>
      <c r="I69" s="209"/>
      <c r="J69" s="209"/>
      <c r="K69" s="209"/>
      <c r="L69" s="209"/>
      <c r="M69" s="209"/>
      <c r="N69" s="209"/>
      <c r="O69" s="209"/>
    </row>
    <row r="70" spans="6:15">
      <c r="F70" s="209"/>
      <c r="G70" s="209"/>
      <c r="H70" s="209"/>
      <c r="I70" s="209"/>
      <c r="J70" s="209"/>
      <c r="K70" s="209"/>
      <c r="L70" s="209"/>
      <c r="M70" s="209"/>
      <c r="N70" s="209"/>
      <c r="O70" s="209"/>
    </row>
    <row r="71" spans="6:15">
      <c r="F71" s="209"/>
      <c r="G71" s="209"/>
      <c r="H71" s="209"/>
      <c r="I71" s="209"/>
      <c r="J71" s="209"/>
      <c r="K71" s="209"/>
      <c r="L71" s="209"/>
      <c r="M71" s="209"/>
      <c r="N71" s="209"/>
      <c r="O71" s="209"/>
    </row>
    <row r="72" spans="6:15">
      <c r="F72" s="209"/>
      <c r="G72" s="209"/>
      <c r="H72" s="209"/>
      <c r="I72" s="209"/>
      <c r="J72" s="209"/>
      <c r="K72" s="209"/>
      <c r="L72" s="209"/>
      <c r="M72" s="209"/>
      <c r="N72" s="209"/>
      <c r="O72" s="209"/>
    </row>
    <row r="73" spans="6:15">
      <c r="G73" s="209"/>
      <c r="H73" s="209"/>
      <c r="I73" s="209"/>
      <c r="J73" s="209"/>
      <c r="K73" s="209"/>
      <c r="L73" s="209"/>
      <c r="M73" s="209"/>
      <c r="N73" s="209"/>
      <c r="O73" s="209"/>
    </row>
    <row r="74" spans="6:15">
      <c r="G74" s="209"/>
      <c r="H74" s="209"/>
      <c r="I74" s="209"/>
      <c r="J74" s="209"/>
      <c r="K74" s="209"/>
      <c r="L74" s="209"/>
      <c r="M74" s="209"/>
      <c r="N74" s="209"/>
      <c r="O74" s="209"/>
    </row>
    <row r="75" spans="6:15">
      <c r="G75" s="209"/>
      <c r="H75" s="209"/>
      <c r="I75" s="209"/>
      <c r="J75" s="209"/>
      <c r="K75" s="209"/>
      <c r="L75" s="209"/>
      <c r="M75" s="209"/>
      <c r="N75" s="209"/>
      <c r="O75" s="209"/>
    </row>
  </sheetData>
  <hyperlinks>
    <hyperlink ref="A1" location="Indice!A1" display="Volver índice" xr:uid="{94F3FE4A-9E4F-481B-B938-C0A2C25B65A3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0FB61-F7ED-4C0E-BC53-FEFF07FD48ED}">
  <sheetPr>
    <tabColor theme="5" tint="0.59999389629810485"/>
  </sheetPr>
  <dimension ref="A1:AX106"/>
  <sheetViews>
    <sheetView zoomScaleNormal="100" workbookViewId="0">
      <pane xSplit="2" ySplit="5" topLeftCell="C51" activePane="bottomRight" state="frozen"/>
      <selection pane="topRight" activeCell="B1" sqref="B1"/>
      <selection pane="bottomLeft" activeCell="A2" sqref="A2"/>
      <selection pane="bottomRight" activeCell="J55" activeCellId="2" sqref="G55 I55 J55"/>
    </sheetView>
  </sheetViews>
  <sheetFormatPr baseColWidth="10" defaultRowHeight="14.4"/>
  <cols>
    <col min="1" max="6" width="11.19921875" style="198"/>
    <col min="7" max="10" width="11.19921875" style="200"/>
    <col min="11" max="26" width="11.19921875" style="198"/>
    <col min="27" max="30" width="11.19921875" style="200"/>
    <col min="31" max="36" width="11.19921875" style="198"/>
    <col min="37" max="40" width="11.19921875" style="200"/>
    <col min="41" max="46" width="11.19921875" style="198"/>
    <col min="47" max="50" width="11.19921875" style="200"/>
    <col min="51" max="16384" width="11.19921875" style="198"/>
  </cols>
  <sheetData>
    <row r="1" spans="1:50" ht="15.6">
      <c r="A1" s="3" t="s">
        <v>833</v>
      </c>
    </row>
    <row r="3" spans="1:50" ht="21">
      <c r="B3" s="11" t="s">
        <v>1384</v>
      </c>
    </row>
    <row r="5" spans="1:50" s="195" customFormat="1" ht="150.9" customHeight="1">
      <c r="B5" s="194" t="s">
        <v>1353</v>
      </c>
      <c r="C5" s="214" t="s">
        <v>1371</v>
      </c>
      <c r="D5" s="214" t="s">
        <v>1372</v>
      </c>
      <c r="E5" s="214" t="s">
        <v>85</v>
      </c>
      <c r="F5" s="214" t="s">
        <v>84</v>
      </c>
      <c r="G5" s="215" t="s">
        <v>1373</v>
      </c>
      <c r="H5" s="215" t="s">
        <v>1374</v>
      </c>
      <c r="I5" s="215" t="s">
        <v>1375</v>
      </c>
      <c r="J5" s="215" t="s">
        <v>1376</v>
      </c>
      <c r="L5" s="195" t="s">
        <v>1361</v>
      </c>
      <c r="M5" s="214" t="s">
        <v>1371</v>
      </c>
      <c r="N5" s="214" t="s">
        <v>1372</v>
      </c>
      <c r="O5" s="214" t="s">
        <v>85</v>
      </c>
      <c r="P5" s="214" t="s">
        <v>84</v>
      </c>
      <c r="Q5" s="215" t="s">
        <v>1373</v>
      </c>
      <c r="R5" s="215" t="s">
        <v>1374</v>
      </c>
      <c r="S5" s="215" t="s">
        <v>1375</v>
      </c>
      <c r="T5" s="215" t="s">
        <v>1376</v>
      </c>
      <c r="V5" s="195" t="s">
        <v>1377</v>
      </c>
      <c r="W5" s="214" t="s">
        <v>1378</v>
      </c>
      <c r="X5" s="214" t="s">
        <v>1372</v>
      </c>
      <c r="Y5" s="214" t="s">
        <v>85</v>
      </c>
      <c r="Z5" s="214" t="s">
        <v>84</v>
      </c>
      <c r="AA5" s="214" t="s">
        <v>1379</v>
      </c>
      <c r="AB5" s="214" t="s">
        <v>1380</v>
      </c>
      <c r="AC5" s="214" t="s">
        <v>1381</v>
      </c>
      <c r="AD5" s="214" t="s">
        <v>1382</v>
      </c>
      <c r="AF5" s="195" t="s">
        <v>1367</v>
      </c>
      <c r="AG5" s="214" t="str">
        <f>W5</f>
        <v>No asalariados</v>
      </c>
      <c r="AH5" s="214" t="str">
        <f t="shared" ref="AH5:AN5" si="0">X5</f>
        <v>Asalariados</v>
      </c>
      <c r="AI5" s="214" t="str">
        <f t="shared" si="0"/>
        <v>Asalariados sector privado</v>
      </c>
      <c r="AJ5" s="214" t="str">
        <f t="shared" si="0"/>
        <v>Asalariados sector público</v>
      </c>
      <c r="AK5" s="214" t="str">
        <f t="shared" si="0"/>
        <v>No asalariados (horas)</v>
      </c>
      <c r="AL5" s="214" t="str">
        <f t="shared" si="0"/>
        <v>Asalariados (horas)</v>
      </c>
      <c r="AM5" s="214" t="str">
        <f t="shared" si="0"/>
        <v>Asalariados sector privado (horas)</v>
      </c>
      <c r="AN5" s="214" t="str">
        <f t="shared" si="0"/>
        <v>Asalariados sector público (horas)</v>
      </c>
      <c r="AP5" s="195" t="s">
        <v>1368</v>
      </c>
      <c r="AQ5" s="214" t="str">
        <f>W5</f>
        <v>No asalariados</v>
      </c>
      <c r="AR5" s="214" t="str">
        <f t="shared" ref="AR5:AX5" si="1">X5</f>
        <v>Asalariados</v>
      </c>
      <c r="AS5" s="214" t="str">
        <f t="shared" si="1"/>
        <v>Asalariados sector privado</v>
      </c>
      <c r="AT5" s="214" t="str">
        <f t="shared" si="1"/>
        <v>Asalariados sector público</v>
      </c>
      <c r="AU5" s="214" t="str">
        <f t="shared" si="1"/>
        <v>No asalariados (horas)</v>
      </c>
      <c r="AV5" s="214" t="str">
        <f t="shared" si="1"/>
        <v>Asalariados (horas)</v>
      </c>
      <c r="AW5" s="214" t="str">
        <f t="shared" si="1"/>
        <v>Asalariados sector privado (horas)</v>
      </c>
      <c r="AX5" s="214" t="str">
        <f t="shared" si="1"/>
        <v>Asalariados sector público (horas)</v>
      </c>
    </row>
    <row r="6" spans="1:50">
      <c r="B6" s="216">
        <v>37316</v>
      </c>
      <c r="C6" s="198">
        <v>3178.9</v>
      </c>
      <c r="D6" s="198">
        <v>13303.4</v>
      </c>
      <c r="E6" s="198">
        <v>10734.4</v>
      </c>
      <c r="F6" s="198">
        <v>2569</v>
      </c>
      <c r="M6" s="198">
        <v>3178.9</v>
      </c>
      <c r="N6" s="198">
        <v>13414.623820997735</v>
      </c>
      <c r="O6" s="198">
        <v>10839.409211728422</v>
      </c>
      <c r="P6" s="198">
        <v>2575.2146092693129</v>
      </c>
    </row>
    <row r="7" spans="1:50" ht="15.6">
      <c r="B7" s="216">
        <v>37408</v>
      </c>
      <c r="C7" s="198">
        <v>3181.8</v>
      </c>
      <c r="D7" s="198">
        <v>13585.1</v>
      </c>
      <c r="E7" s="198">
        <v>10998.5</v>
      </c>
      <c r="F7" s="198">
        <v>2586.6</v>
      </c>
      <c r="M7" s="198">
        <v>3181.8</v>
      </c>
      <c r="N7" s="198">
        <v>13562.659116379378</v>
      </c>
      <c r="O7" s="198">
        <v>10964.119881320279</v>
      </c>
      <c r="P7" s="198">
        <v>2598.5392350590982</v>
      </c>
      <c r="AG7" s="201">
        <f t="shared" ref="AG7:AN38" si="2">M7/M6-1</f>
        <v>9.1226524898546657E-4</v>
      </c>
      <c r="AH7" s="201">
        <f t="shared" si="2"/>
        <v>1.1035366876999353E-2</v>
      </c>
      <c r="AI7" s="201">
        <f t="shared" si="2"/>
        <v>1.1505301364295617E-2</v>
      </c>
      <c r="AJ7" s="201">
        <f t="shared" si="2"/>
        <v>9.0573522322487943E-3</v>
      </c>
      <c r="AK7" s="217" t="e">
        <f t="shared" si="2"/>
        <v>#DIV/0!</v>
      </c>
      <c r="AL7" s="217" t="e">
        <f t="shared" si="2"/>
        <v>#DIV/0!</v>
      </c>
      <c r="AM7" s="217" t="e">
        <f t="shared" si="2"/>
        <v>#DIV/0!</v>
      </c>
      <c r="AN7" s="217" t="e">
        <f t="shared" si="2"/>
        <v>#DIV/0!</v>
      </c>
    </row>
    <row r="8" spans="1:50" ht="15.6">
      <c r="B8" s="216">
        <v>37500</v>
      </c>
      <c r="C8" s="198">
        <v>3141.8</v>
      </c>
      <c r="D8" s="198">
        <v>13777.5</v>
      </c>
      <c r="E8" s="198">
        <v>11128.5</v>
      </c>
      <c r="F8" s="198">
        <v>2649</v>
      </c>
      <c r="M8" s="198">
        <v>3141.8</v>
      </c>
      <c r="N8" s="198">
        <v>13700.380451517798</v>
      </c>
      <c r="O8" s="198">
        <v>11066.716648192238</v>
      </c>
      <c r="P8" s="198">
        <v>2633.6638033255613</v>
      </c>
      <c r="AG8" s="201">
        <f t="shared" si="2"/>
        <v>-1.2571500408573799E-2</v>
      </c>
      <c r="AH8" s="201">
        <f t="shared" si="2"/>
        <v>1.0154449356623241E-2</v>
      </c>
      <c r="AI8" s="201">
        <f t="shared" si="2"/>
        <v>9.3575013756237446E-3</v>
      </c>
      <c r="AJ8" s="201">
        <f t="shared" si="2"/>
        <v>1.3517043649973637E-2</v>
      </c>
      <c r="AK8" s="217" t="e">
        <f t="shared" si="2"/>
        <v>#DIV/0!</v>
      </c>
      <c r="AL8" s="217" t="e">
        <f t="shared" si="2"/>
        <v>#DIV/0!</v>
      </c>
      <c r="AM8" s="217" t="e">
        <f t="shared" si="2"/>
        <v>#DIV/0!</v>
      </c>
      <c r="AN8" s="217" t="e">
        <f t="shared" si="2"/>
        <v>#DIV/0!</v>
      </c>
    </row>
    <row r="9" spans="1:50" ht="15.6">
      <c r="B9" s="216">
        <v>37591</v>
      </c>
      <c r="C9" s="198">
        <v>3122.3</v>
      </c>
      <c r="D9" s="198">
        <v>13869.6</v>
      </c>
      <c r="E9" s="198">
        <v>11196.9</v>
      </c>
      <c r="F9" s="198">
        <v>2672.7</v>
      </c>
      <c r="M9" s="198">
        <v>3122.3</v>
      </c>
      <c r="N9" s="198">
        <v>13857.743358242426</v>
      </c>
      <c r="O9" s="198">
        <v>11188.235152239991</v>
      </c>
      <c r="P9" s="198">
        <v>2669.5082060024347</v>
      </c>
      <c r="AG9" s="201">
        <f t="shared" si="2"/>
        <v>-6.2066331402380603E-3</v>
      </c>
      <c r="AH9" s="201">
        <f t="shared" si="2"/>
        <v>1.1486024587528343E-2</v>
      </c>
      <c r="AI9" s="201">
        <f t="shared" si="2"/>
        <v>1.0980538122624006E-2</v>
      </c>
      <c r="AJ9" s="201">
        <f t="shared" si="2"/>
        <v>1.3610090487484516E-2</v>
      </c>
      <c r="AK9" s="217" t="e">
        <f t="shared" si="2"/>
        <v>#DIV/0!</v>
      </c>
      <c r="AL9" s="217" t="e">
        <f t="shared" si="2"/>
        <v>#DIV/0!</v>
      </c>
      <c r="AM9" s="217" t="e">
        <f t="shared" si="2"/>
        <v>#DIV/0!</v>
      </c>
      <c r="AN9" s="217" t="e">
        <f t="shared" si="2"/>
        <v>#DIV/0!</v>
      </c>
    </row>
    <row r="10" spans="1:50" ht="15.6">
      <c r="B10" s="216">
        <v>37681</v>
      </c>
      <c r="C10" s="198">
        <v>3154.5</v>
      </c>
      <c r="D10" s="198">
        <v>13938.2</v>
      </c>
      <c r="E10" s="198">
        <v>11254</v>
      </c>
      <c r="F10" s="198">
        <v>2684.2</v>
      </c>
      <c r="M10" s="198">
        <v>3154.5</v>
      </c>
      <c r="N10" s="198">
        <v>14055.287612463759</v>
      </c>
      <c r="O10" s="198">
        <v>11364.588683602336</v>
      </c>
      <c r="P10" s="198">
        <v>2690.6989288614222</v>
      </c>
      <c r="AG10" s="201">
        <f t="shared" si="2"/>
        <v>1.031291035454629E-2</v>
      </c>
      <c r="AH10" s="201">
        <f t="shared" si="2"/>
        <v>1.4255153174260293E-2</v>
      </c>
      <c r="AI10" s="201">
        <f t="shared" si="2"/>
        <v>1.5762408365812552E-2</v>
      </c>
      <c r="AJ10" s="201">
        <f t="shared" si="2"/>
        <v>7.9380624533538224E-3</v>
      </c>
      <c r="AK10" s="217" t="e">
        <f t="shared" si="2"/>
        <v>#DIV/0!</v>
      </c>
      <c r="AL10" s="217" t="e">
        <f t="shared" si="2"/>
        <v>#DIV/0!</v>
      </c>
      <c r="AM10" s="217" t="e">
        <f t="shared" si="2"/>
        <v>#DIV/0!</v>
      </c>
      <c r="AN10" s="217" t="e">
        <f t="shared" si="2"/>
        <v>#DIV/0!</v>
      </c>
      <c r="AQ10" s="201">
        <f t="shared" ref="AQ10:AX41" si="3">M10/M6-1</f>
        <v>-7.6756110604296879E-3</v>
      </c>
      <c r="AR10" s="201">
        <f t="shared" si="3"/>
        <v>4.7758610305806748E-2</v>
      </c>
      <c r="AS10" s="201">
        <f t="shared" si="3"/>
        <v>4.8450931376007311E-2</v>
      </c>
      <c r="AT10" s="201">
        <f t="shared" si="3"/>
        <v>4.4844541956398976E-2</v>
      </c>
      <c r="AU10" s="217" t="e">
        <f t="shared" si="3"/>
        <v>#DIV/0!</v>
      </c>
      <c r="AV10" s="217" t="e">
        <f t="shared" si="3"/>
        <v>#DIV/0!</v>
      </c>
      <c r="AW10" s="217" t="e">
        <f t="shared" si="3"/>
        <v>#DIV/0!</v>
      </c>
      <c r="AX10" s="217" t="e">
        <f t="shared" si="3"/>
        <v>#DIV/0!</v>
      </c>
    </row>
    <row r="11" spans="1:50" ht="15.6">
      <c r="B11" s="216">
        <v>37773</v>
      </c>
      <c r="C11" s="198">
        <v>3171.2</v>
      </c>
      <c r="D11" s="198">
        <v>14252</v>
      </c>
      <c r="E11" s="198">
        <v>11523.3</v>
      </c>
      <c r="F11" s="198">
        <v>2728.7</v>
      </c>
      <c r="M11" s="198">
        <v>3171.2</v>
      </c>
      <c r="N11" s="198">
        <v>14228.919174488681</v>
      </c>
      <c r="O11" s="198">
        <v>11487.628351299618</v>
      </c>
      <c r="P11" s="198">
        <v>2741.2908231890633</v>
      </c>
      <c r="AG11" s="201">
        <f t="shared" si="2"/>
        <v>5.2940244095736055E-3</v>
      </c>
      <c r="AH11" s="201">
        <f t="shared" si="2"/>
        <v>1.2353469157824426E-2</v>
      </c>
      <c r="AI11" s="201">
        <f t="shared" si="2"/>
        <v>1.0826583444661919E-2</v>
      </c>
      <c r="AJ11" s="201">
        <f t="shared" si="2"/>
        <v>1.8802510301310082E-2</v>
      </c>
      <c r="AK11" s="217" t="e">
        <f t="shared" si="2"/>
        <v>#DIV/0!</v>
      </c>
      <c r="AL11" s="217" t="e">
        <f t="shared" si="2"/>
        <v>#DIV/0!</v>
      </c>
      <c r="AM11" s="217" t="e">
        <f t="shared" si="2"/>
        <v>#DIV/0!</v>
      </c>
      <c r="AN11" s="217" t="e">
        <f t="shared" si="2"/>
        <v>#DIV/0!</v>
      </c>
      <c r="AQ11" s="201">
        <f t="shared" si="3"/>
        <v>-3.3314476082721978E-3</v>
      </c>
      <c r="AR11" s="201">
        <f t="shared" si="3"/>
        <v>4.9124589241107852E-2</v>
      </c>
      <c r="AS11" s="201">
        <f t="shared" si="3"/>
        <v>4.7747423016711643E-2</v>
      </c>
      <c r="AT11" s="201">
        <f t="shared" si="3"/>
        <v>5.4935321431357265E-2</v>
      </c>
      <c r="AU11" s="217" t="e">
        <f t="shared" si="3"/>
        <v>#DIV/0!</v>
      </c>
      <c r="AV11" s="217" t="e">
        <f t="shared" si="3"/>
        <v>#DIV/0!</v>
      </c>
      <c r="AW11" s="217" t="e">
        <f t="shared" si="3"/>
        <v>#DIV/0!</v>
      </c>
      <c r="AX11" s="217" t="e">
        <f t="shared" si="3"/>
        <v>#DIV/0!</v>
      </c>
    </row>
    <row r="12" spans="1:50" ht="15.6">
      <c r="B12" s="216">
        <v>37865</v>
      </c>
      <c r="C12" s="198">
        <v>3177.4</v>
      </c>
      <c r="D12" s="198">
        <v>14468.6</v>
      </c>
      <c r="E12" s="198">
        <v>11702.3</v>
      </c>
      <c r="F12" s="198">
        <v>2766.3</v>
      </c>
      <c r="M12" s="198">
        <v>3177.4</v>
      </c>
      <c r="N12" s="198">
        <v>14387.044197428542</v>
      </c>
      <c r="O12" s="198">
        <v>11636.762318663794</v>
      </c>
      <c r="P12" s="198">
        <v>2750.2818787647484</v>
      </c>
      <c r="AG12" s="201">
        <f t="shared" si="2"/>
        <v>1.9550958627649884E-3</v>
      </c>
      <c r="AH12" s="201">
        <f t="shared" si="2"/>
        <v>1.1112932823693855E-2</v>
      </c>
      <c r="AI12" s="201">
        <f t="shared" si="2"/>
        <v>1.298213720043484E-2</v>
      </c>
      <c r="AJ12" s="201">
        <f t="shared" si="2"/>
        <v>3.2798619904272908E-3</v>
      </c>
      <c r="AK12" s="217" t="e">
        <f t="shared" si="2"/>
        <v>#DIV/0!</v>
      </c>
      <c r="AL12" s="217" t="e">
        <f t="shared" si="2"/>
        <v>#DIV/0!</v>
      </c>
      <c r="AM12" s="217" t="e">
        <f t="shared" si="2"/>
        <v>#DIV/0!</v>
      </c>
      <c r="AN12" s="217" t="e">
        <f t="shared" si="2"/>
        <v>#DIV/0!</v>
      </c>
      <c r="AQ12" s="201">
        <f t="shared" si="3"/>
        <v>1.133108409192185E-2</v>
      </c>
      <c r="AR12" s="201">
        <f t="shared" si="3"/>
        <v>5.0120049464368766E-2</v>
      </c>
      <c r="AS12" s="201">
        <f t="shared" si="3"/>
        <v>5.1509918306679836E-2</v>
      </c>
      <c r="AT12" s="201">
        <f t="shared" si="3"/>
        <v>4.4279788214399929E-2</v>
      </c>
      <c r="AU12" s="217" t="e">
        <f t="shared" si="3"/>
        <v>#DIV/0!</v>
      </c>
      <c r="AV12" s="217" t="e">
        <f t="shared" si="3"/>
        <v>#DIV/0!</v>
      </c>
      <c r="AW12" s="217" t="e">
        <f t="shared" si="3"/>
        <v>#DIV/0!</v>
      </c>
      <c r="AX12" s="217" t="e">
        <f t="shared" si="3"/>
        <v>#DIV/0!</v>
      </c>
    </row>
    <row r="13" spans="1:50" ht="15.6">
      <c r="B13" s="216">
        <v>37956</v>
      </c>
      <c r="C13" s="198">
        <v>3194.1</v>
      </c>
      <c r="D13" s="198">
        <v>14546.4</v>
      </c>
      <c r="E13" s="198">
        <v>11781.6</v>
      </c>
      <c r="F13" s="198">
        <v>2764.8</v>
      </c>
      <c r="M13" s="198">
        <v>3194.1</v>
      </c>
      <c r="N13" s="198">
        <v>14533.138336252276</v>
      </c>
      <c r="O13" s="198">
        <v>11771.634868315701</v>
      </c>
      <c r="P13" s="198">
        <v>2761.5034679365754</v>
      </c>
      <c r="AG13" s="201">
        <f t="shared" si="2"/>
        <v>5.2558695789008958E-3</v>
      </c>
      <c r="AH13" s="201">
        <f t="shared" si="2"/>
        <v>1.0154562453477789E-2</v>
      </c>
      <c r="AI13" s="201">
        <f t="shared" si="2"/>
        <v>1.159021263462523E-2</v>
      </c>
      <c r="AJ13" s="201">
        <f t="shared" si="2"/>
        <v>4.0801596587136668E-3</v>
      </c>
      <c r="AK13" s="217" t="e">
        <f t="shared" si="2"/>
        <v>#DIV/0!</v>
      </c>
      <c r="AL13" s="217" t="e">
        <f t="shared" si="2"/>
        <v>#DIV/0!</v>
      </c>
      <c r="AM13" s="217" t="e">
        <f t="shared" si="2"/>
        <v>#DIV/0!</v>
      </c>
      <c r="AN13" s="217" t="e">
        <f t="shared" si="2"/>
        <v>#DIV/0!</v>
      </c>
      <c r="AQ13" s="201">
        <f t="shared" si="3"/>
        <v>2.2995868430323751E-2</v>
      </c>
      <c r="AR13" s="201">
        <f t="shared" si="3"/>
        <v>4.8737731717923172E-2</v>
      </c>
      <c r="AS13" s="201">
        <f t="shared" si="3"/>
        <v>5.2144034169581133E-2</v>
      </c>
      <c r="AT13" s="201">
        <f t="shared" si="3"/>
        <v>3.4461501832917296E-2</v>
      </c>
      <c r="AU13" s="217" t="e">
        <f t="shared" si="3"/>
        <v>#DIV/0!</v>
      </c>
      <c r="AV13" s="217" t="e">
        <f t="shared" si="3"/>
        <v>#DIV/0!</v>
      </c>
      <c r="AW13" s="217" t="e">
        <f t="shared" si="3"/>
        <v>#DIV/0!</v>
      </c>
      <c r="AX13" s="217" t="e">
        <f t="shared" si="3"/>
        <v>#DIV/0!</v>
      </c>
    </row>
    <row r="14" spans="1:50" ht="15.6">
      <c r="B14" s="216">
        <v>38047</v>
      </c>
      <c r="C14" s="198">
        <v>3234.6</v>
      </c>
      <c r="D14" s="198">
        <v>14535.6</v>
      </c>
      <c r="E14" s="198">
        <v>11758.5</v>
      </c>
      <c r="F14" s="198">
        <v>2777.1</v>
      </c>
      <c r="M14" s="198">
        <v>3234.6</v>
      </c>
      <c r="N14" s="198">
        <v>14658.965990586794</v>
      </c>
      <c r="O14" s="198">
        <v>11875.160344935714</v>
      </c>
      <c r="P14" s="198">
        <v>2783.8056456510799</v>
      </c>
      <c r="AG14" s="201">
        <f t="shared" si="2"/>
        <v>1.2679628064243387E-2</v>
      </c>
      <c r="AH14" s="201">
        <f t="shared" si="2"/>
        <v>8.657982290077415E-3</v>
      </c>
      <c r="AI14" s="201">
        <f t="shared" si="2"/>
        <v>8.794485878818703E-3</v>
      </c>
      <c r="AJ14" s="201">
        <f t="shared" si="2"/>
        <v>8.0760998396169903E-3</v>
      </c>
      <c r="AK14" s="217" t="e">
        <f t="shared" si="2"/>
        <v>#DIV/0!</v>
      </c>
      <c r="AL14" s="217" t="e">
        <f t="shared" si="2"/>
        <v>#DIV/0!</v>
      </c>
      <c r="AM14" s="217" t="e">
        <f t="shared" si="2"/>
        <v>#DIV/0!</v>
      </c>
      <c r="AN14" s="217" t="e">
        <f t="shared" si="2"/>
        <v>#DIV/0!</v>
      </c>
      <c r="AQ14" s="201">
        <f t="shared" si="3"/>
        <v>2.5392296718972807E-2</v>
      </c>
      <c r="AR14" s="201">
        <f t="shared" si="3"/>
        <v>4.2950268594127872E-2</v>
      </c>
      <c r="AS14" s="201">
        <f t="shared" si="3"/>
        <v>4.4926541166427469E-2</v>
      </c>
      <c r="AT14" s="201">
        <f t="shared" si="3"/>
        <v>3.4603171611272021E-2</v>
      </c>
      <c r="AU14" s="217" t="e">
        <f t="shared" si="3"/>
        <v>#DIV/0!</v>
      </c>
      <c r="AV14" s="217" t="e">
        <f t="shared" si="3"/>
        <v>#DIV/0!</v>
      </c>
      <c r="AW14" s="217" t="e">
        <f t="shared" si="3"/>
        <v>#DIV/0!</v>
      </c>
      <c r="AX14" s="217" t="e">
        <f t="shared" si="3"/>
        <v>#DIV/0!</v>
      </c>
    </row>
    <row r="15" spans="1:50" ht="15.6">
      <c r="B15" s="216">
        <v>38139</v>
      </c>
      <c r="C15" s="198">
        <v>3267</v>
      </c>
      <c r="D15" s="198">
        <v>14751.9</v>
      </c>
      <c r="E15" s="198">
        <v>11960.7</v>
      </c>
      <c r="F15" s="198">
        <v>2791.2</v>
      </c>
      <c r="M15" s="198">
        <v>3267</v>
      </c>
      <c r="N15" s="198">
        <v>14727.564462123435</v>
      </c>
      <c r="O15" s="198">
        <v>11923.465038940627</v>
      </c>
      <c r="P15" s="198">
        <v>2804.0994231828086</v>
      </c>
      <c r="AG15" s="201">
        <f t="shared" si="2"/>
        <v>1.001669449081799E-2</v>
      </c>
      <c r="AH15" s="201">
        <f t="shared" si="2"/>
        <v>4.6796255329804026E-3</v>
      </c>
      <c r="AI15" s="201">
        <f t="shared" si="2"/>
        <v>4.0677087804976697E-3</v>
      </c>
      <c r="AJ15" s="201">
        <f t="shared" si="2"/>
        <v>7.2899405040836029E-3</v>
      </c>
      <c r="AK15" s="217" t="e">
        <f t="shared" si="2"/>
        <v>#DIV/0!</v>
      </c>
      <c r="AL15" s="217" t="e">
        <f t="shared" si="2"/>
        <v>#DIV/0!</v>
      </c>
      <c r="AM15" s="217" t="e">
        <f t="shared" si="2"/>
        <v>#DIV/0!</v>
      </c>
      <c r="AN15" s="217" t="e">
        <f t="shared" si="2"/>
        <v>#DIV/0!</v>
      </c>
      <c r="AQ15" s="201">
        <f t="shared" si="3"/>
        <v>3.0209384460141431E-2</v>
      </c>
      <c r="AR15" s="201">
        <f t="shared" si="3"/>
        <v>3.5044495054043612E-2</v>
      </c>
      <c r="AS15" s="201">
        <f t="shared" si="3"/>
        <v>3.7939657718096598E-2</v>
      </c>
      <c r="AT15" s="201">
        <f t="shared" si="3"/>
        <v>2.2912052768147007E-2</v>
      </c>
      <c r="AU15" s="217" t="e">
        <f t="shared" si="3"/>
        <v>#DIV/0!</v>
      </c>
      <c r="AV15" s="217" t="e">
        <f t="shared" si="3"/>
        <v>#DIV/0!</v>
      </c>
      <c r="AW15" s="217" t="e">
        <f t="shared" si="3"/>
        <v>#DIV/0!</v>
      </c>
      <c r="AX15" s="217" t="e">
        <f t="shared" si="3"/>
        <v>#DIV/0!</v>
      </c>
    </row>
    <row r="16" spans="1:50" ht="15.6">
      <c r="B16" s="216">
        <v>38231</v>
      </c>
      <c r="C16" s="198">
        <v>3268.8</v>
      </c>
      <c r="D16" s="198">
        <v>15020.3</v>
      </c>
      <c r="E16" s="198">
        <v>12142.6</v>
      </c>
      <c r="F16" s="198">
        <v>2877.7</v>
      </c>
      <c r="M16" s="198">
        <v>3268.8</v>
      </c>
      <c r="N16" s="198">
        <v>14935.099221684575</v>
      </c>
      <c r="O16" s="198">
        <v>12074.056817096069</v>
      </c>
      <c r="P16" s="198">
        <v>2861.0424045885061</v>
      </c>
      <c r="AG16" s="201">
        <f t="shared" si="2"/>
        <v>5.5096418732780705E-4</v>
      </c>
      <c r="AH16" s="201">
        <f t="shared" si="2"/>
        <v>1.4091587247496484E-2</v>
      </c>
      <c r="AI16" s="201">
        <f t="shared" si="2"/>
        <v>1.2629867044825271E-2</v>
      </c>
      <c r="AJ16" s="201">
        <f t="shared" si="2"/>
        <v>2.0307047936646949E-2</v>
      </c>
      <c r="AK16" s="217" t="e">
        <f t="shared" si="2"/>
        <v>#DIV/0!</v>
      </c>
      <c r="AL16" s="217" t="e">
        <f t="shared" si="2"/>
        <v>#DIV/0!</v>
      </c>
      <c r="AM16" s="217" t="e">
        <f t="shared" si="2"/>
        <v>#DIV/0!</v>
      </c>
      <c r="AN16" s="217" t="e">
        <f t="shared" si="2"/>
        <v>#DIV/0!</v>
      </c>
      <c r="AQ16" s="201">
        <f t="shared" si="3"/>
        <v>2.8765657455781524E-2</v>
      </c>
      <c r="AR16" s="201">
        <f t="shared" si="3"/>
        <v>3.809364986548025E-2</v>
      </c>
      <c r="AS16" s="201">
        <f t="shared" si="3"/>
        <v>3.7578708446327269E-2</v>
      </c>
      <c r="AT16" s="201">
        <f t="shared" si="3"/>
        <v>4.0272426866116096E-2</v>
      </c>
      <c r="AU16" s="217" t="e">
        <f t="shared" si="3"/>
        <v>#DIV/0!</v>
      </c>
      <c r="AV16" s="217" t="e">
        <f t="shared" si="3"/>
        <v>#DIV/0!</v>
      </c>
      <c r="AW16" s="217" t="e">
        <f t="shared" si="3"/>
        <v>#DIV/0!</v>
      </c>
      <c r="AX16" s="217" t="e">
        <f t="shared" si="3"/>
        <v>#DIV/0!</v>
      </c>
    </row>
    <row r="17" spans="2:50" ht="15.6">
      <c r="B17" s="216">
        <v>38322</v>
      </c>
      <c r="C17" s="198">
        <v>3279.2</v>
      </c>
      <c r="D17" s="198">
        <v>15211.6</v>
      </c>
      <c r="E17" s="198">
        <v>12293</v>
      </c>
      <c r="F17" s="198">
        <v>2918.6</v>
      </c>
      <c r="M17" s="198">
        <v>3279.2</v>
      </c>
      <c r="N17" s="198">
        <v>15198.004471243299</v>
      </c>
      <c r="O17" s="198">
        <v>12282.878691041566</v>
      </c>
      <c r="P17" s="198">
        <v>2915.1257802017331</v>
      </c>
      <c r="AG17" s="201">
        <f t="shared" si="2"/>
        <v>3.1815956926088962E-3</v>
      </c>
      <c r="AH17" s="201">
        <f t="shared" si="2"/>
        <v>1.760318064556321E-2</v>
      </c>
      <c r="AI17" s="201">
        <f t="shared" si="2"/>
        <v>1.7295087898693495E-2</v>
      </c>
      <c r="AJ17" s="201">
        <f t="shared" si="2"/>
        <v>1.8903381343278403E-2</v>
      </c>
      <c r="AK17" s="217" t="e">
        <f t="shared" si="2"/>
        <v>#DIV/0!</v>
      </c>
      <c r="AL17" s="217" t="e">
        <f t="shared" si="2"/>
        <v>#DIV/0!</v>
      </c>
      <c r="AM17" s="217" t="e">
        <f t="shared" si="2"/>
        <v>#DIV/0!</v>
      </c>
      <c r="AN17" s="217" t="e">
        <f t="shared" si="2"/>
        <v>#DIV/0!</v>
      </c>
      <c r="AQ17" s="201">
        <f t="shared" si="3"/>
        <v>2.6642872796718953E-2</v>
      </c>
      <c r="AR17" s="201">
        <f t="shared" si="3"/>
        <v>4.574828365409167E-2</v>
      </c>
      <c r="AS17" s="201">
        <f t="shared" si="3"/>
        <v>4.3430146147491966E-2</v>
      </c>
      <c r="AT17" s="201">
        <f t="shared" si="3"/>
        <v>5.5629954497194989E-2</v>
      </c>
      <c r="AU17" s="217" t="e">
        <f t="shared" si="3"/>
        <v>#DIV/0!</v>
      </c>
      <c r="AV17" s="217" t="e">
        <f t="shared" si="3"/>
        <v>#DIV/0!</v>
      </c>
      <c r="AW17" s="217" t="e">
        <f t="shared" si="3"/>
        <v>#DIV/0!</v>
      </c>
      <c r="AX17" s="217" t="e">
        <f t="shared" si="3"/>
        <v>#DIV/0!</v>
      </c>
    </row>
    <row r="18" spans="2:50" ht="15.6">
      <c r="B18" s="216">
        <v>38412</v>
      </c>
      <c r="C18" s="198">
        <v>3524.8</v>
      </c>
      <c r="D18" s="198">
        <v>15211.3</v>
      </c>
      <c r="E18" s="198">
        <v>12317.4</v>
      </c>
      <c r="F18" s="198">
        <v>2893.9</v>
      </c>
      <c r="M18" s="198">
        <v>3524.8</v>
      </c>
      <c r="N18" s="198">
        <v>15342.213512100025</v>
      </c>
      <c r="O18" s="198">
        <v>12441.356582908036</v>
      </c>
      <c r="P18" s="198">
        <v>2900.8569291919885</v>
      </c>
      <c r="AG18" s="201">
        <f t="shared" si="2"/>
        <v>7.4896316174676958E-2</v>
      </c>
      <c r="AH18" s="201">
        <f t="shared" si="2"/>
        <v>9.4886826181417305E-3</v>
      </c>
      <c r="AI18" s="201">
        <f t="shared" si="2"/>
        <v>1.2902341206223467E-2</v>
      </c>
      <c r="AJ18" s="201">
        <f t="shared" si="2"/>
        <v>-4.8947634118062799E-3</v>
      </c>
      <c r="AK18" s="217" t="e">
        <f t="shared" si="2"/>
        <v>#DIV/0!</v>
      </c>
      <c r="AL18" s="217" t="e">
        <f t="shared" si="2"/>
        <v>#DIV/0!</v>
      </c>
      <c r="AM18" s="217" t="e">
        <f t="shared" si="2"/>
        <v>#DIV/0!</v>
      </c>
      <c r="AN18" s="217" t="e">
        <f t="shared" si="2"/>
        <v>#DIV/0!</v>
      </c>
      <c r="AQ18" s="201">
        <f t="shared" si="3"/>
        <v>8.9717430285042976E-2</v>
      </c>
      <c r="AR18" s="201">
        <f t="shared" si="3"/>
        <v>4.6609530437002E-2</v>
      </c>
      <c r="AS18" s="201">
        <f t="shared" si="3"/>
        <v>4.767903940040541E-2</v>
      </c>
      <c r="AT18" s="201">
        <f t="shared" si="3"/>
        <v>4.2047218247354579E-2</v>
      </c>
      <c r="AU18" s="217" t="e">
        <f t="shared" si="3"/>
        <v>#DIV/0!</v>
      </c>
      <c r="AV18" s="217" t="e">
        <f t="shared" si="3"/>
        <v>#DIV/0!</v>
      </c>
      <c r="AW18" s="217" t="e">
        <f t="shared" si="3"/>
        <v>#DIV/0!</v>
      </c>
      <c r="AX18" s="217" t="e">
        <f t="shared" si="3"/>
        <v>#DIV/0!</v>
      </c>
    </row>
    <row r="19" spans="2:50" ht="15.6">
      <c r="B19" s="216">
        <v>38504</v>
      </c>
      <c r="C19" s="198">
        <v>3470.9</v>
      </c>
      <c r="D19" s="198">
        <v>15689.7</v>
      </c>
      <c r="E19" s="198">
        <v>12792.3</v>
      </c>
      <c r="F19" s="198">
        <v>2897.4</v>
      </c>
      <c r="M19" s="198">
        <v>3470.9</v>
      </c>
      <c r="N19" s="198">
        <v>15662.067978613377</v>
      </c>
      <c r="O19" s="198">
        <v>12751.287053699647</v>
      </c>
      <c r="P19" s="198">
        <v>2910.7809249137299</v>
      </c>
      <c r="AG19" s="201">
        <f t="shared" si="2"/>
        <v>-1.5291647753064019E-2</v>
      </c>
      <c r="AH19" s="201">
        <f t="shared" si="2"/>
        <v>2.084799994870945E-2</v>
      </c>
      <c r="AI19" s="201">
        <f t="shared" si="2"/>
        <v>2.4911308403248622E-2</v>
      </c>
      <c r="AJ19" s="201">
        <f t="shared" si="2"/>
        <v>3.4210565925791858E-3</v>
      </c>
      <c r="AK19" s="217" t="e">
        <f t="shared" si="2"/>
        <v>#DIV/0!</v>
      </c>
      <c r="AL19" s="217" t="e">
        <f t="shared" si="2"/>
        <v>#DIV/0!</v>
      </c>
      <c r="AM19" s="217" t="e">
        <f t="shared" si="2"/>
        <v>#DIV/0!</v>
      </c>
      <c r="AN19" s="217" t="e">
        <f t="shared" si="2"/>
        <v>#DIV/0!</v>
      </c>
      <c r="AQ19" s="201">
        <f t="shared" si="3"/>
        <v>6.241199877563508E-2</v>
      </c>
      <c r="AR19" s="201">
        <f t="shared" si="3"/>
        <v>6.3452685533532227E-2</v>
      </c>
      <c r="AS19" s="201">
        <f t="shared" si="3"/>
        <v>6.942797350061003E-2</v>
      </c>
      <c r="AT19" s="201">
        <f t="shared" si="3"/>
        <v>3.8044835660581588E-2</v>
      </c>
      <c r="AU19" s="217" t="e">
        <f t="shared" si="3"/>
        <v>#DIV/0!</v>
      </c>
      <c r="AV19" s="217" t="e">
        <f t="shared" si="3"/>
        <v>#DIV/0!</v>
      </c>
      <c r="AW19" s="217" t="e">
        <f t="shared" si="3"/>
        <v>#DIV/0!</v>
      </c>
      <c r="AX19" s="217" t="e">
        <f t="shared" si="3"/>
        <v>#DIV/0!</v>
      </c>
    </row>
    <row r="20" spans="2:50" ht="15.6">
      <c r="B20" s="216">
        <v>38596</v>
      </c>
      <c r="C20" s="198">
        <v>3452.8</v>
      </c>
      <c r="D20" s="198">
        <v>15969.3</v>
      </c>
      <c r="E20" s="198">
        <v>13008.7</v>
      </c>
      <c r="F20" s="198">
        <v>2960.6</v>
      </c>
      <c r="M20" s="198">
        <v>3452.8</v>
      </c>
      <c r="N20" s="198">
        <v>15877.268084096393</v>
      </c>
      <c r="O20" s="198">
        <v>12933.785397884012</v>
      </c>
      <c r="P20" s="198">
        <v>2943.4826862123805</v>
      </c>
      <c r="AG20" s="201">
        <f t="shared" si="2"/>
        <v>-5.2147857904289996E-3</v>
      </c>
      <c r="AH20" s="201">
        <f t="shared" si="2"/>
        <v>1.3740210154679078E-2</v>
      </c>
      <c r="AI20" s="201">
        <f t="shared" si="2"/>
        <v>1.431215087667681E-2</v>
      </c>
      <c r="AJ20" s="201">
        <f t="shared" si="2"/>
        <v>1.1234703724609441E-2</v>
      </c>
      <c r="AK20" s="217" t="e">
        <f t="shared" si="2"/>
        <v>#DIV/0!</v>
      </c>
      <c r="AL20" s="217" t="e">
        <f t="shared" si="2"/>
        <v>#DIV/0!</v>
      </c>
      <c r="AM20" s="217" t="e">
        <f t="shared" si="2"/>
        <v>#DIV/0!</v>
      </c>
      <c r="AN20" s="217" t="e">
        <f t="shared" si="2"/>
        <v>#DIV/0!</v>
      </c>
      <c r="AQ20" s="201">
        <f t="shared" si="3"/>
        <v>5.6289769946157531E-2</v>
      </c>
      <c r="AR20" s="201">
        <f t="shared" si="3"/>
        <v>6.3084205094791956E-2</v>
      </c>
      <c r="AS20" s="201">
        <f t="shared" si="3"/>
        <v>7.1204616129570075E-2</v>
      </c>
      <c r="AT20" s="201">
        <f t="shared" si="3"/>
        <v>2.8814770970069459E-2</v>
      </c>
      <c r="AU20" s="217" t="e">
        <f t="shared" si="3"/>
        <v>#DIV/0!</v>
      </c>
      <c r="AV20" s="217" t="e">
        <f t="shared" si="3"/>
        <v>#DIV/0!</v>
      </c>
      <c r="AW20" s="217" t="e">
        <f t="shared" si="3"/>
        <v>#DIV/0!</v>
      </c>
      <c r="AX20" s="217" t="e">
        <f t="shared" si="3"/>
        <v>#DIV/0!</v>
      </c>
    </row>
    <row r="21" spans="2:50" ht="15.6">
      <c r="B21" s="216">
        <v>38687</v>
      </c>
      <c r="C21" s="198">
        <v>3484</v>
      </c>
      <c r="D21" s="198">
        <v>16025.2</v>
      </c>
      <c r="E21" s="198">
        <v>13108.8</v>
      </c>
      <c r="F21" s="198">
        <v>2916.4</v>
      </c>
      <c r="M21" s="198">
        <v>3484</v>
      </c>
      <c r="N21" s="198">
        <v>16011.490173124794</v>
      </c>
      <c r="O21" s="198">
        <v>13098.507603737482</v>
      </c>
      <c r="P21" s="198">
        <v>2912.9825693873117</v>
      </c>
      <c r="AG21" s="201">
        <f t="shared" si="2"/>
        <v>9.0361445783131433E-3</v>
      </c>
      <c r="AH21" s="201">
        <f t="shared" si="2"/>
        <v>8.4537269458115905E-3</v>
      </c>
      <c r="AI21" s="201">
        <f t="shared" si="2"/>
        <v>1.2735807869552085E-2</v>
      </c>
      <c r="AJ21" s="201">
        <f t="shared" si="2"/>
        <v>-1.0361914805184669E-2</v>
      </c>
      <c r="AK21" s="217" t="e">
        <f t="shared" si="2"/>
        <v>#DIV/0!</v>
      </c>
      <c r="AL21" s="217" t="e">
        <f t="shared" si="2"/>
        <v>#DIV/0!</v>
      </c>
      <c r="AM21" s="217" t="e">
        <f t="shared" si="2"/>
        <v>#DIV/0!</v>
      </c>
      <c r="AN21" s="217" t="e">
        <f t="shared" si="2"/>
        <v>#DIV/0!</v>
      </c>
      <c r="AQ21" s="201">
        <f t="shared" si="3"/>
        <v>6.2454257135886815E-2</v>
      </c>
      <c r="AR21" s="201">
        <f t="shared" si="3"/>
        <v>5.3525823302705389E-2</v>
      </c>
      <c r="AS21" s="201">
        <f t="shared" si="3"/>
        <v>6.6403726130649599E-2</v>
      </c>
      <c r="AT21" s="201">
        <f t="shared" si="3"/>
        <v>-7.3520354729705861E-4</v>
      </c>
      <c r="AU21" s="217" t="e">
        <f t="shared" si="3"/>
        <v>#DIV/0!</v>
      </c>
      <c r="AV21" s="217" t="e">
        <f t="shared" si="3"/>
        <v>#DIV/0!</v>
      </c>
      <c r="AW21" s="217" t="e">
        <f t="shared" si="3"/>
        <v>#DIV/0!</v>
      </c>
      <c r="AX21" s="217" t="e">
        <f t="shared" si="3"/>
        <v>#DIV/0!</v>
      </c>
    </row>
    <row r="22" spans="2:50" ht="15.6">
      <c r="B22" s="216">
        <v>38777</v>
      </c>
      <c r="C22" s="198">
        <v>3509.9</v>
      </c>
      <c r="D22" s="198">
        <v>16068.5</v>
      </c>
      <c r="E22" s="198">
        <v>13149.1</v>
      </c>
      <c r="F22" s="198">
        <v>2919.4</v>
      </c>
      <c r="M22" s="198">
        <v>3509.9</v>
      </c>
      <c r="N22" s="198">
        <v>16209.088698389549</v>
      </c>
      <c r="O22" s="198">
        <v>13282.728530875438</v>
      </c>
      <c r="P22" s="198">
        <v>2926.3601675141113</v>
      </c>
      <c r="AG22" s="201">
        <f t="shared" si="2"/>
        <v>7.4339839265211705E-3</v>
      </c>
      <c r="AH22" s="201">
        <f t="shared" si="2"/>
        <v>1.2341045282370011E-2</v>
      </c>
      <c r="AI22" s="201">
        <f t="shared" si="2"/>
        <v>1.4064268442718797E-2</v>
      </c>
      <c r="AJ22" s="201">
        <f t="shared" si="2"/>
        <v>4.5924058274104951E-3</v>
      </c>
      <c r="AK22" s="217" t="e">
        <f t="shared" si="2"/>
        <v>#DIV/0!</v>
      </c>
      <c r="AL22" s="217" t="e">
        <f t="shared" si="2"/>
        <v>#DIV/0!</v>
      </c>
      <c r="AM22" s="217" t="e">
        <f t="shared" si="2"/>
        <v>#DIV/0!</v>
      </c>
      <c r="AN22" s="217" t="e">
        <f t="shared" si="2"/>
        <v>#DIV/0!</v>
      </c>
      <c r="AQ22" s="201">
        <f t="shared" si="3"/>
        <v>-4.2271901951883573E-3</v>
      </c>
      <c r="AR22" s="201">
        <f t="shared" si="3"/>
        <v>5.6502615193423145E-2</v>
      </c>
      <c r="AS22" s="201">
        <f t="shared" si="3"/>
        <v>6.7627026229863052E-2</v>
      </c>
      <c r="AT22" s="201">
        <f t="shared" si="3"/>
        <v>8.7916222497834706E-3</v>
      </c>
      <c r="AU22" s="217" t="e">
        <f t="shared" si="3"/>
        <v>#DIV/0!</v>
      </c>
      <c r="AV22" s="217" t="e">
        <f t="shared" si="3"/>
        <v>#DIV/0!</v>
      </c>
      <c r="AW22" s="217" t="e">
        <f t="shared" si="3"/>
        <v>#DIV/0!</v>
      </c>
      <c r="AX22" s="217" t="e">
        <f t="shared" si="3"/>
        <v>#DIV/0!</v>
      </c>
    </row>
    <row r="23" spans="2:50" ht="15.6">
      <c r="B23" s="216">
        <v>38869</v>
      </c>
      <c r="C23" s="198">
        <v>3591.4</v>
      </c>
      <c r="D23" s="198">
        <v>16300.2</v>
      </c>
      <c r="E23" s="198">
        <v>13397.5</v>
      </c>
      <c r="F23" s="198">
        <v>2902.7</v>
      </c>
      <c r="M23" s="198">
        <v>3591.4</v>
      </c>
      <c r="N23" s="198">
        <v>16269.983176346992</v>
      </c>
      <c r="O23" s="198">
        <v>13353.922048839844</v>
      </c>
      <c r="P23" s="198">
        <v>2916.0611275071483</v>
      </c>
      <c r="AG23" s="201">
        <f t="shared" si="2"/>
        <v>2.3220034758824948E-2</v>
      </c>
      <c r="AH23" s="201">
        <f t="shared" si="2"/>
        <v>3.7568107060512723E-3</v>
      </c>
      <c r="AI23" s="201">
        <f t="shared" si="2"/>
        <v>5.3598564330301635E-3</v>
      </c>
      <c r="AJ23" s="201">
        <f t="shared" si="2"/>
        <v>-3.5194027451896925E-3</v>
      </c>
      <c r="AK23" s="217" t="e">
        <f t="shared" si="2"/>
        <v>#DIV/0!</v>
      </c>
      <c r="AL23" s="217" t="e">
        <f t="shared" si="2"/>
        <v>#DIV/0!</v>
      </c>
      <c r="AM23" s="217" t="e">
        <f t="shared" si="2"/>
        <v>#DIV/0!</v>
      </c>
      <c r="AN23" s="217" t="e">
        <f t="shared" si="2"/>
        <v>#DIV/0!</v>
      </c>
      <c r="AQ23" s="201">
        <f t="shared" si="3"/>
        <v>3.47172203174968E-2</v>
      </c>
      <c r="AR23" s="201">
        <f t="shared" si="3"/>
        <v>3.8814491072553414E-2</v>
      </c>
      <c r="AS23" s="201">
        <f t="shared" si="3"/>
        <v>4.7260719063284551E-2</v>
      </c>
      <c r="AT23" s="201">
        <f t="shared" si="3"/>
        <v>1.8140158018160601E-3</v>
      </c>
      <c r="AU23" s="217" t="e">
        <f t="shared" si="3"/>
        <v>#DIV/0!</v>
      </c>
      <c r="AV23" s="217" t="e">
        <f t="shared" si="3"/>
        <v>#DIV/0!</v>
      </c>
      <c r="AW23" s="217" t="e">
        <f t="shared" si="3"/>
        <v>#DIV/0!</v>
      </c>
      <c r="AX23" s="217" t="e">
        <f t="shared" si="3"/>
        <v>#DIV/0!</v>
      </c>
    </row>
    <row r="24" spans="2:50" ht="15.6">
      <c r="B24" s="216">
        <v>38961</v>
      </c>
      <c r="C24" s="198">
        <v>3542.3</v>
      </c>
      <c r="D24" s="198">
        <v>16548.7</v>
      </c>
      <c r="E24" s="198">
        <v>13603.9</v>
      </c>
      <c r="F24" s="198">
        <v>2944.8</v>
      </c>
      <c r="M24" s="198">
        <v>3542.3</v>
      </c>
      <c r="N24" s="198">
        <v>16452.442948255164</v>
      </c>
      <c r="O24" s="198">
        <v>13524.611303846215</v>
      </c>
      <c r="P24" s="198">
        <v>2927.8316444089469</v>
      </c>
      <c r="AG24" s="201">
        <f t="shared" si="2"/>
        <v>-1.3671548699671465E-2</v>
      </c>
      <c r="AH24" s="201">
        <f t="shared" si="2"/>
        <v>1.1214502801295323E-2</v>
      </c>
      <c r="AI24" s="201">
        <f t="shared" si="2"/>
        <v>1.2781956820034024E-2</v>
      </c>
      <c r="AJ24" s="201">
        <f t="shared" si="2"/>
        <v>4.0364438148321469E-3</v>
      </c>
      <c r="AK24" s="217" t="e">
        <f t="shared" si="2"/>
        <v>#DIV/0!</v>
      </c>
      <c r="AL24" s="217" t="e">
        <f t="shared" si="2"/>
        <v>#DIV/0!</v>
      </c>
      <c r="AM24" s="217" t="e">
        <f t="shared" si="2"/>
        <v>#DIV/0!</v>
      </c>
      <c r="AN24" s="217" t="e">
        <f t="shared" si="2"/>
        <v>#DIV/0!</v>
      </c>
      <c r="AQ24" s="201">
        <f t="shared" si="3"/>
        <v>2.5920991658943571E-2</v>
      </c>
      <c r="AR24" s="201">
        <f t="shared" si="3"/>
        <v>3.6226311800762412E-2</v>
      </c>
      <c r="AS24" s="201">
        <f t="shared" si="3"/>
        <v>4.5680818707480864E-2</v>
      </c>
      <c r="AT24" s="201">
        <f t="shared" si="3"/>
        <v>-5.3171849376743019E-3</v>
      </c>
      <c r="AU24" s="217" t="e">
        <f t="shared" si="3"/>
        <v>#DIV/0!</v>
      </c>
      <c r="AV24" s="217" t="e">
        <f t="shared" si="3"/>
        <v>#DIV/0!</v>
      </c>
      <c r="AW24" s="217" t="e">
        <f t="shared" si="3"/>
        <v>#DIV/0!</v>
      </c>
      <c r="AX24" s="217" t="e">
        <f t="shared" si="3"/>
        <v>#DIV/0!</v>
      </c>
    </row>
    <row r="25" spans="2:50" ht="15.6">
      <c r="B25" s="216">
        <v>39052</v>
      </c>
      <c r="C25" s="198">
        <v>3550.5</v>
      </c>
      <c r="D25" s="198">
        <v>16644.900000000001</v>
      </c>
      <c r="E25" s="198">
        <v>13685.7</v>
      </c>
      <c r="F25" s="198">
        <v>2959.2</v>
      </c>
      <c r="M25" s="198">
        <v>3550.5</v>
      </c>
      <c r="N25" s="198">
        <v>16631.568456561865</v>
      </c>
      <c r="O25" s="198">
        <v>13675.790344484894</v>
      </c>
      <c r="P25" s="198">
        <v>2955.7781120769705</v>
      </c>
      <c r="AG25" s="201">
        <f t="shared" si="2"/>
        <v>2.3148801626060589E-3</v>
      </c>
      <c r="AH25" s="201">
        <f t="shared" si="2"/>
        <v>1.0887471779727154E-2</v>
      </c>
      <c r="AI25" s="201">
        <f t="shared" si="2"/>
        <v>1.1178069169033078E-2</v>
      </c>
      <c r="AJ25" s="201">
        <f t="shared" si="2"/>
        <v>9.5451074590955365E-3</v>
      </c>
      <c r="AK25" s="217" t="e">
        <f t="shared" si="2"/>
        <v>#DIV/0!</v>
      </c>
      <c r="AL25" s="217" t="e">
        <f t="shared" si="2"/>
        <v>#DIV/0!</v>
      </c>
      <c r="AM25" s="217" t="e">
        <f t="shared" si="2"/>
        <v>#DIV/0!</v>
      </c>
      <c r="AN25" s="217" t="e">
        <f t="shared" si="2"/>
        <v>#DIV/0!</v>
      </c>
      <c r="AQ25" s="201">
        <f t="shared" si="3"/>
        <v>1.9087256027554567E-2</v>
      </c>
      <c r="AR25" s="201">
        <f t="shared" si="3"/>
        <v>3.8727081410440345E-2</v>
      </c>
      <c r="AS25" s="201">
        <f t="shared" si="3"/>
        <v>4.4072405667245018E-2</v>
      </c>
      <c r="AT25" s="201">
        <f t="shared" si="3"/>
        <v>1.4691314372903941E-2</v>
      </c>
      <c r="AU25" s="217" t="e">
        <f t="shared" si="3"/>
        <v>#DIV/0!</v>
      </c>
      <c r="AV25" s="217" t="e">
        <f t="shared" si="3"/>
        <v>#DIV/0!</v>
      </c>
      <c r="AW25" s="217" t="e">
        <f t="shared" si="3"/>
        <v>#DIV/0!</v>
      </c>
      <c r="AX25" s="217" t="e">
        <f t="shared" si="3"/>
        <v>#DIV/0!</v>
      </c>
    </row>
    <row r="26" spans="2:50" ht="15.6">
      <c r="B26" s="216">
        <v>39142</v>
      </c>
      <c r="C26" s="198">
        <v>3566.2</v>
      </c>
      <c r="D26" s="198">
        <v>16701.3</v>
      </c>
      <c r="E26" s="198">
        <v>13714.5</v>
      </c>
      <c r="F26" s="198">
        <v>2986.8</v>
      </c>
      <c r="M26" s="198">
        <v>3566.2</v>
      </c>
      <c r="N26" s="198">
        <v>16849.455037276515</v>
      </c>
      <c r="O26" s="198">
        <v>13855.573596056505</v>
      </c>
      <c r="P26" s="198">
        <v>2993.881441220009</v>
      </c>
      <c r="AG26" s="201">
        <f t="shared" si="2"/>
        <v>4.42191240670331E-3</v>
      </c>
      <c r="AH26" s="201">
        <f t="shared" si="2"/>
        <v>1.310078368638079E-2</v>
      </c>
      <c r="AI26" s="201">
        <f t="shared" si="2"/>
        <v>1.3146095914238209E-2</v>
      </c>
      <c r="AJ26" s="201">
        <f t="shared" si="2"/>
        <v>1.2891133129159016E-2</v>
      </c>
      <c r="AK26" s="217" t="e">
        <f t="shared" si="2"/>
        <v>#DIV/0!</v>
      </c>
      <c r="AL26" s="217" t="e">
        <f t="shared" si="2"/>
        <v>#DIV/0!</v>
      </c>
      <c r="AM26" s="217" t="e">
        <f t="shared" si="2"/>
        <v>#DIV/0!</v>
      </c>
      <c r="AN26" s="217" t="e">
        <f t="shared" si="2"/>
        <v>#DIV/0!</v>
      </c>
      <c r="AQ26" s="201">
        <f t="shared" si="3"/>
        <v>1.6040343029715798E-2</v>
      </c>
      <c r="AR26" s="201">
        <f t="shared" si="3"/>
        <v>3.9506621920736951E-2</v>
      </c>
      <c r="AS26" s="201">
        <f t="shared" si="3"/>
        <v>4.3127062624934265E-2</v>
      </c>
      <c r="AT26" s="201">
        <f t="shared" si="3"/>
        <v>2.3073466641413409E-2</v>
      </c>
      <c r="AU26" s="217" t="e">
        <f t="shared" si="3"/>
        <v>#DIV/0!</v>
      </c>
      <c r="AV26" s="217" t="e">
        <f t="shared" si="3"/>
        <v>#DIV/0!</v>
      </c>
      <c r="AW26" s="217" t="e">
        <f t="shared" si="3"/>
        <v>#DIV/0!</v>
      </c>
      <c r="AX26" s="217" t="e">
        <f t="shared" si="3"/>
        <v>#DIV/0!</v>
      </c>
    </row>
    <row r="27" spans="2:50" ht="15.6">
      <c r="B27" s="216">
        <v>39234</v>
      </c>
      <c r="C27" s="198">
        <v>3599.5</v>
      </c>
      <c r="D27" s="198">
        <v>16981.400000000001</v>
      </c>
      <c r="E27" s="198">
        <v>14049.4</v>
      </c>
      <c r="F27" s="198">
        <v>2932</v>
      </c>
      <c r="M27" s="198">
        <v>3599.5</v>
      </c>
      <c r="N27" s="198">
        <v>16948.011261335025</v>
      </c>
      <c r="O27" s="198">
        <v>14002.586885230225</v>
      </c>
      <c r="P27" s="198">
        <v>2945.4243761047992</v>
      </c>
      <c r="AG27" s="201">
        <f t="shared" si="2"/>
        <v>9.3376703493914803E-3</v>
      </c>
      <c r="AH27" s="201">
        <f t="shared" si="2"/>
        <v>5.8492232443405623E-3</v>
      </c>
      <c r="AI27" s="201">
        <f t="shared" si="2"/>
        <v>1.0610408017720951E-2</v>
      </c>
      <c r="AJ27" s="201">
        <f t="shared" si="2"/>
        <v>-1.618536540827864E-2</v>
      </c>
      <c r="AK27" s="217" t="e">
        <f t="shared" si="2"/>
        <v>#DIV/0!</v>
      </c>
      <c r="AL27" s="217" t="e">
        <f t="shared" si="2"/>
        <v>#DIV/0!</v>
      </c>
      <c r="AM27" s="217" t="e">
        <f t="shared" si="2"/>
        <v>#DIV/0!</v>
      </c>
      <c r="AN27" s="217" t="e">
        <f t="shared" si="2"/>
        <v>#DIV/0!</v>
      </c>
      <c r="AQ27" s="201">
        <f t="shared" si="3"/>
        <v>2.255387871025194E-3</v>
      </c>
      <c r="AR27" s="201">
        <f t="shared" si="3"/>
        <v>4.1673557842010434E-2</v>
      </c>
      <c r="AS27" s="201">
        <f t="shared" si="3"/>
        <v>4.8574855687938845E-2</v>
      </c>
      <c r="AT27" s="201">
        <f t="shared" si="3"/>
        <v>1.0069490080529597E-2</v>
      </c>
      <c r="AU27" s="217" t="e">
        <f t="shared" si="3"/>
        <v>#DIV/0!</v>
      </c>
      <c r="AV27" s="217" t="e">
        <f t="shared" si="3"/>
        <v>#DIV/0!</v>
      </c>
      <c r="AW27" s="217" t="e">
        <f t="shared" si="3"/>
        <v>#DIV/0!</v>
      </c>
      <c r="AX27" s="217" t="e">
        <f t="shared" si="3"/>
        <v>#DIV/0!</v>
      </c>
    </row>
    <row r="28" spans="2:50" ht="15.6">
      <c r="B28" s="216">
        <v>39326</v>
      </c>
      <c r="C28" s="198">
        <v>3658.8</v>
      </c>
      <c r="D28" s="198">
        <v>17094.599999999999</v>
      </c>
      <c r="E28" s="198">
        <v>14104.3</v>
      </c>
      <c r="F28" s="198">
        <v>2990.3</v>
      </c>
      <c r="M28" s="198">
        <v>3658.8</v>
      </c>
      <c r="N28" s="198">
        <v>16992.934158077183</v>
      </c>
      <c r="O28" s="198">
        <v>14019.815562707725</v>
      </c>
      <c r="P28" s="198">
        <v>2973.1185953694576</v>
      </c>
      <c r="AG28" s="201">
        <f t="shared" si="2"/>
        <v>1.6474510348659654E-2</v>
      </c>
      <c r="AH28" s="201">
        <f t="shared" si="2"/>
        <v>2.6506293894579258E-3</v>
      </c>
      <c r="AI28" s="201">
        <f t="shared" si="2"/>
        <v>1.2303924709564651E-3</v>
      </c>
      <c r="AJ28" s="201">
        <f t="shared" si="2"/>
        <v>9.4024546986613E-3</v>
      </c>
      <c r="AK28" s="217" t="e">
        <f t="shared" si="2"/>
        <v>#DIV/0!</v>
      </c>
      <c r="AL28" s="217" t="e">
        <f t="shared" si="2"/>
        <v>#DIV/0!</v>
      </c>
      <c r="AM28" s="217" t="e">
        <f t="shared" si="2"/>
        <v>#DIV/0!</v>
      </c>
      <c r="AN28" s="217" t="e">
        <f t="shared" si="2"/>
        <v>#DIV/0!</v>
      </c>
      <c r="AQ28" s="201">
        <f t="shared" si="3"/>
        <v>3.2888236456539488E-2</v>
      </c>
      <c r="AR28" s="201">
        <f t="shared" si="3"/>
        <v>3.2851729771798954E-2</v>
      </c>
      <c r="AS28" s="201">
        <f t="shared" si="3"/>
        <v>3.6615045544464486E-2</v>
      </c>
      <c r="AT28" s="201">
        <f t="shared" si="3"/>
        <v>1.546774420824093E-2</v>
      </c>
      <c r="AU28" s="217" t="e">
        <f t="shared" si="3"/>
        <v>#DIV/0!</v>
      </c>
      <c r="AV28" s="217" t="e">
        <f t="shared" si="3"/>
        <v>#DIV/0!</v>
      </c>
      <c r="AW28" s="217" t="e">
        <f t="shared" si="3"/>
        <v>#DIV/0!</v>
      </c>
      <c r="AX28" s="217" t="e">
        <f t="shared" si="3"/>
        <v>#DIV/0!</v>
      </c>
    </row>
    <row r="29" spans="2:50" ht="15.6">
      <c r="B29" s="216">
        <v>39417</v>
      </c>
      <c r="C29" s="198">
        <v>3622.9</v>
      </c>
      <c r="D29" s="198">
        <v>17095</v>
      </c>
      <c r="E29" s="198">
        <v>14125.5</v>
      </c>
      <c r="F29" s="198">
        <v>2969.5</v>
      </c>
      <c r="M29" s="198">
        <v>3622.9</v>
      </c>
      <c r="N29" s="198">
        <v>17081.547774362334</v>
      </c>
      <c r="O29" s="198">
        <v>14115.436147206636</v>
      </c>
      <c r="P29" s="198">
        <v>2966.1116271556998</v>
      </c>
      <c r="AG29" s="201">
        <f t="shared" si="2"/>
        <v>-9.8119602055318778E-3</v>
      </c>
      <c r="AH29" s="201">
        <f t="shared" si="2"/>
        <v>5.21473310381948E-3</v>
      </c>
      <c r="AI29" s="201">
        <f t="shared" si="2"/>
        <v>6.8203881906447883E-3</v>
      </c>
      <c r="AJ29" s="201">
        <f t="shared" si="2"/>
        <v>-2.356773868580575E-3</v>
      </c>
      <c r="AK29" s="217" t="e">
        <f t="shared" si="2"/>
        <v>#DIV/0!</v>
      </c>
      <c r="AL29" s="217" t="e">
        <f t="shared" si="2"/>
        <v>#DIV/0!</v>
      </c>
      <c r="AM29" s="217" t="e">
        <f t="shared" si="2"/>
        <v>#DIV/0!</v>
      </c>
      <c r="AN29" s="217" t="e">
        <f t="shared" si="2"/>
        <v>#DIV/0!</v>
      </c>
      <c r="AQ29" s="201">
        <f t="shared" si="3"/>
        <v>2.039149415575281E-2</v>
      </c>
      <c r="AR29" s="201">
        <f t="shared" si="3"/>
        <v>2.7055735541462678E-2</v>
      </c>
      <c r="AS29" s="201">
        <f t="shared" si="3"/>
        <v>3.2147743687737984E-2</v>
      </c>
      <c r="AT29" s="201">
        <f t="shared" si="3"/>
        <v>3.4960388388112218E-3</v>
      </c>
      <c r="AU29" s="217" t="e">
        <f t="shared" si="3"/>
        <v>#DIV/0!</v>
      </c>
      <c r="AV29" s="217" t="e">
        <f t="shared" si="3"/>
        <v>#DIV/0!</v>
      </c>
      <c r="AW29" s="217" t="e">
        <f t="shared" si="3"/>
        <v>#DIV/0!</v>
      </c>
      <c r="AX29" s="217" t="e">
        <f t="shared" si="3"/>
        <v>#DIV/0!</v>
      </c>
    </row>
    <row r="30" spans="2:50" ht="15.6">
      <c r="B30" s="216">
        <v>39508</v>
      </c>
      <c r="C30" s="198">
        <v>3609.9</v>
      </c>
      <c r="D30" s="198">
        <v>17010.099999999999</v>
      </c>
      <c r="E30" s="198">
        <v>14089.3</v>
      </c>
      <c r="F30" s="198">
        <v>2920.7</v>
      </c>
      <c r="G30" s="200">
        <v>131259.5</v>
      </c>
      <c r="H30" s="200">
        <v>554559.19999999995</v>
      </c>
      <c r="I30" s="200">
        <v>467975.2</v>
      </c>
      <c r="J30" s="200">
        <v>86584</v>
      </c>
      <c r="M30" s="198">
        <v>3609.9</v>
      </c>
      <c r="N30" s="198">
        <v>17166.521100446138</v>
      </c>
      <c r="O30" s="198">
        <v>14238.887149100721</v>
      </c>
      <c r="P30" s="198">
        <v>2927.6339513454168</v>
      </c>
      <c r="Q30" s="200">
        <v>131214.79610327003</v>
      </c>
      <c r="R30" s="200">
        <v>551945.572365492</v>
      </c>
      <c r="S30" s="200">
        <v>466192.02106459643</v>
      </c>
      <c r="T30" s="200">
        <v>85753.55130089556</v>
      </c>
      <c r="AE30" s="202">
        <v>100</v>
      </c>
      <c r="AG30" s="201">
        <f t="shared" si="2"/>
        <v>-3.588285627535992E-3</v>
      </c>
      <c r="AH30" s="201">
        <f t="shared" si="2"/>
        <v>4.9745683006161556E-3</v>
      </c>
      <c r="AI30" s="201">
        <f t="shared" si="2"/>
        <v>8.7458156167929957E-3</v>
      </c>
      <c r="AJ30" s="201">
        <f t="shared" si="2"/>
        <v>-1.2972430119624456E-2</v>
      </c>
      <c r="AK30" s="217" t="e">
        <f t="shared" si="2"/>
        <v>#DIV/0!</v>
      </c>
      <c r="AL30" s="217" t="e">
        <f t="shared" si="2"/>
        <v>#DIV/0!</v>
      </c>
      <c r="AM30" s="217" t="e">
        <f t="shared" si="2"/>
        <v>#DIV/0!</v>
      </c>
      <c r="AN30" s="217" t="e">
        <f t="shared" si="2"/>
        <v>#DIV/0!</v>
      </c>
      <c r="AQ30" s="201">
        <f t="shared" si="3"/>
        <v>1.2253939767820077E-2</v>
      </c>
      <c r="AR30" s="201">
        <f t="shared" si="3"/>
        <v>1.8817585641088597E-2</v>
      </c>
      <c r="AS30" s="201">
        <f t="shared" si="3"/>
        <v>2.7664935730507212E-2</v>
      </c>
      <c r="AT30" s="201">
        <f t="shared" si="3"/>
        <v>-2.212762635236365E-2</v>
      </c>
      <c r="AU30" s="217" t="e">
        <f t="shared" si="3"/>
        <v>#DIV/0!</v>
      </c>
      <c r="AV30" s="217" t="e">
        <f t="shared" si="3"/>
        <v>#DIV/0!</v>
      </c>
      <c r="AW30" s="217" t="e">
        <f t="shared" si="3"/>
        <v>#DIV/0!</v>
      </c>
      <c r="AX30" s="217" t="e">
        <f t="shared" si="3"/>
        <v>#DIV/0!</v>
      </c>
    </row>
    <row r="31" spans="2:50" ht="15.6">
      <c r="B31" s="216">
        <v>39600</v>
      </c>
      <c r="C31" s="198">
        <v>3609.4</v>
      </c>
      <c r="D31" s="198">
        <v>17037.5</v>
      </c>
      <c r="E31" s="198">
        <v>14054.1</v>
      </c>
      <c r="F31" s="198">
        <v>2983.5</v>
      </c>
      <c r="G31" s="200">
        <v>137366.59999999998</v>
      </c>
      <c r="H31" s="200">
        <v>584645.9</v>
      </c>
      <c r="I31" s="200">
        <v>489157.6</v>
      </c>
      <c r="J31" s="200">
        <v>95488.3</v>
      </c>
      <c r="M31" s="198">
        <v>3609.4</v>
      </c>
      <c r="N31" s="198">
        <v>17003.180844404305</v>
      </c>
      <c r="O31" s="198">
        <v>14006.144859966678</v>
      </c>
      <c r="P31" s="198">
        <v>2997.0359844376258</v>
      </c>
      <c r="Q31" s="200">
        <v>132661.74549366094</v>
      </c>
      <c r="R31" s="200">
        <v>561432.36093788734</v>
      </c>
      <c r="S31" s="200">
        <v>474477.92664208531</v>
      </c>
      <c r="T31" s="200">
        <v>86954.434295802042</v>
      </c>
      <c r="AE31" s="202">
        <v>100</v>
      </c>
      <c r="AG31" s="201">
        <f t="shared" si="2"/>
        <v>-1.3850799191117424E-4</v>
      </c>
      <c r="AH31" s="201">
        <f t="shared" si="2"/>
        <v>-9.5150470550254829E-3</v>
      </c>
      <c r="AI31" s="201">
        <f t="shared" si="2"/>
        <v>-1.6345539275430143E-2</v>
      </c>
      <c r="AJ31" s="201">
        <f t="shared" si="2"/>
        <v>2.3705843778835334E-2</v>
      </c>
      <c r="AK31" s="217">
        <f t="shared" si="2"/>
        <v>1.1027334061107785E-2</v>
      </c>
      <c r="AL31" s="217">
        <f t="shared" si="2"/>
        <v>1.7187905922929181E-2</v>
      </c>
      <c r="AM31" s="217">
        <f t="shared" si="2"/>
        <v>1.7773589429023628E-2</v>
      </c>
      <c r="AN31" s="217">
        <f t="shared" si="2"/>
        <v>1.4003886447720104E-2</v>
      </c>
      <c r="AQ31" s="201">
        <f t="shared" si="3"/>
        <v>2.7503819974996624E-3</v>
      </c>
      <c r="AR31" s="201">
        <f t="shared" si="3"/>
        <v>3.2552245935275614E-3</v>
      </c>
      <c r="AS31" s="201">
        <f t="shared" si="3"/>
        <v>2.5409410172683167E-4</v>
      </c>
      <c r="AT31" s="201">
        <f t="shared" si="3"/>
        <v>1.7522639097962811E-2</v>
      </c>
      <c r="AU31" s="217" t="e">
        <f t="shared" si="3"/>
        <v>#DIV/0!</v>
      </c>
      <c r="AV31" s="217" t="e">
        <f t="shared" si="3"/>
        <v>#DIV/0!</v>
      </c>
      <c r="AW31" s="217" t="e">
        <f t="shared" si="3"/>
        <v>#DIV/0!</v>
      </c>
      <c r="AX31" s="217" t="e">
        <f t="shared" si="3"/>
        <v>#DIV/0!</v>
      </c>
    </row>
    <row r="32" spans="2:50" ht="15.6">
      <c r="B32" s="216">
        <v>39692</v>
      </c>
      <c r="C32" s="198">
        <v>3636.3</v>
      </c>
      <c r="D32" s="198">
        <v>16920.099999999999</v>
      </c>
      <c r="E32" s="198">
        <v>13879.2</v>
      </c>
      <c r="F32" s="198">
        <v>3040.9</v>
      </c>
      <c r="G32" s="200">
        <v>126012.29999999999</v>
      </c>
      <c r="H32" s="200">
        <v>505683.20000000001</v>
      </c>
      <c r="I32" s="200">
        <v>431833.59999999998</v>
      </c>
      <c r="J32" s="200">
        <v>73849.600000000006</v>
      </c>
      <c r="M32" s="198">
        <v>3636.3</v>
      </c>
      <c r="N32" s="198">
        <v>16814.988011931713</v>
      </c>
      <c r="O32" s="198">
        <v>13791.48388328032</v>
      </c>
      <c r="P32" s="198">
        <v>3023.5041286513938</v>
      </c>
      <c r="Q32" s="200">
        <v>131476.1268288845</v>
      </c>
      <c r="R32" s="200">
        <v>539261.01486855955</v>
      </c>
      <c r="S32" s="200">
        <v>451004.07132102537</v>
      </c>
      <c r="T32" s="200">
        <v>88256.943547534174</v>
      </c>
      <c r="AE32" s="202">
        <v>100</v>
      </c>
      <c r="AG32" s="201">
        <f t="shared" si="2"/>
        <v>7.4527622319500164E-3</v>
      </c>
      <c r="AH32" s="201">
        <f t="shared" si="2"/>
        <v>-1.1068095681316392E-2</v>
      </c>
      <c r="AI32" s="201">
        <f t="shared" si="2"/>
        <v>-1.5326199952416353E-2</v>
      </c>
      <c r="AJ32" s="201">
        <f t="shared" si="2"/>
        <v>8.8314402466991293E-3</v>
      </c>
      <c r="AK32" s="217">
        <f t="shared" si="2"/>
        <v>-8.9371556236088612E-3</v>
      </c>
      <c r="AL32" s="217">
        <f t="shared" si="2"/>
        <v>-3.9490680644574838E-2</v>
      </c>
      <c r="AM32" s="217">
        <f t="shared" si="2"/>
        <v>-4.9473018665348922E-2</v>
      </c>
      <c r="AN32" s="217">
        <f t="shared" si="2"/>
        <v>1.497921597996088E-2</v>
      </c>
      <c r="AQ32" s="201">
        <f t="shared" si="3"/>
        <v>-6.1495572318792657E-3</v>
      </c>
      <c r="AR32" s="201">
        <f t="shared" si="3"/>
        <v>-1.0471772825700443E-2</v>
      </c>
      <c r="AS32" s="201">
        <f t="shared" si="3"/>
        <v>-1.6286354011300963E-2</v>
      </c>
      <c r="AT32" s="201">
        <f t="shared" si="3"/>
        <v>1.6947031094020293E-2</v>
      </c>
      <c r="AU32" s="217" t="e">
        <f t="shared" si="3"/>
        <v>#DIV/0!</v>
      </c>
      <c r="AV32" s="217" t="e">
        <f t="shared" si="3"/>
        <v>#DIV/0!</v>
      </c>
      <c r="AW32" s="217" t="e">
        <f t="shared" si="3"/>
        <v>#DIV/0!</v>
      </c>
      <c r="AX32" s="217" t="e">
        <f t="shared" si="3"/>
        <v>#DIV/0!</v>
      </c>
    </row>
    <row r="33" spans="2:50" ht="15.6">
      <c r="B33" s="216">
        <v>39783</v>
      </c>
      <c r="C33" s="198">
        <v>3578</v>
      </c>
      <c r="D33" s="198">
        <v>16477.2</v>
      </c>
      <c r="E33" s="198">
        <v>13395.7</v>
      </c>
      <c r="F33" s="198">
        <v>3081.6</v>
      </c>
      <c r="G33" s="200">
        <v>133326.59999999998</v>
      </c>
      <c r="H33" s="200">
        <v>546260.9</v>
      </c>
      <c r="I33" s="200">
        <v>451368.3</v>
      </c>
      <c r="J33" s="200">
        <v>94892.6</v>
      </c>
      <c r="M33" s="198">
        <v>3578</v>
      </c>
      <c r="N33" s="198">
        <v>16462.192594376764</v>
      </c>
      <c r="O33" s="198">
        <v>13384.031945745286</v>
      </c>
      <c r="P33" s="198">
        <v>3078.1606486314759</v>
      </c>
      <c r="Q33" s="200">
        <v>132775.78127093706</v>
      </c>
      <c r="R33" s="200">
        <v>538524.53619600018</v>
      </c>
      <c r="S33" s="200">
        <v>448659.41441318416</v>
      </c>
      <c r="T33" s="200">
        <v>89865.121782815986</v>
      </c>
      <c r="AE33" s="202">
        <v>100</v>
      </c>
      <c r="AG33" s="201">
        <f t="shared" si="2"/>
        <v>-1.6032780573660088E-2</v>
      </c>
      <c r="AH33" s="201">
        <f t="shared" si="2"/>
        <v>-2.0981009163052011E-2</v>
      </c>
      <c r="AI33" s="201">
        <f t="shared" si="2"/>
        <v>-2.9543734451156212E-2</v>
      </c>
      <c r="AJ33" s="201">
        <f t="shared" si="2"/>
        <v>1.8077210301168378E-2</v>
      </c>
      <c r="AK33" s="217">
        <f t="shared" si="2"/>
        <v>9.8850983322931185E-3</v>
      </c>
      <c r="AL33" s="217">
        <f t="shared" si="2"/>
        <v>-1.3657183669004702E-3</v>
      </c>
      <c r="AM33" s="217">
        <f t="shared" si="2"/>
        <v>-5.1987488737597065E-3</v>
      </c>
      <c r="AN33" s="217">
        <f t="shared" si="2"/>
        <v>1.8221549156816952E-2</v>
      </c>
      <c r="AQ33" s="201">
        <f t="shared" si="3"/>
        <v>-1.2393386513566473E-2</v>
      </c>
      <c r="AR33" s="201">
        <f t="shared" si="3"/>
        <v>-3.6258727146210923E-2</v>
      </c>
      <c r="AS33" s="201">
        <f t="shared" si="3"/>
        <v>-5.1815912298685207E-2</v>
      </c>
      <c r="AT33" s="201">
        <f t="shared" si="3"/>
        <v>3.7776400742956406E-2</v>
      </c>
      <c r="AU33" s="217" t="e">
        <f t="shared" si="3"/>
        <v>#DIV/0!</v>
      </c>
      <c r="AV33" s="217" t="e">
        <f t="shared" si="3"/>
        <v>#DIV/0!</v>
      </c>
      <c r="AW33" s="217" t="e">
        <f t="shared" si="3"/>
        <v>#DIV/0!</v>
      </c>
      <c r="AX33" s="217" t="e">
        <f t="shared" si="3"/>
        <v>#DIV/0!</v>
      </c>
    </row>
    <row r="34" spans="2:50" ht="15.6">
      <c r="B34" s="216">
        <v>39873</v>
      </c>
      <c r="C34" s="198">
        <v>3271.4</v>
      </c>
      <c r="D34" s="198">
        <v>16013</v>
      </c>
      <c r="E34" s="198">
        <v>12935.7</v>
      </c>
      <c r="F34" s="198">
        <v>3077.4</v>
      </c>
      <c r="G34" s="200">
        <v>120767.10000000009</v>
      </c>
      <c r="H34" s="200">
        <v>526751.19999999995</v>
      </c>
      <c r="I34" s="200">
        <v>431940.5</v>
      </c>
      <c r="J34" s="200">
        <v>94810.7</v>
      </c>
      <c r="M34" s="198">
        <v>3271.4</v>
      </c>
      <c r="N34" s="198">
        <v>16165.41453811778</v>
      </c>
      <c r="O34" s="198">
        <v>13080.768909270151</v>
      </c>
      <c r="P34" s="198">
        <v>3084.6456288476284</v>
      </c>
      <c r="Q34" s="200">
        <v>120240.15049854861</v>
      </c>
      <c r="R34" s="200">
        <v>520998.76128183946</v>
      </c>
      <c r="S34" s="200">
        <v>430148.19425648346</v>
      </c>
      <c r="T34" s="200">
        <v>90850.567025356009</v>
      </c>
      <c r="AE34" s="202">
        <v>100</v>
      </c>
      <c r="AG34" s="201">
        <f t="shared" si="2"/>
        <v>-8.5690329793180475E-2</v>
      </c>
      <c r="AH34" s="201">
        <f t="shared" si="2"/>
        <v>-1.8027857137351111E-2</v>
      </c>
      <c r="AI34" s="201">
        <f t="shared" si="2"/>
        <v>-2.2658570877928996E-2</v>
      </c>
      <c r="AJ34" s="201">
        <f t="shared" si="2"/>
        <v>2.1067712041071829E-3</v>
      </c>
      <c r="AK34" s="217">
        <f t="shared" si="2"/>
        <v>-9.4412027949650978E-2</v>
      </c>
      <c r="AL34" s="217">
        <f t="shared" si="2"/>
        <v>-3.2544060179612866E-2</v>
      </c>
      <c r="AM34" s="217">
        <f t="shared" si="2"/>
        <v>-4.1258958492851661E-2</v>
      </c>
      <c r="AN34" s="217">
        <f t="shared" si="2"/>
        <v>1.0965825483680192E-2</v>
      </c>
      <c r="AQ34" s="201">
        <f t="shared" si="3"/>
        <v>-9.3769910523837208E-2</v>
      </c>
      <c r="AR34" s="201">
        <f t="shared" si="3"/>
        <v>-5.8317381633156917E-2</v>
      </c>
      <c r="AS34" s="201">
        <f t="shared" si="3"/>
        <v>-8.1334884370069083E-2</v>
      </c>
      <c r="AT34" s="201">
        <f t="shared" si="3"/>
        <v>5.363091155233235E-2</v>
      </c>
      <c r="AU34" s="217">
        <f t="shared" si="3"/>
        <v>-8.3638781072250645E-2</v>
      </c>
      <c r="AV34" s="217">
        <f t="shared" si="3"/>
        <v>-5.6068591964643755E-2</v>
      </c>
      <c r="AW34" s="217">
        <f t="shared" si="3"/>
        <v>-7.7315409057845397E-2</v>
      </c>
      <c r="AX34" s="217">
        <f t="shared" si="3"/>
        <v>5.9437955013382782E-2</v>
      </c>
    </row>
    <row r="35" spans="2:50" ht="15.6">
      <c r="B35" s="216">
        <v>39965</v>
      </c>
      <c r="C35" s="198">
        <v>3231.1</v>
      </c>
      <c r="D35" s="198">
        <v>15923.1</v>
      </c>
      <c r="E35" s="198">
        <v>12817</v>
      </c>
      <c r="F35" s="198">
        <v>3106.1</v>
      </c>
      <c r="G35" s="200">
        <v>122560.19999999995</v>
      </c>
      <c r="H35" s="200">
        <v>531535.80000000005</v>
      </c>
      <c r="I35" s="200">
        <v>433880.4</v>
      </c>
      <c r="J35" s="200">
        <v>97655.4</v>
      </c>
      <c r="M35" s="198">
        <v>3231.1</v>
      </c>
      <c r="N35" s="198">
        <v>15893.201478565215</v>
      </c>
      <c r="O35" s="198">
        <v>12773.112255688813</v>
      </c>
      <c r="P35" s="198">
        <v>3120.0892228764028</v>
      </c>
      <c r="Q35" s="200">
        <v>118213.19900028885</v>
      </c>
      <c r="R35" s="200">
        <v>511016.19827539299</v>
      </c>
      <c r="S35" s="200">
        <v>419221.00451472856</v>
      </c>
      <c r="T35" s="200">
        <v>91795.193760664464</v>
      </c>
      <c r="AE35" s="202">
        <v>100</v>
      </c>
      <c r="AG35" s="201">
        <f t="shared" si="2"/>
        <v>-1.2318884881090675E-2</v>
      </c>
      <c r="AH35" s="201">
        <f t="shared" si="2"/>
        <v>-1.6839225428503024E-2</v>
      </c>
      <c r="AI35" s="201">
        <f t="shared" si="2"/>
        <v>-2.3519768273201902E-2</v>
      </c>
      <c r="AJ35" s="201">
        <f t="shared" si="2"/>
        <v>1.1490329293357249E-2</v>
      </c>
      <c r="AK35" s="217">
        <f t="shared" si="2"/>
        <v>-1.6857526290972369E-2</v>
      </c>
      <c r="AL35" s="217">
        <f t="shared" si="2"/>
        <v>-1.9160435203119941E-2</v>
      </c>
      <c r="AM35" s="217">
        <f t="shared" si="2"/>
        <v>-2.5403314224398121E-2</v>
      </c>
      <c r="AN35" s="217">
        <f t="shared" si="2"/>
        <v>1.0397587667722696E-2</v>
      </c>
      <c r="AQ35" s="201">
        <f t="shared" si="3"/>
        <v>-0.10480966365600941</v>
      </c>
      <c r="AR35" s="201">
        <f t="shared" si="3"/>
        <v>-6.5280689301400963E-2</v>
      </c>
      <c r="AS35" s="201">
        <f t="shared" si="3"/>
        <v>-8.803511720075119E-2</v>
      </c>
      <c r="AT35" s="201">
        <f t="shared" si="3"/>
        <v>4.1058311971475137E-2</v>
      </c>
      <c r="AU35" s="217">
        <f t="shared" si="3"/>
        <v>-0.10891268194614923</v>
      </c>
      <c r="AV35" s="217">
        <f t="shared" si="3"/>
        <v>-8.9799174700711637E-2</v>
      </c>
      <c r="AW35" s="217">
        <f t="shared" si="3"/>
        <v>-0.11645836196936288</v>
      </c>
      <c r="AX35" s="217">
        <f t="shared" si="3"/>
        <v>5.5670070239260072E-2</v>
      </c>
    </row>
    <row r="36" spans="2:50" ht="15.6">
      <c r="B36" s="216">
        <v>40057</v>
      </c>
      <c r="C36" s="198">
        <v>3234.7</v>
      </c>
      <c r="D36" s="198">
        <v>15863.8</v>
      </c>
      <c r="E36" s="198">
        <v>12699.1</v>
      </c>
      <c r="F36" s="198">
        <v>3164.7</v>
      </c>
      <c r="G36" s="200">
        <v>113820.50000000006</v>
      </c>
      <c r="H36" s="200">
        <v>471740.8</v>
      </c>
      <c r="I36" s="200">
        <v>392688.6</v>
      </c>
      <c r="J36" s="200">
        <v>79052.2</v>
      </c>
      <c r="M36" s="198">
        <v>3234.7</v>
      </c>
      <c r="N36" s="198">
        <v>15761.936303354172</v>
      </c>
      <c r="O36" s="198">
        <v>12615.261702287238</v>
      </c>
      <c r="P36" s="198">
        <v>3146.674601066934</v>
      </c>
      <c r="Q36" s="200">
        <v>119082.95233574481</v>
      </c>
      <c r="R36" s="200">
        <v>504850.4313138643</v>
      </c>
      <c r="S36" s="200">
        <v>411847.77761063341</v>
      </c>
      <c r="T36" s="200">
        <v>93002.653703230913</v>
      </c>
      <c r="AE36" s="202">
        <v>100</v>
      </c>
      <c r="AG36" s="201">
        <f t="shared" si="2"/>
        <v>1.1141716443316962E-3</v>
      </c>
      <c r="AH36" s="201">
        <f t="shared" si="2"/>
        <v>-8.2592028665890993E-3</v>
      </c>
      <c r="AI36" s="201">
        <f t="shared" si="2"/>
        <v>-1.2358033832457149E-2</v>
      </c>
      <c r="AJ36" s="201">
        <f t="shared" si="2"/>
        <v>8.5207108808325049E-3</v>
      </c>
      <c r="AK36" s="217">
        <f t="shared" si="2"/>
        <v>7.3574976636392453E-3</v>
      </c>
      <c r="AL36" s="217">
        <f t="shared" si="2"/>
        <v>-1.2065697686956423E-2</v>
      </c>
      <c r="AM36" s="217">
        <f t="shared" si="2"/>
        <v>-1.7587923373806325E-2</v>
      </c>
      <c r="AN36" s="217">
        <f t="shared" si="2"/>
        <v>1.3153847092633564E-2</v>
      </c>
      <c r="AQ36" s="201">
        <f t="shared" si="3"/>
        <v>-0.11044193273382297</v>
      </c>
      <c r="AR36" s="201">
        <f t="shared" si="3"/>
        <v>-6.2625778134977494E-2</v>
      </c>
      <c r="AS36" s="201">
        <f t="shared" si="3"/>
        <v>-8.5286122287322463E-2</v>
      </c>
      <c r="AT36" s="201">
        <f t="shared" si="3"/>
        <v>4.0737656432597413E-2</v>
      </c>
      <c r="AU36" s="217">
        <f t="shared" si="3"/>
        <v>-9.4261785710111123E-2</v>
      </c>
      <c r="AV36" s="217">
        <f t="shared" si="3"/>
        <v>-6.3810627147008803E-2</v>
      </c>
      <c r="AW36" s="217">
        <f t="shared" si="3"/>
        <v>-8.6820266601363882E-2</v>
      </c>
      <c r="AX36" s="217">
        <f t="shared" si="3"/>
        <v>5.3771521706286629E-2</v>
      </c>
    </row>
    <row r="37" spans="2:50" ht="15.6">
      <c r="B37" s="216">
        <v>40148</v>
      </c>
      <c r="C37" s="198">
        <v>3165.8</v>
      </c>
      <c r="D37" s="198">
        <v>15724.6</v>
      </c>
      <c r="E37" s="198">
        <v>12596.9</v>
      </c>
      <c r="F37" s="198">
        <v>3127.6</v>
      </c>
      <c r="G37" s="200">
        <v>117609.29999999999</v>
      </c>
      <c r="H37" s="200">
        <v>514877.2</v>
      </c>
      <c r="I37" s="200">
        <v>418403.4</v>
      </c>
      <c r="J37" s="200">
        <v>96473.8</v>
      </c>
      <c r="M37" s="198">
        <v>3165.8</v>
      </c>
      <c r="N37" s="198">
        <v>15707.267055536711</v>
      </c>
      <c r="O37" s="198">
        <v>12583.048237104846</v>
      </c>
      <c r="P37" s="198">
        <v>3124.2188184318647</v>
      </c>
      <c r="Q37" s="200">
        <v>117522.80587707474</v>
      </c>
      <c r="R37" s="200">
        <v>509404.5668976843</v>
      </c>
      <c r="S37" s="200">
        <v>415701.66398792219</v>
      </c>
      <c r="T37" s="200">
        <v>93702.90290976211</v>
      </c>
      <c r="AE37" s="202">
        <v>100</v>
      </c>
      <c r="AG37" s="201">
        <f t="shared" si="2"/>
        <v>-2.1300275141434954E-2</v>
      </c>
      <c r="AH37" s="201">
        <f t="shared" si="2"/>
        <v>-3.4684347636798618E-3</v>
      </c>
      <c r="AI37" s="201">
        <f t="shared" si="2"/>
        <v>-2.5535312657486431E-3</v>
      </c>
      <c r="AJ37" s="201">
        <f t="shared" si="2"/>
        <v>-7.1363536056302523E-3</v>
      </c>
      <c r="AK37" s="217">
        <f t="shared" si="2"/>
        <v>-1.3101341779563458E-2</v>
      </c>
      <c r="AL37" s="217">
        <f t="shared" si="2"/>
        <v>9.0207619947315631E-3</v>
      </c>
      <c r="AM37" s="217">
        <f t="shared" si="2"/>
        <v>9.3575504999623416E-3</v>
      </c>
      <c r="AN37" s="217">
        <f t="shared" si="2"/>
        <v>7.5293465148389416E-3</v>
      </c>
      <c r="AQ37" s="201">
        <f t="shared" si="3"/>
        <v>-0.11520402459474566</v>
      </c>
      <c r="AR37" s="201">
        <f t="shared" si="3"/>
        <v>-4.5858140372985523E-2</v>
      </c>
      <c r="AS37" s="201">
        <f t="shared" si="3"/>
        <v>-5.9846219127941414E-2</v>
      </c>
      <c r="AT37" s="201">
        <f t="shared" si="3"/>
        <v>1.4962886950317555E-2</v>
      </c>
      <c r="AU37" s="217">
        <f t="shared" si="3"/>
        <v>-0.11487769266247205</v>
      </c>
      <c r="AV37" s="217">
        <f t="shared" si="3"/>
        <v>-5.4073616596955643E-2</v>
      </c>
      <c r="AW37" s="217">
        <f t="shared" si="3"/>
        <v>-7.3458283425008375E-2</v>
      </c>
      <c r="AX37" s="217">
        <f t="shared" si="3"/>
        <v>4.2706013754937988E-2</v>
      </c>
    </row>
    <row r="38" spans="2:50" ht="15.6">
      <c r="B38" s="216">
        <v>40238</v>
      </c>
      <c r="C38" s="198">
        <v>3163.3</v>
      </c>
      <c r="D38" s="198">
        <v>15489.6</v>
      </c>
      <c r="E38" s="198">
        <v>12329.1</v>
      </c>
      <c r="F38" s="198">
        <v>3160.5</v>
      </c>
      <c r="G38" s="200">
        <v>118064.50000000006</v>
      </c>
      <c r="H38" s="200">
        <v>508148.8</v>
      </c>
      <c r="I38" s="200">
        <v>409661.1</v>
      </c>
      <c r="J38" s="200">
        <v>98487.7</v>
      </c>
      <c r="M38" s="198">
        <v>3163.3</v>
      </c>
      <c r="N38" s="198">
        <v>15642.835194160449</v>
      </c>
      <c r="O38" s="198">
        <v>12474.991859865306</v>
      </c>
      <c r="P38" s="198">
        <v>3167.843334295143</v>
      </c>
      <c r="Q38" s="200">
        <v>116982.76070996233</v>
      </c>
      <c r="R38" s="200">
        <v>502197.96065362485</v>
      </c>
      <c r="S38" s="200">
        <v>407851.67701882927</v>
      </c>
      <c r="T38" s="200">
        <v>94346.28363479556</v>
      </c>
      <c r="AE38" s="202">
        <v>100</v>
      </c>
      <c r="AG38" s="201">
        <f t="shared" si="2"/>
        <v>-7.8968980984273074E-4</v>
      </c>
      <c r="AH38" s="201">
        <f t="shared" si="2"/>
        <v>-4.1020415040025071E-3</v>
      </c>
      <c r="AI38" s="201">
        <f t="shared" si="2"/>
        <v>-8.5874563304068063E-3</v>
      </c>
      <c r="AJ38" s="201">
        <f t="shared" si="2"/>
        <v>1.3963335604378235E-2</v>
      </c>
      <c r="AK38" s="217">
        <f t="shared" si="2"/>
        <v>-4.5952371804097725E-3</v>
      </c>
      <c r="AL38" s="217">
        <f t="shared" si="2"/>
        <v>-1.4147117462939729E-2</v>
      </c>
      <c r="AM38" s="217">
        <f t="shared" si="2"/>
        <v>-1.8883703504542604E-2</v>
      </c>
      <c r="AN38" s="217">
        <f t="shared" ref="AN38:AN85" si="4">T38/T37-1</f>
        <v>6.8661770879503425E-3</v>
      </c>
      <c r="AQ38" s="201">
        <f t="shared" si="3"/>
        <v>-3.3043956715779199E-2</v>
      </c>
      <c r="AR38" s="201">
        <f t="shared" si="3"/>
        <v>-3.2326999269031931E-2</v>
      </c>
      <c r="AS38" s="201">
        <f t="shared" si="3"/>
        <v>-4.6310507708422266E-2</v>
      </c>
      <c r="AT38" s="201">
        <f t="shared" si="3"/>
        <v>2.6971560256208615E-2</v>
      </c>
      <c r="AU38" s="217">
        <f t="shared" si="3"/>
        <v>-2.7090699529901174E-2</v>
      </c>
      <c r="AV38" s="217">
        <f t="shared" si="3"/>
        <v>-3.6086075486932212E-2</v>
      </c>
      <c r="AW38" s="217">
        <f t="shared" si="3"/>
        <v>-5.1834501540088951E-2</v>
      </c>
      <c r="AX38" s="217">
        <f t="shared" si="3"/>
        <v>3.847765318254881E-2</v>
      </c>
    </row>
    <row r="39" spans="2:50" ht="15.6">
      <c r="B39" s="216">
        <v>40330</v>
      </c>
      <c r="C39" s="198">
        <v>3131.2</v>
      </c>
      <c r="D39" s="198">
        <v>15619.9</v>
      </c>
      <c r="E39" s="198">
        <v>12451.4</v>
      </c>
      <c r="F39" s="198">
        <v>3168.4</v>
      </c>
      <c r="G39" s="200">
        <v>122370.19999999995</v>
      </c>
      <c r="H39" s="200">
        <v>532231.9</v>
      </c>
      <c r="I39" s="200">
        <v>429201.2</v>
      </c>
      <c r="J39" s="200">
        <v>103030.8</v>
      </c>
      <c r="M39" s="198">
        <v>3131.2</v>
      </c>
      <c r="N39" s="198">
        <v>15588.749575619478</v>
      </c>
      <c r="O39" s="198">
        <v>12406.181728476991</v>
      </c>
      <c r="P39" s="198">
        <v>3182.5678471424867</v>
      </c>
      <c r="Q39" s="200">
        <v>118470.4724863853</v>
      </c>
      <c r="R39" s="200">
        <v>509959.06597344897</v>
      </c>
      <c r="S39" s="200">
        <v>414565.81443735247</v>
      </c>
      <c r="T39" s="200">
        <v>95393.251536096519</v>
      </c>
      <c r="AE39" s="202">
        <v>100</v>
      </c>
      <c r="AG39" s="201">
        <f t="shared" ref="AG39:AM75" si="5">M39/M38-1</f>
        <v>-1.0147630638889904E-2</v>
      </c>
      <c r="AH39" s="201">
        <f t="shared" si="5"/>
        <v>-3.4575329772162933E-3</v>
      </c>
      <c r="AI39" s="201">
        <f t="shared" si="5"/>
        <v>-5.5158457946326012E-3</v>
      </c>
      <c r="AJ39" s="201">
        <f t="shared" si="5"/>
        <v>4.6481190177354303E-3</v>
      </c>
      <c r="AK39" s="217">
        <f t="shared" si="5"/>
        <v>1.2717359099700953E-2</v>
      </c>
      <c r="AL39" s="217">
        <f t="shared" si="5"/>
        <v>1.5454274863487827E-2</v>
      </c>
      <c r="AM39" s="217">
        <f t="shared" si="5"/>
        <v>1.6462203778588869E-2</v>
      </c>
      <c r="AN39" s="217">
        <f t="shared" si="4"/>
        <v>1.1097076227757574E-2</v>
      </c>
      <c r="AQ39" s="201">
        <f t="shared" si="3"/>
        <v>-3.0918263130203405E-2</v>
      </c>
      <c r="AR39" s="201">
        <f t="shared" si="3"/>
        <v>-1.9156109192747905E-2</v>
      </c>
      <c r="AS39" s="201">
        <f t="shared" si="3"/>
        <v>-2.872679108009879E-2</v>
      </c>
      <c r="AT39" s="201">
        <f t="shared" si="3"/>
        <v>2.0024627439495069E-2</v>
      </c>
      <c r="AU39" s="217">
        <f t="shared" si="3"/>
        <v>2.1763516110906433E-3</v>
      </c>
      <c r="AV39" s="217">
        <f t="shared" si="3"/>
        <v>-2.0686864829563278E-3</v>
      </c>
      <c r="AW39" s="217">
        <f t="shared" si="3"/>
        <v>-1.1104381763420323E-2</v>
      </c>
      <c r="AX39" s="217">
        <f t="shared" si="3"/>
        <v>3.919658130264625E-2</v>
      </c>
    </row>
    <row r="40" spans="2:50" ht="15.6">
      <c r="B40" s="216">
        <v>40422</v>
      </c>
      <c r="C40" s="198">
        <v>3113.9</v>
      </c>
      <c r="D40" s="198">
        <v>15705.1</v>
      </c>
      <c r="E40" s="198">
        <v>12445.9</v>
      </c>
      <c r="F40" s="198">
        <v>3259.2</v>
      </c>
      <c r="G40" s="200">
        <v>111697.69999999995</v>
      </c>
      <c r="H40" s="200">
        <v>468496.9</v>
      </c>
      <c r="I40" s="200">
        <v>386195.4</v>
      </c>
      <c r="J40" s="200">
        <v>82301.5</v>
      </c>
      <c r="M40" s="198">
        <v>3113.9</v>
      </c>
      <c r="N40" s="198">
        <v>15600.699838294975</v>
      </c>
      <c r="O40" s="198">
        <v>12359.941372717038</v>
      </c>
      <c r="P40" s="198">
        <v>3240.7584655779378</v>
      </c>
      <c r="Q40" s="200">
        <v>116747.30250434902</v>
      </c>
      <c r="R40" s="200">
        <v>501487.13442476338</v>
      </c>
      <c r="S40" s="200">
        <v>405333.82223213167</v>
      </c>
      <c r="T40" s="200">
        <v>96153.31219263174</v>
      </c>
      <c r="AE40" s="202">
        <v>100</v>
      </c>
      <c r="AG40" s="201">
        <f t="shared" si="5"/>
        <v>-5.5250383239651146E-3</v>
      </c>
      <c r="AH40" s="201">
        <f t="shared" si="5"/>
        <v>7.6659533322587237E-4</v>
      </c>
      <c r="AI40" s="201">
        <f t="shared" si="5"/>
        <v>-3.7272028390341605E-3</v>
      </c>
      <c r="AJ40" s="201">
        <f t="shared" si="5"/>
        <v>1.8284172162330581E-2</v>
      </c>
      <c r="AK40" s="217">
        <f t="shared" si="5"/>
        <v>-1.4545143155686446E-2</v>
      </c>
      <c r="AL40" s="217">
        <f t="shared" si="5"/>
        <v>-1.6612963890569765E-2</v>
      </c>
      <c r="AM40" s="217">
        <f t="shared" si="5"/>
        <v>-2.2269062917670723E-2</v>
      </c>
      <c r="AN40" s="217">
        <f t="shared" si="4"/>
        <v>7.9676564567843222E-3</v>
      </c>
      <c r="AQ40" s="201">
        <f t="shared" si="3"/>
        <v>-3.7345039725476759E-2</v>
      </c>
      <c r="AR40" s="201">
        <f t="shared" si="3"/>
        <v>-1.0229483355092994E-2</v>
      </c>
      <c r="AS40" s="201">
        <f t="shared" si="3"/>
        <v>-2.0239003803140254E-2</v>
      </c>
      <c r="AT40" s="201">
        <f t="shared" si="3"/>
        <v>2.9899457820997233E-2</v>
      </c>
      <c r="AU40" s="217">
        <f t="shared" si="3"/>
        <v>-1.9613637263632855E-2</v>
      </c>
      <c r="AV40" s="217">
        <f t="shared" si="3"/>
        <v>-6.6619669519702995E-3</v>
      </c>
      <c r="AW40" s="217">
        <f t="shared" si="3"/>
        <v>-1.5816415026670638E-2</v>
      </c>
      <c r="AX40" s="217">
        <f t="shared" si="3"/>
        <v>3.3877081609461346E-2</v>
      </c>
    </row>
    <row r="41" spans="2:50" ht="15.6">
      <c r="B41" s="216">
        <v>40513</v>
      </c>
      <c r="C41" s="198">
        <v>3120.2</v>
      </c>
      <c r="D41" s="198">
        <v>15554.7</v>
      </c>
      <c r="E41" s="198">
        <v>12304.4</v>
      </c>
      <c r="F41" s="198">
        <v>3250.3</v>
      </c>
      <c r="G41" s="200">
        <v>115876.59999999998</v>
      </c>
      <c r="H41" s="200">
        <v>496960.6</v>
      </c>
      <c r="I41" s="200">
        <v>399704.1</v>
      </c>
      <c r="J41" s="200">
        <v>97256.4</v>
      </c>
      <c r="M41" s="198">
        <v>3120.2</v>
      </c>
      <c r="N41" s="198">
        <v>15536.28478790804</v>
      </c>
      <c r="O41" s="198">
        <v>12289.430046990861</v>
      </c>
      <c r="P41" s="198">
        <v>3246.8547409171788</v>
      </c>
      <c r="Q41" s="200">
        <v>115947.39640851128</v>
      </c>
      <c r="R41" s="200">
        <v>493924.96733491344</v>
      </c>
      <c r="S41" s="200">
        <v>397013.72435918002</v>
      </c>
      <c r="T41" s="200">
        <v>96911.242975733447</v>
      </c>
      <c r="AE41" s="202">
        <v>100</v>
      </c>
      <c r="AG41" s="201">
        <f t="shared" si="5"/>
        <v>2.0231863579434073E-3</v>
      </c>
      <c r="AH41" s="201">
        <f t="shared" si="5"/>
        <v>-4.1289846644453343E-3</v>
      </c>
      <c r="AI41" s="201">
        <f t="shared" si="5"/>
        <v>-5.7048268757828868E-3</v>
      </c>
      <c r="AJ41" s="201">
        <f t="shared" si="5"/>
        <v>1.8811261018039094E-3</v>
      </c>
      <c r="AK41" s="217">
        <f t="shared" si="5"/>
        <v>-6.8516023812023041E-3</v>
      </c>
      <c r="AL41" s="217">
        <f t="shared" si="5"/>
        <v>-1.5079483740942257E-2</v>
      </c>
      <c r="AM41" s="217">
        <f t="shared" si="5"/>
        <v>-2.0526532493966854E-2</v>
      </c>
      <c r="AN41" s="217">
        <f t="shared" si="4"/>
        <v>7.8825239174629136E-3</v>
      </c>
      <c r="AQ41" s="201">
        <f t="shared" si="3"/>
        <v>-1.4403942131530845E-2</v>
      </c>
      <c r="AR41" s="201">
        <f t="shared" si="3"/>
        <v>-1.0885551701904861E-2</v>
      </c>
      <c r="AS41" s="201">
        <f t="shared" si="3"/>
        <v>-2.3334424583080327E-2</v>
      </c>
      <c r="AT41" s="201">
        <f t="shared" si="3"/>
        <v>3.9253307662639569E-2</v>
      </c>
      <c r="AU41" s="217">
        <f t="shared" si="3"/>
        <v>-1.3405138320227716E-2</v>
      </c>
      <c r="AV41" s="217">
        <f t="shared" si="3"/>
        <v>-3.0387634050952683E-2</v>
      </c>
      <c r="AW41" s="217">
        <f t="shared" si="3"/>
        <v>-4.4955171575365993E-2</v>
      </c>
      <c r="AX41" s="217">
        <f t="shared" ref="AX41:AX85" si="6">T41/T37-1</f>
        <v>3.4239494896556533E-2</v>
      </c>
    </row>
    <row r="42" spans="2:50" ht="15.6">
      <c r="B42" s="216">
        <v>40603</v>
      </c>
      <c r="C42" s="198">
        <v>3058.8</v>
      </c>
      <c r="D42" s="198">
        <v>15367.4</v>
      </c>
      <c r="E42" s="198">
        <v>12099.9</v>
      </c>
      <c r="F42" s="198">
        <v>3267.5</v>
      </c>
      <c r="G42" s="200">
        <v>116854.40000000002</v>
      </c>
      <c r="H42" s="200">
        <v>518063.6</v>
      </c>
      <c r="I42" s="200">
        <v>412923.1</v>
      </c>
      <c r="J42" s="200">
        <v>105140.5</v>
      </c>
      <c r="M42" s="198">
        <v>3058.8</v>
      </c>
      <c r="N42" s="198">
        <v>15526.457014433658</v>
      </c>
      <c r="O42" s="198">
        <v>12251.45527683999</v>
      </c>
      <c r="P42" s="198">
        <v>3275.0017375936677</v>
      </c>
      <c r="Q42" s="200">
        <v>115055.62439936696</v>
      </c>
      <c r="R42" s="200">
        <v>509341.71759448567</v>
      </c>
      <c r="S42" s="200">
        <v>411099.45017341134</v>
      </c>
      <c r="T42" s="200">
        <v>98242.267421074313</v>
      </c>
      <c r="AE42" s="202">
        <v>100</v>
      </c>
      <c r="AG42" s="201">
        <f t="shared" si="5"/>
        <v>-1.9678225754759193E-2</v>
      </c>
      <c r="AH42" s="201">
        <f t="shared" si="5"/>
        <v>-6.3256908640285658E-4</v>
      </c>
      <c r="AI42" s="201">
        <f t="shared" si="5"/>
        <v>-3.0900350956608591E-3</v>
      </c>
      <c r="AJ42" s="201">
        <f t="shared" si="5"/>
        <v>8.6690039815386921E-3</v>
      </c>
      <c r="AK42" s="217">
        <f t="shared" si="5"/>
        <v>-7.6911775233173829E-3</v>
      </c>
      <c r="AL42" s="217">
        <f t="shared" si="5"/>
        <v>3.121273731667551E-2</v>
      </c>
      <c r="AM42" s="217">
        <f t="shared" si="5"/>
        <v>3.5479191146268629E-2</v>
      </c>
      <c r="AN42" s="217">
        <f t="shared" si="4"/>
        <v>1.3734468823954238E-2</v>
      </c>
      <c r="AQ42" s="201">
        <f t="shared" ref="AQ42:AW78" si="7">M42/M38-1</f>
        <v>-3.3035121550279767E-2</v>
      </c>
      <c r="AR42" s="201">
        <f t="shared" si="7"/>
        <v>-7.4397114258568653E-3</v>
      </c>
      <c r="AS42" s="201">
        <f t="shared" si="7"/>
        <v>-1.7918775862650449E-2</v>
      </c>
      <c r="AT42" s="201">
        <f t="shared" si="7"/>
        <v>3.3826926394504797E-2</v>
      </c>
      <c r="AU42" s="217">
        <f t="shared" si="7"/>
        <v>-1.6473677821412958E-2</v>
      </c>
      <c r="AV42" s="217">
        <f t="shared" si="7"/>
        <v>1.4224981980339058E-2</v>
      </c>
      <c r="AW42" s="217">
        <f t="shared" si="7"/>
        <v>7.9631232077344016E-3</v>
      </c>
      <c r="AX42" s="217">
        <f t="shared" si="6"/>
        <v>4.1294512472369371E-2</v>
      </c>
    </row>
    <row r="43" spans="2:50" ht="15.6">
      <c r="B43" s="216">
        <v>40695</v>
      </c>
      <c r="C43" s="198">
        <v>3042.4</v>
      </c>
      <c r="D43" s="198">
        <v>15579.5</v>
      </c>
      <c r="E43" s="198">
        <v>12280.2</v>
      </c>
      <c r="F43" s="198">
        <v>3299.3</v>
      </c>
      <c r="G43" s="200">
        <v>115893.39999999997</v>
      </c>
      <c r="H43" s="200">
        <v>516065.2</v>
      </c>
      <c r="I43" s="200">
        <v>410444</v>
      </c>
      <c r="J43" s="200">
        <v>105621.2</v>
      </c>
      <c r="M43" s="198">
        <v>3042.4</v>
      </c>
      <c r="N43" s="198">
        <v>15547.088058362315</v>
      </c>
      <c r="O43" s="198">
        <v>12233.15352069555</v>
      </c>
      <c r="P43" s="198">
        <v>3313.9345376667634</v>
      </c>
      <c r="Q43" s="200">
        <v>112802.43709085646</v>
      </c>
      <c r="R43" s="200">
        <v>494700.33296833962</v>
      </c>
      <c r="S43" s="200">
        <v>395838.18695612845</v>
      </c>
      <c r="T43" s="200">
        <v>98862.14601221116</v>
      </c>
      <c r="AE43" s="202">
        <v>100</v>
      </c>
      <c r="AG43" s="201">
        <f t="shared" si="5"/>
        <v>-5.3615797044592739E-3</v>
      </c>
      <c r="AH43" s="201">
        <f t="shared" si="5"/>
        <v>1.3287670142312358E-3</v>
      </c>
      <c r="AI43" s="201">
        <f t="shared" si="5"/>
        <v>-1.4938434439732973E-3</v>
      </c>
      <c r="AJ43" s="201">
        <f t="shared" si="5"/>
        <v>1.1887871577650477E-2</v>
      </c>
      <c r="AK43" s="217">
        <f t="shared" si="5"/>
        <v>-1.9583460784928786E-2</v>
      </c>
      <c r="AL43" s="217">
        <f t="shared" si="5"/>
        <v>-2.8745700814169051E-2</v>
      </c>
      <c r="AM43" s="217">
        <f t="shared" si="5"/>
        <v>-3.7123044584091103E-2</v>
      </c>
      <c r="AN43" s="217">
        <f t="shared" si="4"/>
        <v>6.3096934487474332E-3</v>
      </c>
      <c r="AQ43" s="201">
        <f t="shared" si="7"/>
        <v>-2.8359734287174199E-2</v>
      </c>
      <c r="AR43" s="201">
        <f t="shared" si="7"/>
        <v>-2.6725374639618993E-3</v>
      </c>
      <c r="AS43" s="201">
        <f t="shared" si="7"/>
        <v>-1.3946934807852585E-2</v>
      </c>
      <c r="AT43" s="201">
        <f t="shared" si="7"/>
        <v>4.1276948939902747E-2</v>
      </c>
      <c r="AU43" s="217">
        <f t="shared" si="7"/>
        <v>-4.7843443826732557E-2</v>
      </c>
      <c r="AV43" s="217">
        <f t="shared" si="7"/>
        <v>-2.9921485905897827E-2</v>
      </c>
      <c r="AW43" s="217">
        <f t="shared" si="7"/>
        <v>-4.5174075693243276E-2</v>
      </c>
      <c r="AX43" s="217">
        <f t="shared" si="6"/>
        <v>3.6364149667359014E-2</v>
      </c>
    </row>
    <row r="44" spans="2:50" ht="15.6">
      <c r="B44" s="216">
        <v>40787</v>
      </c>
      <c r="C44" s="198">
        <v>3005.1</v>
      </c>
      <c r="D44" s="198">
        <v>15479.3</v>
      </c>
      <c r="E44" s="198">
        <v>12172.7</v>
      </c>
      <c r="F44" s="198">
        <v>3306.6</v>
      </c>
      <c r="G44" s="200">
        <v>106311.20000000007</v>
      </c>
      <c r="H44" s="200">
        <v>461123.1</v>
      </c>
      <c r="I44" s="200">
        <v>376678.7</v>
      </c>
      <c r="J44" s="200">
        <v>84444.4</v>
      </c>
      <c r="M44" s="198">
        <v>3005.1</v>
      </c>
      <c r="N44" s="198">
        <v>15372.388081333449</v>
      </c>
      <c r="O44" s="198">
        <v>12084.332410062956</v>
      </c>
      <c r="P44" s="198">
        <v>3288.0556712704924</v>
      </c>
      <c r="Q44" s="200">
        <v>111073.40372835034</v>
      </c>
      <c r="R44" s="200">
        <v>494115.21923678491</v>
      </c>
      <c r="S44" s="200">
        <v>395792.41343526175</v>
      </c>
      <c r="T44" s="200">
        <v>98322.805801523165</v>
      </c>
      <c r="AE44" s="202">
        <v>100</v>
      </c>
      <c r="AG44" s="201">
        <f t="shared" si="5"/>
        <v>-1.2260057849066586E-2</v>
      </c>
      <c r="AH44" s="201">
        <f t="shared" si="5"/>
        <v>-1.1236829454690067E-2</v>
      </c>
      <c r="AI44" s="201">
        <f t="shared" si="5"/>
        <v>-1.2165392217209137E-2</v>
      </c>
      <c r="AJ44" s="201">
        <f t="shared" si="5"/>
        <v>-7.8091060949234681E-3</v>
      </c>
      <c r="AK44" s="217">
        <f t="shared" si="5"/>
        <v>-1.5327978783946539E-2</v>
      </c>
      <c r="AL44" s="217">
        <f t="shared" si="5"/>
        <v>-1.1827639735835227E-3</v>
      </c>
      <c r="AM44" s="217">
        <f t="shared" si="5"/>
        <v>-1.1563695059002566E-4</v>
      </c>
      <c r="AN44" s="217">
        <f t="shared" si="4"/>
        <v>-5.4554774748808432E-3</v>
      </c>
      <c r="AQ44" s="201">
        <f t="shared" si="7"/>
        <v>-3.494010726099106E-2</v>
      </c>
      <c r="AR44" s="201">
        <f t="shared" si="7"/>
        <v>-1.4634712501876979E-2</v>
      </c>
      <c r="AS44" s="201">
        <f t="shared" si="7"/>
        <v>-2.2298565530614267E-2</v>
      </c>
      <c r="AT44" s="201">
        <f t="shared" si="7"/>
        <v>1.4594486505219884E-2</v>
      </c>
      <c r="AU44" s="217">
        <f t="shared" si="7"/>
        <v>-4.8599827613038937E-2</v>
      </c>
      <c r="AV44" s="217">
        <f t="shared" si="7"/>
        <v>-1.4700108301750392E-2</v>
      </c>
      <c r="AW44" s="217">
        <f t="shared" si="7"/>
        <v>-2.3539631468023958E-2</v>
      </c>
      <c r="AX44" s="217">
        <f t="shared" si="6"/>
        <v>2.256285882846254E-2</v>
      </c>
    </row>
    <row r="45" spans="2:50" ht="15.6">
      <c r="B45" s="216">
        <v>40878</v>
      </c>
      <c r="C45" s="198">
        <v>3002.5</v>
      </c>
      <c r="D45" s="198">
        <v>15150.5</v>
      </c>
      <c r="E45" s="198">
        <v>11915.8</v>
      </c>
      <c r="F45" s="198">
        <v>3234.7</v>
      </c>
      <c r="G45" s="200">
        <v>110805.19999999995</v>
      </c>
      <c r="H45" s="200">
        <v>486599</v>
      </c>
      <c r="I45" s="200">
        <v>388886.3</v>
      </c>
      <c r="J45" s="200">
        <v>97712.7</v>
      </c>
      <c r="M45" s="198">
        <v>3002.5</v>
      </c>
      <c r="N45" s="198">
        <v>15130.474419498925</v>
      </c>
      <c r="O45" s="198">
        <v>11899.168407757492</v>
      </c>
      <c r="P45" s="198">
        <v>3231.3060117414338</v>
      </c>
      <c r="Q45" s="200">
        <v>110927.92767190951</v>
      </c>
      <c r="R45" s="200">
        <v>483282.60796271195</v>
      </c>
      <c r="S45" s="200">
        <v>386196.45556903596</v>
      </c>
      <c r="T45" s="200">
        <v>97086.152393675977</v>
      </c>
      <c r="AE45" s="202">
        <v>100</v>
      </c>
      <c r="AG45" s="201">
        <f t="shared" si="5"/>
        <v>-8.651958337492216E-4</v>
      </c>
      <c r="AH45" s="201">
        <f t="shared" si="5"/>
        <v>-1.5736895305699217E-2</v>
      </c>
      <c r="AI45" s="201">
        <f t="shared" si="5"/>
        <v>-1.5322650521535919E-2</v>
      </c>
      <c r="AJ45" s="201">
        <f t="shared" si="5"/>
        <v>-1.7259336581466944E-2</v>
      </c>
      <c r="AK45" s="217">
        <f t="shared" si="5"/>
        <v>-1.3097289860372063E-3</v>
      </c>
      <c r="AL45" s="217">
        <f t="shared" si="5"/>
        <v>-2.1923249582971982E-2</v>
      </c>
      <c r="AM45" s="217">
        <f t="shared" si="5"/>
        <v>-2.4244926230237995E-2</v>
      </c>
      <c r="AN45" s="217">
        <f t="shared" si="4"/>
        <v>-1.2577482891848346E-2</v>
      </c>
      <c r="AQ45" s="201">
        <f t="shared" si="7"/>
        <v>-3.7721940901224271E-2</v>
      </c>
      <c r="AR45" s="201">
        <f t="shared" si="7"/>
        <v>-2.612016797767247E-2</v>
      </c>
      <c r="AS45" s="201">
        <f t="shared" si="7"/>
        <v>-3.1755877834947044E-2</v>
      </c>
      <c r="AT45" s="201">
        <f t="shared" si="7"/>
        <v>-4.7888588854310132E-3</v>
      </c>
      <c r="AU45" s="217">
        <f t="shared" si="7"/>
        <v>-4.3290913742616066E-2</v>
      </c>
      <c r="AV45" s="217">
        <f t="shared" si="7"/>
        <v>-2.1546510251597151E-2</v>
      </c>
      <c r="AW45" s="217">
        <f t="shared" si="7"/>
        <v>-2.7246586519406146E-2</v>
      </c>
      <c r="AX45" s="217">
        <f t="shared" si="6"/>
        <v>1.8048413431899224E-3</v>
      </c>
    </row>
    <row r="46" spans="2:50" ht="15.6">
      <c r="B46" s="216">
        <v>40969</v>
      </c>
      <c r="C46" s="198">
        <v>3041.4</v>
      </c>
      <c r="D46" s="198">
        <v>14723.7</v>
      </c>
      <c r="E46" s="198">
        <v>11523.2</v>
      </c>
      <c r="F46" s="198">
        <v>3200.5</v>
      </c>
      <c r="G46" s="200">
        <v>113391.99999999994</v>
      </c>
      <c r="H46" s="200">
        <v>487508.7</v>
      </c>
      <c r="I46" s="200">
        <v>384852.8</v>
      </c>
      <c r="J46" s="200">
        <v>102655.9</v>
      </c>
      <c r="M46" s="198">
        <v>3041.4</v>
      </c>
      <c r="N46" s="198">
        <v>14882.247741317236</v>
      </c>
      <c r="O46" s="198">
        <v>11674.507027859707</v>
      </c>
      <c r="P46" s="198">
        <v>3207.7407134575301</v>
      </c>
      <c r="Q46" s="200">
        <v>111866.07593272887</v>
      </c>
      <c r="R46" s="200">
        <v>478937.84166676732</v>
      </c>
      <c r="S46" s="200">
        <v>383026.65513041319</v>
      </c>
      <c r="T46" s="200">
        <v>95911.186536354129</v>
      </c>
      <c r="AE46" s="202">
        <v>100</v>
      </c>
      <c r="AG46" s="201">
        <f t="shared" si="5"/>
        <v>1.2955870108243062E-2</v>
      </c>
      <c r="AH46" s="201">
        <f t="shared" si="5"/>
        <v>-1.640574322387367E-2</v>
      </c>
      <c r="AI46" s="201">
        <f t="shared" si="5"/>
        <v>-1.8880426950787621E-2</v>
      </c>
      <c r="AJ46" s="201">
        <f t="shared" si="5"/>
        <v>-7.2928092227340091E-3</v>
      </c>
      <c r="AK46" s="217">
        <f t="shared" si="5"/>
        <v>8.4572774458937516E-3</v>
      </c>
      <c r="AL46" s="217">
        <f t="shared" si="5"/>
        <v>-8.9901151507605359E-3</v>
      </c>
      <c r="AM46" s="217">
        <f t="shared" si="5"/>
        <v>-8.2077408865709467E-3</v>
      </c>
      <c r="AN46" s="217">
        <f t="shared" si="4"/>
        <v>-1.2102301186656006E-2</v>
      </c>
      <c r="AQ46" s="201">
        <f t="shared" si="7"/>
        <v>-5.6885052961945792E-3</v>
      </c>
      <c r="AR46" s="201">
        <f t="shared" si="7"/>
        <v>-4.1491067312881103E-2</v>
      </c>
      <c r="AS46" s="201">
        <f t="shared" si="7"/>
        <v>-4.709222177637451E-2</v>
      </c>
      <c r="AT46" s="201">
        <f t="shared" si="7"/>
        <v>-2.0537706396930977E-2</v>
      </c>
      <c r="AU46" s="217">
        <f t="shared" si="7"/>
        <v>-2.7721795290658102E-2</v>
      </c>
      <c r="AV46" s="217">
        <f t="shared" si="7"/>
        <v>-5.9692491067312337E-2</v>
      </c>
      <c r="AW46" s="217">
        <f t="shared" si="7"/>
        <v>-6.8287114057575149E-2</v>
      </c>
      <c r="AX46" s="217">
        <f t="shared" si="6"/>
        <v>-2.3727881551521834E-2</v>
      </c>
    </row>
    <row r="47" spans="2:50" ht="15.6">
      <c r="B47" s="216">
        <v>41061</v>
      </c>
      <c r="C47" s="198">
        <v>3038.1</v>
      </c>
      <c r="D47" s="198">
        <v>14720.3</v>
      </c>
      <c r="E47" s="198">
        <v>11579.8</v>
      </c>
      <c r="F47" s="198">
        <v>3140.5</v>
      </c>
      <c r="G47" s="200">
        <v>111311.5</v>
      </c>
      <c r="H47" s="200">
        <v>482255.1</v>
      </c>
      <c r="I47" s="200">
        <v>382213.8</v>
      </c>
      <c r="J47" s="200">
        <v>100041.3</v>
      </c>
      <c r="M47" s="198">
        <v>3038.1</v>
      </c>
      <c r="N47" s="198">
        <v>14689.21708806543</v>
      </c>
      <c r="O47" s="198">
        <v>11534.859878752219</v>
      </c>
      <c r="P47" s="198">
        <v>3154.357209313212</v>
      </c>
      <c r="Q47" s="200">
        <v>108373.89216612994</v>
      </c>
      <c r="R47" s="200">
        <v>462082.87965613778</v>
      </c>
      <c r="S47" s="200">
        <v>367634.33597849961</v>
      </c>
      <c r="T47" s="200">
        <v>94448.543677638139</v>
      </c>
      <c r="AE47" s="202">
        <v>100</v>
      </c>
      <c r="AG47" s="201">
        <f t="shared" si="5"/>
        <v>-1.0850266324718971E-3</v>
      </c>
      <c r="AH47" s="201">
        <f t="shared" si="5"/>
        <v>-1.2970530836944771E-2</v>
      </c>
      <c r="AI47" s="201">
        <f t="shared" si="5"/>
        <v>-1.196171699363735E-2</v>
      </c>
      <c r="AJ47" s="201">
        <f t="shared" si="5"/>
        <v>-1.6642088283618683E-2</v>
      </c>
      <c r="AK47" s="217">
        <f t="shared" si="5"/>
        <v>-3.1217540594692617E-2</v>
      </c>
      <c r="AL47" s="217">
        <f t="shared" si="5"/>
        <v>-3.5192378935796853E-2</v>
      </c>
      <c r="AM47" s="217">
        <f t="shared" si="5"/>
        <v>-4.0186026078714465E-2</v>
      </c>
      <c r="AN47" s="217">
        <f t="shared" si="4"/>
        <v>-1.5249971473990542E-2</v>
      </c>
      <c r="AQ47" s="201">
        <f t="shared" si="7"/>
        <v>-1.413357875361565E-3</v>
      </c>
      <c r="AR47" s="201">
        <f t="shared" si="7"/>
        <v>-5.5178884114923443E-2</v>
      </c>
      <c r="AS47" s="201">
        <f t="shared" si="7"/>
        <v>-5.7082063162371632E-2</v>
      </c>
      <c r="AT47" s="201">
        <f t="shared" si="7"/>
        <v>-4.815343409465922E-2</v>
      </c>
      <c r="AU47" s="217">
        <f t="shared" si="7"/>
        <v>-3.9259301828377668E-2</v>
      </c>
      <c r="AV47" s="217">
        <f t="shared" si="7"/>
        <v>-6.5933760578829714E-2</v>
      </c>
      <c r="AW47" s="217">
        <f t="shared" si="7"/>
        <v>-7.1250960384867446E-2</v>
      </c>
      <c r="AX47" s="217">
        <f t="shared" si="6"/>
        <v>-4.4644006959224436E-2</v>
      </c>
    </row>
    <row r="48" spans="2:50" ht="15.6">
      <c r="B48" s="216">
        <v>41153</v>
      </c>
      <c r="C48" s="198">
        <v>3106.8</v>
      </c>
      <c r="D48" s="198">
        <v>14560.9</v>
      </c>
      <c r="E48" s="198">
        <v>11473.6</v>
      </c>
      <c r="F48" s="198">
        <v>3087.3</v>
      </c>
      <c r="G48" s="200">
        <v>106513.70000000007</v>
      </c>
      <c r="H48" s="200">
        <v>428472.6</v>
      </c>
      <c r="I48" s="200">
        <v>349185.6</v>
      </c>
      <c r="J48" s="200">
        <v>79287</v>
      </c>
      <c r="M48" s="198">
        <v>3106.8</v>
      </c>
      <c r="N48" s="198">
        <v>14457.619841199779</v>
      </c>
      <c r="O48" s="198">
        <v>11387.469627253291</v>
      </c>
      <c r="P48" s="198">
        <v>3070.1502139464892</v>
      </c>
      <c r="Q48" s="200">
        <v>110293.84910848744</v>
      </c>
      <c r="R48" s="200">
        <v>461480.06736347417</v>
      </c>
      <c r="S48" s="200">
        <v>368278.24814626609</v>
      </c>
      <c r="T48" s="200">
        <v>93201.81921720806</v>
      </c>
      <c r="AE48" s="202">
        <v>100</v>
      </c>
      <c r="AG48" s="201">
        <f t="shared" si="5"/>
        <v>2.2612817221289605E-2</v>
      </c>
      <c r="AH48" s="201">
        <f t="shared" si="5"/>
        <v>-1.5766479961264679E-2</v>
      </c>
      <c r="AI48" s="201">
        <f t="shared" si="5"/>
        <v>-1.277781031136993E-2</v>
      </c>
      <c r="AJ48" s="201">
        <f t="shared" si="5"/>
        <v>-2.669545323468836E-2</v>
      </c>
      <c r="AK48" s="217">
        <f t="shared" si="5"/>
        <v>1.7716046770880345E-2</v>
      </c>
      <c r="AL48" s="217">
        <f t="shared" si="5"/>
        <v>-1.3045544840618595E-3</v>
      </c>
      <c r="AM48" s="217">
        <f t="shared" si="5"/>
        <v>1.7515017090354856E-3</v>
      </c>
      <c r="AN48" s="217">
        <f t="shared" si="4"/>
        <v>-1.320003900415101E-2</v>
      </c>
      <c r="AQ48" s="201">
        <f t="shared" si="7"/>
        <v>3.384246780473199E-2</v>
      </c>
      <c r="AR48" s="201">
        <f t="shared" si="7"/>
        <v>-5.9507230450710824E-2</v>
      </c>
      <c r="AS48" s="201">
        <f t="shared" si="7"/>
        <v>-5.7666634710360043E-2</v>
      </c>
      <c r="AT48" s="201">
        <f t="shared" si="7"/>
        <v>-6.6271827216296875E-2</v>
      </c>
      <c r="AU48" s="217">
        <f t="shared" si="7"/>
        <v>-7.0183733791884251E-3</v>
      </c>
      <c r="AV48" s="217">
        <f t="shared" si="7"/>
        <v>-6.6047655693988294E-2</v>
      </c>
      <c r="AW48" s="217">
        <f t="shared" si="7"/>
        <v>-6.9516656598310633E-2</v>
      </c>
      <c r="AX48" s="217">
        <f t="shared" si="6"/>
        <v>-5.2083405701953356E-2</v>
      </c>
    </row>
    <row r="49" spans="2:50" ht="15.6">
      <c r="B49" s="216">
        <v>41244</v>
      </c>
      <c r="C49" s="198">
        <v>3050.7</v>
      </c>
      <c r="D49" s="198">
        <v>14288.7</v>
      </c>
      <c r="E49" s="198">
        <v>11267.6</v>
      </c>
      <c r="F49" s="198">
        <v>3021.1</v>
      </c>
      <c r="G49" s="200">
        <v>109093.29999999999</v>
      </c>
      <c r="H49" s="200">
        <v>454809.7</v>
      </c>
      <c r="I49" s="200">
        <v>359720.5</v>
      </c>
      <c r="J49" s="200">
        <v>95089.2</v>
      </c>
      <c r="M49" s="198">
        <v>3050.7</v>
      </c>
      <c r="N49" s="198">
        <v>14267.321890842026</v>
      </c>
      <c r="O49" s="198">
        <v>11249.403385964855</v>
      </c>
      <c r="P49" s="198">
        <v>3017.918504877171</v>
      </c>
      <c r="Q49" s="200">
        <v>109106.3182675901</v>
      </c>
      <c r="R49" s="200">
        <v>449577.02830542368</v>
      </c>
      <c r="S49" s="200">
        <v>357023.74883488298</v>
      </c>
      <c r="T49" s="200">
        <v>92553.2794705407</v>
      </c>
      <c r="AE49" s="202">
        <v>100</v>
      </c>
      <c r="AG49" s="201">
        <f t="shared" si="5"/>
        <v>-1.8057164928543923E-2</v>
      </c>
      <c r="AH49" s="201">
        <f t="shared" si="5"/>
        <v>-1.316246743571603E-2</v>
      </c>
      <c r="AI49" s="201">
        <f t="shared" si="5"/>
        <v>-1.2124400398663249E-2</v>
      </c>
      <c r="AJ49" s="201">
        <f t="shared" si="5"/>
        <v>-1.7012753588423801E-2</v>
      </c>
      <c r="AK49" s="217">
        <f t="shared" si="5"/>
        <v>-1.0766972505685701E-2</v>
      </c>
      <c r="AL49" s="217">
        <f t="shared" si="5"/>
        <v>-2.579318133078834E-2</v>
      </c>
      <c r="AM49" s="217">
        <f t="shared" si="5"/>
        <v>-3.0559772042016653E-2</v>
      </c>
      <c r="AN49" s="217">
        <f t="shared" si="4"/>
        <v>-6.958445147470016E-3</v>
      </c>
      <c r="AQ49" s="201">
        <f t="shared" si="7"/>
        <v>1.6053288925895082E-2</v>
      </c>
      <c r="AR49" s="201">
        <f t="shared" si="7"/>
        <v>-5.7047287793206225E-2</v>
      </c>
      <c r="AS49" s="201">
        <f t="shared" si="7"/>
        <v>-5.4605918626131178E-2</v>
      </c>
      <c r="AT49" s="201">
        <f t="shared" si="7"/>
        <v>-6.6037542123490445E-2</v>
      </c>
      <c r="AU49" s="217">
        <f t="shared" si="7"/>
        <v>-1.6421558056210706E-2</v>
      </c>
      <c r="AV49" s="217">
        <f t="shared" si="7"/>
        <v>-6.9743001510803038E-2</v>
      </c>
      <c r="AW49" s="217">
        <f t="shared" si="7"/>
        <v>-7.5538514953921165E-2</v>
      </c>
      <c r="AX49" s="217">
        <f t="shared" si="6"/>
        <v>-4.6689180808761166E-2</v>
      </c>
    </row>
    <row r="50" spans="2:50" ht="15.6">
      <c r="B50" s="216">
        <v>41334</v>
      </c>
      <c r="C50" s="198">
        <v>3043.2</v>
      </c>
      <c r="D50" s="198">
        <v>13987</v>
      </c>
      <c r="E50" s="198">
        <v>11035.3</v>
      </c>
      <c r="F50" s="198">
        <v>2951.7</v>
      </c>
      <c r="G50" s="200">
        <v>108510.29999999993</v>
      </c>
      <c r="H50" s="200">
        <v>449449.9</v>
      </c>
      <c r="I50" s="200">
        <v>354823</v>
      </c>
      <c r="J50" s="200">
        <v>94626.9</v>
      </c>
      <c r="M50" s="198">
        <v>3043.2</v>
      </c>
      <c r="N50" s="198">
        <v>14143.824673763944</v>
      </c>
      <c r="O50" s="198">
        <v>11185.540470985638</v>
      </c>
      <c r="P50" s="198">
        <v>2958.2842027783063</v>
      </c>
      <c r="Q50" s="200">
        <v>108474.74269409543</v>
      </c>
      <c r="R50" s="200">
        <v>444558.23177690012</v>
      </c>
      <c r="S50" s="200">
        <v>353002.86344862019</v>
      </c>
      <c r="T50" s="200">
        <v>91555.368328279947</v>
      </c>
      <c r="AE50" s="202">
        <v>100</v>
      </c>
      <c r="AG50" s="201">
        <f t="shared" si="5"/>
        <v>-2.4584521585210295E-3</v>
      </c>
      <c r="AH50" s="201">
        <f t="shared" si="5"/>
        <v>-8.6559494502855827E-3</v>
      </c>
      <c r="AI50" s="201">
        <f t="shared" si="5"/>
        <v>-5.6770046186533918E-3</v>
      </c>
      <c r="AJ50" s="201">
        <f t="shared" si="5"/>
        <v>-1.9760077020798072E-2</v>
      </c>
      <c r="AK50" s="217">
        <f t="shared" si="5"/>
        <v>-5.7886251091865404E-3</v>
      </c>
      <c r="AL50" s="217">
        <f t="shared" si="5"/>
        <v>-1.1163374043911323E-2</v>
      </c>
      <c r="AM50" s="217">
        <f t="shared" si="5"/>
        <v>-1.1262235073673965E-2</v>
      </c>
      <c r="AN50" s="217">
        <f t="shared" si="4"/>
        <v>-1.0782018184221975E-2</v>
      </c>
      <c r="AQ50" s="201">
        <f t="shared" si="7"/>
        <v>5.9183270862095405E-4</v>
      </c>
      <c r="AR50" s="201">
        <f t="shared" si="7"/>
        <v>-4.9617711006330389E-2</v>
      </c>
      <c r="AS50" s="201">
        <f t="shared" si="7"/>
        <v>-4.188327230496447E-2</v>
      </c>
      <c r="AT50" s="201">
        <f t="shared" si="7"/>
        <v>-7.7767043212897957E-2</v>
      </c>
      <c r="AU50" s="217">
        <f t="shared" si="7"/>
        <v>-3.0316011448125124E-2</v>
      </c>
      <c r="AV50" s="217">
        <f t="shared" si="7"/>
        <v>-7.1783030904848943E-2</v>
      </c>
      <c r="AW50" s="217">
        <f t="shared" si="7"/>
        <v>-7.8385645697609418E-2</v>
      </c>
      <c r="AX50" s="217">
        <f t="shared" si="6"/>
        <v>-4.5415121690973503E-2</v>
      </c>
    </row>
    <row r="51" spans="2:50" ht="15.6">
      <c r="B51" s="216">
        <v>41426</v>
      </c>
      <c r="C51" s="198">
        <v>3088.4</v>
      </c>
      <c r="D51" s="198">
        <v>14072.2</v>
      </c>
      <c r="E51" s="198">
        <v>11127.1</v>
      </c>
      <c r="F51" s="198">
        <v>2945</v>
      </c>
      <c r="G51" s="200">
        <v>115426</v>
      </c>
      <c r="H51" s="200">
        <v>466223.6</v>
      </c>
      <c r="I51" s="200">
        <v>367525.3</v>
      </c>
      <c r="J51" s="200">
        <v>98698.4</v>
      </c>
      <c r="M51" s="198">
        <v>3088.4</v>
      </c>
      <c r="N51" s="198">
        <v>14041.251562128069</v>
      </c>
      <c r="O51" s="198">
        <v>11083.290509480332</v>
      </c>
      <c r="P51" s="198">
        <v>2957.9610526477381</v>
      </c>
      <c r="Q51" s="200">
        <v>112332.08128284714</v>
      </c>
      <c r="R51" s="200">
        <v>443847.9459974062</v>
      </c>
      <c r="S51" s="200">
        <v>352964.03578832292</v>
      </c>
      <c r="T51" s="200">
        <v>90883.910209083289</v>
      </c>
      <c r="AE51" s="202">
        <v>100</v>
      </c>
      <c r="AG51" s="201">
        <f t="shared" si="5"/>
        <v>1.485278654048372E-2</v>
      </c>
      <c r="AH51" s="201">
        <f t="shared" si="5"/>
        <v>-7.2521481283731593E-3</v>
      </c>
      <c r="AI51" s="201">
        <f t="shared" si="5"/>
        <v>-9.1412624870951253E-3</v>
      </c>
      <c r="AJ51" s="201">
        <f t="shared" si="5"/>
        <v>-1.092356610851164E-4</v>
      </c>
      <c r="AK51" s="217">
        <f t="shared" si="5"/>
        <v>3.5559785558833878E-2</v>
      </c>
      <c r="AL51" s="217">
        <f t="shared" si="5"/>
        <v>-1.5977339496220377E-3</v>
      </c>
      <c r="AM51" s="217">
        <f t="shared" si="5"/>
        <v>-1.099924797152152E-4</v>
      </c>
      <c r="AN51" s="217">
        <f t="shared" si="4"/>
        <v>-7.3339022217581151E-3</v>
      </c>
      <c r="AQ51" s="201">
        <f t="shared" si="7"/>
        <v>1.6556400381817715E-2</v>
      </c>
      <c r="AR51" s="201">
        <f t="shared" si="7"/>
        <v>-4.4111644756330448E-2</v>
      </c>
      <c r="AS51" s="201">
        <f t="shared" si="7"/>
        <v>-3.9148231883050388E-2</v>
      </c>
      <c r="AT51" s="201">
        <f t="shared" si="7"/>
        <v>-6.2261863078035606E-2</v>
      </c>
      <c r="AU51" s="217">
        <f t="shared" si="7"/>
        <v>3.6523456319623282E-2</v>
      </c>
      <c r="AV51" s="217">
        <f t="shared" si="7"/>
        <v>-3.9462474074566933E-2</v>
      </c>
      <c r="AW51" s="217">
        <f t="shared" si="7"/>
        <v>-3.9904597461306368E-2</v>
      </c>
      <c r="AX51" s="217">
        <f t="shared" si="6"/>
        <v>-3.7741539781929068E-2</v>
      </c>
    </row>
    <row r="52" spans="2:50" ht="15.6">
      <c r="B52" s="216">
        <v>41518</v>
      </c>
      <c r="C52" s="198">
        <v>3106.2</v>
      </c>
      <c r="D52" s="198">
        <v>14123.9</v>
      </c>
      <c r="E52" s="198">
        <v>11180.6</v>
      </c>
      <c r="F52" s="198">
        <v>2943.2</v>
      </c>
      <c r="G52" s="200">
        <v>107959.90000000002</v>
      </c>
      <c r="H52" s="200">
        <v>411779</v>
      </c>
      <c r="I52" s="200">
        <v>334605.40000000002</v>
      </c>
      <c r="J52" s="200">
        <v>77173.600000000006</v>
      </c>
      <c r="M52" s="198">
        <v>3106.2</v>
      </c>
      <c r="N52" s="198">
        <v>14021.302809061655</v>
      </c>
      <c r="O52" s="198">
        <v>11094.307826065533</v>
      </c>
      <c r="P52" s="198">
        <v>2926.9949829961224</v>
      </c>
      <c r="Q52" s="200">
        <v>111026.47496856634</v>
      </c>
      <c r="R52" s="200">
        <v>444505.65590096248</v>
      </c>
      <c r="S52" s="200">
        <v>353683.21280564473</v>
      </c>
      <c r="T52" s="200">
        <v>90822.443095317736</v>
      </c>
      <c r="AE52" s="202">
        <v>100</v>
      </c>
      <c r="AG52" s="201">
        <f t="shared" si="5"/>
        <v>5.7635021370288086E-3</v>
      </c>
      <c r="AH52" s="201">
        <f t="shared" si="5"/>
        <v>-1.4207247109095933E-3</v>
      </c>
      <c r="AI52" s="201">
        <f t="shared" si="5"/>
        <v>9.9404744247899579E-4</v>
      </c>
      <c r="AJ52" s="201">
        <f t="shared" si="5"/>
        <v>-1.0468721223999E-2</v>
      </c>
      <c r="AK52" s="217">
        <f t="shared" si="5"/>
        <v>-1.1622737684289342E-2</v>
      </c>
      <c r="AL52" s="217">
        <f t="shared" si="5"/>
        <v>1.4818360870823E-3</v>
      </c>
      <c r="AM52" s="217">
        <f t="shared" si="5"/>
        <v>2.037536248461036E-3</v>
      </c>
      <c r="AN52" s="217">
        <f t="shared" si="4"/>
        <v>-6.763255852895167E-4</v>
      </c>
      <c r="AQ52" s="201">
        <f t="shared" si="7"/>
        <v>-1.9312475859412093E-4</v>
      </c>
      <c r="AR52" s="201">
        <f t="shared" si="7"/>
        <v>-3.017903617127593E-2</v>
      </c>
      <c r="AS52" s="201">
        <f t="shared" si="7"/>
        <v>-2.5744244400542016E-2</v>
      </c>
      <c r="AT52" s="201">
        <f t="shared" si="7"/>
        <v>-4.6628086892969822E-2</v>
      </c>
      <c r="AU52" s="217">
        <f t="shared" si="7"/>
        <v>6.6424906375175397E-3</v>
      </c>
      <c r="AV52" s="217">
        <f t="shared" si="7"/>
        <v>-3.6782545255941046E-2</v>
      </c>
      <c r="AW52" s="217">
        <f t="shared" si="7"/>
        <v>-3.9630457172221578E-2</v>
      </c>
      <c r="AX52" s="217">
        <f t="shared" si="6"/>
        <v>-2.5529288396669125E-2</v>
      </c>
    </row>
    <row r="53" spans="2:50" ht="15.6">
      <c r="B53" s="216">
        <v>41609</v>
      </c>
      <c r="C53" s="198">
        <v>3041.8</v>
      </c>
      <c r="D53" s="198">
        <v>14093.4</v>
      </c>
      <c r="E53" s="198">
        <v>11184</v>
      </c>
      <c r="F53" s="198">
        <v>2909.4</v>
      </c>
      <c r="G53" s="200">
        <v>111588.09999999998</v>
      </c>
      <c r="H53" s="200">
        <v>456445.5</v>
      </c>
      <c r="I53" s="200">
        <v>362936.8</v>
      </c>
      <c r="J53" s="200">
        <v>93508.7</v>
      </c>
      <c r="M53" s="198">
        <v>3041.8</v>
      </c>
      <c r="N53" s="198">
        <v>14070.438085575033</v>
      </c>
      <c r="O53" s="198">
        <v>11164.120074042832</v>
      </c>
      <c r="P53" s="198">
        <v>2906.3180115322007</v>
      </c>
      <c r="Q53" s="200">
        <v>110645.73808477607</v>
      </c>
      <c r="R53" s="200">
        <v>450676.50938953046</v>
      </c>
      <c r="S53" s="200">
        <v>360232.73165524501</v>
      </c>
      <c r="T53" s="200">
        <v>90443.777734285439</v>
      </c>
      <c r="AE53" s="202">
        <v>100</v>
      </c>
      <c r="AG53" s="201">
        <f t="shared" si="5"/>
        <v>-2.0732728092202612E-2</v>
      </c>
      <c r="AH53" s="201">
        <f t="shared" si="5"/>
        <v>3.5043303166966133E-3</v>
      </c>
      <c r="AI53" s="201">
        <f t="shared" si="5"/>
        <v>6.292618617745438E-3</v>
      </c>
      <c r="AJ53" s="201">
        <f t="shared" si="5"/>
        <v>-7.0642319457467906E-3</v>
      </c>
      <c r="AK53" s="217">
        <f t="shared" si="5"/>
        <v>-3.4292440960417281E-3</v>
      </c>
      <c r="AL53" s="217">
        <f t="shared" si="5"/>
        <v>1.3882508370023805E-2</v>
      </c>
      <c r="AM53" s="217">
        <f t="shared" si="5"/>
        <v>1.8518037080825112E-2</v>
      </c>
      <c r="AN53" s="217">
        <f t="shared" si="4"/>
        <v>-4.1692928325534062E-3</v>
      </c>
      <c r="AQ53" s="201">
        <f t="shared" si="7"/>
        <v>-2.9173632281114248E-3</v>
      </c>
      <c r="AR53" s="201">
        <f t="shared" si="7"/>
        <v>-1.3799632949570539E-2</v>
      </c>
      <c r="AS53" s="201">
        <f t="shared" si="7"/>
        <v>-7.5811408832956451E-3</v>
      </c>
      <c r="AT53" s="201">
        <f t="shared" si="7"/>
        <v>-3.6979293232940469E-2</v>
      </c>
      <c r="AU53" s="217">
        <f t="shared" si="7"/>
        <v>1.4109355366665799E-2</v>
      </c>
      <c r="AV53" s="217">
        <f t="shared" si="7"/>
        <v>2.4455899987840812E-3</v>
      </c>
      <c r="AW53" s="217">
        <f t="shared" si="7"/>
        <v>8.9881494741856915E-3</v>
      </c>
      <c r="AX53" s="217">
        <f t="shared" si="6"/>
        <v>-2.2792295943729446E-2</v>
      </c>
    </row>
    <row r="54" spans="2:50" ht="15.6">
      <c r="B54" s="216">
        <v>41699</v>
      </c>
      <c r="C54" s="198">
        <v>3021.1</v>
      </c>
      <c r="D54" s="198">
        <v>13929.5</v>
      </c>
      <c r="E54" s="198">
        <v>11008.9</v>
      </c>
      <c r="F54" s="198">
        <v>2920.5</v>
      </c>
      <c r="G54" s="200">
        <v>109979.90000000002</v>
      </c>
      <c r="H54" s="200">
        <v>454225.5</v>
      </c>
      <c r="I54" s="200">
        <v>358462.3</v>
      </c>
      <c r="J54" s="200">
        <v>95763.199999999997</v>
      </c>
      <c r="M54" s="198">
        <v>3021.1</v>
      </c>
      <c r="N54" s="198">
        <v>14090.717700900395</v>
      </c>
      <c r="O54" s="198">
        <v>11163.821501462071</v>
      </c>
      <c r="P54" s="198">
        <v>2926.8961994383249</v>
      </c>
      <c r="Q54" s="200">
        <v>110764.71905725359</v>
      </c>
      <c r="R54" s="200">
        <v>447197.15148754371</v>
      </c>
      <c r="S54" s="200">
        <v>356646.62322724954</v>
      </c>
      <c r="T54" s="200">
        <v>90550.528260294188</v>
      </c>
      <c r="AE54" s="202">
        <v>100</v>
      </c>
      <c r="AG54" s="201">
        <f t="shared" si="5"/>
        <v>-6.8051811427445319E-3</v>
      </c>
      <c r="AH54" s="201">
        <f t="shared" si="5"/>
        <v>1.4412923891937712E-3</v>
      </c>
      <c r="AI54" s="201">
        <f t="shared" si="5"/>
        <v>-2.6743942091345119E-5</v>
      </c>
      <c r="AJ54" s="201">
        <f t="shared" si="5"/>
        <v>7.0805011098133974E-3</v>
      </c>
      <c r="AK54" s="217">
        <f t="shared" si="5"/>
        <v>1.0753326294987708E-3</v>
      </c>
      <c r="AL54" s="217">
        <f t="shared" si="5"/>
        <v>-7.7203001032819518E-3</v>
      </c>
      <c r="AM54" s="217">
        <f t="shared" si="5"/>
        <v>-9.9549766383458804E-3</v>
      </c>
      <c r="AN54" s="217">
        <f t="shared" si="4"/>
        <v>1.1802970716501271E-3</v>
      </c>
      <c r="AQ54" s="201">
        <f t="shared" si="7"/>
        <v>-7.2620925341745357E-3</v>
      </c>
      <c r="AR54" s="201">
        <f t="shared" si="7"/>
        <v>-3.7547816158990388E-3</v>
      </c>
      <c r="AS54" s="201">
        <f t="shared" si="7"/>
        <v>-1.9417004998465437E-3</v>
      </c>
      <c r="AT54" s="201">
        <f t="shared" si="7"/>
        <v>-1.0610205507132542E-2</v>
      </c>
      <c r="AU54" s="217">
        <f t="shared" si="7"/>
        <v>2.1110687209611623E-2</v>
      </c>
      <c r="AV54" s="217">
        <f t="shared" si="7"/>
        <v>5.9360495926390477E-3</v>
      </c>
      <c r="AW54" s="217">
        <f t="shared" si="7"/>
        <v>1.0322181930854768E-2</v>
      </c>
      <c r="AX54" s="217">
        <f t="shared" si="6"/>
        <v>-1.0975217361179901E-2</v>
      </c>
    </row>
    <row r="55" spans="2:50" ht="15.6">
      <c r="B55" s="216">
        <v>41791</v>
      </c>
      <c r="C55" s="198">
        <v>3035.6</v>
      </c>
      <c r="D55" s="198">
        <v>14317.5</v>
      </c>
      <c r="E55" s="198">
        <v>11388</v>
      </c>
      <c r="F55" s="198">
        <v>2929.5</v>
      </c>
      <c r="G55" s="200">
        <v>112042.09999999998</v>
      </c>
      <c r="H55" s="200">
        <v>465741.6</v>
      </c>
      <c r="I55" s="200">
        <v>369247.3</v>
      </c>
      <c r="J55" s="200">
        <v>96494.3</v>
      </c>
      <c r="M55" s="198">
        <v>3035.6</v>
      </c>
      <c r="N55" s="198">
        <v>14284.685179846399</v>
      </c>
      <c r="O55" s="198">
        <v>11342.282702385382</v>
      </c>
      <c r="P55" s="198">
        <v>2942.4024774610166</v>
      </c>
      <c r="Q55" s="200">
        <v>109503.18239183298</v>
      </c>
      <c r="R55" s="200">
        <v>445208.85663112078</v>
      </c>
      <c r="S55" s="200">
        <v>354697.59478297085</v>
      </c>
      <c r="T55" s="200">
        <v>90511.261848149938</v>
      </c>
      <c r="AE55" s="202">
        <v>100</v>
      </c>
      <c r="AG55" s="201">
        <f t="shared" si="5"/>
        <v>4.7995763132633318E-3</v>
      </c>
      <c r="AH55" s="201">
        <f t="shared" si="5"/>
        <v>1.3765620961493585E-2</v>
      </c>
      <c r="AI55" s="201">
        <f t="shared" si="5"/>
        <v>1.5985673086938768E-2</v>
      </c>
      <c r="AJ55" s="201">
        <f t="shared" si="5"/>
        <v>5.297857172272602E-3</v>
      </c>
      <c r="AK55" s="217">
        <f t="shared" si="5"/>
        <v>-1.1389336569964437E-2</v>
      </c>
      <c r="AL55" s="217">
        <f t="shared" si="5"/>
        <v>-4.4461259420126575E-3</v>
      </c>
      <c r="AM55" s="217">
        <f t="shared" si="5"/>
        <v>-5.4648728386720302E-3</v>
      </c>
      <c r="AN55" s="217">
        <f t="shared" si="4"/>
        <v>-4.3364089529518424E-4</v>
      </c>
      <c r="AQ55" s="201">
        <f t="shared" si="7"/>
        <v>-1.7096231058153166E-2</v>
      </c>
      <c r="AR55" s="201">
        <f t="shared" si="7"/>
        <v>1.7337031292489424E-2</v>
      </c>
      <c r="AS55" s="201">
        <f t="shared" si="7"/>
        <v>2.3367806941766656E-2</v>
      </c>
      <c r="AT55" s="201">
        <f t="shared" si="7"/>
        <v>-5.2598985956203714E-3</v>
      </c>
      <c r="AU55" s="217">
        <f t="shared" si="7"/>
        <v>-2.5183356871053775E-2</v>
      </c>
      <c r="AV55" s="217">
        <f t="shared" si="7"/>
        <v>3.0661640906242127E-3</v>
      </c>
      <c r="AW55" s="217">
        <f t="shared" si="7"/>
        <v>4.9114323808547855E-3</v>
      </c>
      <c r="AX55" s="217">
        <f t="shared" si="6"/>
        <v>-4.1002676939851934E-3</v>
      </c>
    </row>
    <row r="56" spans="2:50" ht="15.6">
      <c r="B56" s="216">
        <v>41883</v>
      </c>
      <c r="C56" s="198">
        <v>3090.9</v>
      </c>
      <c r="D56" s="198">
        <v>14413.1</v>
      </c>
      <c r="E56" s="198">
        <v>11487.6</v>
      </c>
      <c r="F56" s="198">
        <v>2925.6</v>
      </c>
      <c r="G56" s="200">
        <v>106758.5</v>
      </c>
      <c r="H56" s="200">
        <v>421388.9</v>
      </c>
      <c r="I56" s="200">
        <v>345798.40000000002</v>
      </c>
      <c r="J56" s="200">
        <v>75590.5</v>
      </c>
      <c r="M56" s="198">
        <v>3090.9</v>
      </c>
      <c r="N56" s="198">
        <v>14305.667954860786</v>
      </c>
      <c r="O56" s="198">
        <v>11396.038913894425</v>
      </c>
      <c r="P56" s="198">
        <v>2909.6290409663611</v>
      </c>
      <c r="Q56" s="200">
        <v>110104.63476114529</v>
      </c>
      <c r="R56" s="200">
        <v>455174.56167023012</v>
      </c>
      <c r="S56" s="200">
        <v>364864.89362251037</v>
      </c>
      <c r="T56" s="200">
        <v>90309.668047719722</v>
      </c>
      <c r="AE56" s="202">
        <v>100</v>
      </c>
      <c r="AG56" s="201">
        <f t="shared" si="5"/>
        <v>1.8217156410594404E-2</v>
      </c>
      <c r="AH56" s="201">
        <f t="shared" si="5"/>
        <v>1.468900066764478E-3</v>
      </c>
      <c r="AI56" s="201">
        <f t="shared" si="5"/>
        <v>4.739452623389262E-3</v>
      </c>
      <c r="AJ56" s="201">
        <f t="shared" si="5"/>
        <v>-1.1138325482561329E-2</v>
      </c>
      <c r="AK56" s="217">
        <f t="shared" si="5"/>
        <v>5.49255607165966E-3</v>
      </c>
      <c r="AL56" s="217">
        <f t="shared" si="5"/>
        <v>2.2384336903177315E-2</v>
      </c>
      <c r="AM56" s="217">
        <f t="shared" si="5"/>
        <v>2.8664696319016691E-2</v>
      </c>
      <c r="AN56" s="217">
        <f t="shared" si="4"/>
        <v>-2.2272786426116298E-3</v>
      </c>
      <c r="AQ56" s="201">
        <f t="shared" si="7"/>
        <v>-4.9256326057561806E-3</v>
      </c>
      <c r="AR56" s="201">
        <f t="shared" si="7"/>
        <v>2.0280936063612476E-2</v>
      </c>
      <c r="AS56" s="201">
        <f t="shared" si="7"/>
        <v>2.719692770016624E-2</v>
      </c>
      <c r="AT56" s="201">
        <f t="shared" si="7"/>
        <v>-5.9330276036159146E-3</v>
      </c>
      <c r="AU56" s="217">
        <f t="shared" si="7"/>
        <v>-8.3028863852701029E-3</v>
      </c>
      <c r="AV56" s="217">
        <f t="shared" si="7"/>
        <v>2.4001732323614577E-2</v>
      </c>
      <c r="AW56" s="217">
        <f t="shared" si="7"/>
        <v>3.161496054100299E-2</v>
      </c>
      <c r="AX56" s="217">
        <f t="shared" si="6"/>
        <v>-5.6459067838535715E-3</v>
      </c>
    </row>
    <row r="57" spans="2:50" ht="15.6">
      <c r="B57" s="216">
        <v>41974</v>
      </c>
      <c r="C57" s="198">
        <v>3086</v>
      </c>
      <c r="D57" s="198">
        <v>14483.1</v>
      </c>
      <c r="E57" s="198">
        <v>11555.5</v>
      </c>
      <c r="F57" s="198">
        <v>2927.5</v>
      </c>
      <c r="G57" s="200">
        <v>112527.49999999994</v>
      </c>
      <c r="H57" s="200">
        <v>472538.7</v>
      </c>
      <c r="I57" s="200">
        <v>377128.2</v>
      </c>
      <c r="J57" s="200">
        <v>95410.5</v>
      </c>
      <c r="M57" s="198">
        <v>3086</v>
      </c>
      <c r="N57" s="198">
        <v>14458.354656239602</v>
      </c>
      <c r="O57" s="198">
        <v>11534.008150278563</v>
      </c>
      <c r="P57" s="198">
        <v>2924.3465059610394</v>
      </c>
      <c r="Q57" s="200">
        <v>110756.71197684959</v>
      </c>
      <c r="R57" s="200">
        <v>465360.20409392915</v>
      </c>
      <c r="S57" s="200">
        <v>374427.27888261445</v>
      </c>
      <c r="T57" s="200">
        <v>90932.925211314665</v>
      </c>
      <c r="AE57" s="202">
        <v>100</v>
      </c>
      <c r="AG57" s="201">
        <f t="shared" si="5"/>
        <v>-1.5852987802905671E-3</v>
      </c>
      <c r="AH57" s="201">
        <f t="shared" si="5"/>
        <v>1.0673161285484456E-2</v>
      </c>
      <c r="AI57" s="201">
        <f t="shared" si="5"/>
        <v>1.2106771258557414E-2</v>
      </c>
      <c r="AJ57" s="201">
        <f t="shared" si="5"/>
        <v>5.0581929130697478E-3</v>
      </c>
      <c r="AK57" s="217">
        <f t="shared" si="5"/>
        <v>5.9223412086046867E-3</v>
      </c>
      <c r="AL57" s="217">
        <f t="shared" si="5"/>
        <v>2.2377442153892702E-2</v>
      </c>
      <c r="AM57" s="217">
        <f t="shared" si="5"/>
        <v>2.6208016795382205E-2</v>
      </c>
      <c r="AN57" s="217">
        <f t="shared" si="4"/>
        <v>6.9013337892640525E-3</v>
      </c>
      <c r="AQ57" s="201">
        <f t="shared" si="7"/>
        <v>1.4530869879676445E-2</v>
      </c>
      <c r="AR57" s="201">
        <f t="shared" si="7"/>
        <v>2.7569615693932015E-2</v>
      </c>
      <c r="AS57" s="201">
        <f t="shared" si="7"/>
        <v>3.313186115722111E-2</v>
      </c>
      <c r="AT57" s="201">
        <f t="shared" si="7"/>
        <v>6.2032077554150522E-3</v>
      </c>
      <c r="AU57" s="217">
        <f t="shared" si="7"/>
        <v>1.002965807761047E-3</v>
      </c>
      <c r="AV57" s="217">
        <f t="shared" si="7"/>
        <v>3.2581451214949375E-2</v>
      </c>
      <c r="AW57" s="217">
        <f t="shared" si="7"/>
        <v>3.9403824194837789E-2</v>
      </c>
      <c r="AX57" s="217">
        <f t="shared" si="6"/>
        <v>5.4083043552901611E-3</v>
      </c>
    </row>
    <row r="58" spans="2:50" ht="15.6">
      <c r="B58" s="216">
        <v>42064</v>
      </c>
      <c r="C58" s="198">
        <v>3060.9</v>
      </c>
      <c r="D58" s="198">
        <v>14393.9</v>
      </c>
      <c r="E58" s="198">
        <v>11437.2</v>
      </c>
      <c r="F58" s="198">
        <v>2956.7</v>
      </c>
      <c r="G58" s="200">
        <v>108397.60000000003</v>
      </c>
      <c r="H58" s="200">
        <v>465490.7</v>
      </c>
      <c r="I58" s="200">
        <v>370533.1</v>
      </c>
      <c r="J58" s="200">
        <v>94957.6</v>
      </c>
      <c r="M58" s="198">
        <v>3060.9</v>
      </c>
      <c r="N58" s="198">
        <v>14565.092513230884</v>
      </c>
      <c r="O58" s="198">
        <v>11602.022934321089</v>
      </c>
      <c r="P58" s="198">
        <v>2963.0695789097958</v>
      </c>
      <c r="Q58" s="200">
        <v>108918.87923825743</v>
      </c>
      <c r="R58" s="200">
        <v>459758.87960689649</v>
      </c>
      <c r="S58" s="200">
        <v>368717.33526597009</v>
      </c>
      <c r="T58" s="200">
        <v>91041.544340926383</v>
      </c>
      <c r="AE58" s="202">
        <v>100</v>
      </c>
      <c r="AG58" s="201">
        <f t="shared" si="5"/>
        <v>-8.133506156837278E-3</v>
      </c>
      <c r="AH58" s="201">
        <f t="shared" si="5"/>
        <v>7.3824345528290536E-3</v>
      </c>
      <c r="AI58" s="201">
        <f t="shared" si="5"/>
        <v>5.8968905827314622E-3</v>
      </c>
      <c r="AJ58" s="201">
        <f t="shared" si="5"/>
        <v>1.3241615817353614E-2</v>
      </c>
      <c r="AK58" s="217">
        <f t="shared" si="5"/>
        <v>-1.6593420893320721E-2</v>
      </c>
      <c r="AL58" s="217">
        <f t="shared" si="5"/>
        <v>-1.2036535221009337E-2</v>
      </c>
      <c r="AM58" s="217">
        <f t="shared" si="5"/>
        <v>-1.5249806674567878E-2</v>
      </c>
      <c r="AN58" s="217">
        <f t="shared" si="4"/>
        <v>1.1944972556343636E-3</v>
      </c>
      <c r="AQ58" s="201">
        <f t="shared" si="7"/>
        <v>1.3174009466750514E-2</v>
      </c>
      <c r="AR58" s="201">
        <f t="shared" si="7"/>
        <v>3.3665766528001351E-2</v>
      </c>
      <c r="AS58" s="201">
        <f t="shared" si="7"/>
        <v>3.9251920393176265E-2</v>
      </c>
      <c r="AT58" s="201">
        <f t="shared" si="7"/>
        <v>1.2358955359746959E-2</v>
      </c>
      <c r="AU58" s="217">
        <f t="shared" si="7"/>
        <v>-1.6664510456999015E-2</v>
      </c>
      <c r="AV58" s="217">
        <f t="shared" si="7"/>
        <v>2.8089910853787536E-2</v>
      </c>
      <c r="AW58" s="217">
        <f t="shared" si="7"/>
        <v>3.3845019839229717E-2</v>
      </c>
      <c r="AX58" s="217">
        <f t="shared" si="6"/>
        <v>5.4225645069758688E-3</v>
      </c>
    </row>
    <row r="59" spans="2:50" ht="15.6">
      <c r="B59" s="216">
        <v>42156</v>
      </c>
      <c r="C59" s="198">
        <v>3104.3</v>
      </c>
      <c r="D59" s="198">
        <v>14762.3</v>
      </c>
      <c r="E59" s="198">
        <v>11806</v>
      </c>
      <c r="F59" s="198">
        <v>2956.3</v>
      </c>
      <c r="G59" s="200">
        <v>110466.09999999998</v>
      </c>
      <c r="H59" s="200">
        <v>486306.9</v>
      </c>
      <c r="I59" s="200">
        <v>388585.1</v>
      </c>
      <c r="J59" s="200">
        <v>97721.8</v>
      </c>
      <c r="M59" s="198">
        <v>3104.3</v>
      </c>
      <c r="N59" s="198">
        <v>14728.260652095123</v>
      </c>
      <c r="O59" s="198">
        <v>11758.884575002838</v>
      </c>
      <c r="P59" s="198">
        <v>2969.376077092285</v>
      </c>
      <c r="Q59" s="200">
        <v>108065.62042077283</v>
      </c>
      <c r="R59" s="200">
        <v>465742.67247325485</v>
      </c>
      <c r="S59" s="200">
        <v>374036.23330898309</v>
      </c>
      <c r="T59" s="200">
        <v>91706.439164271767</v>
      </c>
      <c r="AE59" s="202">
        <v>100</v>
      </c>
      <c r="AG59" s="201">
        <f t="shared" si="5"/>
        <v>1.4178836289980179E-2</v>
      </c>
      <c r="AH59" s="201">
        <f t="shared" si="5"/>
        <v>1.1202684687104947E-2</v>
      </c>
      <c r="AI59" s="201">
        <f t="shared" si="5"/>
        <v>1.3520197431925451E-2</v>
      </c>
      <c r="AJ59" s="201">
        <f t="shared" si="5"/>
        <v>2.1283665518274653E-3</v>
      </c>
      <c r="AK59" s="217">
        <f t="shared" si="5"/>
        <v>-7.8338927415707582E-3</v>
      </c>
      <c r="AL59" s="217">
        <f t="shared" si="5"/>
        <v>1.3015067531647606E-2</v>
      </c>
      <c r="AM59" s="217">
        <f t="shared" si="5"/>
        <v>1.4425408122393568E-2</v>
      </c>
      <c r="AN59" s="217">
        <f t="shared" si="4"/>
        <v>7.3032023803938362E-3</v>
      </c>
      <c r="AQ59" s="201">
        <f t="shared" si="7"/>
        <v>2.2631440242456335E-2</v>
      </c>
      <c r="AR59" s="201">
        <f t="shared" si="7"/>
        <v>3.1052520000548922E-2</v>
      </c>
      <c r="AS59" s="201">
        <f t="shared" si="7"/>
        <v>3.672998492004087E-2</v>
      </c>
      <c r="AT59" s="201">
        <f t="shared" si="7"/>
        <v>9.1672025964795179E-3</v>
      </c>
      <c r="AU59" s="217">
        <f t="shared" si="7"/>
        <v>-1.3128038287655852E-2</v>
      </c>
      <c r="AV59" s="217">
        <f t="shared" si="7"/>
        <v>4.6121759565864728E-2</v>
      </c>
      <c r="AW59" s="217">
        <f t="shared" si="7"/>
        <v>5.4521481990440268E-2</v>
      </c>
      <c r="AX59" s="217">
        <f t="shared" si="6"/>
        <v>1.3204735982213611E-2</v>
      </c>
    </row>
    <row r="60" spans="2:50" ht="15.6">
      <c r="B60" s="216">
        <v>42248</v>
      </c>
      <c r="C60" s="198">
        <v>3099.8</v>
      </c>
      <c r="D60" s="198">
        <v>14948.9</v>
      </c>
      <c r="E60" s="198">
        <v>11962.5</v>
      </c>
      <c r="F60" s="198">
        <v>2986.4</v>
      </c>
      <c r="G60" s="200">
        <v>104225.39999999997</v>
      </c>
      <c r="H60" s="200">
        <v>445115.3</v>
      </c>
      <c r="I60" s="200">
        <v>366442</v>
      </c>
      <c r="J60" s="200">
        <v>78673.3</v>
      </c>
      <c r="M60" s="198">
        <v>3099.8</v>
      </c>
      <c r="N60" s="198">
        <v>14834.126889707106</v>
      </c>
      <c r="O60" s="198">
        <v>11863.929029846257</v>
      </c>
      <c r="P60" s="198">
        <v>2970.1978598608484</v>
      </c>
      <c r="Q60" s="200">
        <v>108004.74243949584</v>
      </c>
      <c r="R60" s="200">
        <v>478111.5678317456</v>
      </c>
      <c r="S60" s="200">
        <v>385500.37325117202</v>
      </c>
      <c r="T60" s="200">
        <v>92611.194580573589</v>
      </c>
      <c r="AE60" s="202">
        <v>100</v>
      </c>
      <c r="AG60" s="201">
        <f t="shared" si="5"/>
        <v>-1.4496021647392165E-3</v>
      </c>
      <c r="AH60" s="201">
        <f t="shared" si="5"/>
        <v>7.1879660546965152E-3</v>
      </c>
      <c r="AI60" s="201">
        <f t="shared" si="5"/>
        <v>8.9331989078900165E-3</v>
      </c>
      <c r="AJ60" s="201">
        <f t="shared" si="5"/>
        <v>2.7675267370241841E-4</v>
      </c>
      <c r="AK60" s="217">
        <f t="shared" si="5"/>
        <v>-5.633427267612845E-4</v>
      </c>
      <c r="AL60" s="217">
        <f t="shared" si="5"/>
        <v>2.6557359008586578E-2</v>
      </c>
      <c r="AM60" s="217">
        <f t="shared" si="5"/>
        <v>3.064981122488919E-2</v>
      </c>
      <c r="AN60" s="217">
        <f t="shared" si="4"/>
        <v>9.86577850527115E-3</v>
      </c>
      <c r="AQ60" s="201">
        <f t="shared" si="7"/>
        <v>2.8794202335888919E-3</v>
      </c>
      <c r="AR60" s="201">
        <f t="shared" si="7"/>
        <v>3.6940528503372594E-2</v>
      </c>
      <c r="AS60" s="201">
        <f t="shared" si="7"/>
        <v>4.1057258534047625E-2</v>
      </c>
      <c r="AT60" s="201">
        <f t="shared" si="7"/>
        <v>2.0816680766415185E-2</v>
      </c>
      <c r="AU60" s="217">
        <f t="shared" si="7"/>
        <v>-1.9071788632738729E-2</v>
      </c>
      <c r="AV60" s="217">
        <f t="shared" si="7"/>
        <v>5.0391669686789653E-2</v>
      </c>
      <c r="AW60" s="217">
        <f t="shared" si="7"/>
        <v>5.6556495265371209E-2</v>
      </c>
      <c r="AX60" s="217">
        <f t="shared" si="6"/>
        <v>2.5484829947971299E-2</v>
      </c>
    </row>
    <row r="61" spans="2:50" ht="15.6">
      <c r="B61" s="216">
        <v>42339</v>
      </c>
      <c r="C61" s="198">
        <v>3105.4</v>
      </c>
      <c r="D61" s="198">
        <v>14988.8</v>
      </c>
      <c r="E61" s="198">
        <v>11988.1</v>
      </c>
      <c r="F61" s="198">
        <v>3000.7</v>
      </c>
      <c r="G61" s="200">
        <v>109509.20000000001</v>
      </c>
      <c r="H61" s="200">
        <v>486337.7</v>
      </c>
      <c r="I61" s="200">
        <v>390612.7</v>
      </c>
      <c r="J61" s="200">
        <v>95725.1</v>
      </c>
      <c r="M61" s="198">
        <v>3105.4</v>
      </c>
      <c r="N61" s="198">
        <v>14962.968245525703</v>
      </c>
      <c r="O61" s="198">
        <v>11965.579568192576</v>
      </c>
      <c r="P61" s="198">
        <v>2997.3886773331265</v>
      </c>
      <c r="Q61" s="200">
        <v>108236.05416780693</v>
      </c>
      <c r="R61" s="200">
        <v>480793.88280014612</v>
      </c>
      <c r="S61" s="200">
        <v>387928.03766657738</v>
      </c>
      <c r="T61" s="200">
        <v>92865.845133568713</v>
      </c>
      <c r="AE61" s="202">
        <v>100</v>
      </c>
      <c r="AG61" s="201">
        <f t="shared" si="5"/>
        <v>1.8065681656880272E-3</v>
      </c>
      <c r="AH61" s="201">
        <f t="shared" si="5"/>
        <v>8.6854694433007307E-3</v>
      </c>
      <c r="AI61" s="201">
        <f t="shared" si="5"/>
        <v>8.5680332451918417E-3</v>
      </c>
      <c r="AJ61" s="201">
        <f t="shared" si="5"/>
        <v>9.1545475268612897E-3</v>
      </c>
      <c r="AK61" s="217">
        <f t="shared" si="5"/>
        <v>2.1416812177545985E-3</v>
      </c>
      <c r="AL61" s="217">
        <f t="shared" si="5"/>
        <v>5.6102281326613213E-3</v>
      </c>
      <c r="AM61" s="217">
        <f t="shared" si="5"/>
        <v>6.2974372629818198E-3</v>
      </c>
      <c r="AN61" s="217">
        <f t="shared" si="4"/>
        <v>2.7496735588867782E-3</v>
      </c>
      <c r="AQ61" s="201">
        <f t="shared" si="7"/>
        <v>6.2864549578742768E-3</v>
      </c>
      <c r="AR61" s="201">
        <f t="shared" si="7"/>
        <v>3.4901176605757867E-2</v>
      </c>
      <c r="AS61" s="201">
        <f t="shared" si="7"/>
        <v>3.7417297811046746E-2</v>
      </c>
      <c r="AT61" s="201">
        <f t="shared" si="7"/>
        <v>2.4977262859649629E-2</v>
      </c>
      <c r="AU61" s="217">
        <f t="shared" si="7"/>
        <v>-2.2758510649625752E-2</v>
      </c>
      <c r="AV61" s="217">
        <f t="shared" si="7"/>
        <v>3.3165016197005626E-2</v>
      </c>
      <c r="AW61" s="217">
        <f t="shared" si="7"/>
        <v>3.6057091845050904E-2</v>
      </c>
      <c r="AX61" s="217">
        <f t="shared" si="6"/>
        <v>2.1256546160394851E-2</v>
      </c>
    </row>
    <row r="62" spans="2:50" ht="15.6">
      <c r="B62" s="216">
        <v>42430</v>
      </c>
      <c r="C62" s="198">
        <v>3094.5</v>
      </c>
      <c r="D62" s="198">
        <v>14935.1</v>
      </c>
      <c r="E62" s="198">
        <v>11916.9</v>
      </c>
      <c r="F62" s="198">
        <v>3018.3</v>
      </c>
      <c r="G62" s="200">
        <v>107641.70000000001</v>
      </c>
      <c r="H62" s="200">
        <v>485054.2</v>
      </c>
      <c r="I62" s="200">
        <v>389042.6</v>
      </c>
      <c r="J62" s="200">
        <v>96011.6</v>
      </c>
      <c r="M62" s="198">
        <v>3094.5</v>
      </c>
      <c r="N62" s="198">
        <v>15115.897808758398</v>
      </c>
      <c r="O62" s="198">
        <v>12091.166209360486</v>
      </c>
      <c r="P62" s="198">
        <v>3024.7315993979119</v>
      </c>
      <c r="Q62" s="200">
        <v>107601.92002224002</v>
      </c>
      <c r="R62" s="200">
        <v>480098.50161368476</v>
      </c>
      <c r="S62" s="200">
        <v>387219.01942300168</v>
      </c>
      <c r="T62" s="200">
        <v>92879.482190683091</v>
      </c>
      <c r="AE62" s="202">
        <v>100</v>
      </c>
      <c r="AG62" s="201">
        <f t="shared" si="5"/>
        <v>-3.5100148129065811E-3</v>
      </c>
      <c r="AH62" s="201">
        <f t="shared" si="5"/>
        <v>1.0220536508752209E-2</v>
      </c>
      <c r="AI62" s="201">
        <f t="shared" si="5"/>
        <v>1.0495658856487955E-2</v>
      </c>
      <c r="AJ62" s="201">
        <f t="shared" si="5"/>
        <v>9.1222477323538165E-3</v>
      </c>
      <c r="AK62" s="217">
        <f t="shared" si="5"/>
        <v>-5.8588069423128886E-3</v>
      </c>
      <c r="AL62" s="217">
        <f t="shared" si="5"/>
        <v>-1.4463187060772542E-3</v>
      </c>
      <c r="AM62" s="217">
        <f t="shared" si="5"/>
        <v>-1.8277055915847384E-3</v>
      </c>
      <c r="AN62" s="217">
        <f t="shared" si="4"/>
        <v>1.4684685305743628E-4</v>
      </c>
      <c r="AQ62" s="201">
        <f t="shared" si="7"/>
        <v>1.0977163579339422E-2</v>
      </c>
      <c r="AR62" s="201">
        <f t="shared" si="7"/>
        <v>3.7816807207174508E-2</v>
      </c>
      <c r="AS62" s="201">
        <f t="shared" si="7"/>
        <v>4.2160171360497323E-2</v>
      </c>
      <c r="AT62" s="201">
        <f t="shared" si="7"/>
        <v>2.0810183104374991E-2</v>
      </c>
      <c r="AU62" s="217">
        <f t="shared" si="7"/>
        <v>-1.209119323690977E-2</v>
      </c>
      <c r="AV62" s="217">
        <f t="shared" si="7"/>
        <v>4.4239758945339158E-2</v>
      </c>
      <c r="AW62" s="217">
        <f t="shared" si="7"/>
        <v>5.0178503659681795E-2</v>
      </c>
      <c r="AX62" s="217">
        <f t="shared" si="6"/>
        <v>2.0187902820212766E-2</v>
      </c>
    </row>
    <row r="63" spans="2:50" ht="15.6">
      <c r="B63" s="216">
        <v>42522</v>
      </c>
      <c r="C63" s="198">
        <v>3113.2</v>
      </c>
      <c r="D63" s="198">
        <v>15187.8</v>
      </c>
      <c r="E63" s="198">
        <v>12192.7</v>
      </c>
      <c r="F63" s="198">
        <v>2995</v>
      </c>
      <c r="G63" s="200">
        <v>111482.79999999999</v>
      </c>
      <c r="H63" s="200">
        <v>508645.8</v>
      </c>
      <c r="I63" s="200">
        <v>408326</v>
      </c>
      <c r="J63" s="200">
        <v>100319.8</v>
      </c>
      <c r="M63" s="198">
        <v>3113.2</v>
      </c>
      <c r="N63" s="198">
        <v>15153.171255982656</v>
      </c>
      <c r="O63" s="198">
        <v>12144.85267373018</v>
      </c>
      <c r="P63" s="198">
        <v>3008.3185822524747</v>
      </c>
      <c r="Q63" s="200">
        <v>108592.00471130447</v>
      </c>
      <c r="R63" s="200">
        <v>486082.8698171234</v>
      </c>
      <c r="S63" s="200">
        <v>393770.11936038017</v>
      </c>
      <c r="T63" s="200">
        <v>92312.750456743233</v>
      </c>
      <c r="AE63" s="202">
        <v>100</v>
      </c>
      <c r="AG63" s="201">
        <f t="shared" si="5"/>
        <v>6.0429794797220993E-3</v>
      </c>
      <c r="AH63" s="201">
        <f t="shared" si="5"/>
        <v>2.4658440865259479E-3</v>
      </c>
      <c r="AI63" s="201">
        <f t="shared" si="5"/>
        <v>4.4401394737367816E-3</v>
      </c>
      <c r="AJ63" s="201">
        <f t="shared" si="5"/>
        <v>-5.4262722512979922E-3</v>
      </c>
      <c r="AK63" s="217">
        <f t="shared" si="5"/>
        <v>9.2013663776613352E-3</v>
      </c>
      <c r="AL63" s="217">
        <f t="shared" si="5"/>
        <v>1.2464875818866794E-2</v>
      </c>
      <c r="AM63" s="217">
        <f t="shared" si="5"/>
        <v>1.6918332025994909E-2</v>
      </c>
      <c r="AN63" s="217">
        <f t="shared" si="4"/>
        <v>-6.1017968723851013E-3</v>
      </c>
      <c r="AQ63" s="201">
        <f t="shared" si="7"/>
        <v>2.8669909480396605E-3</v>
      </c>
      <c r="AR63" s="201">
        <f t="shared" si="7"/>
        <v>2.8850019287721462E-2</v>
      </c>
      <c r="AS63" s="201">
        <f t="shared" si="7"/>
        <v>3.2823529839542509E-2</v>
      </c>
      <c r="AT63" s="201">
        <f t="shared" si="7"/>
        <v>1.3114709672721325E-2</v>
      </c>
      <c r="AU63" s="217">
        <f t="shared" si="7"/>
        <v>4.8709690323534005E-3</v>
      </c>
      <c r="AV63" s="217">
        <f t="shared" si="7"/>
        <v>4.3672608386633449E-2</v>
      </c>
      <c r="AW63" s="217">
        <f t="shared" si="7"/>
        <v>5.2759289860282887E-2</v>
      </c>
      <c r="AX63" s="217">
        <f t="shared" si="6"/>
        <v>6.6114364268947678E-3</v>
      </c>
    </row>
    <row r="64" spans="2:50" ht="15.6">
      <c r="B64" s="216">
        <v>42614</v>
      </c>
      <c r="C64" s="198">
        <v>3122.9</v>
      </c>
      <c r="D64" s="198">
        <v>15404.6</v>
      </c>
      <c r="E64" s="198">
        <v>12400.7</v>
      </c>
      <c r="F64" s="198">
        <v>3003.9</v>
      </c>
      <c r="G64" s="200">
        <v>102904.90000000002</v>
      </c>
      <c r="H64" s="200">
        <v>456301.5</v>
      </c>
      <c r="I64" s="200">
        <v>378024.5</v>
      </c>
      <c r="J64" s="200">
        <v>78277</v>
      </c>
      <c r="M64" s="198">
        <v>3122.9</v>
      </c>
      <c r="N64" s="198">
        <v>15283.067941833287</v>
      </c>
      <c r="O64" s="198">
        <v>12295.398840278553</v>
      </c>
      <c r="P64" s="198">
        <v>2987.6691015547353</v>
      </c>
      <c r="Q64" s="200">
        <v>106668.85293945644</v>
      </c>
      <c r="R64" s="200">
        <v>488511.32673214999</v>
      </c>
      <c r="S64" s="200">
        <v>397081.36062212958</v>
      </c>
      <c r="T64" s="200">
        <v>91429.96611002041</v>
      </c>
      <c r="AE64" s="202">
        <v>100</v>
      </c>
      <c r="AG64" s="201">
        <f t="shared" si="5"/>
        <v>3.1157651291275901E-3</v>
      </c>
      <c r="AH64" s="201">
        <f t="shared" si="5"/>
        <v>8.5722442950249E-3</v>
      </c>
      <c r="AI64" s="201">
        <f t="shared" si="5"/>
        <v>1.2395882485590759E-2</v>
      </c>
      <c r="AJ64" s="201">
        <f t="shared" si="5"/>
        <v>-6.864126964331696E-3</v>
      </c>
      <c r="AK64" s="217">
        <f t="shared" si="5"/>
        <v>-1.7709883678460492E-2</v>
      </c>
      <c r="AL64" s="217">
        <f t="shared" si="5"/>
        <v>4.9959730445556794E-3</v>
      </c>
      <c r="AM64" s="217">
        <f t="shared" si="5"/>
        <v>8.409071940572943E-3</v>
      </c>
      <c r="AN64" s="217">
        <f t="shared" si="4"/>
        <v>-9.5629730709463345E-3</v>
      </c>
      <c r="AQ64" s="201">
        <f t="shared" si="7"/>
        <v>7.4520936834634455E-3</v>
      </c>
      <c r="AR64" s="201">
        <f t="shared" si="7"/>
        <v>3.0264069834651686E-2</v>
      </c>
      <c r="AS64" s="201">
        <f t="shared" si="7"/>
        <v>3.6368205621159833E-2</v>
      </c>
      <c r="AT64" s="201">
        <f t="shared" si="7"/>
        <v>5.8821810930484997E-3</v>
      </c>
      <c r="AU64" s="217">
        <f t="shared" si="7"/>
        <v>-1.2368804090132968E-2</v>
      </c>
      <c r="AV64" s="217">
        <f t="shared" si="7"/>
        <v>2.1751740807208764E-2</v>
      </c>
      <c r="AW64" s="217">
        <f t="shared" si="7"/>
        <v>3.0041442692487319E-2</v>
      </c>
      <c r="AX64" s="217">
        <f t="shared" si="6"/>
        <v>-1.2754705042979264E-2</v>
      </c>
    </row>
    <row r="65" spans="2:50" ht="15.6">
      <c r="B65" s="216">
        <v>42705</v>
      </c>
      <c r="C65" s="198">
        <v>3122.7</v>
      </c>
      <c r="D65" s="198">
        <v>15385.4</v>
      </c>
      <c r="E65" s="198">
        <v>12399.3</v>
      </c>
      <c r="F65" s="198">
        <v>2986.1</v>
      </c>
      <c r="G65" s="200">
        <v>105522.60000000003</v>
      </c>
      <c r="H65" s="200">
        <v>488507.8</v>
      </c>
      <c r="I65" s="200">
        <v>396171.9</v>
      </c>
      <c r="J65" s="200">
        <v>92335.9</v>
      </c>
      <c r="M65" s="198">
        <v>3122.7</v>
      </c>
      <c r="N65" s="198">
        <v>15358.50963339895</v>
      </c>
      <c r="O65" s="198">
        <v>12375.798614546935</v>
      </c>
      <c r="P65" s="198">
        <v>2982.7110188520141</v>
      </c>
      <c r="Q65" s="200">
        <v>105113.44202194214</v>
      </c>
      <c r="R65" s="200">
        <v>484210.31541140005</v>
      </c>
      <c r="S65" s="200">
        <v>393506.9766417389</v>
      </c>
      <c r="T65" s="200">
        <v>90703.338769661146</v>
      </c>
      <c r="AE65" s="202">
        <v>100</v>
      </c>
      <c r="AG65" s="201">
        <f t="shared" si="5"/>
        <v>-6.4043036920868879E-5</v>
      </c>
      <c r="AH65" s="201">
        <f t="shared" si="5"/>
        <v>4.9362923630771327E-3</v>
      </c>
      <c r="AI65" s="201">
        <f t="shared" si="5"/>
        <v>6.539013114808423E-3</v>
      </c>
      <c r="AJ65" s="201">
        <f t="shared" si="5"/>
        <v>-1.6595153392794382E-3</v>
      </c>
      <c r="AK65" s="217">
        <f t="shared" si="5"/>
        <v>-1.4581678481131899E-2</v>
      </c>
      <c r="AL65" s="217">
        <f t="shared" si="5"/>
        <v>-8.8043226131954144E-3</v>
      </c>
      <c r="AM65" s="217">
        <f t="shared" si="5"/>
        <v>-9.001641312980535E-3</v>
      </c>
      <c r="AN65" s="217">
        <f t="shared" si="4"/>
        <v>-7.9473653034596303E-3</v>
      </c>
      <c r="AQ65" s="201">
        <f t="shared" si="7"/>
        <v>5.5709409415856115E-3</v>
      </c>
      <c r="AR65" s="201">
        <f t="shared" si="7"/>
        <v>2.6434687381731381E-2</v>
      </c>
      <c r="AS65" s="201">
        <f t="shared" si="7"/>
        <v>3.4283257573650694E-2</v>
      </c>
      <c r="AT65" s="201">
        <f t="shared" si="7"/>
        <v>-4.8968152152264466E-3</v>
      </c>
      <c r="AU65" s="217">
        <f t="shared" si="7"/>
        <v>-2.8850018322208459E-2</v>
      </c>
      <c r="AV65" s="217">
        <f t="shared" si="7"/>
        <v>7.1058154720202715E-3</v>
      </c>
      <c r="AW65" s="217">
        <f t="shared" si="7"/>
        <v>1.4381376011693758E-2</v>
      </c>
      <c r="AX65" s="217">
        <f t="shared" si="6"/>
        <v>-2.3286347750319125E-2</v>
      </c>
    </row>
    <row r="66" spans="2:50" ht="15.6">
      <c r="B66" s="216">
        <v>42795</v>
      </c>
      <c r="C66" s="198">
        <v>3097.5</v>
      </c>
      <c r="D66" s="198">
        <v>15340.8</v>
      </c>
      <c r="E66" s="198">
        <v>12366.9</v>
      </c>
      <c r="F66" s="198">
        <v>2973.8</v>
      </c>
      <c r="G66" s="200">
        <v>105536.10000000003</v>
      </c>
      <c r="H66" s="200">
        <v>504433.7</v>
      </c>
      <c r="I66" s="200">
        <v>407646.7</v>
      </c>
      <c r="J66" s="200">
        <v>96787</v>
      </c>
      <c r="M66" s="198">
        <v>3097.5</v>
      </c>
      <c r="N66" s="198">
        <v>15531.111132243032</v>
      </c>
      <c r="O66" s="198">
        <v>12551.00965105967</v>
      </c>
      <c r="P66" s="198">
        <v>2980.1014811833611</v>
      </c>
      <c r="Q66" s="200">
        <v>105075.86536022552</v>
      </c>
      <c r="R66" s="200">
        <v>496448.08165240253</v>
      </c>
      <c r="S66" s="200">
        <v>405812.72804154956</v>
      </c>
      <c r="T66" s="200">
        <v>90635.353610852966</v>
      </c>
      <c r="AE66" s="202">
        <v>100</v>
      </c>
      <c r="AG66" s="201">
        <f t="shared" si="5"/>
        <v>-8.0699394754538689E-3</v>
      </c>
      <c r="AH66" s="201">
        <f t="shared" si="5"/>
        <v>1.1238167176633951E-2</v>
      </c>
      <c r="AI66" s="201">
        <f t="shared" si="5"/>
        <v>1.4157553946198442E-2</v>
      </c>
      <c r="AJ66" s="201">
        <f t="shared" si="5"/>
        <v>-8.748878628065393E-4</v>
      </c>
      <c r="AK66" s="217">
        <f t="shared" si="5"/>
        <v>-3.5748673998114988E-4</v>
      </c>
      <c r="AL66" s="217">
        <f t="shared" si="5"/>
        <v>2.5273658679916489E-2</v>
      </c>
      <c r="AM66" s="217">
        <f t="shared" si="5"/>
        <v>3.1272003116260327E-2</v>
      </c>
      <c r="AN66" s="217">
        <f t="shared" si="4"/>
        <v>-7.4953314542069993E-4</v>
      </c>
      <c r="AQ66" s="201">
        <f t="shared" si="7"/>
        <v>9.6946194861846635E-4</v>
      </c>
      <c r="AR66" s="201">
        <f t="shared" si="7"/>
        <v>2.7468651133910837E-2</v>
      </c>
      <c r="AS66" s="201">
        <f t="shared" si="7"/>
        <v>3.8031355597708316E-2</v>
      </c>
      <c r="AT66" s="201">
        <f t="shared" si="7"/>
        <v>-1.4755067267269162E-2</v>
      </c>
      <c r="AU66" s="217">
        <f t="shared" si="7"/>
        <v>-2.347592553638822E-2</v>
      </c>
      <c r="AV66" s="217">
        <f t="shared" si="7"/>
        <v>3.4054636670942218E-2</v>
      </c>
      <c r="AW66" s="217">
        <f t="shared" si="7"/>
        <v>4.8018582987618963E-2</v>
      </c>
      <c r="AX66" s="217">
        <f t="shared" si="6"/>
        <v>-2.4161725785926458E-2</v>
      </c>
    </row>
    <row r="67" spans="2:50" ht="15.6">
      <c r="B67" s="216">
        <v>42887</v>
      </c>
      <c r="C67" s="198">
        <v>3123.1</v>
      </c>
      <c r="D67" s="198">
        <v>15690.3</v>
      </c>
      <c r="E67" s="198">
        <v>12686.5</v>
      </c>
      <c r="F67" s="198">
        <v>3003.8</v>
      </c>
      <c r="G67" s="200">
        <v>105328.09999999998</v>
      </c>
      <c r="H67" s="200">
        <v>508524.9</v>
      </c>
      <c r="I67" s="200">
        <v>412631.2</v>
      </c>
      <c r="J67" s="200">
        <v>95893.7</v>
      </c>
      <c r="M67" s="198">
        <v>3123.1</v>
      </c>
      <c r="N67" s="198">
        <v>15653.972915481678</v>
      </c>
      <c r="O67" s="198">
        <v>12636.731416189803</v>
      </c>
      <c r="P67" s="198">
        <v>3017.2414992918739</v>
      </c>
      <c r="Q67" s="200">
        <v>102389.38758879327</v>
      </c>
      <c r="R67" s="200">
        <v>489186.9456264925</v>
      </c>
      <c r="S67" s="200">
        <v>398065.00914732693</v>
      </c>
      <c r="T67" s="200">
        <v>91121.936479165553</v>
      </c>
      <c r="AE67" s="202">
        <v>100</v>
      </c>
      <c r="AG67" s="201">
        <f t="shared" si="5"/>
        <v>8.2647296206617149E-3</v>
      </c>
      <c r="AH67" s="201">
        <f t="shared" si="5"/>
        <v>7.9106885651973879E-3</v>
      </c>
      <c r="AI67" s="201">
        <f t="shared" si="5"/>
        <v>6.8298700672972945E-3</v>
      </c>
      <c r="AJ67" s="201">
        <f t="shared" si="5"/>
        <v>1.2462668920175446E-2</v>
      </c>
      <c r="AK67" s="217">
        <f t="shared" si="5"/>
        <v>-2.5567029709651745E-2</v>
      </c>
      <c r="AL67" s="217">
        <f t="shared" si="5"/>
        <v>-1.4626174003415815E-2</v>
      </c>
      <c r="AM67" s="217">
        <f t="shared" si="5"/>
        <v>-1.9091857792664868E-2</v>
      </c>
      <c r="AN67" s="217">
        <f t="shared" si="4"/>
        <v>5.3685769286204721E-3</v>
      </c>
      <c r="AQ67" s="201">
        <f t="shared" si="7"/>
        <v>3.1800077091095336E-3</v>
      </c>
      <c r="AR67" s="201">
        <f t="shared" si="7"/>
        <v>3.3049297143084688E-2</v>
      </c>
      <c r="AS67" s="201">
        <f t="shared" si="7"/>
        <v>4.0501005296142978E-2</v>
      </c>
      <c r="AT67" s="201">
        <f t="shared" si="7"/>
        <v>2.9660811497957962E-3</v>
      </c>
      <c r="AU67" s="217">
        <f t="shared" si="7"/>
        <v>-5.7118543294242263E-2</v>
      </c>
      <c r="AV67" s="217">
        <f t="shared" si="7"/>
        <v>6.3858983768281252E-3</v>
      </c>
      <c r="AW67" s="217">
        <f t="shared" si="7"/>
        <v>1.0907099284026778E-2</v>
      </c>
      <c r="AX67" s="217">
        <f t="shared" si="6"/>
        <v>-1.2899777892932396E-2</v>
      </c>
    </row>
    <row r="68" spans="2:50" ht="15.6">
      <c r="B68" s="216">
        <v>42979</v>
      </c>
      <c r="C68" s="198">
        <v>3142.6</v>
      </c>
      <c r="D68" s="198">
        <v>15906.7</v>
      </c>
      <c r="E68" s="198">
        <v>12844.6</v>
      </c>
      <c r="F68" s="198">
        <v>3062.1</v>
      </c>
      <c r="G68" s="200">
        <v>99015.799999999988</v>
      </c>
      <c r="H68" s="200">
        <v>464413.2</v>
      </c>
      <c r="I68" s="200">
        <v>385555.20000000001</v>
      </c>
      <c r="J68" s="200">
        <v>78858</v>
      </c>
      <c r="M68" s="198">
        <v>3142.6</v>
      </c>
      <c r="N68" s="198">
        <v>15777.982983578004</v>
      </c>
      <c r="O68" s="198">
        <v>12732.376218743057</v>
      </c>
      <c r="P68" s="198">
        <v>3045.6067648349476</v>
      </c>
      <c r="Q68" s="200">
        <v>102796.90202000625</v>
      </c>
      <c r="R68" s="200">
        <v>496590.21098544938</v>
      </c>
      <c r="S68" s="200">
        <v>404615.04927745153</v>
      </c>
      <c r="T68" s="200">
        <v>91975.161707997817</v>
      </c>
      <c r="AE68" s="202">
        <v>100</v>
      </c>
      <c r="AG68" s="201">
        <f t="shared" si="5"/>
        <v>6.2437962281067794E-3</v>
      </c>
      <c r="AH68" s="201">
        <f t="shared" si="5"/>
        <v>7.9219549417823831E-3</v>
      </c>
      <c r="AI68" s="201">
        <f t="shared" si="5"/>
        <v>7.5687928629009082E-3</v>
      </c>
      <c r="AJ68" s="201">
        <f t="shared" si="5"/>
        <v>9.4010590632969127E-3</v>
      </c>
      <c r="AK68" s="217">
        <f t="shared" si="5"/>
        <v>3.980045596615911E-3</v>
      </c>
      <c r="AL68" s="217">
        <f t="shared" si="5"/>
        <v>1.5133816274421674E-2</v>
      </c>
      <c r="AM68" s="217">
        <f t="shared" si="5"/>
        <v>1.6454699558132724E-2</v>
      </c>
      <c r="AN68" s="217">
        <f t="shared" si="4"/>
        <v>9.3635546148358451E-3</v>
      </c>
      <c r="AQ68" s="201">
        <f t="shared" si="7"/>
        <v>6.3082391366997559E-3</v>
      </c>
      <c r="AR68" s="201">
        <f t="shared" si="7"/>
        <v>3.2383225909113467E-2</v>
      </c>
      <c r="AS68" s="201">
        <f t="shared" si="7"/>
        <v>3.5539910835019617E-2</v>
      </c>
      <c r="AT68" s="201">
        <f t="shared" si="7"/>
        <v>1.9392262432965657E-2</v>
      </c>
      <c r="AU68" s="217">
        <f t="shared" si="7"/>
        <v>-3.629879587856677E-2</v>
      </c>
      <c r="AV68" s="217">
        <f t="shared" si="7"/>
        <v>1.653776240428706E-2</v>
      </c>
      <c r="AW68" s="217">
        <f t="shared" si="7"/>
        <v>1.8972657501521883E-2</v>
      </c>
      <c r="AX68" s="217">
        <f t="shared" si="6"/>
        <v>5.9629858915331013E-3</v>
      </c>
    </row>
    <row r="69" spans="2:50" ht="15.6">
      <c r="B69" s="216">
        <v>43070</v>
      </c>
      <c r="C69" s="198">
        <v>3075.8</v>
      </c>
      <c r="D69" s="198">
        <v>15922.6</v>
      </c>
      <c r="E69" s="198">
        <v>12847.8</v>
      </c>
      <c r="F69" s="198">
        <v>3074.7</v>
      </c>
      <c r="G69" s="200">
        <v>101994.10000000003</v>
      </c>
      <c r="H69" s="200">
        <v>502006.2</v>
      </c>
      <c r="I69" s="200">
        <v>407010</v>
      </c>
      <c r="J69" s="200">
        <v>94996.3</v>
      </c>
      <c r="M69" s="198">
        <v>3075.8</v>
      </c>
      <c r="N69" s="198">
        <v>15893.441233301717</v>
      </c>
      <c r="O69" s="198">
        <v>12822.333064627182</v>
      </c>
      <c r="P69" s="198">
        <v>3071.1081686745338</v>
      </c>
      <c r="Q69" s="200">
        <v>101726.77795242485</v>
      </c>
      <c r="R69" s="200">
        <v>497314.41592494835</v>
      </c>
      <c r="S69" s="200">
        <v>404358.46419325139</v>
      </c>
      <c r="T69" s="200">
        <v>92955.951731696958</v>
      </c>
      <c r="AE69" s="202">
        <v>100</v>
      </c>
      <c r="AG69" s="201">
        <f t="shared" si="5"/>
        <v>-2.1256284605103981E-2</v>
      </c>
      <c r="AH69" s="201">
        <f t="shared" si="5"/>
        <v>7.31768121716736E-3</v>
      </c>
      <c r="AI69" s="201">
        <f t="shared" si="5"/>
        <v>7.0652048241948151E-3</v>
      </c>
      <c r="AJ69" s="201">
        <f t="shared" si="5"/>
        <v>8.373176778443403E-3</v>
      </c>
      <c r="AK69" s="217">
        <f t="shared" si="5"/>
        <v>-1.0410080912488406E-2</v>
      </c>
      <c r="AL69" s="217">
        <f t="shared" si="5"/>
        <v>1.4583552463949268E-3</v>
      </c>
      <c r="AM69" s="217">
        <f t="shared" si="5"/>
        <v>-6.3414617093049408E-4</v>
      </c>
      <c r="AN69" s="217">
        <f t="shared" si="4"/>
        <v>1.0663640112022366E-2</v>
      </c>
      <c r="AQ69" s="201">
        <f t="shared" si="7"/>
        <v>-1.5019054023761358E-2</v>
      </c>
      <c r="AR69" s="201">
        <f t="shared" si="7"/>
        <v>3.4829655524615033E-2</v>
      </c>
      <c r="AS69" s="201">
        <f t="shared" si="7"/>
        <v>3.608126343906215E-2</v>
      </c>
      <c r="AT69" s="201">
        <f t="shared" si="7"/>
        <v>2.9636511637839424E-2</v>
      </c>
      <c r="AU69" s="217">
        <f t="shared" si="7"/>
        <v>-3.221913396014886E-2</v>
      </c>
      <c r="AV69" s="217">
        <f t="shared" si="7"/>
        <v>2.7062828065558042E-2</v>
      </c>
      <c r="AW69" s="217">
        <f t="shared" si="7"/>
        <v>2.757635364973976E-2</v>
      </c>
      <c r="AX69" s="217">
        <f t="shared" si="6"/>
        <v>2.4834950869408123E-2</v>
      </c>
    </row>
    <row r="70" spans="2:50" ht="15.6">
      <c r="B70" s="216">
        <v>43160</v>
      </c>
      <c r="C70" s="198">
        <v>3082</v>
      </c>
      <c r="D70" s="198">
        <v>15792.2</v>
      </c>
      <c r="E70" s="198">
        <v>12686.5</v>
      </c>
      <c r="F70" s="198">
        <v>3105.8</v>
      </c>
      <c r="G70" s="200">
        <v>103092.40000000002</v>
      </c>
      <c r="H70" s="200">
        <v>512048.1</v>
      </c>
      <c r="I70" s="200">
        <v>414049.4</v>
      </c>
      <c r="J70" s="200">
        <v>97998.7</v>
      </c>
      <c r="M70" s="198">
        <v>3082</v>
      </c>
      <c r="N70" s="198">
        <v>15991.843971780459</v>
      </c>
      <c r="O70" s="198">
        <v>12879.515092102005</v>
      </c>
      <c r="P70" s="198">
        <v>3112.328879678455</v>
      </c>
      <c r="Q70" s="200">
        <v>102425.58991273033</v>
      </c>
      <c r="R70" s="200">
        <v>506348.91725317959</v>
      </c>
      <c r="S70" s="200">
        <v>412212.50227695191</v>
      </c>
      <c r="T70" s="200">
        <v>94136.414976227665</v>
      </c>
      <c r="AE70" s="202">
        <v>100</v>
      </c>
      <c r="AG70" s="201">
        <f t="shared" si="5"/>
        <v>2.0157357435464096E-3</v>
      </c>
      <c r="AH70" s="201">
        <f t="shared" si="5"/>
        <v>6.1914054378957584E-3</v>
      </c>
      <c r="AI70" s="201">
        <f t="shared" si="5"/>
        <v>4.459564978277708E-3</v>
      </c>
      <c r="AJ70" s="201">
        <f t="shared" si="5"/>
        <v>1.3422096761154467E-2</v>
      </c>
      <c r="AK70" s="217">
        <f t="shared" si="5"/>
        <v>6.8694986155197757E-3</v>
      </c>
      <c r="AL70" s="217">
        <f t="shared" si="5"/>
        <v>1.8166578403781219E-2</v>
      </c>
      <c r="AM70" s="217">
        <f t="shared" si="5"/>
        <v>1.9423454135850449E-2</v>
      </c>
      <c r="AN70" s="217">
        <f t="shared" si="4"/>
        <v>1.2699167966543357E-2</v>
      </c>
      <c r="AQ70" s="201">
        <f t="shared" si="7"/>
        <v>-5.0040355125100522E-3</v>
      </c>
      <c r="AR70" s="201">
        <f t="shared" si="7"/>
        <v>2.9665156318464225E-2</v>
      </c>
      <c r="AS70" s="201">
        <f t="shared" si="7"/>
        <v>2.6173626678280826E-2</v>
      </c>
      <c r="AT70" s="201">
        <f t="shared" si="7"/>
        <v>4.4370099249971817E-2</v>
      </c>
      <c r="AU70" s="217">
        <f t="shared" si="7"/>
        <v>-2.5222494608151957E-2</v>
      </c>
      <c r="AV70" s="217">
        <f t="shared" si="7"/>
        <v>1.9943345470935459E-2</v>
      </c>
      <c r="AW70" s="217">
        <f t="shared" si="7"/>
        <v>1.5770264935473177E-2</v>
      </c>
      <c r="AX70" s="217">
        <f t="shared" si="6"/>
        <v>3.8627988151363812E-2</v>
      </c>
    </row>
    <row r="71" spans="2:50" ht="15.6">
      <c r="B71" s="216">
        <v>43252</v>
      </c>
      <c r="C71" s="198">
        <v>3086.8</v>
      </c>
      <c r="D71" s="198">
        <v>16257.3</v>
      </c>
      <c r="E71" s="198">
        <v>13139.5</v>
      </c>
      <c r="F71" s="198">
        <v>3117.8</v>
      </c>
      <c r="G71" s="200">
        <v>107271.69999999995</v>
      </c>
      <c r="H71" s="200">
        <v>539099.30000000005</v>
      </c>
      <c r="I71" s="200">
        <v>436455</v>
      </c>
      <c r="J71" s="200">
        <v>102644.4</v>
      </c>
      <c r="M71" s="198">
        <v>3086.8</v>
      </c>
      <c r="N71" s="198">
        <v>16220.631986488515</v>
      </c>
      <c r="O71" s="198">
        <v>13088.779156163051</v>
      </c>
      <c r="P71" s="198">
        <v>3131.8528303254639</v>
      </c>
      <c r="Q71" s="200">
        <v>104473.35133294349</v>
      </c>
      <c r="R71" s="200">
        <v>516917.01167250215</v>
      </c>
      <c r="S71" s="200">
        <v>421877.09767912532</v>
      </c>
      <c r="T71" s="200">
        <v>95039.913993376831</v>
      </c>
      <c r="AE71" s="202">
        <v>100</v>
      </c>
      <c r="AG71" s="201">
        <f t="shared" si="5"/>
        <v>1.5574302401037965E-3</v>
      </c>
      <c r="AH71" s="201">
        <f t="shared" si="5"/>
        <v>1.4306543705139951E-2</v>
      </c>
      <c r="AI71" s="201">
        <f t="shared" si="5"/>
        <v>1.6247821642708438E-2</v>
      </c>
      <c r="AJ71" s="201">
        <f t="shared" si="5"/>
        <v>6.2731001130658104E-3</v>
      </c>
      <c r="AK71" s="217">
        <f t="shared" si="5"/>
        <v>1.9992673920237403E-2</v>
      </c>
      <c r="AL71" s="217">
        <f t="shared" si="5"/>
        <v>2.0871170173823783E-2</v>
      </c>
      <c r="AM71" s="217">
        <f t="shared" si="5"/>
        <v>2.3445662974288073E-2</v>
      </c>
      <c r="AN71" s="217">
        <f t="shared" si="4"/>
        <v>9.5977631756778425E-3</v>
      </c>
      <c r="AQ71" s="201">
        <f t="shared" si="7"/>
        <v>-1.1623066824629325E-2</v>
      </c>
      <c r="AR71" s="201">
        <f t="shared" si="7"/>
        <v>3.6199057840863968E-2</v>
      </c>
      <c r="AS71" s="201">
        <f t="shared" si="7"/>
        <v>3.577252100128514E-2</v>
      </c>
      <c r="AT71" s="201">
        <f t="shared" si="7"/>
        <v>3.7985468203485917E-2</v>
      </c>
      <c r="AU71" s="217">
        <f t="shared" si="7"/>
        <v>2.0353317792266123E-2</v>
      </c>
      <c r="AV71" s="217">
        <f t="shared" si="7"/>
        <v>5.6686030348778615E-2</v>
      </c>
      <c r="AW71" s="217">
        <f t="shared" si="7"/>
        <v>5.9819597263283564E-2</v>
      </c>
      <c r="AX71" s="217">
        <f t="shared" si="6"/>
        <v>4.2997083530013525E-2</v>
      </c>
    </row>
    <row r="72" spans="2:50" ht="15.6">
      <c r="B72" s="216">
        <v>43344</v>
      </c>
      <c r="C72" s="198">
        <v>3094.4</v>
      </c>
      <c r="D72" s="198">
        <v>16433.599999999999</v>
      </c>
      <c r="E72" s="198">
        <v>13266</v>
      </c>
      <c r="F72" s="198">
        <v>3167.5</v>
      </c>
      <c r="G72" s="200">
        <v>101122.59999999998</v>
      </c>
      <c r="H72" s="200">
        <v>486706.5</v>
      </c>
      <c r="I72" s="200">
        <v>405390.6</v>
      </c>
      <c r="J72" s="200">
        <v>81315.899999999994</v>
      </c>
      <c r="M72" s="198">
        <v>3094.4</v>
      </c>
      <c r="N72" s="198">
        <v>16297.696165465451</v>
      </c>
      <c r="O72" s="198">
        <v>13147.198647602572</v>
      </c>
      <c r="P72" s="198">
        <v>3150.4975178628788</v>
      </c>
      <c r="Q72" s="200">
        <v>105382.82094305515</v>
      </c>
      <c r="R72" s="200">
        <v>520006.2569326082</v>
      </c>
      <c r="S72" s="200">
        <v>424455.91824926785</v>
      </c>
      <c r="T72" s="200">
        <v>95550.33868334032</v>
      </c>
      <c r="AE72" s="202">
        <v>100</v>
      </c>
      <c r="AG72" s="201">
        <f t="shared" si="5"/>
        <v>2.4620966696902169E-3</v>
      </c>
      <c r="AH72" s="201">
        <f t="shared" si="5"/>
        <v>4.7509973126280691E-3</v>
      </c>
      <c r="AI72" s="201">
        <f t="shared" si="5"/>
        <v>4.4633262386442052E-3</v>
      </c>
      <c r="AJ72" s="201">
        <f t="shared" si="5"/>
        <v>5.9532451068198267E-3</v>
      </c>
      <c r="AK72" s="217">
        <f t="shared" si="5"/>
        <v>8.7052784131840255E-3</v>
      </c>
      <c r="AL72" s="217">
        <f t="shared" si="5"/>
        <v>5.9762886311494068E-3</v>
      </c>
      <c r="AM72" s="217">
        <f t="shared" si="5"/>
        <v>6.1127294757867823E-3</v>
      </c>
      <c r="AN72" s="217">
        <f t="shared" si="4"/>
        <v>5.3706350155058313E-3</v>
      </c>
      <c r="AQ72" s="201">
        <f t="shared" si="7"/>
        <v>-1.5337618532425323E-2</v>
      </c>
      <c r="AR72" s="201">
        <f t="shared" si="7"/>
        <v>3.2939139459611244E-2</v>
      </c>
      <c r="AS72" s="201">
        <f t="shared" si="7"/>
        <v>3.2580126579111246E-2</v>
      </c>
      <c r="AT72" s="201">
        <f t="shared" si="7"/>
        <v>3.4440018402577932E-2</v>
      </c>
      <c r="AU72" s="217">
        <f t="shared" si="7"/>
        <v>2.5155611426360247E-2</v>
      </c>
      <c r="AV72" s="217">
        <f t="shared" si="7"/>
        <v>4.7153659957757332E-2</v>
      </c>
      <c r="AW72" s="217">
        <f t="shared" si="7"/>
        <v>4.9036408821786281E-2</v>
      </c>
      <c r="AX72" s="217">
        <f t="shared" si="6"/>
        <v>3.8871113776270949E-2</v>
      </c>
    </row>
    <row r="73" spans="2:50" ht="15.6">
      <c r="B73" s="216">
        <v>43435</v>
      </c>
      <c r="C73" s="198">
        <v>3111</v>
      </c>
      <c r="D73" s="198">
        <v>16453.599999999999</v>
      </c>
      <c r="E73" s="198">
        <v>13242.6</v>
      </c>
      <c r="F73" s="198">
        <v>3211</v>
      </c>
      <c r="G73" s="200">
        <v>106870.29999999999</v>
      </c>
      <c r="H73" s="200">
        <v>521779.7</v>
      </c>
      <c r="I73" s="200">
        <v>422414.7</v>
      </c>
      <c r="J73" s="200">
        <v>99365</v>
      </c>
      <c r="M73" s="198">
        <v>3111</v>
      </c>
      <c r="N73" s="198">
        <v>16421.008172618458</v>
      </c>
      <c r="O73" s="198">
        <v>13213.868057968668</v>
      </c>
      <c r="P73" s="198">
        <v>3207.1401146497906</v>
      </c>
      <c r="Q73" s="200">
        <v>106176.58005720717</v>
      </c>
      <c r="R73" s="200">
        <v>515803.17723162327</v>
      </c>
      <c r="S73" s="200">
        <v>419765.15222458326</v>
      </c>
      <c r="T73" s="200">
        <v>96038.025007039992</v>
      </c>
      <c r="AE73" s="202">
        <v>100</v>
      </c>
      <c r="AG73" s="201">
        <f t="shared" si="5"/>
        <v>5.3645294725956916E-3</v>
      </c>
      <c r="AH73" s="201">
        <f t="shared" si="5"/>
        <v>7.5662232195923274E-3</v>
      </c>
      <c r="AI73" s="201">
        <f t="shared" si="5"/>
        <v>5.0709974157310267E-3</v>
      </c>
      <c r="AJ73" s="201">
        <f t="shared" si="5"/>
        <v>1.7978937125249672E-2</v>
      </c>
      <c r="AK73" s="217">
        <f t="shared" si="5"/>
        <v>7.532149045250458E-3</v>
      </c>
      <c r="AL73" s="217">
        <f t="shared" si="5"/>
        <v>-8.082748322641109E-3</v>
      </c>
      <c r="AM73" s="217">
        <f t="shared" si="5"/>
        <v>-1.1051244247064274E-2</v>
      </c>
      <c r="AN73" s="217">
        <f t="shared" si="4"/>
        <v>5.1039727375106203E-3</v>
      </c>
      <c r="AQ73" s="201">
        <f t="shared" si="7"/>
        <v>1.1444177124650512E-2</v>
      </c>
      <c r="AR73" s="201">
        <f t="shared" si="7"/>
        <v>3.3194003210036405E-2</v>
      </c>
      <c r="AS73" s="201">
        <f t="shared" si="7"/>
        <v>3.0535394094668211E-2</v>
      </c>
      <c r="AT73" s="201">
        <f t="shared" si="7"/>
        <v>4.429409141716012E-2</v>
      </c>
      <c r="AU73" s="217">
        <f t="shared" si="7"/>
        <v>4.3742682058242277E-2</v>
      </c>
      <c r="AV73" s="217">
        <f t="shared" si="7"/>
        <v>3.7177207646972965E-2</v>
      </c>
      <c r="AW73" s="217">
        <f t="shared" si="7"/>
        <v>3.8101559372746729E-2</v>
      </c>
      <c r="AX73" s="217">
        <f t="shared" si="6"/>
        <v>3.3156276902408299E-2</v>
      </c>
    </row>
    <row r="74" spans="2:50" ht="15.6">
      <c r="B74" s="216">
        <v>43525</v>
      </c>
      <c r="C74" s="198">
        <v>3113.4</v>
      </c>
      <c r="D74" s="198">
        <v>16357.7</v>
      </c>
      <c r="E74" s="198">
        <v>13144.1</v>
      </c>
      <c r="F74" s="198">
        <v>3213.6</v>
      </c>
      <c r="G74" s="200">
        <v>106325.29999999993</v>
      </c>
      <c r="H74" s="200">
        <v>532240.4</v>
      </c>
      <c r="I74" s="200">
        <v>430483.3</v>
      </c>
      <c r="J74" s="200">
        <v>101757.1</v>
      </c>
      <c r="M74" s="198">
        <v>3113.4</v>
      </c>
      <c r="N74" s="198">
        <v>16567.543056082704</v>
      </c>
      <c r="O74" s="198">
        <v>13347.22632154892</v>
      </c>
      <c r="P74" s="198">
        <v>3220.3167345337829</v>
      </c>
      <c r="Q74" s="200">
        <v>104970.44026566729</v>
      </c>
      <c r="R74" s="200">
        <v>524904.79559823696</v>
      </c>
      <c r="S74" s="200">
        <v>428648.29842915986</v>
      </c>
      <c r="T74" s="200">
        <v>96256.497169077091</v>
      </c>
      <c r="AE74" s="202">
        <v>100</v>
      </c>
      <c r="AG74" s="201">
        <f t="shared" si="5"/>
        <v>7.7145612343310077E-4</v>
      </c>
      <c r="AH74" s="201">
        <f t="shared" si="5"/>
        <v>8.9236228326461386E-3</v>
      </c>
      <c r="AI74" s="201">
        <f t="shared" si="5"/>
        <v>1.0092295684746899E-2</v>
      </c>
      <c r="AJ74" s="201">
        <f t="shared" si="5"/>
        <v>4.1085264169791191E-3</v>
      </c>
      <c r="AK74" s="217">
        <f t="shared" si="5"/>
        <v>-1.1359753637666836E-2</v>
      </c>
      <c r="AL74" s="217">
        <f t="shared" si="5"/>
        <v>1.7645525984277821E-2</v>
      </c>
      <c r="AM74" s="217">
        <f t="shared" si="5"/>
        <v>2.1162181180356621E-2</v>
      </c>
      <c r="AN74" s="217">
        <f t="shared" si="4"/>
        <v>2.274850633601444E-3</v>
      </c>
      <c r="AQ74" s="201">
        <f t="shared" si="7"/>
        <v>1.01881894873459E-2</v>
      </c>
      <c r="AR74" s="201">
        <f t="shared" si="7"/>
        <v>3.5999543599733341E-2</v>
      </c>
      <c r="AS74" s="201">
        <f t="shared" si="7"/>
        <v>3.6314350820065178E-2</v>
      </c>
      <c r="AT74" s="201">
        <f t="shared" si="7"/>
        <v>3.4696800701372155E-2</v>
      </c>
      <c r="AU74" s="217">
        <f t="shared" si="7"/>
        <v>2.4845845214123363E-2</v>
      </c>
      <c r="AV74" s="217">
        <f t="shared" si="7"/>
        <v>3.664642643203142E-2</v>
      </c>
      <c r="AW74" s="217">
        <f t="shared" si="7"/>
        <v>3.987214376425019E-2</v>
      </c>
      <c r="AX74" s="217">
        <f t="shared" si="6"/>
        <v>2.2521382329939055E-2</v>
      </c>
    </row>
    <row r="75" spans="2:50" ht="15.6">
      <c r="B75" s="216">
        <v>43617</v>
      </c>
      <c r="C75" s="198">
        <v>3116.6</v>
      </c>
      <c r="D75" s="198">
        <v>16688.3</v>
      </c>
      <c r="E75" s="198">
        <v>13493.8</v>
      </c>
      <c r="F75" s="198">
        <v>3194.5</v>
      </c>
      <c r="G75" s="200">
        <v>106681.40000000002</v>
      </c>
      <c r="H75" s="200">
        <v>539666.9</v>
      </c>
      <c r="I75" s="200">
        <v>438312.3</v>
      </c>
      <c r="J75" s="200">
        <v>101354.5</v>
      </c>
      <c r="M75" s="198">
        <v>3116.6</v>
      </c>
      <c r="N75" s="198">
        <v>16653.762318704197</v>
      </c>
      <c r="O75" s="198">
        <v>13444.773283926204</v>
      </c>
      <c r="P75" s="198">
        <v>3208.9890347779929</v>
      </c>
      <c r="Q75" s="200">
        <v>103769.15093532956</v>
      </c>
      <c r="R75" s="200">
        <v>519614.10722003481</v>
      </c>
      <c r="S75" s="200">
        <v>423725.35190597153</v>
      </c>
      <c r="T75" s="200">
        <v>95888.755314063252</v>
      </c>
      <c r="AE75" s="202">
        <v>100</v>
      </c>
      <c r="AG75" s="201">
        <f t="shared" si="5"/>
        <v>1.0278152502087856E-3</v>
      </c>
      <c r="AH75" s="201">
        <f t="shared" si="5"/>
        <v>5.2041067483350467E-3</v>
      </c>
      <c r="AI75" s="201">
        <f t="shared" si="5"/>
        <v>7.3084070073641261E-3</v>
      </c>
      <c r="AJ75" s="201">
        <f t="shared" ref="AJ75:AM85" si="8">P75/P74-1</f>
        <v>-3.5175731735686E-3</v>
      </c>
      <c r="AK75" s="217">
        <f t="shared" si="8"/>
        <v>-1.1444072515056858E-2</v>
      </c>
      <c r="AL75" s="217">
        <f t="shared" si="8"/>
        <v>-1.0079329475685794E-2</v>
      </c>
      <c r="AM75" s="217">
        <f t="shared" si="8"/>
        <v>-1.1484815269835691E-2</v>
      </c>
      <c r="AN75" s="217">
        <f t="shared" si="4"/>
        <v>-3.8204367063959799E-3</v>
      </c>
      <c r="AQ75" s="201">
        <f t="shared" si="7"/>
        <v>9.6540106258908853E-3</v>
      </c>
      <c r="AR75" s="201">
        <f t="shared" si="7"/>
        <v>2.6702432591804826E-2</v>
      </c>
      <c r="AS75" s="201">
        <f t="shared" si="7"/>
        <v>2.7198421144994933E-2</v>
      </c>
      <c r="AT75" s="201">
        <f t="shared" si="7"/>
        <v>2.4629575089105682E-2</v>
      </c>
      <c r="AU75" s="217">
        <f t="shared" si="7"/>
        <v>-6.7404786831212204E-3</v>
      </c>
      <c r="AV75" s="217">
        <f t="shared" si="7"/>
        <v>5.2176567739685709E-3</v>
      </c>
      <c r="AW75" s="217">
        <f t="shared" si="7"/>
        <v>4.3810252725593468E-3</v>
      </c>
      <c r="AX75" s="217">
        <f t="shared" si="6"/>
        <v>8.9314192850129537E-3</v>
      </c>
    </row>
    <row r="76" spans="2:50" ht="15.6">
      <c r="B76" s="216">
        <v>43709</v>
      </c>
      <c r="C76" s="198">
        <v>3084.3</v>
      </c>
      <c r="D76" s="198">
        <v>16790</v>
      </c>
      <c r="E76" s="198">
        <v>13561.3</v>
      </c>
      <c r="F76" s="198">
        <v>3228.7</v>
      </c>
      <c r="G76" s="200">
        <v>97700.700000000012</v>
      </c>
      <c r="H76" s="200">
        <v>490751.2</v>
      </c>
      <c r="I76" s="200">
        <v>409469.1</v>
      </c>
      <c r="J76" s="200">
        <v>81282.100000000006</v>
      </c>
      <c r="M76" s="198">
        <v>3084.3</v>
      </c>
      <c r="N76" s="198">
        <v>16647.943596943991</v>
      </c>
      <c r="O76" s="198">
        <v>13436.550081583517</v>
      </c>
      <c r="P76" s="198">
        <v>3211.3935153604748</v>
      </c>
      <c r="Q76" s="200">
        <v>103039.33970413292</v>
      </c>
      <c r="R76" s="200">
        <v>524429.32465288904</v>
      </c>
      <c r="S76" s="200">
        <v>428545.48984858935</v>
      </c>
      <c r="T76" s="200">
        <v>95883.834804299637</v>
      </c>
      <c r="AE76" s="202">
        <v>100</v>
      </c>
      <c r="AG76" s="201">
        <f t="shared" ref="AG76:AN87" si="9">M76/M75-1</f>
        <v>-1.0363858050439489E-2</v>
      </c>
      <c r="AH76" s="201">
        <f t="shared" si="9"/>
        <v>-3.4939382758403248E-4</v>
      </c>
      <c r="AI76" s="201">
        <f t="shared" si="9"/>
        <v>-6.1162818955962095E-4</v>
      </c>
      <c r="AJ76" s="201">
        <f t="shared" si="8"/>
        <v>7.4929535639500777E-4</v>
      </c>
      <c r="AK76" s="217">
        <f t="shared" si="8"/>
        <v>-7.0330269123187739E-3</v>
      </c>
      <c r="AL76" s="217">
        <f t="shared" si="8"/>
        <v>9.266910512911064E-3</v>
      </c>
      <c r="AM76" s="217">
        <f t="shared" si="8"/>
        <v>1.1375618477714955E-2</v>
      </c>
      <c r="AN76" s="217">
        <f t="shared" si="4"/>
        <v>-5.1314773536259572E-5</v>
      </c>
      <c r="AQ76" s="201">
        <f t="shared" si="7"/>
        <v>-3.2639607032057816E-3</v>
      </c>
      <c r="AR76" s="201">
        <f t="shared" si="7"/>
        <v>2.1490609956314355E-2</v>
      </c>
      <c r="AS76" s="201">
        <f t="shared" si="7"/>
        <v>2.2008599834589804E-2</v>
      </c>
      <c r="AT76" s="201">
        <f t="shared" si="7"/>
        <v>1.9329009831724697E-2</v>
      </c>
      <c r="AU76" s="217">
        <f t="shared" si="7"/>
        <v>-2.223779187111119E-2</v>
      </c>
      <c r="AV76" s="217">
        <f t="shared" si="7"/>
        <v>8.5057971155413359E-3</v>
      </c>
      <c r="AW76" s="217">
        <f t="shared" si="7"/>
        <v>9.6348558790029237E-3</v>
      </c>
      <c r="AX76" s="217">
        <f t="shared" si="6"/>
        <v>3.4902662361515624E-3</v>
      </c>
    </row>
    <row r="77" spans="2:50" ht="15.6">
      <c r="B77" s="216">
        <v>43800</v>
      </c>
      <c r="C77" s="198">
        <v>3120.8</v>
      </c>
      <c r="D77" s="198">
        <v>16846.099999999999</v>
      </c>
      <c r="E77" s="198">
        <v>13592.8</v>
      </c>
      <c r="F77" s="198">
        <v>3253.3</v>
      </c>
      <c r="G77" s="200">
        <v>104115.79999999993</v>
      </c>
      <c r="H77" s="200">
        <v>535845.80000000005</v>
      </c>
      <c r="I77" s="200">
        <v>434712.2</v>
      </c>
      <c r="J77" s="200">
        <v>101133.6</v>
      </c>
      <c r="M77" s="198">
        <v>3120.8</v>
      </c>
      <c r="N77" s="198">
        <v>16809.607518477398</v>
      </c>
      <c r="O77" s="198">
        <v>13560.290412153385</v>
      </c>
      <c r="P77" s="198">
        <v>3249.3171063240125</v>
      </c>
      <c r="Q77" s="200">
        <v>103898.34498289321</v>
      </c>
      <c r="R77" s="200">
        <v>528308.95236135379</v>
      </c>
      <c r="S77" s="200">
        <v>432059.69366157032</v>
      </c>
      <c r="T77" s="200">
        <v>96249.25869978343</v>
      </c>
      <c r="W77" s="198">
        <f>M77/M$77*100</f>
        <v>100</v>
      </c>
      <c r="X77" s="198">
        <f t="shared" ref="X77:AD87" si="10">N77/N$77*100</f>
        <v>100</v>
      </c>
      <c r="Y77" s="198">
        <f t="shared" si="10"/>
        <v>100</v>
      </c>
      <c r="Z77" s="198">
        <f t="shared" si="10"/>
        <v>100</v>
      </c>
      <c r="AA77" s="198">
        <f t="shared" si="10"/>
        <v>100</v>
      </c>
      <c r="AB77" s="198">
        <f t="shared" si="10"/>
        <v>100</v>
      </c>
      <c r="AC77" s="198">
        <f t="shared" si="10"/>
        <v>100</v>
      </c>
      <c r="AD77" s="198">
        <f t="shared" si="10"/>
        <v>100</v>
      </c>
      <c r="AE77" s="202">
        <v>100</v>
      </c>
      <c r="AG77" s="201">
        <f t="shared" si="9"/>
        <v>1.1834127678889805E-2</v>
      </c>
      <c r="AH77" s="201">
        <f t="shared" si="9"/>
        <v>9.7107441884343171E-3</v>
      </c>
      <c r="AI77" s="201">
        <f t="shared" si="9"/>
        <v>9.2092337555806925E-3</v>
      </c>
      <c r="AJ77" s="201">
        <f t="shared" si="8"/>
        <v>1.1809076272385921E-2</v>
      </c>
      <c r="AK77" s="217">
        <f t="shared" si="8"/>
        <v>8.3366729758442837E-3</v>
      </c>
      <c r="AL77" s="217">
        <f t="shared" si="8"/>
        <v>7.3978084864583238E-3</v>
      </c>
      <c r="AM77" s="217">
        <f t="shared" si="8"/>
        <v>8.2003052096584206E-3</v>
      </c>
      <c r="AN77" s="217">
        <f t="shared" si="4"/>
        <v>3.8111105613332086E-3</v>
      </c>
      <c r="AQ77" s="201">
        <f t="shared" si="7"/>
        <v>3.1501125040180877E-3</v>
      </c>
      <c r="AR77" s="201">
        <f t="shared" si="7"/>
        <v>2.3664767825091193E-2</v>
      </c>
      <c r="AS77" s="201">
        <f t="shared" si="7"/>
        <v>2.621657433425062E-2</v>
      </c>
      <c r="AT77" s="201">
        <f t="shared" si="7"/>
        <v>1.3150966333389302E-2</v>
      </c>
      <c r="AU77" s="217">
        <f t="shared" si="7"/>
        <v>-2.1457039519322207E-2</v>
      </c>
      <c r="AV77" s="217">
        <f t="shared" si="7"/>
        <v>2.4245246407458065E-2</v>
      </c>
      <c r="AW77" s="217">
        <f t="shared" si="7"/>
        <v>2.9289095037620561E-2</v>
      </c>
      <c r="AX77" s="217">
        <f t="shared" si="6"/>
        <v>2.1994797657276521E-3</v>
      </c>
    </row>
    <row r="78" spans="2:50" ht="15.6">
      <c r="B78" s="216">
        <v>43891</v>
      </c>
      <c r="C78" s="198">
        <v>3121.2</v>
      </c>
      <c r="D78" s="198">
        <v>16560.099999999999</v>
      </c>
      <c r="E78" s="198">
        <v>13312.2</v>
      </c>
      <c r="F78" s="198">
        <v>3248</v>
      </c>
      <c r="G78" s="200">
        <v>97085.20000000007</v>
      </c>
      <c r="H78" s="200">
        <v>515667.6</v>
      </c>
      <c r="I78" s="200">
        <v>415872.3</v>
      </c>
      <c r="J78" s="200">
        <v>99795.3</v>
      </c>
      <c r="M78" s="198">
        <v>3121.2</v>
      </c>
      <c r="N78" s="198">
        <v>16775.130541721141</v>
      </c>
      <c r="O78" s="198">
        <v>13520.358868324938</v>
      </c>
      <c r="P78" s="198">
        <v>3254.7716733962011</v>
      </c>
      <c r="Q78" s="200">
        <v>94756.594607567065</v>
      </c>
      <c r="R78" s="200">
        <v>510775.12955231464</v>
      </c>
      <c r="S78" s="200">
        <v>414037.49125773227</v>
      </c>
      <c r="T78" s="200">
        <v>96737.638294582342</v>
      </c>
      <c r="W78" s="198">
        <f t="shared" ref="W78:W87" si="11">M78/M$77*100</f>
        <v>100.0128172263522</v>
      </c>
      <c r="X78" s="198">
        <f t="shared" si="10"/>
        <v>99.794897193653327</v>
      </c>
      <c r="Y78" s="198">
        <f t="shared" si="10"/>
        <v>99.705525894986309</v>
      </c>
      <c r="Z78" s="198">
        <f t="shared" si="10"/>
        <v>100.16786810562664</v>
      </c>
      <c r="AA78" s="198">
        <f t="shared" si="10"/>
        <v>91.20125505672749</v>
      </c>
      <c r="AB78" s="198">
        <f t="shared" si="10"/>
        <v>96.681142212209508</v>
      </c>
      <c r="AC78" s="198">
        <f t="shared" si="10"/>
        <v>95.828770267574484</v>
      </c>
      <c r="AD78" s="198">
        <f t="shared" si="10"/>
        <v>100.50741127921022</v>
      </c>
      <c r="AE78" s="202">
        <v>100</v>
      </c>
      <c r="AG78" s="201">
        <f t="shared" si="9"/>
        <v>1.2817226352201949E-4</v>
      </c>
      <c r="AH78" s="201">
        <f t="shared" si="9"/>
        <v>-2.0510280634666866E-3</v>
      </c>
      <c r="AI78" s="201">
        <f t="shared" si="9"/>
        <v>-2.9447410501369786E-3</v>
      </c>
      <c r="AJ78" s="201">
        <f t="shared" si="8"/>
        <v>1.6786810562663401E-3</v>
      </c>
      <c r="AK78" s="217">
        <f t="shared" si="8"/>
        <v>-8.7987449432725073E-2</v>
      </c>
      <c r="AL78" s="217">
        <f t="shared" si="8"/>
        <v>-3.3188577877904968E-2</v>
      </c>
      <c r="AM78" s="217">
        <f t="shared" si="8"/>
        <v>-4.1712297324255188E-2</v>
      </c>
      <c r="AN78" s="217">
        <f t="shared" si="4"/>
        <v>5.0741127921021256E-3</v>
      </c>
      <c r="AQ78" s="201">
        <f t="shared" si="7"/>
        <v>2.5052996723837762E-3</v>
      </c>
      <c r="AR78" s="201">
        <f t="shared" si="7"/>
        <v>1.2529768894261162E-2</v>
      </c>
      <c r="AS78" s="201">
        <f t="shared" si="7"/>
        <v>1.2971425118977642E-2</v>
      </c>
      <c r="AT78" s="201">
        <f t="shared" ref="AT78:AW85" si="12">P78/P74-1</f>
        <v>1.0699239144067008E-2</v>
      </c>
      <c r="AU78" s="217">
        <f t="shared" si="12"/>
        <v>-9.7302113168719062E-2</v>
      </c>
      <c r="AV78" s="217">
        <f t="shared" si="12"/>
        <v>-2.6918531063940154E-2</v>
      </c>
      <c r="AW78" s="217">
        <f t="shared" si="12"/>
        <v>-3.4085769674044863E-2</v>
      </c>
      <c r="AX78" s="217">
        <f t="shared" si="6"/>
        <v>4.9985314202751763E-3</v>
      </c>
    </row>
    <row r="79" spans="2:50" ht="15.6">
      <c r="B79" s="216">
        <v>43983</v>
      </c>
      <c r="C79" s="198">
        <v>3080.4</v>
      </c>
      <c r="D79" s="198">
        <v>15526.8</v>
      </c>
      <c r="E79" s="198">
        <v>12300.9</v>
      </c>
      <c r="F79" s="198">
        <v>3225.9</v>
      </c>
      <c r="G79" s="200">
        <v>69337.299999999988</v>
      </c>
      <c r="H79" s="200">
        <v>404969.5</v>
      </c>
      <c r="I79" s="200">
        <v>309227.3</v>
      </c>
      <c r="J79" s="200">
        <v>95742.2</v>
      </c>
      <c r="M79" s="198">
        <v>3080.4</v>
      </c>
      <c r="N79" s="198">
        <v>15500.88695533363</v>
      </c>
      <c r="O79" s="198">
        <v>12260.293405666082</v>
      </c>
      <c r="P79" s="198">
        <v>3240.5935496675488</v>
      </c>
      <c r="Q79" s="200">
        <v>65790.335887695634</v>
      </c>
      <c r="R79" s="200">
        <v>384317.98502036824</v>
      </c>
      <c r="S79" s="200">
        <v>294627.03625139862</v>
      </c>
      <c r="T79" s="200">
        <v>89690.948768969596</v>
      </c>
      <c r="W79" s="198">
        <f t="shared" si="11"/>
        <v>98.705460138426034</v>
      </c>
      <c r="X79" s="198">
        <f t="shared" si="10"/>
        <v>92.214449018484217</v>
      </c>
      <c r="Y79" s="198">
        <f t="shared" si="10"/>
        <v>90.413206745762736</v>
      </c>
      <c r="Z79" s="198">
        <f t="shared" si="10"/>
        <v>99.731526460144948</v>
      </c>
      <c r="AA79" s="198">
        <f t="shared" si="10"/>
        <v>63.321832410831924</v>
      </c>
      <c r="AB79" s="198">
        <f t="shared" si="10"/>
        <v>72.744931408525844</v>
      </c>
      <c r="AC79" s="198">
        <f t="shared" si="10"/>
        <v>68.191280180413713</v>
      </c>
      <c r="AD79" s="198">
        <f t="shared" si="10"/>
        <v>93.18611902116541</v>
      </c>
      <c r="AE79" s="202">
        <v>100</v>
      </c>
      <c r="AG79" s="201">
        <f t="shared" si="9"/>
        <v>-1.3071895424836555E-2</v>
      </c>
      <c r="AH79" s="201">
        <f t="shared" si="9"/>
        <v>-7.5960278414427873E-2</v>
      </c>
      <c r="AI79" s="201">
        <f t="shared" si="9"/>
        <v>-9.3197634392005457E-2</v>
      </c>
      <c r="AJ79" s="201">
        <f t="shared" si="8"/>
        <v>-4.3561039456442296E-3</v>
      </c>
      <c r="AK79" s="217">
        <f t="shared" si="8"/>
        <v>-0.30569121695260082</v>
      </c>
      <c r="AL79" s="217">
        <f t="shared" si="8"/>
        <v>-0.24757889962806889</v>
      </c>
      <c r="AM79" s="217">
        <f t="shared" si="8"/>
        <v>-0.28840493319481153</v>
      </c>
      <c r="AN79" s="217">
        <f t="shared" si="4"/>
        <v>-7.2843307422436721E-2</v>
      </c>
      <c r="AQ79" s="201">
        <f t="shared" ref="AQ79:AX87" si="13">M79/M75-1</f>
        <v>-1.1615221715972512E-2</v>
      </c>
      <c r="AR79" s="201">
        <f t="shared" si="13"/>
        <v>-6.9226120879349207E-2</v>
      </c>
      <c r="AS79" s="201">
        <f t="shared" si="13"/>
        <v>-8.8099654285447748E-2</v>
      </c>
      <c r="AT79" s="201">
        <f t="shared" si="12"/>
        <v>9.8487450555413414E-3</v>
      </c>
      <c r="AU79" s="217">
        <f t="shared" si="12"/>
        <v>-0.36599331020163084</v>
      </c>
      <c r="AV79" s="217">
        <f t="shared" si="12"/>
        <v>-0.26037807734572216</v>
      </c>
      <c r="AW79" s="217">
        <f t="shared" si="12"/>
        <v>-0.30467451398381518</v>
      </c>
      <c r="AX79" s="217">
        <f t="shared" si="6"/>
        <v>-6.4635384251198746E-2</v>
      </c>
    </row>
    <row r="80" spans="2:50" ht="15.6">
      <c r="B80" s="216">
        <v>44075</v>
      </c>
      <c r="C80" s="198">
        <v>3068.9</v>
      </c>
      <c r="D80" s="198">
        <v>16108</v>
      </c>
      <c r="E80" s="198">
        <v>12770.9</v>
      </c>
      <c r="F80" s="198">
        <v>3337.1</v>
      </c>
      <c r="G80" s="200">
        <v>93974</v>
      </c>
      <c r="H80" s="200">
        <v>451972.4</v>
      </c>
      <c r="I80" s="200">
        <v>367988.1</v>
      </c>
      <c r="J80" s="200">
        <v>83984.3</v>
      </c>
      <c r="M80" s="198">
        <v>3068.9</v>
      </c>
      <c r="N80" s="198">
        <v>15968.767212601108</v>
      </c>
      <c r="O80" s="198">
        <v>12649.559702384486</v>
      </c>
      <c r="P80" s="198">
        <v>3319.2075102166218</v>
      </c>
      <c r="Q80" s="200">
        <v>100070.14850937622</v>
      </c>
      <c r="R80" s="200">
        <v>486432.3448111788</v>
      </c>
      <c r="S80" s="200">
        <v>387073.47521037294</v>
      </c>
      <c r="T80" s="200">
        <v>99358.869600805876</v>
      </c>
      <c r="W80" s="198">
        <f t="shared" si="11"/>
        <v>98.336964880799798</v>
      </c>
      <c r="X80" s="198">
        <f t="shared" si="10"/>
        <v>94.997858784317089</v>
      </c>
      <c r="Y80" s="198">
        <f t="shared" si="10"/>
        <v>93.283840669425061</v>
      </c>
      <c r="Z80" s="198">
        <f t="shared" si="10"/>
        <v>102.15092592091379</v>
      </c>
      <c r="AA80" s="198">
        <f t="shared" si="10"/>
        <v>96.315440371887249</v>
      </c>
      <c r="AB80" s="198">
        <f t="shared" si="10"/>
        <v>92.073462438408171</v>
      </c>
      <c r="AC80" s="198">
        <f t="shared" si="10"/>
        <v>89.587962239672649</v>
      </c>
      <c r="AD80" s="198">
        <f t="shared" si="10"/>
        <v>103.2307894554511</v>
      </c>
      <c r="AE80" s="202">
        <v>100</v>
      </c>
      <c r="AG80" s="201">
        <f t="shared" si="9"/>
        <v>-3.7332813920269992E-3</v>
      </c>
      <c r="AH80" s="201">
        <f t="shared" si="9"/>
        <v>3.0184095827270552E-2</v>
      </c>
      <c r="AI80" s="201">
        <f t="shared" si="9"/>
        <v>3.1750161585733849E-2</v>
      </c>
      <c r="AJ80" s="201">
        <f t="shared" si="8"/>
        <v>2.425912393645846E-2</v>
      </c>
      <c r="AK80" s="217">
        <f t="shared" si="8"/>
        <v>0.52104632328061617</v>
      </c>
      <c r="AL80" s="217">
        <f t="shared" si="8"/>
        <v>0.26570278719950791</v>
      </c>
      <c r="AM80" s="217">
        <f t="shared" si="8"/>
        <v>0.31377445917791413</v>
      </c>
      <c r="AN80" s="217">
        <f t="shared" si="4"/>
        <v>0.10779148804345229</v>
      </c>
      <c r="AQ80" s="201">
        <f t="shared" si="13"/>
        <v>-4.9930292124631404E-3</v>
      </c>
      <c r="AR80" s="201">
        <f t="shared" si="13"/>
        <v>-4.0796413105793849E-2</v>
      </c>
      <c r="AS80" s="201">
        <f t="shared" si="13"/>
        <v>-5.8570866362318674E-2</v>
      </c>
      <c r="AT80" s="201">
        <f t="shared" si="12"/>
        <v>3.3572339964087261E-2</v>
      </c>
      <c r="AU80" s="217">
        <f t="shared" si="12"/>
        <v>-2.8816092992078879E-2</v>
      </c>
      <c r="AV80" s="217">
        <f t="shared" si="12"/>
        <v>-7.2453957197873731E-2</v>
      </c>
      <c r="AW80" s="217">
        <f t="shared" si="12"/>
        <v>-9.6773891268506884E-2</v>
      </c>
      <c r="AX80" s="217">
        <f t="shared" si="6"/>
        <v>3.6242134073995347E-2</v>
      </c>
    </row>
    <row r="81" spans="2:50" ht="15.6">
      <c r="B81" s="216">
        <v>44166</v>
      </c>
      <c r="C81" s="198">
        <v>3102.8</v>
      </c>
      <c r="D81" s="198">
        <v>16241.5</v>
      </c>
      <c r="E81" s="198">
        <v>12862.4</v>
      </c>
      <c r="F81" s="198">
        <v>3379.1</v>
      </c>
      <c r="G81" s="200">
        <v>98634.599999999977</v>
      </c>
      <c r="H81" s="200">
        <v>502233.59999999998</v>
      </c>
      <c r="I81" s="200">
        <v>396272</v>
      </c>
      <c r="J81" s="200">
        <v>105961.5</v>
      </c>
      <c r="M81" s="198">
        <v>3102.8</v>
      </c>
      <c r="N81" s="198">
        <v>16204.34143749857</v>
      </c>
      <c r="O81" s="198">
        <v>12829.407678090685</v>
      </c>
      <c r="P81" s="198">
        <v>3374.9337594078852</v>
      </c>
      <c r="Q81" s="200">
        <v>98976.591312514574</v>
      </c>
      <c r="R81" s="200">
        <v>493142.19522322662</v>
      </c>
      <c r="S81" s="200">
        <v>393629.99540349894</v>
      </c>
      <c r="T81" s="200">
        <v>99512.199819727684</v>
      </c>
      <c r="W81" s="198">
        <f t="shared" si="11"/>
        <v>99.423224814150217</v>
      </c>
      <c r="X81" s="198">
        <f t="shared" si="10"/>
        <v>96.399284871383756</v>
      </c>
      <c r="Y81" s="198">
        <f t="shared" si="10"/>
        <v>94.61012476983791</v>
      </c>
      <c r="Z81" s="198">
        <f t="shared" si="10"/>
        <v>103.86594010290318</v>
      </c>
      <c r="AA81" s="198">
        <f t="shared" si="10"/>
        <v>95.262914273380389</v>
      </c>
      <c r="AB81" s="198">
        <f t="shared" si="10"/>
        <v>93.343524280452911</v>
      </c>
      <c r="AC81" s="198">
        <f t="shared" si="10"/>
        <v>91.105465559077786</v>
      </c>
      <c r="AD81" s="198">
        <f t="shared" si="10"/>
        <v>103.39009480594743</v>
      </c>
      <c r="AE81" s="202">
        <v>100</v>
      </c>
      <c r="AG81" s="201">
        <f t="shared" si="9"/>
        <v>1.1046303235687116E-2</v>
      </c>
      <c r="AH81" s="201">
        <f t="shared" si="9"/>
        <v>1.4752186049250549E-2</v>
      </c>
      <c r="AI81" s="201">
        <f t="shared" si="9"/>
        <v>1.4217726145226761E-2</v>
      </c>
      <c r="AJ81" s="201">
        <f t="shared" si="8"/>
        <v>1.6789022385535146E-2</v>
      </c>
      <c r="AK81" s="217">
        <f t="shared" si="8"/>
        <v>-1.0927906205307369E-2</v>
      </c>
      <c r="AL81" s="217">
        <f t="shared" si="8"/>
        <v>1.379400544314624E-2</v>
      </c>
      <c r="AM81" s="217">
        <f t="shared" si="8"/>
        <v>1.6938696689465793E-2</v>
      </c>
      <c r="AN81" s="217">
        <f t="shared" si="4"/>
        <v>1.5431960884604301E-3</v>
      </c>
      <c r="AQ81" s="201">
        <f t="shared" si="13"/>
        <v>-5.7677518584978715E-3</v>
      </c>
      <c r="AR81" s="201">
        <f t="shared" si="13"/>
        <v>-3.6007151286162387E-2</v>
      </c>
      <c r="AS81" s="201">
        <f t="shared" si="13"/>
        <v>-5.3898752301620889E-2</v>
      </c>
      <c r="AT81" s="201">
        <f t="shared" si="12"/>
        <v>3.8659401029031759E-2</v>
      </c>
      <c r="AU81" s="217">
        <f t="shared" si="12"/>
        <v>-4.7370857266196054E-2</v>
      </c>
      <c r="AV81" s="217">
        <f t="shared" si="12"/>
        <v>-6.6564757195470947E-2</v>
      </c>
      <c r="AW81" s="217">
        <f t="shared" si="12"/>
        <v>-8.8945344409222082E-2</v>
      </c>
      <c r="AX81" s="217">
        <f t="shared" si="6"/>
        <v>3.3900948059474301E-2</v>
      </c>
    </row>
    <row r="82" spans="2:50" ht="15.6">
      <c r="B82" s="216">
        <v>44256</v>
      </c>
      <c r="C82" s="198">
        <v>3102.5</v>
      </c>
      <c r="D82" s="198">
        <v>16104.3</v>
      </c>
      <c r="E82" s="198">
        <v>12706.8</v>
      </c>
      <c r="F82" s="198">
        <v>3397.4</v>
      </c>
      <c r="G82" s="200">
        <v>104804.09999999998</v>
      </c>
      <c r="H82" s="200">
        <v>486710.1</v>
      </c>
      <c r="I82" s="200">
        <v>385671.9</v>
      </c>
      <c r="J82" s="200">
        <v>101038.2</v>
      </c>
      <c r="M82" s="198">
        <v>3102.5</v>
      </c>
      <c r="N82" s="198">
        <v>16311.082286269528</v>
      </c>
      <c r="O82" s="198">
        <v>12906.589192318386</v>
      </c>
      <c r="P82" s="198">
        <v>3404.493093951141</v>
      </c>
      <c r="Q82" s="200">
        <v>101941.51301207495</v>
      </c>
      <c r="R82" s="200">
        <v>483249.35626320448</v>
      </c>
      <c r="S82" s="200">
        <v>383834.62117523607</v>
      </c>
      <c r="T82" s="200">
        <v>99414.73508796838</v>
      </c>
      <c r="W82" s="198">
        <f t="shared" si="11"/>
        <v>99.413611894386051</v>
      </c>
      <c r="X82" s="198">
        <f t="shared" si="10"/>
        <v>97.034283925666415</v>
      </c>
      <c r="Y82" s="198">
        <f t="shared" si="10"/>
        <v>95.179297788127599</v>
      </c>
      <c r="Z82" s="198">
        <f t="shared" si="10"/>
        <v>104.7756492379619</v>
      </c>
      <c r="AA82" s="198">
        <f t="shared" si="10"/>
        <v>98.116589854111297</v>
      </c>
      <c r="AB82" s="198">
        <f t="shared" si="10"/>
        <v>91.470976235259911</v>
      </c>
      <c r="AC82" s="198">
        <f t="shared" si="10"/>
        <v>88.838331093177914</v>
      </c>
      <c r="AD82" s="198">
        <f t="shared" si="10"/>
        <v>103.2888319670685</v>
      </c>
      <c r="AE82" s="202">
        <v>100</v>
      </c>
      <c r="AG82" s="201">
        <f t="shared" si="9"/>
        <v>-9.6686863478190332E-5</v>
      </c>
      <c r="AH82" s="201">
        <f t="shared" si="9"/>
        <v>6.5871759850695266E-3</v>
      </c>
      <c r="AI82" s="201">
        <f t="shared" si="9"/>
        <v>6.0159842265754548E-3</v>
      </c>
      <c r="AJ82" s="201">
        <f t="shared" si="8"/>
        <v>8.7584932477138278E-3</v>
      </c>
      <c r="AK82" s="217">
        <f t="shared" si="8"/>
        <v>2.99557871234295E-2</v>
      </c>
      <c r="AL82" s="217">
        <f t="shared" si="8"/>
        <v>-2.0060824354208862E-2</v>
      </c>
      <c r="AM82" s="217">
        <f t="shared" si="8"/>
        <v>-2.4884725103893279E-2</v>
      </c>
      <c r="AN82" s="217">
        <f t="shared" si="4"/>
        <v>-9.7942495428571252E-4</v>
      </c>
      <c r="AQ82" s="201">
        <f t="shared" si="13"/>
        <v>-5.9912854030500506E-3</v>
      </c>
      <c r="AR82" s="201">
        <f t="shared" si="13"/>
        <v>-2.7662870002560402E-2</v>
      </c>
      <c r="AS82" s="201">
        <f t="shared" si="13"/>
        <v>-4.5395960416736547E-2</v>
      </c>
      <c r="AT82" s="201">
        <f t="shared" si="12"/>
        <v>4.6000591002659297E-2</v>
      </c>
      <c r="AU82" s="217">
        <f t="shared" si="12"/>
        <v>7.5824995972724851E-2</v>
      </c>
      <c r="AV82" s="217">
        <f t="shared" si="12"/>
        <v>-5.3890198830228941E-2</v>
      </c>
      <c r="AW82" s="217">
        <f t="shared" si="12"/>
        <v>-7.2947186475186498E-2</v>
      </c>
      <c r="AX82" s="217">
        <f t="shared" si="6"/>
        <v>2.7673786962152391E-2</v>
      </c>
    </row>
    <row r="83" spans="2:50" ht="15.6">
      <c r="B83" s="216">
        <v>44348</v>
      </c>
      <c r="C83" s="198">
        <v>3164.3</v>
      </c>
      <c r="D83" s="198">
        <v>16507.400000000001</v>
      </c>
      <c r="E83" s="198">
        <v>13067.9</v>
      </c>
      <c r="F83" s="198">
        <v>3439.6</v>
      </c>
      <c r="G83" s="200">
        <v>114114.80000000005</v>
      </c>
      <c r="H83" s="200">
        <v>523136</v>
      </c>
      <c r="I83" s="200">
        <v>414840.1</v>
      </c>
      <c r="J83" s="200">
        <v>108295.9</v>
      </c>
      <c r="M83" s="198">
        <v>3164.3</v>
      </c>
      <c r="N83" s="198">
        <v>16483.913009003867</v>
      </c>
      <c r="O83" s="198">
        <v>13028.649505424883</v>
      </c>
      <c r="P83" s="198">
        <v>3455.2635035789863</v>
      </c>
      <c r="Q83" s="200">
        <v>110067.27561207992</v>
      </c>
      <c r="R83" s="200">
        <v>500206.17548989964</v>
      </c>
      <c r="S83" s="200">
        <v>400229.44314168923</v>
      </c>
      <c r="T83" s="200">
        <v>99976.732348210397</v>
      </c>
      <c r="W83" s="198">
        <f t="shared" si="11"/>
        <v>101.39387336580363</v>
      </c>
      <c r="X83" s="198">
        <f t="shared" si="10"/>
        <v>98.062450243912451</v>
      </c>
      <c r="Y83" s="198">
        <f t="shared" si="10"/>
        <v>96.079428311859601</v>
      </c>
      <c r="Z83" s="198">
        <f t="shared" si="10"/>
        <v>106.33814400121639</v>
      </c>
      <c r="AA83" s="198">
        <f t="shared" si="10"/>
        <v>105.93746765668155</v>
      </c>
      <c r="AB83" s="198">
        <f t="shared" si="10"/>
        <v>94.680616948502447</v>
      </c>
      <c r="AC83" s="198">
        <f t="shared" si="10"/>
        <v>92.632904437317521</v>
      </c>
      <c r="AD83" s="198">
        <f t="shared" si="10"/>
        <v>103.87272972153848</v>
      </c>
      <c r="AE83" s="202">
        <v>100</v>
      </c>
      <c r="AG83" s="201">
        <f t="shared" si="9"/>
        <v>1.9919419822723716E-2</v>
      </c>
      <c r="AH83" s="201">
        <f t="shared" si="9"/>
        <v>1.0595907720962527E-2</v>
      </c>
      <c r="AI83" s="201">
        <f t="shared" si="9"/>
        <v>9.4572091268809721E-3</v>
      </c>
      <c r="AJ83" s="201">
        <f t="shared" si="8"/>
        <v>1.4912766225917862E-2</v>
      </c>
      <c r="AK83" s="217">
        <f t="shared" si="8"/>
        <v>7.9710045102454608E-2</v>
      </c>
      <c r="AL83" s="217">
        <f t="shared" si="8"/>
        <v>3.508917085335872E-2</v>
      </c>
      <c r="AM83" s="217">
        <f t="shared" si="8"/>
        <v>4.2713244355746305E-2</v>
      </c>
      <c r="AN83" s="217">
        <f t="shared" si="4"/>
        <v>5.6530579671587589E-3</v>
      </c>
      <c r="AQ83" s="201">
        <f t="shared" si="13"/>
        <v>2.7236722503571009E-2</v>
      </c>
      <c r="AR83" s="201">
        <f t="shared" si="13"/>
        <v>6.34174067911637E-2</v>
      </c>
      <c r="AS83" s="201">
        <f t="shared" si="13"/>
        <v>6.2670286455274171E-2</v>
      </c>
      <c r="AT83" s="201">
        <f t="shared" si="12"/>
        <v>6.6244023084431669E-2</v>
      </c>
      <c r="AU83" s="217">
        <f t="shared" si="12"/>
        <v>0.67300066380517043</v>
      </c>
      <c r="AV83" s="217">
        <f t="shared" si="12"/>
        <v>0.30154245959472736</v>
      </c>
      <c r="AW83" s="217">
        <f t="shared" si="12"/>
        <v>0.35842741465240979</v>
      </c>
      <c r="AX83" s="217">
        <f t="shared" si="6"/>
        <v>0.11468028513931139</v>
      </c>
    </row>
    <row r="84" spans="2:50" ht="15.6">
      <c r="B84" s="216">
        <v>44440</v>
      </c>
      <c r="C84" s="198">
        <v>3114.4</v>
      </c>
      <c r="D84" s="198">
        <v>16916.599999999999</v>
      </c>
      <c r="E84" s="198">
        <v>13432.5</v>
      </c>
      <c r="F84" s="198">
        <v>3484</v>
      </c>
      <c r="G84" s="200">
        <v>103211.09999999998</v>
      </c>
      <c r="H84" s="200">
        <v>470366.4</v>
      </c>
      <c r="I84" s="200">
        <v>387781.2</v>
      </c>
      <c r="J84" s="200">
        <v>82585.2</v>
      </c>
      <c r="M84" s="198">
        <v>3114.4</v>
      </c>
      <c r="N84" s="198">
        <v>16768.448664740034</v>
      </c>
      <c r="O84" s="198">
        <v>13303.124145766369</v>
      </c>
      <c r="P84" s="198">
        <v>3465.3245189736663</v>
      </c>
      <c r="Q84" s="200">
        <v>109943.53679056457</v>
      </c>
      <c r="R84" s="200">
        <v>506419.59605061234</v>
      </c>
      <c r="S84" s="200">
        <v>406865.23443820665</v>
      </c>
      <c r="T84" s="200">
        <v>99554.361612405686</v>
      </c>
      <c r="W84" s="198">
        <f t="shared" si="11"/>
        <v>99.794924378364527</v>
      </c>
      <c r="X84" s="198">
        <f t="shared" si="10"/>
        <v>99.755146848657105</v>
      </c>
      <c r="Y84" s="198">
        <f t="shared" si="10"/>
        <v>98.103534226991698</v>
      </c>
      <c r="Z84" s="198">
        <f t="shared" si="10"/>
        <v>106.6477787664752</v>
      </c>
      <c r="AA84" s="198">
        <f t="shared" si="10"/>
        <v>105.8183716099296</v>
      </c>
      <c r="AB84" s="198">
        <f t="shared" si="10"/>
        <v>95.856712968253944</v>
      </c>
      <c r="AC84" s="198">
        <f t="shared" si="10"/>
        <v>94.168755013954538</v>
      </c>
      <c r="AD84" s="198">
        <f t="shared" si="10"/>
        <v>103.43389960324929</v>
      </c>
      <c r="AE84" s="202">
        <v>100</v>
      </c>
      <c r="AG84" s="201">
        <f t="shared" si="9"/>
        <v>-1.5769680498056493E-2</v>
      </c>
      <c r="AH84" s="201">
        <f t="shared" si="9"/>
        <v>1.7261414542818043E-2</v>
      </c>
      <c r="AI84" s="201">
        <f t="shared" si="9"/>
        <v>2.1067006233240093E-2</v>
      </c>
      <c r="AJ84" s="201">
        <f t="shared" si="8"/>
        <v>2.9117939584806241E-3</v>
      </c>
      <c r="AK84" s="217">
        <f t="shared" si="8"/>
        <v>-1.124210814043014E-3</v>
      </c>
      <c r="AL84" s="217">
        <f t="shared" si="8"/>
        <v>1.2421719013419485E-2</v>
      </c>
      <c r="AM84" s="217">
        <f t="shared" si="8"/>
        <v>1.6579967841516829E-2</v>
      </c>
      <c r="AN84" s="217">
        <f t="shared" si="4"/>
        <v>-4.2246903442856309E-3</v>
      </c>
      <c r="AQ84" s="201">
        <f t="shared" si="13"/>
        <v>1.482615921014041E-2</v>
      </c>
      <c r="AR84" s="201">
        <f t="shared" si="13"/>
        <v>5.0077845176920821E-2</v>
      </c>
      <c r="AS84" s="201">
        <f t="shared" si="13"/>
        <v>5.1666971717496457E-2</v>
      </c>
      <c r="AT84" s="201">
        <f t="shared" si="12"/>
        <v>4.4021655261773152E-2</v>
      </c>
      <c r="AU84" s="217">
        <f t="shared" si="12"/>
        <v>9.8664671015884942E-2</v>
      </c>
      <c r="AV84" s="217">
        <f t="shared" si="12"/>
        <v>4.1089478223723219E-2</v>
      </c>
      <c r="AW84" s="217">
        <f t="shared" si="12"/>
        <v>5.1131788911851883E-2</v>
      </c>
      <c r="AX84" s="217">
        <f t="shared" si="6"/>
        <v>1.9675345782941278E-3</v>
      </c>
    </row>
    <row r="85" spans="2:50" ht="15.6">
      <c r="B85" s="216">
        <v>44531</v>
      </c>
      <c r="C85" s="198">
        <v>3210.7</v>
      </c>
      <c r="D85" s="198">
        <v>16974.2</v>
      </c>
      <c r="E85" s="198">
        <v>13498.7</v>
      </c>
      <c r="F85" s="198">
        <v>3475.5</v>
      </c>
      <c r="G85" s="200">
        <v>111855.5</v>
      </c>
      <c r="H85" s="200">
        <v>503774.9</v>
      </c>
      <c r="I85" s="200">
        <v>406389.9</v>
      </c>
      <c r="J85" s="200">
        <v>97385</v>
      </c>
      <c r="M85" s="198">
        <v>3210.7</v>
      </c>
      <c r="N85" s="198">
        <v>16934.601096889521</v>
      </c>
      <c r="O85" s="198">
        <v>13463.38739899774</v>
      </c>
      <c r="P85" s="198">
        <v>3471.2136978917806</v>
      </c>
      <c r="Q85" s="200">
        <v>112157.44695858911</v>
      </c>
      <c r="R85" s="200">
        <v>495357.40689096437</v>
      </c>
      <c r="S85" s="200">
        <v>403761.63657301711</v>
      </c>
      <c r="T85" s="200">
        <v>91595.770317947259</v>
      </c>
      <c r="W85" s="198">
        <f t="shared" si="11"/>
        <v>102.88067162266084</v>
      </c>
      <c r="X85" s="198">
        <f t="shared" si="10"/>
        <v>100.74358415730246</v>
      </c>
      <c r="Y85" s="198">
        <f t="shared" si="10"/>
        <v>99.285391313826182</v>
      </c>
      <c r="Z85" s="198">
        <f t="shared" si="10"/>
        <v>106.82902235475571</v>
      </c>
      <c r="AA85" s="198">
        <f t="shared" si="10"/>
        <v>107.94921418339798</v>
      </c>
      <c r="AB85" s="198">
        <f t="shared" si="10"/>
        <v>93.76282659547833</v>
      </c>
      <c r="AC85" s="198">
        <f t="shared" si="10"/>
        <v>93.450428840344713</v>
      </c>
      <c r="AD85" s="198">
        <f t="shared" si="10"/>
        <v>95.165169639019112</v>
      </c>
      <c r="AE85" s="202">
        <v>100</v>
      </c>
      <c r="AG85" s="201">
        <f t="shared" si="9"/>
        <v>3.0920883637297614E-2</v>
      </c>
      <c r="AH85" s="201">
        <f t="shared" si="9"/>
        <v>9.9086346907490963E-3</v>
      </c>
      <c r="AI85" s="201">
        <f t="shared" si="9"/>
        <v>1.2047038836540791E-2</v>
      </c>
      <c r="AJ85" s="201">
        <f t="shared" si="8"/>
        <v>1.6994595703430093E-3</v>
      </c>
      <c r="AK85" s="217">
        <f t="shared" si="8"/>
        <v>2.013679232679122E-2</v>
      </c>
      <c r="AL85" s="217">
        <f t="shared" si="8"/>
        <v>-2.1843920033739028E-2</v>
      </c>
      <c r="AM85" s="217">
        <f t="shared" si="8"/>
        <v>-7.6280733827626124E-3</v>
      </c>
      <c r="AN85" s="217">
        <f t="shared" si="4"/>
        <v>-7.9942165923815089E-2</v>
      </c>
      <c r="AQ85" s="201">
        <f t="shared" si="13"/>
        <v>3.4775041897640691E-2</v>
      </c>
      <c r="AR85" s="201">
        <f t="shared" si="13"/>
        <v>4.5065679602446007E-2</v>
      </c>
      <c r="AS85" s="201">
        <f t="shared" si="13"/>
        <v>4.9416133372215398E-2</v>
      </c>
      <c r="AT85" s="201">
        <f t="shared" si="12"/>
        <v>2.8527949093966054E-2</v>
      </c>
      <c r="AU85" s="217">
        <f t="shared" si="12"/>
        <v>0.13317144459396979</v>
      </c>
      <c r="AV85" s="217">
        <f t="shared" si="12"/>
        <v>4.4920343243697314E-3</v>
      </c>
      <c r="AW85" s="217">
        <f t="shared" si="12"/>
        <v>2.5738996742696196E-2</v>
      </c>
      <c r="AX85" s="217">
        <f t="shared" si="6"/>
        <v>-7.9552351531988141E-2</v>
      </c>
    </row>
    <row r="86" spans="2:50" ht="15.6">
      <c r="B86" s="216">
        <v>44621</v>
      </c>
      <c r="C86" s="198">
        <v>3156.2</v>
      </c>
      <c r="D86" s="198">
        <v>16928.5</v>
      </c>
      <c r="E86" s="198">
        <v>13460.3</v>
      </c>
      <c r="F86" s="198">
        <v>3468.2</v>
      </c>
      <c r="G86" s="200">
        <v>113838.59999999998</v>
      </c>
      <c r="H86" s="200">
        <v>533003.1</v>
      </c>
      <c r="I86" s="200">
        <v>427122</v>
      </c>
      <c r="J86" s="200">
        <v>105881.1</v>
      </c>
      <c r="M86" s="198">
        <v>3156.2</v>
      </c>
      <c r="N86" s="198">
        <v>17146.363176978808</v>
      </c>
      <c r="O86" s="198">
        <v>13670.923488876722</v>
      </c>
      <c r="P86" s="198">
        <v>3475.4396881020843</v>
      </c>
      <c r="Q86" s="200">
        <v>111013.82544715091</v>
      </c>
      <c r="R86" s="200">
        <v>525197.67161348509</v>
      </c>
      <c r="S86" s="200">
        <v>425276.03157994477</v>
      </c>
      <c r="T86" s="200">
        <v>99921.640033540316</v>
      </c>
      <c r="W86" s="198">
        <f t="shared" si="11"/>
        <v>101.13432453217122</v>
      </c>
      <c r="X86" s="198">
        <f t="shared" si="10"/>
        <v>102.00335229797153</v>
      </c>
      <c r="Y86" s="198">
        <f t="shared" si="10"/>
        <v>100.81586067378161</v>
      </c>
      <c r="Z86" s="198">
        <f t="shared" si="10"/>
        <v>106.95908015065623</v>
      </c>
      <c r="AA86" s="198">
        <f t="shared" si="10"/>
        <v>106.84850222150244</v>
      </c>
      <c r="AB86" s="198">
        <f t="shared" si="10"/>
        <v>99.411086877486682</v>
      </c>
      <c r="AC86" s="198">
        <f t="shared" si="10"/>
        <v>98.42992480410841</v>
      </c>
      <c r="AD86" s="198">
        <f t="shared" si="10"/>
        <v>103.81549051220395</v>
      </c>
      <c r="AE86" s="202">
        <v>100</v>
      </c>
      <c r="AG86" s="201">
        <f>M86/M85-1</f>
        <v>-1.6974491543900072E-2</v>
      </c>
      <c r="AH86" s="201">
        <f t="shared" si="9"/>
        <v>1.2504698450097163E-2</v>
      </c>
      <c r="AI86" s="201">
        <f t="shared" si="9"/>
        <v>1.5414849452703994E-2</v>
      </c>
      <c r="AJ86" s="201">
        <f t="shared" si="9"/>
        <v>1.2174387917605056E-3</v>
      </c>
      <c r="AK86" s="217">
        <f t="shared" si="9"/>
        <v>-1.019657225133197E-2</v>
      </c>
      <c r="AL86" s="217">
        <f t="shared" si="9"/>
        <v>6.0239867835647498E-2</v>
      </c>
      <c r="AM86" s="217">
        <f t="shared" si="9"/>
        <v>5.3284891525440692E-2</v>
      </c>
      <c r="AN86" s="217">
        <f t="shared" si="9"/>
        <v>9.0897971453182791E-2</v>
      </c>
      <c r="AQ86" s="201">
        <f>M86/M82-1</f>
        <v>1.7308622078968439E-2</v>
      </c>
      <c r="AR86" s="201">
        <f t="shared" si="13"/>
        <v>5.1209409409479267E-2</v>
      </c>
      <c r="AS86" s="201">
        <f t="shared" si="13"/>
        <v>5.9220471432781308E-2</v>
      </c>
      <c r="AT86" s="201">
        <f t="shared" si="13"/>
        <v>2.0839106496352233E-2</v>
      </c>
      <c r="AU86" s="217">
        <f t="shared" si="13"/>
        <v>8.8995269611128469E-2</v>
      </c>
      <c r="AV86" s="217">
        <f t="shared" si="13"/>
        <v>8.6804699906176896E-2</v>
      </c>
      <c r="AW86" s="217">
        <f t="shared" si="13"/>
        <v>0.10796683810809515</v>
      </c>
      <c r="AX86" s="217">
        <f t="shared" si="13"/>
        <v>5.0988914784453332E-3</v>
      </c>
    </row>
    <row r="87" spans="2:50" ht="15.6">
      <c r="B87" s="216">
        <v>44713</v>
      </c>
      <c r="C87" s="198">
        <v>3164.1</v>
      </c>
      <c r="D87" s="198">
        <v>17303.900000000001</v>
      </c>
      <c r="E87" s="198">
        <v>13850.1</v>
      </c>
      <c r="F87" s="198">
        <v>3453.9</v>
      </c>
      <c r="G87" s="200">
        <v>116560.5</v>
      </c>
      <c r="H87" s="200">
        <v>542052.4</v>
      </c>
      <c r="I87" s="200">
        <v>438406</v>
      </c>
      <c r="J87" s="200">
        <v>103646.39999999999</v>
      </c>
      <c r="M87" s="198">
        <v>3164.1</v>
      </c>
      <c r="N87" s="198">
        <v>17279.034567861167</v>
      </c>
      <c r="O87" s="198">
        <v>13809.401281113531</v>
      </c>
      <c r="P87" s="198">
        <v>3469.6332867476353</v>
      </c>
      <c r="Q87" s="200">
        <v>112124.38107695959</v>
      </c>
      <c r="R87" s="200">
        <v>522870.53900218639</v>
      </c>
      <c r="S87" s="200">
        <v>423793.90578867396</v>
      </c>
      <c r="T87" s="200">
        <v>99076.633213512425</v>
      </c>
      <c r="W87" s="198">
        <f t="shared" si="11"/>
        <v>101.38746475262752</v>
      </c>
      <c r="X87" s="198">
        <f t="shared" si="10"/>
        <v>102.79261159945446</v>
      </c>
      <c r="Y87" s="198">
        <f t="shared" si="10"/>
        <v>101.83706145951624</v>
      </c>
      <c r="Z87" s="198">
        <f t="shared" si="10"/>
        <v>106.78038409962608</v>
      </c>
      <c r="AA87" s="198">
        <f t="shared" si="10"/>
        <v>107.91738895881431</v>
      </c>
      <c r="AB87" s="198">
        <f t="shared" si="10"/>
        <v>98.970599810043041</v>
      </c>
      <c r="AC87" s="198">
        <f t="shared" si="10"/>
        <v>98.08688753101535</v>
      </c>
      <c r="AD87" s="198">
        <f t="shared" si="10"/>
        <v>102.93755458683378</v>
      </c>
      <c r="AE87" s="202">
        <v>100</v>
      </c>
      <c r="AG87" s="201">
        <f>M87/M86-1</f>
        <v>2.5030099486724744E-3</v>
      </c>
      <c r="AH87" s="201">
        <f t="shared" si="9"/>
        <v>7.7375819882601338E-3</v>
      </c>
      <c r="AI87" s="201">
        <f t="shared" si="9"/>
        <v>1.0129366340867918E-2</v>
      </c>
      <c r="AJ87" s="201">
        <f t="shared" si="9"/>
        <v>-1.6706954732452761E-3</v>
      </c>
      <c r="AK87" s="217">
        <f t="shared" si="9"/>
        <v>1.0003759669892309E-2</v>
      </c>
      <c r="AL87" s="217">
        <f t="shared" si="9"/>
        <v>-4.4309652100120722E-3</v>
      </c>
      <c r="AM87" s="217">
        <f t="shared" si="9"/>
        <v>-3.4850912847463889E-3</v>
      </c>
      <c r="AN87" s="217">
        <f t="shared" si="9"/>
        <v>-8.4566948635376171E-3</v>
      </c>
      <c r="AQ87" s="201">
        <f>M87/M83-1</f>
        <v>-6.3205132256771712E-5</v>
      </c>
      <c r="AR87" s="201">
        <f t="shared" si="13"/>
        <v>4.8236214206116346E-2</v>
      </c>
      <c r="AS87" s="201">
        <f t="shared" si="13"/>
        <v>5.9925764014417515E-2</v>
      </c>
      <c r="AT87" s="201">
        <f t="shared" si="13"/>
        <v>4.1588096403544217E-3</v>
      </c>
      <c r="AU87" s="217">
        <f t="shared" si="13"/>
        <v>1.8689528322021198E-2</v>
      </c>
      <c r="AV87" s="217">
        <f t="shared" si="13"/>
        <v>4.5310043383789411E-2</v>
      </c>
      <c r="AW87" s="217">
        <f t="shared" si="13"/>
        <v>5.8877384087513196E-2</v>
      </c>
      <c r="AX87" s="217">
        <f t="shared" si="13"/>
        <v>-9.0030861537162554E-3</v>
      </c>
    </row>
    <row r="88" spans="2:50" ht="15.6">
      <c r="B88" s="216"/>
      <c r="Q88" s="200"/>
      <c r="R88" s="200"/>
      <c r="S88" s="200"/>
      <c r="T88" s="200"/>
      <c r="AA88" s="198"/>
      <c r="AB88" s="198"/>
      <c r="AC88" s="198"/>
      <c r="AD88" s="198"/>
      <c r="AE88" s="202"/>
      <c r="AG88" s="201"/>
      <c r="AH88" s="201"/>
      <c r="AI88" s="201"/>
      <c r="AJ88" s="201"/>
      <c r="AK88" s="217"/>
      <c r="AL88" s="217"/>
      <c r="AM88" s="217"/>
      <c r="AN88" s="217"/>
      <c r="AQ88" s="201"/>
      <c r="AR88" s="201"/>
      <c r="AS88" s="201"/>
      <c r="AT88" s="201"/>
      <c r="AU88" s="217"/>
      <c r="AV88" s="217"/>
      <c r="AW88" s="217"/>
      <c r="AX88" s="217"/>
    </row>
    <row r="89" spans="2:50" ht="15.6">
      <c r="AG89" s="201"/>
      <c r="AH89" s="201"/>
      <c r="AI89" s="201"/>
      <c r="AJ89" s="201"/>
      <c r="AK89" s="217"/>
      <c r="AL89" s="217"/>
      <c r="AM89" s="217"/>
      <c r="AN89" s="217"/>
    </row>
    <row r="90" spans="2:50">
      <c r="V90" s="218"/>
      <c r="W90" s="205"/>
      <c r="X90" s="205"/>
      <c r="Y90" s="205"/>
      <c r="Z90" s="205"/>
      <c r="AA90" s="206"/>
      <c r="AB90" s="206"/>
      <c r="AC90" s="206"/>
      <c r="AD90" s="206"/>
      <c r="AE90" s="205"/>
      <c r="AF90" s="205"/>
      <c r="AG90" s="205"/>
      <c r="AH90" s="205"/>
      <c r="AI90" s="205"/>
      <c r="AJ90" s="205"/>
      <c r="AK90" s="206"/>
      <c r="AL90" s="219"/>
      <c r="AM90" s="219"/>
    </row>
    <row r="91" spans="2:50">
      <c r="V91" s="218"/>
      <c r="W91" s="223" t="s">
        <v>1389</v>
      </c>
      <c r="Y91" s="205"/>
      <c r="Z91" s="205"/>
      <c r="AA91" s="206"/>
      <c r="AB91" s="206"/>
      <c r="AC91" s="206"/>
      <c r="AD91" s="206"/>
      <c r="AE91" s="223" t="s">
        <v>1390</v>
      </c>
      <c r="AF91" s="205"/>
      <c r="AG91" s="205"/>
      <c r="AH91" s="205"/>
      <c r="AI91" s="205"/>
      <c r="AJ91" s="205"/>
      <c r="AK91" s="206"/>
      <c r="AL91" s="219"/>
      <c r="AM91" s="219"/>
    </row>
    <row r="92" spans="2:50">
      <c r="V92" s="218"/>
      <c r="W92" s="205"/>
      <c r="X92" s="205"/>
      <c r="Y92" s="205"/>
      <c r="Z92" s="205"/>
      <c r="AA92" s="206"/>
      <c r="AB92" s="206"/>
      <c r="AC92" s="206"/>
      <c r="AD92" s="206"/>
      <c r="AE92" s="205"/>
      <c r="AF92" s="205"/>
      <c r="AG92" s="205"/>
      <c r="AH92" s="205"/>
      <c r="AI92" s="205"/>
      <c r="AJ92" s="205"/>
      <c r="AK92" s="206"/>
      <c r="AL92" s="219"/>
      <c r="AM92" s="219"/>
    </row>
    <row r="93" spans="2:50">
      <c r="V93" s="218"/>
      <c r="W93" s="205"/>
      <c r="X93" s="205"/>
      <c r="Y93" s="205"/>
      <c r="Z93" s="205"/>
      <c r="AA93" s="206"/>
      <c r="AB93" s="206"/>
      <c r="AC93" s="206"/>
      <c r="AD93" s="206"/>
      <c r="AE93" s="205"/>
      <c r="AF93" s="205"/>
      <c r="AG93" s="205"/>
      <c r="AH93" s="205"/>
      <c r="AI93" s="205"/>
      <c r="AJ93" s="205"/>
      <c r="AK93" s="206"/>
      <c r="AL93" s="219"/>
      <c r="AM93" s="219"/>
    </row>
    <row r="94" spans="2:50">
      <c r="V94" s="218"/>
      <c r="W94" s="205"/>
      <c r="X94" s="205"/>
      <c r="Y94" s="205"/>
      <c r="Z94" s="205"/>
      <c r="AA94" s="206"/>
      <c r="AB94" s="206"/>
      <c r="AC94" s="206"/>
      <c r="AD94" s="206"/>
      <c r="AE94" s="205"/>
      <c r="AF94" s="205"/>
      <c r="AG94" s="205"/>
      <c r="AH94" s="205"/>
      <c r="AI94" s="205"/>
      <c r="AJ94" s="205"/>
      <c r="AK94" s="206"/>
      <c r="AL94" s="219"/>
      <c r="AM94" s="219"/>
    </row>
    <row r="95" spans="2:50">
      <c r="V95" s="218"/>
      <c r="W95" s="205"/>
      <c r="X95" s="205"/>
      <c r="Y95" s="205"/>
      <c r="Z95" s="205"/>
      <c r="AA95" s="206"/>
      <c r="AB95" s="206"/>
      <c r="AC95" s="206"/>
      <c r="AD95" s="206"/>
      <c r="AE95" s="205"/>
      <c r="AF95" s="205"/>
      <c r="AG95" s="205"/>
      <c r="AH95" s="205"/>
      <c r="AI95" s="205"/>
      <c r="AJ95" s="205"/>
      <c r="AK95" s="206"/>
      <c r="AL95" s="219"/>
      <c r="AM95" s="219"/>
    </row>
    <row r="96" spans="2:50">
      <c r="V96" s="218"/>
      <c r="W96" s="205"/>
      <c r="X96" s="205"/>
      <c r="Y96" s="205"/>
      <c r="Z96" s="205"/>
      <c r="AA96" s="206"/>
      <c r="AB96" s="206"/>
      <c r="AC96" s="206"/>
      <c r="AD96" s="206"/>
      <c r="AE96" s="205"/>
      <c r="AF96" s="205"/>
      <c r="AG96" s="205"/>
      <c r="AH96" s="205"/>
      <c r="AI96" s="205"/>
      <c r="AJ96" s="205"/>
      <c r="AK96" s="206"/>
      <c r="AL96" s="219"/>
      <c r="AM96" s="219"/>
    </row>
    <row r="97" spans="22:39">
      <c r="V97" s="218"/>
      <c r="W97" s="205"/>
      <c r="X97" s="205"/>
      <c r="Y97" s="205"/>
      <c r="Z97" s="205"/>
      <c r="AA97" s="206"/>
      <c r="AB97" s="206"/>
      <c r="AC97" s="206"/>
      <c r="AD97" s="206"/>
      <c r="AE97" s="205"/>
      <c r="AF97" s="205"/>
      <c r="AG97" s="205"/>
      <c r="AH97" s="205"/>
      <c r="AI97" s="205"/>
      <c r="AJ97" s="205"/>
      <c r="AK97" s="206"/>
      <c r="AL97" s="219"/>
      <c r="AM97" s="219"/>
    </row>
    <row r="98" spans="22:39">
      <c r="V98" s="218"/>
      <c r="W98" s="205"/>
      <c r="X98" s="205"/>
      <c r="Y98" s="205"/>
      <c r="Z98" s="205"/>
      <c r="AA98" s="206"/>
      <c r="AB98" s="206"/>
      <c r="AC98" s="206"/>
      <c r="AD98" s="206"/>
      <c r="AE98" s="205"/>
      <c r="AF98" s="205"/>
      <c r="AG98" s="205"/>
      <c r="AH98" s="205"/>
      <c r="AI98" s="205"/>
      <c r="AJ98" s="205"/>
      <c r="AK98" s="206"/>
      <c r="AL98" s="219"/>
      <c r="AM98" s="219"/>
    </row>
    <row r="99" spans="22:39">
      <c r="V99" s="218"/>
      <c r="W99" s="205"/>
      <c r="X99" s="205"/>
      <c r="Y99" s="205"/>
      <c r="Z99" s="205"/>
      <c r="AA99" s="206"/>
      <c r="AB99" s="206"/>
      <c r="AC99" s="206"/>
      <c r="AD99" s="206"/>
      <c r="AE99" s="205"/>
      <c r="AF99" s="205"/>
      <c r="AG99" s="205"/>
      <c r="AH99" s="205"/>
      <c r="AI99" s="205"/>
      <c r="AJ99" s="205"/>
      <c r="AK99" s="206"/>
      <c r="AL99" s="219"/>
      <c r="AM99" s="219"/>
    </row>
    <row r="100" spans="22:39">
      <c r="V100" s="218"/>
      <c r="W100" s="205"/>
      <c r="X100" s="205"/>
      <c r="Y100" s="205"/>
      <c r="Z100" s="205"/>
      <c r="AA100" s="206"/>
      <c r="AB100" s="206"/>
      <c r="AC100" s="206"/>
      <c r="AD100" s="206"/>
      <c r="AE100" s="205"/>
      <c r="AF100" s="205"/>
      <c r="AG100" s="205"/>
      <c r="AH100" s="205"/>
      <c r="AI100" s="205"/>
      <c r="AJ100" s="205"/>
      <c r="AK100" s="206"/>
      <c r="AL100" s="219"/>
      <c r="AM100" s="219"/>
    </row>
    <row r="101" spans="22:39">
      <c r="V101" s="218"/>
      <c r="W101" s="205"/>
      <c r="X101" s="205"/>
      <c r="Y101" s="205"/>
      <c r="Z101" s="205"/>
      <c r="AA101" s="206"/>
      <c r="AB101" s="206"/>
      <c r="AC101" s="206"/>
      <c r="AD101" s="206"/>
      <c r="AE101" s="205"/>
      <c r="AF101" s="205"/>
      <c r="AG101" s="205"/>
      <c r="AH101" s="205"/>
      <c r="AI101" s="205"/>
      <c r="AJ101" s="205"/>
      <c r="AK101" s="206"/>
      <c r="AL101" s="219"/>
      <c r="AM101" s="219"/>
    </row>
    <row r="102" spans="22:39">
      <c r="V102" s="218"/>
      <c r="W102" s="205"/>
      <c r="X102" s="205"/>
      <c r="Y102" s="205"/>
      <c r="Z102" s="205"/>
      <c r="AA102" s="206"/>
      <c r="AB102" s="206"/>
      <c r="AC102" s="206"/>
      <c r="AD102" s="206"/>
      <c r="AE102" s="205"/>
      <c r="AF102" s="205"/>
      <c r="AG102" s="205"/>
      <c r="AH102" s="205"/>
      <c r="AI102" s="205"/>
      <c r="AJ102" s="205"/>
      <c r="AK102" s="206"/>
      <c r="AL102" s="219"/>
      <c r="AM102" s="219"/>
    </row>
    <row r="103" spans="22:39">
      <c r="V103" s="218"/>
      <c r="W103" s="205"/>
      <c r="X103" s="205"/>
      <c r="Y103" s="205"/>
      <c r="Z103" s="205"/>
      <c r="AA103" s="206"/>
      <c r="AB103" s="206"/>
      <c r="AC103" s="206"/>
      <c r="AD103" s="206"/>
      <c r="AE103" s="205"/>
      <c r="AF103" s="205"/>
      <c r="AG103" s="205"/>
      <c r="AH103" s="205"/>
      <c r="AI103" s="205"/>
      <c r="AJ103" s="205"/>
      <c r="AK103" s="206"/>
      <c r="AL103" s="219"/>
      <c r="AM103" s="219"/>
    </row>
    <row r="104" spans="22:39">
      <c r="V104" s="218"/>
      <c r="W104" s="205"/>
      <c r="X104" s="205"/>
      <c r="Y104" s="205"/>
      <c r="Z104" s="205"/>
      <c r="AA104" s="206"/>
      <c r="AB104" s="206"/>
      <c r="AC104" s="206"/>
      <c r="AD104" s="206"/>
      <c r="AE104" s="205"/>
      <c r="AF104" s="205"/>
      <c r="AG104" s="205"/>
      <c r="AH104" s="205"/>
      <c r="AI104" s="205"/>
      <c r="AJ104" s="205"/>
      <c r="AK104" s="206"/>
      <c r="AL104" s="219"/>
      <c r="AM104" s="219"/>
    </row>
    <row r="105" spans="22:39">
      <c r="V105" s="218"/>
      <c r="W105" s="205"/>
      <c r="X105" s="205"/>
      <c r="Y105" s="205"/>
      <c r="Z105" s="205"/>
      <c r="AA105" s="206"/>
      <c r="AB105" s="206"/>
      <c r="AC105" s="206"/>
      <c r="AD105" s="206"/>
      <c r="AE105" s="205"/>
      <c r="AF105" s="205"/>
      <c r="AG105" s="205"/>
      <c r="AH105" s="205"/>
      <c r="AI105" s="205"/>
      <c r="AJ105" s="205"/>
      <c r="AK105" s="206"/>
      <c r="AL105" s="219"/>
      <c r="AM105" s="219"/>
    </row>
    <row r="106" spans="22:39">
      <c r="V106" s="218"/>
      <c r="W106" s="205"/>
      <c r="X106" s="205"/>
      <c r="Y106" s="205"/>
      <c r="Z106" s="205"/>
      <c r="AA106" s="206"/>
      <c r="AB106" s="206"/>
      <c r="AC106" s="206"/>
      <c r="AD106" s="206"/>
      <c r="AE106" s="205"/>
      <c r="AF106" s="205"/>
      <c r="AG106" s="205"/>
      <c r="AH106" s="205"/>
      <c r="AI106" s="205"/>
      <c r="AJ106" s="205"/>
      <c r="AK106" s="206"/>
      <c r="AL106" s="219"/>
      <c r="AM106" s="219"/>
    </row>
  </sheetData>
  <hyperlinks>
    <hyperlink ref="A1" location="Indice!A1" display="Volver" xr:uid="{262F87B9-4D5B-4BE6-9AB6-26B2D0ACF63B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32422-4303-458B-BEB2-9404E039C252}">
  <dimension ref="A1:FT741"/>
  <sheetViews>
    <sheetView topLeftCell="DE97" workbookViewId="0"/>
  </sheetViews>
  <sheetFormatPr baseColWidth="10" defaultRowHeight="15.6"/>
  <cols>
    <col min="2" max="2" width="43.5" customWidth="1"/>
    <col min="9" max="9" width="11.69921875" style="12" bestFit="1" customWidth="1"/>
    <col min="10" max="16" width="11" bestFit="1" customWidth="1"/>
    <col min="66" max="72" width="11.19921875" style="12"/>
    <col min="84" max="85" width="11.19921875" style="370"/>
    <col min="97" max="97" width="11.19921875" style="209"/>
    <col min="104" max="104" width="11.19921875" style="209"/>
    <col min="105" max="109" width="11.19921875" style="371"/>
    <col min="111" max="111" width="11.19921875" style="209"/>
    <col min="130" max="130" width="14.69921875" bestFit="1" customWidth="1"/>
    <col min="131" max="134" width="11" bestFit="1" customWidth="1"/>
    <col min="145" max="145" width="11.19921875" style="209"/>
  </cols>
  <sheetData>
    <row r="1" spans="1:176">
      <c r="A1" s="3" t="s">
        <v>833</v>
      </c>
    </row>
    <row r="3" spans="1:176" ht="21">
      <c r="A3" s="368" t="s">
        <v>1517</v>
      </c>
      <c r="B3" s="26"/>
      <c r="C3" s="26"/>
      <c r="D3" s="26"/>
      <c r="E3" s="26"/>
      <c r="F3" s="26"/>
      <c r="G3" s="26"/>
      <c r="H3" s="26"/>
      <c r="J3" s="26"/>
      <c r="K3" s="26"/>
      <c r="L3" s="26"/>
      <c r="R3" s="26"/>
      <c r="AA3" t="s">
        <v>1496</v>
      </c>
      <c r="AH3" t="s">
        <v>1496</v>
      </c>
      <c r="AP3" s="369" t="s">
        <v>1518</v>
      </c>
      <c r="AU3" s="369" t="s">
        <v>1518</v>
      </c>
      <c r="BC3" s="26"/>
      <c r="BL3" t="s">
        <v>1519</v>
      </c>
      <c r="BV3" s="26"/>
    </row>
    <row r="4" spans="1:176">
      <c r="A4" s="26"/>
      <c r="B4" s="26"/>
      <c r="C4" s="26"/>
      <c r="D4" s="26"/>
      <c r="E4" s="26"/>
      <c r="F4" s="26"/>
      <c r="G4" s="26"/>
      <c r="H4" s="26"/>
      <c r="I4" s="372" t="s">
        <v>1520</v>
      </c>
      <c r="J4" s="26" t="s">
        <v>1521</v>
      </c>
      <c r="K4" s="26" t="s">
        <v>1522</v>
      </c>
      <c r="L4" s="26" t="s">
        <v>1523</v>
      </c>
      <c r="M4" s="26" t="s">
        <v>1524</v>
      </c>
      <c r="N4" s="26" t="s">
        <v>1525</v>
      </c>
      <c r="O4" s="26" t="s">
        <v>1526</v>
      </c>
      <c r="P4" s="26" t="s">
        <v>1527</v>
      </c>
      <c r="R4" s="26"/>
      <c r="S4" s="26" t="s">
        <v>1497</v>
      </c>
      <c r="T4" s="26" t="s">
        <v>1498</v>
      </c>
      <c r="U4" s="26" t="s">
        <v>1499</v>
      </c>
      <c r="V4" s="26" t="s">
        <v>1528</v>
      </c>
      <c r="W4" s="26" t="s">
        <v>1529</v>
      </c>
      <c r="X4" s="26" t="s">
        <v>1530</v>
      </c>
      <c r="AA4" s="26" t="s">
        <v>1497</v>
      </c>
      <c r="AB4" s="26" t="s">
        <v>1498</v>
      </c>
      <c r="AC4" s="26" t="s">
        <v>1499</v>
      </c>
      <c r="AH4" t="s">
        <v>1497</v>
      </c>
      <c r="AI4" t="s">
        <v>1498</v>
      </c>
      <c r="AJ4" t="s">
        <v>1499</v>
      </c>
      <c r="AO4" s="373" t="s">
        <v>1531</v>
      </c>
      <c r="AP4" s="374" t="s">
        <v>1532</v>
      </c>
      <c r="AQ4" s="374" t="s">
        <v>1533</v>
      </c>
      <c r="AT4" s="372" t="s">
        <v>1520</v>
      </c>
      <c r="AU4" s="26" t="s">
        <v>1521</v>
      </c>
      <c r="AV4" s="26" t="s">
        <v>1522</v>
      </c>
      <c r="AW4" s="26" t="s">
        <v>1523</v>
      </c>
      <c r="AX4" s="26" t="s">
        <v>1524</v>
      </c>
      <c r="AY4" s="26" t="s">
        <v>1525</v>
      </c>
      <c r="AZ4" s="26" t="s">
        <v>1526</v>
      </c>
      <c r="BA4" s="26" t="s">
        <v>1527</v>
      </c>
      <c r="BB4" s="26"/>
      <c r="BC4" s="26"/>
      <c r="BD4" s="26" t="s">
        <v>1497</v>
      </c>
      <c r="BE4" s="26" t="s">
        <v>1498</v>
      </c>
      <c r="BF4" s="26" t="s">
        <v>1499</v>
      </c>
      <c r="BG4" s="26" t="s">
        <v>1528</v>
      </c>
      <c r="BH4" s="26"/>
      <c r="BL4" t="s">
        <v>1534</v>
      </c>
      <c r="BV4" s="26"/>
    </row>
    <row r="5" spans="1:176">
      <c r="A5" s="26" t="s">
        <v>1531</v>
      </c>
      <c r="B5" s="26" t="s">
        <v>1535</v>
      </c>
      <c r="C5" s="26" t="s">
        <v>1533</v>
      </c>
      <c r="D5" s="26"/>
      <c r="E5" s="26"/>
      <c r="F5" s="26"/>
      <c r="G5" s="26"/>
      <c r="H5" s="26">
        <v>201501</v>
      </c>
      <c r="I5" s="372">
        <v>12222481.6</v>
      </c>
      <c r="J5" s="372">
        <v>259801.3</v>
      </c>
      <c r="K5" s="372">
        <v>6132976.3499999996</v>
      </c>
      <c r="L5" s="372">
        <v>1375511.5</v>
      </c>
      <c r="M5" s="372">
        <v>1877086.05</v>
      </c>
      <c r="N5" s="372">
        <v>1373847.5</v>
      </c>
      <c r="O5" s="372">
        <v>200575.8</v>
      </c>
      <c r="P5" s="372">
        <v>1002683.05</v>
      </c>
      <c r="R5" s="26">
        <v>201501</v>
      </c>
      <c r="S5" s="12">
        <f>+J5</f>
        <v>259801.3</v>
      </c>
      <c r="T5" s="12">
        <f>+K5+L5</f>
        <v>7508487.8499999996</v>
      </c>
      <c r="U5" s="12">
        <f>+M5+N5+O5+P5</f>
        <v>4454192.3999999994</v>
      </c>
      <c r="V5" s="10">
        <f>+U5/I5*100</f>
        <v>36.442618985002191</v>
      </c>
      <c r="W5" s="10">
        <f>+S5/I5*100</f>
        <v>2.1256018908631451</v>
      </c>
      <c r="X5" s="10">
        <f>+W5+V5</f>
        <v>38.568220875865336</v>
      </c>
      <c r="Y5">
        <v>2015</v>
      </c>
      <c r="Z5">
        <v>1</v>
      </c>
      <c r="AA5" s="12">
        <f>+AVERAGE(S5:S7)</f>
        <v>275888.05666666664</v>
      </c>
      <c r="AB5" s="12">
        <f>+AVERAGE(T5:T7)</f>
        <v>7525863.7733333334</v>
      </c>
      <c r="AC5" s="12">
        <f>+AVERAGE(U5:U7)</f>
        <v>4532550.3933333335</v>
      </c>
      <c r="AF5" s="12">
        <v>2015</v>
      </c>
      <c r="AG5" s="12">
        <v>1</v>
      </c>
      <c r="AH5" s="12">
        <v>275888.05666666664</v>
      </c>
      <c r="AI5" s="12">
        <v>7525863.7733333334</v>
      </c>
      <c r="AJ5" s="12">
        <v>4532550.3933333335</v>
      </c>
      <c r="AO5" s="373">
        <v>201501</v>
      </c>
      <c r="AP5" s="374" t="s">
        <v>1520</v>
      </c>
      <c r="AQ5" s="374">
        <v>12248230</v>
      </c>
      <c r="AS5" s="26">
        <v>201501</v>
      </c>
      <c r="AT5" s="374">
        <v>12248230</v>
      </c>
      <c r="AU5" s="374">
        <v>262084</v>
      </c>
      <c r="AV5" s="374">
        <v>6133813</v>
      </c>
      <c r="AW5" s="374">
        <v>1377177</v>
      </c>
      <c r="AX5" s="374">
        <v>1904356</v>
      </c>
      <c r="AY5" s="374">
        <v>1363907</v>
      </c>
      <c r="AZ5" s="374">
        <v>202318</v>
      </c>
      <c r="BA5" s="374">
        <v>1004575</v>
      </c>
      <c r="BB5" s="374"/>
      <c r="BC5" s="26">
        <v>201501</v>
      </c>
      <c r="BD5" s="12">
        <f>+AU5</f>
        <v>262084</v>
      </c>
      <c r="BE5" s="12">
        <f>+AV5+AW5</f>
        <v>7510990</v>
      </c>
      <c r="BF5" s="12">
        <f>+AX5+AY5+AZ5+BA5</f>
        <v>4475156</v>
      </c>
      <c r="BG5" s="10">
        <f>+BF5/AT5*100</f>
        <v>36.537164961794474</v>
      </c>
      <c r="BH5" s="374"/>
      <c r="BV5" s="26"/>
      <c r="BX5" s="12"/>
      <c r="BY5" s="12"/>
      <c r="BZ5" s="12"/>
      <c r="CN5" s="12"/>
      <c r="CO5" s="12"/>
      <c r="CP5" s="12"/>
      <c r="DH5" t="s">
        <v>1536</v>
      </c>
    </row>
    <row r="6" spans="1:176">
      <c r="A6" s="26">
        <v>201501</v>
      </c>
      <c r="B6" s="26" t="s">
        <v>1520</v>
      </c>
      <c r="C6" s="26">
        <v>12222481.6</v>
      </c>
      <c r="D6" s="26"/>
      <c r="E6" s="26"/>
      <c r="F6" s="26"/>
      <c r="G6" s="26"/>
      <c r="H6" s="26">
        <v>201502</v>
      </c>
      <c r="I6" s="372">
        <v>12323884.800000001</v>
      </c>
      <c r="J6" s="372">
        <v>271078.55</v>
      </c>
      <c r="K6" s="372">
        <v>6143170.9000000004</v>
      </c>
      <c r="L6" s="372">
        <v>1381013.3</v>
      </c>
      <c r="M6" s="372">
        <v>1935228.35</v>
      </c>
      <c r="N6" s="372">
        <v>1380162.95</v>
      </c>
      <c r="O6" s="372">
        <v>205274.3</v>
      </c>
      <c r="P6" s="372">
        <v>1007956.45</v>
      </c>
      <c r="R6" s="26">
        <v>201502</v>
      </c>
      <c r="S6" s="12">
        <f t="shared" ref="S6:S69" si="0">+J6</f>
        <v>271078.55</v>
      </c>
      <c r="T6" s="12">
        <f t="shared" ref="T6:T69" si="1">+K6+L6</f>
        <v>7524184.2000000002</v>
      </c>
      <c r="U6" s="12">
        <f t="shared" ref="U6:U69" si="2">+M6+N6+O6+P6</f>
        <v>4528622.05</v>
      </c>
      <c r="V6" s="10">
        <f t="shared" ref="V6:V69" si="3">+U6/I6*100</f>
        <v>36.746708716394359</v>
      </c>
      <c r="W6" s="10">
        <f t="shared" ref="W6:W69" si="4">+S6/I6*100</f>
        <v>2.1996193115988878</v>
      </c>
      <c r="X6" s="10">
        <f t="shared" ref="X6:X69" si="5">+W6+V6</f>
        <v>38.946328027993246</v>
      </c>
      <c r="AF6" s="12">
        <v>2015</v>
      </c>
      <c r="AG6" s="12">
        <v>2</v>
      </c>
      <c r="AH6" s="12">
        <v>339184.14999999997</v>
      </c>
      <c r="AI6" s="12">
        <v>7583736.7699999996</v>
      </c>
      <c r="AJ6" s="12">
        <v>4800091.6733333338</v>
      </c>
      <c r="AO6" s="373">
        <v>201501</v>
      </c>
      <c r="AP6" s="374" t="s">
        <v>1522</v>
      </c>
      <c r="AQ6" s="374">
        <v>6133813</v>
      </c>
      <c r="AS6" s="26">
        <v>201502</v>
      </c>
      <c r="AT6" s="374">
        <v>12351715</v>
      </c>
      <c r="AU6" s="374">
        <v>276962</v>
      </c>
      <c r="AV6" s="374">
        <v>6143581</v>
      </c>
      <c r="AW6" s="374">
        <v>1382565</v>
      </c>
      <c r="AX6" s="374">
        <v>1945952</v>
      </c>
      <c r="AY6" s="374">
        <v>1386545</v>
      </c>
      <c r="AZ6" s="374">
        <v>206458</v>
      </c>
      <c r="BA6" s="374">
        <v>1009652</v>
      </c>
      <c r="BB6" s="374"/>
      <c r="BC6" s="26">
        <v>201502</v>
      </c>
      <c r="BD6" s="12">
        <f t="shared" ref="BD6:BD69" si="6">+AU6</f>
        <v>276962</v>
      </c>
      <c r="BE6" s="12">
        <f t="shared" ref="BE6:BE69" si="7">+AV6+AW6</f>
        <v>7526146</v>
      </c>
      <c r="BF6" s="12">
        <f t="shared" ref="BF6:BF69" si="8">+AX6+AY6+AZ6+BA6</f>
        <v>4548607</v>
      </c>
      <c r="BG6" s="10">
        <f t="shared" ref="BG6:BG69" si="9">+BF6/AT6*100</f>
        <v>36.825712056989659</v>
      </c>
      <c r="BH6" s="374"/>
      <c r="BL6" t="s">
        <v>1537</v>
      </c>
      <c r="BV6" s="26"/>
      <c r="BX6" t="s">
        <v>1537</v>
      </c>
      <c r="BY6" s="12"/>
      <c r="BZ6" s="12"/>
      <c r="CD6" t="s">
        <v>1538</v>
      </c>
      <c r="CN6" t="s">
        <v>1538</v>
      </c>
      <c r="CO6" s="12"/>
      <c r="CP6" s="12"/>
      <c r="CT6" t="s">
        <v>1539</v>
      </c>
      <c r="DA6" s="371" t="s">
        <v>1540</v>
      </c>
      <c r="DT6" s="26"/>
      <c r="DU6" t="s">
        <v>1539</v>
      </c>
    </row>
    <row r="7" spans="1:176">
      <c r="A7" s="26">
        <v>201501</v>
      </c>
      <c r="B7" s="26" t="s">
        <v>1526</v>
      </c>
      <c r="C7" s="26">
        <v>200575.8</v>
      </c>
      <c r="D7" s="26"/>
      <c r="E7" s="26"/>
      <c r="F7" s="26"/>
      <c r="G7" s="26"/>
      <c r="H7" s="26">
        <v>201503</v>
      </c>
      <c r="I7" s="372">
        <v>12456540.300000001</v>
      </c>
      <c r="J7" s="372">
        <v>296784.32</v>
      </c>
      <c r="K7" s="372">
        <v>6156296.4100000001</v>
      </c>
      <c r="L7" s="372">
        <v>1388622.86</v>
      </c>
      <c r="M7" s="372">
        <v>1986569.23</v>
      </c>
      <c r="N7" s="372">
        <v>1406244.23</v>
      </c>
      <c r="O7" s="372">
        <v>209527.77</v>
      </c>
      <c r="P7" s="372">
        <v>1012495.5</v>
      </c>
      <c r="R7" s="26">
        <v>201503</v>
      </c>
      <c r="S7" s="12">
        <f t="shared" si="0"/>
        <v>296784.32</v>
      </c>
      <c r="T7" s="12">
        <f t="shared" si="1"/>
        <v>7544919.2700000005</v>
      </c>
      <c r="U7" s="12">
        <f t="shared" si="2"/>
        <v>4614836.7300000004</v>
      </c>
      <c r="V7" s="10">
        <f t="shared" si="3"/>
        <v>37.04749969780935</v>
      </c>
      <c r="W7" s="10">
        <f t="shared" si="4"/>
        <v>2.3825581811026613</v>
      </c>
      <c r="X7" s="10">
        <f t="shared" si="5"/>
        <v>39.43005787891201</v>
      </c>
      <c r="AF7" s="12">
        <v>2015</v>
      </c>
      <c r="AG7" s="12">
        <v>3</v>
      </c>
      <c r="AH7" s="12">
        <v>254195.19000000003</v>
      </c>
      <c r="AI7" s="12">
        <v>7599920.8633333333</v>
      </c>
      <c r="AJ7" s="12">
        <v>4982099.833333333</v>
      </c>
      <c r="AO7" s="373">
        <v>201501</v>
      </c>
      <c r="AP7" s="374" t="s">
        <v>1523</v>
      </c>
      <c r="AQ7" s="374">
        <v>1377177</v>
      </c>
      <c r="AS7" s="26">
        <v>201503</v>
      </c>
      <c r="AT7" s="374">
        <v>12444303</v>
      </c>
      <c r="AU7" s="374">
        <v>311496</v>
      </c>
      <c r="AV7" s="374">
        <v>6152593</v>
      </c>
      <c r="AW7" s="374">
        <v>1388707</v>
      </c>
      <c r="AX7" s="374">
        <v>1973610</v>
      </c>
      <c r="AY7" s="374">
        <v>1398294</v>
      </c>
      <c r="AZ7" s="374">
        <v>210190</v>
      </c>
      <c r="BA7" s="374">
        <v>1009413</v>
      </c>
      <c r="BB7" s="374"/>
      <c r="BC7" s="26">
        <v>201503</v>
      </c>
      <c r="BD7" s="12">
        <f t="shared" si="6"/>
        <v>311496</v>
      </c>
      <c r="BE7" s="12">
        <f t="shared" si="7"/>
        <v>7541300</v>
      </c>
      <c r="BF7" s="12">
        <f t="shared" si="8"/>
        <v>4591507</v>
      </c>
      <c r="BG7" s="10">
        <f t="shared" si="9"/>
        <v>36.896457760631513</v>
      </c>
      <c r="BH7" s="374"/>
      <c r="BV7" s="26"/>
      <c r="BX7" s="12"/>
      <c r="BY7" s="12"/>
      <c r="BZ7" s="12"/>
      <c r="CN7" s="12"/>
      <c r="CO7" s="12"/>
      <c r="CP7" s="12"/>
      <c r="DT7" s="26"/>
      <c r="ER7" t="s">
        <v>1541</v>
      </c>
      <c r="FB7" t="s">
        <v>1541</v>
      </c>
      <c r="FM7" t="s">
        <v>1542</v>
      </c>
    </row>
    <row r="8" spans="1:176">
      <c r="A8" s="26">
        <v>201502</v>
      </c>
      <c r="B8" s="26" t="s">
        <v>1526</v>
      </c>
      <c r="C8" s="26">
        <v>205274.3</v>
      </c>
      <c r="D8" s="26"/>
      <c r="E8" s="26"/>
      <c r="F8" s="26"/>
      <c r="G8" s="26"/>
      <c r="H8" s="26">
        <v>201504</v>
      </c>
      <c r="I8" s="372">
        <v>12593656</v>
      </c>
      <c r="J8" s="372">
        <v>331913.40000000002</v>
      </c>
      <c r="K8" s="372">
        <v>6172857.3499999996</v>
      </c>
      <c r="L8" s="372">
        <v>1395763.8</v>
      </c>
      <c r="M8" s="372">
        <v>2028321.85</v>
      </c>
      <c r="N8" s="372">
        <v>1437010.2</v>
      </c>
      <c r="O8" s="372">
        <v>215033.2</v>
      </c>
      <c r="P8" s="372">
        <v>1012756.15</v>
      </c>
      <c r="R8" s="26">
        <v>201504</v>
      </c>
      <c r="S8" s="12">
        <f t="shared" si="0"/>
        <v>331913.40000000002</v>
      </c>
      <c r="T8" s="12">
        <f t="shared" si="1"/>
        <v>7568621.1499999994</v>
      </c>
      <c r="U8" s="12">
        <f t="shared" si="2"/>
        <v>4693121.4000000004</v>
      </c>
      <c r="V8" s="10">
        <f t="shared" si="3"/>
        <v>37.265758251614947</v>
      </c>
      <c r="W8" s="10">
        <f t="shared" si="4"/>
        <v>2.6355603170358157</v>
      </c>
      <c r="X8" s="10">
        <f t="shared" si="5"/>
        <v>39.901318568650765</v>
      </c>
      <c r="Y8">
        <f>+Y5</f>
        <v>2015</v>
      </c>
      <c r="Z8">
        <v>2</v>
      </c>
      <c r="AA8" s="12">
        <f>+AVERAGE(S8:S10)</f>
        <v>339184.14999999997</v>
      </c>
      <c r="AB8" s="12">
        <f>+AVERAGE(T8:T10)</f>
        <v>7583736.7699999996</v>
      </c>
      <c r="AC8" s="12">
        <f>+AVERAGE(U8:U10)</f>
        <v>4800091.6733333338</v>
      </c>
      <c r="AF8" s="12">
        <v>2015</v>
      </c>
      <c r="AG8" s="12">
        <v>4</v>
      </c>
      <c r="AH8" s="12">
        <v>310641.71666666667</v>
      </c>
      <c r="AI8" s="12">
        <v>7661313.3633333333</v>
      </c>
      <c r="AJ8" s="12">
        <v>4845595.5566666666</v>
      </c>
      <c r="AO8" s="373">
        <v>201501</v>
      </c>
      <c r="AP8" s="374" t="s">
        <v>1521</v>
      </c>
      <c r="AQ8" s="374">
        <v>262084</v>
      </c>
      <c r="AS8" s="26">
        <v>201504</v>
      </c>
      <c r="AT8" s="374">
        <v>12559511</v>
      </c>
      <c r="AU8" s="374">
        <v>339337</v>
      </c>
      <c r="AV8" s="374">
        <v>6160953</v>
      </c>
      <c r="AW8" s="374">
        <v>1392793</v>
      </c>
      <c r="AX8" s="374">
        <v>2009414</v>
      </c>
      <c r="AY8" s="374">
        <v>1427752</v>
      </c>
      <c r="AZ8" s="374">
        <v>215762</v>
      </c>
      <c r="BA8" s="374">
        <v>1013500</v>
      </c>
      <c r="BB8" s="374"/>
      <c r="BC8" s="26">
        <v>201504</v>
      </c>
      <c r="BD8" s="12">
        <f t="shared" si="6"/>
        <v>339337</v>
      </c>
      <c r="BE8" s="12">
        <f t="shared" si="7"/>
        <v>7553746</v>
      </c>
      <c r="BF8" s="12">
        <f t="shared" si="8"/>
        <v>4666428</v>
      </c>
      <c r="BG8" s="10">
        <f t="shared" si="9"/>
        <v>37.154535714009882</v>
      </c>
      <c r="BH8" s="374"/>
      <c r="BL8" t="s">
        <v>1543</v>
      </c>
      <c r="BM8" t="s">
        <v>1544</v>
      </c>
      <c r="BN8" s="12" t="s">
        <v>1545</v>
      </c>
      <c r="BO8" s="12" t="s">
        <v>1546</v>
      </c>
      <c r="BP8" s="12" t="s">
        <v>1547</v>
      </c>
      <c r="BQ8" s="12" t="s">
        <v>1548</v>
      </c>
      <c r="BR8" s="12" t="s">
        <v>1549</v>
      </c>
      <c r="BS8" s="12" t="s">
        <v>1550</v>
      </c>
      <c r="BT8" s="12" t="s">
        <v>676</v>
      </c>
      <c r="BU8" s="12" t="s">
        <v>1096</v>
      </c>
      <c r="BV8" s="26"/>
      <c r="BW8" t="s">
        <v>1544</v>
      </c>
      <c r="BX8" s="26" t="s">
        <v>1497</v>
      </c>
      <c r="BY8" s="26" t="s">
        <v>1498</v>
      </c>
      <c r="BZ8" s="26" t="s">
        <v>1499</v>
      </c>
      <c r="CA8" s="26" t="s">
        <v>69</v>
      </c>
      <c r="CC8" s="26"/>
      <c r="CD8" s="372" t="s">
        <v>1520</v>
      </c>
      <c r="CE8" s="26" t="s">
        <v>1521</v>
      </c>
      <c r="CF8" s="375" t="s">
        <v>1522</v>
      </c>
      <c r="CG8" s="375" t="s">
        <v>1523</v>
      </c>
      <c r="CH8" s="26" t="s">
        <v>1524</v>
      </c>
      <c r="CI8" s="26" t="s">
        <v>1525</v>
      </c>
      <c r="CJ8" s="26" t="s">
        <v>1526</v>
      </c>
      <c r="CK8" s="26" t="s">
        <v>1527</v>
      </c>
      <c r="CL8" s="26" t="s">
        <v>1551</v>
      </c>
      <c r="CM8" s="26"/>
      <c r="CN8" s="26" t="s">
        <v>1497</v>
      </c>
      <c r="CO8" s="26" t="s">
        <v>1498</v>
      </c>
      <c r="CP8" s="26" t="s">
        <v>1499</v>
      </c>
      <c r="CQ8" s="26" t="s">
        <v>69</v>
      </c>
      <c r="CT8" s="26" t="s">
        <v>1497</v>
      </c>
      <c r="CU8" s="26" t="s">
        <v>1498</v>
      </c>
      <c r="CV8" s="26" t="s">
        <v>1552</v>
      </c>
      <c r="CW8" s="26" t="s">
        <v>1499</v>
      </c>
      <c r="CX8" s="26" t="s">
        <v>69</v>
      </c>
      <c r="DA8" s="376" t="s">
        <v>1029</v>
      </c>
      <c r="DB8" s="376" t="s">
        <v>1498</v>
      </c>
      <c r="DC8" s="376" t="s">
        <v>1552</v>
      </c>
      <c r="DD8" s="376" t="s">
        <v>1499</v>
      </c>
      <c r="DE8" s="376" t="s">
        <v>69</v>
      </c>
      <c r="DF8" s="26" t="s">
        <v>69</v>
      </c>
      <c r="DH8" s="26" t="s">
        <v>1553</v>
      </c>
      <c r="DI8" s="26" t="s">
        <v>1554</v>
      </c>
      <c r="DJ8" s="26" t="s">
        <v>1555</v>
      </c>
      <c r="DK8" s="26" t="s">
        <v>1524</v>
      </c>
      <c r="DL8" s="26" t="s">
        <v>1525</v>
      </c>
      <c r="DM8" s="26" t="s">
        <v>1526</v>
      </c>
      <c r="DN8" s="26" t="s">
        <v>1527</v>
      </c>
      <c r="DT8" s="26"/>
      <c r="DU8" s="26" t="s">
        <v>1556</v>
      </c>
      <c r="DV8" s="26" t="s">
        <v>1557</v>
      </c>
      <c r="DW8" s="26" t="s">
        <v>1558</v>
      </c>
      <c r="DX8" s="26" t="s">
        <v>1559</v>
      </c>
      <c r="DY8" s="26" t="s">
        <v>1560</v>
      </c>
      <c r="DZ8" s="26" t="s">
        <v>1561</v>
      </c>
      <c r="EA8" s="26" t="s">
        <v>1562</v>
      </c>
      <c r="EB8" s="26" t="s">
        <v>1563</v>
      </c>
      <c r="ER8" s="26" t="s">
        <v>1564</v>
      </c>
      <c r="ES8" s="26"/>
      <c r="ET8" s="26"/>
      <c r="EU8" s="26"/>
      <c r="EV8" s="26"/>
      <c r="EW8" s="26"/>
      <c r="EX8" s="26"/>
      <c r="EY8" s="26"/>
      <c r="EZ8" s="26"/>
      <c r="FB8" s="26" t="s">
        <v>1565</v>
      </c>
      <c r="FM8" t="s">
        <v>1541</v>
      </c>
    </row>
    <row r="9" spans="1:176">
      <c r="A9" s="26">
        <v>201503</v>
      </c>
      <c r="B9" s="26" t="s">
        <v>1526</v>
      </c>
      <c r="C9" s="26">
        <v>209527.77</v>
      </c>
      <c r="D9" s="26"/>
      <c r="E9" s="26"/>
      <c r="F9" s="26"/>
      <c r="G9" s="26"/>
      <c r="H9" s="26">
        <v>201505</v>
      </c>
      <c r="I9" s="372">
        <v>12762495.699999999</v>
      </c>
      <c r="J9" s="372">
        <v>360365</v>
      </c>
      <c r="K9" s="372">
        <v>6185416.5</v>
      </c>
      <c r="L9" s="372">
        <v>1399614.7</v>
      </c>
      <c r="M9" s="372">
        <v>2097915.4</v>
      </c>
      <c r="N9" s="372">
        <v>1481419.5</v>
      </c>
      <c r="O9" s="372">
        <v>220224.85</v>
      </c>
      <c r="P9" s="372">
        <v>1017539.7</v>
      </c>
      <c r="R9" s="26">
        <v>201505</v>
      </c>
      <c r="S9" s="12">
        <f t="shared" si="0"/>
        <v>360365</v>
      </c>
      <c r="T9" s="12">
        <f t="shared" si="1"/>
        <v>7585031.2000000002</v>
      </c>
      <c r="U9" s="12">
        <f t="shared" si="2"/>
        <v>4817099.45</v>
      </c>
      <c r="V9" s="10">
        <f t="shared" si="3"/>
        <v>37.744180787461502</v>
      </c>
      <c r="W9" s="10">
        <f t="shared" si="4"/>
        <v>2.8236248494877065</v>
      </c>
      <c r="X9" s="10">
        <f t="shared" si="5"/>
        <v>40.56780563694921</v>
      </c>
      <c r="AF9" s="12">
        <v>2016</v>
      </c>
      <c r="AG9" s="12">
        <v>1</v>
      </c>
      <c r="AH9" s="12">
        <v>290695.90999999997</v>
      </c>
      <c r="AI9" s="12">
        <v>7710123.79</v>
      </c>
      <c r="AJ9" s="12">
        <v>4770216.43</v>
      </c>
      <c r="AO9" s="373">
        <v>201501</v>
      </c>
      <c r="AP9" s="374" t="s">
        <v>1524</v>
      </c>
      <c r="AQ9" s="374">
        <v>1904356</v>
      </c>
      <c r="AS9" s="26">
        <v>201505</v>
      </c>
      <c r="AT9" s="374">
        <v>12786492</v>
      </c>
      <c r="AU9" s="374">
        <v>359812</v>
      </c>
      <c r="AV9" s="374">
        <v>6186281</v>
      </c>
      <c r="AW9" s="374">
        <v>1399907</v>
      </c>
      <c r="AX9" s="374">
        <v>2116491</v>
      </c>
      <c r="AY9" s="374">
        <v>1483832</v>
      </c>
      <c r="AZ9" s="374">
        <v>222293</v>
      </c>
      <c r="BA9" s="374">
        <v>1017876</v>
      </c>
      <c r="BB9" s="374"/>
      <c r="BC9" s="26">
        <v>201505</v>
      </c>
      <c r="BD9" s="12">
        <f t="shared" si="6"/>
        <v>359812</v>
      </c>
      <c r="BE9" s="12">
        <f t="shared" si="7"/>
        <v>7586188</v>
      </c>
      <c r="BF9" s="12">
        <f t="shared" si="8"/>
        <v>4840492</v>
      </c>
      <c r="BG9" s="10">
        <f t="shared" si="9"/>
        <v>37.85629397023046</v>
      </c>
      <c r="BH9" s="374"/>
      <c r="BL9" s="357">
        <v>42005</v>
      </c>
      <c r="BM9" t="s">
        <v>718</v>
      </c>
      <c r="BN9" s="12">
        <v>3078.5</v>
      </c>
      <c r="BO9" s="12">
        <v>5973.65</v>
      </c>
      <c r="BP9" s="12">
        <v>2131.4</v>
      </c>
      <c r="BQ9" s="12">
        <v>40541.050000000003</v>
      </c>
      <c r="BR9" s="12">
        <v>22210.5</v>
      </c>
      <c r="BS9" s="12">
        <v>912.85</v>
      </c>
      <c r="BT9" s="12">
        <v>2094.4499999999998</v>
      </c>
      <c r="BU9" s="12">
        <f>+SUM(BN9:BT9)</f>
        <v>76942.400000000009</v>
      </c>
      <c r="BV9" s="26">
        <v>201501</v>
      </c>
      <c r="BW9" t="s">
        <v>718</v>
      </c>
      <c r="BX9" s="12">
        <f>+BN9</f>
        <v>3078.5</v>
      </c>
      <c r="BY9" s="12">
        <f>+BO9+BP9</f>
        <v>8105.0499999999993</v>
      </c>
      <c r="BZ9" s="12">
        <f>+BQ9+BR9+BS9+BT9</f>
        <v>65758.850000000006</v>
      </c>
      <c r="CA9" s="12">
        <f>+BX9+BY9+BZ9</f>
        <v>76942.400000000009</v>
      </c>
      <c r="CC9" s="26">
        <v>201501</v>
      </c>
      <c r="CD9" s="372">
        <v>12222481.6</v>
      </c>
      <c r="CE9" s="372">
        <v>259801.3</v>
      </c>
      <c r="CF9" s="377">
        <v>6132976.3499999996</v>
      </c>
      <c r="CG9" s="377">
        <v>1375511.5</v>
      </c>
      <c r="CH9" s="372">
        <v>1877086.05</v>
      </c>
      <c r="CI9" s="372">
        <v>1373847.5</v>
      </c>
      <c r="CJ9" s="372">
        <v>200575.8</v>
      </c>
      <c r="CK9" s="372">
        <v>1002683.05</v>
      </c>
      <c r="CL9">
        <f>+CG9/(CG9+CF9)*100</f>
        <v>18.319421000328315</v>
      </c>
      <c r="CM9" s="26">
        <v>201501</v>
      </c>
      <c r="CN9" s="12">
        <f t="shared" ref="CN9:CN72" si="10">+CE9</f>
        <v>259801.3</v>
      </c>
      <c r="CO9" s="12">
        <f>+CF9+CG9</f>
        <v>7508487.8499999996</v>
      </c>
      <c r="CP9" s="12">
        <f>+CH9+CI9+CJ9+CK9</f>
        <v>4454192.3999999994</v>
      </c>
      <c r="CQ9" s="12">
        <f>+CN9+CO9+CP9</f>
        <v>12222481.549999999</v>
      </c>
      <c r="CS9">
        <v>2015</v>
      </c>
      <c r="CT9" s="378">
        <f t="shared" ref="CT9:CT40" si="11">+BX9/CN9*100</f>
        <v>1.1849440322277063</v>
      </c>
      <c r="CU9" s="378">
        <f t="shared" ref="CU9:CU40" si="12">+BY9/CO9*100</f>
        <v>0.10794517034478519</v>
      </c>
      <c r="CV9" s="378">
        <f t="shared" ref="CV9:CV40" si="13">+(BX9+BY9)/(CN9+CO9)*100</f>
        <v>0.14396413140723527</v>
      </c>
      <c r="CW9" s="378">
        <f t="shared" ref="CW9:CW40" si="14">+BZ9/CP9*100</f>
        <v>1.4763360918131874</v>
      </c>
      <c r="CX9" s="378">
        <f t="shared" ref="CX9:CX40" si="15">+CA9/CQ9*100</f>
        <v>0.62951537038728445</v>
      </c>
      <c r="CZ9">
        <v>2015</v>
      </c>
      <c r="DA9" s="379">
        <f t="shared" ref="DA9:DA40" si="16">+BX101/CN101*100</f>
        <v>1.1360027836658246</v>
      </c>
      <c r="DB9" s="379">
        <f t="shared" ref="DB9:DB40" si="17">+BY101/CO101*100</f>
        <v>0.12894939957850501</v>
      </c>
      <c r="DC9" s="379">
        <f t="shared" ref="DC9:DC40" si="18">+(BX101+BY101)/(CN101+CO101)*100</f>
        <v>0.16262911634796706</v>
      </c>
      <c r="DD9" s="379">
        <f t="shared" ref="DD9:DD40" si="19">+BZ101/CP101*100</f>
        <v>1.459582212928207</v>
      </c>
      <c r="DE9" s="379">
        <f t="shared" ref="DE9:DE40" si="20">+CA101/CQ101*100</f>
        <v>0.63527279368239276</v>
      </c>
      <c r="DG9">
        <v>2015</v>
      </c>
      <c r="DH9" s="9">
        <f t="shared" ref="DH9:DH40" si="21">+BN101/CE9*100</f>
        <v>1.1360027836658246</v>
      </c>
      <c r="DI9" s="9">
        <f t="shared" ref="DI9:DI40" si="22">+BO101/CF9*100</f>
        <v>0.11380281940920904</v>
      </c>
      <c r="DJ9" s="9">
        <f t="shared" ref="DJ9:DJ40" si="23">+BP101/CG9*100</f>
        <v>0.19648327185923198</v>
      </c>
      <c r="DK9" s="9">
        <f t="shared" ref="DK9:DK40" si="24">+BQ101/CH9*100</f>
        <v>2.0048814490949951</v>
      </c>
      <c r="DL9" s="9">
        <f t="shared" ref="DL9:DL40" si="25">+BR101/CI9*100</f>
        <v>1.7883134772964251</v>
      </c>
      <c r="DM9" s="9">
        <f t="shared" ref="DM9:DM40" si="26">+BS101/CJ9*100</f>
        <v>0.34956859202356416</v>
      </c>
      <c r="DN9" s="9">
        <f t="shared" ref="DN9:DN40" si="27">+BT101/CK9*100</f>
        <v>0.21037555187554033</v>
      </c>
      <c r="DT9" s="358" t="s">
        <v>713</v>
      </c>
      <c r="DU9" s="380">
        <v>1.0634561050885916</v>
      </c>
      <c r="DV9" s="380">
        <v>0.10182869343623739</v>
      </c>
      <c r="DW9" s="380">
        <v>1.5645127637458838</v>
      </c>
      <c r="DX9" s="380">
        <v>0.66137954496456963</v>
      </c>
      <c r="DY9" s="9">
        <v>0.95442398583433452</v>
      </c>
      <c r="DZ9" s="9">
        <v>0.11978358639064746</v>
      </c>
      <c r="EA9" s="9">
        <v>1.4693221503103726</v>
      </c>
      <c r="EB9" s="9">
        <v>0.61387471179709296</v>
      </c>
      <c r="EO9"/>
      <c r="ER9" s="221" t="s">
        <v>713</v>
      </c>
      <c r="ES9" s="221" t="s">
        <v>911</v>
      </c>
      <c r="ET9" s="221" t="s">
        <v>912</v>
      </c>
      <c r="EU9" s="360" t="s">
        <v>913</v>
      </c>
      <c r="EV9" s="360" t="s">
        <v>914</v>
      </c>
      <c r="EW9" s="360" t="s">
        <v>915</v>
      </c>
      <c r="EX9" s="358" t="s">
        <v>916</v>
      </c>
      <c r="EY9" s="360" t="s">
        <v>917</v>
      </c>
      <c r="EZ9" s="360"/>
      <c r="FB9" s="221" t="s">
        <v>713</v>
      </c>
      <c r="FC9" s="221" t="s">
        <v>911</v>
      </c>
      <c r="FD9" s="221" t="s">
        <v>912</v>
      </c>
      <c r="FE9" s="360" t="s">
        <v>913</v>
      </c>
      <c r="FF9" s="360" t="s">
        <v>914</v>
      </c>
      <c r="FG9" s="360" t="s">
        <v>915</v>
      </c>
      <c r="FH9" s="358" t="s">
        <v>916</v>
      </c>
      <c r="FI9" s="360" t="s">
        <v>917</v>
      </c>
      <c r="FM9" s="221" t="s">
        <v>713</v>
      </c>
      <c r="FN9" s="221" t="s">
        <v>911</v>
      </c>
      <c r="FO9" s="221" t="s">
        <v>912</v>
      </c>
      <c r="FP9" s="360" t="s">
        <v>913</v>
      </c>
      <c r="FQ9" s="360" t="s">
        <v>914</v>
      </c>
      <c r="FR9" s="360" t="s">
        <v>915</v>
      </c>
      <c r="FS9" s="358" t="s">
        <v>916</v>
      </c>
      <c r="FT9" s="360" t="s">
        <v>917</v>
      </c>
    </row>
    <row r="10" spans="1:176">
      <c r="A10" s="26">
        <v>201504</v>
      </c>
      <c r="B10" s="26" t="s">
        <v>1526</v>
      </c>
      <c r="C10" s="26">
        <v>215033.2</v>
      </c>
      <c r="D10" s="26"/>
      <c r="E10" s="26"/>
      <c r="F10" s="26"/>
      <c r="G10" s="26"/>
      <c r="H10" s="26">
        <v>201506</v>
      </c>
      <c r="I10" s="372">
        <v>12812886.199999999</v>
      </c>
      <c r="J10" s="372">
        <v>325274.05</v>
      </c>
      <c r="K10" s="372">
        <v>6198608.1399999997</v>
      </c>
      <c r="L10" s="372">
        <v>1398949.82</v>
      </c>
      <c r="M10" s="372">
        <v>2187071.36</v>
      </c>
      <c r="N10" s="372">
        <v>1461092.09</v>
      </c>
      <c r="O10" s="372">
        <v>226926.95</v>
      </c>
      <c r="P10" s="372">
        <v>1014963.77</v>
      </c>
      <c r="R10" s="26">
        <v>201506</v>
      </c>
      <c r="S10" s="12">
        <f t="shared" si="0"/>
        <v>325274.05</v>
      </c>
      <c r="T10" s="12">
        <f t="shared" si="1"/>
        <v>7597557.96</v>
      </c>
      <c r="U10" s="12">
        <f t="shared" si="2"/>
        <v>4890054.17</v>
      </c>
      <c r="V10" s="10">
        <f t="shared" si="3"/>
        <v>38.165126058795408</v>
      </c>
      <c r="W10" s="10">
        <f t="shared" si="4"/>
        <v>2.5386477716472657</v>
      </c>
      <c r="X10" s="10">
        <f t="shared" si="5"/>
        <v>40.703773830442671</v>
      </c>
      <c r="AF10" s="12">
        <v>2016</v>
      </c>
      <c r="AG10" s="12">
        <v>2</v>
      </c>
      <c r="AH10" s="12">
        <v>352899.70333333337</v>
      </c>
      <c r="AI10" s="12">
        <v>7788205.4699999997</v>
      </c>
      <c r="AJ10" s="12">
        <v>5016803.0699999994</v>
      </c>
      <c r="AO10" s="373">
        <v>201501</v>
      </c>
      <c r="AP10" s="374" t="s">
        <v>1525</v>
      </c>
      <c r="AQ10" s="374">
        <v>1363907</v>
      </c>
      <c r="AS10" s="26">
        <v>201506</v>
      </c>
      <c r="AT10" s="374">
        <v>12662298</v>
      </c>
      <c r="AU10" s="374">
        <v>253951</v>
      </c>
      <c r="AV10" s="374">
        <v>6176045</v>
      </c>
      <c r="AW10" s="374">
        <v>1390518</v>
      </c>
      <c r="AX10" s="374">
        <v>2204965</v>
      </c>
      <c r="AY10" s="374">
        <v>1405515</v>
      </c>
      <c r="AZ10" s="374">
        <v>226819</v>
      </c>
      <c r="BA10" s="374">
        <v>1004485</v>
      </c>
      <c r="BB10" s="374"/>
      <c r="BC10" s="26">
        <v>201506</v>
      </c>
      <c r="BD10" s="12">
        <f t="shared" si="6"/>
        <v>253951</v>
      </c>
      <c r="BE10" s="12">
        <f t="shared" si="7"/>
        <v>7566563</v>
      </c>
      <c r="BF10" s="12">
        <f t="shared" si="8"/>
        <v>4841784</v>
      </c>
      <c r="BG10" s="10">
        <f t="shared" si="9"/>
        <v>38.237798541781274</v>
      </c>
      <c r="BH10" s="374"/>
      <c r="BL10" s="357">
        <v>42036</v>
      </c>
      <c r="BM10" t="s">
        <v>718</v>
      </c>
      <c r="BN10" s="12">
        <v>2695.55</v>
      </c>
      <c r="BO10" s="12">
        <v>3383.05</v>
      </c>
      <c r="BP10" s="12">
        <v>1427.1</v>
      </c>
      <c r="BQ10" s="12">
        <v>34080.300000000003</v>
      </c>
      <c r="BR10" s="12">
        <v>21123.65</v>
      </c>
      <c r="BS10" s="12">
        <v>883.3</v>
      </c>
      <c r="BT10" s="12">
        <v>1387.4</v>
      </c>
      <c r="BU10" s="12">
        <f t="shared" ref="BU10:BU73" si="28">+SUM(BN10:BT10)</f>
        <v>64980.350000000006</v>
      </c>
      <c r="BV10" s="26">
        <v>201502</v>
      </c>
      <c r="BW10" t="s">
        <v>718</v>
      </c>
      <c r="BX10" s="12">
        <f t="shared" ref="BX10:BX73" si="29">+BN10</f>
        <v>2695.55</v>
      </c>
      <c r="BY10" s="12">
        <f t="shared" ref="BY10:BY73" si="30">+BO10+BP10</f>
        <v>4810.1499999999996</v>
      </c>
      <c r="BZ10" s="12">
        <f t="shared" ref="BZ10:BZ73" si="31">+BQ10+BR10+BS10+BT10</f>
        <v>57474.650000000009</v>
      </c>
      <c r="CA10" s="12">
        <f t="shared" ref="CA10:CA73" si="32">+BX10+BY10+BZ10</f>
        <v>64980.350000000006</v>
      </c>
      <c r="CC10" s="26">
        <v>201502</v>
      </c>
      <c r="CD10" s="372">
        <v>12323884.800000001</v>
      </c>
      <c r="CE10" s="372">
        <v>271078.55</v>
      </c>
      <c r="CF10" s="377">
        <v>6143170.9000000004</v>
      </c>
      <c r="CG10" s="377">
        <v>1381013.3</v>
      </c>
      <c r="CH10" s="372">
        <v>1935228.35</v>
      </c>
      <c r="CI10" s="372">
        <v>1380162.95</v>
      </c>
      <c r="CJ10" s="372">
        <v>205274.3</v>
      </c>
      <c r="CK10" s="372">
        <v>1007956.45</v>
      </c>
      <c r="CL10">
        <f t="shared" ref="CL10:CL73" si="33">+CG10/(CG10+CF10)*100</f>
        <v>18.354326041087617</v>
      </c>
      <c r="CM10" s="26">
        <v>201502</v>
      </c>
      <c r="CN10" s="12">
        <f t="shared" si="10"/>
        <v>271078.55</v>
      </c>
      <c r="CO10" s="12">
        <f t="shared" ref="CO10:CO73" si="34">+CF10+CG10</f>
        <v>7524184.2000000002</v>
      </c>
      <c r="CP10" s="12">
        <f t="shared" ref="CP10:CP73" si="35">+CH10+CI10+CJ10+CK10</f>
        <v>4528622.05</v>
      </c>
      <c r="CQ10" s="12">
        <f t="shared" ref="CQ10:CQ73" si="36">+CN10+CO10+CP10</f>
        <v>12323884.800000001</v>
      </c>
      <c r="CS10"/>
      <c r="CT10" s="378">
        <f t="shared" si="11"/>
        <v>0.99437967334560418</v>
      </c>
      <c r="CU10" s="378">
        <f t="shared" si="12"/>
        <v>6.3929189824991253E-2</v>
      </c>
      <c r="CV10" s="378">
        <f t="shared" si="13"/>
        <v>9.6285401027694673E-2</v>
      </c>
      <c r="CW10" s="378">
        <f t="shared" si="14"/>
        <v>1.2691421223813548</v>
      </c>
      <c r="CX10" s="378">
        <f t="shared" si="15"/>
        <v>0.52727164408417715</v>
      </c>
      <c r="CZ10"/>
      <c r="DA10" s="379">
        <f t="shared" si="16"/>
        <v>0.74946911144389705</v>
      </c>
      <c r="DB10" s="379">
        <f t="shared" si="17"/>
        <v>8.0416691553085576E-2</v>
      </c>
      <c r="DC10" s="379">
        <f t="shared" si="18"/>
        <v>0.10368284250585397</v>
      </c>
      <c r="DD10" s="379">
        <f t="shared" si="19"/>
        <v>1.1421520592560819</v>
      </c>
      <c r="DE10" s="379">
        <f t="shared" si="20"/>
        <v>0.48528610069448225</v>
      </c>
      <c r="DG10"/>
      <c r="DH10" s="9">
        <f t="shared" si="21"/>
        <v>0.74946911144389705</v>
      </c>
      <c r="DI10" s="9">
        <f t="shared" si="22"/>
        <v>6.9241928464011948E-2</v>
      </c>
      <c r="DJ10" s="9">
        <f t="shared" si="23"/>
        <v>0.13012546656864202</v>
      </c>
      <c r="DK10" s="9">
        <f t="shared" si="24"/>
        <v>1.597625417176221</v>
      </c>
      <c r="DL10" s="9">
        <f t="shared" si="25"/>
        <v>1.379981979664068</v>
      </c>
      <c r="DM10" s="9">
        <f t="shared" si="26"/>
        <v>0.30505523584783878</v>
      </c>
      <c r="DN10" s="9">
        <f t="shared" si="27"/>
        <v>0.11248997910574411</v>
      </c>
      <c r="DT10" s="358" t="s">
        <v>911</v>
      </c>
      <c r="DU10" s="380">
        <v>0.97627719405372448</v>
      </c>
      <c r="DV10" s="380">
        <v>7.5777673478107654E-2</v>
      </c>
      <c r="DW10" s="380">
        <v>1.3781450149506</v>
      </c>
      <c r="DX10" s="380">
        <v>0.5774591923385336</v>
      </c>
      <c r="DY10" s="9">
        <v>1.2839477791200624</v>
      </c>
      <c r="DZ10" s="9">
        <v>0.11741419106264038</v>
      </c>
      <c r="EA10" s="9">
        <v>1.1769660718391564</v>
      </c>
      <c r="EB10" s="9">
        <v>0.51392608831275977</v>
      </c>
      <c r="EO10"/>
      <c r="EQ10">
        <v>2015</v>
      </c>
      <c r="ER10" s="10">
        <v>0.62951537038728445</v>
      </c>
      <c r="ES10" s="10">
        <v>0.52727164408417715</v>
      </c>
      <c r="ET10" s="10">
        <v>0.57997548391510367</v>
      </c>
      <c r="EU10" s="10">
        <v>0.63580941323079432</v>
      </c>
      <c r="EV10" s="10">
        <v>0.67391325614281405</v>
      </c>
      <c r="EW10" s="10">
        <v>0.72089971535203323</v>
      </c>
      <c r="EX10" s="10">
        <v>0.65769553207565168</v>
      </c>
      <c r="EY10" s="10">
        <v>0.54571082103038604</v>
      </c>
      <c r="EZ10" s="9"/>
      <c r="FA10">
        <v>2015</v>
      </c>
      <c r="FB10" s="10">
        <v>0.63527279368239276</v>
      </c>
      <c r="FC10" s="10">
        <v>0.48528610069448225</v>
      </c>
      <c r="FD10" s="10">
        <v>0.5461896180816922</v>
      </c>
      <c r="FE10" s="10">
        <v>0.59006892275789069</v>
      </c>
      <c r="FF10" s="10">
        <v>0.58498825031920765</v>
      </c>
      <c r="FG10" s="10">
        <v>0.76495840689657923</v>
      </c>
      <c r="FH10" s="10">
        <v>0.62749206356994314</v>
      </c>
      <c r="FI10" s="10">
        <v>0.59427541167990128</v>
      </c>
      <c r="FL10">
        <v>2015</v>
      </c>
      <c r="FM10" s="378">
        <f>+ER10+FB10</f>
        <v>1.2647881640696772</v>
      </c>
      <c r="FN10" s="378">
        <f t="shared" ref="FN10:FT17" si="37">+ES10+FC10</f>
        <v>1.0125577447786593</v>
      </c>
      <c r="FO10" s="378">
        <f t="shared" si="37"/>
        <v>1.1261651019967958</v>
      </c>
      <c r="FP10" s="378">
        <f t="shared" si="37"/>
        <v>1.2258783359886851</v>
      </c>
      <c r="FQ10" s="378">
        <f t="shared" si="37"/>
        <v>1.2589015064620217</v>
      </c>
      <c r="FR10" s="378">
        <f t="shared" si="37"/>
        <v>1.4858581222486125</v>
      </c>
      <c r="FS10" s="378">
        <f t="shared" si="37"/>
        <v>1.2851875956455947</v>
      </c>
      <c r="FT10" s="378">
        <f t="shared" si="37"/>
        <v>1.1399862327102874</v>
      </c>
    </row>
    <row r="11" spans="1:176">
      <c r="A11" s="26">
        <v>201505</v>
      </c>
      <c r="B11" s="26" t="s">
        <v>1526</v>
      </c>
      <c r="C11" s="26">
        <v>220224.85</v>
      </c>
      <c r="D11" s="26"/>
      <c r="E11" s="26"/>
      <c r="F11" s="26"/>
      <c r="G11" s="26"/>
      <c r="H11" s="26">
        <v>201507</v>
      </c>
      <c r="I11" s="372">
        <v>12913715.5</v>
      </c>
      <c r="J11" s="372">
        <v>236380.74</v>
      </c>
      <c r="K11" s="372">
        <v>6209693.2999999998</v>
      </c>
      <c r="L11" s="372">
        <v>1388941.39</v>
      </c>
      <c r="M11" s="372">
        <v>2355637.09</v>
      </c>
      <c r="N11" s="372">
        <v>1485246.35</v>
      </c>
      <c r="O11" s="372">
        <v>233521.61</v>
      </c>
      <c r="P11" s="372">
        <v>1004295.04</v>
      </c>
      <c r="R11" s="26">
        <v>201507</v>
      </c>
      <c r="S11" s="12">
        <f t="shared" si="0"/>
        <v>236380.74</v>
      </c>
      <c r="T11" s="12">
        <f t="shared" si="1"/>
        <v>7598634.6899999995</v>
      </c>
      <c r="U11" s="12">
        <f t="shared" si="2"/>
        <v>5078700.09</v>
      </c>
      <c r="V11" s="10">
        <f t="shared" si="3"/>
        <v>39.327953988145396</v>
      </c>
      <c r="W11" s="10">
        <f t="shared" si="4"/>
        <v>1.8304626580940242</v>
      </c>
      <c r="X11" s="10">
        <f t="shared" si="5"/>
        <v>41.158416646239417</v>
      </c>
      <c r="Y11">
        <f>+Y8</f>
        <v>2015</v>
      </c>
      <c r="Z11">
        <v>3</v>
      </c>
      <c r="AA11" s="12">
        <f>+AVERAGE(S11:S13)</f>
        <v>254195.19000000003</v>
      </c>
      <c r="AB11" s="12">
        <f>+AVERAGE(T11:T13)</f>
        <v>7599920.8633333333</v>
      </c>
      <c r="AC11" s="12">
        <f>+AVERAGE(U11:U13)</f>
        <v>4982099.833333333</v>
      </c>
      <c r="AF11" s="12">
        <v>2016</v>
      </c>
      <c r="AG11" s="12">
        <v>3</v>
      </c>
      <c r="AH11" s="12">
        <v>269183.12000000005</v>
      </c>
      <c r="AI11" s="12">
        <v>7832491.2466666671</v>
      </c>
      <c r="AJ11" s="12">
        <v>5222228.5133333327</v>
      </c>
      <c r="AO11" s="373">
        <v>201501</v>
      </c>
      <c r="AP11" s="374" t="s">
        <v>1566</v>
      </c>
      <c r="AQ11" s="374">
        <v>202318</v>
      </c>
      <c r="AS11" s="26">
        <v>201507</v>
      </c>
      <c r="AT11" s="374">
        <v>12752007</v>
      </c>
      <c r="AU11" s="374">
        <v>222150</v>
      </c>
      <c r="AV11" s="374">
        <v>6191390</v>
      </c>
      <c r="AW11" s="374">
        <v>1380528</v>
      </c>
      <c r="AX11" s="374">
        <v>2313649</v>
      </c>
      <c r="AY11" s="374">
        <v>1420767</v>
      </c>
      <c r="AZ11" s="374">
        <v>233094</v>
      </c>
      <c r="BA11" s="374">
        <v>990429</v>
      </c>
      <c r="BB11" s="374"/>
      <c r="BC11" s="26">
        <v>201507</v>
      </c>
      <c r="BD11" s="12">
        <f t="shared" si="6"/>
        <v>222150</v>
      </c>
      <c r="BE11" s="12">
        <f t="shared" si="7"/>
        <v>7571918</v>
      </c>
      <c r="BF11" s="12">
        <f t="shared" si="8"/>
        <v>4957939</v>
      </c>
      <c r="BG11" s="10">
        <f t="shared" si="9"/>
        <v>38.879675960027313</v>
      </c>
      <c r="BH11" s="374"/>
      <c r="BL11" s="357">
        <v>42064</v>
      </c>
      <c r="BM11" t="s">
        <v>718</v>
      </c>
      <c r="BN11" s="12">
        <v>3772.22</v>
      </c>
      <c r="BO11" s="12">
        <v>3730.59</v>
      </c>
      <c r="BP11" s="12">
        <v>1663.59</v>
      </c>
      <c r="BQ11" s="12">
        <v>37081.360000000001</v>
      </c>
      <c r="BR11" s="12">
        <v>23640.27</v>
      </c>
      <c r="BS11" s="12">
        <v>996.81</v>
      </c>
      <c r="BT11" s="12">
        <v>1360.04</v>
      </c>
      <c r="BU11" s="12">
        <f t="shared" si="28"/>
        <v>72244.87999999999</v>
      </c>
      <c r="BV11" s="26">
        <v>201503</v>
      </c>
      <c r="BW11" t="s">
        <v>718</v>
      </c>
      <c r="BX11" s="12">
        <f t="shared" si="29"/>
        <v>3772.22</v>
      </c>
      <c r="BY11" s="12">
        <f t="shared" si="30"/>
        <v>5394.18</v>
      </c>
      <c r="BZ11" s="12">
        <f t="shared" si="31"/>
        <v>63078.48</v>
      </c>
      <c r="CA11" s="12">
        <f t="shared" si="32"/>
        <v>72244.88</v>
      </c>
      <c r="CC11" s="26">
        <v>201503</v>
      </c>
      <c r="CD11" s="372">
        <v>12456540.300000001</v>
      </c>
      <c r="CE11" s="372">
        <v>296784.32</v>
      </c>
      <c r="CF11" s="377">
        <v>6156296.4100000001</v>
      </c>
      <c r="CG11" s="377">
        <v>1388622.86</v>
      </c>
      <c r="CH11" s="372">
        <v>1986569.23</v>
      </c>
      <c r="CI11" s="372">
        <v>1406244.23</v>
      </c>
      <c r="CJ11" s="372">
        <v>209527.77</v>
      </c>
      <c r="CK11" s="372">
        <v>1012495.5</v>
      </c>
      <c r="CL11">
        <f t="shared" si="33"/>
        <v>18.404741128529</v>
      </c>
      <c r="CM11" s="26">
        <v>201503</v>
      </c>
      <c r="CN11" s="12">
        <f t="shared" si="10"/>
        <v>296784.32</v>
      </c>
      <c r="CO11" s="12">
        <f t="shared" si="34"/>
        <v>7544919.2700000005</v>
      </c>
      <c r="CP11" s="12">
        <f t="shared" si="35"/>
        <v>4614836.7300000004</v>
      </c>
      <c r="CQ11" s="12">
        <f t="shared" si="36"/>
        <v>12456540.32</v>
      </c>
      <c r="CS11"/>
      <c r="CT11" s="378">
        <f t="shared" si="11"/>
        <v>1.2710307606547406</v>
      </c>
      <c r="CU11" s="378">
        <f t="shared" si="12"/>
        <v>7.1494204337589948E-2</v>
      </c>
      <c r="CV11" s="378">
        <f t="shared" si="13"/>
        <v>0.11689296713139344</v>
      </c>
      <c r="CW11" s="378">
        <f t="shared" si="14"/>
        <v>1.3668626582158627</v>
      </c>
      <c r="CX11" s="378">
        <f t="shared" si="15"/>
        <v>0.57997548391510367</v>
      </c>
      <c r="CZ11"/>
      <c r="DA11" s="379">
        <f t="shared" si="16"/>
        <v>0.77674925683405383</v>
      </c>
      <c r="DB11" s="379">
        <f t="shared" si="17"/>
        <v>9.0917738871976017E-2</v>
      </c>
      <c r="DC11" s="379">
        <f t="shared" si="18"/>
        <v>0.11687434872809314</v>
      </c>
      <c r="DD11" s="379">
        <f t="shared" si="19"/>
        <v>1.2756982195554294</v>
      </c>
      <c r="DE11" s="379">
        <f t="shared" si="20"/>
        <v>0.5461896180816922</v>
      </c>
      <c r="DG11"/>
      <c r="DH11" s="9">
        <f t="shared" si="21"/>
        <v>0.77674925683405383</v>
      </c>
      <c r="DI11" s="9">
        <f t="shared" si="22"/>
        <v>7.7625567089938091E-2</v>
      </c>
      <c r="DJ11" s="9">
        <f t="shared" si="23"/>
        <v>0.1498470218184367</v>
      </c>
      <c r="DK11" s="9">
        <f t="shared" si="24"/>
        <v>1.7516857441711207</v>
      </c>
      <c r="DL11" s="9">
        <f t="shared" si="25"/>
        <v>1.5589489743186362</v>
      </c>
      <c r="DM11" s="9">
        <f t="shared" si="26"/>
        <v>0.37228478115335262</v>
      </c>
      <c r="DN11" s="9">
        <f t="shared" si="27"/>
        <v>0.13533591013490925</v>
      </c>
      <c r="DT11" s="358" t="s">
        <v>912</v>
      </c>
      <c r="DU11" s="380">
        <v>1.091052115376812</v>
      </c>
      <c r="DV11" s="380">
        <v>7.1020526301354095E-2</v>
      </c>
      <c r="DW11" s="380">
        <v>1.4335311432749398</v>
      </c>
      <c r="DX11" s="380">
        <v>0.60254911203849637</v>
      </c>
      <c r="DY11" s="9">
        <v>1.5901863667441272</v>
      </c>
      <c r="DZ11" s="9">
        <v>0.12872050505606972</v>
      </c>
      <c r="EA11" s="9">
        <v>1.1025231610274988</v>
      </c>
      <c r="EB11" s="9">
        <v>0.49830446735089445</v>
      </c>
      <c r="EO11"/>
      <c r="EQ11">
        <v>2016</v>
      </c>
      <c r="ER11" s="10">
        <v>0.65580323184986111</v>
      </c>
      <c r="ES11" s="10">
        <v>0.57167170333139961</v>
      </c>
      <c r="ET11" s="10">
        <v>0.61026675185504498</v>
      </c>
      <c r="EU11" s="10">
        <v>0.62595357756005687</v>
      </c>
      <c r="EV11" s="10">
        <v>0.69227315973712278</v>
      </c>
      <c r="EW11" s="10">
        <v>0.72689029208331357</v>
      </c>
      <c r="EX11" s="10">
        <v>0.71342130674936954</v>
      </c>
      <c r="EY11" s="10">
        <v>0.56580603107014205</v>
      </c>
      <c r="EZ11" s="9"/>
      <c r="FA11">
        <v>2016</v>
      </c>
      <c r="FB11" s="10">
        <v>0.67157961665550014</v>
      </c>
      <c r="FC11" s="10">
        <v>0.55678828454424878</v>
      </c>
      <c r="FD11" s="10">
        <v>0.57116040331812346</v>
      </c>
      <c r="FE11" s="10">
        <v>0.54087159026072873</v>
      </c>
      <c r="FF11" s="10">
        <v>0.6747877580755095</v>
      </c>
      <c r="FG11" s="10">
        <v>0.7272445214314941</v>
      </c>
      <c r="FH11" s="10">
        <v>0.62303468764949577</v>
      </c>
      <c r="FI11" s="10">
        <v>0.67467553763483512</v>
      </c>
      <c r="FL11">
        <v>2016</v>
      </c>
      <c r="FM11" s="378">
        <f t="shared" ref="FM11:FM17" si="38">+ER11+FB11</f>
        <v>1.3273828485053611</v>
      </c>
      <c r="FN11" s="378">
        <f t="shared" si="37"/>
        <v>1.1284599878756483</v>
      </c>
      <c r="FO11" s="378">
        <f t="shared" si="37"/>
        <v>1.1814271551731683</v>
      </c>
      <c r="FP11" s="378">
        <f t="shared" si="37"/>
        <v>1.1668251678207855</v>
      </c>
      <c r="FQ11" s="378">
        <f t="shared" si="37"/>
        <v>1.3670609178126323</v>
      </c>
      <c r="FR11" s="378">
        <f t="shared" si="37"/>
        <v>1.4541348135148078</v>
      </c>
      <c r="FS11" s="378">
        <f t="shared" si="37"/>
        <v>1.3364559943988654</v>
      </c>
      <c r="FT11" s="378">
        <f t="shared" si="37"/>
        <v>1.2404815687049773</v>
      </c>
    </row>
    <row r="12" spans="1:176">
      <c r="A12" s="26">
        <v>201506</v>
      </c>
      <c r="B12" s="26" t="s">
        <v>1526</v>
      </c>
      <c r="C12" s="26">
        <v>226926.95</v>
      </c>
      <c r="D12" s="26"/>
      <c r="E12" s="26"/>
      <c r="F12" s="26"/>
      <c r="G12" s="26"/>
      <c r="H12" s="26">
        <v>201508</v>
      </c>
      <c r="I12" s="372">
        <v>12810074</v>
      </c>
      <c r="J12" s="372">
        <v>219442.19</v>
      </c>
      <c r="K12" s="372">
        <v>6205359.6200000001</v>
      </c>
      <c r="L12" s="372">
        <v>1381860.33</v>
      </c>
      <c r="M12" s="372">
        <v>2341944.9500000002</v>
      </c>
      <c r="N12" s="372">
        <v>1439338.1</v>
      </c>
      <c r="O12" s="372">
        <v>234525.29</v>
      </c>
      <c r="P12" s="372">
        <v>987603.52</v>
      </c>
      <c r="R12" s="26">
        <v>201508</v>
      </c>
      <c r="S12" s="12">
        <f t="shared" si="0"/>
        <v>219442.19</v>
      </c>
      <c r="T12" s="12">
        <f t="shared" si="1"/>
        <v>7587219.9500000002</v>
      </c>
      <c r="U12" s="12">
        <f t="shared" si="2"/>
        <v>5003411.8600000003</v>
      </c>
      <c r="V12" s="10">
        <f t="shared" si="3"/>
        <v>39.058414963098578</v>
      </c>
      <c r="W12" s="10">
        <f t="shared" si="4"/>
        <v>1.7130438903007119</v>
      </c>
      <c r="X12" s="10">
        <f t="shared" si="5"/>
        <v>40.771458853399288</v>
      </c>
      <c r="AF12" s="12">
        <v>2016</v>
      </c>
      <c r="AG12" s="12">
        <v>4</v>
      </c>
      <c r="AH12" s="12">
        <v>329091.50666666665</v>
      </c>
      <c r="AI12" s="12">
        <v>7917669.123333334</v>
      </c>
      <c r="AJ12" s="12">
        <v>5095915.12</v>
      </c>
      <c r="AO12" s="373">
        <v>201501</v>
      </c>
      <c r="AP12" s="374" t="s">
        <v>1567</v>
      </c>
      <c r="AQ12" s="374">
        <v>1004575</v>
      </c>
      <c r="AS12" s="26">
        <v>201508</v>
      </c>
      <c r="AT12" s="374">
        <v>12621363</v>
      </c>
      <c r="AU12" s="374">
        <v>223908</v>
      </c>
      <c r="AV12" s="374">
        <v>6193959</v>
      </c>
      <c r="AW12" s="374">
        <v>1377033</v>
      </c>
      <c r="AX12" s="374">
        <v>2269453</v>
      </c>
      <c r="AY12" s="374">
        <v>1362244</v>
      </c>
      <c r="AZ12" s="374">
        <v>231098</v>
      </c>
      <c r="BA12" s="374">
        <v>963668</v>
      </c>
      <c r="BB12" s="374"/>
      <c r="BC12" s="26">
        <v>201508</v>
      </c>
      <c r="BD12" s="12">
        <f t="shared" si="6"/>
        <v>223908</v>
      </c>
      <c r="BE12" s="12">
        <f t="shared" si="7"/>
        <v>7570992</v>
      </c>
      <c r="BF12" s="12">
        <f t="shared" si="8"/>
        <v>4826463</v>
      </c>
      <c r="BG12" s="10">
        <f t="shared" si="9"/>
        <v>38.240426172672478</v>
      </c>
      <c r="BH12" s="374"/>
      <c r="BL12" s="357">
        <v>42095</v>
      </c>
      <c r="BM12" t="s">
        <v>718</v>
      </c>
      <c r="BN12" s="12">
        <v>3970.15</v>
      </c>
      <c r="BO12" s="12">
        <v>3428.25</v>
      </c>
      <c r="BP12" s="12">
        <v>1503.35</v>
      </c>
      <c r="BQ12" s="12">
        <v>41630.75</v>
      </c>
      <c r="BR12" s="12">
        <v>26342.85</v>
      </c>
      <c r="BS12" s="12">
        <v>1076.95</v>
      </c>
      <c r="BT12" s="12">
        <v>2119.35</v>
      </c>
      <c r="BU12" s="12">
        <f t="shared" si="28"/>
        <v>80071.650000000009</v>
      </c>
      <c r="BV12" s="26">
        <v>201504</v>
      </c>
      <c r="BW12" t="s">
        <v>718</v>
      </c>
      <c r="BX12" s="12">
        <f t="shared" si="29"/>
        <v>3970.15</v>
      </c>
      <c r="BY12" s="12">
        <f t="shared" si="30"/>
        <v>4931.6000000000004</v>
      </c>
      <c r="BZ12" s="12">
        <f t="shared" si="31"/>
        <v>71169.900000000009</v>
      </c>
      <c r="CA12" s="12">
        <f t="shared" si="32"/>
        <v>80071.650000000009</v>
      </c>
      <c r="CC12" s="26">
        <v>201504</v>
      </c>
      <c r="CD12" s="372">
        <v>12593656</v>
      </c>
      <c r="CE12" s="372">
        <v>331913.40000000002</v>
      </c>
      <c r="CF12" s="377">
        <v>6172857.3499999996</v>
      </c>
      <c r="CG12" s="377">
        <v>1395763.8</v>
      </c>
      <c r="CH12" s="372">
        <v>2028321.85</v>
      </c>
      <c r="CI12" s="372">
        <v>1437010.2</v>
      </c>
      <c r="CJ12" s="372">
        <v>215033.2</v>
      </c>
      <c r="CK12" s="372">
        <v>1012756.15</v>
      </c>
      <c r="CL12">
        <f t="shared" si="33"/>
        <v>18.441454161039626</v>
      </c>
      <c r="CM12" s="26">
        <v>201504</v>
      </c>
      <c r="CN12" s="12">
        <f t="shared" si="10"/>
        <v>331913.40000000002</v>
      </c>
      <c r="CO12" s="12">
        <f t="shared" si="34"/>
        <v>7568621.1499999994</v>
      </c>
      <c r="CP12" s="12">
        <f t="shared" si="35"/>
        <v>4693121.4000000004</v>
      </c>
      <c r="CQ12" s="12">
        <f t="shared" si="36"/>
        <v>12593655.949999999</v>
      </c>
      <c r="CS12"/>
      <c r="CT12" s="378">
        <f t="shared" si="11"/>
        <v>1.1961403185288693</v>
      </c>
      <c r="CU12" s="378">
        <f t="shared" si="12"/>
        <v>6.5158499841150075E-2</v>
      </c>
      <c r="CV12" s="378">
        <f t="shared" si="13"/>
        <v>0.1126727557947329</v>
      </c>
      <c r="CW12" s="378">
        <f t="shared" si="14"/>
        <v>1.5164725975339144</v>
      </c>
      <c r="CX12" s="378">
        <f t="shared" si="15"/>
        <v>0.63580941323079432</v>
      </c>
      <c r="CZ12"/>
      <c r="DA12" s="379">
        <f t="shared" si="16"/>
        <v>0.80186578788322482</v>
      </c>
      <c r="DB12" s="379">
        <f t="shared" si="17"/>
        <v>8.4006054392086998E-2</v>
      </c>
      <c r="DC12" s="379">
        <f t="shared" si="18"/>
        <v>0.11416442701335948</v>
      </c>
      <c r="DD12" s="379">
        <f t="shared" si="19"/>
        <v>1.3912201376252484</v>
      </c>
      <c r="DE12" s="379">
        <f t="shared" si="20"/>
        <v>0.59006892275789069</v>
      </c>
      <c r="DG12"/>
      <c r="DH12" s="9">
        <f t="shared" si="21"/>
        <v>0.80186578788322482</v>
      </c>
      <c r="DI12" s="9">
        <f t="shared" si="22"/>
        <v>7.2003121860575628E-2</v>
      </c>
      <c r="DJ12" s="9">
        <f t="shared" si="23"/>
        <v>0.13708981419349031</v>
      </c>
      <c r="DK12" s="9">
        <f t="shared" si="24"/>
        <v>1.9162565349281229</v>
      </c>
      <c r="DL12" s="9">
        <f t="shared" si="25"/>
        <v>1.6541671033371927</v>
      </c>
      <c r="DM12" s="9">
        <f t="shared" si="26"/>
        <v>0.34510949937032975</v>
      </c>
      <c r="DN12" s="9">
        <f t="shared" si="27"/>
        <v>0.1887078148081352</v>
      </c>
      <c r="DT12" s="381" t="s">
        <v>913</v>
      </c>
      <c r="DU12" s="380">
        <v>1.3912871949980274</v>
      </c>
      <c r="DV12" s="380">
        <v>7.4005840753628024E-2</v>
      </c>
      <c r="DW12" s="380">
        <v>1.6932298819369838</v>
      </c>
      <c r="DX12" s="380">
        <v>0.71572476813744357</v>
      </c>
      <c r="DY12" s="9">
        <v>2.8372036448788602</v>
      </c>
      <c r="DZ12" s="9">
        <v>0.20140941588532696</v>
      </c>
      <c r="EA12" s="9">
        <v>1.1005817460568632</v>
      </c>
      <c r="EB12" s="9">
        <v>0.58863720062570957</v>
      </c>
      <c r="EO12"/>
      <c r="EQ12">
        <v>2017</v>
      </c>
      <c r="ER12" s="10">
        <v>0.65395775936866996</v>
      </c>
      <c r="ES12" s="10">
        <v>0.5696600290175825</v>
      </c>
      <c r="ET12" s="10">
        <v>0.58393710451306646</v>
      </c>
      <c r="EU12" s="10">
        <v>0.74623872264960134</v>
      </c>
      <c r="EV12" s="10">
        <v>0.73029438555849091</v>
      </c>
      <c r="EW12" s="10">
        <v>0.76635495270003307</v>
      </c>
      <c r="EX12" s="10">
        <v>0.75122418430793581</v>
      </c>
      <c r="EY12" s="10">
        <v>0.54546466791572201</v>
      </c>
      <c r="EZ12" s="9"/>
      <c r="FA12">
        <v>2017</v>
      </c>
      <c r="FB12" s="10">
        <v>0.68785942775796605</v>
      </c>
      <c r="FC12" s="10">
        <v>0.51956956349936023</v>
      </c>
      <c r="FD12" s="10">
        <v>0.54961084046388353</v>
      </c>
      <c r="FE12" s="10">
        <v>0.63297624963768495</v>
      </c>
      <c r="FF12" s="10">
        <v>0.7111134059452574</v>
      </c>
      <c r="FG12" s="10">
        <v>0.76801880134589118</v>
      </c>
      <c r="FH12" s="10">
        <v>0.71175914980754618</v>
      </c>
      <c r="FI12" s="10">
        <v>0.61510894481890044</v>
      </c>
      <c r="FL12">
        <v>2017</v>
      </c>
      <c r="FM12" s="378">
        <f t="shared" si="38"/>
        <v>1.341817187126636</v>
      </c>
      <c r="FN12" s="378">
        <f t="shared" si="37"/>
        <v>1.0892295925169426</v>
      </c>
      <c r="FO12" s="378">
        <f t="shared" si="37"/>
        <v>1.1335479449769501</v>
      </c>
      <c r="FP12" s="378">
        <f t="shared" si="37"/>
        <v>1.3792149722872864</v>
      </c>
      <c r="FQ12" s="378">
        <f t="shared" si="37"/>
        <v>1.4414077915037482</v>
      </c>
      <c r="FR12" s="378">
        <f t="shared" si="37"/>
        <v>1.5343737540459244</v>
      </c>
      <c r="FS12" s="378">
        <f t="shared" si="37"/>
        <v>1.4629833341154819</v>
      </c>
      <c r="FT12" s="378">
        <f t="shared" si="37"/>
        <v>1.1605736127346225</v>
      </c>
    </row>
    <row r="13" spans="1:176">
      <c r="A13" s="26">
        <v>201507</v>
      </c>
      <c r="B13" s="26" t="s">
        <v>1526</v>
      </c>
      <c r="C13" s="26">
        <v>233521.61</v>
      </c>
      <c r="D13" s="26"/>
      <c r="E13" s="26"/>
      <c r="F13" s="26"/>
      <c r="G13" s="26"/>
      <c r="H13" s="26">
        <v>201509</v>
      </c>
      <c r="I13" s="372">
        <v>12784858.1</v>
      </c>
      <c r="J13" s="372">
        <v>306762.64</v>
      </c>
      <c r="K13" s="372">
        <v>6220927.5</v>
      </c>
      <c r="L13" s="372">
        <v>1392980.45</v>
      </c>
      <c r="M13" s="372">
        <v>2249784.4500000002</v>
      </c>
      <c r="N13" s="372">
        <v>1390639.73</v>
      </c>
      <c r="O13" s="372">
        <v>234674.64</v>
      </c>
      <c r="P13" s="372">
        <v>989088.73</v>
      </c>
      <c r="R13" s="26">
        <v>201509</v>
      </c>
      <c r="S13" s="12">
        <f t="shared" si="0"/>
        <v>306762.64</v>
      </c>
      <c r="T13" s="12">
        <f t="shared" si="1"/>
        <v>7613907.9500000002</v>
      </c>
      <c r="U13" s="12">
        <f t="shared" si="2"/>
        <v>4864187.5500000007</v>
      </c>
      <c r="V13" s="10">
        <f t="shared" si="3"/>
        <v>38.046472725418838</v>
      </c>
      <c r="W13" s="10">
        <f t="shared" si="4"/>
        <v>2.3994215469626528</v>
      </c>
      <c r="X13" s="10">
        <f t="shared" si="5"/>
        <v>40.445894272381487</v>
      </c>
      <c r="AF13" s="12">
        <v>2017</v>
      </c>
      <c r="AG13" s="12">
        <v>1</v>
      </c>
      <c r="AH13" s="12">
        <v>306819.24666666664</v>
      </c>
      <c r="AI13" s="12">
        <v>7985519.3700000001</v>
      </c>
      <c r="AJ13" s="12">
        <v>5017880.6166666672</v>
      </c>
      <c r="AO13" s="373">
        <v>201502</v>
      </c>
      <c r="AP13" s="374" t="s">
        <v>1520</v>
      </c>
      <c r="AQ13" s="374">
        <v>12351715</v>
      </c>
      <c r="AS13" s="26">
        <v>201509</v>
      </c>
      <c r="AT13" s="374">
        <v>12663034</v>
      </c>
      <c r="AU13" s="374">
        <v>332878</v>
      </c>
      <c r="AV13" s="374">
        <v>6209949</v>
      </c>
      <c r="AW13" s="374">
        <v>1392962</v>
      </c>
      <c r="AX13" s="374">
        <v>2150778</v>
      </c>
      <c r="AY13" s="374">
        <v>1347625</v>
      </c>
      <c r="AZ13" s="374">
        <v>231200</v>
      </c>
      <c r="BA13" s="374">
        <v>997642</v>
      </c>
      <c r="BB13" s="374"/>
      <c r="BC13" s="26">
        <v>201509</v>
      </c>
      <c r="BD13" s="12">
        <f t="shared" si="6"/>
        <v>332878</v>
      </c>
      <c r="BE13" s="12">
        <f t="shared" si="7"/>
        <v>7602911</v>
      </c>
      <c r="BF13" s="12">
        <f t="shared" si="8"/>
        <v>4727245</v>
      </c>
      <c r="BG13" s="10">
        <f t="shared" si="9"/>
        <v>37.331061418614212</v>
      </c>
      <c r="BH13" s="374"/>
      <c r="BL13" s="357">
        <v>42125</v>
      </c>
      <c r="BM13" t="s">
        <v>718</v>
      </c>
      <c r="BN13" s="12">
        <v>3496.8</v>
      </c>
      <c r="BO13" s="12">
        <v>3461.85</v>
      </c>
      <c r="BP13" s="12">
        <v>1563.1</v>
      </c>
      <c r="BQ13" s="12">
        <v>45189.4</v>
      </c>
      <c r="BR13" s="12">
        <v>29597.3</v>
      </c>
      <c r="BS13" s="12">
        <v>1111.3</v>
      </c>
      <c r="BT13" s="12">
        <v>1588.4</v>
      </c>
      <c r="BU13" s="12">
        <f t="shared" si="28"/>
        <v>86008.15</v>
      </c>
      <c r="BV13" s="26">
        <v>201505</v>
      </c>
      <c r="BW13" t="s">
        <v>718</v>
      </c>
      <c r="BX13" s="12">
        <f t="shared" si="29"/>
        <v>3496.8</v>
      </c>
      <c r="BY13" s="12">
        <f t="shared" si="30"/>
        <v>5024.95</v>
      </c>
      <c r="BZ13" s="12">
        <f t="shared" si="31"/>
        <v>77486.399999999994</v>
      </c>
      <c r="CA13" s="12">
        <f t="shared" si="32"/>
        <v>86008.15</v>
      </c>
      <c r="CC13" s="26">
        <v>201505</v>
      </c>
      <c r="CD13" s="372">
        <v>12762495.699999999</v>
      </c>
      <c r="CE13" s="372">
        <v>360365</v>
      </c>
      <c r="CF13" s="377">
        <v>6185416.5</v>
      </c>
      <c r="CG13" s="377">
        <v>1399614.7</v>
      </c>
      <c r="CH13" s="372">
        <v>2097915.4</v>
      </c>
      <c r="CI13" s="372">
        <v>1481419.5</v>
      </c>
      <c r="CJ13" s="372">
        <v>220224.85</v>
      </c>
      <c r="CK13" s="372">
        <v>1017539.7</v>
      </c>
      <c r="CL13">
        <f t="shared" si="33"/>
        <v>18.452326207966024</v>
      </c>
      <c r="CM13" s="26">
        <v>201505</v>
      </c>
      <c r="CN13" s="12">
        <f t="shared" si="10"/>
        <v>360365</v>
      </c>
      <c r="CO13" s="12">
        <f t="shared" si="34"/>
        <v>7585031.2000000002</v>
      </c>
      <c r="CP13" s="12">
        <f t="shared" si="35"/>
        <v>4817099.45</v>
      </c>
      <c r="CQ13" s="12">
        <f t="shared" si="36"/>
        <v>12762495.65</v>
      </c>
      <c r="CS13"/>
      <c r="CT13" s="378">
        <f t="shared" si="11"/>
        <v>0.97034950675010057</v>
      </c>
      <c r="CU13" s="378">
        <f t="shared" si="12"/>
        <v>6.6248244305178339E-2</v>
      </c>
      <c r="CV13" s="378">
        <f t="shared" si="13"/>
        <v>0.10725393404547906</v>
      </c>
      <c r="CW13" s="378">
        <f t="shared" si="14"/>
        <v>1.6085696549196216</v>
      </c>
      <c r="CX13" s="378">
        <f t="shared" si="15"/>
        <v>0.67391325614281405</v>
      </c>
      <c r="CZ13"/>
      <c r="DA13" s="379">
        <f t="shared" si="16"/>
        <v>0.71473367280396272</v>
      </c>
      <c r="DB13" s="379">
        <f t="shared" si="17"/>
        <v>7.185270378320921E-2</v>
      </c>
      <c r="DC13" s="379">
        <f t="shared" si="18"/>
        <v>0.10101069598014506</v>
      </c>
      <c r="DD13" s="379">
        <f t="shared" si="19"/>
        <v>1.3832680992292985</v>
      </c>
      <c r="DE13" s="379">
        <f t="shared" si="20"/>
        <v>0.58498825031920765</v>
      </c>
      <c r="DG13"/>
      <c r="DH13" s="9">
        <f t="shared" si="21"/>
        <v>0.71473367280396272</v>
      </c>
      <c r="DI13" s="9">
        <f t="shared" si="22"/>
        <v>5.9776896187993152E-2</v>
      </c>
      <c r="DJ13" s="9">
        <f t="shared" si="23"/>
        <v>0.12522017666719276</v>
      </c>
      <c r="DK13" s="9">
        <f t="shared" si="24"/>
        <v>1.8608877173979466</v>
      </c>
      <c r="DL13" s="9">
        <f t="shared" si="25"/>
        <v>1.7205491084733258</v>
      </c>
      <c r="DM13" s="9">
        <f t="shared" si="26"/>
        <v>0.33431740332664545</v>
      </c>
      <c r="DN13" s="9">
        <f t="shared" si="27"/>
        <v>0.13451563609754</v>
      </c>
      <c r="DT13" s="381" t="s">
        <v>914</v>
      </c>
      <c r="DU13" s="380">
        <v>0.80071535371740477</v>
      </c>
      <c r="DV13" s="380">
        <v>6.1135463149747021E-2</v>
      </c>
      <c r="DW13" s="380">
        <v>1.6707851127884754</v>
      </c>
      <c r="DX13" s="380">
        <v>0.69047878390215101</v>
      </c>
      <c r="DY13" s="9">
        <v>2.2754450126350765</v>
      </c>
      <c r="DZ13" s="9">
        <v>0.18355098808670359</v>
      </c>
      <c r="EA13" s="9">
        <v>1.1816496727728416</v>
      </c>
      <c r="EB13" s="9">
        <v>0.5811996776097611</v>
      </c>
      <c r="EO13"/>
      <c r="EQ13">
        <v>2018</v>
      </c>
      <c r="ER13" s="10">
        <v>0.64208682937230321</v>
      </c>
      <c r="ES13" s="10">
        <v>0.59662753540407376</v>
      </c>
      <c r="ET13" s="10">
        <v>0.6266170590148652</v>
      </c>
      <c r="EU13" s="10">
        <v>0.7030308304712316</v>
      </c>
      <c r="EV13" s="10">
        <v>0.69627814312565461</v>
      </c>
      <c r="EW13" s="10">
        <v>0.76711422790649875</v>
      </c>
      <c r="EX13" s="10">
        <v>0.7396386383451734</v>
      </c>
      <c r="EY13" s="10">
        <v>0.54715064494635146</v>
      </c>
      <c r="EZ13" s="9"/>
      <c r="FA13">
        <v>2018</v>
      </c>
      <c r="FB13" s="10">
        <v>0.67512858065250392</v>
      </c>
      <c r="FC13" s="10">
        <v>0.55568226857245839</v>
      </c>
      <c r="FD13" s="10">
        <v>0.56041448766077151</v>
      </c>
      <c r="FE13" s="10">
        <v>0.67296687084829065</v>
      </c>
      <c r="FF13" s="10">
        <v>0.64947451978391879</v>
      </c>
      <c r="FG13" s="10">
        <v>0.71515395832290507</v>
      </c>
      <c r="FH13" s="10">
        <v>0.76843913523816099</v>
      </c>
      <c r="FI13" s="10">
        <v>0.6226800188884718</v>
      </c>
      <c r="FL13">
        <v>2018</v>
      </c>
      <c r="FM13" s="378">
        <f t="shared" si="38"/>
        <v>1.317215410024807</v>
      </c>
      <c r="FN13" s="378">
        <f t="shared" si="37"/>
        <v>1.1523098039765323</v>
      </c>
      <c r="FO13" s="378">
        <f t="shared" si="37"/>
        <v>1.1870315466756367</v>
      </c>
      <c r="FP13" s="378">
        <f t="shared" si="37"/>
        <v>1.3759977013195224</v>
      </c>
      <c r="FQ13" s="378">
        <f t="shared" si="37"/>
        <v>1.3457526629095735</v>
      </c>
      <c r="FR13" s="378">
        <f t="shared" si="37"/>
        <v>1.4822681862294038</v>
      </c>
      <c r="FS13" s="378">
        <f t="shared" si="37"/>
        <v>1.5080777735833344</v>
      </c>
      <c r="FT13" s="378">
        <f t="shared" si="37"/>
        <v>1.1698306638348233</v>
      </c>
    </row>
    <row r="14" spans="1:176">
      <c r="A14" s="26">
        <v>201508</v>
      </c>
      <c r="B14" s="26" t="s">
        <v>1526</v>
      </c>
      <c r="C14" s="26">
        <v>234525.29</v>
      </c>
      <c r="D14" s="26"/>
      <c r="E14" s="26"/>
      <c r="F14" s="26"/>
      <c r="G14" s="26"/>
      <c r="H14" s="26">
        <v>201510</v>
      </c>
      <c r="I14" s="372">
        <v>12814007</v>
      </c>
      <c r="J14" s="372">
        <v>349090.76</v>
      </c>
      <c r="K14" s="372">
        <v>6235411.3799999999</v>
      </c>
      <c r="L14" s="372">
        <v>1407421.38</v>
      </c>
      <c r="M14" s="372">
        <v>2141963.29</v>
      </c>
      <c r="N14" s="372">
        <v>1436426.71</v>
      </c>
      <c r="O14" s="372">
        <v>235711.14</v>
      </c>
      <c r="P14" s="372">
        <v>1007982.33</v>
      </c>
      <c r="R14" s="26">
        <v>201510</v>
      </c>
      <c r="S14" s="12">
        <f t="shared" si="0"/>
        <v>349090.76</v>
      </c>
      <c r="T14" s="12">
        <f t="shared" si="1"/>
        <v>7642832.7599999998</v>
      </c>
      <c r="U14" s="12">
        <f t="shared" si="2"/>
        <v>4822083.47</v>
      </c>
      <c r="V14" s="10">
        <f t="shared" si="3"/>
        <v>37.631347243684196</v>
      </c>
      <c r="W14" s="10">
        <f t="shared" si="4"/>
        <v>2.724290380050518</v>
      </c>
      <c r="X14" s="10">
        <f t="shared" si="5"/>
        <v>40.355637623734715</v>
      </c>
      <c r="Y14">
        <f>+Y11</f>
        <v>2015</v>
      </c>
      <c r="Z14">
        <v>4</v>
      </c>
      <c r="AA14" s="12">
        <f>+AVERAGE(S14:S16)</f>
        <v>310641.71666666667</v>
      </c>
      <c r="AB14" s="12">
        <f>+AVERAGE(T14:T16)</f>
        <v>7661313.3633333333</v>
      </c>
      <c r="AC14" s="12">
        <f>+AVERAGE(U14:U16)</f>
        <v>4845595.5566666666</v>
      </c>
      <c r="AF14" s="12">
        <v>2017</v>
      </c>
      <c r="AG14" s="12">
        <v>2</v>
      </c>
      <c r="AH14" s="12">
        <v>376005.47666666663</v>
      </c>
      <c r="AI14" s="12">
        <v>8080777.8700000001</v>
      </c>
      <c r="AJ14" s="12">
        <v>5318623.3533333326</v>
      </c>
      <c r="AO14" s="373">
        <v>201502</v>
      </c>
      <c r="AP14" s="374" t="s">
        <v>1522</v>
      </c>
      <c r="AQ14" s="374">
        <v>6143581</v>
      </c>
      <c r="AS14" s="26">
        <v>201510</v>
      </c>
      <c r="AT14" s="374">
        <v>12800498</v>
      </c>
      <c r="AU14" s="374">
        <v>339973</v>
      </c>
      <c r="AV14" s="374">
        <v>6236339</v>
      </c>
      <c r="AW14" s="374">
        <v>1409848</v>
      </c>
      <c r="AX14" s="374">
        <v>2120026</v>
      </c>
      <c r="AY14" s="374">
        <v>1445112</v>
      </c>
      <c r="AZ14" s="374">
        <v>237493</v>
      </c>
      <c r="BA14" s="374">
        <v>1011707</v>
      </c>
      <c r="BB14" s="374"/>
      <c r="BC14" s="26">
        <v>201510</v>
      </c>
      <c r="BD14" s="12">
        <f t="shared" si="6"/>
        <v>339973</v>
      </c>
      <c r="BE14" s="12">
        <f t="shared" si="7"/>
        <v>7646187</v>
      </c>
      <c r="BF14" s="12">
        <f t="shared" si="8"/>
        <v>4814338</v>
      </c>
      <c r="BG14" s="10">
        <f t="shared" si="9"/>
        <v>37.610552339448041</v>
      </c>
      <c r="BH14" s="374"/>
      <c r="BL14" s="357">
        <v>42156</v>
      </c>
      <c r="BM14" t="s">
        <v>718</v>
      </c>
      <c r="BN14" s="12">
        <v>2645.4</v>
      </c>
      <c r="BO14" s="12">
        <v>3463.91</v>
      </c>
      <c r="BP14" s="12">
        <v>1499.63</v>
      </c>
      <c r="BQ14" s="12">
        <v>48387.45</v>
      </c>
      <c r="BR14" s="12">
        <v>32952.269999999997</v>
      </c>
      <c r="BS14" s="12">
        <v>1415.18</v>
      </c>
      <c r="BT14" s="12">
        <v>2004.22</v>
      </c>
      <c r="BU14" s="12">
        <f t="shared" si="28"/>
        <v>92368.06</v>
      </c>
      <c r="BV14" s="26">
        <v>201506</v>
      </c>
      <c r="BW14" t="s">
        <v>718</v>
      </c>
      <c r="BX14" s="12">
        <f t="shared" si="29"/>
        <v>2645.4</v>
      </c>
      <c r="BY14" s="12">
        <f t="shared" si="30"/>
        <v>4963.54</v>
      </c>
      <c r="BZ14" s="12">
        <f t="shared" si="31"/>
        <v>84759.12</v>
      </c>
      <c r="CA14" s="12">
        <f t="shared" si="32"/>
        <v>92368.06</v>
      </c>
      <c r="CC14" s="26">
        <v>201506</v>
      </c>
      <c r="CD14" s="372">
        <v>12812886.199999999</v>
      </c>
      <c r="CE14" s="372">
        <v>325274.05</v>
      </c>
      <c r="CF14" s="377">
        <v>6198608.1399999997</v>
      </c>
      <c r="CG14" s="377">
        <v>1398949.82</v>
      </c>
      <c r="CH14" s="372">
        <v>2187071.36</v>
      </c>
      <c r="CI14" s="372">
        <v>1461092.09</v>
      </c>
      <c r="CJ14" s="372">
        <v>226926.95</v>
      </c>
      <c r="CK14" s="372">
        <v>1014963.77</v>
      </c>
      <c r="CL14">
        <f t="shared" si="33"/>
        <v>18.413151006747963</v>
      </c>
      <c r="CM14" s="26">
        <v>201506</v>
      </c>
      <c r="CN14" s="12">
        <f t="shared" si="10"/>
        <v>325274.05</v>
      </c>
      <c r="CO14" s="12">
        <f t="shared" si="34"/>
        <v>7597557.96</v>
      </c>
      <c r="CP14" s="12">
        <f t="shared" si="35"/>
        <v>4890054.17</v>
      </c>
      <c r="CQ14" s="12">
        <f t="shared" si="36"/>
        <v>12812886.18</v>
      </c>
      <c r="CS14"/>
      <c r="CT14" s="378">
        <f t="shared" si="11"/>
        <v>0.81328344514417927</v>
      </c>
      <c r="CU14" s="378">
        <f t="shared" si="12"/>
        <v>6.5330728980710531E-2</v>
      </c>
      <c r="CV14" s="378">
        <f t="shared" si="13"/>
        <v>9.6038133717794183E-2</v>
      </c>
      <c r="CW14" s="378">
        <f t="shared" si="14"/>
        <v>1.7332961364720425</v>
      </c>
      <c r="CX14" s="378">
        <f t="shared" si="15"/>
        <v>0.72089971535203323</v>
      </c>
      <c r="CZ14"/>
      <c r="DA14" s="379">
        <f t="shared" si="16"/>
        <v>2.3286640910948782</v>
      </c>
      <c r="DB14" s="379">
        <f t="shared" si="17"/>
        <v>0.10407225639644874</v>
      </c>
      <c r="DC14" s="379">
        <f t="shared" si="18"/>
        <v>0.19540348678931535</v>
      </c>
      <c r="DD14" s="379">
        <f t="shared" si="19"/>
        <v>1.6877473567946177</v>
      </c>
      <c r="DE14" s="379">
        <f t="shared" si="20"/>
        <v>0.76495840689657923</v>
      </c>
      <c r="DG14"/>
      <c r="DH14" s="9">
        <f t="shared" si="21"/>
        <v>2.3286640910948782</v>
      </c>
      <c r="DI14" s="9">
        <f t="shared" si="22"/>
        <v>8.9418944943985432E-2</v>
      </c>
      <c r="DJ14" s="9">
        <f t="shared" si="23"/>
        <v>0.16899962859282541</v>
      </c>
      <c r="DK14" s="9">
        <f t="shared" si="24"/>
        <v>2.0051700553565843</v>
      </c>
      <c r="DL14" s="9">
        <f t="shared" si="25"/>
        <v>2.3906617686226745</v>
      </c>
      <c r="DM14" s="9">
        <f t="shared" si="26"/>
        <v>0.49935893467038622</v>
      </c>
      <c r="DN14" s="9">
        <f t="shared" si="27"/>
        <v>0.25757668177653276</v>
      </c>
      <c r="DT14" s="381" t="s">
        <v>915</v>
      </c>
      <c r="DU14" s="380">
        <v>0.7394062212250051</v>
      </c>
      <c r="DV14" s="380">
        <v>6.7953292596388076E-2</v>
      </c>
      <c r="DW14" s="380">
        <v>1.8767538426418553</v>
      </c>
      <c r="DX14" s="380">
        <v>0.77760575845974311</v>
      </c>
      <c r="DY14" s="9">
        <v>2.4343832260955276</v>
      </c>
      <c r="DZ14" s="9">
        <v>0.18665503606087822</v>
      </c>
      <c r="EA14" s="9">
        <v>1.3427165686010074</v>
      </c>
      <c r="EB14" s="9">
        <v>0.63101888201033818</v>
      </c>
      <c r="EO14"/>
      <c r="EQ14">
        <v>2019</v>
      </c>
      <c r="ER14" s="10">
        <v>0.66137954496456963</v>
      </c>
      <c r="ES14" s="10">
        <v>0.5774591923385336</v>
      </c>
      <c r="ET14" s="10">
        <v>0.60254911203849637</v>
      </c>
      <c r="EU14" s="10">
        <v>0.71572476813744357</v>
      </c>
      <c r="EV14" s="10">
        <v>0.69047878390215101</v>
      </c>
      <c r="EW14" s="10">
        <v>0.77760575845974311</v>
      </c>
      <c r="EX14" s="10">
        <v>0.70742897463231913</v>
      </c>
      <c r="EY14" s="10">
        <v>0.53462591063394793</v>
      </c>
      <c r="EZ14" s="9"/>
      <c r="FA14">
        <v>2019</v>
      </c>
      <c r="FB14" s="10">
        <v>0.70212182588611838</v>
      </c>
      <c r="FC14" s="10">
        <v>0.53310210961671189</v>
      </c>
      <c r="FD14" s="10">
        <v>0.53120057898778916</v>
      </c>
      <c r="FE14" s="10">
        <v>0.69125392675119735</v>
      </c>
      <c r="FF14" s="10">
        <v>0.65104944295291445</v>
      </c>
      <c r="FG14" s="10">
        <v>0.72431798896649713</v>
      </c>
      <c r="FH14" s="10">
        <v>0.73466935932464927</v>
      </c>
      <c r="FI14" s="10">
        <v>0.54426561967004972</v>
      </c>
      <c r="FL14">
        <v>2019</v>
      </c>
      <c r="FM14" s="378">
        <f t="shared" si="38"/>
        <v>1.363501370850688</v>
      </c>
      <c r="FN14" s="378">
        <f t="shared" si="37"/>
        <v>1.1105613019552454</v>
      </c>
      <c r="FO14" s="378">
        <f t="shared" si="37"/>
        <v>1.1337496910262854</v>
      </c>
      <c r="FP14" s="378">
        <f t="shared" si="37"/>
        <v>1.4069786948886409</v>
      </c>
      <c r="FQ14" s="378">
        <f t="shared" si="37"/>
        <v>1.3415282268550655</v>
      </c>
      <c r="FR14" s="378">
        <f t="shared" si="37"/>
        <v>1.5019237474262401</v>
      </c>
      <c r="FS14" s="378">
        <f t="shared" si="37"/>
        <v>1.4420983339569684</v>
      </c>
      <c r="FT14" s="378">
        <f t="shared" si="37"/>
        <v>1.0788915303039976</v>
      </c>
    </row>
    <row r="15" spans="1:176">
      <c r="A15" s="26">
        <v>201509</v>
      </c>
      <c r="B15" s="26" t="s">
        <v>1526</v>
      </c>
      <c r="C15" s="26">
        <v>234674.64</v>
      </c>
      <c r="D15" s="26"/>
      <c r="E15" s="26"/>
      <c r="F15" s="26"/>
      <c r="G15" s="26"/>
      <c r="H15" s="26">
        <v>201511</v>
      </c>
      <c r="I15" s="372">
        <v>12796569.699999999</v>
      </c>
      <c r="J15" s="372">
        <v>300366.86</v>
      </c>
      <c r="K15" s="372">
        <v>6247155.0499999998</v>
      </c>
      <c r="L15" s="372">
        <v>1415771.86</v>
      </c>
      <c r="M15" s="372">
        <v>2124113.52</v>
      </c>
      <c r="N15" s="372">
        <v>1452854.14</v>
      </c>
      <c r="O15" s="372">
        <v>240142.14</v>
      </c>
      <c r="P15" s="372">
        <v>1016166.14</v>
      </c>
      <c r="R15" s="26">
        <v>201511</v>
      </c>
      <c r="S15" s="12">
        <f t="shared" si="0"/>
        <v>300366.86</v>
      </c>
      <c r="T15" s="12">
        <f t="shared" si="1"/>
        <v>7662926.9100000001</v>
      </c>
      <c r="U15" s="12">
        <f t="shared" si="2"/>
        <v>4833275.9400000004</v>
      </c>
      <c r="V15" s="10">
        <f t="shared" si="3"/>
        <v>37.770090370390442</v>
      </c>
      <c r="W15" s="10">
        <f t="shared" si="4"/>
        <v>2.3472451371088927</v>
      </c>
      <c r="X15" s="10">
        <f t="shared" si="5"/>
        <v>40.117335507499334</v>
      </c>
      <c r="AF15" s="12">
        <v>2017</v>
      </c>
      <c r="AG15" s="12">
        <v>3</v>
      </c>
      <c r="AH15" s="12">
        <v>285680.74666666664</v>
      </c>
      <c r="AI15" s="12">
        <v>8123757.919999999</v>
      </c>
      <c r="AJ15" s="12">
        <v>5515204.7366666673</v>
      </c>
      <c r="AO15" s="373">
        <v>201502</v>
      </c>
      <c r="AP15" s="374" t="s">
        <v>1523</v>
      </c>
      <c r="AQ15" s="374">
        <v>1382565</v>
      </c>
      <c r="AS15" s="26">
        <v>201511</v>
      </c>
      <c r="AT15" s="374">
        <v>12766393</v>
      </c>
      <c r="AU15" s="374">
        <v>287083</v>
      </c>
      <c r="AV15" s="374">
        <v>6239738</v>
      </c>
      <c r="AW15" s="374">
        <v>1415366</v>
      </c>
      <c r="AX15" s="374">
        <v>2118030</v>
      </c>
      <c r="AY15" s="374">
        <v>1449765</v>
      </c>
      <c r="AZ15" s="374">
        <v>240336</v>
      </c>
      <c r="BA15" s="374">
        <v>1016075</v>
      </c>
      <c r="BB15" s="374"/>
      <c r="BC15" s="26">
        <v>201511</v>
      </c>
      <c r="BD15" s="12">
        <f t="shared" si="6"/>
        <v>287083</v>
      </c>
      <c r="BE15" s="12">
        <f t="shared" si="7"/>
        <v>7655104</v>
      </c>
      <c r="BF15" s="12">
        <f t="shared" si="8"/>
        <v>4824206</v>
      </c>
      <c r="BG15" s="10">
        <f t="shared" si="9"/>
        <v>37.78832439201895</v>
      </c>
      <c r="BH15" s="374"/>
      <c r="BL15" s="357">
        <v>42186</v>
      </c>
      <c r="BM15" t="s">
        <v>718</v>
      </c>
      <c r="BN15" s="12">
        <v>1666.52</v>
      </c>
      <c r="BO15" s="12">
        <v>3761.83</v>
      </c>
      <c r="BP15" s="12">
        <v>1386.95</v>
      </c>
      <c r="BQ15" s="12">
        <v>45073.08</v>
      </c>
      <c r="BR15" s="12">
        <v>29616.69</v>
      </c>
      <c r="BS15" s="12">
        <v>1266.3</v>
      </c>
      <c r="BT15" s="12">
        <v>2161.56</v>
      </c>
      <c r="BU15" s="12">
        <f t="shared" si="28"/>
        <v>84932.930000000008</v>
      </c>
      <c r="BV15" s="26">
        <v>201507</v>
      </c>
      <c r="BW15" t="s">
        <v>718</v>
      </c>
      <c r="BX15" s="12">
        <f t="shared" si="29"/>
        <v>1666.52</v>
      </c>
      <c r="BY15" s="12">
        <f t="shared" si="30"/>
        <v>5148.78</v>
      </c>
      <c r="BZ15" s="12">
        <f t="shared" si="31"/>
        <v>78117.63</v>
      </c>
      <c r="CA15" s="12">
        <f t="shared" si="32"/>
        <v>84932.930000000008</v>
      </c>
      <c r="CC15" s="26">
        <v>201507</v>
      </c>
      <c r="CD15" s="372">
        <v>12913715.5</v>
      </c>
      <c r="CE15" s="372">
        <v>236380.74</v>
      </c>
      <c r="CF15" s="377">
        <v>6209693.2999999998</v>
      </c>
      <c r="CG15" s="377">
        <v>1388941.39</v>
      </c>
      <c r="CH15" s="372">
        <v>2355637.09</v>
      </c>
      <c r="CI15" s="372">
        <v>1485246.35</v>
      </c>
      <c r="CJ15" s="372">
        <v>233521.61</v>
      </c>
      <c r="CK15" s="372">
        <v>1004295.04</v>
      </c>
      <c r="CL15">
        <f t="shared" si="33"/>
        <v>18.278828324618406</v>
      </c>
      <c r="CM15" s="26">
        <v>201507</v>
      </c>
      <c r="CN15" s="12">
        <f t="shared" si="10"/>
        <v>236380.74</v>
      </c>
      <c r="CO15" s="12">
        <f t="shared" si="34"/>
        <v>7598634.6899999995</v>
      </c>
      <c r="CP15" s="12">
        <f t="shared" si="35"/>
        <v>5078700.09</v>
      </c>
      <c r="CQ15" s="12">
        <f t="shared" si="36"/>
        <v>12913715.52</v>
      </c>
      <c r="CS15"/>
      <c r="CT15" s="378">
        <f t="shared" si="11"/>
        <v>0.70501513786613923</v>
      </c>
      <c r="CU15" s="378">
        <f t="shared" si="12"/>
        <v>6.7759277949970775E-2</v>
      </c>
      <c r="CV15" s="378">
        <f t="shared" si="13"/>
        <v>8.6985150966065156E-2</v>
      </c>
      <c r="CW15" s="378">
        <f t="shared" si="14"/>
        <v>1.538142213867171</v>
      </c>
      <c r="CX15" s="378">
        <f t="shared" si="15"/>
        <v>0.65769553207565168</v>
      </c>
      <c r="CZ15"/>
      <c r="DA15" s="379">
        <f t="shared" si="16"/>
        <v>1.3204713717369698</v>
      </c>
      <c r="DB15" s="379">
        <f t="shared" si="17"/>
        <v>8.9584777762227188E-2</v>
      </c>
      <c r="DC15" s="379">
        <f t="shared" si="18"/>
        <v>0.12672036307655365</v>
      </c>
      <c r="DD15" s="379">
        <f t="shared" si="19"/>
        <v>1.4000428995601513</v>
      </c>
      <c r="DE15" s="379">
        <f t="shared" si="20"/>
        <v>0.62749206356994314</v>
      </c>
      <c r="DG15"/>
      <c r="DH15" s="9">
        <f t="shared" si="21"/>
        <v>1.3204713717369698</v>
      </c>
      <c r="DI15" s="9">
        <f t="shared" si="22"/>
        <v>7.44516641425753E-2</v>
      </c>
      <c r="DJ15" s="9">
        <f t="shared" si="23"/>
        <v>0.15724205612448486</v>
      </c>
      <c r="DK15" s="9">
        <f t="shared" si="24"/>
        <v>1.7007046700899076</v>
      </c>
      <c r="DL15" s="9">
        <f t="shared" si="25"/>
        <v>1.8419220488237524</v>
      </c>
      <c r="DM15" s="9">
        <f t="shared" si="26"/>
        <v>0.39154406309548828</v>
      </c>
      <c r="DN15" s="9">
        <f t="shared" si="27"/>
        <v>0.27582830639091876</v>
      </c>
      <c r="DT15" s="358" t="s">
        <v>916</v>
      </c>
      <c r="DU15" s="380">
        <v>0.73284403998024972</v>
      </c>
      <c r="DV15" s="380">
        <v>6.4245747555844862E-2</v>
      </c>
      <c r="DW15" s="380">
        <v>1.6684554271844443</v>
      </c>
      <c r="DX15" s="380">
        <v>0.70742897463231913</v>
      </c>
      <c r="DY15" s="9">
        <v>2.083558877823704</v>
      </c>
      <c r="DZ15" s="9">
        <v>0.17261801930928655</v>
      </c>
      <c r="EA15" s="9">
        <v>1.3852984615856847</v>
      </c>
      <c r="EB15" s="9">
        <v>0.60157199039922782</v>
      </c>
      <c r="EO15"/>
      <c r="EQ15">
        <v>2020</v>
      </c>
      <c r="ER15" s="10">
        <v>0.64533368045823392</v>
      </c>
      <c r="ES15" s="10">
        <v>0.58301493986074493</v>
      </c>
      <c r="ET15" s="10">
        <v>0.45864439765123804</v>
      </c>
      <c r="EU15" s="10">
        <v>0.24866463531510569</v>
      </c>
      <c r="EV15" s="10">
        <v>0.27923431746798405</v>
      </c>
      <c r="EW15" s="10">
        <v>0.42857971101889836</v>
      </c>
      <c r="EX15" s="10">
        <v>0.51980964645544236</v>
      </c>
      <c r="EY15" s="10">
        <v>0.41571079024539254</v>
      </c>
      <c r="EZ15" s="9"/>
      <c r="FA15">
        <v>2020</v>
      </c>
      <c r="FB15" s="10">
        <v>0.69747067201758683</v>
      </c>
      <c r="FC15" s="10">
        <v>0.51039845663854422</v>
      </c>
      <c r="FD15" s="10">
        <v>0.70351038642540265</v>
      </c>
      <c r="FE15" s="10">
        <v>0.26584922978936676</v>
      </c>
      <c r="FF15" s="10">
        <v>0.22582850214532962</v>
      </c>
      <c r="FG15" s="10">
        <v>0.44239136716117078</v>
      </c>
      <c r="FH15" s="10">
        <v>0.45462663062539033</v>
      </c>
      <c r="FI15" s="10">
        <v>0.44993877713121805</v>
      </c>
      <c r="FL15">
        <v>2020</v>
      </c>
      <c r="FM15" s="378">
        <f t="shared" si="38"/>
        <v>1.3428043524758206</v>
      </c>
      <c r="FN15" s="378">
        <f t="shared" si="37"/>
        <v>1.0934133964992891</v>
      </c>
      <c r="FO15" s="378">
        <f t="shared" si="37"/>
        <v>1.1621547840766406</v>
      </c>
      <c r="FP15" s="378">
        <f t="shared" si="37"/>
        <v>0.5145138651044725</v>
      </c>
      <c r="FQ15" s="378">
        <f t="shared" si="37"/>
        <v>0.50506281961331367</v>
      </c>
      <c r="FR15" s="378">
        <f t="shared" si="37"/>
        <v>0.87097107818006914</v>
      </c>
      <c r="FS15" s="378">
        <f t="shared" si="37"/>
        <v>0.97443627708083269</v>
      </c>
      <c r="FT15" s="378">
        <f t="shared" si="37"/>
        <v>0.86564956737661058</v>
      </c>
    </row>
    <row r="16" spans="1:176">
      <c r="A16" s="26">
        <v>201510</v>
      </c>
      <c r="B16" s="26" t="s">
        <v>1526</v>
      </c>
      <c r="C16" s="26">
        <v>235711.14</v>
      </c>
      <c r="D16" s="26"/>
      <c r="E16" s="26"/>
      <c r="F16" s="26"/>
      <c r="G16" s="26"/>
      <c r="H16" s="26">
        <v>201512</v>
      </c>
      <c r="I16" s="372">
        <v>12842075.199999999</v>
      </c>
      <c r="J16" s="372">
        <v>282467.53000000003</v>
      </c>
      <c r="K16" s="372">
        <v>6258124.21</v>
      </c>
      <c r="L16" s="372">
        <v>1420056.21</v>
      </c>
      <c r="M16" s="372">
        <v>2129532.89</v>
      </c>
      <c r="N16" s="372">
        <v>1489737</v>
      </c>
      <c r="O16" s="372">
        <v>244424.16</v>
      </c>
      <c r="P16" s="372">
        <v>1017733.21</v>
      </c>
      <c r="R16" s="26">
        <v>201512</v>
      </c>
      <c r="S16" s="12">
        <f t="shared" si="0"/>
        <v>282467.53000000003</v>
      </c>
      <c r="T16" s="12">
        <f t="shared" si="1"/>
        <v>7678180.4199999999</v>
      </c>
      <c r="U16" s="12">
        <f t="shared" si="2"/>
        <v>4881427.26</v>
      </c>
      <c r="V16" s="10">
        <f t="shared" si="3"/>
        <v>38.011202893438906</v>
      </c>
      <c r="W16" s="10">
        <f t="shared" si="4"/>
        <v>2.199547390907663</v>
      </c>
      <c r="X16" s="10">
        <f t="shared" si="5"/>
        <v>40.210750284346567</v>
      </c>
      <c r="AF16" s="12">
        <v>2017</v>
      </c>
      <c r="AG16" s="12">
        <v>4</v>
      </c>
      <c r="AH16" s="12">
        <v>347053.52</v>
      </c>
      <c r="AI16" s="12">
        <v>8218888.6900000004</v>
      </c>
      <c r="AJ16" s="12">
        <v>5397864.9066666672</v>
      </c>
      <c r="AO16" s="373">
        <v>201502</v>
      </c>
      <c r="AP16" s="374" t="s">
        <v>1521</v>
      </c>
      <c r="AQ16" s="374">
        <v>276962</v>
      </c>
      <c r="AS16" s="26">
        <v>201512</v>
      </c>
      <c r="AT16" s="374">
        <v>12730510</v>
      </c>
      <c r="AU16" s="374">
        <v>271917</v>
      </c>
      <c r="AV16" s="374">
        <v>6254412</v>
      </c>
      <c r="AW16" s="374">
        <v>1418177</v>
      </c>
      <c r="AX16" s="374">
        <v>2054848</v>
      </c>
      <c r="AY16" s="374">
        <v>1470381</v>
      </c>
      <c r="AZ16" s="374">
        <v>246022</v>
      </c>
      <c r="BA16" s="374">
        <v>1014753</v>
      </c>
      <c r="BB16" s="374"/>
      <c r="BC16" s="26">
        <v>201512</v>
      </c>
      <c r="BD16" s="12">
        <f t="shared" si="6"/>
        <v>271917</v>
      </c>
      <c r="BE16" s="12">
        <f t="shared" si="7"/>
        <v>7672589</v>
      </c>
      <c r="BF16" s="12">
        <f t="shared" si="8"/>
        <v>4786004</v>
      </c>
      <c r="BG16" s="10">
        <f t="shared" si="9"/>
        <v>37.594754648478343</v>
      </c>
      <c r="BH16" s="374"/>
      <c r="BL16" s="357">
        <v>42217</v>
      </c>
      <c r="BM16" t="s">
        <v>718</v>
      </c>
      <c r="BN16" s="12">
        <v>1900.52</v>
      </c>
      <c r="BO16" s="12">
        <v>2469.0500000000002</v>
      </c>
      <c r="BP16" s="12">
        <v>1017.42</v>
      </c>
      <c r="BQ16" s="12">
        <v>39237.040000000001</v>
      </c>
      <c r="BR16" s="12">
        <v>23386.799999999999</v>
      </c>
      <c r="BS16" s="12">
        <v>744.47</v>
      </c>
      <c r="BT16" s="12">
        <v>1150.6600000000001</v>
      </c>
      <c r="BU16" s="12">
        <f t="shared" si="28"/>
        <v>69905.960000000006</v>
      </c>
      <c r="BV16" s="26">
        <v>201508</v>
      </c>
      <c r="BW16" t="s">
        <v>718</v>
      </c>
      <c r="BX16" s="12">
        <f t="shared" si="29"/>
        <v>1900.52</v>
      </c>
      <c r="BY16" s="12">
        <f t="shared" si="30"/>
        <v>3486.4700000000003</v>
      </c>
      <c r="BZ16" s="12">
        <f t="shared" si="31"/>
        <v>64518.97</v>
      </c>
      <c r="CA16" s="12">
        <f t="shared" si="32"/>
        <v>69905.960000000006</v>
      </c>
      <c r="CC16" s="26">
        <v>201508</v>
      </c>
      <c r="CD16" s="372">
        <v>12810074</v>
      </c>
      <c r="CE16" s="372">
        <v>219442.19</v>
      </c>
      <c r="CF16" s="377">
        <v>6205359.6200000001</v>
      </c>
      <c r="CG16" s="377">
        <v>1381860.33</v>
      </c>
      <c r="CH16" s="372">
        <v>2341944.9500000002</v>
      </c>
      <c r="CI16" s="372">
        <v>1439338.1</v>
      </c>
      <c r="CJ16" s="372">
        <v>234525.29</v>
      </c>
      <c r="CK16" s="372">
        <v>987603.52</v>
      </c>
      <c r="CL16">
        <f t="shared" si="33"/>
        <v>18.212999479473375</v>
      </c>
      <c r="CM16" s="26">
        <v>201508</v>
      </c>
      <c r="CN16" s="12">
        <f t="shared" si="10"/>
        <v>219442.19</v>
      </c>
      <c r="CO16" s="12">
        <f t="shared" si="34"/>
        <v>7587219.9500000002</v>
      </c>
      <c r="CP16" s="12">
        <f t="shared" si="35"/>
        <v>5003411.8600000003</v>
      </c>
      <c r="CQ16" s="12">
        <f t="shared" si="36"/>
        <v>12810074</v>
      </c>
      <c r="CS16"/>
      <c r="CT16" s="378">
        <f t="shared" si="11"/>
        <v>0.86606864432040154</v>
      </c>
      <c r="CU16" s="378">
        <f t="shared" si="12"/>
        <v>4.5951877274890397E-2</v>
      </c>
      <c r="CV16" s="378">
        <f t="shared" si="13"/>
        <v>6.9005035742458809E-2</v>
      </c>
      <c r="CW16" s="378">
        <f t="shared" si="14"/>
        <v>1.289499481659701</v>
      </c>
      <c r="CX16" s="378">
        <f t="shared" si="15"/>
        <v>0.54571082103038604</v>
      </c>
      <c r="CZ16"/>
      <c r="DA16" s="379">
        <f t="shared" si="16"/>
        <v>0.86865246833345944</v>
      </c>
      <c r="DB16" s="379">
        <f t="shared" si="17"/>
        <v>6.59925510660858E-2</v>
      </c>
      <c r="DC16" s="379">
        <f t="shared" si="18"/>
        <v>8.8555004379887253E-2</v>
      </c>
      <c r="DD16" s="379">
        <f t="shared" si="19"/>
        <v>1.3833346511674134</v>
      </c>
      <c r="DE16" s="379">
        <f t="shared" si="20"/>
        <v>0.59427541167990128</v>
      </c>
      <c r="DG16"/>
      <c r="DH16" s="9">
        <f t="shared" si="21"/>
        <v>0.86865246833345944</v>
      </c>
      <c r="DI16" s="9">
        <f t="shared" si="22"/>
        <v>5.4624070280716461E-2</v>
      </c>
      <c r="DJ16" s="9">
        <f t="shared" si="23"/>
        <v>0.11704366677926126</v>
      </c>
      <c r="DK16" s="9">
        <f t="shared" si="24"/>
        <v>1.7439573035224416</v>
      </c>
      <c r="DL16" s="9">
        <f t="shared" si="25"/>
        <v>1.747317048023671</v>
      </c>
      <c r="DM16" s="9">
        <f t="shared" si="26"/>
        <v>0.33983541817600993</v>
      </c>
      <c r="DN16" s="9">
        <f t="shared" si="27"/>
        <v>0.2455043902638176</v>
      </c>
      <c r="DT16" s="381" t="s">
        <v>917</v>
      </c>
      <c r="DU16" s="380">
        <v>0.83569151320874113</v>
      </c>
      <c r="DV16" s="380">
        <v>4.9237189715193967E-2</v>
      </c>
      <c r="DW16" s="380">
        <v>1.2616675838462705</v>
      </c>
      <c r="DX16" s="380">
        <v>0.53462591063394793</v>
      </c>
      <c r="DY16" s="9">
        <v>1.7409886463940667</v>
      </c>
      <c r="DZ16" s="9">
        <v>0.12966338633184338</v>
      </c>
      <c r="EA16" s="9">
        <v>1.0721442299955726</v>
      </c>
      <c r="EB16" s="9">
        <v>0.45794045197677336</v>
      </c>
      <c r="EO16"/>
      <c r="EQ16">
        <v>2021</v>
      </c>
      <c r="ER16" s="10">
        <v>0.52089563834567709</v>
      </c>
      <c r="ES16" s="10">
        <v>0.40300028560589923</v>
      </c>
      <c r="ET16" s="10">
        <v>0.44175726337555582</v>
      </c>
      <c r="EU16" s="10">
        <v>0.48390053660269428</v>
      </c>
      <c r="EV16" s="10">
        <v>0.56060550397770514</v>
      </c>
      <c r="EW16" s="10">
        <v>0.63408380413891774</v>
      </c>
      <c r="EX16" s="10">
        <v>0.61641163539257304</v>
      </c>
      <c r="EY16" s="10">
        <v>0.48651221807804129</v>
      </c>
      <c r="EZ16" s="9"/>
      <c r="FA16">
        <v>2021</v>
      </c>
      <c r="FB16" s="10">
        <v>0.54377192504373584</v>
      </c>
      <c r="FC16" s="10">
        <v>0.39615014058397419</v>
      </c>
      <c r="FD16" s="10">
        <v>0.45340734601161936</v>
      </c>
      <c r="FE16" s="10">
        <v>0.42948502381125664</v>
      </c>
      <c r="FF16" s="10">
        <v>0.48994135887120954</v>
      </c>
      <c r="FG16" s="10">
        <v>0.60725066482035595</v>
      </c>
      <c r="FH16" s="10">
        <v>0.52977456313587523</v>
      </c>
      <c r="FI16" s="10">
        <v>0.58694980614626402</v>
      </c>
      <c r="FL16">
        <v>2021</v>
      </c>
      <c r="FM16" s="378">
        <f t="shared" si="38"/>
        <v>1.0646675633894129</v>
      </c>
      <c r="FN16" s="378">
        <f t="shared" si="37"/>
        <v>0.79915042618987342</v>
      </c>
      <c r="FO16" s="378">
        <f t="shared" si="37"/>
        <v>0.89516460938717524</v>
      </c>
      <c r="FP16" s="378">
        <f t="shared" si="37"/>
        <v>0.91338556041395091</v>
      </c>
      <c r="FQ16" s="378">
        <f t="shared" si="37"/>
        <v>1.0505468628489147</v>
      </c>
      <c r="FR16" s="378">
        <f t="shared" si="37"/>
        <v>1.2413344689592738</v>
      </c>
      <c r="FS16" s="378">
        <f t="shared" si="37"/>
        <v>1.1461861985284483</v>
      </c>
      <c r="FT16" s="378">
        <f t="shared" si="37"/>
        <v>1.0734620242243054</v>
      </c>
    </row>
    <row r="17" spans="1:176">
      <c r="A17" s="26">
        <v>201511</v>
      </c>
      <c r="B17" s="26" t="s">
        <v>1526</v>
      </c>
      <c r="C17" s="26">
        <v>240142.14</v>
      </c>
      <c r="D17" s="26"/>
      <c r="E17" s="26"/>
      <c r="F17" s="26"/>
      <c r="G17" s="26"/>
      <c r="H17" s="26">
        <v>201601</v>
      </c>
      <c r="I17" s="372">
        <v>12673752.699999999</v>
      </c>
      <c r="J17" s="372">
        <v>272689.26</v>
      </c>
      <c r="K17" s="372">
        <v>6264198.0499999998</v>
      </c>
      <c r="L17" s="372">
        <v>1421259.79</v>
      </c>
      <c r="M17" s="372">
        <v>2047582.11</v>
      </c>
      <c r="N17" s="372">
        <v>1413012.42</v>
      </c>
      <c r="O17" s="372">
        <v>243646.84</v>
      </c>
      <c r="P17" s="372">
        <v>1011364.26</v>
      </c>
      <c r="R17" s="26">
        <v>201601</v>
      </c>
      <c r="S17" s="12">
        <f t="shared" si="0"/>
        <v>272689.26</v>
      </c>
      <c r="T17" s="12">
        <f t="shared" si="1"/>
        <v>7685457.8399999999</v>
      </c>
      <c r="U17" s="12">
        <f t="shared" si="2"/>
        <v>4715605.63</v>
      </c>
      <c r="V17" s="10">
        <f t="shared" si="3"/>
        <v>37.207650658987532</v>
      </c>
      <c r="W17" s="10">
        <f t="shared" si="4"/>
        <v>2.1516062878519007</v>
      </c>
      <c r="X17" s="10">
        <f t="shared" si="5"/>
        <v>39.35925694683943</v>
      </c>
      <c r="Y17">
        <f>+Y5+1</f>
        <v>2016</v>
      </c>
      <c r="Z17">
        <f>+Z5</f>
        <v>1</v>
      </c>
      <c r="AA17" s="12">
        <f>+AVERAGE(S17:S19)</f>
        <v>290695.90999999997</v>
      </c>
      <c r="AB17" s="12">
        <f>+AVERAGE(T17:T19)</f>
        <v>7710123.79</v>
      </c>
      <c r="AC17" s="12">
        <f>+AVERAGE(U17:U19)</f>
        <v>4770216.43</v>
      </c>
      <c r="AF17" s="12">
        <v>2018</v>
      </c>
      <c r="AG17" s="12">
        <v>1</v>
      </c>
      <c r="AH17" s="12">
        <v>322724.3666666667</v>
      </c>
      <c r="AI17" s="12">
        <v>8300675.3233333332</v>
      </c>
      <c r="AJ17" s="12">
        <v>5285368.7566666668</v>
      </c>
      <c r="AO17" s="373">
        <v>201502</v>
      </c>
      <c r="AP17" s="374" t="s">
        <v>1524</v>
      </c>
      <c r="AQ17" s="374">
        <v>1945952</v>
      </c>
      <c r="AS17" s="26">
        <v>201601</v>
      </c>
      <c r="AT17" s="374">
        <v>12692520</v>
      </c>
      <c r="AU17" s="374">
        <v>276397</v>
      </c>
      <c r="AV17" s="374">
        <v>6266105</v>
      </c>
      <c r="AW17" s="374">
        <v>1423556</v>
      </c>
      <c r="AX17" s="374">
        <v>2052794</v>
      </c>
      <c r="AY17" s="374">
        <v>1413398</v>
      </c>
      <c r="AZ17" s="374">
        <v>247308</v>
      </c>
      <c r="BA17" s="374">
        <v>1012962</v>
      </c>
      <c r="BB17" s="374"/>
      <c r="BC17" s="26">
        <v>201601</v>
      </c>
      <c r="BD17" s="12">
        <f t="shared" si="6"/>
        <v>276397</v>
      </c>
      <c r="BE17" s="12">
        <f t="shared" si="7"/>
        <v>7689661</v>
      </c>
      <c r="BF17" s="12">
        <f t="shared" si="8"/>
        <v>4726462</v>
      </c>
      <c r="BG17" s="10">
        <f t="shared" si="9"/>
        <v>37.238168622149111</v>
      </c>
      <c r="BH17" s="374"/>
      <c r="BL17" s="357">
        <v>42248</v>
      </c>
      <c r="BM17" t="s">
        <v>718</v>
      </c>
      <c r="BN17" s="12">
        <v>7600.63</v>
      </c>
      <c r="BO17" s="12">
        <v>3895.41</v>
      </c>
      <c r="BP17" s="12">
        <v>2022.18</v>
      </c>
      <c r="BQ17" s="12">
        <v>44978.86</v>
      </c>
      <c r="BR17" s="12">
        <v>32105.77</v>
      </c>
      <c r="BS17" s="12">
        <v>1338.86</v>
      </c>
      <c r="BT17" s="12">
        <v>3921.36</v>
      </c>
      <c r="BU17" s="12">
        <f t="shared" si="28"/>
        <v>95863.07</v>
      </c>
      <c r="BV17" s="26">
        <v>201509</v>
      </c>
      <c r="BW17" t="s">
        <v>718</v>
      </c>
      <c r="BX17" s="12">
        <f t="shared" si="29"/>
        <v>7600.63</v>
      </c>
      <c r="BY17" s="12">
        <f t="shared" si="30"/>
        <v>5917.59</v>
      </c>
      <c r="BZ17" s="12">
        <f t="shared" si="31"/>
        <v>82344.850000000006</v>
      </c>
      <c r="CA17" s="12">
        <f t="shared" si="32"/>
        <v>95863.07</v>
      </c>
      <c r="CC17" s="26">
        <v>201509</v>
      </c>
      <c r="CD17" s="372">
        <v>12784858.1</v>
      </c>
      <c r="CE17" s="372">
        <v>306762.64</v>
      </c>
      <c r="CF17" s="377">
        <v>6220927.5</v>
      </c>
      <c r="CG17" s="377">
        <v>1392980.45</v>
      </c>
      <c r="CH17" s="372">
        <v>2249784.4500000002</v>
      </c>
      <c r="CI17" s="372">
        <v>1390639.73</v>
      </c>
      <c r="CJ17" s="372">
        <v>234674.64</v>
      </c>
      <c r="CK17" s="372">
        <v>989088.73</v>
      </c>
      <c r="CL17">
        <f t="shared" si="33"/>
        <v>18.295210017609946</v>
      </c>
      <c r="CM17" s="26">
        <v>201509</v>
      </c>
      <c r="CN17" s="12">
        <f t="shared" si="10"/>
        <v>306762.64</v>
      </c>
      <c r="CO17" s="12">
        <f t="shared" si="34"/>
        <v>7613907.9500000002</v>
      </c>
      <c r="CP17" s="12">
        <f t="shared" si="35"/>
        <v>4864187.5500000007</v>
      </c>
      <c r="CQ17" s="12">
        <f t="shared" si="36"/>
        <v>12784858.140000001</v>
      </c>
      <c r="CS17"/>
      <c r="CT17" s="378">
        <f t="shared" si="11"/>
        <v>2.4776908948234375</v>
      </c>
      <c r="CU17" s="378">
        <f t="shared" si="12"/>
        <v>7.7720797767196551E-2</v>
      </c>
      <c r="CV17" s="378">
        <f t="shared" si="13"/>
        <v>0.17067014524082111</v>
      </c>
      <c r="CW17" s="378">
        <f t="shared" si="14"/>
        <v>1.6928798314941615</v>
      </c>
      <c r="CX17" s="378">
        <f t="shared" si="15"/>
        <v>0.74981723653290377</v>
      </c>
      <c r="CZ17"/>
      <c r="DA17" s="379">
        <f t="shared" si="16"/>
        <v>0.92545493805894996</v>
      </c>
      <c r="DB17" s="379">
        <f t="shared" si="17"/>
        <v>8.5570643128145496E-2</v>
      </c>
      <c r="DC17" s="379">
        <f t="shared" si="18"/>
        <v>0.11809883890146729</v>
      </c>
      <c r="DD17" s="379">
        <f t="shared" si="19"/>
        <v>1.7395447673476321</v>
      </c>
      <c r="DE17" s="379">
        <f t="shared" si="20"/>
        <v>0.73500181989504654</v>
      </c>
      <c r="DG17"/>
      <c r="DH17" s="9">
        <f t="shared" si="21"/>
        <v>0.92545493805894996</v>
      </c>
      <c r="DI17" s="9">
        <f t="shared" si="22"/>
        <v>7.0701997411157735E-2</v>
      </c>
      <c r="DJ17" s="9">
        <f t="shared" si="23"/>
        <v>0.15197269997579649</v>
      </c>
      <c r="DK17" s="9">
        <f t="shared" si="24"/>
        <v>2.1734082125067578</v>
      </c>
      <c r="DL17" s="9">
        <f t="shared" si="25"/>
        <v>2.3106660414484206</v>
      </c>
      <c r="DM17" s="9">
        <f t="shared" si="26"/>
        <v>0.51717560960144648</v>
      </c>
      <c r="DN17" s="9">
        <f t="shared" si="27"/>
        <v>0.23971560165284667</v>
      </c>
      <c r="DU17" s="9"/>
      <c r="DV17" s="9"/>
      <c r="DW17" s="9"/>
      <c r="DX17" s="9"/>
      <c r="EO17"/>
      <c r="EQ17">
        <v>2022</v>
      </c>
      <c r="ER17" s="10">
        <v>0.61387471179709296</v>
      </c>
      <c r="ES17" s="10">
        <v>0.51392608831275977</v>
      </c>
      <c r="ET17" s="10">
        <v>0.49830446735089445</v>
      </c>
      <c r="EU17" s="10">
        <v>0.58863720062570957</v>
      </c>
      <c r="EV17" s="10">
        <v>0.5811996776097611</v>
      </c>
      <c r="EW17" s="10">
        <v>0.63101888201033818</v>
      </c>
      <c r="EX17" s="10">
        <v>0.60157199039922782</v>
      </c>
      <c r="EY17" s="10">
        <v>0.45794045197677336</v>
      </c>
      <c r="EZ17" s="9"/>
      <c r="FA17">
        <v>2022</v>
      </c>
      <c r="FB17" s="10">
        <v>0.65512655415256904</v>
      </c>
      <c r="FC17" s="10">
        <v>0.47095574004175944</v>
      </c>
      <c r="FD17" s="10">
        <v>0.46881084429965514</v>
      </c>
      <c r="FE17" s="10">
        <v>0.49053586635533825</v>
      </c>
      <c r="FF17" s="10">
        <v>0.56246215070813699</v>
      </c>
      <c r="FG17" s="10">
        <v>0.6348183194504281</v>
      </c>
      <c r="FH17" s="10">
        <v>0.54171633965964483</v>
      </c>
      <c r="FI17" s="10">
        <v>0.56786101884372719</v>
      </c>
      <c r="FL17">
        <v>2022</v>
      </c>
      <c r="FM17" s="378">
        <f t="shared" si="38"/>
        <v>1.2690012659496621</v>
      </c>
      <c r="FN17" s="378">
        <f t="shared" si="37"/>
        <v>0.98488182835451921</v>
      </c>
      <c r="FO17" s="378">
        <f t="shared" si="37"/>
        <v>0.96711531165054954</v>
      </c>
      <c r="FP17" s="378">
        <f t="shared" si="37"/>
        <v>1.0791730669810478</v>
      </c>
      <c r="FQ17" s="378">
        <f t="shared" si="37"/>
        <v>1.1436618283178981</v>
      </c>
      <c r="FR17" s="378">
        <f t="shared" si="37"/>
        <v>1.2658372014607662</v>
      </c>
      <c r="FS17" s="378">
        <f t="shared" si="37"/>
        <v>1.1432883300588728</v>
      </c>
      <c r="FT17" s="378">
        <f t="shared" si="37"/>
        <v>1.0258014708205005</v>
      </c>
    </row>
    <row r="18" spans="1:176">
      <c r="A18" s="26">
        <v>201512</v>
      </c>
      <c r="B18" s="26" t="s">
        <v>1526</v>
      </c>
      <c r="C18" s="26">
        <v>244424.16</v>
      </c>
      <c r="D18" s="26"/>
      <c r="E18" s="26"/>
      <c r="F18" s="26"/>
      <c r="G18" s="26"/>
      <c r="H18" s="26">
        <v>201602</v>
      </c>
      <c r="I18" s="372">
        <v>12758224.6</v>
      </c>
      <c r="J18" s="372">
        <v>285526.52</v>
      </c>
      <c r="K18" s="372">
        <v>6279883.9500000002</v>
      </c>
      <c r="L18" s="372">
        <v>1428119.1</v>
      </c>
      <c r="M18" s="372">
        <v>2075297.19</v>
      </c>
      <c r="N18" s="372">
        <v>1428427.95</v>
      </c>
      <c r="O18" s="372">
        <v>242936.05</v>
      </c>
      <c r="P18" s="372">
        <v>1018033.86</v>
      </c>
      <c r="R18" s="26">
        <v>201602</v>
      </c>
      <c r="S18" s="12">
        <f t="shared" si="0"/>
        <v>285526.52</v>
      </c>
      <c r="T18" s="12">
        <f t="shared" si="1"/>
        <v>7708003.0500000007</v>
      </c>
      <c r="U18" s="12">
        <f t="shared" si="2"/>
        <v>4764695.05</v>
      </c>
      <c r="V18" s="10">
        <f t="shared" si="3"/>
        <v>37.346066552237993</v>
      </c>
      <c r="W18" s="10">
        <f t="shared" si="4"/>
        <v>2.2379800399500729</v>
      </c>
      <c r="X18" s="10">
        <f t="shared" si="5"/>
        <v>39.584046592188066</v>
      </c>
      <c r="AF18" s="12">
        <v>2018</v>
      </c>
      <c r="AG18" s="12">
        <v>2</v>
      </c>
      <c r="AH18" s="12">
        <v>403015.19333333336</v>
      </c>
      <c r="AI18" s="12">
        <v>8424303.4733333346</v>
      </c>
      <c r="AJ18" s="12">
        <v>5498745.29</v>
      </c>
      <c r="AO18" s="373">
        <v>201502</v>
      </c>
      <c r="AP18" s="374" t="s">
        <v>1525</v>
      </c>
      <c r="AQ18" s="374">
        <v>1386545</v>
      </c>
      <c r="AS18" s="26">
        <v>201602</v>
      </c>
      <c r="AT18" s="374">
        <v>12732396</v>
      </c>
      <c r="AU18" s="374">
        <v>290353</v>
      </c>
      <c r="AV18" s="374">
        <v>6271128</v>
      </c>
      <c r="AW18" s="374">
        <v>1426760</v>
      </c>
      <c r="AX18" s="374">
        <v>2062441</v>
      </c>
      <c r="AY18" s="374">
        <v>1425285</v>
      </c>
      <c r="AZ18" s="374">
        <v>238247</v>
      </c>
      <c r="BA18" s="374">
        <v>1018182</v>
      </c>
      <c r="BB18" s="374"/>
      <c r="BC18" s="26">
        <v>201602</v>
      </c>
      <c r="BD18" s="12">
        <f t="shared" si="6"/>
        <v>290353</v>
      </c>
      <c r="BE18" s="12">
        <f t="shared" si="7"/>
        <v>7697888</v>
      </c>
      <c r="BF18" s="12">
        <f t="shared" si="8"/>
        <v>4744155</v>
      </c>
      <c r="BG18" s="10">
        <f t="shared" si="9"/>
        <v>37.260504621439672</v>
      </c>
      <c r="BH18" s="374"/>
      <c r="BL18" s="357">
        <v>42278</v>
      </c>
      <c r="BM18" t="s">
        <v>718</v>
      </c>
      <c r="BN18" s="12">
        <v>4111.09</v>
      </c>
      <c r="BO18" s="12">
        <v>3861.1</v>
      </c>
      <c r="BP18" s="12">
        <v>1904.76</v>
      </c>
      <c r="BQ18" s="12">
        <v>43342.09</v>
      </c>
      <c r="BR18" s="12">
        <v>31971.57</v>
      </c>
      <c r="BS18" s="12">
        <v>1280</v>
      </c>
      <c r="BT18" s="12">
        <v>2069.33</v>
      </c>
      <c r="BU18" s="12">
        <f t="shared" si="28"/>
        <v>88539.939999999988</v>
      </c>
      <c r="BV18" s="26">
        <v>201510</v>
      </c>
      <c r="BW18" t="s">
        <v>718</v>
      </c>
      <c r="BX18" s="12">
        <f t="shared" si="29"/>
        <v>4111.09</v>
      </c>
      <c r="BY18" s="12">
        <f t="shared" si="30"/>
        <v>5765.86</v>
      </c>
      <c r="BZ18" s="12">
        <f t="shared" si="31"/>
        <v>78662.990000000005</v>
      </c>
      <c r="CA18" s="12">
        <f t="shared" si="32"/>
        <v>88539.94</v>
      </c>
      <c r="CC18" s="26">
        <v>201510</v>
      </c>
      <c r="CD18" s="372">
        <v>12814007</v>
      </c>
      <c r="CE18" s="372">
        <v>349090.76</v>
      </c>
      <c r="CF18" s="377">
        <v>6235411.3799999999</v>
      </c>
      <c r="CG18" s="377">
        <v>1407421.38</v>
      </c>
      <c r="CH18" s="372">
        <v>2141963.29</v>
      </c>
      <c r="CI18" s="372">
        <v>1436426.71</v>
      </c>
      <c r="CJ18" s="372">
        <v>235711.14</v>
      </c>
      <c r="CK18" s="372">
        <v>1007982.33</v>
      </c>
      <c r="CL18">
        <f t="shared" si="33"/>
        <v>18.414917926321341</v>
      </c>
      <c r="CM18" s="26">
        <v>201510</v>
      </c>
      <c r="CN18" s="12">
        <f t="shared" si="10"/>
        <v>349090.76</v>
      </c>
      <c r="CO18" s="12">
        <f t="shared" si="34"/>
        <v>7642832.7599999998</v>
      </c>
      <c r="CP18" s="12">
        <f t="shared" si="35"/>
        <v>4822083.47</v>
      </c>
      <c r="CQ18" s="12">
        <f t="shared" si="36"/>
        <v>12814006.989999998</v>
      </c>
      <c r="CS18"/>
      <c r="CT18" s="378">
        <f t="shared" si="11"/>
        <v>1.1776564925407937</v>
      </c>
      <c r="CU18" s="378">
        <f t="shared" si="12"/>
        <v>7.5441399557721056E-2</v>
      </c>
      <c r="CV18" s="378">
        <f t="shared" si="13"/>
        <v>0.1235866431314398</v>
      </c>
      <c r="CW18" s="378">
        <f t="shared" si="14"/>
        <v>1.631307099708915</v>
      </c>
      <c r="CX18" s="378">
        <f t="shared" si="15"/>
        <v>0.69096216405294797</v>
      </c>
      <c r="CZ18"/>
      <c r="DA18" s="379">
        <f t="shared" si="16"/>
        <v>1.1157127160856393</v>
      </c>
      <c r="DB18" s="379">
        <f t="shared" si="17"/>
        <v>7.8272548776796735E-2</v>
      </c>
      <c r="DC18" s="379">
        <f t="shared" si="18"/>
        <v>0.1235883948999552</v>
      </c>
      <c r="DD18" s="379">
        <f t="shared" si="19"/>
        <v>1.4955554056387999</v>
      </c>
      <c r="DE18" s="379">
        <f t="shared" si="20"/>
        <v>0.63987806518279433</v>
      </c>
      <c r="DG18"/>
      <c r="DH18" s="9">
        <f t="shared" si="21"/>
        <v>1.1157127160856393</v>
      </c>
      <c r="DI18" s="9">
        <f t="shared" si="22"/>
        <v>6.5299139894118743E-2</v>
      </c>
      <c r="DJ18" s="9">
        <f t="shared" si="23"/>
        <v>0.13574967860726972</v>
      </c>
      <c r="DK18" s="9">
        <f t="shared" si="24"/>
        <v>2.0306911982604521</v>
      </c>
      <c r="DL18" s="9">
        <f t="shared" si="25"/>
        <v>1.8338227642675902</v>
      </c>
      <c r="DM18" s="9">
        <f t="shared" si="26"/>
        <v>0.37737715748182288</v>
      </c>
      <c r="DN18" s="9">
        <f t="shared" si="27"/>
        <v>0.13782285250972603</v>
      </c>
      <c r="EO18"/>
      <c r="ER18" s="9"/>
      <c r="FB18" s="9"/>
    </row>
    <row r="19" spans="1:176">
      <c r="A19" s="26">
        <v>201601</v>
      </c>
      <c r="B19" s="26" t="s">
        <v>1526</v>
      </c>
      <c r="C19" s="26">
        <v>243646.84</v>
      </c>
      <c r="D19" s="26"/>
      <c r="E19" s="26"/>
      <c r="F19" s="26"/>
      <c r="G19" s="26"/>
      <c r="H19" s="26">
        <v>201603</v>
      </c>
      <c r="I19" s="372">
        <v>12881131.1</v>
      </c>
      <c r="J19" s="372">
        <v>313871.95</v>
      </c>
      <c r="K19" s="372">
        <v>6300411.4800000004</v>
      </c>
      <c r="L19" s="372">
        <v>1436499</v>
      </c>
      <c r="M19" s="372">
        <v>2112785.9</v>
      </c>
      <c r="N19" s="372">
        <v>1458283</v>
      </c>
      <c r="O19" s="372">
        <v>235431.33</v>
      </c>
      <c r="P19" s="372">
        <v>1023848.38</v>
      </c>
      <c r="R19" s="26">
        <v>201603</v>
      </c>
      <c r="S19" s="12">
        <f t="shared" si="0"/>
        <v>313871.95</v>
      </c>
      <c r="T19" s="12">
        <f t="shared" si="1"/>
        <v>7736910.4800000004</v>
      </c>
      <c r="U19" s="12">
        <f t="shared" si="2"/>
        <v>4830348.6100000003</v>
      </c>
      <c r="V19" s="10">
        <f t="shared" si="3"/>
        <v>37.49941346377571</v>
      </c>
      <c r="W19" s="10">
        <f t="shared" si="4"/>
        <v>2.4366800365846757</v>
      </c>
      <c r="X19" s="10">
        <f t="shared" si="5"/>
        <v>39.936093500360386</v>
      </c>
      <c r="AF19" s="12">
        <v>2018</v>
      </c>
      <c r="AG19" s="12">
        <v>3</v>
      </c>
      <c r="AH19" s="12">
        <v>309379.13</v>
      </c>
      <c r="AI19" s="12">
        <v>8518666.913333334</v>
      </c>
      <c r="AJ19" s="12">
        <v>5616901.4566666661</v>
      </c>
      <c r="AO19" s="373">
        <v>201502</v>
      </c>
      <c r="AP19" s="374" t="s">
        <v>1566</v>
      </c>
      <c r="AQ19" s="374">
        <v>206458</v>
      </c>
      <c r="AS19" s="26">
        <v>201603</v>
      </c>
      <c r="AT19" s="374">
        <v>12838180</v>
      </c>
      <c r="AU19" s="374">
        <v>327972</v>
      </c>
      <c r="AV19" s="374">
        <v>6288894</v>
      </c>
      <c r="AW19" s="374">
        <v>1434376</v>
      </c>
      <c r="AX19" s="374">
        <v>2093645</v>
      </c>
      <c r="AY19" s="374">
        <v>1442993</v>
      </c>
      <c r="AZ19" s="374">
        <v>230930</v>
      </c>
      <c r="BA19" s="374">
        <v>1019370</v>
      </c>
      <c r="BB19" s="374"/>
      <c r="BC19" s="26">
        <v>201603</v>
      </c>
      <c r="BD19" s="12">
        <f t="shared" si="6"/>
        <v>327972</v>
      </c>
      <c r="BE19" s="12">
        <f t="shared" si="7"/>
        <v>7723270</v>
      </c>
      <c r="BF19" s="12">
        <f t="shared" si="8"/>
        <v>4786938</v>
      </c>
      <c r="BG19" s="10">
        <f t="shared" si="9"/>
        <v>37.286733789368895</v>
      </c>
      <c r="BH19" s="374"/>
      <c r="BL19" s="357">
        <v>42309</v>
      </c>
      <c r="BM19" t="s">
        <v>718</v>
      </c>
      <c r="BN19" s="12">
        <v>2413.71</v>
      </c>
      <c r="BO19" s="12">
        <v>3684.86</v>
      </c>
      <c r="BP19" s="12">
        <v>1624.28</v>
      </c>
      <c r="BQ19" s="12">
        <v>41434.230000000003</v>
      </c>
      <c r="BR19" s="12">
        <v>26188.33</v>
      </c>
      <c r="BS19" s="12">
        <v>1215.33</v>
      </c>
      <c r="BT19" s="12">
        <v>1698.9</v>
      </c>
      <c r="BU19" s="12">
        <f t="shared" si="28"/>
        <v>78259.64</v>
      </c>
      <c r="BV19" s="26">
        <v>201511</v>
      </c>
      <c r="BW19" t="s">
        <v>718</v>
      </c>
      <c r="BX19" s="12">
        <f t="shared" si="29"/>
        <v>2413.71</v>
      </c>
      <c r="BY19" s="12">
        <f t="shared" si="30"/>
        <v>5309.14</v>
      </c>
      <c r="BZ19" s="12">
        <f t="shared" si="31"/>
        <v>70536.789999999994</v>
      </c>
      <c r="CA19" s="12">
        <f t="shared" si="32"/>
        <v>78259.64</v>
      </c>
      <c r="CC19" s="26">
        <v>201511</v>
      </c>
      <c r="CD19" s="372">
        <v>12796569.699999999</v>
      </c>
      <c r="CE19" s="372">
        <v>300366.86</v>
      </c>
      <c r="CF19" s="377">
        <v>6247155.0499999998</v>
      </c>
      <c r="CG19" s="377">
        <v>1415771.86</v>
      </c>
      <c r="CH19" s="372">
        <v>2124113.52</v>
      </c>
      <c r="CI19" s="372">
        <v>1452854.14</v>
      </c>
      <c r="CJ19" s="372">
        <v>240142.14</v>
      </c>
      <c r="CK19" s="372">
        <v>1016166.14</v>
      </c>
      <c r="CL19">
        <f t="shared" si="33"/>
        <v>18.475601772378123</v>
      </c>
      <c r="CM19" s="26">
        <v>201511</v>
      </c>
      <c r="CN19" s="12">
        <f t="shared" si="10"/>
        <v>300366.86</v>
      </c>
      <c r="CO19" s="12">
        <f t="shared" si="34"/>
        <v>7662926.9100000001</v>
      </c>
      <c r="CP19" s="12">
        <f t="shared" si="35"/>
        <v>4833275.9400000004</v>
      </c>
      <c r="CQ19" s="12">
        <f t="shared" si="36"/>
        <v>12796569.710000001</v>
      </c>
      <c r="CS19"/>
      <c r="CT19" s="378">
        <f t="shared" si="11"/>
        <v>0.80358731985279608</v>
      </c>
      <c r="CU19" s="378">
        <f t="shared" si="12"/>
        <v>6.9283448248366505E-2</v>
      </c>
      <c r="CV19" s="378">
        <f t="shared" si="13"/>
        <v>9.6980599021653319E-2</v>
      </c>
      <c r="CW19" s="378">
        <f t="shared" si="14"/>
        <v>1.4593991916795048</v>
      </c>
      <c r="CX19" s="378">
        <f t="shared" si="15"/>
        <v>0.61156733228939675</v>
      </c>
      <c r="CZ19"/>
      <c r="DA19" s="379">
        <f t="shared" si="16"/>
        <v>1.6690223415459349</v>
      </c>
      <c r="DB19" s="379">
        <f t="shared" si="17"/>
        <v>9.3131646482062042E-2</v>
      </c>
      <c r="DC19" s="379">
        <f t="shared" si="18"/>
        <v>0.1525725453677442</v>
      </c>
      <c r="DD19" s="379">
        <f t="shared" si="19"/>
        <v>1.4014074685750302</v>
      </c>
      <c r="DE19" s="379">
        <f t="shared" si="20"/>
        <v>0.62425862407152855</v>
      </c>
      <c r="DG19"/>
      <c r="DH19" s="9">
        <f t="shared" si="21"/>
        <v>1.6690223415459349</v>
      </c>
      <c r="DI19" s="9">
        <f t="shared" si="22"/>
        <v>8.0486876982507422E-2</v>
      </c>
      <c r="DJ19" s="9">
        <f t="shared" si="23"/>
        <v>0.14892724312234878</v>
      </c>
      <c r="DK19" s="9">
        <f t="shared" si="24"/>
        <v>1.9007077361853995</v>
      </c>
      <c r="DL19" s="9">
        <f t="shared" si="25"/>
        <v>1.7113046186453378</v>
      </c>
      <c r="DM19" s="9">
        <f t="shared" si="26"/>
        <v>0.4235574814149653</v>
      </c>
      <c r="DN19" s="9">
        <f t="shared" si="27"/>
        <v>0.145724202146708</v>
      </c>
      <c r="EO19"/>
      <c r="EQ19" s="24"/>
      <c r="ER19" s="382"/>
      <c r="ES19" s="24"/>
      <c r="ET19" s="24"/>
      <c r="EU19" s="24"/>
      <c r="EV19" s="24"/>
      <c r="EW19" s="24"/>
      <c r="EX19" s="24"/>
      <c r="EY19" s="24"/>
      <c r="EZ19" s="24"/>
      <c r="FA19" s="24"/>
      <c r="FB19" s="9"/>
    </row>
    <row r="20" spans="1:176">
      <c r="A20" s="26">
        <v>201602</v>
      </c>
      <c r="B20" s="26" t="s">
        <v>1526</v>
      </c>
      <c r="C20" s="26">
        <v>242936.05</v>
      </c>
      <c r="D20" s="26"/>
      <c r="E20" s="26"/>
      <c r="F20" s="26"/>
      <c r="G20" s="26"/>
      <c r="H20" s="26">
        <v>201604</v>
      </c>
      <c r="I20" s="372">
        <v>13011861.1</v>
      </c>
      <c r="J20" s="372">
        <v>345063.57</v>
      </c>
      <c r="K20" s="372">
        <v>6318864.71</v>
      </c>
      <c r="L20" s="372">
        <v>1445145.29</v>
      </c>
      <c r="M20" s="372">
        <v>2156123.9</v>
      </c>
      <c r="N20" s="372">
        <v>1491042.43</v>
      </c>
      <c r="O20" s="372">
        <v>229529.57</v>
      </c>
      <c r="P20" s="372">
        <v>1026091.62</v>
      </c>
      <c r="R20" s="26">
        <v>201604</v>
      </c>
      <c r="S20" s="12">
        <f t="shared" si="0"/>
        <v>345063.57</v>
      </c>
      <c r="T20" s="12">
        <f t="shared" si="1"/>
        <v>7764010</v>
      </c>
      <c r="U20" s="12">
        <f t="shared" si="2"/>
        <v>4902787.5199999996</v>
      </c>
      <c r="V20" s="10">
        <f t="shared" si="3"/>
        <v>37.679371784870959</v>
      </c>
      <c r="W20" s="10">
        <f t="shared" si="4"/>
        <v>2.6519155664826455</v>
      </c>
      <c r="X20" s="10">
        <f t="shared" si="5"/>
        <v>40.331287351353602</v>
      </c>
      <c r="Y20">
        <f>+Y8+1</f>
        <v>2016</v>
      </c>
      <c r="Z20">
        <f>+Z8</f>
        <v>2</v>
      </c>
      <c r="AA20" s="12">
        <f>+AVERAGE(S20:S22)</f>
        <v>352899.70333333337</v>
      </c>
      <c r="AB20" s="12">
        <f>+AVERAGE(T20:T22)</f>
        <v>7788205.4699999997</v>
      </c>
      <c r="AC20" s="12">
        <f>+AVERAGE(U20:U22)</f>
        <v>5016803.0699999994</v>
      </c>
      <c r="AF20" s="12">
        <v>2018</v>
      </c>
      <c r="AG20" s="12">
        <v>4</v>
      </c>
      <c r="AH20" s="12">
        <v>373835.51333333337</v>
      </c>
      <c r="AI20" s="12">
        <v>8672460.0733333323</v>
      </c>
      <c r="AJ20" s="12">
        <v>5430353.9366666665</v>
      </c>
      <c r="AO20" s="373">
        <v>201502</v>
      </c>
      <c r="AP20" s="374" t="s">
        <v>1567</v>
      </c>
      <c r="AQ20" s="374">
        <v>1009652</v>
      </c>
      <c r="AS20" s="26">
        <v>201604</v>
      </c>
      <c r="AT20" s="374">
        <v>13070666</v>
      </c>
      <c r="AU20" s="374">
        <v>358031</v>
      </c>
      <c r="AV20" s="374">
        <v>6321310</v>
      </c>
      <c r="AW20" s="374">
        <v>1447451</v>
      </c>
      <c r="AX20" s="374">
        <v>2179885</v>
      </c>
      <c r="AY20" s="374">
        <v>1509369</v>
      </c>
      <c r="AZ20" s="374">
        <v>227599</v>
      </c>
      <c r="BA20" s="374">
        <v>1027021</v>
      </c>
      <c r="BB20" s="374"/>
      <c r="BC20" s="26">
        <v>201604</v>
      </c>
      <c r="BD20" s="12">
        <f t="shared" si="6"/>
        <v>358031</v>
      </c>
      <c r="BE20" s="12">
        <f t="shared" si="7"/>
        <v>7768761</v>
      </c>
      <c r="BF20" s="12">
        <f t="shared" si="8"/>
        <v>4943874</v>
      </c>
      <c r="BG20" s="10">
        <f t="shared" si="9"/>
        <v>37.824193503223171</v>
      </c>
      <c r="BH20" s="374"/>
      <c r="BL20" s="357">
        <v>42339</v>
      </c>
      <c r="BM20" t="s">
        <v>718</v>
      </c>
      <c r="BN20" s="12">
        <v>2310.15</v>
      </c>
      <c r="BO20" s="12">
        <v>2965.32</v>
      </c>
      <c r="BP20" s="12">
        <v>1355.47</v>
      </c>
      <c r="BQ20" s="12">
        <v>42369</v>
      </c>
      <c r="BR20" s="12">
        <v>27663.42</v>
      </c>
      <c r="BS20" s="12">
        <v>1207.57</v>
      </c>
      <c r="BT20" s="12">
        <v>1347.21</v>
      </c>
      <c r="BU20" s="12">
        <f t="shared" si="28"/>
        <v>79218.140000000014</v>
      </c>
      <c r="BV20" s="26">
        <v>201512</v>
      </c>
      <c r="BW20" t="s">
        <v>718</v>
      </c>
      <c r="BX20" s="12">
        <f t="shared" si="29"/>
        <v>2310.15</v>
      </c>
      <c r="BY20" s="12">
        <f t="shared" si="30"/>
        <v>4320.79</v>
      </c>
      <c r="BZ20" s="12">
        <f t="shared" si="31"/>
        <v>72587.200000000012</v>
      </c>
      <c r="CA20" s="12">
        <f t="shared" si="32"/>
        <v>79218.140000000014</v>
      </c>
      <c r="CC20" s="26">
        <v>201512</v>
      </c>
      <c r="CD20" s="372">
        <v>12842075.199999999</v>
      </c>
      <c r="CE20" s="372">
        <v>282467.53000000003</v>
      </c>
      <c r="CF20" s="377">
        <v>6258124.21</v>
      </c>
      <c r="CG20" s="377">
        <v>1420056.21</v>
      </c>
      <c r="CH20" s="372">
        <v>2129532.89</v>
      </c>
      <c r="CI20" s="372">
        <v>1489737</v>
      </c>
      <c r="CJ20" s="372">
        <v>244424.16</v>
      </c>
      <c r="CK20" s="372">
        <v>1017733.21</v>
      </c>
      <c r="CL20">
        <f t="shared" si="33"/>
        <v>18.494697080848223</v>
      </c>
      <c r="CM20" s="26">
        <v>201512</v>
      </c>
      <c r="CN20" s="12">
        <f t="shared" si="10"/>
        <v>282467.53000000003</v>
      </c>
      <c r="CO20" s="12">
        <f t="shared" si="34"/>
        <v>7678180.4199999999</v>
      </c>
      <c r="CP20" s="12">
        <f t="shared" si="35"/>
        <v>4881427.26</v>
      </c>
      <c r="CQ20" s="12">
        <f t="shared" si="36"/>
        <v>12842075.210000001</v>
      </c>
      <c r="CS20"/>
      <c r="CT20" s="378">
        <f t="shared" si="11"/>
        <v>0.81784621404095548</v>
      </c>
      <c r="CU20" s="378">
        <f t="shared" si="12"/>
        <v>5.6273619056219047E-2</v>
      </c>
      <c r="CV20" s="378">
        <f t="shared" si="13"/>
        <v>8.3296485934916897E-2</v>
      </c>
      <c r="CW20" s="378">
        <f t="shared" si="14"/>
        <v>1.4870077158539901</v>
      </c>
      <c r="CX20" s="378">
        <f t="shared" si="15"/>
        <v>0.6168640091619586</v>
      </c>
      <c r="CZ20"/>
      <c r="DA20" s="379">
        <f t="shared" si="16"/>
        <v>1.1272092052491838</v>
      </c>
      <c r="DB20" s="379">
        <f t="shared" si="17"/>
        <v>7.2231175833713995E-2</v>
      </c>
      <c r="DC20" s="379">
        <f t="shared" si="18"/>
        <v>0.1096649425377491</v>
      </c>
      <c r="DD20" s="379">
        <f t="shared" si="19"/>
        <v>1.4826946330446806</v>
      </c>
      <c r="DE20" s="379">
        <f t="shared" si="20"/>
        <v>0.63157004357709257</v>
      </c>
      <c r="DG20"/>
      <c r="DH20" s="9">
        <f t="shared" si="21"/>
        <v>1.1272092052491838</v>
      </c>
      <c r="DI20" s="9">
        <f t="shared" si="22"/>
        <v>6.0776518208480873E-2</v>
      </c>
      <c r="DJ20" s="9">
        <f t="shared" si="23"/>
        <v>0.12271133971520747</v>
      </c>
      <c r="DK20" s="9">
        <f t="shared" si="24"/>
        <v>2.1058829478797105</v>
      </c>
      <c r="DL20" s="9">
        <f t="shared" si="25"/>
        <v>1.6962685359899095</v>
      </c>
      <c r="DM20" s="9">
        <f t="shared" si="26"/>
        <v>0.34732245781268106</v>
      </c>
      <c r="DN20" s="9">
        <f t="shared" si="27"/>
        <v>0.13877015961776465</v>
      </c>
      <c r="EO20"/>
      <c r="EQ20" s="24"/>
      <c r="ER20" s="382"/>
      <c r="ES20" s="24"/>
      <c r="ET20" s="24"/>
      <c r="EU20" s="24"/>
      <c r="EV20" s="24"/>
      <c r="EW20" s="24"/>
      <c r="EX20" s="24"/>
      <c r="EY20" s="24"/>
      <c r="EZ20" s="24"/>
      <c r="FA20" s="24"/>
      <c r="FB20" s="9"/>
    </row>
    <row r="21" spans="1:176">
      <c r="A21" s="26">
        <v>201603</v>
      </c>
      <c r="B21" s="26" t="s">
        <v>1526</v>
      </c>
      <c r="C21" s="26">
        <v>235431.33</v>
      </c>
      <c r="D21" s="26"/>
      <c r="E21" s="26"/>
      <c r="F21" s="26"/>
      <c r="G21" s="26"/>
      <c r="H21" s="26">
        <v>201605</v>
      </c>
      <c r="I21" s="372">
        <v>13179508.5</v>
      </c>
      <c r="J21" s="372">
        <v>374165.59</v>
      </c>
      <c r="K21" s="372">
        <v>6336437.7300000004</v>
      </c>
      <c r="L21" s="372">
        <v>1451523.73</v>
      </c>
      <c r="M21" s="372">
        <v>2234326.23</v>
      </c>
      <c r="N21" s="372">
        <v>1530727.45</v>
      </c>
      <c r="O21" s="372">
        <v>225146.55</v>
      </c>
      <c r="P21" s="372">
        <v>1027181.23</v>
      </c>
      <c r="R21" s="26">
        <v>201605</v>
      </c>
      <c r="S21" s="12">
        <f t="shared" si="0"/>
        <v>374165.59</v>
      </c>
      <c r="T21" s="12">
        <f t="shared" si="1"/>
        <v>7787961.4600000009</v>
      </c>
      <c r="U21" s="12">
        <f t="shared" si="2"/>
        <v>5017381.459999999</v>
      </c>
      <c r="V21" s="10">
        <f t="shared" si="3"/>
        <v>38.069564278516147</v>
      </c>
      <c r="W21" s="10">
        <f t="shared" si="4"/>
        <v>2.8389950201860716</v>
      </c>
      <c r="X21" s="10">
        <f t="shared" si="5"/>
        <v>40.908559298702215</v>
      </c>
      <c r="AF21" s="12">
        <v>2019</v>
      </c>
      <c r="AG21" s="12">
        <v>1</v>
      </c>
      <c r="AH21" s="12">
        <v>345352.51666666666</v>
      </c>
      <c r="AI21" s="12">
        <v>8745823.496666668</v>
      </c>
      <c r="AJ21" s="12">
        <v>5320345.4466666663</v>
      </c>
      <c r="AO21" s="373">
        <v>201503</v>
      </c>
      <c r="AP21" s="374" t="s">
        <v>1520</v>
      </c>
      <c r="AQ21" s="374">
        <v>12444303</v>
      </c>
      <c r="AS21" s="26">
        <v>201605</v>
      </c>
      <c r="AT21" s="374">
        <v>13121365</v>
      </c>
      <c r="AU21" s="374">
        <v>368163</v>
      </c>
      <c r="AV21" s="374">
        <v>6326215</v>
      </c>
      <c r="AW21" s="374">
        <v>1449770</v>
      </c>
      <c r="AX21" s="374">
        <v>2242096</v>
      </c>
      <c r="AY21" s="374">
        <v>1492469</v>
      </c>
      <c r="AZ21" s="374">
        <v>221759</v>
      </c>
      <c r="BA21" s="374">
        <v>1020893</v>
      </c>
      <c r="BB21" s="374"/>
      <c r="BC21" s="26">
        <v>201605</v>
      </c>
      <c r="BD21" s="12">
        <f t="shared" si="6"/>
        <v>368163</v>
      </c>
      <c r="BE21" s="12">
        <f t="shared" si="7"/>
        <v>7775985</v>
      </c>
      <c r="BF21" s="12">
        <f t="shared" si="8"/>
        <v>4977217</v>
      </c>
      <c r="BG21" s="10">
        <f t="shared" si="9"/>
        <v>37.932158735009658</v>
      </c>
      <c r="BH21" s="374"/>
      <c r="BL21" s="357">
        <v>42370</v>
      </c>
      <c r="BM21" t="s">
        <v>718</v>
      </c>
      <c r="BN21" s="12">
        <v>3369.15</v>
      </c>
      <c r="BO21" s="12">
        <v>6102.32</v>
      </c>
      <c r="BP21" s="12">
        <v>2289.6799999999998</v>
      </c>
      <c r="BQ21" s="12">
        <v>44261.21</v>
      </c>
      <c r="BR21" s="12">
        <v>24464.42</v>
      </c>
      <c r="BS21" s="12">
        <v>779.89</v>
      </c>
      <c r="BT21" s="12">
        <v>1848.21</v>
      </c>
      <c r="BU21" s="12">
        <f t="shared" si="28"/>
        <v>83114.880000000005</v>
      </c>
      <c r="BV21" s="26">
        <v>201601</v>
      </c>
      <c r="BW21" t="s">
        <v>718</v>
      </c>
      <c r="BX21" s="12">
        <f t="shared" si="29"/>
        <v>3369.15</v>
      </c>
      <c r="BY21" s="12">
        <f t="shared" si="30"/>
        <v>8392</v>
      </c>
      <c r="BZ21" s="12">
        <f t="shared" si="31"/>
        <v>71353.73000000001</v>
      </c>
      <c r="CA21" s="12">
        <f t="shared" si="32"/>
        <v>83114.880000000005</v>
      </c>
      <c r="CC21" s="26">
        <v>201601</v>
      </c>
      <c r="CD21" s="372">
        <v>12673752.699999999</v>
      </c>
      <c r="CE21" s="372">
        <v>272689.26</v>
      </c>
      <c r="CF21" s="377">
        <v>6264198.0499999998</v>
      </c>
      <c r="CG21" s="377">
        <v>1421259.79</v>
      </c>
      <c r="CH21" s="372">
        <v>2047582.11</v>
      </c>
      <c r="CI21" s="372">
        <v>1413012.42</v>
      </c>
      <c r="CJ21" s="372">
        <v>243646.84</v>
      </c>
      <c r="CK21" s="372">
        <v>1011364.26</v>
      </c>
      <c r="CL21">
        <f t="shared" si="33"/>
        <v>18.49284479322575</v>
      </c>
      <c r="CM21" s="26">
        <v>201601</v>
      </c>
      <c r="CN21" s="12">
        <f t="shared" si="10"/>
        <v>272689.26</v>
      </c>
      <c r="CO21" s="12">
        <f t="shared" si="34"/>
        <v>7685457.8399999999</v>
      </c>
      <c r="CP21" s="12">
        <f t="shared" si="35"/>
        <v>4715605.63</v>
      </c>
      <c r="CQ21" s="12">
        <f t="shared" si="36"/>
        <v>12673752.73</v>
      </c>
      <c r="CS21">
        <f>1+CS9</f>
        <v>2016</v>
      </c>
      <c r="CT21" s="378">
        <f t="shared" si="11"/>
        <v>1.2355272077822208</v>
      </c>
      <c r="CU21" s="378">
        <f t="shared" si="12"/>
        <v>0.10919323447879327</v>
      </c>
      <c r="CV21" s="378">
        <f t="shared" si="13"/>
        <v>0.14778754215287124</v>
      </c>
      <c r="CW21" s="378">
        <f t="shared" si="14"/>
        <v>1.5131403174611957</v>
      </c>
      <c r="CX21" s="378">
        <f t="shared" si="15"/>
        <v>0.65580323184986111</v>
      </c>
      <c r="CZ21">
        <f>1+CZ9</f>
        <v>2016</v>
      </c>
      <c r="DA21" s="379">
        <f t="shared" si="16"/>
        <v>1.1577647025775786</v>
      </c>
      <c r="DB21" s="379">
        <f t="shared" si="17"/>
        <v>0.12963990184350552</v>
      </c>
      <c r="DC21" s="379">
        <f t="shared" si="18"/>
        <v>0.1648690308828295</v>
      </c>
      <c r="DD21" s="379">
        <f t="shared" si="19"/>
        <v>1.5267141836880027</v>
      </c>
      <c r="DE21" s="379">
        <f t="shared" si="20"/>
        <v>0.67157961665550014</v>
      </c>
      <c r="DG21">
        <f>1+DG9</f>
        <v>2016</v>
      </c>
      <c r="DH21" s="9">
        <f t="shared" si="21"/>
        <v>1.1577647025775786</v>
      </c>
      <c r="DI21" s="9">
        <f t="shared" si="22"/>
        <v>0.11287031386244246</v>
      </c>
      <c r="DJ21" s="9">
        <f t="shared" si="23"/>
        <v>0.203551808075848</v>
      </c>
      <c r="DK21" s="9">
        <f t="shared" si="24"/>
        <v>2.0753204373327914</v>
      </c>
      <c r="DL21" s="9">
        <f t="shared" si="25"/>
        <v>1.8811802093006376</v>
      </c>
      <c r="DM21" s="9">
        <f t="shared" si="26"/>
        <v>0.40111745344203925</v>
      </c>
      <c r="DN21" s="9">
        <f t="shared" si="27"/>
        <v>0.19194963444723664</v>
      </c>
      <c r="EO21"/>
      <c r="EQ21" s="24"/>
      <c r="ER21" s="382"/>
      <c r="ES21" s="24"/>
      <c r="ET21" s="24"/>
      <c r="EU21" s="24"/>
      <c r="EV21" s="24"/>
      <c r="EW21" s="24"/>
      <c r="EX21" s="24"/>
      <c r="EY21" s="24"/>
      <c r="EZ21" s="24"/>
      <c r="FA21" s="24"/>
      <c r="FB21" s="9"/>
    </row>
    <row r="22" spans="1:176">
      <c r="A22" s="26">
        <v>201604</v>
      </c>
      <c r="B22" s="26" t="s">
        <v>1526</v>
      </c>
      <c r="C22" s="26">
        <v>229529.57</v>
      </c>
      <c r="D22" s="26"/>
      <c r="E22" s="26"/>
      <c r="F22" s="26"/>
      <c r="G22" s="26"/>
      <c r="H22" s="26">
        <v>201606</v>
      </c>
      <c r="I22" s="372">
        <v>13282355.1</v>
      </c>
      <c r="J22" s="372">
        <v>339469.95</v>
      </c>
      <c r="K22" s="372">
        <v>6356690.8600000003</v>
      </c>
      <c r="L22" s="372">
        <v>1455954.09</v>
      </c>
      <c r="M22" s="372">
        <v>2368879</v>
      </c>
      <c r="N22" s="372">
        <v>1515271.91</v>
      </c>
      <c r="O22" s="372">
        <v>220920.09</v>
      </c>
      <c r="P22" s="372">
        <v>1025169.23</v>
      </c>
      <c r="R22" s="26">
        <v>201606</v>
      </c>
      <c r="S22" s="12">
        <f t="shared" si="0"/>
        <v>339469.95</v>
      </c>
      <c r="T22" s="12">
        <f t="shared" si="1"/>
        <v>7812644.9500000002</v>
      </c>
      <c r="U22" s="12">
        <f t="shared" si="2"/>
        <v>5130240.2300000004</v>
      </c>
      <c r="V22" s="10">
        <f t="shared" si="3"/>
        <v>38.624477296198776</v>
      </c>
      <c r="W22" s="10">
        <f t="shared" si="4"/>
        <v>2.5557963737921749</v>
      </c>
      <c r="X22" s="10">
        <f t="shared" si="5"/>
        <v>41.180273669990953</v>
      </c>
      <c r="AF22" s="12">
        <v>2019</v>
      </c>
      <c r="AG22" s="12">
        <v>2</v>
      </c>
      <c r="AH22" s="12">
        <v>429413.03</v>
      </c>
      <c r="AI22" s="12">
        <v>8819747.4799999986</v>
      </c>
      <c r="AJ22" s="12">
        <v>5606981.919999999</v>
      </c>
      <c r="AO22" s="373">
        <v>201503</v>
      </c>
      <c r="AP22" s="374" t="s">
        <v>1522</v>
      </c>
      <c r="AQ22" s="374">
        <v>6152593</v>
      </c>
      <c r="AS22" s="26">
        <v>201606</v>
      </c>
      <c r="AT22" s="374">
        <v>13120330</v>
      </c>
      <c r="AU22" s="374">
        <v>258698</v>
      </c>
      <c r="AV22" s="374">
        <v>6340327</v>
      </c>
      <c r="AW22" s="374">
        <v>1443958</v>
      </c>
      <c r="AX22" s="374">
        <v>2395970</v>
      </c>
      <c r="AY22" s="374">
        <v>1448931</v>
      </c>
      <c r="AZ22" s="374">
        <v>217865</v>
      </c>
      <c r="BA22" s="374">
        <v>1014581</v>
      </c>
      <c r="BB22" s="374"/>
      <c r="BC22" s="26">
        <v>201606</v>
      </c>
      <c r="BD22" s="12">
        <f t="shared" si="6"/>
        <v>258698</v>
      </c>
      <c r="BE22" s="12">
        <f t="shared" si="7"/>
        <v>7784285</v>
      </c>
      <c r="BF22" s="12">
        <f t="shared" si="8"/>
        <v>5077347</v>
      </c>
      <c r="BG22" s="10">
        <f t="shared" si="9"/>
        <v>38.69831780145774</v>
      </c>
      <c r="BH22" s="374"/>
      <c r="BL22" s="357">
        <v>42401</v>
      </c>
      <c r="BM22" t="s">
        <v>718</v>
      </c>
      <c r="BN22" s="12">
        <v>2967.42</v>
      </c>
      <c r="BO22" s="12">
        <v>3966.19</v>
      </c>
      <c r="BP22" s="12">
        <v>1680.19</v>
      </c>
      <c r="BQ22" s="12">
        <v>38731.279999999999</v>
      </c>
      <c r="BR22" s="12">
        <v>23291.759999999998</v>
      </c>
      <c r="BS22" s="12">
        <v>480.52</v>
      </c>
      <c r="BT22" s="12">
        <v>1817.8</v>
      </c>
      <c r="BU22" s="12">
        <f t="shared" si="28"/>
        <v>72935.16</v>
      </c>
      <c r="BV22" s="26">
        <v>201602</v>
      </c>
      <c r="BW22" t="s">
        <v>718</v>
      </c>
      <c r="BX22" s="12">
        <f t="shared" si="29"/>
        <v>2967.42</v>
      </c>
      <c r="BY22" s="12">
        <f t="shared" si="30"/>
        <v>5646.38</v>
      </c>
      <c r="BZ22" s="12">
        <f t="shared" si="31"/>
        <v>64321.359999999993</v>
      </c>
      <c r="CA22" s="12">
        <f t="shared" si="32"/>
        <v>72935.159999999989</v>
      </c>
      <c r="CC22" s="26">
        <v>201602</v>
      </c>
      <c r="CD22" s="372">
        <v>12758224.6</v>
      </c>
      <c r="CE22" s="372">
        <v>285526.52</v>
      </c>
      <c r="CF22" s="377">
        <v>6279883.9500000002</v>
      </c>
      <c r="CG22" s="377">
        <v>1428119.1</v>
      </c>
      <c r="CH22" s="372">
        <v>2075297.19</v>
      </c>
      <c r="CI22" s="372">
        <v>1428427.95</v>
      </c>
      <c r="CJ22" s="372">
        <v>242936.05</v>
      </c>
      <c r="CK22" s="372">
        <v>1018033.86</v>
      </c>
      <c r="CL22">
        <f t="shared" si="33"/>
        <v>18.527744355264623</v>
      </c>
      <c r="CM22" s="26">
        <v>201602</v>
      </c>
      <c r="CN22" s="12">
        <f t="shared" si="10"/>
        <v>285526.52</v>
      </c>
      <c r="CO22" s="12">
        <f t="shared" si="34"/>
        <v>7708003.0500000007</v>
      </c>
      <c r="CP22" s="12">
        <f t="shared" si="35"/>
        <v>4764695.05</v>
      </c>
      <c r="CQ22" s="12">
        <f t="shared" si="36"/>
        <v>12758224.620000001</v>
      </c>
      <c r="CS22"/>
      <c r="CT22" s="378">
        <f t="shared" si="11"/>
        <v>1.0392799940264743</v>
      </c>
      <c r="CU22" s="378">
        <f t="shared" si="12"/>
        <v>7.325347386830626E-2</v>
      </c>
      <c r="CV22" s="378">
        <f t="shared" si="13"/>
        <v>0.1077596564142065</v>
      </c>
      <c r="CW22" s="378">
        <f t="shared" si="14"/>
        <v>1.3499575382059341</v>
      </c>
      <c r="CX22" s="378">
        <f t="shared" si="15"/>
        <v>0.57167170333139961</v>
      </c>
      <c r="CZ22"/>
      <c r="DA22" s="379">
        <f t="shared" si="16"/>
        <v>0.83222742321799026</v>
      </c>
      <c r="DB22" s="379">
        <f t="shared" si="17"/>
        <v>9.8776686394798432E-2</v>
      </c>
      <c r="DC22" s="379">
        <f t="shared" si="18"/>
        <v>0.1249753305159788</v>
      </c>
      <c r="DD22" s="379">
        <f t="shared" si="19"/>
        <v>1.2812228140392743</v>
      </c>
      <c r="DE22" s="379">
        <f t="shared" si="20"/>
        <v>0.55678828454424878</v>
      </c>
      <c r="DG22"/>
      <c r="DH22" s="9">
        <f t="shared" si="21"/>
        <v>0.83222742321799026</v>
      </c>
      <c r="DI22" s="9">
        <f t="shared" si="22"/>
        <v>8.6177707153330438E-2</v>
      </c>
      <c r="DJ22" s="9">
        <f t="shared" si="23"/>
        <v>0.15417831748066388</v>
      </c>
      <c r="DK22" s="9">
        <f t="shared" si="24"/>
        <v>1.7816561492091647</v>
      </c>
      <c r="DL22" s="9">
        <f t="shared" si="25"/>
        <v>1.5151082698990874</v>
      </c>
      <c r="DM22" s="9">
        <f t="shared" si="26"/>
        <v>0.3555297783099709</v>
      </c>
      <c r="DN22" s="9">
        <f t="shared" si="27"/>
        <v>0.15380234995327169</v>
      </c>
      <c r="EO22"/>
      <c r="EQ22" s="24"/>
      <c r="ER22" s="382"/>
      <c r="ES22" s="24"/>
      <c r="ET22" s="24"/>
      <c r="EU22" s="24"/>
      <c r="EV22" s="24"/>
      <c r="EW22" s="24"/>
      <c r="EX22" s="24"/>
      <c r="EY22" s="24"/>
      <c r="EZ22" s="24"/>
      <c r="FA22" s="24"/>
      <c r="FB22" s="9"/>
    </row>
    <row r="23" spans="1:176">
      <c r="A23" s="26">
        <v>201605</v>
      </c>
      <c r="B23" s="26" t="s">
        <v>1526</v>
      </c>
      <c r="C23" s="26">
        <v>225146.55</v>
      </c>
      <c r="D23" s="26"/>
      <c r="E23" s="26"/>
      <c r="F23" s="26"/>
      <c r="G23" s="26"/>
      <c r="H23" s="26">
        <v>201607</v>
      </c>
      <c r="I23" s="372">
        <v>13401441.6</v>
      </c>
      <c r="J23" s="372">
        <v>246984.67</v>
      </c>
      <c r="K23" s="372">
        <v>6374826</v>
      </c>
      <c r="L23" s="372">
        <v>1447000.24</v>
      </c>
      <c r="M23" s="372">
        <v>2558773.67</v>
      </c>
      <c r="N23" s="372">
        <v>1543732.95</v>
      </c>
      <c r="O23" s="372">
        <v>218853.86</v>
      </c>
      <c r="P23" s="372">
        <v>1011270.24</v>
      </c>
      <c r="R23" s="26">
        <v>201607</v>
      </c>
      <c r="S23" s="12">
        <f t="shared" si="0"/>
        <v>246984.67</v>
      </c>
      <c r="T23" s="12">
        <f t="shared" si="1"/>
        <v>7821826.2400000002</v>
      </c>
      <c r="U23" s="12">
        <f t="shared" si="2"/>
        <v>5332630.7200000007</v>
      </c>
      <c r="V23" s="10">
        <f t="shared" si="3"/>
        <v>39.791470792216863</v>
      </c>
      <c r="W23" s="10">
        <f t="shared" si="4"/>
        <v>1.8429709084431634</v>
      </c>
      <c r="X23" s="10">
        <f t="shared" si="5"/>
        <v>41.634441700660027</v>
      </c>
      <c r="Y23">
        <f>+Y11+1</f>
        <v>2016</v>
      </c>
      <c r="Z23">
        <f>+Z11</f>
        <v>3</v>
      </c>
      <c r="AA23" s="12">
        <f>+AVERAGE(S23:S25)</f>
        <v>269183.12000000005</v>
      </c>
      <c r="AB23" s="12">
        <f>+AVERAGE(T23:T25)</f>
        <v>7832491.2466666671</v>
      </c>
      <c r="AC23" s="12">
        <f>+AVERAGE(U23:U25)</f>
        <v>5222228.5133333327</v>
      </c>
      <c r="AF23" s="12">
        <v>2019</v>
      </c>
      <c r="AG23" s="12">
        <v>3</v>
      </c>
      <c r="AH23" s="12">
        <v>327382.17333333334</v>
      </c>
      <c r="AI23" s="12">
        <v>8851195.6100000013</v>
      </c>
      <c r="AJ23" s="12">
        <v>5755138.1066666665</v>
      </c>
      <c r="AO23" s="373">
        <v>201503</v>
      </c>
      <c r="AP23" s="374" t="s">
        <v>1523</v>
      </c>
      <c r="AQ23" s="374">
        <v>1388707</v>
      </c>
      <c r="AS23" s="26">
        <v>201607</v>
      </c>
      <c r="AT23" s="374">
        <v>13374705</v>
      </c>
      <c r="AU23" s="374">
        <v>238374</v>
      </c>
      <c r="AV23" s="374">
        <v>6374250</v>
      </c>
      <c r="AW23" s="374">
        <v>1445192</v>
      </c>
      <c r="AX23" s="374">
        <v>2574043</v>
      </c>
      <c r="AY23" s="374">
        <v>1521226</v>
      </c>
      <c r="AZ23" s="374">
        <v>217754</v>
      </c>
      <c r="BA23" s="374">
        <v>1003866</v>
      </c>
      <c r="BB23" s="374"/>
      <c r="BC23" s="26">
        <v>201607</v>
      </c>
      <c r="BD23" s="12">
        <f t="shared" si="6"/>
        <v>238374</v>
      </c>
      <c r="BE23" s="12">
        <f t="shared" si="7"/>
        <v>7819442</v>
      </c>
      <c r="BF23" s="12">
        <f t="shared" si="8"/>
        <v>5316889</v>
      </c>
      <c r="BG23" s="10">
        <f t="shared" si="9"/>
        <v>39.753317923647664</v>
      </c>
      <c r="BH23" s="374"/>
      <c r="BL23" s="357">
        <v>42430</v>
      </c>
      <c r="BM23" t="s">
        <v>718</v>
      </c>
      <c r="BN23" s="12">
        <v>4231.38</v>
      </c>
      <c r="BO23" s="12">
        <v>3645.29</v>
      </c>
      <c r="BP23" s="12">
        <v>1689.76</v>
      </c>
      <c r="BQ23" s="12">
        <v>41267.61</v>
      </c>
      <c r="BR23" s="12">
        <v>25606.85</v>
      </c>
      <c r="BS23" s="12">
        <v>513.9</v>
      </c>
      <c r="BT23" s="12">
        <v>1654.47</v>
      </c>
      <c r="BU23" s="12">
        <f t="shared" si="28"/>
        <v>78609.259999999995</v>
      </c>
      <c r="BV23" s="26">
        <v>201603</v>
      </c>
      <c r="BW23" t="s">
        <v>718</v>
      </c>
      <c r="BX23" s="12">
        <f t="shared" si="29"/>
        <v>4231.38</v>
      </c>
      <c r="BY23" s="12">
        <f t="shared" si="30"/>
        <v>5335.05</v>
      </c>
      <c r="BZ23" s="12">
        <f t="shared" si="31"/>
        <v>69042.829999999987</v>
      </c>
      <c r="CA23" s="12">
        <f t="shared" si="32"/>
        <v>78609.25999999998</v>
      </c>
      <c r="CC23" s="26">
        <v>201603</v>
      </c>
      <c r="CD23" s="372">
        <v>12881131.1</v>
      </c>
      <c r="CE23" s="372">
        <v>313871.95</v>
      </c>
      <c r="CF23" s="377">
        <v>6300411.4800000004</v>
      </c>
      <c r="CG23" s="377">
        <v>1436499</v>
      </c>
      <c r="CH23" s="372">
        <v>2112785.9</v>
      </c>
      <c r="CI23" s="372">
        <v>1458283</v>
      </c>
      <c r="CJ23" s="372">
        <v>235431.33</v>
      </c>
      <c r="CK23" s="372">
        <v>1023848.38</v>
      </c>
      <c r="CL23">
        <f t="shared" si="33"/>
        <v>18.566829792245443</v>
      </c>
      <c r="CM23" s="26">
        <v>201603</v>
      </c>
      <c r="CN23" s="12">
        <f t="shared" si="10"/>
        <v>313871.95</v>
      </c>
      <c r="CO23" s="12">
        <f t="shared" si="34"/>
        <v>7736910.4800000004</v>
      </c>
      <c r="CP23" s="12">
        <f t="shared" si="35"/>
        <v>4830348.6100000003</v>
      </c>
      <c r="CQ23" s="12">
        <f t="shared" si="36"/>
        <v>12881131.040000001</v>
      </c>
      <c r="CS23"/>
      <c r="CT23" s="378">
        <f t="shared" si="11"/>
        <v>1.348123016408443</v>
      </c>
      <c r="CU23" s="378">
        <f t="shared" si="12"/>
        <v>6.8955819170858496E-2</v>
      </c>
      <c r="CV23" s="378">
        <f t="shared" si="13"/>
        <v>0.11882609029840593</v>
      </c>
      <c r="CW23" s="378">
        <f t="shared" si="14"/>
        <v>1.4293550129500898</v>
      </c>
      <c r="CX23" s="378">
        <f t="shared" si="15"/>
        <v>0.61026675185504498</v>
      </c>
      <c r="CZ23"/>
      <c r="DA23" s="379">
        <f t="shared" si="16"/>
        <v>0.80951802160084707</v>
      </c>
      <c r="DB23" s="379">
        <f t="shared" si="17"/>
        <v>8.6992346846954866E-2</v>
      </c>
      <c r="DC23" s="379">
        <f t="shared" si="18"/>
        <v>0.11516110490642087</v>
      </c>
      <c r="DD23" s="379">
        <f t="shared" si="19"/>
        <v>1.3311782480229724</v>
      </c>
      <c r="DE23" s="379">
        <f t="shared" si="20"/>
        <v>0.57116040331812346</v>
      </c>
      <c r="DG23"/>
      <c r="DH23" s="9">
        <f t="shared" si="21"/>
        <v>0.80951802160084707</v>
      </c>
      <c r="DI23" s="9">
        <f t="shared" si="22"/>
        <v>7.412214289216551E-2</v>
      </c>
      <c r="DJ23" s="9">
        <f t="shared" si="23"/>
        <v>0.1434404061541289</v>
      </c>
      <c r="DK23" s="9">
        <f t="shared" si="24"/>
        <v>1.8221505548669179</v>
      </c>
      <c r="DL23" s="9">
        <f t="shared" si="25"/>
        <v>1.605507984389861</v>
      </c>
      <c r="DM23" s="9">
        <f t="shared" si="26"/>
        <v>0.33806035925634875</v>
      </c>
      <c r="DN23" s="9">
        <f t="shared" si="27"/>
        <v>0.15565390648955268</v>
      </c>
      <c r="EO23"/>
      <c r="EQ23" s="24"/>
      <c r="ER23" s="382"/>
      <c r="ES23" s="24"/>
      <c r="ET23" s="24"/>
      <c r="EU23" s="24"/>
      <c r="EV23" s="24"/>
      <c r="EW23" s="24"/>
      <c r="EX23" s="24"/>
      <c r="EY23" s="24"/>
      <c r="EZ23" s="24"/>
      <c r="FA23" s="24"/>
      <c r="FB23" s="9"/>
    </row>
    <row r="24" spans="1:176">
      <c r="A24" s="26">
        <v>201606</v>
      </c>
      <c r="B24" s="26" t="s">
        <v>1526</v>
      </c>
      <c r="C24" s="26">
        <v>220920.09</v>
      </c>
      <c r="D24" s="26"/>
      <c r="E24" s="26"/>
      <c r="F24" s="26"/>
      <c r="G24" s="26"/>
      <c r="H24" s="26">
        <v>201608</v>
      </c>
      <c r="I24" s="372">
        <v>13291563.9</v>
      </c>
      <c r="J24" s="372">
        <v>232511.14</v>
      </c>
      <c r="K24" s="372">
        <v>6378277.2300000004</v>
      </c>
      <c r="L24" s="372">
        <v>1442388.95</v>
      </c>
      <c r="M24" s="372">
        <v>2552724.5499999998</v>
      </c>
      <c r="N24" s="372">
        <v>1482694.27</v>
      </c>
      <c r="O24" s="372">
        <v>214396.05</v>
      </c>
      <c r="P24" s="372">
        <v>988571.68</v>
      </c>
      <c r="R24" s="26">
        <v>201608</v>
      </c>
      <c r="S24" s="12">
        <f t="shared" si="0"/>
        <v>232511.14</v>
      </c>
      <c r="T24" s="12">
        <f t="shared" si="1"/>
        <v>7820666.1800000006</v>
      </c>
      <c r="U24" s="12">
        <f t="shared" si="2"/>
        <v>5238386.55</v>
      </c>
      <c r="V24" s="10">
        <f t="shared" si="3"/>
        <v>39.411363398704346</v>
      </c>
      <c r="W24" s="10">
        <f t="shared" si="4"/>
        <v>1.7493136379534691</v>
      </c>
      <c r="X24" s="10">
        <f t="shared" si="5"/>
        <v>41.160677036657816</v>
      </c>
      <c r="AF24" s="12">
        <v>2019</v>
      </c>
      <c r="AG24" s="12">
        <v>4</v>
      </c>
      <c r="AH24" s="12">
        <v>394911.33666666667</v>
      </c>
      <c r="AI24" s="12">
        <v>8980315.4000000004</v>
      </c>
      <c r="AJ24" s="12">
        <v>5544668.1466666674</v>
      </c>
      <c r="AO24" s="373">
        <v>201503</v>
      </c>
      <c r="AP24" s="374" t="s">
        <v>1521</v>
      </c>
      <c r="AQ24" s="374">
        <v>311496</v>
      </c>
      <c r="AS24" s="26">
        <v>201608</v>
      </c>
      <c r="AT24" s="374">
        <v>13056355</v>
      </c>
      <c r="AU24" s="374">
        <v>238152</v>
      </c>
      <c r="AV24" s="374">
        <v>6370212</v>
      </c>
      <c r="AW24" s="374">
        <v>1437032</v>
      </c>
      <c r="AX24" s="374">
        <v>2461810</v>
      </c>
      <c r="AY24" s="374">
        <v>1382070</v>
      </c>
      <c r="AZ24" s="374">
        <v>209240</v>
      </c>
      <c r="BA24" s="374">
        <v>957839</v>
      </c>
      <c r="BB24" s="374"/>
      <c r="BC24" s="26">
        <v>201608</v>
      </c>
      <c r="BD24" s="12">
        <f t="shared" si="6"/>
        <v>238152</v>
      </c>
      <c r="BE24" s="12">
        <f t="shared" si="7"/>
        <v>7807244</v>
      </c>
      <c r="BF24" s="12">
        <f t="shared" si="8"/>
        <v>5010959</v>
      </c>
      <c r="BG24" s="10">
        <f t="shared" si="9"/>
        <v>38.379463487320926</v>
      </c>
      <c r="BH24" s="374"/>
      <c r="BL24" s="357">
        <v>42461</v>
      </c>
      <c r="BM24" t="s">
        <v>718</v>
      </c>
      <c r="BN24" s="12">
        <v>3825.47</v>
      </c>
      <c r="BO24" s="12">
        <v>3916.33</v>
      </c>
      <c r="BP24" s="12">
        <v>1736.09</v>
      </c>
      <c r="BQ24" s="12">
        <v>42601.760000000002</v>
      </c>
      <c r="BR24" s="12">
        <v>26989.52</v>
      </c>
      <c r="BS24" s="12">
        <v>533.38</v>
      </c>
      <c r="BT24" s="12">
        <v>1845.66</v>
      </c>
      <c r="BU24" s="12">
        <f t="shared" si="28"/>
        <v>81448.210000000006</v>
      </c>
      <c r="BV24" s="26">
        <v>201604</v>
      </c>
      <c r="BW24" t="s">
        <v>718</v>
      </c>
      <c r="BX24" s="12">
        <f t="shared" si="29"/>
        <v>3825.47</v>
      </c>
      <c r="BY24" s="12">
        <f t="shared" si="30"/>
        <v>5652.42</v>
      </c>
      <c r="BZ24" s="12">
        <f t="shared" si="31"/>
        <v>71970.320000000007</v>
      </c>
      <c r="CA24" s="12">
        <f t="shared" si="32"/>
        <v>81448.210000000006</v>
      </c>
      <c r="CC24" s="26">
        <v>201604</v>
      </c>
      <c r="CD24" s="372">
        <v>13011861.1</v>
      </c>
      <c r="CE24" s="372">
        <v>345063.57</v>
      </c>
      <c r="CF24" s="377">
        <v>6318864.71</v>
      </c>
      <c r="CG24" s="377">
        <v>1445145.29</v>
      </c>
      <c r="CH24" s="372">
        <v>2156123.9</v>
      </c>
      <c r="CI24" s="372">
        <v>1491042.43</v>
      </c>
      <c r="CJ24" s="372">
        <v>229529.57</v>
      </c>
      <c r="CK24" s="372">
        <v>1026091.62</v>
      </c>
      <c r="CL24">
        <f t="shared" si="33"/>
        <v>18.613387798315561</v>
      </c>
      <c r="CM24" s="26">
        <v>201604</v>
      </c>
      <c r="CN24" s="12">
        <f t="shared" si="10"/>
        <v>345063.57</v>
      </c>
      <c r="CO24" s="12">
        <f t="shared" si="34"/>
        <v>7764010</v>
      </c>
      <c r="CP24" s="12">
        <f t="shared" si="35"/>
        <v>4902787.5199999996</v>
      </c>
      <c r="CQ24" s="12">
        <f t="shared" si="36"/>
        <v>13011861.09</v>
      </c>
      <c r="CS24"/>
      <c r="CT24" s="378">
        <f t="shared" si="11"/>
        <v>1.1086276073710128</v>
      </c>
      <c r="CU24" s="378">
        <f t="shared" si="12"/>
        <v>7.2802842860841252E-2</v>
      </c>
      <c r="CV24" s="378">
        <f t="shared" si="13"/>
        <v>0.11688005933333762</v>
      </c>
      <c r="CW24" s="378">
        <f t="shared" si="14"/>
        <v>1.4679469527571942</v>
      </c>
      <c r="CX24" s="378">
        <f t="shared" si="15"/>
        <v>0.62595357756005687</v>
      </c>
      <c r="CZ24"/>
      <c r="DA24" s="379">
        <f t="shared" si="16"/>
        <v>0.7245157754555196</v>
      </c>
      <c r="DB24" s="379">
        <f t="shared" si="17"/>
        <v>7.5879474652917764E-2</v>
      </c>
      <c r="DC24" s="379">
        <f t="shared" si="18"/>
        <v>0.10348074817133519</v>
      </c>
      <c r="DD24" s="379">
        <f t="shared" si="19"/>
        <v>1.2643038220020597</v>
      </c>
      <c r="DE24" s="379">
        <f t="shared" si="20"/>
        <v>0.54087159026072873</v>
      </c>
      <c r="DG24"/>
      <c r="DH24" s="9">
        <f t="shared" si="21"/>
        <v>0.7245157754555196</v>
      </c>
      <c r="DI24" s="9">
        <f t="shared" si="22"/>
        <v>6.4744225232826677E-2</v>
      </c>
      <c r="DJ24" s="9">
        <f t="shared" si="23"/>
        <v>0.12456809792460383</v>
      </c>
      <c r="DK24" s="9">
        <f t="shared" si="24"/>
        <v>1.7318114232674664</v>
      </c>
      <c r="DL24" s="9">
        <f t="shared" si="25"/>
        <v>1.5125659435459526</v>
      </c>
      <c r="DM24" s="9">
        <f t="shared" si="26"/>
        <v>0.26907644187195578</v>
      </c>
      <c r="DN24" s="9">
        <f t="shared" si="27"/>
        <v>0.14380002440717721</v>
      </c>
      <c r="EO24"/>
      <c r="EQ24" s="24"/>
      <c r="ER24" s="382"/>
      <c r="ES24" s="24"/>
      <c r="ET24" s="24"/>
      <c r="EU24" s="24"/>
      <c r="EV24" s="24"/>
      <c r="EW24" s="24"/>
      <c r="EX24" s="24"/>
      <c r="EY24" s="24"/>
      <c r="EZ24" s="24"/>
      <c r="FA24" s="24"/>
      <c r="FB24" s="9"/>
    </row>
    <row r="25" spans="1:176">
      <c r="A25" s="26">
        <v>201607</v>
      </c>
      <c r="B25" s="26" t="s">
        <v>1526</v>
      </c>
      <c r="C25" s="26">
        <v>218853.86</v>
      </c>
      <c r="D25" s="26"/>
      <c r="E25" s="26"/>
      <c r="F25" s="26"/>
      <c r="G25" s="26"/>
      <c r="H25" s="26">
        <v>201609</v>
      </c>
      <c r="I25" s="372">
        <v>13278703.1</v>
      </c>
      <c r="J25" s="372">
        <v>328053.55</v>
      </c>
      <c r="K25" s="372">
        <v>6398151.0499999998</v>
      </c>
      <c r="L25" s="372">
        <v>1456830.27</v>
      </c>
      <c r="M25" s="372">
        <v>2447205.0499999998</v>
      </c>
      <c r="N25" s="372">
        <v>1445327.18</v>
      </c>
      <c r="O25" s="372">
        <v>210731.36</v>
      </c>
      <c r="P25" s="372">
        <v>992404.68</v>
      </c>
      <c r="R25" s="26">
        <v>201609</v>
      </c>
      <c r="S25" s="12">
        <f t="shared" si="0"/>
        <v>328053.55</v>
      </c>
      <c r="T25" s="12">
        <f t="shared" si="1"/>
        <v>7854981.3200000003</v>
      </c>
      <c r="U25" s="12">
        <f t="shared" si="2"/>
        <v>5095668.2699999996</v>
      </c>
      <c r="V25" s="10">
        <f t="shared" si="3"/>
        <v>38.374743614833889</v>
      </c>
      <c r="W25" s="10">
        <f t="shared" si="4"/>
        <v>2.4705240227865324</v>
      </c>
      <c r="X25" s="10">
        <f t="shared" si="5"/>
        <v>40.845267637620424</v>
      </c>
      <c r="AF25" s="12">
        <v>2020</v>
      </c>
      <c r="AG25" s="12">
        <v>1</v>
      </c>
      <c r="AH25" s="12">
        <v>355523.52333333326</v>
      </c>
      <c r="AI25" s="12">
        <v>9030482.7699999996</v>
      </c>
      <c r="AJ25" s="12">
        <v>5290802.6800000006</v>
      </c>
      <c r="AO25" s="373">
        <v>201503</v>
      </c>
      <c r="AP25" s="374" t="s">
        <v>1524</v>
      </c>
      <c r="AQ25" s="374">
        <v>1973610</v>
      </c>
      <c r="AS25" s="26">
        <v>201609</v>
      </c>
      <c r="AT25" s="374">
        <v>13154403</v>
      </c>
      <c r="AU25" s="374">
        <v>351295</v>
      </c>
      <c r="AV25" s="374">
        <v>6383233</v>
      </c>
      <c r="AW25" s="374">
        <v>1456270</v>
      </c>
      <c r="AX25" s="374">
        <v>2339545</v>
      </c>
      <c r="AY25" s="374">
        <v>1411243</v>
      </c>
      <c r="AZ25" s="374">
        <v>207616</v>
      </c>
      <c r="BA25" s="374">
        <v>1005201</v>
      </c>
      <c r="BB25" s="374"/>
      <c r="BC25" s="26">
        <v>201609</v>
      </c>
      <c r="BD25" s="12">
        <f t="shared" si="6"/>
        <v>351295</v>
      </c>
      <c r="BE25" s="12">
        <f t="shared" si="7"/>
        <v>7839503</v>
      </c>
      <c r="BF25" s="12">
        <f t="shared" si="8"/>
        <v>4963605</v>
      </c>
      <c r="BG25" s="10">
        <f t="shared" si="9"/>
        <v>37.733411390847607</v>
      </c>
      <c r="BH25" s="374"/>
      <c r="BL25" s="357">
        <v>42491</v>
      </c>
      <c r="BM25" t="s">
        <v>718</v>
      </c>
      <c r="BN25" s="12">
        <v>3355</v>
      </c>
      <c r="BO25" s="12">
        <v>3661.36</v>
      </c>
      <c r="BP25" s="12">
        <v>1563.81</v>
      </c>
      <c r="BQ25" s="12">
        <v>48741.81</v>
      </c>
      <c r="BR25" s="12">
        <v>31392.95</v>
      </c>
      <c r="BS25" s="12">
        <v>594.09</v>
      </c>
      <c r="BT25" s="12">
        <v>1929.18</v>
      </c>
      <c r="BU25" s="12">
        <f t="shared" si="28"/>
        <v>91238.199999999983</v>
      </c>
      <c r="BV25" s="26">
        <v>201605</v>
      </c>
      <c r="BW25" t="s">
        <v>718</v>
      </c>
      <c r="BX25" s="12">
        <f t="shared" si="29"/>
        <v>3355</v>
      </c>
      <c r="BY25" s="12">
        <f t="shared" si="30"/>
        <v>5225.17</v>
      </c>
      <c r="BZ25" s="12">
        <f t="shared" si="31"/>
        <v>82658.029999999984</v>
      </c>
      <c r="CA25" s="12">
        <f t="shared" si="32"/>
        <v>91238.199999999983</v>
      </c>
      <c r="CC25" s="26">
        <v>201605</v>
      </c>
      <c r="CD25" s="372">
        <v>13179508.5</v>
      </c>
      <c r="CE25" s="372">
        <v>374165.59</v>
      </c>
      <c r="CF25" s="377">
        <v>6336437.7300000004</v>
      </c>
      <c r="CG25" s="377">
        <v>1451523.73</v>
      </c>
      <c r="CH25" s="372">
        <v>2234326.23</v>
      </c>
      <c r="CI25" s="372">
        <v>1530727.45</v>
      </c>
      <c r="CJ25" s="372">
        <v>225146.55</v>
      </c>
      <c r="CK25" s="372">
        <v>1027181.23</v>
      </c>
      <c r="CL25">
        <f t="shared" si="33"/>
        <v>18.638044595562235</v>
      </c>
      <c r="CM25" s="26">
        <v>201605</v>
      </c>
      <c r="CN25" s="12">
        <f t="shared" si="10"/>
        <v>374165.59</v>
      </c>
      <c r="CO25" s="12">
        <f t="shared" si="34"/>
        <v>7787961.4600000009</v>
      </c>
      <c r="CP25" s="12">
        <f t="shared" si="35"/>
        <v>5017381.459999999</v>
      </c>
      <c r="CQ25" s="12">
        <f t="shared" si="36"/>
        <v>13179508.51</v>
      </c>
      <c r="CS25"/>
      <c r="CT25" s="378">
        <f t="shared" si="11"/>
        <v>0.89666182291108054</v>
      </c>
      <c r="CU25" s="378">
        <f t="shared" si="12"/>
        <v>6.7092910344217341E-2</v>
      </c>
      <c r="CV25" s="378">
        <f t="shared" si="13"/>
        <v>0.10512174029440034</v>
      </c>
      <c r="CW25" s="378">
        <f t="shared" si="14"/>
        <v>1.6474336396180651</v>
      </c>
      <c r="CX25" s="378">
        <f t="shared" si="15"/>
        <v>0.69227315973712278</v>
      </c>
      <c r="CZ25"/>
      <c r="DA25" s="379">
        <f t="shared" si="16"/>
        <v>0.80632748724969605</v>
      </c>
      <c r="DB25" s="379">
        <f t="shared" si="17"/>
        <v>9.5438582203769648E-2</v>
      </c>
      <c r="DC25" s="379">
        <f t="shared" si="18"/>
        <v>0.12802692160985166</v>
      </c>
      <c r="DD25" s="379">
        <f t="shared" si="19"/>
        <v>1.5642420379175237</v>
      </c>
      <c r="DE25" s="379">
        <f t="shared" si="20"/>
        <v>0.6747877580755095</v>
      </c>
      <c r="DG25"/>
      <c r="DH25" s="9">
        <f t="shared" si="21"/>
        <v>0.80632748724969605</v>
      </c>
      <c r="DI25" s="9">
        <f t="shared" si="22"/>
        <v>8.1857034204611351E-2</v>
      </c>
      <c r="DJ25" s="9">
        <f t="shared" si="23"/>
        <v>0.15472706050765014</v>
      </c>
      <c r="DK25" s="9">
        <f t="shared" si="24"/>
        <v>2.0078289999755317</v>
      </c>
      <c r="DL25" s="9">
        <f t="shared" si="25"/>
        <v>2.0086913578246737</v>
      </c>
      <c r="DM25" s="9">
        <f t="shared" si="26"/>
        <v>0.3550398618144493</v>
      </c>
      <c r="DN25" s="9">
        <f t="shared" si="27"/>
        <v>0.20206658176571241</v>
      </c>
      <c r="EO25"/>
      <c r="EQ25" s="24"/>
      <c r="ER25" s="382"/>
      <c r="ES25" s="24"/>
      <c r="ET25" s="24"/>
      <c r="EU25" s="24"/>
      <c r="EV25" s="24"/>
      <c r="EW25" s="24"/>
      <c r="EX25" s="24"/>
      <c r="EY25" s="24"/>
      <c r="EZ25" s="24"/>
      <c r="FA25" s="24"/>
      <c r="FB25" s="9"/>
    </row>
    <row r="26" spans="1:176">
      <c r="A26" s="26">
        <v>201608</v>
      </c>
      <c r="B26" s="26" t="s">
        <v>1526</v>
      </c>
      <c r="C26" s="26">
        <v>214396.05</v>
      </c>
      <c r="D26" s="26"/>
      <c r="E26" s="26"/>
      <c r="F26" s="26"/>
      <c r="G26" s="26"/>
      <c r="H26" s="26">
        <v>201610</v>
      </c>
      <c r="I26" s="372">
        <v>13350805.300000001</v>
      </c>
      <c r="J26" s="372">
        <v>370275.8</v>
      </c>
      <c r="K26" s="372">
        <v>6417125.4000000004</v>
      </c>
      <c r="L26" s="372">
        <v>1473782.05</v>
      </c>
      <c r="M26" s="372">
        <v>2347004</v>
      </c>
      <c r="N26" s="372">
        <v>1518491</v>
      </c>
      <c r="O26" s="372">
        <v>206822.05</v>
      </c>
      <c r="P26" s="372">
        <v>1017304.95</v>
      </c>
      <c r="R26" s="26">
        <v>201610</v>
      </c>
      <c r="S26" s="12">
        <f t="shared" si="0"/>
        <v>370275.8</v>
      </c>
      <c r="T26" s="12">
        <f t="shared" si="1"/>
        <v>7890907.4500000002</v>
      </c>
      <c r="U26" s="12">
        <f t="shared" si="2"/>
        <v>5089622</v>
      </c>
      <c r="V26" s="10">
        <f t="shared" si="3"/>
        <v>38.122209751646963</v>
      </c>
      <c r="W26" s="10">
        <f t="shared" si="4"/>
        <v>2.7734341987595306</v>
      </c>
      <c r="X26" s="10">
        <f t="shared" si="5"/>
        <v>40.895643950406495</v>
      </c>
      <c r="Y26">
        <f>+Y14+1</f>
        <v>2016</v>
      </c>
      <c r="Z26">
        <f>+Z14</f>
        <v>4</v>
      </c>
      <c r="AA26" s="12">
        <f>+AVERAGE(S26:S28)</f>
        <v>329091.50666666665</v>
      </c>
      <c r="AB26" s="12">
        <f>+AVERAGE(T26:T28)</f>
        <v>7917669.123333334</v>
      </c>
      <c r="AC26" s="12">
        <f>+AVERAGE(U26:U28)</f>
        <v>5095915.12</v>
      </c>
      <c r="AF26" s="12">
        <v>2020</v>
      </c>
      <c r="AG26" s="12">
        <v>2</v>
      </c>
      <c r="AH26" s="12">
        <v>372334.85000000003</v>
      </c>
      <c r="AI26" s="12">
        <v>8952046.2300000004</v>
      </c>
      <c r="AJ26" s="12">
        <v>4789083.91</v>
      </c>
      <c r="AO26" s="373">
        <v>201503</v>
      </c>
      <c r="AP26" s="374" t="s">
        <v>1525</v>
      </c>
      <c r="AQ26" s="374">
        <v>1398294</v>
      </c>
      <c r="AS26" s="26">
        <v>201610</v>
      </c>
      <c r="AT26" s="374">
        <v>13222986</v>
      </c>
      <c r="AU26" s="374">
        <v>345304</v>
      </c>
      <c r="AV26" s="374">
        <v>6406568</v>
      </c>
      <c r="AW26" s="374">
        <v>1473091</v>
      </c>
      <c r="AX26" s="374">
        <v>2266080</v>
      </c>
      <c r="AY26" s="374">
        <v>1510158</v>
      </c>
      <c r="AZ26" s="374">
        <v>203754</v>
      </c>
      <c r="BA26" s="374">
        <v>1018031</v>
      </c>
      <c r="BB26" s="374"/>
      <c r="BC26" s="26">
        <v>201610</v>
      </c>
      <c r="BD26" s="12">
        <f t="shared" si="6"/>
        <v>345304</v>
      </c>
      <c r="BE26" s="12">
        <f t="shared" si="7"/>
        <v>7879659</v>
      </c>
      <c r="BF26" s="12">
        <f t="shared" si="8"/>
        <v>4998023</v>
      </c>
      <c r="BG26" s="10">
        <f t="shared" si="9"/>
        <v>37.797990559772202</v>
      </c>
      <c r="BH26" s="374"/>
      <c r="BL26" s="357">
        <v>42522</v>
      </c>
      <c r="BM26" t="s">
        <v>718</v>
      </c>
      <c r="BN26" s="12">
        <v>2453.09</v>
      </c>
      <c r="BO26" s="12">
        <v>3712.27</v>
      </c>
      <c r="BP26" s="12">
        <v>1643.81</v>
      </c>
      <c r="BQ26" s="12">
        <v>51287.27</v>
      </c>
      <c r="BR26" s="12">
        <v>34528.949999999997</v>
      </c>
      <c r="BS26" s="12">
        <v>856.36</v>
      </c>
      <c r="BT26" s="12">
        <v>2066.4</v>
      </c>
      <c r="BU26" s="12">
        <f t="shared" si="28"/>
        <v>96548.14999999998</v>
      </c>
      <c r="BV26" s="26">
        <v>201606</v>
      </c>
      <c r="BW26" t="s">
        <v>718</v>
      </c>
      <c r="BX26" s="12">
        <f t="shared" si="29"/>
        <v>2453.09</v>
      </c>
      <c r="BY26" s="12">
        <f t="shared" si="30"/>
        <v>5356.08</v>
      </c>
      <c r="BZ26" s="12">
        <f t="shared" si="31"/>
        <v>88738.98</v>
      </c>
      <c r="CA26" s="12">
        <f t="shared" si="32"/>
        <v>96548.15</v>
      </c>
      <c r="CC26" s="26">
        <v>201606</v>
      </c>
      <c r="CD26" s="372">
        <v>13282355.1</v>
      </c>
      <c r="CE26" s="372">
        <v>339469.95</v>
      </c>
      <c r="CF26" s="377">
        <v>6356690.8600000003</v>
      </c>
      <c r="CG26" s="377">
        <v>1455954.09</v>
      </c>
      <c r="CH26" s="372">
        <v>2368879</v>
      </c>
      <c r="CI26" s="372">
        <v>1515271.91</v>
      </c>
      <c r="CJ26" s="372">
        <v>220920.09</v>
      </c>
      <c r="CK26" s="372">
        <v>1025169.23</v>
      </c>
      <c r="CL26">
        <f t="shared" si="33"/>
        <v>18.635866589585646</v>
      </c>
      <c r="CM26" s="26">
        <v>201606</v>
      </c>
      <c r="CN26" s="12">
        <f t="shared" si="10"/>
        <v>339469.95</v>
      </c>
      <c r="CO26" s="12">
        <f t="shared" si="34"/>
        <v>7812644.9500000002</v>
      </c>
      <c r="CP26" s="12">
        <f t="shared" si="35"/>
        <v>5130240.2300000004</v>
      </c>
      <c r="CQ26" s="12">
        <f t="shared" si="36"/>
        <v>13282355.130000001</v>
      </c>
      <c r="CS26"/>
      <c r="CT26" s="378">
        <f t="shared" si="11"/>
        <v>0.72262360777441426</v>
      </c>
      <c r="CU26" s="378">
        <f t="shared" si="12"/>
        <v>6.8556552029156267E-2</v>
      </c>
      <c r="CV26" s="378">
        <f t="shared" si="13"/>
        <v>9.5793178773768251E-2</v>
      </c>
      <c r="CW26" s="378">
        <f t="shared" si="14"/>
        <v>1.729723678066436</v>
      </c>
      <c r="CX26" s="378">
        <f t="shared" si="15"/>
        <v>0.72689029208331357</v>
      </c>
      <c r="CZ26"/>
      <c r="DA26" s="379">
        <f t="shared" si="16"/>
        <v>2.2279114837705074</v>
      </c>
      <c r="DB26" s="379">
        <f t="shared" si="17"/>
        <v>9.7361905586148503E-2</v>
      </c>
      <c r="DC26" s="379">
        <f t="shared" si="18"/>
        <v>0.18608214170288495</v>
      </c>
      <c r="DD26" s="379">
        <f t="shared" si="19"/>
        <v>1.5871687552533968</v>
      </c>
      <c r="DE26" s="379">
        <f t="shared" si="20"/>
        <v>0.7272445214314941</v>
      </c>
      <c r="DG26"/>
      <c r="DH26" s="9">
        <f t="shared" si="21"/>
        <v>2.2279114837705074</v>
      </c>
      <c r="DI26" s="9">
        <f t="shared" si="22"/>
        <v>7.9606828638509555E-2</v>
      </c>
      <c r="DJ26" s="9">
        <f t="shared" si="23"/>
        <v>0.17488051426127041</v>
      </c>
      <c r="DK26" s="9">
        <f t="shared" si="24"/>
        <v>1.8429197945526135</v>
      </c>
      <c r="DL26" s="9">
        <f t="shared" si="25"/>
        <v>2.2801392787648256</v>
      </c>
      <c r="DM26" s="9">
        <f t="shared" si="26"/>
        <v>0.42096669433730538</v>
      </c>
      <c r="DN26" s="9">
        <f t="shared" si="27"/>
        <v>0.22325289649982957</v>
      </c>
      <c r="EO26"/>
      <c r="EQ26" s="24"/>
      <c r="ER26" s="382"/>
      <c r="ES26" s="24"/>
      <c r="ET26" s="24"/>
      <c r="EU26" s="24"/>
      <c r="EV26" s="24"/>
      <c r="EW26" s="24"/>
      <c r="EX26" s="24"/>
      <c r="EY26" s="24"/>
      <c r="EZ26" s="24"/>
      <c r="FA26" s="24"/>
      <c r="FB26" s="9"/>
    </row>
    <row r="27" spans="1:176">
      <c r="A27" s="26">
        <v>201609</v>
      </c>
      <c r="B27" s="26" t="s">
        <v>1526</v>
      </c>
      <c r="C27" s="26">
        <v>210731.36</v>
      </c>
      <c r="D27" s="26"/>
      <c r="E27" s="26"/>
      <c r="F27" s="26"/>
      <c r="G27" s="26"/>
      <c r="H27" s="26">
        <v>201611</v>
      </c>
      <c r="I27" s="372">
        <v>13327131.199999999</v>
      </c>
      <c r="J27" s="372">
        <v>318367.67</v>
      </c>
      <c r="K27" s="372">
        <v>6436077.6699999999</v>
      </c>
      <c r="L27" s="372">
        <v>1485039</v>
      </c>
      <c r="M27" s="372">
        <v>2311647.48</v>
      </c>
      <c r="N27" s="372">
        <v>1545746.95</v>
      </c>
      <c r="O27" s="372">
        <v>204932.81</v>
      </c>
      <c r="P27" s="372">
        <v>1025319.67</v>
      </c>
      <c r="R27" s="26">
        <v>201611</v>
      </c>
      <c r="S27" s="12">
        <f t="shared" si="0"/>
        <v>318367.67</v>
      </c>
      <c r="T27" s="12">
        <f t="shared" si="1"/>
        <v>7921116.6699999999</v>
      </c>
      <c r="U27" s="12">
        <f t="shared" si="2"/>
        <v>5087646.91</v>
      </c>
      <c r="V27" s="10">
        <f t="shared" si="3"/>
        <v>38.175109358869378</v>
      </c>
      <c r="W27" s="10">
        <f t="shared" si="4"/>
        <v>2.3888687311789956</v>
      </c>
      <c r="X27" s="10">
        <f t="shared" si="5"/>
        <v>40.563978090048373</v>
      </c>
      <c r="AF27" s="12">
        <v>2020</v>
      </c>
      <c r="AG27" s="12">
        <v>3</v>
      </c>
      <c r="AH27" s="12">
        <v>298791.02</v>
      </c>
      <c r="AI27" s="12">
        <v>8975053.8733333331</v>
      </c>
      <c r="AJ27" s="12">
        <v>5135870.6466666665</v>
      </c>
      <c r="AO27" s="373">
        <v>201503</v>
      </c>
      <c r="AP27" s="374" t="s">
        <v>1566</v>
      </c>
      <c r="AQ27" s="374">
        <v>210190</v>
      </c>
      <c r="AS27" s="26">
        <v>201611</v>
      </c>
      <c r="AT27" s="374">
        <v>13282529</v>
      </c>
      <c r="AU27" s="374">
        <v>301540</v>
      </c>
      <c r="AV27" s="374">
        <v>6428126</v>
      </c>
      <c r="AW27" s="374">
        <v>1483962</v>
      </c>
      <c r="AX27" s="374">
        <v>2298420</v>
      </c>
      <c r="AY27" s="374">
        <v>1542376</v>
      </c>
      <c r="AZ27" s="374">
        <v>202819</v>
      </c>
      <c r="BA27" s="374">
        <v>1025286</v>
      </c>
      <c r="BB27" s="374"/>
      <c r="BC27" s="26">
        <v>201611</v>
      </c>
      <c r="BD27" s="12">
        <f t="shared" si="6"/>
        <v>301540</v>
      </c>
      <c r="BE27" s="12">
        <f t="shared" si="7"/>
        <v>7912088</v>
      </c>
      <c r="BF27" s="12">
        <f t="shared" si="8"/>
        <v>5068901</v>
      </c>
      <c r="BG27" s="10">
        <f t="shared" si="9"/>
        <v>38.162167761877278</v>
      </c>
      <c r="BH27" s="374"/>
      <c r="BL27" s="357">
        <v>42552</v>
      </c>
      <c r="BM27" t="s">
        <v>718</v>
      </c>
      <c r="BN27" s="12">
        <v>1825.47</v>
      </c>
      <c r="BO27" s="12">
        <v>3972.52</v>
      </c>
      <c r="BP27" s="12">
        <v>1852.38</v>
      </c>
      <c r="BQ27" s="12">
        <v>51306.57</v>
      </c>
      <c r="BR27" s="12">
        <v>33810</v>
      </c>
      <c r="BS27" s="12">
        <v>744.38</v>
      </c>
      <c r="BT27" s="12">
        <v>2097.42</v>
      </c>
      <c r="BU27" s="12">
        <f t="shared" si="28"/>
        <v>95608.74</v>
      </c>
      <c r="BV27" s="26">
        <v>201607</v>
      </c>
      <c r="BW27" t="s">
        <v>718</v>
      </c>
      <c r="BX27" s="12">
        <f t="shared" si="29"/>
        <v>1825.47</v>
      </c>
      <c r="BY27" s="12">
        <f t="shared" si="30"/>
        <v>5824.9</v>
      </c>
      <c r="BZ27" s="12">
        <f t="shared" si="31"/>
        <v>87958.37000000001</v>
      </c>
      <c r="CA27" s="12">
        <f t="shared" si="32"/>
        <v>95608.74</v>
      </c>
      <c r="CC27" s="26">
        <v>201607</v>
      </c>
      <c r="CD27" s="372">
        <v>13401441.6</v>
      </c>
      <c r="CE27" s="372">
        <v>246984.67</v>
      </c>
      <c r="CF27" s="377">
        <v>6374826</v>
      </c>
      <c r="CG27" s="377">
        <v>1447000.24</v>
      </c>
      <c r="CH27" s="372">
        <v>2558773.67</v>
      </c>
      <c r="CI27" s="372">
        <v>1543732.95</v>
      </c>
      <c r="CJ27" s="372">
        <v>218853.86</v>
      </c>
      <c r="CK27" s="372">
        <v>1011270.24</v>
      </c>
      <c r="CL27">
        <f t="shared" si="33"/>
        <v>18.499519109746931</v>
      </c>
      <c r="CM27" s="26">
        <v>201607</v>
      </c>
      <c r="CN27" s="12">
        <f t="shared" si="10"/>
        <v>246984.67</v>
      </c>
      <c r="CO27" s="12">
        <f t="shared" si="34"/>
        <v>7821826.2400000002</v>
      </c>
      <c r="CP27" s="12">
        <f t="shared" si="35"/>
        <v>5332630.7200000007</v>
      </c>
      <c r="CQ27" s="12">
        <f t="shared" si="36"/>
        <v>13401441.630000001</v>
      </c>
      <c r="CS27"/>
      <c r="CT27" s="378">
        <f t="shared" si="11"/>
        <v>0.73910255239728029</v>
      </c>
      <c r="CU27" s="378">
        <f t="shared" si="12"/>
        <v>7.4469821001802258E-2</v>
      </c>
      <c r="CV27" s="378">
        <f t="shared" si="13"/>
        <v>9.4814094484710135E-2</v>
      </c>
      <c r="CW27" s="378">
        <f t="shared" si="14"/>
        <v>1.6494367342953762</v>
      </c>
      <c r="CX27" s="378">
        <f t="shared" si="15"/>
        <v>0.71342130674936954</v>
      </c>
      <c r="CZ27"/>
      <c r="DA27" s="379">
        <f t="shared" si="16"/>
        <v>1.1894867806977656</v>
      </c>
      <c r="DB27" s="379">
        <f t="shared" si="17"/>
        <v>8.3950599240107907E-2</v>
      </c>
      <c r="DC27" s="379">
        <f t="shared" si="18"/>
        <v>0.11779083815461479</v>
      </c>
      <c r="DD27" s="379">
        <f t="shared" si="19"/>
        <v>1.387519854365614</v>
      </c>
      <c r="DE27" s="379">
        <f t="shared" si="20"/>
        <v>0.62303468764949577</v>
      </c>
      <c r="DG27"/>
      <c r="DH27" s="9">
        <f t="shared" si="21"/>
        <v>1.1894867806977656</v>
      </c>
      <c r="DI27" s="9">
        <f t="shared" si="22"/>
        <v>6.7725456349710569E-2</v>
      </c>
      <c r="DJ27" s="9">
        <f t="shared" si="23"/>
        <v>0.15543121126227319</v>
      </c>
      <c r="DK27" s="9">
        <f t="shared" si="24"/>
        <v>1.6553648529609892</v>
      </c>
      <c r="DL27" s="9">
        <f t="shared" si="25"/>
        <v>1.8386165819677558</v>
      </c>
      <c r="DM27" s="9">
        <f t="shared" si="26"/>
        <v>0.2962387777853222</v>
      </c>
      <c r="DN27" s="9">
        <f t="shared" si="27"/>
        <v>0.25736048556120866</v>
      </c>
      <c r="DT27" s="209"/>
      <c r="DU27" s="209" t="s">
        <v>1540</v>
      </c>
      <c r="DV27" s="209"/>
      <c r="DW27" s="209"/>
      <c r="DX27" s="209"/>
      <c r="EO27"/>
      <c r="EQ27" s="24"/>
      <c r="ER27" s="382"/>
      <c r="ES27" s="24"/>
      <c r="ET27" s="24"/>
      <c r="EU27" s="24"/>
      <c r="EV27" s="24"/>
      <c r="EW27" s="24"/>
      <c r="EX27" s="24"/>
      <c r="EY27" s="24"/>
      <c r="EZ27" s="24"/>
      <c r="FA27" s="24"/>
      <c r="FB27" s="9"/>
    </row>
    <row r="28" spans="1:176">
      <c r="A28" s="26">
        <v>201610</v>
      </c>
      <c r="B28" s="26" t="s">
        <v>1526</v>
      </c>
      <c r="C28" s="26">
        <v>206822.05</v>
      </c>
      <c r="D28" s="26"/>
      <c r="E28" s="26"/>
      <c r="F28" s="26"/>
      <c r="G28" s="26"/>
      <c r="H28" s="26">
        <v>201612</v>
      </c>
      <c r="I28" s="372">
        <v>13350090.800000001</v>
      </c>
      <c r="J28" s="372">
        <v>298631.05</v>
      </c>
      <c r="K28" s="372">
        <v>6450769.7000000002</v>
      </c>
      <c r="L28" s="372">
        <v>1490213.55</v>
      </c>
      <c r="M28" s="372">
        <v>2300912.5499999998</v>
      </c>
      <c r="N28" s="372">
        <v>1579706.35</v>
      </c>
      <c r="O28" s="372">
        <v>203437.85</v>
      </c>
      <c r="P28" s="372">
        <v>1026419.7</v>
      </c>
      <c r="R28" s="26">
        <v>201612</v>
      </c>
      <c r="S28" s="12">
        <f t="shared" si="0"/>
        <v>298631.05</v>
      </c>
      <c r="T28" s="12">
        <f t="shared" si="1"/>
        <v>7940983.25</v>
      </c>
      <c r="U28" s="12">
        <f t="shared" si="2"/>
        <v>5110476.45</v>
      </c>
      <c r="V28" s="10">
        <f t="shared" si="3"/>
        <v>38.280462107418771</v>
      </c>
      <c r="W28" s="10">
        <f t="shared" si="4"/>
        <v>2.2369214897025267</v>
      </c>
      <c r="X28" s="10">
        <f t="shared" si="5"/>
        <v>40.517383597121295</v>
      </c>
      <c r="AF28" s="12">
        <v>2020</v>
      </c>
      <c r="AG28" s="12">
        <v>4</v>
      </c>
      <c r="AH28" s="12">
        <v>338564.33</v>
      </c>
      <c r="AI28" s="12">
        <v>9016766.3800000008</v>
      </c>
      <c r="AJ28" s="12">
        <v>5201213.0100000007</v>
      </c>
      <c r="AO28" s="373">
        <v>201503</v>
      </c>
      <c r="AP28" s="374" t="s">
        <v>1567</v>
      </c>
      <c r="AQ28" s="374">
        <v>1009413</v>
      </c>
      <c r="AS28" s="26">
        <v>201612</v>
      </c>
      <c r="AT28" s="374">
        <v>13242454</v>
      </c>
      <c r="AU28" s="374">
        <v>289221</v>
      </c>
      <c r="AV28" s="374">
        <v>6445293</v>
      </c>
      <c r="AW28" s="374">
        <v>1488214</v>
      </c>
      <c r="AX28" s="374">
        <v>2235839</v>
      </c>
      <c r="AY28" s="374">
        <v>1553800</v>
      </c>
      <c r="AZ28" s="374">
        <v>206809</v>
      </c>
      <c r="BA28" s="374">
        <v>1023278</v>
      </c>
      <c r="BB28" s="374"/>
      <c r="BC28" s="26">
        <v>201612</v>
      </c>
      <c r="BD28" s="12">
        <f t="shared" si="6"/>
        <v>289221</v>
      </c>
      <c r="BE28" s="12">
        <f t="shared" si="7"/>
        <v>7933507</v>
      </c>
      <c r="BF28" s="12">
        <f t="shared" si="8"/>
        <v>5019726</v>
      </c>
      <c r="BG28" s="10">
        <f t="shared" si="9"/>
        <v>37.906312530894951</v>
      </c>
      <c r="BH28" s="374"/>
      <c r="BL28" s="357">
        <v>42583</v>
      </c>
      <c r="BM28" t="s">
        <v>718</v>
      </c>
      <c r="BN28" s="12">
        <v>1983</v>
      </c>
      <c r="BO28" s="12">
        <v>2872.68</v>
      </c>
      <c r="BP28" s="12">
        <v>1275.27</v>
      </c>
      <c r="BQ28" s="12">
        <v>42809.45</v>
      </c>
      <c r="BR28" s="12">
        <v>24715.54</v>
      </c>
      <c r="BS28" s="12">
        <v>376.13</v>
      </c>
      <c r="BT28" s="12">
        <v>1172.4000000000001</v>
      </c>
      <c r="BU28" s="12">
        <f t="shared" si="28"/>
        <v>75204.47</v>
      </c>
      <c r="BV28" s="26">
        <v>201608</v>
      </c>
      <c r="BW28" t="s">
        <v>718</v>
      </c>
      <c r="BX28" s="12">
        <f t="shared" si="29"/>
        <v>1983</v>
      </c>
      <c r="BY28" s="12">
        <f t="shared" si="30"/>
        <v>4147.95</v>
      </c>
      <c r="BZ28" s="12">
        <f t="shared" si="31"/>
        <v>69073.51999999999</v>
      </c>
      <c r="CA28" s="12">
        <f t="shared" si="32"/>
        <v>75204.469999999987</v>
      </c>
      <c r="CC28" s="26">
        <v>201608</v>
      </c>
      <c r="CD28" s="372">
        <v>13291563.9</v>
      </c>
      <c r="CE28" s="372">
        <v>232511.14</v>
      </c>
      <c r="CF28" s="377">
        <v>6378277.2300000004</v>
      </c>
      <c r="CG28" s="377">
        <v>1442388.95</v>
      </c>
      <c r="CH28" s="372">
        <v>2552724.5499999998</v>
      </c>
      <c r="CI28" s="372">
        <v>1482694.27</v>
      </c>
      <c r="CJ28" s="372">
        <v>214396.05</v>
      </c>
      <c r="CK28" s="372">
        <v>988571.68</v>
      </c>
      <c r="CL28">
        <f t="shared" si="33"/>
        <v>18.443300312301524</v>
      </c>
      <c r="CM28" s="26">
        <v>201608</v>
      </c>
      <c r="CN28" s="12">
        <f t="shared" si="10"/>
        <v>232511.14</v>
      </c>
      <c r="CO28" s="12">
        <f t="shared" si="34"/>
        <v>7820666.1800000006</v>
      </c>
      <c r="CP28" s="12">
        <f t="shared" si="35"/>
        <v>5238386.55</v>
      </c>
      <c r="CQ28" s="12">
        <f t="shared" si="36"/>
        <v>13291563.870000001</v>
      </c>
      <c r="CS28"/>
      <c r="CT28" s="378">
        <f t="shared" si="11"/>
        <v>0.85286236177759045</v>
      </c>
      <c r="CU28" s="378">
        <f t="shared" si="12"/>
        <v>5.303832057948802E-2</v>
      </c>
      <c r="CV28" s="378">
        <f t="shared" si="13"/>
        <v>7.6130820872077856E-2</v>
      </c>
      <c r="CW28" s="378">
        <f t="shared" si="14"/>
        <v>1.3186029580043113</v>
      </c>
      <c r="CX28" s="378">
        <f t="shared" si="15"/>
        <v>0.56580603107014205</v>
      </c>
      <c r="CZ28"/>
      <c r="DA28" s="379">
        <f t="shared" si="16"/>
        <v>0.92847594313115489</v>
      </c>
      <c r="DB28" s="379">
        <f t="shared" si="17"/>
        <v>8.480786479496559E-2</v>
      </c>
      <c r="DC28" s="379">
        <f t="shared" si="18"/>
        <v>0.10916622906299051</v>
      </c>
      <c r="DD28" s="379">
        <f t="shared" si="19"/>
        <v>1.5440552015009279</v>
      </c>
      <c r="DE28" s="379">
        <f t="shared" si="20"/>
        <v>0.67467553763483512</v>
      </c>
      <c r="DG28"/>
      <c r="DH28" s="9">
        <f t="shared" si="21"/>
        <v>0.92847594313115489</v>
      </c>
      <c r="DI28" s="9">
        <f t="shared" si="22"/>
        <v>6.9120231702440443E-2</v>
      </c>
      <c r="DJ28" s="9">
        <f t="shared" si="23"/>
        <v>0.15417894043073474</v>
      </c>
      <c r="DK28" s="9">
        <f t="shared" si="24"/>
        <v>1.8442698801952606</v>
      </c>
      <c r="DL28" s="9">
        <f t="shared" si="25"/>
        <v>2.0152502511525858</v>
      </c>
      <c r="DM28" s="9">
        <f t="shared" si="26"/>
        <v>0.31776238414840202</v>
      </c>
      <c r="DN28" s="9">
        <f t="shared" si="27"/>
        <v>0.3280672576013911</v>
      </c>
      <c r="DT28" s="209"/>
      <c r="DU28" s="209"/>
      <c r="DV28" s="209"/>
      <c r="DW28" s="209"/>
      <c r="DX28" s="209"/>
      <c r="EO28"/>
      <c r="EQ28" s="24"/>
      <c r="ER28" s="382"/>
      <c r="ES28" s="24"/>
      <c r="ET28" s="24"/>
      <c r="EU28" s="24"/>
      <c r="EV28" s="24"/>
      <c r="EW28" s="24"/>
      <c r="EX28" s="24"/>
      <c r="EY28" s="24"/>
      <c r="EZ28" s="24"/>
      <c r="FA28" s="24"/>
      <c r="FB28" s="9"/>
    </row>
    <row r="29" spans="1:176">
      <c r="A29" s="26">
        <v>201611</v>
      </c>
      <c r="B29" s="26" t="s">
        <v>1526</v>
      </c>
      <c r="C29" s="26">
        <v>204932.81</v>
      </c>
      <c r="D29" s="26"/>
      <c r="E29" s="26"/>
      <c r="F29" s="26"/>
      <c r="G29" s="26"/>
      <c r="H29" s="26">
        <v>201701</v>
      </c>
      <c r="I29" s="372">
        <v>13199084.9</v>
      </c>
      <c r="J29" s="372">
        <v>289824.38</v>
      </c>
      <c r="K29" s="372">
        <v>6461655.29</v>
      </c>
      <c r="L29" s="372">
        <v>1491822.24</v>
      </c>
      <c r="M29" s="372">
        <v>2231987.19</v>
      </c>
      <c r="N29" s="372">
        <v>1497284.67</v>
      </c>
      <c r="O29" s="372">
        <v>206151.67</v>
      </c>
      <c r="P29" s="372">
        <v>1020359.48</v>
      </c>
      <c r="R29" s="26">
        <v>201701</v>
      </c>
      <c r="S29" s="12">
        <f t="shared" si="0"/>
        <v>289824.38</v>
      </c>
      <c r="T29" s="12">
        <f t="shared" si="1"/>
        <v>7953477.5300000003</v>
      </c>
      <c r="U29" s="12">
        <f t="shared" si="2"/>
        <v>4955783.01</v>
      </c>
      <c r="V29" s="10">
        <f t="shared" si="3"/>
        <v>37.546413615386321</v>
      </c>
      <c r="W29" s="10">
        <f t="shared" si="4"/>
        <v>2.1957914673311936</v>
      </c>
      <c r="X29" s="10">
        <f t="shared" si="5"/>
        <v>39.742205082717511</v>
      </c>
      <c r="Y29">
        <f>+Y17+1</f>
        <v>2017</v>
      </c>
      <c r="Z29">
        <f>+Z17</f>
        <v>1</v>
      </c>
      <c r="AA29" s="12">
        <f>+AVERAGE(S29:S31)</f>
        <v>306819.24666666664</v>
      </c>
      <c r="AB29" s="12">
        <f>+AVERAGE(T29:T31)</f>
        <v>7985519.3700000001</v>
      </c>
      <c r="AC29" s="12">
        <f>+AVERAGE(U29:U31)</f>
        <v>5017880.6166666672</v>
      </c>
      <c r="AF29" s="12">
        <v>2021</v>
      </c>
      <c r="AG29" s="12">
        <v>1</v>
      </c>
      <c r="AH29" s="12">
        <v>318465.90333333332</v>
      </c>
      <c r="AI29" s="12">
        <v>9040593.7333333325</v>
      </c>
      <c r="AJ29" s="12">
        <v>5035544.95</v>
      </c>
      <c r="AO29" s="373">
        <v>201504</v>
      </c>
      <c r="AP29" s="374" t="s">
        <v>1520</v>
      </c>
      <c r="AQ29" s="374">
        <v>12559511</v>
      </c>
      <c r="AS29" s="26">
        <v>201701</v>
      </c>
      <c r="AT29" s="374">
        <v>13148485</v>
      </c>
      <c r="AU29" s="374">
        <v>291374</v>
      </c>
      <c r="AV29" s="374">
        <v>6453738</v>
      </c>
      <c r="AW29" s="374">
        <v>1489344</v>
      </c>
      <c r="AX29" s="374">
        <v>2217445</v>
      </c>
      <c r="AY29" s="374">
        <v>1472082</v>
      </c>
      <c r="AZ29" s="374">
        <v>204495</v>
      </c>
      <c r="BA29" s="374">
        <v>1020007</v>
      </c>
      <c r="BB29" s="374"/>
      <c r="BC29" s="26">
        <v>201701</v>
      </c>
      <c r="BD29" s="12">
        <f t="shared" si="6"/>
        <v>291374</v>
      </c>
      <c r="BE29" s="12">
        <f t="shared" si="7"/>
        <v>7943082</v>
      </c>
      <c r="BF29" s="12">
        <f t="shared" si="8"/>
        <v>4914029</v>
      </c>
      <c r="BG29" s="10">
        <f t="shared" si="9"/>
        <v>37.373347575785345</v>
      </c>
      <c r="BH29" s="374"/>
      <c r="BL29" s="357">
        <v>42614</v>
      </c>
      <c r="BM29" t="s">
        <v>718</v>
      </c>
      <c r="BN29" s="12">
        <v>7910.04</v>
      </c>
      <c r="BO29" s="12">
        <v>4095</v>
      </c>
      <c r="BP29" s="12">
        <v>2295.59</v>
      </c>
      <c r="BQ29" s="12">
        <v>49337.22</v>
      </c>
      <c r="BR29" s="12">
        <v>35668.720000000001</v>
      </c>
      <c r="BS29" s="12">
        <v>836.77</v>
      </c>
      <c r="BT29" s="12">
        <v>4849.04</v>
      </c>
      <c r="BU29" s="12">
        <f t="shared" si="28"/>
        <v>104992.38</v>
      </c>
      <c r="BV29" s="26">
        <v>201609</v>
      </c>
      <c r="BW29" t="s">
        <v>718</v>
      </c>
      <c r="BX29" s="12">
        <f t="shared" si="29"/>
        <v>7910.04</v>
      </c>
      <c r="BY29" s="12">
        <f t="shared" si="30"/>
        <v>6390.59</v>
      </c>
      <c r="BZ29" s="12">
        <f t="shared" si="31"/>
        <v>90691.75</v>
      </c>
      <c r="CA29" s="12">
        <f t="shared" si="32"/>
        <v>104992.38</v>
      </c>
      <c r="CC29" s="26">
        <v>201609</v>
      </c>
      <c r="CD29" s="372">
        <v>13278703.1</v>
      </c>
      <c r="CE29" s="372">
        <v>328053.55</v>
      </c>
      <c r="CF29" s="377">
        <v>6398151.0499999998</v>
      </c>
      <c r="CG29" s="377">
        <v>1456830.27</v>
      </c>
      <c r="CH29" s="372">
        <v>2447205.0499999998</v>
      </c>
      <c r="CI29" s="372">
        <v>1445327.18</v>
      </c>
      <c r="CJ29" s="372">
        <v>210731.36</v>
      </c>
      <c r="CK29" s="372">
        <v>992404.68</v>
      </c>
      <c r="CL29">
        <f t="shared" si="33"/>
        <v>18.546578415033075</v>
      </c>
      <c r="CM29" s="26">
        <v>201609</v>
      </c>
      <c r="CN29" s="12">
        <f t="shared" si="10"/>
        <v>328053.55</v>
      </c>
      <c r="CO29" s="12">
        <f t="shared" si="34"/>
        <v>7854981.3200000003</v>
      </c>
      <c r="CP29" s="12">
        <f t="shared" si="35"/>
        <v>5095668.2699999996</v>
      </c>
      <c r="CQ29" s="12">
        <f t="shared" si="36"/>
        <v>13278703.140000001</v>
      </c>
      <c r="CS29"/>
      <c r="CT29" s="378">
        <f t="shared" si="11"/>
        <v>2.4112039025335958</v>
      </c>
      <c r="CU29" s="378">
        <f t="shared" si="12"/>
        <v>8.1357163558474249E-2</v>
      </c>
      <c r="CV29" s="378">
        <f t="shared" si="13"/>
        <v>0.17475948993481438</v>
      </c>
      <c r="CW29" s="378">
        <f t="shared" si="14"/>
        <v>1.7797812807779188</v>
      </c>
      <c r="CX29" s="378">
        <f t="shared" si="15"/>
        <v>0.79068248527770013</v>
      </c>
      <c r="CZ29"/>
      <c r="DA29" s="379">
        <f t="shared" si="16"/>
        <v>0.88613581532649166</v>
      </c>
      <c r="DB29" s="379">
        <f t="shared" si="17"/>
        <v>9.3819955767889707E-2</v>
      </c>
      <c r="DC29" s="379">
        <f t="shared" si="18"/>
        <v>0.12558348049664367</v>
      </c>
      <c r="DD29" s="379">
        <f t="shared" si="19"/>
        <v>1.7712911284156256</v>
      </c>
      <c r="DE29" s="379">
        <f t="shared" si="20"/>
        <v>0.75711956913286316</v>
      </c>
      <c r="DG29"/>
      <c r="DH29" s="9">
        <f t="shared" si="21"/>
        <v>0.88613581532649166</v>
      </c>
      <c r="DI29" s="9">
        <f t="shared" si="22"/>
        <v>7.7121655325721017E-2</v>
      </c>
      <c r="DJ29" s="9">
        <f t="shared" si="23"/>
        <v>0.16715605449356841</v>
      </c>
      <c r="DK29" s="9">
        <f t="shared" si="24"/>
        <v>2.1742072655497342</v>
      </c>
      <c r="DL29" s="9">
        <f t="shared" si="25"/>
        <v>2.3237139980997243</v>
      </c>
      <c r="DM29" s="9">
        <f t="shared" si="26"/>
        <v>0.37466658972826827</v>
      </c>
      <c r="DN29" s="9">
        <f t="shared" si="27"/>
        <v>0.26974882867339967</v>
      </c>
      <c r="DT29" s="209"/>
      <c r="DU29" s="26" t="s">
        <v>1556</v>
      </c>
      <c r="DV29" s="26" t="s">
        <v>1557</v>
      </c>
      <c r="DW29" s="26" t="s">
        <v>1558</v>
      </c>
      <c r="DX29" s="26" t="s">
        <v>1559</v>
      </c>
      <c r="DY29" s="26" t="s">
        <v>1560</v>
      </c>
      <c r="DZ29" s="26" t="s">
        <v>1561</v>
      </c>
      <c r="EA29" s="26" t="s">
        <v>1562</v>
      </c>
      <c r="EB29" s="26" t="s">
        <v>1563</v>
      </c>
      <c r="EO29"/>
      <c r="EQ29" s="24"/>
      <c r="ER29" s="382"/>
      <c r="ES29" s="24"/>
      <c r="ET29" s="24"/>
      <c r="EU29" s="24"/>
      <c r="EV29" s="24"/>
      <c r="EW29" s="24"/>
      <c r="EX29" s="24"/>
      <c r="EY29" s="24"/>
      <c r="EZ29" s="24"/>
      <c r="FA29" s="24"/>
      <c r="FB29" s="9"/>
    </row>
    <row r="30" spans="1:176">
      <c r="A30" s="26">
        <v>201612</v>
      </c>
      <c r="B30" s="26" t="s">
        <v>1526</v>
      </c>
      <c r="C30" s="26">
        <v>203437.85</v>
      </c>
      <c r="D30" s="26"/>
      <c r="E30" s="26"/>
      <c r="F30" s="26"/>
      <c r="G30" s="26"/>
      <c r="H30" s="26">
        <v>201702</v>
      </c>
      <c r="I30" s="372">
        <v>13291252</v>
      </c>
      <c r="J30" s="372">
        <v>302404.75</v>
      </c>
      <c r="K30" s="372">
        <v>6483784.5999999996</v>
      </c>
      <c r="L30" s="372">
        <v>1499365.2</v>
      </c>
      <c r="M30" s="372">
        <v>2264541.1</v>
      </c>
      <c r="N30" s="372">
        <v>1509015.95</v>
      </c>
      <c r="O30" s="372">
        <v>204353.95</v>
      </c>
      <c r="P30" s="372">
        <v>1027786.45</v>
      </c>
      <c r="R30" s="26">
        <v>201702</v>
      </c>
      <c r="S30" s="12">
        <f t="shared" si="0"/>
        <v>302404.75</v>
      </c>
      <c r="T30" s="12">
        <f t="shared" si="1"/>
        <v>7983149.7999999998</v>
      </c>
      <c r="U30" s="12">
        <f t="shared" si="2"/>
        <v>5005697.45</v>
      </c>
      <c r="V30" s="10">
        <f t="shared" si="3"/>
        <v>37.66159463382381</v>
      </c>
      <c r="W30" s="10">
        <f t="shared" si="4"/>
        <v>2.2752164355923732</v>
      </c>
      <c r="X30" s="10">
        <f t="shared" si="5"/>
        <v>39.93681106941618</v>
      </c>
      <c r="AF30" s="12">
        <v>2021</v>
      </c>
      <c r="AG30" s="12">
        <v>2</v>
      </c>
      <c r="AH30" s="12">
        <v>379643.83333333331</v>
      </c>
      <c r="AI30" s="12">
        <v>9157607.4433333334</v>
      </c>
      <c r="AJ30" s="12">
        <v>5215364.083333333</v>
      </c>
      <c r="AO30" s="373">
        <v>201504</v>
      </c>
      <c r="AP30" s="374" t="s">
        <v>1522</v>
      </c>
      <c r="AQ30" s="374">
        <v>6160953</v>
      </c>
      <c r="AS30" s="26">
        <v>201702</v>
      </c>
      <c r="AT30" s="374">
        <v>13281638</v>
      </c>
      <c r="AU30" s="374">
        <v>307440</v>
      </c>
      <c r="AV30" s="374">
        <v>6477893</v>
      </c>
      <c r="AW30" s="374">
        <v>1497513</v>
      </c>
      <c r="AX30" s="374">
        <v>2262410</v>
      </c>
      <c r="AY30" s="374">
        <v>1505506</v>
      </c>
      <c r="AZ30" s="374">
        <v>202834</v>
      </c>
      <c r="BA30" s="374">
        <v>1028042</v>
      </c>
      <c r="BB30" s="374"/>
      <c r="BC30" s="26">
        <v>201702</v>
      </c>
      <c r="BD30" s="12">
        <f t="shared" si="6"/>
        <v>307440</v>
      </c>
      <c r="BE30" s="12">
        <f t="shared" si="7"/>
        <v>7975406</v>
      </c>
      <c r="BF30" s="12">
        <f t="shared" si="8"/>
        <v>4998792</v>
      </c>
      <c r="BG30" s="10">
        <f t="shared" si="9"/>
        <v>37.636863766351709</v>
      </c>
      <c r="BH30" s="374"/>
      <c r="BL30" s="357">
        <v>42644</v>
      </c>
      <c r="BM30" t="s">
        <v>718</v>
      </c>
      <c r="BN30" s="12">
        <v>4403.3999999999996</v>
      </c>
      <c r="BO30" s="12">
        <v>4078.25</v>
      </c>
      <c r="BP30" s="12">
        <v>2104.1</v>
      </c>
      <c r="BQ30" s="12">
        <v>50950.95</v>
      </c>
      <c r="BR30" s="12">
        <v>37141.550000000003</v>
      </c>
      <c r="BS30" s="12">
        <v>680.9</v>
      </c>
      <c r="BT30" s="12">
        <v>2667.6</v>
      </c>
      <c r="BU30" s="12">
        <f t="shared" si="28"/>
        <v>102026.75</v>
      </c>
      <c r="BV30" s="26">
        <v>201610</v>
      </c>
      <c r="BW30" t="s">
        <v>718</v>
      </c>
      <c r="BX30" s="12">
        <f t="shared" si="29"/>
        <v>4403.3999999999996</v>
      </c>
      <c r="BY30" s="12">
        <f t="shared" si="30"/>
        <v>6182.35</v>
      </c>
      <c r="BZ30" s="12">
        <f t="shared" si="31"/>
        <v>91441</v>
      </c>
      <c r="CA30" s="12">
        <f t="shared" si="32"/>
        <v>102026.75</v>
      </c>
      <c r="CC30" s="26">
        <v>201610</v>
      </c>
      <c r="CD30" s="372">
        <v>13350805.300000001</v>
      </c>
      <c r="CE30" s="372">
        <v>370275.8</v>
      </c>
      <c r="CF30" s="377">
        <v>6417125.4000000004</v>
      </c>
      <c r="CG30" s="377">
        <v>1473782.05</v>
      </c>
      <c r="CH30" s="372">
        <v>2347004</v>
      </c>
      <c r="CI30" s="372">
        <v>1518491</v>
      </c>
      <c r="CJ30" s="372">
        <v>206822.05</v>
      </c>
      <c r="CK30" s="372">
        <v>1017304.95</v>
      </c>
      <c r="CL30">
        <f t="shared" si="33"/>
        <v>18.676965346995676</v>
      </c>
      <c r="CM30" s="26">
        <v>201610</v>
      </c>
      <c r="CN30" s="12">
        <f t="shared" si="10"/>
        <v>370275.8</v>
      </c>
      <c r="CO30" s="12">
        <f t="shared" si="34"/>
        <v>7890907.4500000002</v>
      </c>
      <c r="CP30" s="12">
        <f t="shared" si="35"/>
        <v>5089622</v>
      </c>
      <c r="CQ30" s="12">
        <f t="shared" si="36"/>
        <v>13350805.25</v>
      </c>
      <c r="CS30"/>
      <c r="CT30" s="378">
        <f t="shared" si="11"/>
        <v>1.1892216558576065</v>
      </c>
      <c r="CU30" s="378">
        <f t="shared" si="12"/>
        <v>7.8347769748585774E-2</v>
      </c>
      <c r="CV30" s="378">
        <f t="shared" si="13"/>
        <v>0.12813842375424853</v>
      </c>
      <c r="CW30" s="378">
        <f t="shared" si="14"/>
        <v>1.7966167232065562</v>
      </c>
      <c r="CX30" s="378">
        <f t="shared" si="15"/>
        <v>0.76419922311427624</v>
      </c>
      <c r="CZ30"/>
      <c r="DA30" s="379">
        <f t="shared" si="16"/>
        <v>1.3124676254834911</v>
      </c>
      <c r="DB30" s="379">
        <f t="shared" si="17"/>
        <v>8.9745064745373471E-2</v>
      </c>
      <c r="DC30" s="379">
        <f t="shared" si="18"/>
        <v>0.14454890587253347</v>
      </c>
      <c r="DD30" s="379">
        <f t="shared" si="19"/>
        <v>1.7017344313585567</v>
      </c>
      <c r="DE30" s="379">
        <f t="shared" si="20"/>
        <v>0.73818244034381375</v>
      </c>
      <c r="DG30"/>
      <c r="DH30" s="9">
        <f t="shared" si="21"/>
        <v>1.3124676254834911</v>
      </c>
      <c r="DI30" s="9">
        <f t="shared" si="22"/>
        <v>7.515358824061627E-2</v>
      </c>
      <c r="DJ30" s="9">
        <f t="shared" si="23"/>
        <v>0.15327910934998834</v>
      </c>
      <c r="DK30" s="9">
        <f t="shared" si="24"/>
        <v>2.2546148195742317</v>
      </c>
      <c r="DL30" s="9">
        <f t="shared" si="25"/>
        <v>2.0376841219342094</v>
      </c>
      <c r="DM30" s="9">
        <f t="shared" si="26"/>
        <v>0.36144598702120978</v>
      </c>
      <c r="DN30" s="9">
        <f t="shared" si="27"/>
        <v>0.19722208173665132</v>
      </c>
      <c r="DT30" s="221" t="s">
        <v>713</v>
      </c>
      <c r="DU30" s="9">
        <v>1.0826071349788469</v>
      </c>
      <c r="DV30" s="9">
        <v>0.14182038377427911</v>
      </c>
      <c r="DW30" s="9">
        <v>1.6078342762424005</v>
      </c>
      <c r="DX30" s="9">
        <v>0.70212182588611838</v>
      </c>
      <c r="DY30" s="379">
        <v>0.93133775918233763</v>
      </c>
      <c r="DZ30" s="379">
        <v>0.14061383496163102</v>
      </c>
      <c r="EA30" s="379">
        <v>1.5514064869968887</v>
      </c>
      <c r="EB30" s="9">
        <v>0.65512655415256904</v>
      </c>
      <c r="EO30"/>
      <c r="EQ30" s="24"/>
      <c r="ER30" s="382"/>
      <c r="ES30" s="24"/>
      <c r="ET30" s="24"/>
      <c r="EU30" s="24"/>
      <c r="EV30" s="24"/>
      <c r="EW30" s="24"/>
      <c r="EX30" s="24"/>
      <c r="EY30" s="24"/>
      <c r="EZ30" s="24"/>
      <c r="FA30" s="24"/>
      <c r="FB30" s="9"/>
    </row>
    <row r="31" spans="1:176">
      <c r="A31" s="26">
        <v>201701</v>
      </c>
      <c r="B31" s="26" t="s">
        <v>1526</v>
      </c>
      <c r="C31" s="26">
        <v>206151.67</v>
      </c>
      <c r="D31" s="26"/>
      <c r="E31" s="26"/>
      <c r="F31" s="26"/>
      <c r="G31" s="26"/>
      <c r="H31" s="26">
        <v>201703</v>
      </c>
      <c r="I31" s="372">
        <v>13440320.800000001</v>
      </c>
      <c r="J31" s="372">
        <v>328228.61</v>
      </c>
      <c r="K31" s="372">
        <v>6509634.9100000001</v>
      </c>
      <c r="L31" s="372">
        <v>1510295.87</v>
      </c>
      <c r="M31" s="372">
        <v>2321769.87</v>
      </c>
      <c r="N31" s="372">
        <v>1539857.22</v>
      </c>
      <c r="O31" s="372">
        <v>196899.52</v>
      </c>
      <c r="P31" s="372">
        <v>1033634.78</v>
      </c>
      <c r="R31" s="26">
        <v>201703</v>
      </c>
      <c r="S31" s="12">
        <f t="shared" si="0"/>
        <v>328228.61</v>
      </c>
      <c r="T31" s="12">
        <f t="shared" si="1"/>
        <v>8019930.7800000003</v>
      </c>
      <c r="U31" s="12">
        <f t="shared" si="2"/>
        <v>5092161.3899999997</v>
      </c>
      <c r="V31" s="10">
        <f t="shared" si="3"/>
        <v>37.887201248946376</v>
      </c>
      <c r="W31" s="10">
        <f t="shared" si="4"/>
        <v>2.4421188666865747</v>
      </c>
      <c r="X31" s="10">
        <f t="shared" si="5"/>
        <v>40.329320115632953</v>
      </c>
      <c r="AF31" s="12">
        <v>2021</v>
      </c>
      <c r="AG31" s="12">
        <v>3</v>
      </c>
      <c r="AH31" s="12">
        <v>333423.30333333334</v>
      </c>
      <c r="AI31" s="12">
        <v>9180890.209999999</v>
      </c>
      <c r="AJ31" s="12">
        <v>5550048.4733333336</v>
      </c>
      <c r="AO31" s="373">
        <v>201504</v>
      </c>
      <c r="AP31" s="374" t="s">
        <v>1523</v>
      </c>
      <c r="AQ31" s="374">
        <v>1392793</v>
      </c>
      <c r="AS31" s="26">
        <v>201703</v>
      </c>
      <c r="AT31" s="374">
        <v>13387750</v>
      </c>
      <c r="AU31" s="374">
        <v>337576</v>
      </c>
      <c r="AV31" s="374">
        <v>6490448</v>
      </c>
      <c r="AW31" s="374">
        <v>1504969</v>
      </c>
      <c r="AX31" s="374">
        <v>2307716</v>
      </c>
      <c r="AY31" s="374">
        <v>1526399</v>
      </c>
      <c r="AZ31" s="374">
        <v>188620</v>
      </c>
      <c r="BA31" s="374">
        <v>1032022</v>
      </c>
      <c r="BB31" s="374"/>
      <c r="BC31" s="26">
        <v>201703</v>
      </c>
      <c r="BD31" s="12">
        <f t="shared" si="6"/>
        <v>337576</v>
      </c>
      <c r="BE31" s="12">
        <f t="shared" si="7"/>
        <v>7995417</v>
      </c>
      <c r="BF31" s="12">
        <f t="shared" si="8"/>
        <v>5054757</v>
      </c>
      <c r="BG31" s="10">
        <f t="shared" si="9"/>
        <v>37.756583443819906</v>
      </c>
      <c r="BH31" s="374"/>
      <c r="BL31" s="357">
        <v>42675</v>
      </c>
      <c r="BM31" t="s">
        <v>718</v>
      </c>
      <c r="BN31" s="12">
        <v>2238.52</v>
      </c>
      <c r="BO31" s="12">
        <v>3653.29</v>
      </c>
      <c r="BP31" s="12">
        <v>1710.95</v>
      </c>
      <c r="BQ31" s="12">
        <v>45211.71</v>
      </c>
      <c r="BR31" s="12">
        <v>28144.71</v>
      </c>
      <c r="BS31" s="12">
        <v>734.38</v>
      </c>
      <c r="BT31" s="12">
        <v>1983.04</v>
      </c>
      <c r="BU31" s="12">
        <f t="shared" si="28"/>
        <v>83676.599999999991</v>
      </c>
      <c r="BV31" s="26">
        <v>201611</v>
      </c>
      <c r="BW31" t="s">
        <v>718</v>
      </c>
      <c r="BX31" s="12">
        <f t="shared" si="29"/>
        <v>2238.52</v>
      </c>
      <c r="BY31" s="12">
        <f t="shared" si="30"/>
        <v>5364.24</v>
      </c>
      <c r="BZ31" s="12">
        <f t="shared" si="31"/>
        <v>76073.84</v>
      </c>
      <c r="CA31" s="12">
        <f t="shared" si="32"/>
        <v>83676.599999999991</v>
      </c>
      <c r="CC31" s="26">
        <v>201611</v>
      </c>
      <c r="CD31" s="372">
        <v>13327131.199999999</v>
      </c>
      <c r="CE31" s="372">
        <v>318367.67</v>
      </c>
      <c r="CF31" s="377">
        <v>6436077.6699999999</v>
      </c>
      <c r="CG31" s="377">
        <v>1485039</v>
      </c>
      <c r="CH31" s="372">
        <v>2311647.48</v>
      </c>
      <c r="CI31" s="372">
        <v>1545746.95</v>
      </c>
      <c r="CJ31" s="372">
        <v>204932.81</v>
      </c>
      <c r="CK31" s="372">
        <v>1025319.67</v>
      </c>
      <c r="CL31">
        <f t="shared" si="33"/>
        <v>18.747849095877537</v>
      </c>
      <c r="CM31" s="26">
        <v>201611</v>
      </c>
      <c r="CN31" s="12">
        <f t="shared" si="10"/>
        <v>318367.67</v>
      </c>
      <c r="CO31" s="12">
        <f t="shared" si="34"/>
        <v>7921116.6699999999</v>
      </c>
      <c r="CP31" s="12">
        <f t="shared" si="35"/>
        <v>5087646.91</v>
      </c>
      <c r="CQ31" s="12">
        <f t="shared" si="36"/>
        <v>13327131.25</v>
      </c>
      <c r="CS31"/>
      <c r="CT31" s="378">
        <f t="shared" si="11"/>
        <v>0.70312415830413932</v>
      </c>
      <c r="CU31" s="378">
        <f t="shared" si="12"/>
        <v>6.7720754831401817E-2</v>
      </c>
      <c r="CV31" s="378">
        <f t="shared" si="13"/>
        <v>9.2272279262563664E-2</v>
      </c>
      <c r="CW31" s="378">
        <f t="shared" si="14"/>
        <v>1.4952657160714793</v>
      </c>
      <c r="CX31" s="378">
        <f t="shared" si="15"/>
        <v>0.62786655605271391</v>
      </c>
      <c r="CZ31"/>
      <c r="DA31" s="379">
        <f t="shared" si="16"/>
        <v>1.3843082747692315</v>
      </c>
      <c r="DB31" s="379">
        <f t="shared" si="17"/>
        <v>8.3141812882804061E-2</v>
      </c>
      <c r="DC31" s="379">
        <f t="shared" si="18"/>
        <v>0.1334179366860718</v>
      </c>
      <c r="DD31" s="379">
        <f t="shared" si="19"/>
        <v>1.3728993233140858</v>
      </c>
      <c r="DE31" s="379">
        <f t="shared" si="20"/>
        <v>0.60659130973892084</v>
      </c>
      <c r="DG31"/>
      <c r="DH31" s="9">
        <f t="shared" si="21"/>
        <v>1.3843082747692315</v>
      </c>
      <c r="DI31" s="9">
        <f t="shared" si="22"/>
        <v>6.9998999872231182E-2</v>
      </c>
      <c r="DJ31" s="9">
        <f t="shared" si="23"/>
        <v>0.14010204445809168</v>
      </c>
      <c r="DK31" s="9">
        <f t="shared" si="24"/>
        <v>1.8293425085731496</v>
      </c>
      <c r="DL31" s="9">
        <f t="shared" si="25"/>
        <v>1.6324728960325621</v>
      </c>
      <c r="DM31" s="9">
        <f t="shared" si="26"/>
        <v>0.33976013894505225</v>
      </c>
      <c r="DN31" s="9">
        <f t="shared" si="27"/>
        <v>0.15898846454394072</v>
      </c>
      <c r="DT31" s="221" t="s">
        <v>911</v>
      </c>
      <c r="DU31" s="9">
        <v>0.7100438083078503</v>
      </c>
      <c r="DV31" s="9">
        <v>0.10002142781192966</v>
      </c>
      <c r="DW31" s="9">
        <v>1.235033458785215</v>
      </c>
      <c r="DX31" s="9">
        <v>0.53310210961671189</v>
      </c>
      <c r="DY31" s="379">
        <v>0.82685731114356642</v>
      </c>
      <c r="DZ31" s="379">
        <v>0.1065321833404259</v>
      </c>
      <c r="EA31" s="379">
        <v>1.1070761368053628</v>
      </c>
      <c r="EB31" s="9">
        <v>0.47095574004175944</v>
      </c>
      <c r="EO31"/>
      <c r="EQ31" s="24"/>
      <c r="ER31" s="382"/>
      <c r="ES31" s="24"/>
      <c r="ET31" s="24"/>
      <c r="EU31" s="24"/>
      <c r="EV31" s="24"/>
      <c r="EW31" s="24"/>
      <c r="EX31" s="24"/>
      <c r="EY31" s="24"/>
      <c r="EZ31" s="24"/>
      <c r="FA31" s="24"/>
      <c r="FB31" s="9"/>
    </row>
    <row r="32" spans="1:176">
      <c r="A32" s="26">
        <v>201702</v>
      </c>
      <c r="B32" s="26" t="s">
        <v>1526</v>
      </c>
      <c r="C32" s="26">
        <v>204353.95</v>
      </c>
      <c r="D32" s="26"/>
      <c r="E32" s="26"/>
      <c r="F32" s="26"/>
      <c r="G32" s="26"/>
      <c r="H32" s="26">
        <v>201704</v>
      </c>
      <c r="I32" s="372">
        <v>13619983.4</v>
      </c>
      <c r="J32" s="372">
        <v>370078.11</v>
      </c>
      <c r="K32" s="372">
        <v>6537304.9400000004</v>
      </c>
      <c r="L32" s="372">
        <v>1517520.72</v>
      </c>
      <c r="M32" s="372">
        <v>2390438.11</v>
      </c>
      <c r="N32" s="372">
        <v>1580556.61</v>
      </c>
      <c r="O32" s="372">
        <v>188546.28</v>
      </c>
      <c r="P32" s="372">
        <v>1035538.61</v>
      </c>
      <c r="R32" s="26">
        <v>201704</v>
      </c>
      <c r="S32" s="12">
        <f t="shared" si="0"/>
        <v>370078.11</v>
      </c>
      <c r="T32" s="12">
        <f t="shared" si="1"/>
        <v>8054825.6600000001</v>
      </c>
      <c r="U32" s="12">
        <f t="shared" si="2"/>
        <v>5195079.6099999994</v>
      </c>
      <c r="V32" s="10">
        <f t="shared" si="3"/>
        <v>38.143068588468324</v>
      </c>
      <c r="W32" s="10">
        <f t="shared" si="4"/>
        <v>2.7171700517637927</v>
      </c>
      <c r="X32" s="10">
        <f t="shared" si="5"/>
        <v>40.860238640232119</v>
      </c>
      <c r="Y32">
        <f>+Y20+1</f>
        <v>2017</v>
      </c>
      <c r="Z32">
        <f>+Z20</f>
        <v>2</v>
      </c>
      <c r="AA32" s="12">
        <f>+AVERAGE(S32:S34)</f>
        <v>376005.47666666663</v>
      </c>
      <c r="AB32" s="12">
        <f>+AVERAGE(T32:T34)</f>
        <v>8080777.8700000001</v>
      </c>
      <c r="AC32" s="12">
        <f>+AVERAGE(U32:U34)</f>
        <v>5318623.3533333326</v>
      </c>
      <c r="AF32" s="12">
        <v>2021</v>
      </c>
      <c r="AG32" s="12">
        <v>4</v>
      </c>
      <c r="AH32" s="12">
        <v>412500.92</v>
      </c>
      <c r="AI32" s="12">
        <v>9325409.2866666671</v>
      </c>
      <c r="AJ32" s="12">
        <v>5513467.2733333325</v>
      </c>
      <c r="AO32" s="373">
        <v>201504</v>
      </c>
      <c r="AP32" s="374" t="s">
        <v>1521</v>
      </c>
      <c r="AQ32" s="374">
        <v>339337</v>
      </c>
      <c r="AS32" s="26">
        <v>201704</v>
      </c>
      <c r="AT32" s="374">
        <v>13665424</v>
      </c>
      <c r="AU32" s="374">
        <v>381437</v>
      </c>
      <c r="AV32" s="374">
        <v>6540222</v>
      </c>
      <c r="AW32" s="374">
        <v>1518670</v>
      </c>
      <c r="AX32" s="374">
        <v>2406207</v>
      </c>
      <c r="AY32" s="374">
        <v>1596334</v>
      </c>
      <c r="AZ32" s="374">
        <v>187547</v>
      </c>
      <c r="BA32" s="374">
        <v>1035007</v>
      </c>
      <c r="BB32" s="374"/>
      <c r="BC32" s="26">
        <v>201704</v>
      </c>
      <c r="BD32" s="12">
        <f t="shared" si="6"/>
        <v>381437</v>
      </c>
      <c r="BE32" s="12">
        <f t="shared" si="7"/>
        <v>8058892</v>
      </c>
      <c r="BF32" s="12">
        <f t="shared" si="8"/>
        <v>5225095</v>
      </c>
      <c r="BG32" s="10">
        <f t="shared" si="9"/>
        <v>38.23587910627581</v>
      </c>
      <c r="BH32" s="374"/>
      <c r="BL32" s="357">
        <v>42705</v>
      </c>
      <c r="BM32" t="s">
        <v>718</v>
      </c>
      <c r="BN32" s="12">
        <v>3208.1</v>
      </c>
      <c r="BO32" s="12">
        <v>2971.25</v>
      </c>
      <c r="BP32" s="12">
        <v>1352.8</v>
      </c>
      <c r="BQ32" s="12">
        <v>44529.2</v>
      </c>
      <c r="BR32" s="12">
        <v>28180.25</v>
      </c>
      <c r="BS32" s="12">
        <v>863.25</v>
      </c>
      <c r="BT32" s="12">
        <v>1623.75</v>
      </c>
      <c r="BU32" s="12">
        <f t="shared" si="28"/>
        <v>82728.600000000006</v>
      </c>
      <c r="BV32" s="26">
        <v>201612</v>
      </c>
      <c r="BW32" t="s">
        <v>718</v>
      </c>
      <c r="BX32" s="12">
        <f t="shared" si="29"/>
        <v>3208.1</v>
      </c>
      <c r="BY32" s="12">
        <f t="shared" si="30"/>
        <v>4324.05</v>
      </c>
      <c r="BZ32" s="12">
        <f t="shared" si="31"/>
        <v>75196.45</v>
      </c>
      <c r="CA32" s="12">
        <f t="shared" si="32"/>
        <v>82728.599999999991</v>
      </c>
      <c r="CC32" s="26">
        <v>201612</v>
      </c>
      <c r="CD32" s="372">
        <v>13350090.800000001</v>
      </c>
      <c r="CE32" s="372">
        <v>298631.05</v>
      </c>
      <c r="CF32" s="377">
        <v>6450769.7000000002</v>
      </c>
      <c r="CG32" s="377">
        <v>1490213.55</v>
      </c>
      <c r="CH32" s="372">
        <v>2300912.5499999998</v>
      </c>
      <c r="CI32" s="372">
        <v>1579706.35</v>
      </c>
      <c r="CJ32" s="372">
        <v>203437.85</v>
      </c>
      <c r="CK32" s="372">
        <v>1026419.7</v>
      </c>
      <c r="CL32">
        <f t="shared" si="33"/>
        <v>18.766108718337872</v>
      </c>
      <c r="CM32" s="26">
        <v>201612</v>
      </c>
      <c r="CN32" s="12">
        <f t="shared" si="10"/>
        <v>298631.05</v>
      </c>
      <c r="CO32" s="12">
        <f t="shared" si="34"/>
        <v>7940983.25</v>
      </c>
      <c r="CP32" s="12">
        <f t="shared" si="35"/>
        <v>5110476.45</v>
      </c>
      <c r="CQ32" s="12">
        <f t="shared" si="36"/>
        <v>13350090.75</v>
      </c>
      <c r="CS32"/>
      <c r="CT32" s="378">
        <f t="shared" si="11"/>
        <v>1.0742687339444441</v>
      </c>
      <c r="CU32" s="378">
        <f t="shared" si="12"/>
        <v>5.4452324905735067E-2</v>
      </c>
      <c r="CV32" s="378">
        <f t="shared" si="13"/>
        <v>9.1413866301969973E-2</v>
      </c>
      <c r="CW32" s="378">
        <f t="shared" si="14"/>
        <v>1.4714176013862661</v>
      </c>
      <c r="CX32" s="378">
        <f t="shared" si="15"/>
        <v>0.61968567517041029</v>
      </c>
      <c r="CZ32"/>
      <c r="DA32" s="379">
        <f t="shared" si="16"/>
        <v>1.3229535240893404</v>
      </c>
      <c r="DB32" s="379">
        <f t="shared" si="17"/>
        <v>7.3303894703467612E-2</v>
      </c>
      <c r="DC32" s="379">
        <f t="shared" si="18"/>
        <v>0.11859535706665299</v>
      </c>
      <c r="DD32" s="379">
        <f t="shared" si="19"/>
        <v>1.4668015934209031</v>
      </c>
      <c r="DE32" s="379">
        <f t="shared" si="20"/>
        <v>0.63469493643704267</v>
      </c>
      <c r="DG32"/>
      <c r="DH32" s="9">
        <f t="shared" si="21"/>
        <v>1.3229535240893404</v>
      </c>
      <c r="DI32" s="9">
        <f t="shared" si="22"/>
        <v>6.2754526797011531E-2</v>
      </c>
      <c r="DJ32" s="9">
        <f t="shared" si="23"/>
        <v>0.11896952621320617</v>
      </c>
      <c r="DK32" s="9">
        <f t="shared" si="24"/>
        <v>2.0241751473779392</v>
      </c>
      <c r="DL32" s="9">
        <f t="shared" si="25"/>
        <v>1.6502497442008761</v>
      </c>
      <c r="DM32" s="9">
        <f t="shared" si="26"/>
        <v>0.29011317215552562</v>
      </c>
      <c r="DN32" s="9">
        <f t="shared" si="27"/>
        <v>0.16823040321615026</v>
      </c>
      <c r="DT32" s="221" t="s">
        <v>912</v>
      </c>
      <c r="DU32" s="9">
        <v>0.65303404166778189</v>
      </c>
      <c r="DV32" s="9">
        <v>8.2196890095832711E-2</v>
      </c>
      <c r="DW32" s="9">
        <v>1.2531452095089022</v>
      </c>
      <c r="DX32" s="9">
        <v>0.53120057898778916</v>
      </c>
      <c r="DY32" s="379">
        <v>0.97720583406759631</v>
      </c>
      <c r="DZ32" s="379">
        <v>0.11405740312790469</v>
      </c>
      <c r="EA32" s="379">
        <v>1.0984449677494117</v>
      </c>
      <c r="EB32" s="9">
        <v>0.46881084429965514</v>
      </c>
      <c r="EO32" s="383"/>
      <c r="EQ32" s="24"/>
      <c r="ER32" s="382"/>
      <c r="ES32" s="24"/>
      <c r="ET32" s="24"/>
      <c r="EU32" s="24"/>
      <c r="EV32" s="24"/>
      <c r="EW32" s="24"/>
      <c r="EX32" s="24"/>
      <c r="EY32" s="24"/>
      <c r="EZ32" s="24"/>
      <c r="FA32" s="24"/>
      <c r="FB32" s="9"/>
    </row>
    <row r="33" spans="1:158">
      <c r="A33" s="26">
        <v>201703</v>
      </c>
      <c r="B33" s="26" t="s">
        <v>1526</v>
      </c>
      <c r="C33" s="26">
        <v>196899.52</v>
      </c>
      <c r="D33" s="26"/>
      <c r="E33" s="26"/>
      <c r="F33" s="26"/>
      <c r="G33" s="26"/>
      <c r="H33" s="26">
        <v>201705</v>
      </c>
      <c r="I33" s="372">
        <v>13798721.699999999</v>
      </c>
      <c r="J33" s="372">
        <v>397313.82</v>
      </c>
      <c r="K33" s="372">
        <v>6560280.9500000002</v>
      </c>
      <c r="L33" s="372">
        <v>1521991.18</v>
      </c>
      <c r="M33" s="372">
        <v>2478408.6800000002</v>
      </c>
      <c r="N33" s="372">
        <v>1621122.55</v>
      </c>
      <c r="O33" s="372">
        <v>184770.77</v>
      </c>
      <c r="P33" s="372">
        <v>1034833.77</v>
      </c>
      <c r="R33" s="26">
        <v>201705</v>
      </c>
      <c r="S33" s="12">
        <f t="shared" si="0"/>
        <v>397313.82</v>
      </c>
      <c r="T33" s="12">
        <f t="shared" si="1"/>
        <v>8082272.1299999999</v>
      </c>
      <c r="U33" s="12">
        <f t="shared" si="2"/>
        <v>5319135.7699999996</v>
      </c>
      <c r="V33" s="10">
        <f t="shared" si="3"/>
        <v>38.548032822489638</v>
      </c>
      <c r="W33" s="10">
        <f t="shared" si="4"/>
        <v>2.8793523678356383</v>
      </c>
      <c r="X33" s="10">
        <f t="shared" si="5"/>
        <v>41.427385190325275</v>
      </c>
      <c r="AF33" s="12">
        <v>2022</v>
      </c>
      <c r="AG33" s="12">
        <v>1</v>
      </c>
      <c r="AH33" s="12">
        <v>413702.74</v>
      </c>
      <c r="AI33" s="12">
        <v>9589885.7499999981</v>
      </c>
      <c r="AJ33" s="12">
        <v>5227485.18</v>
      </c>
      <c r="AO33" s="373">
        <v>201504</v>
      </c>
      <c r="AP33" s="374" t="s">
        <v>1524</v>
      </c>
      <c r="AQ33" s="374">
        <v>2009414</v>
      </c>
      <c r="AS33" s="26">
        <v>201705</v>
      </c>
      <c r="AT33" s="374">
        <v>13723652</v>
      </c>
      <c r="AU33" s="374">
        <v>390237</v>
      </c>
      <c r="AV33" s="374">
        <v>6549421</v>
      </c>
      <c r="AW33" s="374">
        <v>1516766</v>
      </c>
      <c r="AX33" s="374">
        <v>2484160</v>
      </c>
      <c r="AY33" s="374">
        <v>1576592</v>
      </c>
      <c r="AZ33" s="374">
        <v>181963</v>
      </c>
      <c r="BA33" s="374">
        <v>1024513</v>
      </c>
      <c r="BB33" s="374"/>
      <c r="BC33" s="26">
        <v>201705</v>
      </c>
      <c r="BD33" s="12">
        <f t="shared" si="6"/>
        <v>390237</v>
      </c>
      <c r="BE33" s="12">
        <f t="shared" si="7"/>
        <v>8066187</v>
      </c>
      <c r="BF33" s="12">
        <f t="shared" si="8"/>
        <v>5267228</v>
      </c>
      <c r="BG33" s="10">
        <f t="shared" si="9"/>
        <v>38.380658442810997</v>
      </c>
      <c r="BH33" s="374"/>
      <c r="BL33" s="357">
        <v>42736</v>
      </c>
      <c r="BM33" t="s">
        <v>718</v>
      </c>
      <c r="BN33" s="12">
        <v>3720.47</v>
      </c>
      <c r="BO33" s="12">
        <v>5821.52</v>
      </c>
      <c r="BP33" s="12">
        <v>2224.2800000000002</v>
      </c>
      <c r="BQ33" s="12">
        <v>46696.04</v>
      </c>
      <c r="BR33" s="12">
        <v>25281.19</v>
      </c>
      <c r="BS33" s="12">
        <v>660.66</v>
      </c>
      <c r="BT33" s="12">
        <v>1912.28</v>
      </c>
      <c r="BU33" s="12">
        <f t="shared" si="28"/>
        <v>86316.44</v>
      </c>
      <c r="BV33" s="26">
        <v>201701</v>
      </c>
      <c r="BW33" t="s">
        <v>718</v>
      </c>
      <c r="BX33" s="12">
        <f t="shared" si="29"/>
        <v>3720.47</v>
      </c>
      <c r="BY33" s="12">
        <f t="shared" si="30"/>
        <v>8045.8000000000011</v>
      </c>
      <c r="BZ33" s="12">
        <f t="shared" si="31"/>
        <v>74550.17</v>
      </c>
      <c r="CA33" s="12">
        <f t="shared" si="32"/>
        <v>86316.44</v>
      </c>
      <c r="CC33" s="26">
        <v>201701</v>
      </c>
      <c r="CD33" s="372">
        <v>13199084.9</v>
      </c>
      <c r="CE33" s="372">
        <v>289824.38</v>
      </c>
      <c r="CF33" s="377">
        <v>6461655.29</v>
      </c>
      <c r="CG33" s="377">
        <v>1491822.24</v>
      </c>
      <c r="CH33" s="372">
        <v>2231987.19</v>
      </c>
      <c r="CI33" s="372">
        <v>1497284.67</v>
      </c>
      <c r="CJ33" s="372">
        <v>206151.67</v>
      </c>
      <c r="CK33" s="372">
        <v>1020359.48</v>
      </c>
      <c r="CL33">
        <f t="shared" si="33"/>
        <v>18.756854902436622</v>
      </c>
      <c r="CM33" s="26">
        <v>201701</v>
      </c>
      <c r="CN33" s="12">
        <f t="shared" si="10"/>
        <v>289824.38</v>
      </c>
      <c r="CO33" s="12">
        <f t="shared" si="34"/>
        <v>7953477.5300000003</v>
      </c>
      <c r="CP33" s="12">
        <f t="shared" si="35"/>
        <v>4955783.01</v>
      </c>
      <c r="CQ33" s="12">
        <f t="shared" si="36"/>
        <v>13199084.92</v>
      </c>
      <c r="CS33">
        <f>1+CS21</f>
        <v>2017</v>
      </c>
      <c r="CT33" s="378">
        <f t="shared" si="11"/>
        <v>1.2836980795059407</v>
      </c>
      <c r="CU33" s="378">
        <f t="shared" si="12"/>
        <v>0.10116078117592922</v>
      </c>
      <c r="CV33" s="378">
        <f t="shared" si="13"/>
        <v>0.14273734152240944</v>
      </c>
      <c r="CW33" s="378">
        <f t="shared" si="14"/>
        <v>1.5043065818170276</v>
      </c>
      <c r="CX33" s="378">
        <f t="shared" si="15"/>
        <v>0.65395775936866996</v>
      </c>
      <c r="CZ33">
        <f>1+CZ21</f>
        <v>2017</v>
      </c>
      <c r="DA33" s="379">
        <f t="shared" si="16"/>
        <v>1.2675296674489567</v>
      </c>
      <c r="DB33" s="379">
        <f t="shared" si="17"/>
        <v>0.13193260382543634</v>
      </c>
      <c r="DC33" s="379">
        <f t="shared" si="18"/>
        <v>0.17185880311885848</v>
      </c>
      <c r="DD33" s="379">
        <f t="shared" si="19"/>
        <v>1.5461595038641534</v>
      </c>
      <c r="DE33" s="379">
        <f t="shared" si="20"/>
        <v>0.68785942775796605</v>
      </c>
      <c r="DG33">
        <f>1+DG21</f>
        <v>2017</v>
      </c>
      <c r="DH33" s="9">
        <f t="shared" si="21"/>
        <v>1.2675296674489567</v>
      </c>
      <c r="DI33" s="9">
        <f t="shared" si="22"/>
        <v>0.11348407909268091</v>
      </c>
      <c r="DJ33" s="9">
        <f t="shared" si="23"/>
        <v>0.21184025249549843</v>
      </c>
      <c r="DK33" s="9">
        <f t="shared" si="24"/>
        <v>2.0480829910139402</v>
      </c>
      <c r="DL33" s="9">
        <f t="shared" si="25"/>
        <v>1.8817263386527561</v>
      </c>
      <c r="DM33" s="9">
        <f t="shared" si="26"/>
        <v>0.32571649795512209</v>
      </c>
      <c r="DN33" s="9">
        <f t="shared" si="27"/>
        <v>0.20238847587322856</v>
      </c>
      <c r="DT33" s="360" t="s">
        <v>913</v>
      </c>
      <c r="DU33" s="9">
        <v>0.82942604038399459</v>
      </c>
      <c r="DV33" s="9">
        <v>0.11582453267087649</v>
      </c>
      <c r="DW33" s="9">
        <v>1.6034172002591489</v>
      </c>
      <c r="DX33" s="9">
        <v>0.69125392675119735</v>
      </c>
      <c r="DY33" s="379">
        <v>1.4923796216301521</v>
      </c>
      <c r="DZ33" s="379">
        <v>0.12680869091231817</v>
      </c>
      <c r="EA33" s="379">
        <v>1.1192951088996883</v>
      </c>
      <c r="EB33" s="9">
        <v>0.49053586635533825</v>
      </c>
      <c r="EO33"/>
      <c r="EQ33" s="24"/>
      <c r="ER33" s="382"/>
      <c r="ES33" s="24"/>
      <c r="ET33" s="24"/>
      <c r="EU33" s="24"/>
      <c r="EV33" s="24"/>
      <c r="EW33" s="24"/>
      <c r="EX33" s="24"/>
      <c r="EY33" s="24"/>
      <c r="EZ33" s="24"/>
      <c r="FA33" s="24"/>
      <c r="FB33" s="9"/>
    </row>
    <row r="34" spans="1:158">
      <c r="A34" s="26">
        <v>201704</v>
      </c>
      <c r="B34" s="26" t="s">
        <v>1526</v>
      </c>
      <c r="C34" s="26">
        <v>188546.28</v>
      </c>
      <c r="D34" s="26"/>
      <c r="E34" s="26"/>
      <c r="F34" s="26"/>
      <c r="G34" s="26"/>
      <c r="H34" s="26">
        <v>201706</v>
      </c>
      <c r="I34" s="372">
        <v>13907515</v>
      </c>
      <c r="J34" s="372">
        <v>360624.5</v>
      </c>
      <c r="K34" s="372">
        <v>6585131.5</v>
      </c>
      <c r="L34" s="372">
        <v>1520104.32</v>
      </c>
      <c r="M34" s="372">
        <v>2621867.27</v>
      </c>
      <c r="N34" s="372">
        <v>1601860.68</v>
      </c>
      <c r="O34" s="372">
        <v>183625.23</v>
      </c>
      <c r="P34" s="372">
        <v>1034301.5</v>
      </c>
      <c r="R34" s="26">
        <v>201706</v>
      </c>
      <c r="S34" s="12">
        <f t="shared" si="0"/>
        <v>360624.5</v>
      </c>
      <c r="T34" s="12">
        <f t="shared" si="1"/>
        <v>8105235.8200000003</v>
      </c>
      <c r="U34" s="12">
        <f t="shared" si="2"/>
        <v>5441654.6800000006</v>
      </c>
      <c r="V34" s="10">
        <f t="shared" si="3"/>
        <v>39.127440667869138</v>
      </c>
      <c r="W34" s="10">
        <f t="shared" si="4"/>
        <v>2.5930189541409807</v>
      </c>
      <c r="X34" s="10">
        <f t="shared" si="5"/>
        <v>41.720459622010118</v>
      </c>
      <c r="AF34" s="12">
        <v>2022</v>
      </c>
      <c r="AG34" s="12">
        <v>2</v>
      </c>
      <c r="AH34" s="12">
        <v>749790.81333333335</v>
      </c>
      <c r="AI34" s="12">
        <v>10299511.6</v>
      </c>
      <c r="AJ34" s="12">
        <v>4633094.3766666669</v>
      </c>
      <c r="AO34" s="373">
        <v>201504</v>
      </c>
      <c r="AP34" s="374" t="s">
        <v>1525</v>
      </c>
      <c r="AQ34" s="374">
        <v>1427752</v>
      </c>
      <c r="AS34" s="26">
        <v>201706</v>
      </c>
      <c r="AT34" s="374">
        <v>13718561</v>
      </c>
      <c r="AU34" s="374">
        <v>272056</v>
      </c>
      <c r="AV34" s="374">
        <v>6567225</v>
      </c>
      <c r="AW34" s="374">
        <v>1506117</v>
      </c>
      <c r="AX34" s="374">
        <v>2642621</v>
      </c>
      <c r="AY34" s="374">
        <v>1527677</v>
      </c>
      <c r="AZ34" s="374">
        <v>180913</v>
      </c>
      <c r="BA34" s="374">
        <v>1021952</v>
      </c>
      <c r="BB34" s="374"/>
      <c r="BC34" s="26">
        <v>201706</v>
      </c>
      <c r="BD34" s="12">
        <f t="shared" si="6"/>
        <v>272056</v>
      </c>
      <c r="BE34" s="12">
        <f t="shared" si="7"/>
        <v>8073342</v>
      </c>
      <c r="BF34" s="12">
        <f t="shared" si="8"/>
        <v>5373163</v>
      </c>
      <c r="BG34" s="10">
        <f t="shared" si="9"/>
        <v>39.167103605108437</v>
      </c>
      <c r="BH34" s="374"/>
      <c r="BL34" s="357">
        <v>42767</v>
      </c>
      <c r="BM34" t="s">
        <v>718</v>
      </c>
      <c r="BN34" s="12">
        <v>2845.05</v>
      </c>
      <c r="BO34" s="12">
        <v>4017.4</v>
      </c>
      <c r="BP34" s="12">
        <v>1786.45</v>
      </c>
      <c r="BQ34" s="12">
        <v>39925.699999999997</v>
      </c>
      <c r="BR34" s="12">
        <v>24384.7</v>
      </c>
      <c r="BS34" s="12">
        <v>573.29999999999995</v>
      </c>
      <c r="BT34" s="12">
        <v>2182.35</v>
      </c>
      <c r="BU34" s="12">
        <f t="shared" si="28"/>
        <v>75714.950000000012</v>
      </c>
      <c r="BV34" s="26">
        <v>201702</v>
      </c>
      <c r="BW34" t="s">
        <v>718</v>
      </c>
      <c r="BX34" s="12">
        <f t="shared" si="29"/>
        <v>2845.05</v>
      </c>
      <c r="BY34" s="12">
        <f t="shared" si="30"/>
        <v>5803.85</v>
      </c>
      <c r="BZ34" s="12">
        <f t="shared" si="31"/>
        <v>67066.05</v>
      </c>
      <c r="CA34" s="12">
        <f t="shared" si="32"/>
        <v>75714.950000000012</v>
      </c>
      <c r="CC34" s="26">
        <v>201702</v>
      </c>
      <c r="CD34" s="372">
        <v>13291252</v>
      </c>
      <c r="CE34" s="372">
        <v>302404.75</v>
      </c>
      <c r="CF34" s="377">
        <v>6483784.5999999996</v>
      </c>
      <c r="CG34" s="377">
        <v>1499365.2</v>
      </c>
      <c r="CH34" s="372">
        <v>2264541.1</v>
      </c>
      <c r="CI34" s="372">
        <v>1509015.95</v>
      </c>
      <c r="CJ34" s="372">
        <v>204353.95</v>
      </c>
      <c r="CK34" s="372">
        <v>1027786.45</v>
      </c>
      <c r="CL34">
        <f t="shared" si="33"/>
        <v>18.78162426565013</v>
      </c>
      <c r="CM34" s="26">
        <v>201702</v>
      </c>
      <c r="CN34" s="12">
        <f t="shared" si="10"/>
        <v>302404.75</v>
      </c>
      <c r="CO34" s="12">
        <f t="shared" si="34"/>
        <v>7983149.7999999998</v>
      </c>
      <c r="CP34" s="12">
        <f t="shared" si="35"/>
        <v>5005697.45</v>
      </c>
      <c r="CQ34" s="12">
        <f t="shared" si="36"/>
        <v>13291252</v>
      </c>
      <c r="CS34"/>
      <c r="CT34" s="378">
        <f t="shared" si="11"/>
        <v>0.94080863478500265</v>
      </c>
      <c r="CU34" s="378">
        <f t="shared" si="12"/>
        <v>7.2701253833417995E-2</v>
      </c>
      <c r="CV34" s="378">
        <f t="shared" si="13"/>
        <v>0.10438528824844924</v>
      </c>
      <c r="CW34" s="378">
        <f t="shared" si="14"/>
        <v>1.3397943177728411</v>
      </c>
      <c r="CX34" s="378">
        <f t="shared" si="15"/>
        <v>0.5696600290175825</v>
      </c>
      <c r="CZ34"/>
      <c r="DA34" s="379">
        <f t="shared" si="16"/>
        <v>0.70151014492993258</v>
      </c>
      <c r="DB34" s="379">
        <f t="shared" si="17"/>
        <v>8.8423744722916267E-2</v>
      </c>
      <c r="DC34" s="379">
        <f t="shared" si="18"/>
        <v>0.11080006708784507</v>
      </c>
      <c r="DD34" s="379">
        <f t="shared" si="19"/>
        <v>1.1961749705827704</v>
      </c>
      <c r="DE34" s="379">
        <f t="shared" si="20"/>
        <v>0.51956956349936023</v>
      </c>
      <c r="DG34"/>
      <c r="DH34" s="9">
        <f t="shared" si="21"/>
        <v>0.70151014492993258</v>
      </c>
      <c r="DI34" s="9">
        <f t="shared" si="22"/>
        <v>7.5425855448683479E-2</v>
      </c>
      <c r="DJ34" s="9">
        <f t="shared" si="23"/>
        <v>0.1446312079271948</v>
      </c>
      <c r="DK34" s="9">
        <f t="shared" si="24"/>
        <v>1.5913577368942431</v>
      </c>
      <c r="DL34" s="9">
        <f t="shared" si="25"/>
        <v>1.4240638079405323</v>
      </c>
      <c r="DM34" s="9">
        <f t="shared" si="26"/>
        <v>0.27878100716917881</v>
      </c>
      <c r="DN34" s="9">
        <f t="shared" si="27"/>
        <v>0.17327529468791888</v>
      </c>
      <c r="DT34" s="360" t="s">
        <v>914</v>
      </c>
      <c r="DU34" s="9">
        <v>0.71199450220231908</v>
      </c>
      <c r="DV34" s="9">
        <v>9.1304114195727107E-2</v>
      </c>
      <c r="DW34" s="9">
        <v>1.5259373865287398</v>
      </c>
      <c r="DX34" s="9">
        <v>0.65104944295291445</v>
      </c>
      <c r="DY34" s="379">
        <v>1.7480860280859707</v>
      </c>
      <c r="DZ34" s="379">
        <v>0.15422885505923672</v>
      </c>
      <c r="EA34" s="379">
        <v>1.2716186483602459</v>
      </c>
      <c r="EB34" s="9">
        <v>0.56246215070813699</v>
      </c>
      <c r="EO34"/>
      <c r="EQ34" s="24"/>
      <c r="ER34" s="382"/>
      <c r="ES34" s="24"/>
      <c r="ET34" s="24"/>
      <c r="EU34" s="24"/>
      <c r="EV34" s="24"/>
      <c r="EW34" s="24"/>
      <c r="EX34" s="24"/>
      <c r="EY34" s="24"/>
      <c r="EZ34" s="24"/>
      <c r="FA34" s="24"/>
      <c r="FB34" s="9"/>
    </row>
    <row r="35" spans="1:158">
      <c r="A35" s="26">
        <v>201705</v>
      </c>
      <c r="B35" s="26" t="s">
        <v>1526</v>
      </c>
      <c r="C35" s="26">
        <v>184770.77</v>
      </c>
      <c r="D35" s="26"/>
      <c r="E35" s="26"/>
      <c r="F35" s="26"/>
      <c r="G35" s="26"/>
      <c r="H35" s="26">
        <v>201707</v>
      </c>
      <c r="I35" s="372">
        <v>14018434.5</v>
      </c>
      <c r="J35" s="372">
        <v>262134.57</v>
      </c>
      <c r="K35" s="372">
        <v>6607198.1900000004</v>
      </c>
      <c r="L35" s="372">
        <v>1507032.81</v>
      </c>
      <c r="M35" s="372">
        <v>2821890.33</v>
      </c>
      <c r="N35" s="372">
        <v>1611689.67</v>
      </c>
      <c r="O35" s="372">
        <v>183861.19</v>
      </c>
      <c r="P35" s="372">
        <v>1024627.71</v>
      </c>
      <c r="R35" s="26">
        <v>201707</v>
      </c>
      <c r="S35" s="12">
        <f t="shared" si="0"/>
        <v>262134.57</v>
      </c>
      <c r="T35" s="12">
        <f t="shared" si="1"/>
        <v>8114231</v>
      </c>
      <c r="U35" s="12">
        <f t="shared" si="2"/>
        <v>5642068.9000000004</v>
      </c>
      <c r="V35" s="10">
        <f t="shared" si="3"/>
        <v>40.247496252167103</v>
      </c>
      <c r="W35" s="10">
        <f t="shared" si="4"/>
        <v>1.8699275586014974</v>
      </c>
      <c r="X35" s="10">
        <f t="shared" si="5"/>
        <v>42.117423810768599</v>
      </c>
      <c r="Y35">
        <f>+Y23+1</f>
        <v>2017</v>
      </c>
      <c r="Z35">
        <f>+Z23</f>
        <v>3</v>
      </c>
      <c r="AA35" s="12">
        <f>+AVERAGE(S35:S37)</f>
        <v>285680.74666666664</v>
      </c>
      <c r="AB35" s="12">
        <f>+AVERAGE(T35:T37)</f>
        <v>8123757.919999999</v>
      </c>
      <c r="AC35" s="12">
        <f>+AVERAGE(U35:U37)</f>
        <v>5515204.7366666673</v>
      </c>
      <c r="AF35" s="12"/>
      <c r="AG35" s="12"/>
      <c r="AH35" s="12"/>
      <c r="AI35" s="12"/>
      <c r="AJ35" s="12"/>
      <c r="AO35" s="373">
        <v>201504</v>
      </c>
      <c r="AP35" s="374" t="s">
        <v>1566</v>
      </c>
      <c r="AQ35" s="374">
        <v>215762</v>
      </c>
      <c r="AS35" s="26">
        <v>201707</v>
      </c>
      <c r="AT35" s="374">
        <v>13834741</v>
      </c>
      <c r="AU35" s="374">
        <v>247640</v>
      </c>
      <c r="AV35" s="374">
        <v>6590300</v>
      </c>
      <c r="AW35" s="374">
        <v>1498180</v>
      </c>
      <c r="AX35" s="374">
        <v>2775894</v>
      </c>
      <c r="AY35" s="374">
        <v>1531359</v>
      </c>
      <c r="AZ35" s="374">
        <v>182084</v>
      </c>
      <c r="BA35" s="374">
        <v>1009284</v>
      </c>
      <c r="BB35" s="374"/>
      <c r="BC35" s="26">
        <v>201707</v>
      </c>
      <c r="BD35" s="12">
        <f t="shared" si="6"/>
        <v>247640</v>
      </c>
      <c r="BE35" s="12">
        <f t="shared" si="7"/>
        <v>8088480</v>
      </c>
      <c r="BF35" s="12">
        <f t="shared" si="8"/>
        <v>5498621</v>
      </c>
      <c r="BG35" s="10">
        <f t="shared" si="9"/>
        <v>39.745023054641933</v>
      </c>
      <c r="BH35" s="374"/>
      <c r="BL35" s="357">
        <v>42795</v>
      </c>
      <c r="BM35" t="s">
        <v>718</v>
      </c>
      <c r="BN35" s="12">
        <v>3493.69</v>
      </c>
      <c r="BO35" s="12">
        <v>3723.22</v>
      </c>
      <c r="BP35" s="12">
        <v>1771.86</v>
      </c>
      <c r="BQ35" s="12">
        <v>41150.65</v>
      </c>
      <c r="BR35" s="12">
        <v>25760.04</v>
      </c>
      <c r="BS35" s="12">
        <v>561.39</v>
      </c>
      <c r="BT35" s="12">
        <v>2022.17</v>
      </c>
      <c r="BU35" s="12">
        <f t="shared" si="28"/>
        <v>78483.01999999999</v>
      </c>
      <c r="BV35" s="26">
        <v>201703</v>
      </c>
      <c r="BW35" t="s">
        <v>718</v>
      </c>
      <c r="BX35" s="12">
        <f t="shared" si="29"/>
        <v>3493.69</v>
      </c>
      <c r="BY35" s="12">
        <f t="shared" si="30"/>
        <v>5495.08</v>
      </c>
      <c r="BZ35" s="12">
        <f t="shared" si="31"/>
        <v>69494.25</v>
      </c>
      <c r="CA35" s="12">
        <f t="shared" si="32"/>
        <v>78483.02</v>
      </c>
      <c r="CC35" s="26">
        <v>201703</v>
      </c>
      <c r="CD35" s="372">
        <v>13440320.800000001</v>
      </c>
      <c r="CE35" s="372">
        <v>328228.61</v>
      </c>
      <c r="CF35" s="377">
        <v>6509634.9100000001</v>
      </c>
      <c r="CG35" s="377">
        <v>1510295.87</v>
      </c>
      <c r="CH35" s="372">
        <v>2321769.87</v>
      </c>
      <c r="CI35" s="372">
        <v>1539857.22</v>
      </c>
      <c r="CJ35" s="372">
        <v>196899.52</v>
      </c>
      <c r="CK35" s="372">
        <v>1033634.78</v>
      </c>
      <c r="CL35">
        <f t="shared" si="33"/>
        <v>18.831781862336722</v>
      </c>
      <c r="CM35" s="26">
        <v>201703</v>
      </c>
      <c r="CN35" s="12">
        <f t="shared" si="10"/>
        <v>328228.61</v>
      </c>
      <c r="CO35" s="12">
        <f t="shared" si="34"/>
        <v>8019930.7800000003</v>
      </c>
      <c r="CP35" s="12">
        <f t="shared" si="35"/>
        <v>5092161.3899999997</v>
      </c>
      <c r="CQ35" s="12">
        <f t="shared" si="36"/>
        <v>13440320.780000001</v>
      </c>
      <c r="CS35"/>
      <c r="CT35" s="378">
        <f t="shared" si="11"/>
        <v>1.0644075176749523</v>
      </c>
      <c r="CU35" s="378">
        <f t="shared" si="12"/>
        <v>6.8517798354364348E-2</v>
      </c>
      <c r="CV35" s="378">
        <f t="shared" si="13"/>
        <v>0.10767367487936763</v>
      </c>
      <c r="CW35" s="378">
        <f t="shared" si="14"/>
        <v>1.364729918742815</v>
      </c>
      <c r="CX35" s="378">
        <f t="shared" si="15"/>
        <v>0.58393710451306646</v>
      </c>
      <c r="CZ35"/>
      <c r="DA35" s="379">
        <f t="shared" si="16"/>
        <v>0.70081032850853564</v>
      </c>
      <c r="DB35" s="379">
        <f t="shared" si="17"/>
        <v>9.4864160411120141E-2</v>
      </c>
      <c r="DC35" s="379">
        <f t="shared" si="18"/>
        <v>0.11868843821871491</v>
      </c>
      <c r="DD35" s="379">
        <f t="shared" si="19"/>
        <v>1.2560709510426575</v>
      </c>
      <c r="DE35" s="379">
        <f t="shared" si="20"/>
        <v>0.54961084046388353</v>
      </c>
      <c r="DG35"/>
      <c r="DH35" s="9">
        <f t="shared" si="21"/>
        <v>0.70081032850853564</v>
      </c>
      <c r="DI35" s="9">
        <f t="shared" si="22"/>
        <v>8.124219058546249E-2</v>
      </c>
      <c r="DJ35" s="9">
        <f t="shared" si="23"/>
        <v>0.15357719279203216</v>
      </c>
      <c r="DK35" s="9">
        <f t="shared" si="24"/>
        <v>1.6393097563971746</v>
      </c>
      <c r="DL35" s="9">
        <f t="shared" si="25"/>
        <v>1.5201208070446945</v>
      </c>
      <c r="DM35" s="9">
        <f t="shared" si="26"/>
        <v>0.32781694947758128</v>
      </c>
      <c r="DN35" s="9">
        <f t="shared" si="27"/>
        <v>0.17868980763205355</v>
      </c>
      <c r="DT35" s="360" t="s">
        <v>915</v>
      </c>
      <c r="DU35" s="9">
        <v>2.024298625123333</v>
      </c>
      <c r="DV35" s="9">
        <v>8.5296113594968484E-2</v>
      </c>
      <c r="DW35" s="9">
        <v>1.6167028647892205</v>
      </c>
      <c r="DX35" s="9">
        <v>0.72431798896649713</v>
      </c>
      <c r="DY35" s="379">
        <v>2.713555427408807</v>
      </c>
      <c r="DZ35" s="379">
        <v>0.16012691472442178</v>
      </c>
      <c r="EA35" s="379">
        <v>1.3666358397682841</v>
      </c>
      <c r="EB35" s="9">
        <v>0.6348183194504281</v>
      </c>
      <c r="EO35"/>
      <c r="EQ35" s="24"/>
      <c r="ER35" s="382"/>
      <c r="ES35" s="24"/>
      <c r="ET35" s="24"/>
      <c r="EU35" s="24"/>
      <c r="EV35" s="24"/>
      <c r="EW35" s="24"/>
      <c r="EX35" s="24"/>
      <c r="EY35" s="24"/>
      <c r="EZ35" s="24"/>
      <c r="FA35" s="24"/>
      <c r="FB35" s="9"/>
    </row>
    <row r="36" spans="1:158">
      <c r="A36" s="26">
        <v>201706</v>
      </c>
      <c r="B36" s="26" t="s">
        <v>1526</v>
      </c>
      <c r="C36" s="26">
        <v>183625.23</v>
      </c>
      <c r="D36" s="26"/>
      <c r="E36" s="26"/>
      <c r="F36" s="26"/>
      <c r="G36" s="26"/>
      <c r="H36" s="26">
        <v>201708</v>
      </c>
      <c r="I36" s="372">
        <v>13876072</v>
      </c>
      <c r="J36" s="372">
        <v>246582.86</v>
      </c>
      <c r="K36" s="372">
        <v>6609682.1799999997</v>
      </c>
      <c r="L36" s="372">
        <v>1500426.68</v>
      </c>
      <c r="M36" s="372">
        <v>2797915.45</v>
      </c>
      <c r="N36" s="372">
        <v>1535033.68</v>
      </c>
      <c r="O36" s="372">
        <v>182125.64</v>
      </c>
      <c r="P36" s="372">
        <v>1004305.5</v>
      </c>
      <c r="R36" s="26">
        <v>201708</v>
      </c>
      <c r="S36" s="12">
        <f t="shared" si="0"/>
        <v>246582.86</v>
      </c>
      <c r="T36" s="12">
        <f t="shared" si="1"/>
        <v>8110108.8599999994</v>
      </c>
      <c r="U36" s="12">
        <f t="shared" si="2"/>
        <v>5519380.2699999996</v>
      </c>
      <c r="V36" s="10">
        <f t="shared" si="3"/>
        <v>39.776244098473974</v>
      </c>
      <c r="W36" s="10">
        <f t="shared" si="4"/>
        <v>1.7770364696868106</v>
      </c>
      <c r="X36" s="10">
        <f t="shared" si="5"/>
        <v>41.553280568160787</v>
      </c>
      <c r="AF36" s="12"/>
      <c r="AG36" s="12"/>
      <c r="AH36" s="12"/>
      <c r="AI36" s="12"/>
      <c r="AJ36" s="12"/>
      <c r="AO36" s="373">
        <v>201504</v>
      </c>
      <c r="AP36" s="374" t="s">
        <v>1567</v>
      </c>
      <c r="AQ36" s="374">
        <v>1013500</v>
      </c>
      <c r="AS36" s="26">
        <v>201708</v>
      </c>
      <c r="AT36" s="374">
        <v>13622135</v>
      </c>
      <c r="AU36" s="374">
        <v>252160</v>
      </c>
      <c r="AV36" s="374">
        <v>6594773</v>
      </c>
      <c r="AW36" s="374">
        <v>1492288</v>
      </c>
      <c r="AX36" s="374">
        <v>2704151</v>
      </c>
      <c r="AY36" s="374">
        <v>1432760</v>
      </c>
      <c r="AZ36" s="374">
        <v>178984</v>
      </c>
      <c r="BA36" s="374">
        <v>967019</v>
      </c>
      <c r="BB36" s="374"/>
      <c r="BC36" s="26">
        <v>201708</v>
      </c>
      <c r="BD36" s="12">
        <f t="shared" si="6"/>
        <v>252160</v>
      </c>
      <c r="BE36" s="12">
        <f t="shared" si="7"/>
        <v>8087061</v>
      </c>
      <c r="BF36" s="12">
        <f t="shared" si="8"/>
        <v>5282914</v>
      </c>
      <c r="BG36" s="10">
        <f t="shared" si="9"/>
        <v>38.781835593319258</v>
      </c>
      <c r="BH36" s="374"/>
      <c r="BL36" s="357">
        <v>42826</v>
      </c>
      <c r="BM36" t="s">
        <v>718</v>
      </c>
      <c r="BN36" s="12">
        <v>5210.83</v>
      </c>
      <c r="BO36" s="12">
        <v>4917</v>
      </c>
      <c r="BP36" s="12">
        <v>2100.5500000000002</v>
      </c>
      <c r="BQ36" s="12">
        <v>52669.27</v>
      </c>
      <c r="BR36" s="12">
        <v>33916</v>
      </c>
      <c r="BS36" s="12">
        <v>582.22</v>
      </c>
      <c r="BT36" s="12">
        <v>2241.7199999999998</v>
      </c>
      <c r="BU36" s="12">
        <f t="shared" si="28"/>
        <v>101637.59</v>
      </c>
      <c r="BV36" s="26">
        <v>201704</v>
      </c>
      <c r="BW36" t="s">
        <v>718</v>
      </c>
      <c r="BX36" s="12">
        <f t="shared" si="29"/>
        <v>5210.83</v>
      </c>
      <c r="BY36" s="12">
        <f t="shared" si="30"/>
        <v>7017.55</v>
      </c>
      <c r="BZ36" s="12">
        <f t="shared" si="31"/>
        <v>89409.209999999992</v>
      </c>
      <c r="CA36" s="12">
        <f t="shared" si="32"/>
        <v>101637.59</v>
      </c>
      <c r="CC36" s="26">
        <v>201704</v>
      </c>
      <c r="CD36" s="372">
        <v>13619983.4</v>
      </c>
      <c r="CE36" s="372">
        <v>370078.11</v>
      </c>
      <c r="CF36" s="377">
        <v>6537304.9400000004</v>
      </c>
      <c r="CG36" s="377">
        <v>1517520.72</v>
      </c>
      <c r="CH36" s="372">
        <v>2390438.11</v>
      </c>
      <c r="CI36" s="372">
        <v>1580556.61</v>
      </c>
      <c r="CJ36" s="372">
        <v>188546.28</v>
      </c>
      <c r="CK36" s="372">
        <v>1035538.61</v>
      </c>
      <c r="CL36">
        <f t="shared" si="33"/>
        <v>18.839895288310931</v>
      </c>
      <c r="CM36" s="26">
        <v>201704</v>
      </c>
      <c r="CN36" s="12">
        <f t="shared" si="10"/>
        <v>370078.11</v>
      </c>
      <c r="CO36" s="12">
        <f t="shared" si="34"/>
        <v>8054825.6600000001</v>
      </c>
      <c r="CP36" s="12">
        <f t="shared" si="35"/>
        <v>5195079.6099999994</v>
      </c>
      <c r="CQ36" s="12">
        <f t="shared" si="36"/>
        <v>13619983.379999999</v>
      </c>
      <c r="CS36"/>
      <c r="CT36" s="378">
        <f t="shared" si="11"/>
        <v>1.408035184788422</v>
      </c>
      <c r="CU36" s="378">
        <f t="shared" si="12"/>
        <v>8.7122307747130062E-2</v>
      </c>
      <c r="CV36" s="378">
        <f t="shared" si="13"/>
        <v>0.1451456341085306</v>
      </c>
      <c r="CW36" s="378">
        <f t="shared" si="14"/>
        <v>1.7210363788823635</v>
      </c>
      <c r="CX36" s="378">
        <f t="shared" si="15"/>
        <v>0.74623872264960134</v>
      </c>
      <c r="CZ36"/>
      <c r="DA36" s="379">
        <f t="shared" si="16"/>
        <v>0.78178630992251885</v>
      </c>
      <c r="DB36" s="379">
        <f t="shared" si="17"/>
        <v>8.3931797972645383E-2</v>
      </c>
      <c r="DC36" s="379">
        <f t="shared" si="18"/>
        <v>0.11458623461523527</v>
      </c>
      <c r="DD36" s="379">
        <f t="shared" si="19"/>
        <v>1.4736536443567609</v>
      </c>
      <c r="DE36" s="379">
        <f t="shared" si="20"/>
        <v>0.63297624963768495</v>
      </c>
      <c r="DG36"/>
      <c r="DH36" s="9">
        <f t="shared" si="21"/>
        <v>0.78178630992251885</v>
      </c>
      <c r="DI36" s="9">
        <f t="shared" si="22"/>
        <v>7.0580461556379537E-2</v>
      </c>
      <c r="DJ36" s="9">
        <f t="shared" si="23"/>
        <v>0.14144782154934926</v>
      </c>
      <c r="DK36" s="9">
        <f t="shared" si="24"/>
        <v>1.9104397561667052</v>
      </c>
      <c r="DL36" s="9">
        <f t="shared" si="25"/>
        <v>1.7909405978188913</v>
      </c>
      <c r="DM36" s="9">
        <f t="shared" si="26"/>
        <v>0.28810963546986978</v>
      </c>
      <c r="DN36" s="9">
        <f t="shared" si="27"/>
        <v>0.19695547614588699</v>
      </c>
      <c r="DT36" s="358" t="s">
        <v>916</v>
      </c>
      <c r="DU36" s="9">
        <v>1.6377386472061162</v>
      </c>
      <c r="DV36" s="9">
        <v>0.1163221015417837</v>
      </c>
      <c r="DW36" s="9">
        <v>1.6135441039520491</v>
      </c>
      <c r="DX36" s="9">
        <v>0.73466935932464927</v>
      </c>
      <c r="DY36" s="379">
        <v>2.0009892076337117</v>
      </c>
      <c r="DZ36" s="379">
        <v>0.14785778439893468</v>
      </c>
      <c r="EA36" s="379">
        <v>1.243500039617299</v>
      </c>
      <c r="EB36" s="9">
        <v>0.54171633965964483</v>
      </c>
      <c r="EO36"/>
      <c r="EQ36" s="24"/>
      <c r="ER36" s="382"/>
      <c r="ES36" s="24"/>
      <c r="ET36" s="24"/>
      <c r="EU36" s="24"/>
      <c r="EV36" s="24"/>
      <c r="EW36" s="24"/>
      <c r="EX36" s="24"/>
      <c r="EY36" s="24"/>
      <c r="EZ36" s="24"/>
      <c r="FA36" s="24"/>
      <c r="FB36" s="9"/>
    </row>
    <row r="37" spans="1:158">
      <c r="A37" s="26">
        <v>201707</v>
      </c>
      <c r="B37" s="26" t="s">
        <v>1526</v>
      </c>
      <c r="C37" s="26">
        <v>183861.19</v>
      </c>
      <c r="D37" s="26"/>
      <c r="E37" s="26"/>
      <c r="F37" s="26"/>
      <c r="G37" s="26"/>
      <c r="H37" s="26">
        <v>201709</v>
      </c>
      <c r="I37" s="372">
        <v>13879423.800000001</v>
      </c>
      <c r="J37" s="372">
        <v>348324.81</v>
      </c>
      <c r="K37" s="372">
        <v>6632528.5199999996</v>
      </c>
      <c r="L37" s="372">
        <v>1514405.38</v>
      </c>
      <c r="M37" s="372">
        <v>2708393.52</v>
      </c>
      <c r="N37" s="372">
        <v>1500204.52</v>
      </c>
      <c r="O37" s="372">
        <v>180177.43</v>
      </c>
      <c r="P37" s="372">
        <v>995389.57</v>
      </c>
      <c r="R37" s="26">
        <v>201709</v>
      </c>
      <c r="S37" s="12">
        <f t="shared" si="0"/>
        <v>348324.81</v>
      </c>
      <c r="T37" s="12">
        <f t="shared" si="1"/>
        <v>8146933.8999999994</v>
      </c>
      <c r="U37" s="12">
        <f t="shared" si="2"/>
        <v>5384165.04</v>
      </c>
      <c r="V37" s="10">
        <f t="shared" si="3"/>
        <v>38.792424797922806</v>
      </c>
      <c r="W37" s="10">
        <f t="shared" si="4"/>
        <v>2.5096489236102149</v>
      </c>
      <c r="X37" s="10">
        <f t="shared" si="5"/>
        <v>41.30207372153302</v>
      </c>
      <c r="AF37" s="12"/>
      <c r="AG37" s="12"/>
      <c r="AH37" s="12"/>
      <c r="AI37" s="12"/>
      <c r="AJ37" s="12"/>
      <c r="AO37" s="373">
        <v>201505</v>
      </c>
      <c r="AP37" s="374" t="s">
        <v>1520</v>
      </c>
      <c r="AQ37" s="374">
        <v>12786492</v>
      </c>
      <c r="AS37" s="26">
        <v>201709</v>
      </c>
      <c r="AT37" s="374">
        <v>13941312</v>
      </c>
      <c r="AU37" s="374">
        <v>381530</v>
      </c>
      <c r="AV37" s="374">
        <v>6636881</v>
      </c>
      <c r="AW37" s="374">
        <v>1520123</v>
      </c>
      <c r="AX37" s="374">
        <v>2693450</v>
      </c>
      <c r="AY37" s="374">
        <v>1517361</v>
      </c>
      <c r="AZ37" s="374">
        <v>178883</v>
      </c>
      <c r="BA37" s="374">
        <v>1013084</v>
      </c>
      <c r="BB37" s="374"/>
      <c r="BC37" s="26">
        <v>201709</v>
      </c>
      <c r="BD37" s="12">
        <f t="shared" si="6"/>
        <v>381530</v>
      </c>
      <c r="BE37" s="12">
        <f t="shared" si="7"/>
        <v>8157004</v>
      </c>
      <c r="BF37" s="12">
        <f t="shared" si="8"/>
        <v>5402778</v>
      </c>
      <c r="BG37" s="10">
        <f t="shared" si="9"/>
        <v>38.753727052374984</v>
      </c>
      <c r="BH37" s="374"/>
      <c r="BL37" s="357">
        <v>42856</v>
      </c>
      <c r="BM37" t="s">
        <v>718</v>
      </c>
      <c r="BN37" s="12">
        <v>3423.59</v>
      </c>
      <c r="BO37" s="12">
        <v>3622.77</v>
      </c>
      <c r="BP37" s="12">
        <v>1653.59</v>
      </c>
      <c r="BQ37" s="12">
        <v>54516.54</v>
      </c>
      <c r="BR37" s="12">
        <v>34760.9</v>
      </c>
      <c r="BS37" s="12">
        <v>558.77</v>
      </c>
      <c r="BT37" s="12">
        <v>2235.13</v>
      </c>
      <c r="BU37" s="12">
        <f t="shared" si="28"/>
        <v>100771.29000000002</v>
      </c>
      <c r="BV37" s="26">
        <v>201705</v>
      </c>
      <c r="BW37" t="s">
        <v>718</v>
      </c>
      <c r="BX37" s="12">
        <f t="shared" si="29"/>
        <v>3423.59</v>
      </c>
      <c r="BY37" s="12">
        <f t="shared" si="30"/>
        <v>5276.36</v>
      </c>
      <c r="BZ37" s="12">
        <f t="shared" si="31"/>
        <v>92071.340000000011</v>
      </c>
      <c r="CA37" s="12">
        <f t="shared" si="32"/>
        <v>100771.29000000001</v>
      </c>
      <c r="CC37" s="26">
        <v>201705</v>
      </c>
      <c r="CD37" s="372">
        <v>13798721.699999999</v>
      </c>
      <c r="CE37" s="372">
        <v>397313.82</v>
      </c>
      <c r="CF37" s="377">
        <v>6560280.9500000002</v>
      </c>
      <c r="CG37" s="377">
        <v>1521991.18</v>
      </c>
      <c r="CH37" s="372">
        <v>2478408.6800000002</v>
      </c>
      <c r="CI37" s="372">
        <v>1621122.55</v>
      </c>
      <c r="CJ37" s="372">
        <v>184770.77</v>
      </c>
      <c r="CK37" s="372">
        <v>1034833.77</v>
      </c>
      <c r="CL37">
        <f t="shared" si="33"/>
        <v>18.831229084091728</v>
      </c>
      <c r="CM37" s="26">
        <v>201705</v>
      </c>
      <c r="CN37" s="12">
        <f t="shared" si="10"/>
        <v>397313.82</v>
      </c>
      <c r="CO37" s="12">
        <f t="shared" si="34"/>
        <v>8082272.1299999999</v>
      </c>
      <c r="CP37" s="12">
        <f t="shared" si="35"/>
        <v>5319135.7699999996</v>
      </c>
      <c r="CQ37" s="12">
        <f t="shared" si="36"/>
        <v>13798721.719999999</v>
      </c>
      <c r="CS37"/>
      <c r="CT37" s="378">
        <f t="shared" si="11"/>
        <v>0.86168409646561006</v>
      </c>
      <c r="CU37" s="378">
        <f t="shared" si="12"/>
        <v>6.5283127258423557E-2</v>
      </c>
      <c r="CV37" s="378">
        <f t="shared" si="13"/>
        <v>0.10259875955381999</v>
      </c>
      <c r="CW37" s="378">
        <f t="shared" si="14"/>
        <v>1.7309454765054817</v>
      </c>
      <c r="CX37" s="378">
        <f t="shared" si="15"/>
        <v>0.73029438555849091</v>
      </c>
      <c r="CZ37"/>
      <c r="DA37" s="379">
        <f t="shared" si="16"/>
        <v>0.79857780934979805</v>
      </c>
      <c r="DB37" s="379">
        <f t="shared" si="17"/>
        <v>9.6181864146165544E-2</v>
      </c>
      <c r="DC37" s="379">
        <f t="shared" si="18"/>
        <v>0.12909285977577717</v>
      </c>
      <c r="DD37" s="379">
        <f t="shared" si="19"/>
        <v>1.6389508327966595</v>
      </c>
      <c r="DE37" s="379">
        <f t="shared" si="20"/>
        <v>0.7111134059452574</v>
      </c>
      <c r="DG37"/>
      <c r="DH37" s="9">
        <f t="shared" si="21"/>
        <v>0.79857780934979805</v>
      </c>
      <c r="DI37" s="9">
        <f t="shared" si="22"/>
        <v>8.0736633695543181E-2</v>
      </c>
      <c r="DJ37" s="9">
        <f t="shared" si="23"/>
        <v>0.16275587089801666</v>
      </c>
      <c r="DK37" s="9">
        <f t="shared" si="24"/>
        <v>2.0036828631507211</v>
      </c>
      <c r="DL37" s="9">
        <f t="shared" si="25"/>
        <v>2.1028885200566729</v>
      </c>
      <c r="DM37" s="9">
        <f t="shared" si="26"/>
        <v>0.38929858873240608</v>
      </c>
      <c r="DN37" s="9">
        <f t="shared" si="27"/>
        <v>0.2617676460249263</v>
      </c>
      <c r="DT37" s="360" t="s">
        <v>917</v>
      </c>
      <c r="DU37" s="9">
        <v>0.80935082714234319</v>
      </c>
      <c r="DV37" s="9">
        <v>6.991388875943845E-2</v>
      </c>
      <c r="DW37" s="9">
        <v>1.2562054716308728</v>
      </c>
      <c r="DX37" s="9">
        <v>0.54426561967004972</v>
      </c>
      <c r="DY37" s="379">
        <v>1.9429791250904529</v>
      </c>
      <c r="DZ37" s="379">
        <v>0.16034898717022664</v>
      </c>
      <c r="EA37" s="379">
        <v>1.3700971175460204</v>
      </c>
      <c r="EB37" s="9">
        <v>0.56786101884372719</v>
      </c>
      <c r="EO37"/>
      <c r="EQ37" s="24"/>
      <c r="ER37" s="382"/>
      <c r="ES37" s="24"/>
      <c r="ET37" s="24"/>
      <c r="EU37" s="24"/>
      <c r="EV37" s="24"/>
      <c r="EW37" s="24"/>
      <c r="EX37" s="24"/>
      <c r="EY37" s="24"/>
      <c r="EZ37" s="24"/>
      <c r="FA37" s="24"/>
      <c r="FB37" s="9"/>
    </row>
    <row r="38" spans="1:158">
      <c r="A38" s="26">
        <v>201708</v>
      </c>
      <c r="B38" s="26" t="s">
        <v>1526</v>
      </c>
      <c r="C38" s="26">
        <v>182125.64</v>
      </c>
      <c r="D38" s="26"/>
      <c r="E38" s="26"/>
      <c r="F38" s="26"/>
      <c r="G38" s="26"/>
      <c r="H38" s="26">
        <v>201710</v>
      </c>
      <c r="I38" s="372">
        <v>13968939</v>
      </c>
      <c r="J38" s="372">
        <v>392976.19</v>
      </c>
      <c r="K38" s="372">
        <v>6656528.4800000004</v>
      </c>
      <c r="L38" s="372">
        <v>1532105.52</v>
      </c>
      <c r="M38" s="372">
        <v>2618341.52</v>
      </c>
      <c r="N38" s="372">
        <v>1570323.14</v>
      </c>
      <c r="O38" s="372">
        <v>178883.81</v>
      </c>
      <c r="P38" s="372">
        <v>1019780.29</v>
      </c>
      <c r="R38" s="26">
        <v>201710</v>
      </c>
      <c r="S38" s="12">
        <f t="shared" si="0"/>
        <v>392976.19</v>
      </c>
      <c r="T38" s="12">
        <f t="shared" si="1"/>
        <v>8188634</v>
      </c>
      <c r="U38" s="12">
        <f t="shared" si="2"/>
        <v>5387328.7599999998</v>
      </c>
      <c r="V38" s="10">
        <f t="shared" si="3"/>
        <v>38.566484970691043</v>
      </c>
      <c r="W38" s="10">
        <f t="shared" si="4"/>
        <v>2.8132143035344344</v>
      </c>
      <c r="X38" s="10">
        <f t="shared" si="5"/>
        <v>41.37969927422548</v>
      </c>
      <c r="Y38">
        <f>+Y26+1</f>
        <v>2017</v>
      </c>
      <c r="Z38">
        <f>+Z26</f>
        <v>4</v>
      </c>
      <c r="AA38" s="12">
        <f>+AVERAGE(S38:S40)</f>
        <v>347053.52</v>
      </c>
      <c r="AB38" s="12">
        <f>+AVERAGE(T38:T40)</f>
        <v>8218888.6900000004</v>
      </c>
      <c r="AC38" s="12">
        <f>+AVERAGE(U38:U40)</f>
        <v>5397864.9066666672</v>
      </c>
      <c r="AF38" s="12"/>
      <c r="AG38" s="12"/>
      <c r="AH38" s="12"/>
      <c r="AI38" s="12"/>
      <c r="AJ38" s="12"/>
      <c r="AO38" s="373">
        <v>201505</v>
      </c>
      <c r="AP38" s="374" t="s">
        <v>1522</v>
      </c>
      <c r="AQ38" s="374">
        <v>6186281</v>
      </c>
      <c r="AS38" s="26">
        <v>201710</v>
      </c>
      <c r="AT38" s="374">
        <v>13834749</v>
      </c>
      <c r="AU38" s="374">
        <v>362389</v>
      </c>
      <c r="AV38" s="374">
        <v>6644007</v>
      </c>
      <c r="AW38" s="374">
        <v>1528680</v>
      </c>
      <c r="AX38" s="374">
        <v>2551479</v>
      </c>
      <c r="AY38" s="374">
        <v>1549700</v>
      </c>
      <c r="AZ38" s="374">
        <v>177704</v>
      </c>
      <c r="BA38" s="374">
        <v>1020790</v>
      </c>
      <c r="BB38" s="374"/>
      <c r="BC38" s="26">
        <v>201710</v>
      </c>
      <c r="BD38" s="12">
        <f t="shared" si="6"/>
        <v>362389</v>
      </c>
      <c r="BE38" s="12">
        <f t="shared" si="7"/>
        <v>8172687</v>
      </c>
      <c r="BF38" s="12">
        <f t="shared" si="8"/>
        <v>5299673</v>
      </c>
      <c r="BG38" s="10">
        <f t="shared" si="9"/>
        <v>38.306968922963478</v>
      </c>
      <c r="BH38" s="374"/>
      <c r="BL38" s="357">
        <v>42887</v>
      </c>
      <c r="BM38" t="s">
        <v>718</v>
      </c>
      <c r="BN38" s="12">
        <v>2579.77</v>
      </c>
      <c r="BO38" s="12">
        <v>3971.27</v>
      </c>
      <c r="BP38" s="12">
        <v>1735.81</v>
      </c>
      <c r="BQ38" s="12">
        <v>56757.27</v>
      </c>
      <c r="BR38" s="12">
        <v>37750.949999999997</v>
      </c>
      <c r="BS38" s="12">
        <v>963.5</v>
      </c>
      <c r="BT38" s="12">
        <v>2822.36</v>
      </c>
      <c r="BU38" s="12">
        <f t="shared" si="28"/>
        <v>106580.93</v>
      </c>
      <c r="BV38" s="26">
        <v>201706</v>
      </c>
      <c r="BW38" t="s">
        <v>718</v>
      </c>
      <c r="BX38" s="12">
        <f t="shared" si="29"/>
        <v>2579.77</v>
      </c>
      <c r="BY38" s="12">
        <f t="shared" si="30"/>
        <v>5707.08</v>
      </c>
      <c r="BZ38" s="12">
        <f t="shared" si="31"/>
        <v>98294.080000000002</v>
      </c>
      <c r="CA38" s="12">
        <f t="shared" si="32"/>
        <v>106580.93000000001</v>
      </c>
      <c r="CC38" s="26">
        <v>201706</v>
      </c>
      <c r="CD38" s="372">
        <v>13907515</v>
      </c>
      <c r="CE38" s="372">
        <v>360624.5</v>
      </c>
      <c r="CF38" s="377">
        <v>6585131.5</v>
      </c>
      <c r="CG38" s="377">
        <v>1520104.32</v>
      </c>
      <c r="CH38" s="372">
        <v>2621867.27</v>
      </c>
      <c r="CI38" s="372">
        <v>1601860.68</v>
      </c>
      <c r="CJ38" s="372">
        <v>183625.23</v>
      </c>
      <c r="CK38" s="372">
        <v>1034301.5</v>
      </c>
      <c r="CL38">
        <f t="shared" si="33"/>
        <v>18.754597074758522</v>
      </c>
      <c r="CM38" s="26">
        <v>201706</v>
      </c>
      <c r="CN38" s="12">
        <f t="shared" si="10"/>
        <v>360624.5</v>
      </c>
      <c r="CO38" s="12">
        <f t="shared" si="34"/>
        <v>8105235.8200000003</v>
      </c>
      <c r="CP38" s="12">
        <f t="shared" si="35"/>
        <v>5441654.6800000006</v>
      </c>
      <c r="CQ38" s="12">
        <f t="shared" si="36"/>
        <v>13907515</v>
      </c>
      <c r="CS38"/>
      <c r="CT38" s="378">
        <f t="shared" si="11"/>
        <v>0.71536182372523216</v>
      </c>
      <c r="CU38" s="378">
        <f t="shared" si="12"/>
        <v>7.0412263464531735E-2</v>
      </c>
      <c r="CV38" s="378">
        <f t="shared" si="13"/>
        <v>9.7885503501905169E-2</v>
      </c>
      <c r="CW38" s="378">
        <f t="shared" si="14"/>
        <v>1.8063270416857835</v>
      </c>
      <c r="CX38" s="378">
        <f t="shared" si="15"/>
        <v>0.76635495270003307</v>
      </c>
      <c r="CZ38"/>
      <c r="DA38" s="379">
        <f t="shared" si="16"/>
        <v>2.2643275761907469</v>
      </c>
      <c r="DB38" s="379">
        <f t="shared" si="17"/>
        <v>0.10163455059102773</v>
      </c>
      <c r="DC38" s="379">
        <f t="shared" si="18"/>
        <v>0.19375987058572214</v>
      </c>
      <c r="DD38" s="379">
        <f t="shared" si="19"/>
        <v>1.6614227715015539</v>
      </c>
      <c r="DE38" s="379">
        <f t="shared" si="20"/>
        <v>0.76801880134589118</v>
      </c>
      <c r="DG38"/>
      <c r="DH38" s="9">
        <f t="shared" si="21"/>
        <v>2.2643275761907469</v>
      </c>
      <c r="DI38" s="9">
        <f t="shared" si="22"/>
        <v>8.3029321434203704E-2</v>
      </c>
      <c r="DJ38" s="9">
        <f t="shared" si="23"/>
        <v>0.18223288780601585</v>
      </c>
      <c r="DK38" s="9">
        <f t="shared" si="24"/>
        <v>1.858253869578989</v>
      </c>
      <c r="DL38" s="9">
        <f t="shared" si="25"/>
        <v>2.3653055770118536</v>
      </c>
      <c r="DM38" s="9">
        <f t="shared" si="26"/>
        <v>0.47039832162497491</v>
      </c>
      <c r="DN38" s="9">
        <f t="shared" si="27"/>
        <v>0.2837924918411121</v>
      </c>
      <c r="EO38"/>
      <c r="EQ38" s="24"/>
      <c r="ER38" s="382"/>
      <c r="ES38" s="24"/>
      <c r="ET38" s="24"/>
      <c r="EU38" s="24"/>
      <c r="EV38" s="24"/>
      <c r="EW38" s="24"/>
      <c r="EX38" s="24"/>
      <c r="EY38" s="24"/>
      <c r="EZ38" s="24"/>
      <c r="FA38" s="24"/>
      <c r="FB38" s="9"/>
    </row>
    <row r="39" spans="1:158">
      <c r="A39" s="26">
        <v>201709</v>
      </c>
      <c r="B39" s="26" t="s">
        <v>1526</v>
      </c>
      <c r="C39" s="26">
        <v>180177.43</v>
      </c>
      <c r="D39" s="26"/>
      <c r="E39" s="26"/>
      <c r="F39" s="26"/>
      <c r="G39" s="26"/>
      <c r="H39" s="26">
        <v>201711</v>
      </c>
      <c r="I39" s="372">
        <v>13953087.5</v>
      </c>
      <c r="J39" s="372">
        <v>335290.43</v>
      </c>
      <c r="K39" s="372">
        <v>6679288.9000000004</v>
      </c>
      <c r="L39" s="372">
        <v>1542043.9</v>
      </c>
      <c r="M39" s="372">
        <v>2594249.71</v>
      </c>
      <c r="N39" s="372">
        <v>1596565.29</v>
      </c>
      <c r="O39" s="372">
        <v>178157.05</v>
      </c>
      <c r="P39" s="372">
        <v>1027492.24</v>
      </c>
      <c r="R39" s="26">
        <v>201711</v>
      </c>
      <c r="S39" s="12">
        <f t="shared" si="0"/>
        <v>335290.43</v>
      </c>
      <c r="T39" s="12">
        <f t="shared" si="1"/>
        <v>8221332.8000000007</v>
      </c>
      <c r="U39" s="12">
        <f t="shared" si="2"/>
        <v>5396464.29</v>
      </c>
      <c r="V39" s="10">
        <f t="shared" si="3"/>
        <v>38.67577186769595</v>
      </c>
      <c r="W39" s="10">
        <f t="shared" si="4"/>
        <v>2.402983784054963</v>
      </c>
      <c r="X39" s="10">
        <f t="shared" si="5"/>
        <v>41.07875565175091</v>
      </c>
      <c r="AF39" s="12"/>
      <c r="AG39" s="12"/>
      <c r="AH39" s="12"/>
      <c r="AI39" s="12"/>
      <c r="AJ39" s="12"/>
      <c r="AO39" s="373">
        <v>201505</v>
      </c>
      <c r="AP39" s="374" t="s">
        <v>1523</v>
      </c>
      <c r="AQ39" s="374">
        <v>1399907</v>
      </c>
      <c r="AS39" s="26">
        <v>201711</v>
      </c>
      <c r="AT39" s="374">
        <v>13904315</v>
      </c>
      <c r="AU39" s="374">
        <v>318284</v>
      </c>
      <c r="AV39" s="374">
        <v>6672141</v>
      </c>
      <c r="AW39" s="374">
        <v>1540542</v>
      </c>
      <c r="AX39" s="374">
        <v>2577837</v>
      </c>
      <c r="AY39" s="374">
        <v>1590868</v>
      </c>
      <c r="AZ39" s="374">
        <v>176663</v>
      </c>
      <c r="BA39" s="374">
        <v>1027980</v>
      </c>
      <c r="BB39" s="374"/>
      <c r="BC39" s="26">
        <v>201711</v>
      </c>
      <c r="BD39" s="12">
        <f t="shared" si="6"/>
        <v>318284</v>
      </c>
      <c r="BE39" s="12">
        <f t="shared" si="7"/>
        <v>8212683</v>
      </c>
      <c r="BF39" s="12">
        <f t="shared" si="8"/>
        <v>5373348</v>
      </c>
      <c r="BG39" s="10">
        <f t="shared" si="9"/>
        <v>38.645183167959011</v>
      </c>
      <c r="BH39" s="374"/>
      <c r="BL39" s="357">
        <v>42917</v>
      </c>
      <c r="BM39" t="s">
        <v>718</v>
      </c>
      <c r="BN39" s="12">
        <v>2021.42</v>
      </c>
      <c r="BO39" s="12">
        <v>4147.8999999999996</v>
      </c>
      <c r="BP39" s="12">
        <v>1670.38</v>
      </c>
      <c r="BQ39" s="12">
        <v>58043.28</v>
      </c>
      <c r="BR39" s="12">
        <v>35921.85</v>
      </c>
      <c r="BS39" s="12">
        <v>831.38</v>
      </c>
      <c r="BT39" s="12">
        <v>2673.66</v>
      </c>
      <c r="BU39" s="12">
        <f t="shared" si="28"/>
        <v>105309.87</v>
      </c>
      <c r="BV39" s="26">
        <v>201707</v>
      </c>
      <c r="BW39" t="s">
        <v>718</v>
      </c>
      <c r="BX39" s="12">
        <f t="shared" si="29"/>
        <v>2021.42</v>
      </c>
      <c r="BY39" s="12">
        <f t="shared" si="30"/>
        <v>5818.28</v>
      </c>
      <c r="BZ39" s="12">
        <f t="shared" si="31"/>
        <v>97470.170000000013</v>
      </c>
      <c r="CA39" s="12">
        <f t="shared" si="32"/>
        <v>105309.87000000001</v>
      </c>
      <c r="CC39" s="26">
        <v>201707</v>
      </c>
      <c r="CD39" s="372">
        <v>14018434.5</v>
      </c>
      <c r="CE39" s="372">
        <v>262134.57</v>
      </c>
      <c r="CF39" s="377">
        <v>6607198.1900000004</v>
      </c>
      <c r="CG39" s="377">
        <v>1507032.81</v>
      </c>
      <c r="CH39" s="372">
        <v>2821890.33</v>
      </c>
      <c r="CI39" s="372">
        <v>1611689.67</v>
      </c>
      <c r="CJ39" s="372">
        <v>183861.19</v>
      </c>
      <c r="CK39" s="372">
        <v>1024627.71</v>
      </c>
      <c r="CL39">
        <f t="shared" si="33"/>
        <v>18.572712682199953</v>
      </c>
      <c r="CM39" s="26">
        <v>201707</v>
      </c>
      <c r="CN39" s="12">
        <f t="shared" si="10"/>
        <v>262134.57</v>
      </c>
      <c r="CO39" s="12">
        <f t="shared" si="34"/>
        <v>8114231</v>
      </c>
      <c r="CP39" s="12">
        <f t="shared" si="35"/>
        <v>5642068.9000000004</v>
      </c>
      <c r="CQ39" s="12">
        <f t="shared" si="36"/>
        <v>14018434.470000001</v>
      </c>
      <c r="CS39"/>
      <c r="CT39" s="378">
        <f t="shared" si="11"/>
        <v>0.77113827451297245</v>
      </c>
      <c r="CU39" s="378">
        <f t="shared" si="12"/>
        <v>7.170463843092463E-2</v>
      </c>
      <c r="CV39" s="378">
        <f t="shared" si="13"/>
        <v>9.359309756104639E-2</v>
      </c>
      <c r="CW39" s="378">
        <f t="shared" si="14"/>
        <v>1.72756078891557</v>
      </c>
      <c r="CX39" s="378">
        <f t="shared" si="15"/>
        <v>0.75122418430793581</v>
      </c>
      <c r="CZ39"/>
      <c r="DA39" s="379">
        <f t="shared" si="16"/>
        <v>1.2939727865729422</v>
      </c>
      <c r="DB39" s="379">
        <f t="shared" si="17"/>
        <v>9.767185578029515E-2</v>
      </c>
      <c r="DC39" s="379">
        <f t="shared" si="18"/>
        <v>0.13510955205361219</v>
      </c>
      <c r="DD39" s="379">
        <f t="shared" si="19"/>
        <v>1.5678684817195334</v>
      </c>
      <c r="DE39" s="379">
        <f t="shared" si="20"/>
        <v>0.71175914980754618</v>
      </c>
      <c r="DG39"/>
      <c r="DH39" s="9">
        <f t="shared" si="21"/>
        <v>1.2939727865729422</v>
      </c>
      <c r="DI39" s="9">
        <f t="shared" si="22"/>
        <v>8.099530006682E-2</v>
      </c>
      <c r="DJ39" s="9">
        <f t="shared" si="23"/>
        <v>0.17078593000241316</v>
      </c>
      <c r="DK39" s="9">
        <f t="shared" si="24"/>
        <v>1.8042699767145096</v>
      </c>
      <c r="DL39" s="9">
        <f t="shared" si="25"/>
        <v>2.0862812876377124</v>
      </c>
      <c r="DM39" s="9">
        <f t="shared" si="26"/>
        <v>0.35248874436198308</v>
      </c>
      <c r="DN39" s="9">
        <f t="shared" si="27"/>
        <v>0.3194555415644576</v>
      </c>
      <c r="DT39" s="383"/>
      <c r="EO39"/>
      <c r="ER39" s="9"/>
      <c r="FB39" s="9"/>
    </row>
    <row r="40" spans="1:158">
      <c r="A40" s="26">
        <v>201710</v>
      </c>
      <c r="B40" s="26" t="s">
        <v>1526</v>
      </c>
      <c r="C40" s="26">
        <v>178883.81</v>
      </c>
      <c r="D40" s="26"/>
      <c r="E40" s="26"/>
      <c r="F40" s="26"/>
      <c r="G40" s="26"/>
      <c r="H40" s="26">
        <v>201712</v>
      </c>
      <c r="I40" s="372">
        <v>13969394.9</v>
      </c>
      <c r="J40" s="372">
        <v>312893.94</v>
      </c>
      <c r="K40" s="372">
        <v>6700282.8300000001</v>
      </c>
      <c r="L40" s="372">
        <v>1546416.44</v>
      </c>
      <c r="M40" s="372">
        <v>2574348</v>
      </c>
      <c r="N40" s="372">
        <v>1630217.33</v>
      </c>
      <c r="O40" s="372">
        <v>175987.17</v>
      </c>
      <c r="P40" s="372">
        <v>1029249.17</v>
      </c>
      <c r="R40" s="26">
        <v>201712</v>
      </c>
      <c r="S40" s="12">
        <f t="shared" si="0"/>
        <v>312893.94</v>
      </c>
      <c r="T40" s="12">
        <f t="shared" si="1"/>
        <v>8246699.2699999996</v>
      </c>
      <c r="U40" s="12">
        <f t="shared" si="2"/>
        <v>5409801.6699999999</v>
      </c>
      <c r="V40" s="10">
        <f t="shared" si="3"/>
        <v>38.726098794730184</v>
      </c>
      <c r="W40" s="10">
        <f t="shared" si="4"/>
        <v>2.2398532093899073</v>
      </c>
      <c r="X40" s="10">
        <f t="shared" si="5"/>
        <v>40.965952004120091</v>
      </c>
      <c r="AF40" s="12"/>
      <c r="AG40" s="12"/>
      <c r="AH40" s="12"/>
      <c r="AI40" s="12"/>
      <c r="AJ40" s="12"/>
      <c r="AO40" s="373">
        <v>201505</v>
      </c>
      <c r="AP40" s="374" t="s">
        <v>1521</v>
      </c>
      <c r="AQ40" s="374">
        <v>359812</v>
      </c>
      <c r="AS40" s="26">
        <v>201712</v>
      </c>
      <c r="AT40" s="374">
        <v>13850570</v>
      </c>
      <c r="AU40" s="374">
        <v>302959</v>
      </c>
      <c r="AV40" s="374">
        <v>6697437</v>
      </c>
      <c r="AW40" s="374">
        <v>1544917</v>
      </c>
      <c r="AX40" s="374">
        <v>2497593</v>
      </c>
      <c r="AY40" s="374">
        <v>1607713</v>
      </c>
      <c r="AZ40" s="374">
        <v>174515</v>
      </c>
      <c r="BA40" s="374">
        <v>1025436</v>
      </c>
      <c r="BB40" s="374"/>
      <c r="BC40" s="26">
        <v>201712</v>
      </c>
      <c r="BD40" s="12">
        <f t="shared" si="6"/>
        <v>302959</v>
      </c>
      <c r="BE40" s="12">
        <f t="shared" si="7"/>
        <v>8242354</v>
      </c>
      <c r="BF40" s="12">
        <f t="shared" si="8"/>
        <v>5305257</v>
      </c>
      <c r="BG40" s="10">
        <f t="shared" si="9"/>
        <v>38.303528302445315</v>
      </c>
      <c r="BH40" s="374"/>
      <c r="BL40" s="357">
        <v>42948</v>
      </c>
      <c r="BM40" t="s">
        <v>718</v>
      </c>
      <c r="BN40" s="12">
        <v>2196.63</v>
      </c>
      <c r="BO40" s="12">
        <v>2955.77</v>
      </c>
      <c r="BP40" s="12">
        <v>1219.5899999999999</v>
      </c>
      <c r="BQ40" s="12">
        <v>43264.59</v>
      </c>
      <c r="BR40" s="12">
        <v>24245.54</v>
      </c>
      <c r="BS40" s="12">
        <v>430.59</v>
      </c>
      <c r="BT40" s="12">
        <v>1376.36</v>
      </c>
      <c r="BU40" s="12">
        <f t="shared" si="28"/>
        <v>75689.069999999992</v>
      </c>
      <c r="BV40" s="26">
        <v>201708</v>
      </c>
      <c r="BW40" t="s">
        <v>718</v>
      </c>
      <c r="BX40" s="12">
        <f t="shared" si="29"/>
        <v>2196.63</v>
      </c>
      <c r="BY40" s="12">
        <f t="shared" si="30"/>
        <v>4175.3599999999997</v>
      </c>
      <c r="BZ40" s="12">
        <f t="shared" si="31"/>
        <v>69317.08</v>
      </c>
      <c r="CA40" s="12">
        <f t="shared" si="32"/>
        <v>75689.070000000007</v>
      </c>
      <c r="CC40" s="26">
        <v>201708</v>
      </c>
      <c r="CD40" s="372">
        <v>13876072</v>
      </c>
      <c r="CE40" s="372">
        <v>246582.86</v>
      </c>
      <c r="CF40" s="377">
        <v>6609682.1799999997</v>
      </c>
      <c r="CG40" s="377">
        <v>1500426.68</v>
      </c>
      <c r="CH40" s="372">
        <v>2797915.45</v>
      </c>
      <c r="CI40" s="372">
        <v>1535033.68</v>
      </c>
      <c r="CJ40" s="372">
        <v>182125.64</v>
      </c>
      <c r="CK40" s="372">
        <v>1004305.5</v>
      </c>
      <c r="CL40">
        <f t="shared" si="33"/>
        <v>18.500697165734469</v>
      </c>
      <c r="CM40" s="26">
        <v>201708</v>
      </c>
      <c r="CN40" s="12">
        <f t="shared" si="10"/>
        <v>246582.86</v>
      </c>
      <c r="CO40" s="12">
        <f t="shared" si="34"/>
        <v>8110108.8599999994</v>
      </c>
      <c r="CP40" s="12">
        <f t="shared" si="35"/>
        <v>5519380.2699999996</v>
      </c>
      <c r="CQ40" s="12">
        <f t="shared" si="36"/>
        <v>13876071.989999998</v>
      </c>
      <c r="CS40"/>
      <c r="CT40" s="378">
        <f t="shared" si="11"/>
        <v>0.89082834062351302</v>
      </c>
      <c r="CU40" s="378">
        <f t="shared" si="12"/>
        <v>5.1483402653118029E-2</v>
      </c>
      <c r="CV40" s="378">
        <f t="shared" si="13"/>
        <v>7.6250150340594347E-2</v>
      </c>
      <c r="CW40" s="378">
        <f t="shared" si="14"/>
        <v>1.2558852010390653</v>
      </c>
      <c r="CX40" s="378">
        <f t="shared" si="15"/>
        <v>0.54546466791572201</v>
      </c>
      <c r="CZ40"/>
      <c r="DA40" s="379">
        <f t="shared" si="16"/>
        <v>0.87403479706578135</v>
      </c>
      <c r="DB40" s="379">
        <f t="shared" si="17"/>
        <v>7.8750607547331999E-2</v>
      </c>
      <c r="DC40" s="379">
        <f t="shared" si="18"/>
        <v>0.10221724440972917</v>
      </c>
      <c r="DD40" s="379">
        <f t="shared" si="19"/>
        <v>1.3916595023810527</v>
      </c>
      <c r="DE40" s="379">
        <f t="shared" si="20"/>
        <v>0.61510894481890044</v>
      </c>
      <c r="DG40"/>
      <c r="DH40" s="9">
        <f t="shared" si="21"/>
        <v>0.87403479706578135</v>
      </c>
      <c r="DI40" s="9">
        <f t="shared" si="22"/>
        <v>6.4578748020831467E-2</v>
      </c>
      <c r="DJ40" s="9">
        <f t="shared" si="23"/>
        <v>0.14118050740073484</v>
      </c>
      <c r="DK40" s="9">
        <f t="shared" si="24"/>
        <v>1.6286489286157664</v>
      </c>
      <c r="DL40" s="9">
        <f t="shared" si="25"/>
        <v>1.7892115565829148</v>
      </c>
      <c r="DM40" s="9">
        <f t="shared" si="26"/>
        <v>0.26921525162519677</v>
      </c>
      <c r="DN40" s="9">
        <f t="shared" si="27"/>
        <v>0.327335656331664</v>
      </c>
      <c r="DT40" s="383"/>
      <c r="EO40" s="383"/>
      <c r="ER40" s="9"/>
      <c r="FB40" s="9"/>
    </row>
    <row r="41" spans="1:158">
      <c r="A41" s="26">
        <v>201711</v>
      </c>
      <c r="B41" s="26" t="s">
        <v>1526</v>
      </c>
      <c r="C41" s="26">
        <v>178157.05</v>
      </c>
      <c r="D41" s="26"/>
      <c r="E41" s="26"/>
      <c r="F41" s="26"/>
      <c r="G41" s="26"/>
      <c r="H41" s="26">
        <v>201801</v>
      </c>
      <c r="I41" s="372">
        <v>13807621.6</v>
      </c>
      <c r="J41" s="372">
        <v>301614.95</v>
      </c>
      <c r="K41" s="372">
        <v>6716686.8200000003</v>
      </c>
      <c r="L41" s="372">
        <v>1548250.95</v>
      </c>
      <c r="M41" s="372">
        <v>2490990.23</v>
      </c>
      <c r="N41" s="372">
        <v>1551890</v>
      </c>
      <c r="O41" s="372">
        <v>174575.05</v>
      </c>
      <c r="P41" s="372">
        <v>1023613.64</v>
      </c>
      <c r="R41" s="26">
        <v>201801</v>
      </c>
      <c r="S41" s="12">
        <f t="shared" si="0"/>
        <v>301614.95</v>
      </c>
      <c r="T41" s="12">
        <f t="shared" si="1"/>
        <v>8264937.7700000005</v>
      </c>
      <c r="U41" s="12">
        <f t="shared" si="2"/>
        <v>5241068.92</v>
      </c>
      <c r="V41" s="10">
        <f t="shared" si="3"/>
        <v>37.957796583880892</v>
      </c>
      <c r="W41" s="10">
        <f t="shared" si="4"/>
        <v>2.1844091526957836</v>
      </c>
      <c r="X41" s="10">
        <f t="shared" si="5"/>
        <v>40.142205736576678</v>
      </c>
      <c r="Y41">
        <f>+Y29+1</f>
        <v>2018</v>
      </c>
      <c r="Z41">
        <f>+Z29</f>
        <v>1</v>
      </c>
      <c r="AA41" s="12">
        <f>+AVERAGE(S41:S43)</f>
        <v>322724.3666666667</v>
      </c>
      <c r="AB41" s="12">
        <f>+AVERAGE(T41:T43)</f>
        <v>8300675.3233333332</v>
      </c>
      <c r="AC41" s="12">
        <f>+AVERAGE(U41:U43)</f>
        <v>5285368.7566666668</v>
      </c>
      <c r="AF41" s="12"/>
      <c r="AG41" s="12"/>
      <c r="AH41" s="12"/>
      <c r="AI41" s="12"/>
      <c r="AJ41" s="12"/>
      <c r="AO41" s="373">
        <v>201505</v>
      </c>
      <c r="AP41" s="374" t="s">
        <v>1524</v>
      </c>
      <c r="AQ41" s="374">
        <v>2116491</v>
      </c>
      <c r="AS41" s="26">
        <v>201801</v>
      </c>
      <c r="AT41" s="374">
        <v>13750200</v>
      </c>
      <c r="AU41" s="374">
        <v>302016</v>
      </c>
      <c r="AV41" s="374">
        <v>6705686</v>
      </c>
      <c r="AW41" s="374">
        <v>1545286</v>
      </c>
      <c r="AX41" s="374">
        <v>2472056</v>
      </c>
      <c r="AY41" s="374">
        <v>1525798</v>
      </c>
      <c r="AZ41" s="374">
        <v>174803</v>
      </c>
      <c r="BA41" s="374">
        <v>1024555</v>
      </c>
      <c r="BB41" s="374"/>
      <c r="BC41" s="26">
        <v>201801</v>
      </c>
      <c r="BD41" s="12">
        <f t="shared" si="6"/>
        <v>302016</v>
      </c>
      <c r="BE41" s="12">
        <f t="shared" si="7"/>
        <v>8250972</v>
      </c>
      <c r="BF41" s="12">
        <f t="shared" si="8"/>
        <v>5197212</v>
      </c>
      <c r="BG41" s="10">
        <f t="shared" si="9"/>
        <v>37.797355674826548</v>
      </c>
      <c r="BH41" s="374"/>
      <c r="BL41" s="357">
        <v>42979</v>
      </c>
      <c r="BM41" t="s">
        <v>718</v>
      </c>
      <c r="BN41" s="12">
        <v>8778.14</v>
      </c>
      <c r="BO41" s="12">
        <v>4687.8999999999996</v>
      </c>
      <c r="BP41" s="12">
        <v>2598.42</v>
      </c>
      <c r="BQ41" s="12">
        <v>55326.28</v>
      </c>
      <c r="BR41" s="12">
        <v>38823.9</v>
      </c>
      <c r="BS41" s="12">
        <v>869.47</v>
      </c>
      <c r="BT41" s="12">
        <v>5369.66</v>
      </c>
      <c r="BU41" s="12">
        <f t="shared" si="28"/>
        <v>116453.76999999999</v>
      </c>
      <c r="BV41" s="26">
        <v>201709</v>
      </c>
      <c r="BW41" t="s">
        <v>718</v>
      </c>
      <c r="BX41" s="12">
        <f t="shared" si="29"/>
        <v>8778.14</v>
      </c>
      <c r="BY41" s="12">
        <f t="shared" si="30"/>
        <v>7286.32</v>
      </c>
      <c r="BZ41" s="12">
        <f t="shared" si="31"/>
        <v>100389.31</v>
      </c>
      <c r="CA41" s="12">
        <f t="shared" si="32"/>
        <v>116453.76999999999</v>
      </c>
      <c r="CC41" s="26">
        <v>201709</v>
      </c>
      <c r="CD41" s="372">
        <v>13879423.800000001</v>
      </c>
      <c r="CE41" s="372">
        <v>348324.81</v>
      </c>
      <c r="CF41" s="377">
        <v>6632528.5199999996</v>
      </c>
      <c r="CG41" s="377">
        <v>1514405.38</v>
      </c>
      <c r="CH41" s="372">
        <v>2708393.52</v>
      </c>
      <c r="CI41" s="372">
        <v>1500204.52</v>
      </c>
      <c r="CJ41" s="372">
        <v>180177.43</v>
      </c>
      <c r="CK41" s="372">
        <v>995389.57</v>
      </c>
      <c r="CL41">
        <f t="shared" si="33"/>
        <v>18.588654315705199</v>
      </c>
      <c r="CM41" s="26">
        <v>201709</v>
      </c>
      <c r="CN41" s="12">
        <f t="shared" si="10"/>
        <v>348324.81</v>
      </c>
      <c r="CO41" s="12">
        <f t="shared" si="34"/>
        <v>8146933.8999999994</v>
      </c>
      <c r="CP41" s="12">
        <f t="shared" si="35"/>
        <v>5384165.04</v>
      </c>
      <c r="CQ41" s="12">
        <f t="shared" si="36"/>
        <v>13879423.75</v>
      </c>
      <c r="CS41"/>
      <c r="CT41" s="378">
        <f t="shared" ref="CT41:CT72" si="39">+BX41/CN41*100</f>
        <v>2.5201018555066459</v>
      </c>
      <c r="CU41" s="378">
        <f t="shared" ref="CU41:CU72" si="40">+BY41/CO41*100</f>
        <v>8.9436346108073855E-2</v>
      </c>
      <c r="CV41" s="378">
        <f t="shared" ref="CV41:CV72" si="41">+(BX41+BY41)/(CN41+CO41)*100</f>
        <v>0.18909912632902032</v>
      </c>
      <c r="CW41" s="378">
        <f t="shared" ref="CW41:CW72" si="42">+BZ41/CP41*100</f>
        <v>1.8645288406686729</v>
      </c>
      <c r="CX41" s="378">
        <f t="shared" ref="CX41:CX72" si="43">+CA41/CQ41*100</f>
        <v>0.83903894064766193</v>
      </c>
      <c r="CZ41"/>
      <c r="DA41" s="379">
        <f t="shared" ref="DA41:DA72" si="44">+BX133/CN133*100</f>
        <v>0.80505032070497651</v>
      </c>
      <c r="DB41" s="379">
        <f t="shared" ref="DB41:DB72" si="45">+BY133/CO133*100</f>
        <v>8.3969626904669012E-2</v>
      </c>
      <c r="DC41" s="379">
        <f t="shared" ref="DC41:DC72" si="46">+(BX133+BY133)/(CN133+CO133)*100</f>
        <v>0.11353556529887011</v>
      </c>
      <c r="DD41" s="379">
        <f t="shared" ref="DD41:DD72" si="47">+BZ133/CP133*100</f>
        <v>1.7014660456990749</v>
      </c>
      <c r="DE41" s="379">
        <f t="shared" ref="DE41:DE72" si="48">+CA133/CQ133*100</f>
        <v>0.72953230497051436</v>
      </c>
      <c r="DG41"/>
      <c r="DH41" s="9">
        <f t="shared" ref="DH41:DH72" si="49">+BN133/CE41*100</f>
        <v>0.80505032070497651</v>
      </c>
      <c r="DI41" s="9">
        <f t="shared" ref="DI41:DI72" si="50">+BO133/CF41*100</f>
        <v>6.7891905574497244E-2</v>
      </c>
      <c r="DJ41" s="9">
        <f t="shared" ref="DJ41:DJ72" si="51">+BP133/CG41*100</f>
        <v>0.15438402629023942</v>
      </c>
      <c r="DK41" s="9">
        <f t="shared" ref="DK41:DK72" si="52">+BQ133/CH41*100</f>
        <v>1.9848840134575423</v>
      </c>
      <c r="DL41" s="9">
        <f t="shared" ref="DL41:DL72" si="53">+BR133/CI41*100</f>
        <v>2.2640433052421414</v>
      </c>
      <c r="DM41" s="9">
        <f t="shared" ref="DM41:DM72" si="54">+BS133/CJ41*100</f>
        <v>0.39590419288364809</v>
      </c>
      <c r="DN41" s="9">
        <f t="shared" ref="DN41:DN72" si="55">+BT133/CK41*100</f>
        <v>0.31873550774698195</v>
      </c>
      <c r="DT41" s="383"/>
      <c r="EO41"/>
      <c r="ER41" s="9"/>
      <c r="FB41" s="9"/>
    </row>
    <row r="42" spans="1:158">
      <c r="A42" s="26">
        <v>201712</v>
      </c>
      <c r="B42" s="26" t="s">
        <v>1526</v>
      </c>
      <c r="C42" s="26">
        <v>175987.17</v>
      </c>
      <c r="D42" s="26"/>
      <c r="E42" s="26"/>
      <c r="F42" s="26"/>
      <c r="G42" s="26"/>
      <c r="H42" s="26">
        <v>201802</v>
      </c>
      <c r="I42" s="372">
        <v>13895134.800000001</v>
      </c>
      <c r="J42" s="372">
        <v>316587.59999999998</v>
      </c>
      <c r="K42" s="372">
        <v>6740647.3499999996</v>
      </c>
      <c r="L42" s="372">
        <v>1556382.05</v>
      </c>
      <c r="M42" s="372">
        <v>2513026.25</v>
      </c>
      <c r="N42" s="372">
        <v>1560531.3</v>
      </c>
      <c r="O42" s="372">
        <v>176434.9</v>
      </c>
      <c r="P42" s="372">
        <v>1031525.3</v>
      </c>
      <c r="R42" s="26">
        <v>201802</v>
      </c>
      <c r="S42" s="12">
        <f t="shared" si="0"/>
        <v>316587.59999999998</v>
      </c>
      <c r="T42" s="12">
        <f t="shared" si="1"/>
        <v>8297029.3999999994</v>
      </c>
      <c r="U42" s="12">
        <f t="shared" si="2"/>
        <v>5281517.75</v>
      </c>
      <c r="V42" s="10">
        <f t="shared" si="3"/>
        <v>38.009834564541251</v>
      </c>
      <c r="W42" s="10">
        <f t="shared" si="4"/>
        <v>2.2784061080141518</v>
      </c>
      <c r="X42" s="10">
        <f t="shared" si="5"/>
        <v>40.288240672555403</v>
      </c>
      <c r="AF42" s="12"/>
      <c r="AG42" s="12"/>
      <c r="AH42" s="12"/>
      <c r="AI42" s="12"/>
      <c r="AJ42" s="12"/>
      <c r="AO42" s="373">
        <v>201505</v>
      </c>
      <c r="AP42" s="374" t="s">
        <v>1525</v>
      </c>
      <c r="AQ42" s="374">
        <v>1483832</v>
      </c>
      <c r="AS42" s="26">
        <v>201802</v>
      </c>
      <c r="AT42" s="374">
        <v>13863988</v>
      </c>
      <c r="AU42" s="374">
        <v>323504</v>
      </c>
      <c r="AV42" s="374">
        <v>6733424</v>
      </c>
      <c r="AW42" s="374">
        <v>1554208</v>
      </c>
      <c r="AX42" s="374">
        <v>2496326</v>
      </c>
      <c r="AY42" s="374">
        <v>1547624</v>
      </c>
      <c r="AZ42" s="374">
        <v>175562</v>
      </c>
      <c r="BA42" s="374">
        <v>1033340</v>
      </c>
      <c r="BB42" s="374"/>
      <c r="BC42" s="26">
        <v>201802</v>
      </c>
      <c r="BD42" s="12">
        <f t="shared" si="6"/>
        <v>323504</v>
      </c>
      <c r="BE42" s="12">
        <f t="shared" si="7"/>
        <v>8287632</v>
      </c>
      <c r="BF42" s="12">
        <f t="shared" si="8"/>
        <v>5252852</v>
      </c>
      <c r="BG42" s="10">
        <f t="shared" si="9"/>
        <v>37.888463261797398</v>
      </c>
      <c r="BH42" s="374"/>
      <c r="BL42" s="357">
        <v>43009</v>
      </c>
      <c r="BM42" t="s">
        <v>718</v>
      </c>
      <c r="BN42" s="12">
        <v>4375.04</v>
      </c>
      <c r="BO42" s="12">
        <v>5142.71</v>
      </c>
      <c r="BP42" s="12">
        <v>2413.66</v>
      </c>
      <c r="BQ42" s="12">
        <v>55159.47</v>
      </c>
      <c r="BR42" s="12">
        <v>38571.47</v>
      </c>
      <c r="BS42" s="12">
        <v>789.47</v>
      </c>
      <c r="BT42" s="12">
        <v>2903.14</v>
      </c>
      <c r="BU42" s="12">
        <f t="shared" si="28"/>
        <v>109354.96</v>
      </c>
      <c r="BV42" s="26">
        <v>201710</v>
      </c>
      <c r="BW42" t="s">
        <v>718</v>
      </c>
      <c r="BX42" s="12">
        <f t="shared" si="29"/>
        <v>4375.04</v>
      </c>
      <c r="BY42" s="12">
        <f t="shared" si="30"/>
        <v>7556.37</v>
      </c>
      <c r="BZ42" s="12">
        <f t="shared" si="31"/>
        <v>97423.55</v>
      </c>
      <c r="CA42" s="12">
        <f t="shared" si="32"/>
        <v>109354.96</v>
      </c>
      <c r="CC42" s="26">
        <v>201710</v>
      </c>
      <c r="CD42" s="372">
        <v>13968939</v>
      </c>
      <c r="CE42" s="372">
        <v>392976.19</v>
      </c>
      <c r="CF42" s="377">
        <v>6656528.4800000004</v>
      </c>
      <c r="CG42" s="377">
        <v>1532105.52</v>
      </c>
      <c r="CH42" s="372">
        <v>2618341.52</v>
      </c>
      <c r="CI42" s="372">
        <v>1570323.14</v>
      </c>
      <c r="CJ42" s="372">
        <v>178883.81</v>
      </c>
      <c r="CK42" s="372">
        <v>1019780.29</v>
      </c>
      <c r="CL42">
        <f t="shared" si="33"/>
        <v>18.710147748696549</v>
      </c>
      <c r="CM42" s="26">
        <v>201710</v>
      </c>
      <c r="CN42" s="12">
        <f t="shared" si="10"/>
        <v>392976.19</v>
      </c>
      <c r="CO42" s="12">
        <f t="shared" si="34"/>
        <v>8188634</v>
      </c>
      <c r="CP42" s="12">
        <f t="shared" si="35"/>
        <v>5387328.7599999998</v>
      </c>
      <c r="CQ42" s="12">
        <f t="shared" si="36"/>
        <v>13968938.949999999</v>
      </c>
      <c r="CS42"/>
      <c r="CT42" s="378">
        <f t="shared" si="39"/>
        <v>1.1133091803857125</v>
      </c>
      <c r="CU42" s="378">
        <f t="shared" si="40"/>
        <v>9.2278761024121969E-2</v>
      </c>
      <c r="CV42" s="378">
        <f t="shared" si="41"/>
        <v>0.13903463028306115</v>
      </c>
      <c r="CW42" s="378">
        <f t="shared" si="42"/>
        <v>1.8083832329549534</v>
      </c>
      <c r="CX42" s="378">
        <f t="shared" si="43"/>
        <v>0.78284371054538837</v>
      </c>
      <c r="CZ42"/>
      <c r="DA42" s="379">
        <f t="shared" si="44"/>
        <v>1.3887177235852379</v>
      </c>
      <c r="DB42" s="379">
        <f t="shared" si="45"/>
        <v>0.12264731822181818</v>
      </c>
      <c r="DC42" s="379">
        <f t="shared" si="46"/>
        <v>0.18062426114463259</v>
      </c>
      <c r="DD42" s="379">
        <f t="shared" si="47"/>
        <v>1.8363262092807568</v>
      </c>
      <c r="DE42" s="379">
        <f t="shared" si="48"/>
        <v>0.81917030641758226</v>
      </c>
      <c r="DG42"/>
      <c r="DH42" s="9">
        <f t="shared" si="49"/>
        <v>1.3887177235852379</v>
      </c>
      <c r="DI42" s="9">
        <f t="shared" si="50"/>
        <v>0.10403681169257162</v>
      </c>
      <c r="DJ42" s="9">
        <f t="shared" si="51"/>
        <v>0.20350425994157376</v>
      </c>
      <c r="DK42" s="9">
        <f t="shared" si="52"/>
        <v>2.2887804949142003</v>
      </c>
      <c r="DL42" s="9">
        <f t="shared" si="53"/>
        <v>2.2773987779356037</v>
      </c>
      <c r="DM42" s="9">
        <f t="shared" si="54"/>
        <v>0.39842062845150716</v>
      </c>
      <c r="DN42" s="9">
        <f t="shared" si="55"/>
        <v>0.24766217044653807</v>
      </c>
      <c r="DT42" s="383"/>
      <c r="EO42"/>
      <c r="ER42" s="9"/>
      <c r="FB42" s="9"/>
    </row>
    <row r="43" spans="1:158">
      <c r="A43" s="26">
        <v>201801</v>
      </c>
      <c r="B43" s="26" t="s">
        <v>1526</v>
      </c>
      <c r="C43" s="26">
        <v>174575.05</v>
      </c>
      <c r="D43" s="26"/>
      <c r="E43" s="26"/>
      <c r="F43" s="26"/>
      <c r="G43" s="26"/>
      <c r="H43" s="26">
        <v>201803</v>
      </c>
      <c r="I43" s="372">
        <v>14023549</v>
      </c>
      <c r="J43" s="372">
        <v>349970.55</v>
      </c>
      <c r="K43" s="372">
        <v>6772035.9000000004</v>
      </c>
      <c r="L43" s="372">
        <v>1568022.9</v>
      </c>
      <c r="M43" s="372">
        <v>2537230.5</v>
      </c>
      <c r="N43" s="372">
        <v>1581381.75</v>
      </c>
      <c r="O43" s="372">
        <v>175719.6</v>
      </c>
      <c r="P43" s="372">
        <v>1039187.75</v>
      </c>
      <c r="R43" s="26">
        <v>201803</v>
      </c>
      <c r="S43" s="12">
        <f t="shared" si="0"/>
        <v>349970.55</v>
      </c>
      <c r="T43" s="12">
        <f t="shared" si="1"/>
        <v>8340058.8000000007</v>
      </c>
      <c r="U43" s="12">
        <f t="shared" si="2"/>
        <v>5333519.5999999996</v>
      </c>
      <c r="V43" s="10">
        <f t="shared" si="3"/>
        <v>38.032595029974217</v>
      </c>
      <c r="W43" s="10">
        <f t="shared" si="4"/>
        <v>2.4955918790600009</v>
      </c>
      <c r="X43" s="10">
        <f t="shared" si="5"/>
        <v>40.528186909034218</v>
      </c>
      <c r="AF43" s="12"/>
      <c r="AG43" s="12"/>
      <c r="AH43" s="12"/>
      <c r="AI43" s="12"/>
      <c r="AJ43" s="12"/>
      <c r="AO43" s="373">
        <v>201505</v>
      </c>
      <c r="AP43" s="374" t="s">
        <v>1566</v>
      </c>
      <c r="AQ43" s="374">
        <v>222293</v>
      </c>
      <c r="AS43" s="26">
        <v>201803</v>
      </c>
      <c r="AT43" s="374">
        <v>14049667</v>
      </c>
      <c r="AU43" s="374">
        <v>369368</v>
      </c>
      <c r="AV43" s="374">
        <v>6777683</v>
      </c>
      <c r="AW43" s="374">
        <v>1571410</v>
      </c>
      <c r="AX43" s="374">
        <v>2529126</v>
      </c>
      <c r="AY43" s="374">
        <v>1587378</v>
      </c>
      <c r="AZ43" s="374">
        <v>174734</v>
      </c>
      <c r="BA43" s="374">
        <v>1039968</v>
      </c>
      <c r="BB43" s="374"/>
      <c r="BC43" s="26">
        <v>201803</v>
      </c>
      <c r="BD43" s="12">
        <f t="shared" si="6"/>
        <v>369368</v>
      </c>
      <c r="BE43" s="12">
        <f t="shared" si="7"/>
        <v>8349093</v>
      </c>
      <c r="BF43" s="12">
        <f t="shared" si="8"/>
        <v>5331206</v>
      </c>
      <c r="BG43" s="10">
        <f t="shared" si="9"/>
        <v>37.945426037499679</v>
      </c>
      <c r="BH43" s="374"/>
      <c r="BL43" s="357">
        <v>43040</v>
      </c>
      <c r="BM43" t="s">
        <v>718</v>
      </c>
      <c r="BN43" s="12">
        <v>2401.9499999999998</v>
      </c>
      <c r="BO43" s="12">
        <v>4187.1000000000004</v>
      </c>
      <c r="BP43" s="12">
        <v>1907</v>
      </c>
      <c r="BQ43" s="12">
        <v>47963.71</v>
      </c>
      <c r="BR43" s="12">
        <v>29560.66</v>
      </c>
      <c r="BS43" s="12">
        <v>656.14</v>
      </c>
      <c r="BT43" s="12">
        <v>2252.4699999999998</v>
      </c>
      <c r="BU43" s="12">
        <f t="shared" si="28"/>
        <v>88929.03</v>
      </c>
      <c r="BV43" s="26">
        <v>201711</v>
      </c>
      <c r="BW43" t="s">
        <v>718</v>
      </c>
      <c r="BX43" s="12">
        <f t="shared" si="29"/>
        <v>2401.9499999999998</v>
      </c>
      <c r="BY43" s="12">
        <f t="shared" si="30"/>
        <v>6094.1</v>
      </c>
      <c r="BZ43" s="12">
        <f t="shared" si="31"/>
        <v>80432.98</v>
      </c>
      <c r="CA43" s="12">
        <f t="shared" si="32"/>
        <v>88929.03</v>
      </c>
      <c r="CC43" s="26">
        <v>201711</v>
      </c>
      <c r="CD43" s="372">
        <v>13953087.5</v>
      </c>
      <c r="CE43" s="372">
        <v>335290.43</v>
      </c>
      <c r="CF43" s="377">
        <v>6679288.9000000004</v>
      </c>
      <c r="CG43" s="377">
        <v>1542043.9</v>
      </c>
      <c r="CH43" s="372">
        <v>2594249.71</v>
      </c>
      <c r="CI43" s="372">
        <v>1596565.29</v>
      </c>
      <c r="CJ43" s="372">
        <v>178157.05</v>
      </c>
      <c r="CK43" s="372">
        <v>1027492.24</v>
      </c>
      <c r="CL43">
        <f t="shared" si="33"/>
        <v>18.75661693198942</v>
      </c>
      <c r="CM43" s="26">
        <v>201711</v>
      </c>
      <c r="CN43" s="12">
        <f t="shared" si="10"/>
        <v>335290.43</v>
      </c>
      <c r="CO43" s="12">
        <f t="shared" si="34"/>
        <v>8221332.8000000007</v>
      </c>
      <c r="CP43" s="12">
        <f t="shared" si="35"/>
        <v>5396464.29</v>
      </c>
      <c r="CQ43" s="12">
        <f t="shared" si="36"/>
        <v>13953087.52</v>
      </c>
      <c r="CS43"/>
      <c r="CT43" s="378">
        <f t="shared" si="39"/>
        <v>0.71637893154302079</v>
      </c>
      <c r="CU43" s="378">
        <f t="shared" si="40"/>
        <v>7.4125450802818738E-2</v>
      </c>
      <c r="CV43" s="378">
        <f t="shared" si="41"/>
        <v>9.9292089550143708E-2</v>
      </c>
      <c r="CW43" s="378">
        <f t="shared" si="42"/>
        <v>1.4904755350470409</v>
      </c>
      <c r="CX43" s="378">
        <f t="shared" si="43"/>
        <v>0.63734302442044743</v>
      </c>
      <c r="CZ43"/>
      <c r="DA43" s="379">
        <f t="shared" si="44"/>
        <v>1.3809908025111244</v>
      </c>
      <c r="DB43" s="379">
        <f t="shared" si="45"/>
        <v>8.7658657973315471E-2</v>
      </c>
      <c r="DC43" s="379">
        <f t="shared" si="46"/>
        <v>0.13833774938808427</v>
      </c>
      <c r="DD43" s="379">
        <f t="shared" si="47"/>
        <v>1.3671788792657795</v>
      </c>
      <c r="DE43" s="379">
        <f t="shared" si="48"/>
        <v>0.61360154071476802</v>
      </c>
      <c r="DG43"/>
      <c r="DH43" s="9">
        <f t="shared" si="49"/>
        <v>1.3809908025111244</v>
      </c>
      <c r="DI43" s="9">
        <f t="shared" si="50"/>
        <v>7.4245179004010439E-2</v>
      </c>
      <c r="DJ43" s="9">
        <f t="shared" si="51"/>
        <v>0.1457584962399579</v>
      </c>
      <c r="DK43" s="9">
        <f t="shared" si="52"/>
        <v>1.7370340189803859</v>
      </c>
      <c r="DL43" s="9">
        <f t="shared" si="53"/>
        <v>1.6409181737879321</v>
      </c>
      <c r="DM43" s="9">
        <f t="shared" si="54"/>
        <v>0.3431915829320254</v>
      </c>
      <c r="DN43" s="9">
        <f t="shared" si="55"/>
        <v>0.18555565928167009</v>
      </c>
      <c r="DT43" s="383"/>
      <c r="EO43"/>
      <c r="ER43" s="9"/>
      <c r="FB43" s="9"/>
    </row>
    <row r="44" spans="1:158">
      <c r="A44" s="26">
        <v>201802</v>
      </c>
      <c r="B44" s="26" t="s">
        <v>1526</v>
      </c>
      <c r="C44" s="26">
        <v>176434.9</v>
      </c>
      <c r="D44" s="26"/>
      <c r="E44" s="26"/>
      <c r="F44" s="26"/>
      <c r="G44" s="26"/>
      <c r="H44" s="26">
        <v>201804</v>
      </c>
      <c r="I44" s="372">
        <v>14162838.300000001</v>
      </c>
      <c r="J44" s="372">
        <v>391683.71</v>
      </c>
      <c r="K44" s="372">
        <v>6801613.1900000004</v>
      </c>
      <c r="L44" s="372">
        <v>1580118.29</v>
      </c>
      <c r="M44" s="372">
        <v>2571245.5699999998</v>
      </c>
      <c r="N44" s="372">
        <v>1602436.67</v>
      </c>
      <c r="O44" s="372">
        <v>173237.62</v>
      </c>
      <c r="P44" s="372">
        <v>1042503.29</v>
      </c>
      <c r="R44" s="26">
        <v>201804</v>
      </c>
      <c r="S44" s="12">
        <f t="shared" si="0"/>
        <v>391683.71</v>
      </c>
      <c r="T44" s="12">
        <f t="shared" si="1"/>
        <v>8381731.4800000004</v>
      </c>
      <c r="U44" s="12">
        <f t="shared" si="2"/>
        <v>5389423.1499999994</v>
      </c>
      <c r="V44" s="10">
        <f t="shared" si="3"/>
        <v>38.053270367423451</v>
      </c>
      <c r="W44" s="10">
        <f t="shared" si="4"/>
        <v>2.7655735503243015</v>
      </c>
      <c r="X44" s="10">
        <f t="shared" si="5"/>
        <v>40.818843917747756</v>
      </c>
      <c r="Y44">
        <f>+Y32+1</f>
        <v>2018</v>
      </c>
      <c r="Z44">
        <f>+Z32</f>
        <v>2</v>
      </c>
      <c r="AA44" s="12">
        <f>+AVERAGE(S44:S46)</f>
        <v>403015.19333333336</v>
      </c>
      <c r="AB44" s="12">
        <f>+AVERAGE(T44:T46)</f>
        <v>8424303.4733333346</v>
      </c>
      <c r="AC44" s="12">
        <f>+AVERAGE(U44:U46)</f>
        <v>5498745.29</v>
      </c>
      <c r="AF44" s="12"/>
      <c r="AG44" s="12"/>
      <c r="AH44" s="12"/>
      <c r="AI44" s="12"/>
      <c r="AJ44" s="12"/>
      <c r="AO44" s="373">
        <v>201505</v>
      </c>
      <c r="AP44" s="374" t="s">
        <v>1567</v>
      </c>
      <c r="AQ44" s="374">
        <v>1017876</v>
      </c>
      <c r="AS44" s="26">
        <v>201804</v>
      </c>
      <c r="AT44" s="374">
        <v>14139083</v>
      </c>
      <c r="AU44" s="374">
        <v>405504</v>
      </c>
      <c r="AV44" s="374">
        <v>6787472</v>
      </c>
      <c r="AW44" s="374">
        <v>1578093</v>
      </c>
      <c r="AX44" s="374">
        <v>2553497</v>
      </c>
      <c r="AY44" s="374">
        <v>1602994</v>
      </c>
      <c r="AZ44" s="374">
        <v>170689</v>
      </c>
      <c r="BA44" s="374">
        <v>1040834</v>
      </c>
      <c r="BB44" s="374"/>
      <c r="BC44" s="26">
        <v>201804</v>
      </c>
      <c r="BD44" s="12">
        <f t="shared" si="6"/>
        <v>405504</v>
      </c>
      <c r="BE44" s="12">
        <f t="shared" si="7"/>
        <v>8365565</v>
      </c>
      <c r="BF44" s="12">
        <f t="shared" si="8"/>
        <v>5368014</v>
      </c>
      <c r="BG44" s="10">
        <f t="shared" si="9"/>
        <v>37.965786041428572</v>
      </c>
      <c r="BH44" s="374"/>
      <c r="BL44" s="357">
        <v>43070</v>
      </c>
      <c r="BM44" t="s">
        <v>718</v>
      </c>
      <c r="BN44" s="12">
        <v>2495.94</v>
      </c>
      <c r="BO44" s="12">
        <v>3706.72</v>
      </c>
      <c r="BP44" s="12">
        <v>1604.05</v>
      </c>
      <c r="BQ44" s="12">
        <v>50197.38</v>
      </c>
      <c r="BR44" s="12">
        <v>32440.83</v>
      </c>
      <c r="BS44" s="12">
        <v>740.05</v>
      </c>
      <c r="BT44" s="12">
        <v>1838.83</v>
      </c>
      <c r="BU44" s="12">
        <f t="shared" si="28"/>
        <v>93023.8</v>
      </c>
      <c r="BV44" s="26">
        <v>201712</v>
      </c>
      <c r="BW44" t="s">
        <v>718</v>
      </c>
      <c r="BX44" s="12">
        <f t="shared" si="29"/>
        <v>2495.94</v>
      </c>
      <c r="BY44" s="12">
        <f t="shared" si="30"/>
        <v>5310.7699999999995</v>
      </c>
      <c r="BZ44" s="12">
        <f t="shared" si="31"/>
        <v>85217.09</v>
      </c>
      <c r="CA44" s="12">
        <f t="shared" si="32"/>
        <v>93023.799999999988</v>
      </c>
      <c r="CC44" s="26">
        <v>201712</v>
      </c>
      <c r="CD44" s="372">
        <v>13969394.9</v>
      </c>
      <c r="CE44" s="372">
        <v>312893.94</v>
      </c>
      <c r="CF44" s="377">
        <v>6700282.8300000001</v>
      </c>
      <c r="CG44" s="377">
        <v>1546416.44</v>
      </c>
      <c r="CH44" s="372">
        <v>2574348</v>
      </c>
      <c r="CI44" s="372">
        <v>1630217.33</v>
      </c>
      <c r="CJ44" s="372">
        <v>175987.17</v>
      </c>
      <c r="CK44" s="372">
        <v>1029249.17</v>
      </c>
      <c r="CL44">
        <f t="shared" si="33"/>
        <v>18.751944133886187</v>
      </c>
      <c r="CM44" s="26">
        <v>201712</v>
      </c>
      <c r="CN44" s="12">
        <f t="shared" si="10"/>
        <v>312893.94</v>
      </c>
      <c r="CO44" s="12">
        <f t="shared" si="34"/>
        <v>8246699.2699999996</v>
      </c>
      <c r="CP44" s="12">
        <f t="shared" si="35"/>
        <v>5409801.6699999999</v>
      </c>
      <c r="CQ44" s="12">
        <f t="shared" si="36"/>
        <v>13969394.879999999</v>
      </c>
      <c r="CS44"/>
      <c r="CT44" s="378">
        <f t="shared" si="39"/>
        <v>0.7976952190253348</v>
      </c>
      <c r="CU44" s="378">
        <f t="shared" si="40"/>
        <v>6.4398734889237683E-2</v>
      </c>
      <c r="CV44" s="378">
        <f t="shared" si="41"/>
        <v>9.1204217402289386E-2</v>
      </c>
      <c r="CW44" s="378">
        <f t="shared" si="42"/>
        <v>1.5752350122661705</v>
      </c>
      <c r="CX44" s="378">
        <f t="shared" si="43"/>
        <v>0.66591144998830476</v>
      </c>
      <c r="CZ44"/>
      <c r="DA44" s="379">
        <f t="shared" si="44"/>
        <v>1.0914401218508738</v>
      </c>
      <c r="DB44" s="379">
        <f t="shared" si="45"/>
        <v>8.1237229352732296E-2</v>
      </c>
      <c r="DC44" s="379">
        <f t="shared" si="46"/>
        <v>0.11816496125287243</v>
      </c>
      <c r="DD44" s="379">
        <f t="shared" si="47"/>
        <v>1.5877698525683659</v>
      </c>
      <c r="DE44" s="379">
        <f t="shared" si="48"/>
        <v>0.68728560417070839</v>
      </c>
      <c r="DG44"/>
      <c r="DH44" s="9">
        <f t="shared" si="49"/>
        <v>1.0914401218508738</v>
      </c>
      <c r="DI44" s="9">
        <f t="shared" si="50"/>
        <v>6.9225137470801362E-2</v>
      </c>
      <c r="DJ44" s="9">
        <f t="shared" si="51"/>
        <v>0.13328298553266804</v>
      </c>
      <c r="DK44" s="9">
        <f t="shared" si="52"/>
        <v>2.0680141146418434</v>
      </c>
      <c r="DL44" s="9">
        <f t="shared" si="53"/>
        <v>1.8356515692297297</v>
      </c>
      <c r="DM44" s="9">
        <f t="shared" si="54"/>
        <v>0.43250880163593741</v>
      </c>
      <c r="DN44" s="9">
        <f t="shared" si="55"/>
        <v>0.19150367641297197</v>
      </c>
      <c r="DT44" s="383"/>
      <c r="EO44"/>
      <c r="ER44" s="9"/>
      <c r="FB44" s="9"/>
    </row>
    <row r="45" spans="1:158">
      <c r="A45" s="26">
        <v>201803</v>
      </c>
      <c r="B45" s="26" t="s">
        <v>1526</v>
      </c>
      <c r="C45" s="26">
        <v>175719.6</v>
      </c>
      <c r="D45" s="26"/>
      <c r="E45" s="26"/>
      <c r="F45" s="26"/>
      <c r="G45" s="26"/>
      <c r="H45" s="26">
        <v>201805</v>
      </c>
      <c r="I45" s="372">
        <v>14357691.800000001</v>
      </c>
      <c r="J45" s="372">
        <v>425467.82</v>
      </c>
      <c r="K45" s="372">
        <v>6835683.4500000002</v>
      </c>
      <c r="L45" s="372">
        <v>1590362.59</v>
      </c>
      <c r="M45" s="372">
        <v>2651555.64</v>
      </c>
      <c r="N45" s="372">
        <v>1638903.27</v>
      </c>
      <c r="O45" s="372">
        <v>171037.91</v>
      </c>
      <c r="P45" s="372">
        <v>1044681.14</v>
      </c>
      <c r="R45" s="26">
        <v>201805</v>
      </c>
      <c r="S45" s="12">
        <f t="shared" si="0"/>
        <v>425467.82</v>
      </c>
      <c r="T45" s="12">
        <f t="shared" si="1"/>
        <v>8426046.040000001</v>
      </c>
      <c r="U45" s="12">
        <f t="shared" si="2"/>
        <v>5506177.96</v>
      </c>
      <c r="V45" s="10">
        <f t="shared" si="3"/>
        <v>38.350021972194718</v>
      </c>
      <c r="W45" s="10">
        <f t="shared" si="4"/>
        <v>2.9633441497887563</v>
      </c>
      <c r="X45" s="10">
        <f t="shared" si="5"/>
        <v>41.313366121983471</v>
      </c>
      <c r="AF45" s="12"/>
      <c r="AG45" s="12"/>
      <c r="AH45" s="12"/>
      <c r="AI45" s="12"/>
      <c r="AJ45" s="12"/>
      <c r="AO45" s="373">
        <v>201506</v>
      </c>
      <c r="AP45" s="374" t="s">
        <v>1520</v>
      </c>
      <c r="AQ45" s="374">
        <v>12662298</v>
      </c>
      <c r="AS45" s="26">
        <v>201805</v>
      </c>
      <c r="AT45" s="374">
        <v>14286921</v>
      </c>
      <c r="AU45" s="374">
        <v>418361</v>
      </c>
      <c r="AV45" s="374">
        <v>6826337</v>
      </c>
      <c r="AW45" s="374">
        <v>1586053</v>
      </c>
      <c r="AX45" s="374">
        <v>2656380</v>
      </c>
      <c r="AY45" s="374">
        <v>1592794</v>
      </c>
      <c r="AZ45" s="374">
        <v>166694</v>
      </c>
      <c r="BA45" s="374">
        <v>1040302</v>
      </c>
      <c r="BB45" s="374"/>
      <c r="BC45" s="26">
        <v>201805</v>
      </c>
      <c r="BD45" s="12">
        <f t="shared" si="6"/>
        <v>418361</v>
      </c>
      <c r="BE45" s="12">
        <f t="shared" si="7"/>
        <v>8412390</v>
      </c>
      <c r="BF45" s="12">
        <f t="shared" si="8"/>
        <v>5456170</v>
      </c>
      <c r="BG45" s="10">
        <f t="shared" si="9"/>
        <v>38.189964093733003</v>
      </c>
      <c r="BH45" s="374"/>
      <c r="BL45" s="357">
        <v>43101</v>
      </c>
      <c r="BM45" t="s">
        <v>718</v>
      </c>
      <c r="BN45" s="12">
        <v>3021.68</v>
      </c>
      <c r="BO45" s="12">
        <v>5915</v>
      </c>
      <c r="BP45" s="12">
        <v>2071.31</v>
      </c>
      <c r="BQ45" s="12">
        <v>48494.22</v>
      </c>
      <c r="BR45" s="12">
        <v>26312.13</v>
      </c>
      <c r="BS45" s="12">
        <v>729.81</v>
      </c>
      <c r="BT45" s="12">
        <v>2112.77</v>
      </c>
      <c r="BU45" s="12">
        <f t="shared" si="28"/>
        <v>88656.92</v>
      </c>
      <c r="BV45" s="26">
        <v>201801</v>
      </c>
      <c r="BW45" t="s">
        <v>718</v>
      </c>
      <c r="BX45" s="12">
        <f t="shared" si="29"/>
        <v>3021.68</v>
      </c>
      <c r="BY45" s="12">
        <f t="shared" si="30"/>
        <v>7986.3099999999995</v>
      </c>
      <c r="BZ45" s="12">
        <f t="shared" si="31"/>
        <v>77648.930000000008</v>
      </c>
      <c r="CA45" s="12">
        <f t="shared" si="32"/>
        <v>88656.920000000013</v>
      </c>
      <c r="CC45" s="26">
        <v>201801</v>
      </c>
      <c r="CD45" s="372">
        <v>13807621.6</v>
      </c>
      <c r="CE45" s="372">
        <v>301614.95</v>
      </c>
      <c r="CF45" s="377">
        <v>6716686.8200000003</v>
      </c>
      <c r="CG45" s="377">
        <v>1548250.95</v>
      </c>
      <c r="CH45" s="372">
        <v>2490990.23</v>
      </c>
      <c r="CI45" s="372">
        <v>1551890</v>
      </c>
      <c r="CJ45" s="372">
        <v>174575.05</v>
      </c>
      <c r="CK45" s="372">
        <v>1023613.64</v>
      </c>
      <c r="CL45">
        <f t="shared" si="33"/>
        <v>18.732759920102822</v>
      </c>
      <c r="CM45" s="26">
        <v>201801</v>
      </c>
      <c r="CN45" s="12">
        <f t="shared" si="10"/>
        <v>301614.95</v>
      </c>
      <c r="CO45" s="12">
        <f t="shared" si="34"/>
        <v>8264937.7700000005</v>
      </c>
      <c r="CP45" s="12">
        <f t="shared" si="35"/>
        <v>5241068.92</v>
      </c>
      <c r="CQ45" s="12">
        <f t="shared" si="36"/>
        <v>13807621.640000001</v>
      </c>
      <c r="CS45">
        <f>1+CS33</f>
        <v>2018</v>
      </c>
      <c r="CT45" s="378">
        <f t="shared" si="39"/>
        <v>1.0018336292680452</v>
      </c>
      <c r="CU45" s="378">
        <f t="shared" si="40"/>
        <v>9.6628797726567753E-2</v>
      </c>
      <c r="CV45" s="378">
        <f t="shared" si="41"/>
        <v>0.12849964693849453</v>
      </c>
      <c r="CW45" s="378">
        <f t="shared" si="42"/>
        <v>1.4815475847625375</v>
      </c>
      <c r="CX45" s="378">
        <f t="shared" si="43"/>
        <v>0.64208682937230321</v>
      </c>
      <c r="CZ45">
        <f>1+CZ33</f>
        <v>2018</v>
      </c>
      <c r="DA45" s="379">
        <f t="shared" si="44"/>
        <v>1.0308739669568765</v>
      </c>
      <c r="DB45" s="379">
        <f t="shared" si="45"/>
        <v>0.12958669863039998</v>
      </c>
      <c r="DC45" s="379">
        <f t="shared" si="46"/>
        <v>0.16131961655633165</v>
      </c>
      <c r="DD45" s="379">
        <f t="shared" si="47"/>
        <v>1.5149518392519059</v>
      </c>
      <c r="DE45" s="379">
        <f t="shared" si="48"/>
        <v>0.67512858065250392</v>
      </c>
      <c r="DG45">
        <f>1+DG33</f>
        <v>2018</v>
      </c>
      <c r="DH45" s="9">
        <f t="shared" si="49"/>
        <v>1.0308739669568765</v>
      </c>
      <c r="DI45" s="9">
        <f t="shared" si="50"/>
        <v>0.11381891406989852</v>
      </c>
      <c r="DJ45" s="9">
        <f t="shared" si="51"/>
        <v>0.1979911589913767</v>
      </c>
      <c r="DK45" s="9">
        <f t="shared" si="52"/>
        <v>1.9132351233669833</v>
      </c>
      <c r="DL45" s="9">
        <f t="shared" si="53"/>
        <v>1.8677135621725767</v>
      </c>
      <c r="DM45" s="9">
        <f t="shared" si="54"/>
        <v>0.34803942487772455</v>
      </c>
      <c r="DN45" s="9">
        <f t="shared" si="55"/>
        <v>0.20991513946609774</v>
      </c>
      <c r="DT45" s="383"/>
      <c r="EO45"/>
      <c r="ER45" s="9"/>
      <c r="FB45" s="9"/>
    </row>
    <row r="46" spans="1:158">
      <c r="A46" s="26">
        <v>201804</v>
      </c>
      <c r="B46" s="26" t="s">
        <v>1526</v>
      </c>
      <c r="C46" s="26">
        <v>173237.62</v>
      </c>
      <c r="D46" s="26"/>
      <c r="E46" s="26"/>
      <c r="F46" s="26"/>
      <c r="G46" s="26"/>
      <c r="H46" s="26">
        <v>201806</v>
      </c>
      <c r="I46" s="372">
        <v>14457661.699999999</v>
      </c>
      <c r="J46" s="372">
        <v>391894.05</v>
      </c>
      <c r="K46" s="372">
        <v>6872808.3799999999</v>
      </c>
      <c r="L46" s="372">
        <v>1592324.52</v>
      </c>
      <c r="M46" s="372">
        <v>2774310.52</v>
      </c>
      <c r="N46" s="372">
        <v>1612622.24</v>
      </c>
      <c r="O46" s="372">
        <v>167221.48000000001</v>
      </c>
      <c r="P46" s="372">
        <v>1046480.52</v>
      </c>
      <c r="R46" s="26">
        <v>201806</v>
      </c>
      <c r="S46" s="12">
        <f t="shared" si="0"/>
        <v>391894.05</v>
      </c>
      <c r="T46" s="12">
        <f t="shared" si="1"/>
        <v>8465132.9000000004</v>
      </c>
      <c r="U46" s="12">
        <f t="shared" si="2"/>
        <v>5600634.7599999998</v>
      </c>
      <c r="V46" s="10">
        <f t="shared" si="3"/>
        <v>38.738178249114789</v>
      </c>
      <c r="W46" s="10">
        <f t="shared" si="4"/>
        <v>2.7106323147677469</v>
      </c>
      <c r="X46" s="10">
        <f t="shared" si="5"/>
        <v>41.448810563882539</v>
      </c>
      <c r="AF46" s="12"/>
      <c r="AG46" s="12"/>
      <c r="AH46" s="12"/>
      <c r="AI46" s="12"/>
      <c r="AJ46" s="12"/>
      <c r="AO46" s="373">
        <v>201506</v>
      </c>
      <c r="AP46" s="374" t="s">
        <v>1522</v>
      </c>
      <c r="AQ46" s="374">
        <v>6176045</v>
      </c>
      <c r="AS46" s="26">
        <v>201806</v>
      </c>
      <c r="AT46" s="374">
        <v>14444678</v>
      </c>
      <c r="AU46" s="374">
        <v>319617</v>
      </c>
      <c r="AV46" s="374">
        <v>6879298</v>
      </c>
      <c r="AW46" s="374">
        <v>1587766</v>
      </c>
      <c r="AX46" s="374">
        <v>2849303</v>
      </c>
      <c r="AY46" s="374">
        <v>1597234</v>
      </c>
      <c r="AZ46" s="374">
        <v>166629</v>
      </c>
      <c r="BA46" s="374">
        <v>1044831</v>
      </c>
      <c r="BB46" s="374"/>
      <c r="BC46" s="26">
        <v>201806</v>
      </c>
      <c r="BD46" s="12">
        <f t="shared" si="6"/>
        <v>319617</v>
      </c>
      <c r="BE46" s="12">
        <f t="shared" si="7"/>
        <v>8467064</v>
      </c>
      <c r="BF46" s="12">
        <f t="shared" si="8"/>
        <v>5657997</v>
      </c>
      <c r="BG46" s="10">
        <f t="shared" si="9"/>
        <v>39.170115110907979</v>
      </c>
      <c r="BH46" s="374"/>
      <c r="BL46" s="357">
        <v>43132</v>
      </c>
      <c r="BM46" t="s">
        <v>718</v>
      </c>
      <c r="BN46" s="12">
        <v>3194.35</v>
      </c>
      <c r="BO46" s="12">
        <v>4671.3</v>
      </c>
      <c r="BP46" s="12">
        <v>2022.2</v>
      </c>
      <c r="BQ46" s="12">
        <v>43405.25</v>
      </c>
      <c r="BR46" s="12">
        <v>25791.85</v>
      </c>
      <c r="BS46" s="12">
        <v>655.8</v>
      </c>
      <c r="BT46" s="12">
        <v>3161.45</v>
      </c>
      <c r="BU46" s="12">
        <f t="shared" si="28"/>
        <v>82902.2</v>
      </c>
      <c r="BV46" s="26">
        <v>201802</v>
      </c>
      <c r="BW46" t="s">
        <v>718</v>
      </c>
      <c r="BX46" s="12">
        <f t="shared" si="29"/>
        <v>3194.35</v>
      </c>
      <c r="BY46" s="12">
        <f t="shared" si="30"/>
        <v>6693.5</v>
      </c>
      <c r="BZ46" s="12">
        <f t="shared" si="31"/>
        <v>73014.350000000006</v>
      </c>
      <c r="CA46" s="12">
        <f t="shared" si="32"/>
        <v>82902.200000000012</v>
      </c>
      <c r="CC46" s="26">
        <v>201802</v>
      </c>
      <c r="CD46" s="372">
        <v>13895134.800000001</v>
      </c>
      <c r="CE46" s="372">
        <v>316587.59999999998</v>
      </c>
      <c r="CF46" s="377">
        <v>6740647.3499999996</v>
      </c>
      <c r="CG46" s="377">
        <v>1556382.05</v>
      </c>
      <c r="CH46" s="372">
        <v>2513026.25</v>
      </c>
      <c r="CI46" s="372">
        <v>1560531.3</v>
      </c>
      <c r="CJ46" s="372">
        <v>176434.9</v>
      </c>
      <c r="CK46" s="372">
        <v>1031525.3</v>
      </c>
      <c r="CL46">
        <f t="shared" si="33"/>
        <v>18.758304628883202</v>
      </c>
      <c r="CM46" s="26">
        <v>201802</v>
      </c>
      <c r="CN46" s="12">
        <f t="shared" si="10"/>
        <v>316587.59999999998</v>
      </c>
      <c r="CO46" s="12">
        <f t="shared" si="34"/>
        <v>8297029.3999999994</v>
      </c>
      <c r="CP46" s="12">
        <f t="shared" si="35"/>
        <v>5281517.75</v>
      </c>
      <c r="CQ46" s="12">
        <f t="shared" si="36"/>
        <v>13895134.75</v>
      </c>
      <c r="CS46"/>
      <c r="CT46" s="378">
        <f t="shared" si="39"/>
        <v>1.0089940351422482</v>
      </c>
      <c r="CU46" s="378">
        <f t="shared" si="40"/>
        <v>8.0673451633183318E-2</v>
      </c>
      <c r="CV46" s="378">
        <f t="shared" si="41"/>
        <v>0.11479323958796868</v>
      </c>
      <c r="CW46" s="378">
        <f t="shared" si="42"/>
        <v>1.382450148917894</v>
      </c>
      <c r="CX46" s="378">
        <f t="shared" si="43"/>
        <v>0.59662753540407376</v>
      </c>
      <c r="CZ46"/>
      <c r="DA46" s="379">
        <f t="shared" si="44"/>
        <v>0.69862180325445478</v>
      </c>
      <c r="DB46" s="379">
        <f t="shared" si="45"/>
        <v>9.7677730297062712E-2</v>
      </c>
      <c r="DC46" s="379">
        <f t="shared" si="46"/>
        <v>0.11976501857465917</v>
      </c>
      <c r="DD46" s="379">
        <f t="shared" si="47"/>
        <v>1.2666188615952299</v>
      </c>
      <c r="DE46" s="379">
        <f t="shared" si="48"/>
        <v>0.55568226857245839</v>
      </c>
      <c r="DG46"/>
      <c r="DH46" s="9">
        <f t="shared" si="49"/>
        <v>0.69862180325445478</v>
      </c>
      <c r="DI46" s="9">
        <f t="shared" si="50"/>
        <v>8.3758275827914369E-2</v>
      </c>
      <c r="DJ46" s="9">
        <f t="shared" si="51"/>
        <v>0.15796250027427391</v>
      </c>
      <c r="DK46" s="9">
        <f t="shared" si="52"/>
        <v>1.6043286455921419</v>
      </c>
      <c r="DL46" s="9">
        <f t="shared" si="53"/>
        <v>1.4962275988953249</v>
      </c>
      <c r="DM46" s="9">
        <f t="shared" si="54"/>
        <v>0.29330931692085865</v>
      </c>
      <c r="DN46" s="9">
        <f t="shared" si="55"/>
        <v>0.2629988813652947</v>
      </c>
      <c r="DT46" s="383"/>
      <c r="EO46"/>
      <c r="ER46" s="9"/>
      <c r="FB46" s="9"/>
    </row>
    <row r="47" spans="1:158">
      <c r="A47" s="26">
        <v>201805</v>
      </c>
      <c r="B47" s="26" t="s">
        <v>1526</v>
      </c>
      <c r="C47" s="26">
        <v>171037.91</v>
      </c>
      <c r="D47" s="26"/>
      <c r="E47" s="26"/>
      <c r="F47" s="26"/>
      <c r="G47" s="26"/>
      <c r="H47" s="26">
        <v>201807</v>
      </c>
      <c r="I47" s="372">
        <v>14546971.199999999</v>
      </c>
      <c r="J47" s="372">
        <v>284587.05</v>
      </c>
      <c r="K47" s="372">
        <v>6903169.7300000004</v>
      </c>
      <c r="L47" s="372">
        <v>1579935.32</v>
      </c>
      <c r="M47" s="372">
        <v>2958080.5</v>
      </c>
      <c r="N47" s="372">
        <v>1616589.73</v>
      </c>
      <c r="O47" s="372">
        <v>166735.64000000001</v>
      </c>
      <c r="P47" s="372">
        <v>1037873.27</v>
      </c>
      <c r="R47" s="26">
        <v>201807</v>
      </c>
      <c r="S47" s="12">
        <f t="shared" si="0"/>
        <v>284587.05</v>
      </c>
      <c r="T47" s="12">
        <f t="shared" si="1"/>
        <v>8483105.0500000007</v>
      </c>
      <c r="U47" s="12">
        <f t="shared" si="2"/>
        <v>5779279.1400000006</v>
      </c>
      <c r="V47" s="10">
        <f t="shared" si="3"/>
        <v>39.728401607064441</v>
      </c>
      <c r="W47" s="10">
        <f t="shared" si="4"/>
        <v>1.9563319820142353</v>
      </c>
      <c r="X47" s="10">
        <f t="shared" si="5"/>
        <v>41.684733589078675</v>
      </c>
      <c r="Y47">
        <f>+Y35+1</f>
        <v>2018</v>
      </c>
      <c r="Z47">
        <f>+Z35</f>
        <v>3</v>
      </c>
      <c r="AA47" s="12">
        <f>+AVERAGE(S47:S49)</f>
        <v>309379.13</v>
      </c>
      <c r="AB47" s="12">
        <f>+AVERAGE(T47:T49)</f>
        <v>8518666.913333334</v>
      </c>
      <c r="AC47" s="12">
        <f>+AVERAGE(U47:U49)</f>
        <v>5616901.4566666661</v>
      </c>
      <c r="AF47" s="12"/>
      <c r="AG47" s="12"/>
      <c r="AH47" s="12"/>
      <c r="AI47" s="12"/>
      <c r="AJ47" s="12"/>
      <c r="AO47" s="373">
        <v>201506</v>
      </c>
      <c r="AP47" s="374" t="s">
        <v>1523</v>
      </c>
      <c r="AQ47" s="374">
        <v>1390518</v>
      </c>
      <c r="AS47" s="26">
        <v>201807</v>
      </c>
      <c r="AT47" s="374">
        <v>14352507</v>
      </c>
      <c r="AU47" s="374">
        <v>269276</v>
      </c>
      <c r="AV47" s="374">
        <v>6887573</v>
      </c>
      <c r="AW47" s="374">
        <v>1568997</v>
      </c>
      <c r="AX47" s="374">
        <v>2909981</v>
      </c>
      <c r="AY47" s="374">
        <v>1531283</v>
      </c>
      <c r="AZ47" s="374">
        <v>163944</v>
      </c>
      <c r="BA47" s="374">
        <v>1021453</v>
      </c>
      <c r="BB47" s="374"/>
      <c r="BC47" s="26">
        <v>201807</v>
      </c>
      <c r="BD47" s="12">
        <f t="shared" si="6"/>
        <v>269276</v>
      </c>
      <c r="BE47" s="12">
        <f t="shared" si="7"/>
        <v>8456570</v>
      </c>
      <c r="BF47" s="12">
        <f t="shared" si="8"/>
        <v>5626661</v>
      </c>
      <c r="BG47" s="10">
        <f t="shared" si="9"/>
        <v>39.20333221227483</v>
      </c>
      <c r="BH47" s="374"/>
      <c r="BL47" s="357">
        <v>43160</v>
      </c>
      <c r="BM47" t="s">
        <v>718</v>
      </c>
      <c r="BN47" s="12">
        <v>4637.6499999999996</v>
      </c>
      <c r="BO47" s="12">
        <v>4487.2</v>
      </c>
      <c r="BP47" s="12">
        <v>2059.25</v>
      </c>
      <c r="BQ47" s="12">
        <v>45696.75</v>
      </c>
      <c r="BR47" s="12">
        <v>28288.1</v>
      </c>
      <c r="BS47" s="12">
        <v>588.75</v>
      </c>
      <c r="BT47" s="12">
        <v>2116.25</v>
      </c>
      <c r="BU47" s="12">
        <f t="shared" si="28"/>
        <v>87873.95</v>
      </c>
      <c r="BV47" s="26">
        <v>201803</v>
      </c>
      <c r="BW47" t="s">
        <v>718</v>
      </c>
      <c r="BX47" s="12">
        <f t="shared" si="29"/>
        <v>4637.6499999999996</v>
      </c>
      <c r="BY47" s="12">
        <f t="shared" si="30"/>
        <v>6546.45</v>
      </c>
      <c r="BZ47" s="12">
        <f t="shared" si="31"/>
        <v>76689.850000000006</v>
      </c>
      <c r="CA47" s="12">
        <f t="shared" si="32"/>
        <v>87873.950000000012</v>
      </c>
      <c r="CC47" s="26">
        <v>201803</v>
      </c>
      <c r="CD47" s="372">
        <v>14023549</v>
      </c>
      <c r="CE47" s="372">
        <v>349970.55</v>
      </c>
      <c r="CF47" s="377">
        <v>6772035.9000000004</v>
      </c>
      <c r="CG47" s="377">
        <v>1568022.9</v>
      </c>
      <c r="CH47" s="372">
        <v>2537230.5</v>
      </c>
      <c r="CI47" s="372">
        <v>1581381.75</v>
      </c>
      <c r="CJ47" s="372">
        <v>175719.6</v>
      </c>
      <c r="CK47" s="372">
        <v>1039187.75</v>
      </c>
      <c r="CL47">
        <f t="shared" si="33"/>
        <v>18.801101258422779</v>
      </c>
      <c r="CM47" s="26">
        <v>201803</v>
      </c>
      <c r="CN47" s="12">
        <f t="shared" si="10"/>
        <v>349970.55</v>
      </c>
      <c r="CO47" s="12">
        <f t="shared" si="34"/>
        <v>8340058.8000000007</v>
      </c>
      <c r="CP47" s="12">
        <f t="shared" si="35"/>
        <v>5333519.5999999996</v>
      </c>
      <c r="CQ47" s="12">
        <f t="shared" si="36"/>
        <v>14023548.950000001</v>
      </c>
      <c r="CS47"/>
      <c r="CT47" s="378">
        <f t="shared" si="39"/>
        <v>1.3251543594168138</v>
      </c>
      <c r="CU47" s="378">
        <f t="shared" si="40"/>
        <v>7.8494050905252591E-2</v>
      </c>
      <c r="CV47" s="378">
        <f t="shared" si="41"/>
        <v>0.12870037084512259</v>
      </c>
      <c r="CW47" s="378">
        <f t="shared" si="42"/>
        <v>1.4378844693849071</v>
      </c>
      <c r="CX47" s="378">
        <f t="shared" si="43"/>
        <v>0.6266170590148652</v>
      </c>
      <c r="CZ47"/>
      <c r="DA47" s="379">
        <f t="shared" si="44"/>
        <v>0.70808815198878883</v>
      </c>
      <c r="DB47" s="379">
        <f t="shared" si="45"/>
        <v>8.7294948088375596E-2</v>
      </c>
      <c r="DC47" s="379">
        <f t="shared" si="46"/>
        <v>0.11229593833305063</v>
      </c>
      <c r="DD47" s="379">
        <f t="shared" si="47"/>
        <v>1.2905446152293134</v>
      </c>
      <c r="DE47" s="379">
        <f t="shared" si="48"/>
        <v>0.56041448766077151</v>
      </c>
      <c r="DG47"/>
      <c r="DH47" s="9">
        <f t="shared" si="49"/>
        <v>0.70808815198878883</v>
      </c>
      <c r="DI47" s="9">
        <f t="shared" si="50"/>
        <v>7.4104007629374802E-2</v>
      </c>
      <c r="DJ47" s="9">
        <f t="shared" si="51"/>
        <v>0.1442644747088834</v>
      </c>
      <c r="DK47" s="9">
        <f t="shared" si="52"/>
        <v>1.6586234478893422</v>
      </c>
      <c r="DL47" s="9">
        <f t="shared" si="53"/>
        <v>1.5454775546764721</v>
      </c>
      <c r="DM47" s="9">
        <f t="shared" si="54"/>
        <v>0.29925517699789894</v>
      </c>
      <c r="DN47" s="9">
        <f t="shared" si="55"/>
        <v>0.1715378188397621</v>
      </c>
      <c r="EO47"/>
      <c r="ER47" s="9"/>
      <c r="FB47" s="9"/>
    </row>
    <row r="48" spans="1:158">
      <c r="A48" s="26">
        <v>201806</v>
      </c>
      <c r="B48" s="26" t="s">
        <v>1526</v>
      </c>
      <c r="C48" s="26">
        <v>167221.48000000001</v>
      </c>
      <c r="D48" s="26"/>
      <c r="E48" s="26"/>
      <c r="F48" s="26"/>
      <c r="G48" s="26"/>
      <c r="H48" s="26">
        <v>201808</v>
      </c>
      <c r="I48" s="372">
        <v>14392334.300000001</v>
      </c>
      <c r="J48" s="372">
        <v>266979.09000000003</v>
      </c>
      <c r="K48" s="372">
        <v>6918271.2300000004</v>
      </c>
      <c r="L48" s="372">
        <v>1576633.36</v>
      </c>
      <c r="M48" s="372">
        <v>2914612.77</v>
      </c>
      <c r="N48" s="372">
        <v>1535564.86</v>
      </c>
      <c r="O48" s="372">
        <v>163836.85999999999</v>
      </c>
      <c r="P48" s="372">
        <v>1016436.14</v>
      </c>
      <c r="R48" s="26">
        <v>201808</v>
      </c>
      <c r="S48" s="12">
        <f t="shared" si="0"/>
        <v>266979.09000000003</v>
      </c>
      <c r="T48" s="12">
        <f t="shared" si="1"/>
        <v>8494904.5899999999</v>
      </c>
      <c r="U48" s="12">
        <f t="shared" si="2"/>
        <v>5630450.6299999999</v>
      </c>
      <c r="V48" s="10">
        <f t="shared" si="3"/>
        <v>39.121177375653374</v>
      </c>
      <c r="W48" s="10">
        <f t="shared" si="4"/>
        <v>1.8550089543153538</v>
      </c>
      <c r="X48" s="10">
        <f t="shared" si="5"/>
        <v>40.976186329968726</v>
      </c>
      <c r="AF48" s="12"/>
      <c r="AG48" s="12"/>
      <c r="AH48" s="12"/>
      <c r="AI48" s="12"/>
      <c r="AJ48" s="12"/>
      <c r="AO48" s="373">
        <v>201506</v>
      </c>
      <c r="AP48" s="374" t="s">
        <v>1521</v>
      </c>
      <c r="AQ48" s="374">
        <v>253951</v>
      </c>
      <c r="AS48" s="26">
        <v>201808</v>
      </c>
      <c r="AT48" s="374">
        <v>14113357</v>
      </c>
      <c r="AU48" s="374">
        <v>271487</v>
      </c>
      <c r="AV48" s="374">
        <v>6903704</v>
      </c>
      <c r="AW48" s="374">
        <v>1570405</v>
      </c>
      <c r="AX48" s="374">
        <v>2798042</v>
      </c>
      <c r="AY48" s="374">
        <v>1425099</v>
      </c>
      <c r="AZ48" s="374">
        <v>160113</v>
      </c>
      <c r="BA48" s="374">
        <v>984507</v>
      </c>
      <c r="BB48" s="374"/>
      <c r="BC48" s="26">
        <v>201808</v>
      </c>
      <c r="BD48" s="12">
        <f t="shared" si="6"/>
        <v>271487</v>
      </c>
      <c r="BE48" s="12">
        <f t="shared" si="7"/>
        <v>8474109</v>
      </c>
      <c r="BF48" s="12">
        <f t="shared" si="8"/>
        <v>5367761</v>
      </c>
      <c r="BG48" s="10">
        <f t="shared" si="9"/>
        <v>38.033197913154183</v>
      </c>
      <c r="BH48" s="374"/>
      <c r="BL48" s="357">
        <v>43191</v>
      </c>
      <c r="BM48" t="s">
        <v>718</v>
      </c>
      <c r="BN48" s="12">
        <v>4620.8999999999996</v>
      </c>
      <c r="BO48" s="12">
        <v>4795.24</v>
      </c>
      <c r="BP48" s="12">
        <v>2063.7600000000002</v>
      </c>
      <c r="BQ48" s="12">
        <v>52825.279999999999</v>
      </c>
      <c r="BR48" s="12">
        <v>32596.47</v>
      </c>
      <c r="BS48" s="12">
        <v>538.76</v>
      </c>
      <c r="BT48" s="12">
        <v>2128.71</v>
      </c>
      <c r="BU48" s="12">
        <f t="shared" si="28"/>
        <v>99569.12</v>
      </c>
      <c r="BV48" s="26">
        <v>201804</v>
      </c>
      <c r="BW48" t="s">
        <v>718</v>
      </c>
      <c r="BX48" s="12">
        <f t="shared" si="29"/>
        <v>4620.8999999999996</v>
      </c>
      <c r="BY48" s="12">
        <f t="shared" si="30"/>
        <v>6859</v>
      </c>
      <c r="BZ48" s="12">
        <f t="shared" si="31"/>
        <v>88089.22</v>
      </c>
      <c r="CA48" s="12">
        <f t="shared" si="32"/>
        <v>99569.12</v>
      </c>
      <c r="CC48" s="26">
        <v>201804</v>
      </c>
      <c r="CD48" s="372">
        <v>14162838.300000001</v>
      </c>
      <c r="CE48" s="372">
        <v>391683.71</v>
      </c>
      <c r="CF48" s="377">
        <v>6801613.1900000004</v>
      </c>
      <c r="CG48" s="377">
        <v>1580118.29</v>
      </c>
      <c r="CH48" s="372">
        <v>2571245.5699999998</v>
      </c>
      <c r="CI48" s="372">
        <v>1602436.67</v>
      </c>
      <c r="CJ48" s="372">
        <v>173237.62</v>
      </c>
      <c r="CK48" s="372">
        <v>1042503.29</v>
      </c>
      <c r="CL48">
        <f t="shared" si="33"/>
        <v>18.851931653625343</v>
      </c>
      <c r="CM48" s="26">
        <v>201804</v>
      </c>
      <c r="CN48" s="12">
        <f t="shared" si="10"/>
        <v>391683.71</v>
      </c>
      <c r="CO48" s="12">
        <f t="shared" si="34"/>
        <v>8381731.4800000004</v>
      </c>
      <c r="CP48" s="12">
        <f t="shared" si="35"/>
        <v>5389423.1499999994</v>
      </c>
      <c r="CQ48" s="12">
        <f t="shared" si="36"/>
        <v>14162838.34</v>
      </c>
      <c r="CS48"/>
      <c r="CT48" s="378">
        <f t="shared" si="39"/>
        <v>1.1797529184964062</v>
      </c>
      <c r="CU48" s="378">
        <f t="shared" si="40"/>
        <v>8.1832733682372746E-2</v>
      </c>
      <c r="CV48" s="378">
        <f t="shared" si="41"/>
        <v>0.13084870317188305</v>
      </c>
      <c r="CW48" s="378">
        <f t="shared" si="42"/>
        <v>1.6344832748937148</v>
      </c>
      <c r="CX48" s="378">
        <f t="shared" si="43"/>
        <v>0.7030308304712316</v>
      </c>
      <c r="CZ48"/>
      <c r="DA48" s="379">
        <f t="shared" si="44"/>
        <v>0.78524072395045463</v>
      </c>
      <c r="DB48" s="379">
        <f t="shared" si="45"/>
        <v>0.11580793327919875</v>
      </c>
      <c r="DC48" s="379">
        <f t="shared" si="46"/>
        <v>0.14569434733431322</v>
      </c>
      <c r="DD48" s="379">
        <f t="shared" si="47"/>
        <v>1.5313111942230775</v>
      </c>
      <c r="DE48" s="379">
        <f t="shared" si="48"/>
        <v>0.67296687084829065</v>
      </c>
      <c r="DG48"/>
      <c r="DH48" s="9">
        <f t="shared" si="49"/>
        <v>0.78524072395045463</v>
      </c>
      <c r="DI48" s="9">
        <f t="shared" si="50"/>
        <v>0.10111116007171821</v>
      </c>
      <c r="DJ48" s="9">
        <f t="shared" si="51"/>
        <v>0.17907013784392053</v>
      </c>
      <c r="DK48" s="9">
        <f t="shared" si="52"/>
        <v>1.929548098356082</v>
      </c>
      <c r="DL48" s="9">
        <f t="shared" si="53"/>
        <v>1.884697883255505</v>
      </c>
      <c r="DM48" s="9">
        <f t="shared" si="54"/>
        <v>0.36214997643121627</v>
      </c>
      <c r="DN48" s="9">
        <f t="shared" si="55"/>
        <v>0.2001864185963384</v>
      </c>
      <c r="EO48" s="383"/>
      <c r="ER48" s="9"/>
      <c r="FB48" s="9"/>
    </row>
    <row r="49" spans="1:158">
      <c r="A49" s="26">
        <v>201807</v>
      </c>
      <c r="B49" s="26" t="s">
        <v>1526</v>
      </c>
      <c r="C49" s="26">
        <v>166735.64000000001</v>
      </c>
      <c r="D49" s="26"/>
      <c r="E49" s="26"/>
      <c r="F49" s="26"/>
      <c r="G49" s="26"/>
      <c r="H49" s="26">
        <v>201809</v>
      </c>
      <c r="I49" s="372">
        <v>14395537</v>
      </c>
      <c r="J49" s="372">
        <v>376571.25</v>
      </c>
      <c r="K49" s="372">
        <v>6970094.5499999998</v>
      </c>
      <c r="L49" s="372">
        <v>1607896.55</v>
      </c>
      <c r="M49" s="372">
        <v>2782783.9</v>
      </c>
      <c r="N49" s="372">
        <v>1482126.05</v>
      </c>
      <c r="O49" s="372">
        <v>162595.54999999999</v>
      </c>
      <c r="P49" s="372">
        <v>1013469.1</v>
      </c>
      <c r="R49" s="26">
        <v>201809</v>
      </c>
      <c r="S49" s="12">
        <f t="shared" si="0"/>
        <v>376571.25</v>
      </c>
      <c r="T49" s="12">
        <f t="shared" si="1"/>
        <v>8577991.0999999996</v>
      </c>
      <c r="U49" s="12">
        <f t="shared" si="2"/>
        <v>5440974.5999999996</v>
      </c>
      <c r="V49" s="10">
        <f t="shared" si="3"/>
        <v>37.7962600492083</v>
      </c>
      <c r="W49" s="10">
        <f t="shared" si="4"/>
        <v>2.6158888688904067</v>
      </c>
      <c r="X49" s="10">
        <f t="shared" si="5"/>
        <v>40.412148918098708</v>
      </c>
      <c r="AF49" s="12"/>
      <c r="AG49" s="12"/>
      <c r="AH49" s="12"/>
      <c r="AI49" s="12"/>
      <c r="AJ49" s="12"/>
      <c r="AO49" s="373">
        <v>201506</v>
      </c>
      <c r="AP49" s="374" t="s">
        <v>1524</v>
      </c>
      <c r="AQ49" s="374">
        <v>2204965</v>
      </c>
      <c r="AS49" s="26">
        <v>201809</v>
      </c>
      <c r="AT49" s="374">
        <v>14464674</v>
      </c>
      <c r="AU49" s="374">
        <v>409549</v>
      </c>
      <c r="AV49" s="374">
        <v>6977607</v>
      </c>
      <c r="AW49" s="374">
        <v>1616837</v>
      </c>
      <c r="AX49" s="374">
        <v>2756235</v>
      </c>
      <c r="AY49" s="374">
        <v>1501062</v>
      </c>
      <c r="AZ49" s="374">
        <v>162234</v>
      </c>
      <c r="BA49" s="374">
        <v>1041150</v>
      </c>
      <c r="BB49" s="374"/>
      <c r="BC49" s="26">
        <v>201809</v>
      </c>
      <c r="BD49" s="12">
        <f t="shared" si="6"/>
        <v>409549</v>
      </c>
      <c r="BE49" s="12">
        <f t="shared" si="7"/>
        <v>8594444</v>
      </c>
      <c r="BF49" s="12">
        <f t="shared" si="8"/>
        <v>5460681</v>
      </c>
      <c r="BG49" s="10">
        <f t="shared" si="9"/>
        <v>37.751842869047728</v>
      </c>
      <c r="BH49" s="374"/>
      <c r="BL49" s="357">
        <v>43221</v>
      </c>
      <c r="BM49" t="s">
        <v>718</v>
      </c>
      <c r="BN49" s="12">
        <v>3576.04</v>
      </c>
      <c r="BO49" s="12">
        <v>4862.2299999999996</v>
      </c>
      <c r="BP49" s="12">
        <v>1930.04</v>
      </c>
      <c r="BQ49" s="12">
        <v>53701.9</v>
      </c>
      <c r="BR49" s="12">
        <v>33451.18</v>
      </c>
      <c r="BS49" s="12">
        <v>578.36</v>
      </c>
      <c r="BT49" s="12">
        <v>1869.72</v>
      </c>
      <c r="BU49" s="12">
        <f t="shared" si="28"/>
        <v>99969.470000000016</v>
      </c>
      <c r="BV49" s="26">
        <v>201805</v>
      </c>
      <c r="BW49" t="s">
        <v>718</v>
      </c>
      <c r="BX49" s="12">
        <f t="shared" si="29"/>
        <v>3576.04</v>
      </c>
      <c r="BY49" s="12">
        <f t="shared" si="30"/>
        <v>6792.2699999999995</v>
      </c>
      <c r="BZ49" s="12">
        <f t="shared" si="31"/>
        <v>89601.16</v>
      </c>
      <c r="CA49" s="12">
        <f t="shared" si="32"/>
        <v>99969.47</v>
      </c>
      <c r="CC49" s="26">
        <v>201805</v>
      </c>
      <c r="CD49" s="372">
        <v>14357691.800000001</v>
      </c>
      <c r="CE49" s="372">
        <v>425467.82</v>
      </c>
      <c r="CF49" s="377">
        <v>6835683.4500000002</v>
      </c>
      <c r="CG49" s="377">
        <v>1590362.59</v>
      </c>
      <c r="CH49" s="372">
        <v>2651555.64</v>
      </c>
      <c r="CI49" s="372">
        <v>1638903.27</v>
      </c>
      <c r="CJ49" s="372">
        <v>171037.91</v>
      </c>
      <c r="CK49" s="372">
        <v>1044681.14</v>
      </c>
      <c r="CL49">
        <f t="shared" si="33"/>
        <v>18.874363876606587</v>
      </c>
      <c r="CM49" s="26">
        <v>201805</v>
      </c>
      <c r="CN49" s="12">
        <f t="shared" si="10"/>
        <v>425467.82</v>
      </c>
      <c r="CO49" s="12">
        <f t="shared" si="34"/>
        <v>8426046.040000001</v>
      </c>
      <c r="CP49" s="12">
        <f t="shared" si="35"/>
        <v>5506177.96</v>
      </c>
      <c r="CQ49" s="12">
        <f t="shared" si="36"/>
        <v>14357691.82</v>
      </c>
      <c r="CS49"/>
      <c r="CT49" s="378">
        <f t="shared" si="39"/>
        <v>0.840495998028711</v>
      </c>
      <c r="CU49" s="378">
        <f t="shared" si="40"/>
        <v>8.0610406918688024E-2</v>
      </c>
      <c r="CV49" s="378">
        <f t="shared" si="41"/>
        <v>0.11713600819012893</v>
      </c>
      <c r="CW49" s="378">
        <f t="shared" si="42"/>
        <v>1.6272841279543389</v>
      </c>
      <c r="CX49" s="378">
        <f t="shared" si="43"/>
        <v>0.69627814312565461</v>
      </c>
      <c r="CZ49"/>
      <c r="DA49" s="379">
        <f t="shared" si="44"/>
        <v>0.75911028946913073</v>
      </c>
      <c r="DB49" s="379">
        <f t="shared" si="45"/>
        <v>9.5898953811080753E-2</v>
      </c>
      <c r="DC49" s="379">
        <f t="shared" si="46"/>
        <v>0.12777769067403344</v>
      </c>
      <c r="DD49" s="379">
        <f t="shared" si="47"/>
        <v>1.4881337035463342</v>
      </c>
      <c r="DE49" s="379">
        <f t="shared" si="48"/>
        <v>0.64947451978391879</v>
      </c>
      <c r="DG49"/>
      <c r="DH49" s="9">
        <f t="shared" si="49"/>
        <v>0.75911028946913073</v>
      </c>
      <c r="DI49" s="9">
        <f t="shared" si="50"/>
        <v>8.1670984925435661E-2</v>
      </c>
      <c r="DJ49" s="9">
        <f t="shared" si="51"/>
        <v>0.15705349306537697</v>
      </c>
      <c r="DK49" s="9">
        <f t="shared" si="52"/>
        <v>1.7822861903060045</v>
      </c>
      <c r="DL49" s="9">
        <f t="shared" si="53"/>
        <v>1.9605928298623749</v>
      </c>
      <c r="DM49" s="9">
        <f t="shared" si="54"/>
        <v>0.38638217691037036</v>
      </c>
      <c r="DN49" s="9">
        <f t="shared" si="55"/>
        <v>0.18071542863308512</v>
      </c>
      <c r="EO49"/>
      <c r="ER49" s="9"/>
      <c r="FB49" s="9"/>
    </row>
    <row r="50" spans="1:158">
      <c r="A50" s="26">
        <v>201808</v>
      </c>
      <c r="B50" s="26" t="s">
        <v>1526</v>
      </c>
      <c r="C50" s="26">
        <v>163836.85999999999</v>
      </c>
      <c r="D50" s="26"/>
      <c r="E50" s="26"/>
      <c r="F50" s="26"/>
      <c r="G50" s="26"/>
      <c r="H50" s="26">
        <v>201810</v>
      </c>
      <c r="I50" s="372">
        <v>14492283.800000001</v>
      </c>
      <c r="J50" s="372">
        <v>423333.64</v>
      </c>
      <c r="K50" s="372">
        <v>7004090.2300000004</v>
      </c>
      <c r="L50" s="372">
        <v>1631185.64</v>
      </c>
      <c r="M50" s="372">
        <v>2677161</v>
      </c>
      <c r="N50" s="372">
        <v>1546672.91</v>
      </c>
      <c r="O50" s="372">
        <v>162112.26999999999</v>
      </c>
      <c r="P50" s="372">
        <v>1047728.14</v>
      </c>
      <c r="R50" s="26">
        <v>201810</v>
      </c>
      <c r="S50" s="12">
        <f t="shared" si="0"/>
        <v>423333.64</v>
      </c>
      <c r="T50" s="12">
        <f t="shared" si="1"/>
        <v>8635275.870000001</v>
      </c>
      <c r="U50" s="12">
        <f t="shared" si="2"/>
        <v>5433674.3199999994</v>
      </c>
      <c r="V50" s="10">
        <f t="shared" si="3"/>
        <v>37.493568266997357</v>
      </c>
      <c r="W50" s="10">
        <f t="shared" si="4"/>
        <v>2.9210968115322169</v>
      </c>
      <c r="X50" s="10">
        <f t="shared" si="5"/>
        <v>40.414665078529573</v>
      </c>
      <c r="Y50">
        <f>+Y38+1</f>
        <v>2018</v>
      </c>
      <c r="Z50">
        <f>+Z38</f>
        <v>4</v>
      </c>
      <c r="AA50" s="12">
        <f>+AVERAGE(S50:S52)</f>
        <v>373835.51333333337</v>
      </c>
      <c r="AB50" s="12">
        <f>+AVERAGE(T50:T52)</f>
        <v>8672460.0733333323</v>
      </c>
      <c r="AC50" s="12">
        <f>+AVERAGE(U50:U52)</f>
        <v>5430353.9366666665</v>
      </c>
      <c r="AF50" s="12"/>
      <c r="AG50" s="12"/>
      <c r="AH50" s="12"/>
      <c r="AI50" s="12"/>
      <c r="AJ50" s="12"/>
      <c r="AO50" s="373">
        <v>201506</v>
      </c>
      <c r="AP50" s="374" t="s">
        <v>1525</v>
      </c>
      <c r="AQ50" s="374">
        <v>1405515</v>
      </c>
      <c r="AS50" s="26">
        <v>201810</v>
      </c>
      <c r="AT50" s="374">
        <v>14326576</v>
      </c>
      <c r="AU50" s="374">
        <v>388046</v>
      </c>
      <c r="AV50" s="374">
        <v>6987017</v>
      </c>
      <c r="AW50" s="374">
        <v>1627844</v>
      </c>
      <c r="AX50" s="374">
        <v>2589660</v>
      </c>
      <c r="AY50" s="374">
        <v>1522910</v>
      </c>
      <c r="AZ50" s="374">
        <v>162212</v>
      </c>
      <c r="BA50" s="374">
        <v>1048887</v>
      </c>
      <c r="BB50" s="374"/>
      <c r="BC50" s="26">
        <v>201810</v>
      </c>
      <c r="BD50" s="12">
        <f t="shared" si="6"/>
        <v>388046</v>
      </c>
      <c r="BE50" s="12">
        <f t="shared" si="7"/>
        <v>8614861</v>
      </c>
      <c r="BF50" s="12">
        <f t="shared" si="8"/>
        <v>5323669</v>
      </c>
      <c r="BG50" s="10">
        <f t="shared" si="9"/>
        <v>37.159395238611097</v>
      </c>
      <c r="BH50" s="374"/>
      <c r="BL50" s="357">
        <v>43252</v>
      </c>
      <c r="BM50" t="s">
        <v>718</v>
      </c>
      <c r="BN50" s="12">
        <v>2890.33</v>
      </c>
      <c r="BO50" s="12">
        <v>5006.8999999999996</v>
      </c>
      <c r="BP50" s="12">
        <v>2030.23</v>
      </c>
      <c r="BQ50" s="12">
        <v>58856.85</v>
      </c>
      <c r="BR50" s="12">
        <v>38861.949999999997</v>
      </c>
      <c r="BS50" s="12">
        <v>923</v>
      </c>
      <c r="BT50" s="12">
        <v>2337.52</v>
      </c>
      <c r="BU50" s="12">
        <f t="shared" si="28"/>
        <v>110906.78</v>
      </c>
      <c r="BV50" s="26">
        <v>201806</v>
      </c>
      <c r="BW50" t="s">
        <v>718</v>
      </c>
      <c r="BX50" s="12">
        <f t="shared" si="29"/>
        <v>2890.33</v>
      </c>
      <c r="BY50" s="12">
        <f t="shared" si="30"/>
        <v>7037.1299999999992</v>
      </c>
      <c r="BZ50" s="12">
        <f t="shared" si="31"/>
        <v>100979.31999999999</v>
      </c>
      <c r="CA50" s="12">
        <f t="shared" si="32"/>
        <v>110906.78</v>
      </c>
      <c r="CC50" s="26">
        <v>201806</v>
      </c>
      <c r="CD50" s="372">
        <v>14457661.699999999</v>
      </c>
      <c r="CE50" s="372">
        <v>391894.05</v>
      </c>
      <c r="CF50" s="377">
        <v>6872808.3799999999</v>
      </c>
      <c r="CG50" s="377">
        <v>1592324.52</v>
      </c>
      <c r="CH50" s="372">
        <v>2774310.52</v>
      </c>
      <c r="CI50" s="372">
        <v>1612622.24</v>
      </c>
      <c r="CJ50" s="372">
        <v>167221.48000000001</v>
      </c>
      <c r="CK50" s="372">
        <v>1046480.52</v>
      </c>
      <c r="CL50">
        <f t="shared" si="33"/>
        <v>18.810390088500558</v>
      </c>
      <c r="CM50" s="26">
        <v>201806</v>
      </c>
      <c r="CN50" s="12">
        <f t="shared" si="10"/>
        <v>391894.05</v>
      </c>
      <c r="CO50" s="12">
        <f t="shared" si="34"/>
        <v>8465132.9000000004</v>
      </c>
      <c r="CP50" s="12">
        <f t="shared" si="35"/>
        <v>5600634.7599999998</v>
      </c>
      <c r="CQ50" s="12">
        <f t="shared" si="36"/>
        <v>14457661.710000001</v>
      </c>
      <c r="CS50"/>
      <c r="CT50" s="378">
        <f t="shared" si="39"/>
        <v>0.7375284212659009</v>
      </c>
      <c r="CU50" s="378">
        <f t="shared" si="40"/>
        <v>8.313076809461549E-2</v>
      </c>
      <c r="CV50" s="378">
        <f t="shared" si="41"/>
        <v>0.11208569259236587</v>
      </c>
      <c r="CW50" s="378">
        <f t="shared" si="42"/>
        <v>1.8029977730595665</v>
      </c>
      <c r="CX50" s="378">
        <f t="shared" si="43"/>
        <v>0.76711422790649875</v>
      </c>
      <c r="CZ50"/>
      <c r="DA50" s="379">
        <f t="shared" si="44"/>
        <v>1.9902828328217794</v>
      </c>
      <c r="DB50" s="379">
        <f t="shared" si="45"/>
        <v>9.4930582838220992E-2</v>
      </c>
      <c r="DC50" s="379">
        <f t="shared" si="46"/>
        <v>0.17879363006793153</v>
      </c>
      <c r="DD50" s="379">
        <f t="shared" si="47"/>
        <v>1.5633717203869228</v>
      </c>
      <c r="DE50" s="379">
        <f t="shared" si="48"/>
        <v>0.71515395832290507</v>
      </c>
      <c r="DG50"/>
      <c r="DH50" s="9">
        <f t="shared" si="49"/>
        <v>1.9902828328217794</v>
      </c>
      <c r="DI50" s="9">
        <f t="shared" si="50"/>
        <v>7.8048153002630349E-2</v>
      </c>
      <c r="DJ50" s="9">
        <f t="shared" si="51"/>
        <v>0.1677987097755676</v>
      </c>
      <c r="DK50" s="9">
        <f t="shared" si="52"/>
        <v>1.7426996600221956</v>
      </c>
      <c r="DL50" s="9">
        <f t="shared" si="53"/>
        <v>2.2533572400688211</v>
      </c>
      <c r="DM50" s="9">
        <f t="shared" si="54"/>
        <v>0.45305782486795354</v>
      </c>
      <c r="DN50" s="9">
        <f t="shared" si="55"/>
        <v>0.20211460792409208</v>
      </c>
      <c r="EO50"/>
      <c r="ER50" s="9"/>
      <c r="FB50" s="9"/>
    </row>
    <row r="51" spans="1:158">
      <c r="A51" s="26">
        <v>201809</v>
      </c>
      <c r="B51" s="26" t="s">
        <v>1526</v>
      </c>
      <c r="C51" s="26">
        <v>162595.54999999999</v>
      </c>
      <c r="D51" s="26"/>
      <c r="E51" s="26"/>
      <c r="F51" s="26"/>
      <c r="G51" s="26"/>
      <c r="H51" s="26">
        <v>201811</v>
      </c>
      <c r="I51" s="372">
        <v>14454697.300000001</v>
      </c>
      <c r="J51" s="372">
        <v>360484.43</v>
      </c>
      <c r="K51" s="372">
        <v>7032124.6200000001</v>
      </c>
      <c r="L51" s="372">
        <v>1644002.67</v>
      </c>
      <c r="M51" s="372">
        <v>2631111.52</v>
      </c>
      <c r="N51" s="372">
        <v>1564787.95</v>
      </c>
      <c r="O51" s="372">
        <v>165929.14000000001</v>
      </c>
      <c r="P51" s="372">
        <v>1056257</v>
      </c>
      <c r="R51" s="26">
        <v>201811</v>
      </c>
      <c r="S51" s="12">
        <f t="shared" si="0"/>
        <v>360484.43</v>
      </c>
      <c r="T51" s="12">
        <f t="shared" si="1"/>
        <v>8676127.2899999991</v>
      </c>
      <c r="U51" s="12">
        <f t="shared" si="2"/>
        <v>5418085.6099999994</v>
      </c>
      <c r="V51" s="10">
        <f t="shared" si="3"/>
        <v>37.483217375987522</v>
      </c>
      <c r="W51" s="10">
        <f t="shared" si="4"/>
        <v>2.4938912418456525</v>
      </c>
      <c r="X51" s="10">
        <f t="shared" si="5"/>
        <v>39.977108617833174</v>
      </c>
      <c r="AF51" s="12"/>
      <c r="AG51" s="12"/>
      <c r="AH51" s="12"/>
      <c r="AI51" s="12"/>
      <c r="AJ51" s="12"/>
      <c r="AO51" s="373">
        <v>201506</v>
      </c>
      <c r="AP51" s="374" t="s">
        <v>1566</v>
      </c>
      <c r="AQ51" s="374">
        <v>226819</v>
      </c>
      <c r="AS51" s="26">
        <v>201811</v>
      </c>
      <c r="AT51" s="374">
        <v>14387220</v>
      </c>
      <c r="AU51" s="374">
        <v>342758</v>
      </c>
      <c r="AV51" s="374">
        <v>7021820</v>
      </c>
      <c r="AW51" s="374">
        <v>1641749</v>
      </c>
      <c r="AX51" s="374">
        <v>2601078</v>
      </c>
      <c r="AY51" s="374">
        <v>1557793</v>
      </c>
      <c r="AZ51" s="374">
        <v>165009</v>
      </c>
      <c r="BA51" s="374">
        <v>1057013</v>
      </c>
      <c r="BB51" s="374"/>
      <c r="BC51" s="26">
        <v>201811</v>
      </c>
      <c r="BD51" s="12">
        <f t="shared" si="6"/>
        <v>342758</v>
      </c>
      <c r="BE51" s="12">
        <f t="shared" si="7"/>
        <v>8663569</v>
      </c>
      <c r="BF51" s="12">
        <f t="shared" si="8"/>
        <v>5380893</v>
      </c>
      <c r="BG51" s="10">
        <f t="shared" si="9"/>
        <v>37.400505448585619</v>
      </c>
      <c r="BH51" s="374"/>
      <c r="BL51" s="357">
        <v>43282</v>
      </c>
      <c r="BM51" t="s">
        <v>718</v>
      </c>
      <c r="BN51" s="12">
        <v>2261.04</v>
      </c>
      <c r="BO51" s="12">
        <v>4488.8599999999997</v>
      </c>
      <c r="BP51" s="12">
        <v>2047.27</v>
      </c>
      <c r="BQ51" s="12">
        <v>59349.18</v>
      </c>
      <c r="BR51" s="12">
        <v>36334.54</v>
      </c>
      <c r="BS51" s="12">
        <v>871.59</v>
      </c>
      <c r="BT51" s="12">
        <v>2242.54</v>
      </c>
      <c r="BU51" s="12">
        <f t="shared" si="28"/>
        <v>107595.02</v>
      </c>
      <c r="BV51" s="26">
        <v>201807</v>
      </c>
      <c r="BW51" t="s">
        <v>718</v>
      </c>
      <c r="BX51" s="12">
        <f t="shared" si="29"/>
        <v>2261.04</v>
      </c>
      <c r="BY51" s="12">
        <f t="shared" si="30"/>
        <v>6536.1299999999992</v>
      </c>
      <c r="BZ51" s="12">
        <f t="shared" si="31"/>
        <v>98797.849999999991</v>
      </c>
      <c r="CA51" s="12">
        <f t="shared" si="32"/>
        <v>107595.01999999999</v>
      </c>
      <c r="CC51" s="26">
        <v>201807</v>
      </c>
      <c r="CD51" s="372">
        <v>14546971.199999999</v>
      </c>
      <c r="CE51" s="372">
        <v>284587.05</v>
      </c>
      <c r="CF51" s="377">
        <v>6903169.7300000004</v>
      </c>
      <c r="CG51" s="377">
        <v>1579935.32</v>
      </c>
      <c r="CH51" s="372">
        <v>2958080.5</v>
      </c>
      <c r="CI51" s="372">
        <v>1616589.73</v>
      </c>
      <c r="CJ51" s="372">
        <v>166735.64000000001</v>
      </c>
      <c r="CK51" s="372">
        <v>1037873.27</v>
      </c>
      <c r="CL51">
        <f t="shared" si="33"/>
        <v>18.624493162441741</v>
      </c>
      <c r="CM51" s="26">
        <v>201807</v>
      </c>
      <c r="CN51" s="12">
        <f t="shared" si="10"/>
        <v>284587.05</v>
      </c>
      <c r="CO51" s="12">
        <f t="shared" si="34"/>
        <v>8483105.0500000007</v>
      </c>
      <c r="CP51" s="12">
        <f t="shared" si="35"/>
        <v>5779279.1400000006</v>
      </c>
      <c r="CQ51" s="12">
        <f t="shared" si="36"/>
        <v>14546971.240000002</v>
      </c>
      <c r="CS51"/>
      <c r="CT51" s="378">
        <f t="shared" si="39"/>
        <v>0.79449855501155109</v>
      </c>
      <c r="CU51" s="378">
        <f t="shared" si="40"/>
        <v>7.7048792411217384E-2</v>
      </c>
      <c r="CV51" s="378">
        <f t="shared" si="41"/>
        <v>0.10033621048348626</v>
      </c>
      <c r="CW51" s="378">
        <f t="shared" si="42"/>
        <v>1.7095185680890987</v>
      </c>
      <c r="CX51" s="378">
        <f t="shared" si="43"/>
        <v>0.7396386383451734</v>
      </c>
      <c r="CZ51"/>
      <c r="DA51" s="379">
        <f t="shared" si="44"/>
        <v>1.6709052643119215</v>
      </c>
      <c r="DB51" s="379">
        <f t="shared" si="45"/>
        <v>0.12220926110068622</v>
      </c>
      <c r="DC51" s="379">
        <f t="shared" si="46"/>
        <v>0.17247777211519549</v>
      </c>
      <c r="DD51" s="379">
        <f t="shared" si="47"/>
        <v>1.6725667277597531</v>
      </c>
      <c r="DE51" s="379">
        <f t="shared" si="48"/>
        <v>0.76843913523816099</v>
      </c>
      <c r="DG51"/>
      <c r="DH51" s="9">
        <f t="shared" si="49"/>
        <v>1.6709052643119215</v>
      </c>
      <c r="DI51" s="9">
        <f t="shared" si="50"/>
        <v>9.9181104735780568E-2</v>
      </c>
      <c r="DJ51" s="9">
        <f t="shared" si="51"/>
        <v>0.22282557744199299</v>
      </c>
      <c r="DK51" s="9">
        <f t="shared" si="52"/>
        <v>1.8697303876618636</v>
      </c>
      <c r="DL51" s="9">
        <f t="shared" si="53"/>
        <v>2.3025687537925901</v>
      </c>
      <c r="DM51" s="9">
        <f t="shared" si="54"/>
        <v>0.49738016419285036</v>
      </c>
      <c r="DN51" s="9">
        <f t="shared" si="55"/>
        <v>0.31812843585421557</v>
      </c>
      <c r="EO51"/>
      <c r="ER51" s="9"/>
      <c r="FB51" s="9"/>
    </row>
    <row r="52" spans="1:158">
      <c r="A52" s="26">
        <v>201810</v>
      </c>
      <c r="B52" s="26" t="s">
        <v>1526</v>
      </c>
      <c r="C52" s="26">
        <v>162112.26999999999</v>
      </c>
      <c r="D52" s="26"/>
      <c r="E52" s="26"/>
      <c r="F52" s="26"/>
      <c r="G52" s="26"/>
      <c r="H52" s="26">
        <v>201812</v>
      </c>
      <c r="I52" s="372">
        <v>14482967.4</v>
      </c>
      <c r="J52" s="372">
        <v>337688.47</v>
      </c>
      <c r="K52" s="372">
        <v>7054728.9400000004</v>
      </c>
      <c r="L52" s="372">
        <v>1651248.12</v>
      </c>
      <c r="M52" s="372">
        <v>2618178.59</v>
      </c>
      <c r="N52" s="372">
        <v>1596352.35</v>
      </c>
      <c r="O52" s="372">
        <v>165809</v>
      </c>
      <c r="P52" s="372">
        <v>1058961.94</v>
      </c>
      <c r="R52" s="26">
        <v>201812</v>
      </c>
      <c r="S52" s="12">
        <f t="shared" si="0"/>
        <v>337688.47</v>
      </c>
      <c r="T52" s="12">
        <f t="shared" si="1"/>
        <v>8705977.0600000005</v>
      </c>
      <c r="U52" s="12">
        <f t="shared" si="2"/>
        <v>5439301.879999999</v>
      </c>
      <c r="V52" s="10">
        <f t="shared" si="3"/>
        <v>37.55654300513028</v>
      </c>
      <c r="W52" s="10">
        <f t="shared" si="4"/>
        <v>2.3316248712953671</v>
      </c>
      <c r="X52" s="10">
        <f t="shared" si="5"/>
        <v>39.888167876425648</v>
      </c>
      <c r="AF52" s="12"/>
      <c r="AG52" s="12"/>
      <c r="AH52" s="12"/>
      <c r="AI52" s="12"/>
      <c r="AJ52" s="12"/>
      <c r="AO52" s="373">
        <v>201506</v>
      </c>
      <c r="AP52" s="374" t="s">
        <v>1567</v>
      </c>
      <c r="AQ52" s="374">
        <v>1004485</v>
      </c>
      <c r="AS52" s="26">
        <v>201812</v>
      </c>
      <c r="AT52" s="374">
        <v>14370362</v>
      </c>
      <c r="AU52" s="374">
        <v>326018</v>
      </c>
      <c r="AV52" s="374">
        <v>7050884</v>
      </c>
      <c r="AW52" s="374">
        <v>1650375</v>
      </c>
      <c r="AX52" s="374">
        <v>2538803</v>
      </c>
      <c r="AY52" s="374">
        <v>1584171</v>
      </c>
      <c r="AZ52" s="374">
        <v>164143</v>
      </c>
      <c r="BA52" s="374">
        <v>1055968</v>
      </c>
      <c r="BB52" s="374"/>
      <c r="BC52" s="26">
        <v>201812</v>
      </c>
      <c r="BD52" s="12">
        <f t="shared" si="6"/>
        <v>326018</v>
      </c>
      <c r="BE52" s="12">
        <f t="shared" si="7"/>
        <v>8701259</v>
      </c>
      <c r="BF52" s="12">
        <f t="shared" si="8"/>
        <v>5343085</v>
      </c>
      <c r="BG52" s="10">
        <f t="shared" si="9"/>
        <v>37.181283255077361</v>
      </c>
      <c r="BH52" s="374"/>
      <c r="BL52" s="357">
        <v>43313</v>
      </c>
      <c r="BM52" t="s">
        <v>718</v>
      </c>
      <c r="BN52" s="12">
        <v>2253</v>
      </c>
      <c r="BO52" s="12">
        <v>3366.5</v>
      </c>
      <c r="BP52" s="12">
        <v>1545.72</v>
      </c>
      <c r="BQ52" s="12">
        <v>44450.68</v>
      </c>
      <c r="BR52" s="12">
        <v>25511.31</v>
      </c>
      <c r="BS52" s="12">
        <v>442.27</v>
      </c>
      <c r="BT52" s="12">
        <v>1178.27</v>
      </c>
      <c r="BU52" s="12">
        <f t="shared" si="28"/>
        <v>78747.750000000015</v>
      </c>
      <c r="BV52" s="26">
        <v>201808</v>
      </c>
      <c r="BW52" t="s">
        <v>718</v>
      </c>
      <c r="BX52" s="12">
        <f t="shared" si="29"/>
        <v>2253</v>
      </c>
      <c r="BY52" s="12">
        <f t="shared" si="30"/>
        <v>4912.22</v>
      </c>
      <c r="BZ52" s="12">
        <f t="shared" si="31"/>
        <v>71582.530000000013</v>
      </c>
      <c r="CA52" s="12">
        <f t="shared" si="32"/>
        <v>78747.750000000015</v>
      </c>
      <c r="CC52" s="26">
        <v>201808</v>
      </c>
      <c r="CD52" s="372">
        <v>14392334.300000001</v>
      </c>
      <c r="CE52" s="372">
        <v>266979.09000000003</v>
      </c>
      <c r="CF52" s="377">
        <v>6918271.2300000004</v>
      </c>
      <c r="CG52" s="377">
        <v>1576633.36</v>
      </c>
      <c r="CH52" s="372">
        <v>2914612.77</v>
      </c>
      <c r="CI52" s="372">
        <v>1535564.86</v>
      </c>
      <c r="CJ52" s="372">
        <v>163836.85999999999</v>
      </c>
      <c r="CK52" s="372">
        <v>1016436.14</v>
      </c>
      <c r="CL52">
        <f t="shared" si="33"/>
        <v>18.559753594595701</v>
      </c>
      <c r="CM52" s="26">
        <v>201808</v>
      </c>
      <c r="CN52" s="12">
        <f t="shared" si="10"/>
        <v>266979.09000000003</v>
      </c>
      <c r="CO52" s="12">
        <f t="shared" si="34"/>
        <v>8494904.5899999999</v>
      </c>
      <c r="CP52" s="12">
        <f t="shared" si="35"/>
        <v>5630450.6299999999</v>
      </c>
      <c r="CQ52" s="12">
        <f t="shared" si="36"/>
        <v>14392334.309999999</v>
      </c>
      <c r="CS52"/>
      <c r="CT52" s="378">
        <f t="shared" si="39"/>
        <v>0.84388631334386521</v>
      </c>
      <c r="CU52" s="378">
        <f t="shared" si="40"/>
        <v>5.7825487596206197E-2</v>
      </c>
      <c r="CV52" s="378">
        <f t="shared" si="41"/>
        <v>8.1777164154272372E-2</v>
      </c>
      <c r="CW52" s="378">
        <f t="shared" si="42"/>
        <v>1.2713463753433181</v>
      </c>
      <c r="CX52" s="378">
        <f t="shared" si="43"/>
        <v>0.54715064494635146</v>
      </c>
      <c r="CZ52"/>
      <c r="DA52" s="379">
        <f t="shared" si="44"/>
        <v>0.87945089632300399</v>
      </c>
      <c r="DB52" s="379">
        <f t="shared" si="45"/>
        <v>8.9383464164369167E-2</v>
      </c>
      <c r="DC52" s="379">
        <f t="shared" si="46"/>
        <v>0.11345722407490352</v>
      </c>
      <c r="DD52" s="379">
        <f t="shared" si="47"/>
        <v>1.4151123104688337</v>
      </c>
      <c r="DE52" s="379">
        <f t="shared" si="48"/>
        <v>0.6226800188884718</v>
      </c>
      <c r="DG52"/>
      <c r="DH52" s="9">
        <f t="shared" si="49"/>
        <v>0.87945089632300399</v>
      </c>
      <c r="DI52" s="9">
        <f t="shared" si="50"/>
        <v>7.3331470122196984E-2</v>
      </c>
      <c r="DJ52" s="9">
        <f t="shared" si="51"/>
        <v>0.15981965521774827</v>
      </c>
      <c r="DK52" s="9">
        <f t="shared" si="52"/>
        <v>1.6354282287729085</v>
      </c>
      <c r="DL52" s="9">
        <f t="shared" si="53"/>
        <v>1.8642084581174903</v>
      </c>
      <c r="DM52" s="9">
        <f t="shared" si="54"/>
        <v>0.32429210374271089</v>
      </c>
      <c r="DN52" s="9">
        <f t="shared" si="55"/>
        <v>0.28072201368204008</v>
      </c>
      <c r="EO52"/>
      <c r="ER52" s="9"/>
      <c r="FB52" s="9"/>
    </row>
    <row r="53" spans="1:158">
      <c r="A53" s="26">
        <v>201811</v>
      </c>
      <c r="B53" s="26" t="s">
        <v>1526</v>
      </c>
      <c r="C53" s="26">
        <v>165929.14000000001</v>
      </c>
      <c r="D53" s="26"/>
      <c r="E53" s="26"/>
      <c r="F53" s="26"/>
      <c r="G53" s="26"/>
      <c r="H53" s="26">
        <v>201901</v>
      </c>
      <c r="I53" s="372">
        <v>14302144.800000001</v>
      </c>
      <c r="J53" s="372">
        <v>324943.35999999999</v>
      </c>
      <c r="K53" s="372">
        <v>7068050.5499999998</v>
      </c>
      <c r="L53" s="372">
        <v>1651485.86</v>
      </c>
      <c r="M53" s="372">
        <v>2530463.14</v>
      </c>
      <c r="N53" s="372">
        <v>1515001.41</v>
      </c>
      <c r="O53" s="372">
        <v>161648.76999999999</v>
      </c>
      <c r="P53" s="372">
        <v>1050551.68</v>
      </c>
      <c r="R53" s="26">
        <v>201901</v>
      </c>
      <c r="S53" s="12">
        <f t="shared" si="0"/>
        <v>324943.35999999999</v>
      </c>
      <c r="T53" s="12">
        <f t="shared" si="1"/>
        <v>8719536.4100000001</v>
      </c>
      <c r="U53" s="12">
        <f t="shared" si="2"/>
        <v>5257664.9999999991</v>
      </c>
      <c r="V53" s="10">
        <f t="shared" si="3"/>
        <v>36.761374419870222</v>
      </c>
      <c r="W53" s="10">
        <f t="shared" si="4"/>
        <v>2.2719904220239751</v>
      </c>
      <c r="X53" s="10">
        <f t="shared" si="5"/>
        <v>39.033364841894198</v>
      </c>
      <c r="Y53">
        <f>+Y41+1</f>
        <v>2019</v>
      </c>
      <c r="Z53">
        <f>+Z41</f>
        <v>1</v>
      </c>
      <c r="AA53" s="12">
        <f>+AVERAGE(S53:S55)</f>
        <v>345352.51666666666</v>
      </c>
      <c r="AB53" s="12">
        <f>+AVERAGE(T53:T55)</f>
        <v>8745823.496666668</v>
      </c>
      <c r="AC53" s="12">
        <f>+AVERAGE(U53:U55)</f>
        <v>5320345.4466666663</v>
      </c>
      <c r="AF53" s="12"/>
      <c r="AG53" s="12"/>
      <c r="AH53" s="12"/>
      <c r="AI53" s="12"/>
      <c r="AJ53" s="12"/>
      <c r="AO53" s="373">
        <v>201507</v>
      </c>
      <c r="AP53" s="374" t="s">
        <v>1520</v>
      </c>
      <c r="AQ53" s="374">
        <v>12752007</v>
      </c>
      <c r="AS53" s="26">
        <v>201901</v>
      </c>
      <c r="AT53" s="374">
        <v>14242168</v>
      </c>
      <c r="AU53" s="374">
        <v>326036</v>
      </c>
      <c r="AV53" s="374">
        <v>7054981</v>
      </c>
      <c r="AW53" s="374">
        <v>1645928</v>
      </c>
      <c r="AX53" s="374">
        <v>2514675</v>
      </c>
      <c r="AY53" s="374">
        <v>1489334</v>
      </c>
      <c r="AZ53" s="374">
        <v>159542</v>
      </c>
      <c r="BA53" s="374">
        <v>1051672</v>
      </c>
      <c r="BB53" s="374"/>
      <c r="BC53" s="26">
        <v>201901</v>
      </c>
      <c r="BD53" s="12">
        <f t="shared" si="6"/>
        <v>326036</v>
      </c>
      <c r="BE53" s="12">
        <f t="shared" si="7"/>
        <v>8700909</v>
      </c>
      <c r="BF53" s="12">
        <f t="shared" si="8"/>
        <v>5215223</v>
      </c>
      <c r="BG53" s="10">
        <f t="shared" si="9"/>
        <v>36.618182007121383</v>
      </c>
      <c r="BH53" s="374"/>
      <c r="BL53" s="357">
        <v>43344</v>
      </c>
      <c r="BM53" t="s">
        <v>718</v>
      </c>
      <c r="BN53" s="12">
        <v>9740.7000000000007</v>
      </c>
      <c r="BO53" s="12">
        <v>5980.35</v>
      </c>
      <c r="BP53" s="12">
        <v>3180.8</v>
      </c>
      <c r="BQ53" s="12">
        <v>57809.35</v>
      </c>
      <c r="BR53" s="12">
        <v>40489.300000000003</v>
      </c>
      <c r="BS53" s="12">
        <v>863.9</v>
      </c>
      <c r="BT53" s="12">
        <v>6014.4</v>
      </c>
      <c r="BU53" s="12">
        <f t="shared" si="28"/>
        <v>124078.79999999999</v>
      </c>
      <c r="BV53" s="26">
        <v>201809</v>
      </c>
      <c r="BW53" t="s">
        <v>718</v>
      </c>
      <c r="BX53" s="12">
        <f t="shared" si="29"/>
        <v>9740.7000000000007</v>
      </c>
      <c r="BY53" s="12">
        <f t="shared" si="30"/>
        <v>9161.1500000000015</v>
      </c>
      <c r="BZ53" s="12">
        <f t="shared" si="31"/>
        <v>105176.94999999998</v>
      </c>
      <c r="CA53" s="12">
        <f t="shared" si="32"/>
        <v>124078.79999999999</v>
      </c>
      <c r="CC53" s="26">
        <v>201809</v>
      </c>
      <c r="CD53" s="372">
        <v>14395537</v>
      </c>
      <c r="CE53" s="372">
        <v>376571.25</v>
      </c>
      <c r="CF53" s="377">
        <v>6970094.5499999998</v>
      </c>
      <c r="CG53" s="377">
        <v>1607896.55</v>
      </c>
      <c r="CH53" s="372">
        <v>2782783.9</v>
      </c>
      <c r="CI53" s="372">
        <v>1482126.05</v>
      </c>
      <c r="CJ53" s="372">
        <v>162595.54999999999</v>
      </c>
      <c r="CK53" s="372">
        <v>1013469.1</v>
      </c>
      <c r="CL53">
        <f t="shared" si="33"/>
        <v>18.744441807592924</v>
      </c>
      <c r="CM53" s="26">
        <v>201809</v>
      </c>
      <c r="CN53" s="12">
        <f t="shared" si="10"/>
        <v>376571.25</v>
      </c>
      <c r="CO53" s="12">
        <f t="shared" si="34"/>
        <v>8577991.0999999996</v>
      </c>
      <c r="CP53" s="12">
        <f t="shared" si="35"/>
        <v>5440974.5999999996</v>
      </c>
      <c r="CQ53" s="12">
        <f t="shared" si="36"/>
        <v>14395536.949999999</v>
      </c>
      <c r="CS53"/>
      <c r="CT53" s="378">
        <f t="shared" si="39"/>
        <v>2.5866818032444061</v>
      </c>
      <c r="CU53" s="378">
        <f t="shared" si="40"/>
        <v>0.10679831551702126</v>
      </c>
      <c r="CV53" s="378">
        <f t="shared" si="41"/>
        <v>0.21108625146822507</v>
      </c>
      <c r="CW53" s="378">
        <f t="shared" si="42"/>
        <v>1.9330535011135686</v>
      </c>
      <c r="CX53" s="378">
        <f t="shared" si="43"/>
        <v>0.86192547336693814</v>
      </c>
      <c r="CZ53"/>
      <c r="DA53" s="379">
        <f t="shared" si="44"/>
        <v>0.82052201276650827</v>
      </c>
      <c r="DB53" s="379">
        <f t="shared" si="45"/>
        <v>9.1794802631585848E-2</v>
      </c>
      <c r="DC53" s="379">
        <f t="shared" si="46"/>
        <v>0.12244037811630179</v>
      </c>
      <c r="DD53" s="379">
        <f t="shared" si="47"/>
        <v>1.7560999090126244</v>
      </c>
      <c r="DE53" s="379">
        <f t="shared" si="48"/>
        <v>0.73990258487718308</v>
      </c>
      <c r="DG53"/>
      <c r="DH53" s="9">
        <f t="shared" si="49"/>
        <v>0.82052201276650827</v>
      </c>
      <c r="DI53" s="9">
        <f t="shared" si="50"/>
        <v>7.4626677768668159E-2</v>
      </c>
      <c r="DJ53" s="9">
        <f t="shared" si="51"/>
        <v>0.16621716117246474</v>
      </c>
      <c r="DK53" s="9">
        <f t="shared" si="52"/>
        <v>2.0363510799383309</v>
      </c>
      <c r="DL53" s="9">
        <f t="shared" si="53"/>
        <v>2.3701897689471148</v>
      </c>
      <c r="DM53" s="9">
        <f t="shared" si="54"/>
        <v>0.35554478581978416</v>
      </c>
      <c r="DN53" s="9">
        <f t="shared" si="55"/>
        <v>0.31322119243694752</v>
      </c>
      <c r="EO53"/>
      <c r="ER53" s="9"/>
      <c r="FB53" s="9"/>
    </row>
    <row r="54" spans="1:158">
      <c r="A54" s="26">
        <v>201812</v>
      </c>
      <c r="B54" s="26" t="s">
        <v>1526</v>
      </c>
      <c r="C54" s="26">
        <v>165809</v>
      </c>
      <c r="D54" s="26"/>
      <c r="E54" s="26"/>
      <c r="F54" s="26"/>
      <c r="G54" s="26"/>
      <c r="H54" s="26">
        <v>201902</v>
      </c>
      <c r="I54" s="372">
        <v>14392064.6</v>
      </c>
      <c r="J54" s="372">
        <v>340471.95</v>
      </c>
      <c r="K54" s="372">
        <v>7087185.5</v>
      </c>
      <c r="L54" s="372">
        <v>1655891.05</v>
      </c>
      <c r="M54" s="372">
        <v>2560424.7999999998</v>
      </c>
      <c r="N54" s="372">
        <v>1527874.55</v>
      </c>
      <c r="O54" s="372">
        <v>159339.95000000001</v>
      </c>
      <c r="P54" s="372">
        <v>1060876.8</v>
      </c>
      <c r="R54" s="26">
        <v>201902</v>
      </c>
      <c r="S54" s="12">
        <f t="shared" si="0"/>
        <v>340471.95</v>
      </c>
      <c r="T54" s="12">
        <f t="shared" si="1"/>
        <v>8743076.5500000007</v>
      </c>
      <c r="U54" s="12">
        <f t="shared" si="2"/>
        <v>5308516.0999999996</v>
      </c>
      <c r="V54" s="10">
        <f t="shared" si="3"/>
        <v>36.885021347110964</v>
      </c>
      <c r="W54" s="10">
        <f t="shared" si="4"/>
        <v>2.365692202354345</v>
      </c>
      <c r="X54" s="10">
        <f t="shared" si="5"/>
        <v>39.25071354946531</v>
      </c>
      <c r="AF54" s="12"/>
      <c r="AG54" s="12"/>
      <c r="AH54" s="12"/>
      <c r="AI54" s="12"/>
      <c r="AJ54" s="12"/>
      <c r="AO54" s="373">
        <v>201507</v>
      </c>
      <c r="AP54" s="374" t="s">
        <v>1522</v>
      </c>
      <c r="AQ54" s="374">
        <v>6191390</v>
      </c>
      <c r="AS54" s="26">
        <v>201902</v>
      </c>
      <c r="AT54" s="374">
        <v>14369846</v>
      </c>
      <c r="AU54" s="374">
        <v>345990</v>
      </c>
      <c r="AV54" s="374">
        <v>7074929</v>
      </c>
      <c r="AW54" s="374">
        <v>1651520</v>
      </c>
      <c r="AX54" s="374">
        <v>2554766</v>
      </c>
      <c r="AY54" s="374">
        <v>1522875</v>
      </c>
      <c r="AZ54" s="374">
        <v>158152</v>
      </c>
      <c r="BA54" s="374">
        <v>1061614</v>
      </c>
      <c r="BB54" s="374"/>
      <c r="BC54" s="26">
        <v>201902</v>
      </c>
      <c r="BD54" s="12">
        <f t="shared" si="6"/>
        <v>345990</v>
      </c>
      <c r="BE54" s="12">
        <f t="shared" si="7"/>
        <v>8726449</v>
      </c>
      <c r="BF54" s="12">
        <f t="shared" si="8"/>
        <v>5297407</v>
      </c>
      <c r="BG54" s="10">
        <f t="shared" si="9"/>
        <v>36.864744409926175</v>
      </c>
      <c r="BH54" s="374"/>
      <c r="BL54" s="357">
        <v>43374</v>
      </c>
      <c r="BM54" t="s">
        <v>718</v>
      </c>
      <c r="BN54" s="12">
        <v>4660.13</v>
      </c>
      <c r="BO54" s="12">
        <v>6249.18</v>
      </c>
      <c r="BP54" s="12">
        <v>2564.63</v>
      </c>
      <c r="BQ54" s="12">
        <v>55704.09</v>
      </c>
      <c r="BR54" s="12">
        <v>38637.4</v>
      </c>
      <c r="BS54" s="12">
        <v>868.72</v>
      </c>
      <c r="BT54" s="12">
        <v>2395.27</v>
      </c>
      <c r="BU54" s="12">
        <f t="shared" si="28"/>
        <v>111079.42</v>
      </c>
      <c r="BV54" s="26">
        <v>201810</v>
      </c>
      <c r="BW54" t="s">
        <v>718</v>
      </c>
      <c r="BX54" s="12">
        <f t="shared" si="29"/>
        <v>4660.13</v>
      </c>
      <c r="BY54" s="12">
        <f t="shared" si="30"/>
        <v>8813.8100000000013</v>
      </c>
      <c r="BZ54" s="12">
        <f t="shared" si="31"/>
        <v>97605.48</v>
      </c>
      <c r="CA54" s="12">
        <f t="shared" si="32"/>
        <v>111079.42</v>
      </c>
      <c r="CC54" s="26">
        <v>201810</v>
      </c>
      <c r="CD54" s="372">
        <v>14492283.800000001</v>
      </c>
      <c r="CE54" s="372">
        <v>423333.64</v>
      </c>
      <c r="CF54" s="377">
        <v>7004090.2300000004</v>
      </c>
      <c r="CG54" s="377">
        <v>1631185.64</v>
      </c>
      <c r="CH54" s="372">
        <v>2677161</v>
      </c>
      <c r="CI54" s="372">
        <v>1546672.91</v>
      </c>
      <c r="CJ54" s="372">
        <v>162112.26999999999</v>
      </c>
      <c r="CK54" s="372">
        <v>1047728.14</v>
      </c>
      <c r="CL54">
        <f t="shared" si="33"/>
        <v>18.889791878762523</v>
      </c>
      <c r="CM54" s="26">
        <v>201810</v>
      </c>
      <c r="CN54" s="12">
        <f t="shared" si="10"/>
        <v>423333.64</v>
      </c>
      <c r="CO54" s="12">
        <f t="shared" si="34"/>
        <v>8635275.870000001</v>
      </c>
      <c r="CP54" s="12">
        <f t="shared" si="35"/>
        <v>5433674.3199999994</v>
      </c>
      <c r="CQ54" s="12">
        <f t="shared" si="36"/>
        <v>14492283.830000002</v>
      </c>
      <c r="CS54"/>
      <c r="CT54" s="378">
        <f t="shared" si="39"/>
        <v>1.1008173127937577</v>
      </c>
      <c r="CU54" s="378">
        <f t="shared" si="40"/>
        <v>0.10206749769998953</v>
      </c>
      <c r="CV54" s="378">
        <f t="shared" si="41"/>
        <v>0.14874181280389467</v>
      </c>
      <c r="CW54" s="378">
        <f t="shared" si="42"/>
        <v>1.7963071441499279</v>
      </c>
      <c r="CX54" s="378">
        <f t="shared" si="43"/>
        <v>0.76647284377675606</v>
      </c>
      <c r="CZ54"/>
      <c r="DA54" s="379">
        <f t="shared" si="44"/>
        <v>1.3841966350701542</v>
      </c>
      <c r="DB54" s="379">
        <f t="shared" si="45"/>
        <v>0.13563330432430062</v>
      </c>
      <c r="DC54" s="379">
        <f t="shared" si="46"/>
        <v>0.19398208942113898</v>
      </c>
      <c r="DD54" s="379">
        <f t="shared" si="47"/>
        <v>1.8364096580598892</v>
      </c>
      <c r="DE54" s="379">
        <f t="shared" si="48"/>
        <v>0.80978678982993657</v>
      </c>
      <c r="DG54"/>
      <c r="DH54" s="9">
        <f t="shared" si="49"/>
        <v>1.3841966350701542</v>
      </c>
      <c r="DI54" s="9">
        <f t="shared" si="50"/>
        <v>0.1197099084201832</v>
      </c>
      <c r="DJ54" s="9">
        <f t="shared" si="51"/>
        <v>0.20400620986339729</v>
      </c>
      <c r="DK54" s="9">
        <f t="shared" si="52"/>
        <v>2.2737108451826393</v>
      </c>
      <c r="DL54" s="9">
        <f t="shared" si="53"/>
        <v>2.3377534943700544</v>
      </c>
      <c r="DM54" s="9">
        <f t="shared" si="54"/>
        <v>0.44292760813231474</v>
      </c>
      <c r="DN54" s="9">
        <f t="shared" si="55"/>
        <v>0.19453328799587266</v>
      </c>
      <c r="EO54"/>
      <c r="ER54" s="9"/>
      <c r="FB54" s="9"/>
    </row>
    <row r="55" spans="1:158">
      <c r="A55" s="26">
        <v>201901</v>
      </c>
      <c r="B55" s="26" t="s">
        <v>1526</v>
      </c>
      <c r="C55" s="26">
        <v>161648.76999999999</v>
      </c>
      <c r="D55" s="26"/>
      <c r="E55" s="26"/>
      <c r="F55" s="26"/>
      <c r="G55" s="26"/>
      <c r="H55" s="26">
        <v>201903</v>
      </c>
      <c r="I55" s="372">
        <v>14540355</v>
      </c>
      <c r="J55" s="372">
        <v>370642.24</v>
      </c>
      <c r="K55" s="372">
        <v>7113363.4299999997</v>
      </c>
      <c r="L55" s="372">
        <v>1661494.1</v>
      </c>
      <c r="M55" s="372">
        <v>2610351.67</v>
      </c>
      <c r="N55" s="372">
        <v>1559156.95</v>
      </c>
      <c r="O55" s="372">
        <v>158057.29</v>
      </c>
      <c r="P55" s="372">
        <v>1067289.33</v>
      </c>
      <c r="R55" s="26">
        <v>201903</v>
      </c>
      <c r="S55" s="12">
        <f t="shared" si="0"/>
        <v>370642.24</v>
      </c>
      <c r="T55" s="12">
        <f t="shared" si="1"/>
        <v>8774857.5299999993</v>
      </c>
      <c r="U55" s="12">
        <f t="shared" si="2"/>
        <v>5394855.2400000002</v>
      </c>
      <c r="V55" s="10">
        <f t="shared" si="3"/>
        <v>37.102637727895917</v>
      </c>
      <c r="W55" s="10">
        <f t="shared" si="4"/>
        <v>2.5490590841832956</v>
      </c>
      <c r="X55" s="10">
        <f t="shared" si="5"/>
        <v>39.651696812079216</v>
      </c>
      <c r="AF55" s="12"/>
      <c r="AG55" s="12"/>
      <c r="AH55" s="12"/>
      <c r="AI55" s="12"/>
      <c r="AJ55" s="12"/>
      <c r="AO55" s="373">
        <v>201507</v>
      </c>
      <c r="AP55" s="374" t="s">
        <v>1523</v>
      </c>
      <c r="AQ55" s="374">
        <v>1380528</v>
      </c>
      <c r="AS55" s="26">
        <v>201903</v>
      </c>
      <c r="AT55" s="374">
        <v>14587707</v>
      </c>
      <c r="AU55" s="374">
        <v>382246</v>
      </c>
      <c r="AV55" s="374">
        <v>7117039</v>
      </c>
      <c r="AW55" s="374">
        <v>1662566</v>
      </c>
      <c r="AX55" s="374">
        <v>2625935</v>
      </c>
      <c r="AY55" s="374">
        <v>1573001</v>
      </c>
      <c r="AZ55" s="374">
        <v>157349</v>
      </c>
      <c r="BA55" s="374">
        <v>1069571</v>
      </c>
      <c r="BB55" s="374"/>
      <c r="BC55" s="26">
        <v>201903</v>
      </c>
      <c r="BD55" s="12">
        <f t="shared" si="6"/>
        <v>382246</v>
      </c>
      <c r="BE55" s="12">
        <f t="shared" si="7"/>
        <v>8779605</v>
      </c>
      <c r="BF55" s="12">
        <f t="shared" si="8"/>
        <v>5425856</v>
      </c>
      <c r="BG55" s="10">
        <f t="shared" si="9"/>
        <v>37.194714700535179</v>
      </c>
      <c r="BH55" s="374"/>
      <c r="BL55" s="357">
        <v>43405</v>
      </c>
      <c r="BM55" t="s">
        <v>718</v>
      </c>
      <c r="BN55" s="12">
        <v>2488.8000000000002</v>
      </c>
      <c r="BO55" s="12">
        <v>4841.4799999999996</v>
      </c>
      <c r="BP55" s="12">
        <v>2080.04</v>
      </c>
      <c r="BQ55" s="12">
        <v>49980.85</v>
      </c>
      <c r="BR55" s="12">
        <v>31270.28</v>
      </c>
      <c r="BS55" s="12">
        <v>794</v>
      </c>
      <c r="BT55" s="12">
        <v>1833.04</v>
      </c>
      <c r="BU55" s="12">
        <f t="shared" si="28"/>
        <v>93288.489999999991</v>
      </c>
      <c r="BV55" s="26">
        <v>201811</v>
      </c>
      <c r="BW55" t="s">
        <v>718</v>
      </c>
      <c r="BX55" s="12">
        <f t="shared" si="29"/>
        <v>2488.8000000000002</v>
      </c>
      <c r="BY55" s="12">
        <f t="shared" si="30"/>
        <v>6921.5199999999995</v>
      </c>
      <c r="BZ55" s="12">
        <f t="shared" si="31"/>
        <v>83878.17</v>
      </c>
      <c r="CA55" s="12">
        <f t="shared" si="32"/>
        <v>93288.489999999991</v>
      </c>
      <c r="CC55" s="26">
        <v>201811</v>
      </c>
      <c r="CD55" s="372">
        <v>14454697.300000001</v>
      </c>
      <c r="CE55" s="372">
        <v>360484.43</v>
      </c>
      <c r="CF55" s="377">
        <v>7032124.6200000001</v>
      </c>
      <c r="CG55" s="377">
        <v>1644002.67</v>
      </c>
      <c r="CH55" s="372">
        <v>2631111.52</v>
      </c>
      <c r="CI55" s="372">
        <v>1564787.95</v>
      </c>
      <c r="CJ55" s="372">
        <v>165929.14000000001</v>
      </c>
      <c r="CK55" s="372">
        <v>1056257</v>
      </c>
      <c r="CL55">
        <f t="shared" si="33"/>
        <v>18.948577113372437</v>
      </c>
      <c r="CM55" s="26">
        <v>201811</v>
      </c>
      <c r="CN55" s="12">
        <f t="shared" si="10"/>
        <v>360484.43</v>
      </c>
      <c r="CO55" s="12">
        <f t="shared" si="34"/>
        <v>8676127.2899999991</v>
      </c>
      <c r="CP55" s="12">
        <f t="shared" si="35"/>
        <v>5418085.6099999994</v>
      </c>
      <c r="CQ55" s="12">
        <f t="shared" si="36"/>
        <v>14454697.329999998</v>
      </c>
      <c r="CS55"/>
      <c r="CT55" s="378">
        <f t="shared" si="39"/>
        <v>0.69040429846026918</v>
      </c>
      <c r="CU55" s="378">
        <f t="shared" si="40"/>
        <v>7.9776607334676397E-2</v>
      </c>
      <c r="CV55" s="378">
        <f t="shared" si="41"/>
        <v>0.10413549117279104</v>
      </c>
      <c r="CW55" s="378">
        <f t="shared" si="42"/>
        <v>1.5481145193643406</v>
      </c>
      <c r="CX55" s="378">
        <f t="shared" si="43"/>
        <v>0.64538528805016493</v>
      </c>
      <c r="CZ55"/>
      <c r="DA55" s="379">
        <f t="shared" si="44"/>
        <v>1.3379468289379379</v>
      </c>
      <c r="DB55" s="379">
        <f t="shared" si="45"/>
        <v>9.5584005660663843E-2</v>
      </c>
      <c r="DC55" s="379">
        <f t="shared" si="46"/>
        <v>0.14514378183330867</v>
      </c>
      <c r="DD55" s="379">
        <f t="shared" si="47"/>
        <v>1.4264187678643934</v>
      </c>
      <c r="DE55" s="379">
        <f t="shared" si="48"/>
        <v>0.62540686903473208</v>
      </c>
      <c r="DG55"/>
      <c r="DH55" s="9">
        <f t="shared" si="49"/>
        <v>1.3379468289379379</v>
      </c>
      <c r="DI55" s="9">
        <f t="shared" si="50"/>
        <v>8.1749973310342158E-2</v>
      </c>
      <c r="DJ55" s="9">
        <f t="shared" si="51"/>
        <v>0.1547582644741082</v>
      </c>
      <c r="DK55" s="9">
        <f t="shared" si="52"/>
        <v>1.8023903448987979</v>
      </c>
      <c r="DL55" s="9">
        <f t="shared" si="53"/>
        <v>1.7811263181059134</v>
      </c>
      <c r="DM55" s="9">
        <f t="shared" si="54"/>
        <v>0.33040007318786802</v>
      </c>
      <c r="DN55" s="9">
        <f t="shared" si="55"/>
        <v>0.13657755640909361</v>
      </c>
      <c r="EO55"/>
      <c r="ER55" s="9"/>
      <c r="FB55" s="9"/>
    </row>
    <row r="56" spans="1:158">
      <c r="A56" s="26">
        <v>201902</v>
      </c>
      <c r="B56" s="26" t="s">
        <v>1526</v>
      </c>
      <c r="C56" s="26">
        <v>159339.95000000001</v>
      </c>
      <c r="D56" s="26"/>
      <c r="E56" s="26"/>
      <c r="F56" s="26"/>
      <c r="G56" s="26"/>
      <c r="H56" s="26">
        <v>201904</v>
      </c>
      <c r="I56" s="372">
        <v>14706686.800000001</v>
      </c>
      <c r="J56" s="372">
        <v>418235</v>
      </c>
      <c r="K56" s="372">
        <v>7137848.6500000004</v>
      </c>
      <c r="L56" s="372">
        <v>1662402.7</v>
      </c>
      <c r="M56" s="372">
        <v>2665293.35</v>
      </c>
      <c r="N56" s="372">
        <v>1592309.25</v>
      </c>
      <c r="O56" s="372">
        <v>156959.04999999999</v>
      </c>
      <c r="P56" s="372">
        <v>1073638.8</v>
      </c>
      <c r="R56" s="26">
        <v>201904</v>
      </c>
      <c r="S56" s="12">
        <f t="shared" si="0"/>
        <v>418235</v>
      </c>
      <c r="T56" s="12">
        <f t="shared" si="1"/>
        <v>8800251.3499999996</v>
      </c>
      <c r="U56" s="12">
        <f t="shared" si="2"/>
        <v>5488200.4499999993</v>
      </c>
      <c r="V56" s="10">
        <f t="shared" si="3"/>
        <v>37.31772169106096</v>
      </c>
      <c r="W56" s="10">
        <f t="shared" si="4"/>
        <v>2.8438424349935838</v>
      </c>
      <c r="X56" s="10">
        <f t="shared" si="5"/>
        <v>40.161564126054543</v>
      </c>
      <c r="Y56">
        <f>+Y44+1</f>
        <v>2019</v>
      </c>
      <c r="Z56">
        <f>+Z44</f>
        <v>2</v>
      </c>
      <c r="AA56" s="12">
        <f>+AVERAGE(S56:S58)</f>
        <v>429413.03</v>
      </c>
      <c r="AB56" s="12">
        <f>+AVERAGE(T56:T58)</f>
        <v>8819747.4799999986</v>
      </c>
      <c r="AC56" s="12">
        <f>+AVERAGE(U56:U58)</f>
        <v>5606981.919999999</v>
      </c>
      <c r="AF56" s="12"/>
      <c r="AG56" s="12"/>
      <c r="AH56" s="12"/>
      <c r="AI56" s="12"/>
      <c r="AJ56" s="12"/>
      <c r="AO56" s="373">
        <v>201507</v>
      </c>
      <c r="AP56" s="374" t="s">
        <v>1521</v>
      </c>
      <c r="AQ56" s="374">
        <v>222150</v>
      </c>
      <c r="AS56" s="26">
        <v>201904</v>
      </c>
      <c r="AT56" s="374">
        <v>14659684</v>
      </c>
      <c r="AU56" s="374">
        <v>431924</v>
      </c>
      <c r="AV56" s="374">
        <v>7122695</v>
      </c>
      <c r="AW56" s="374">
        <v>1656083</v>
      </c>
      <c r="AX56" s="374">
        <v>2643718</v>
      </c>
      <c r="AY56" s="374">
        <v>1577234</v>
      </c>
      <c r="AZ56" s="374">
        <v>153636</v>
      </c>
      <c r="BA56" s="374">
        <v>1074394</v>
      </c>
      <c r="BB56" s="374"/>
      <c r="BC56" s="26">
        <v>201904</v>
      </c>
      <c r="BD56" s="12">
        <f t="shared" si="6"/>
        <v>431924</v>
      </c>
      <c r="BE56" s="12">
        <f t="shared" si="7"/>
        <v>8778778</v>
      </c>
      <c r="BF56" s="12">
        <f t="shared" si="8"/>
        <v>5448982</v>
      </c>
      <c r="BG56" s="10">
        <f t="shared" si="9"/>
        <v>37.169846225880448</v>
      </c>
      <c r="BH56" s="374"/>
      <c r="BL56" s="357">
        <v>43435</v>
      </c>
      <c r="BM56" t="s">
        <v>718</v>
      </c>
      <c r="BN56" s="12">
        <v>2822.94</v>
      </c>
      <c r="BO56" s="12">
        <v>4253.82</v>
      </c>
      <c r="BP56" s="12">
        <v>2000.05</v>
      </c>
      <c r="BQ56" s="12">
        <v>53254.29</v>
      </c>
      <c r="BR56" s="12">
        <v>34866.47</v>
      </c>
      <c r="BS56" s="12">
        <v>693.11</v>
      </c>
      <c r="BT56" s="12">
        <v>1544.52</v>
      </c>
      <c r="BU56" s="12">
        <f t="shared" si="28"/>
        <v>99435.200000000012</v>
      </c>
      <c r="BV56" s="26">
        <v>201812</v>
      </c>
      <c r="BW56" t="s">
        <v>718</v>
      </c>
      <c r="BX56" s="12">
        <f t="shared" si="29"/>
        <v>2822.94</v>
      </c>
      <c r="BY56" s="12">
        <f t="shared" si="30"/>
        <v>6253.87</v>
      </c>
      <c r="BZ56" s="12">
        <f t="shared" si="31"/>
        <v>90358.390000000014</v>
      </c>
      <c r="CA56" s="12">
        <f t="shared" si="32"/>
        <v>99435.200000000012</v>
      </c>
      <c r="CC56" s="26">
        <v>201812</v>
      </c>
      <c r="CD56" s="372">
        <v>14482967.4</v>
      </c>
      <c r="CE56" s="372">
        <v>337688.47</v>
      </c>
      <c r="CF56" s="377">
        <v>7054728.9400000004</v>
      </c>
      <c r="CG56" s="377">
        <v>1651248.12</v>
      </c>
      <c r="CH56" s="372">
        <v>2618178.59</v>
      </c>
      <c r="CI56" s="372">
        <v>1596352.35</v>
      </c>
      <c r="CJ56" s="372">
        <v>165809</v>
      </c>
      <c r="CK56" s="372">
        <v>1058961.94</v>
      </c>
      <c r="CL56">
        <f t="shared" si="33"/>
        <v>18.966832885268364</v>
      </c>
      <c r="CM56" s="26">
        <v>201812</v>
      </c>
      <c r="CN56" s="12">
        <f t="shared" si="10"/>
        <v>337688.47</v>
      </c>
      <c r="CO56" s="12">
        <f t="shared" si="34"/>
        <v>8705977.0600000005</v>
      </c>
      <c r="CP56" s="12">
        <f t="shared" si="35"/>
        <v>5439301.879999999</v>
      </c>
      <c r="CQ56" s="12">
        <f t="shared" si="36"/>
        <v>14482967.41</v>
      </c>
      <c r="CS56"/>
      <c r="CT56" s="378">
        <f t="shared" si="39"/>
        <v>0.8359598419217571</v>
      </c>
      <c r="CU56" s="378">
        <f t="shared" si="40"/>
        <v>7.1834211793799507E-2</v>
      </c>
      <c r="CV56" s="378">
        <f t="shared" si="41"/>
        <v>0.10036649376173909</v>
      </c>
      <c r="CW56" s="378">
        <f t="shared" si="42"/>
        <v>1.6612130011066792</v>
      </c>
      <c r="CX56" s="378">
        <f t="shared" si="43"/>
        <v>0.68656648313206425</v>
      </c>
      <c r="CZ56"/>
      <c r="DA56" s="379">
        <f t="shared" si="44"/>
        <v>1.1563202024635311</v>
      </c>
      <c r="DB56" s="379">
        <f t="shared" si="45"/>
        <v>8.6890879080722044E-2</v>
      </c>
      <c r="DC56" s="379">
        <f t="shared" si="46"/>
        <v>0.12682313340705778</v>
      </c>
      <c r="DD56" s="379">
        <f t="shared" si="47"/>
        <v>1.6354560192198788</v>
      </c>
      <c r="DE56" s="379">
        <f t="shared" si="48"/>
        <v>0.69341349156567644</v>
      </c>
      <c r="DG56"/>
      <c r="DH56" s="9">
        <f t="shared" si="49"/>
        <v>1.1563202024635311</v>
      </c>
      <c r="DI56" s="9">
        <f t="shared" si="50"/>
        <v>7.3416711599411225E-2</v>
      </c>
      <c r="DJ56" s="9">
        <f t="shared" si="51"/>
        <v>0.1444573938409692</v>
      </c>
      <c r="DK56" s="9">
        <f t="shared" si="52"/>
        <v>2.100258561811859</v>
      </c>
      <c r="DL56" s="9">
        <f t="shared" si="53"/>
        <v>1.9880686115443122</v>
      </c>
      <c r="DM56" s="9">
        <f t="shared" si="54"/>
        <v>0.37956323239389905</v>
      </c>
      <c r="DN56" s="9">
        <f t="shared" si="55"/>
        <v>0.1513689906551316</v>
      </c>
      <c r="EO56" s="383"/>
      <c r="ER56" s="9"/>
      <c r="FB56" s="9"/>
    </row>
    <row r="57" spans="1:158">
      <c r="A57" s="26">
        <v>201903</v>
      </c>
      <c r="B57" s="26" t="s">
        <v>1526</v>
      </c>
      <c r="C57" s="26">
        <v>158057.29</v>
      </c>
      <c r="D57" s="26"/>
      <c r="E57" s="26"/>
      <c r="F57" s="26"/>
      <c r="G57" s="26"/>
      <c r="H57" s="26">
        <v>201905</v>
      </c>
      <c r="I57" s="372">
        <v>14882318.199999999</v>
      </c>
      <c r="J57" s="372">
        <v>452486.64</v>
      </c>
      <c r="K57" s="372">
        <v>7159809.5899999999</v>
      </c>
      <c r="L57" s="372">
        <v>1659212.5</v>
      </c>
      <c r="M57" s="372">
        <v>2747572.32</v>
      </c>
      <c r="N57" s="372">
        <v>1625800.41</v>
      </c>
      <c r="O57" s="372">
        <v>152638.73000000001</v>
      </c>
      <c r="P57" s="372">
        <v>1084798.05</v>
      </c>
      <c r="R57" s="26">
        <v>201905</v>
      </c>
      <c r="S57" s="12">
        <f t="shared" si="0"/>
        <v>452486.64</v>
      </c>
      <c r="T57" s="12">
        <f t="shared" si="1"/>
        <v>8819022.0899999999</v>
      </c>
      <c r="U57" s="12">
        <f t="shared" si="2"/>
        <v>5610809.5099999998</v>
      </c>
      <c r="V57" s="10">
        <f t="shared" si="3"/>
        <v>37.701179578326716</v>
      </c>
      <c r="W57" s="10">
        <f t="shared" si="4"/>
        <v>3.0404311607851526</v>
      </c>
      <c r="X57" s="10">
        <f t="shared" si="5"/>
        <v>40.74161073911187</v>
      </c>
      <c r="AF57" s="12"/>
      <c r="AG57" s="12"/>
      <c r="AH57" s="12"/>
      <c r="AI57" s="12"/>
      <c r="AJ57" s="12"/>
      <c r="AO57" s="373">
        <v>201507</v>
      </c>
      <c r="AP57" s="374" t="s">
        <v>1524</v>
      </c>
      <c r="AQ57" s="374">
        <v>2313649</v>
      </c>
      <c r="AS57" s="26">
        <v>201905</v>
      </c>
      <c r="AT57" s="374">
        <v>14788780</v>
      </c>
      <c r="AU57" s="374">
        <v>444758</v>
      </c>
      <c r="AV57" s="374">
        <v>7145868</v>
      </c>
      <c r="AW57" s="374">
        <v>1647830</v>
      </c>
      <c r="AX57" s="374">
        <v>2733730</v>
      </c>
      <c r="AY57" s="374">
        <v>1580775</v>
      </c>
      <c r="AZ57" s="374">
        <v>150653</v>
      </c>
      <c r="BA57" s="374">
        <v>1085166</v>
      </c>
      <c r="BB57" s="374"/>
      <c r="BC57" s="26">
        <v>201905</v>
      </c>
      <c r="BD57" s="12">
        <f t="shared" si="6"/>
        <v>444758</v>
      </c>
      <c r="BE57" s="12">
        <f t="shared" si="7"/>
        <v>8793698</v>
      </c>
      <c r="BF57" s="12">
        <f t="shared" si="8"/>
        <v>5550324</v>
      </c>
      <c r="BG57" s="10">
        <f t="shared" si="9"/>
        <v>37.530641472792212</v>
      </c>
      <c r="BH57" s="374"/>
      <c r="BL57" s="357">
        <v>43466</v>
      </c>
      <c r="BM57" t="s">
        <v>718</v>
      </c>
      <c r="BN57" s="12">
        <v>3455.63</v>
      </c>
      <c r="BO57" s="12">
        <v>6710.77</v>
      </c>
      <c r="BP57" s="12">
        <v>2168.2199999999998</v>
      </c>
      <c r="BQ57" s="12">
        <v>50306.22</v>
      </c>
      <c r="BR57" s="12">
        <v>27245.63</v>
      </c>
      <c r="BS57" s="12">
        <v>518.95000000000005</v>
      </c>
      <c r="BT57" s="12">
        <v>4186.04</v>
      </c>
      <c r="BU57" s="12">
        <f t="shared" si="28"/>
        <v>94591.459999999992</v>
      </c>
      <c r="BV57" s="26">
        <v>201901</v>
      </c>
      <c r="BW57" t="s">
        <v>718</v>
      </c>
      <c r="BX57" s="12">
        <f t="shared" si="29"/>
        <v>3455.63</v>
      </c>
      <c r="BY57" s="12">
        <f t="shared" si="30"/>
        <v>8878.99</v>
      </c>
      <c r="BZ57" s="12">
        <f t="shared" si="31"/>
        <v>82256.84</v>
      </c>
      <c r="CA57" s="12">
        <f t="shared" si="32"/>
        <v>94591.459999999992</v>
      </c>
      <c r="CC57" s="26">
        <v>201901</v>
      </c>
      <c r="CD57" s="372">
        <v>14302144.800000001</v>
      </c>
      <c r="CE57" s="372">
        <v>324943.35999999999</v>
      </c>
      <c r="CF57" s="377">
        <v>7068050.5499999998</v>
      </c>
      <c r="CG57" s="377">
        <v>1651485.86</v>
      </c>
      <c r="CH57" s="372">
        <v>2530463.14</v>
      </c>
      <c r="CI57" s="372">
        <v>1515001.41</v>
      </c>
      <c r="CJ57" s="372">
        <v>161648.76999999999</v>
      </c>
      <c r="CK57" s="372">
        <v>1050551.68</v>
      </c>
      <c r="CL57">
        <f t="shared" si="33"/>
        <v>18.940064956962548</v>
      </c>
      <c r="CM57" s="26">
        <v>201901</v>
      </c>
      <c r="CN57" s="12">
        <f t="shared" si="10"/>
        <v>324943.35999999999</v>
      </c>
      <c r="CO57" s="12">
        <f t="shared" si="34"/>
        <v>8719536.4100000001</v>
      </c>
      <c r="CP57" s="12">
        <f t="shared" si="35"/>
        <v>5257664.9999999991</v>
      </c>
      <c r="CQ57" s="12">
        <f t="shared" si="36"/>
        <v>14302144.77</v>
      </c>
      <c r="CS57">
        <f>1+CS45</f>
        <v>2019</v>
      </c>
      <c r="CT57" s="378">
        <f t="shared" si="39"/>
        <v>1.0634561050885916</v>
      </c>
      <c r="CU57" s="378">
        <f t="shared" si="40"/>
        <v>0.10182869343623739</v>
      </c>
      <c r="CV57" s="378">
        <f t="shared" si="41"/>
        <v>0.1363773297488397</v>
      </c>
      <c r="CW57" s="378">
        <f t="shared" si="42"/>
        <v>1.5645127637458838</v>
      </c>
      <c r="CX57" s="378">
        <f t="shared" si="43"/>
        <v>0.66137954496456963</v>
      </c>
      <c r="CZ57">
        <f>1+CZ45</f>
        <v>2019</v>
      </c>
      <c r="DA57" s="379">
        <f t="shared" si="44"/>
        <v>1.0826071349788469</v>
      </c>
      <c r="DB57" s="379">
        <f t="shared" si="45"/>
        <v>0.14182038377427911</v>
      </c>
      <c r="DC57" s="379">
        <f t="shared" si="46"/>
        <v>0.17562027229787261</v>
      </c>
      <c r="DD57" s="379">
        <f t="shared" si="47"/>
        <v>1.6078342762424005</v>
      </c>
      <c r="DE57" s="379">
        <f t="shared" si="48"/>
        <v>0.70212182588611838</v>
      </c>
      <c r="DG57">
        <f>1+DG45</f>
        <v>2019</v>
      </c>
      <c r="DH57" s="9">
        <f t="shared" si="49"/>
        <v>1.0826071349788469</v>
      </c>
      <c r="DI57" s="9">
        <f t="shared" si="50"/>
        <v>0.12615020134512198</v>
      </c>
      <c r="DJ57" s="9">
        <f t="shared" si="51"/>
        <v>0.20888583327016799</v>
      </c>
      <c r="DK57" s="9">
        <f t="shared" si="52"/>
        <v>1.9413675395406074</v>
      </c>
      <c r="DL57" s="9">
        <f t="shared" si="53"/>
        <v>2.0087618268289269</v>
      </c>
      <c r="DM57" s="9">
        <f t="shared" si="54"/>
        <v>0.36906559821024315</v>
      </c>
      <c r="DN57" s="9">
        <f t="shared" si="55"/>
        <v>0.41688477429306481</v>
      </c>
      <c r="EO57"/>
      <c r="ER57" s="9"/>
      <c r="FB57" s="9"/>
    </row>
    <row r="58" spans="1:158">
      <c r="A58" s="26">
        <v>201904</v>
      </c>
      <c r="B58" s="26" t="s">
        <v>1526</v>
      </c>
      <c r="C58" s="26">
        <v>156959.04999999999</v>
      </c>
      <c r="D58" s="26"/>
      <c r="E58" s="26"/>
      <c r="F58" s="26"/>
      <c r="G58" s="26"/>
      <c r="H58" s="26">
        <v>201906</v>
      </c>
      <c r="I58" s="372">
        <v>14979422.300000001</v>
      </c>
      <c r="J58" s="372">
        <v>417517.45</v>
      </c>
      <c r="K58" s="372">
        <v>7191801</v>
      </c>
      <c r="L58" s="372">
        <v>1648168</v>
      </c>
      <c r="M58" s="372">
        <v>2877627.4</v>
      </c>
      <c r="N58" s="372">
        <v>1601771</v>
      </c>
      <c r="O58" s="372">
        <v>150593.45000000001</v>
      </c>
      <c r="P58" s="372">
        <v>1091943.95</v>
      </c>
      <c r="R58" s="26">
        <v>201906</v>
      </c>
      <c r="S58" s="12">
        <f t="shared" si="0"/>
        <v>417517.45</v>
      </c>
      <c r="T58" s="12">
        <f t="shared" si="1"/>
        <v>8839969</v>
      </c>
      <c r="U58" s="12">
        <f t="shared" si="2"/>
        <v>5721935.8000000007</v>
      </c>
      <c r="V58" s="10">
        <f t="shared" si="3"/>
        <v>38.198641345467642</v>
      </c>
      <c r="W58" s="10">
        <f t="shared" si="4"/>
        <v>2.787273378359858</v>
      </c>
      <c r="X58" s="10">
        <f t="shared" si="5"/>
        <v>40.985914723827499</v>
      </c>
      <c r="AF58" s="12"/>
      <c r="AG58" s="12"/>
      <c r="AH58" s="12"/>
      <c r="AI58" s="12"/>
      <c r="AJ58" s="12"/>
      <c r="AO58" s="373">
        <v>201507</v>
      </c>
      <c r="AP58" s="374" t="s">
        <v>1525</v>
      </c>
      <c r="AQ58" s="374">
        <v>1420767</v>
      </c>
      <c r="AS58" s="26">
        <v>201906</v>
      </c>
      <c r="AT58" s="374">
        <v>14948424</v>
      </c>
      <c r="AU58" s="374">
        <v>342555</v>
      </c>
      <c r="AV58" s="374">
        <v>7195232</v>
      </c>
      <c r="AW58" s="374">
        <v>1641396</v>
      </c>
      <c r="AX58" s="374">
        <v>2946544</v>
      </c>
      <c r="AY58" s="374">
        <v>1581341</v>
      </c>
      <c r="AZ58" s="374">
        <v>149670</v>
      </c>
      <c r="BA58" s="374">
        <v>1091686</v>
      </c>
      <c r="BB58" s="374"/>
      <c r="BC58" s="26">
        <v>201906</v>
      </c>
      <c r="BD58" s="12">
        <f t="shared" si="6"/>
        <v>342555</v>
      </c>
      <c r="BE58" s="12">
        <f t="shared" si="7"/>
        <v>8836628</v>
      </c>
      <c r="BF58" s="12">
        <f t="shared" si="8"/>
        <v>5769241</v>
      </c>
      <c r="BG58" s="10">
        <f t="shared" si="9"/>
        <v>38.594309339900981</v>
      </c>
      <c r="BH58" s="374"/>
      <c r="BL58" s="357">
        <v>43497</v>
      </c>
      <c r="BM58" t="s">
        <v>718</v>
      </c>
      <c r="BN58" s="12">
        <v>3323.95</v>
      </c>
      <c r="BO58" s="12">
        <v>4504.55</v>
      </c>
      <c r="BP58" s="12">
        <v>2120.75</v>
      </c>
      <c r="BQ58" s="12">
        <v>44105.95</v>
      </c>
      <c r="BR58" s="12">
        <v>26393.15</v>
      </c>
      <c r="BS58" s="12">
        <v>464.65</v>
      </c>
      <c r="BT58" s="12">
        <v>2195.3000000000002</v>
      </c>
      <c r="BU58" s="12">
        <f t="shared" si="28"/>
        <v>83108.3</v>
      </c>
      <c r="BV58" s="26">
        <v>201902</v>
      </c>
      <c r="BW58" t="s">
        <v>718</v>
      </c>
      <c r="BX58" s="12">
        <f t="shared" si="29"/>
        <v>3323.95</v>
      </c>
      <c r="BY58" s="12">
        <f t="shared" si="30"/>
        <v>6625.3</v>
      </c>
      <c r="BZ58" s="12">
        <f t="shared" si="31"/>
        <v>73159.05</v>
      </c>
      <c r="CA58" s="12">
        <f t="shared" si="32"/>
        <v>83108.3</v>
      </c>
      <c r="CC58" s="26">
        <v>201902</v>
      </c>
      <c r="CD58" s="372">
        <v>14392064.6</v>
      </c>
      <c r="CE58" s="372">
        <v>340471.95</v>
      </c>
      <c r="CF58" s="377">
        <v>7087185.5</v>
      </c>
      <c r="CG58" s="377">
        <v>1655891.05</v>
      </c>
      <c r="CH58" s="372">
        <v>2560424.7999999998</v>
      </c>
      <c r="CI58" s="372">
        <v>1527874.55</v>
      </c>
      <c r="CJ58" s="372">
        <v>159339.95000000001</v>
      </c>
      <c r="CK58" s="372">
        <v>1060876.8</v>
      </c>
      <c r="CL58">
        <f t="shared" si="33"/>
        <v>18.939455013693092</v>
      </c>
      <c r="CM58" s="26">
        <v>201902</v>
      </c>
      <c r="CN58" s="12">
        <f t="shared" si="10"/>
        <v>340471.95</v>
      </c>
      <c r="CO58" s="12">
        <f t="shared" si="34"/>
        <v>8743076.5500000007</v>
      </c>
      <c r="CP58" s="12">
        <f t="shared" si="35"/>
        <v>5308516.0999999996</v>
      </c>
      <c r="CQ58" s="12">
        <f t="shared" si="36"/>
        <v>14392064.6</v>
      </c>
      <c r="CS58"/>
      <c r="CT58" s="378">
        <f t="shared" si="39"/>
        <v>0.97627719405372448</v>
      </c>
      <c r="CU58" s="378">
        <f t="shared" si="40"/>
        <v>7.5777673478107654E-2</v>
      </c>
      <c r="CV58" s="378">
        <f t="shared" si="41"/>
        <v>0.10953043295800094</v>
      </c>
      <c r="CW58" s="378">
        <f t="shared" si="42"/>
        <v>1.3781450149506</v>
      </c>
      <c r="CX58" s="378">
        <f t="shared" si="43"/>
        <v>0.5774591923385336</v>
      </c>
      <c r="CZ58"/>
      <c r="DA58" s="379">
        <f t="shared" si="44"/>
        <v>0.7100438083078503</v>
      </c>
      <c r="DB58" s="379">
        <f t="shared" si="45"/>
        <v>0.10002142781192966</v>
      </c>
      <c r="DC58" s="379">
        <f t="shared" si="46"/>
        <v>0.12288644685499285</v>
      </c>
      <c r="DD58" s="379">
        <f t="shared" si="47"/>
        <v>1.235033458785215</v>
      </c>
      <c r="DE58" s="379">
        <f t="shared" si="48"/>
        <v>0.53310210961671189</v>
      </c>
      <c r="DG58"/>
      <c r="DH58" s="9">
        <f t="shared" si="49"/>
        <v>0.7100438083078503</v>
      </c>
      <c r="DI58" s="9">
        <f t="shared" si="50"/>
        <v>8.4342366938187238E-2</v>
      </c>
      <c r="DJ58" s="9">
        <f t="shared" si="51"/>
        <v>0.16712754139229147</v>
      </c>
      <c r="DK58" s="9">
        <f t="shared" si="52"/>
        <v>1.5661698011986136</v>
      </c>
      <c r="DL58" s="9">
        <f t="shared" si="53"/>
        <v>1.5285679050024099</v>
      </c>
      <c r="DM58" s="9">
        <f t="shared" si="54"/>
        <v>0.26361875976489257</v>
      </c>
      <c r="DN58" s="9">
        <f t="shared" si="55"/>
        <v>0.15899112884738359</v>
      </c>
      <c r="EO58"/>
      <c r="ER58" s="9"/>
      <c r="FB58" s="9"/>
    </row>
    <row r="59" spans="1:158">
      <c r="A59" s="26">
        <v>201905</v>
      </c>
      <c r="B59" s="26" t="s">
        <v>1526</v>
      </c>
      <c r="C59" s="26">
        <v>152638.73000000001</v>
      </c>
      <c r="D59" s="26"/>
      <c r="E59" s="26"/>
      <c r="F59" s="26"/>
      <c r="G59" s="26"/>
      <c r="H59" s="26">
        <v>201907</v>
      </c>
      <c r="I59" s="372">
        <v>15053091.4</v>
      </c>
      <c r="J59" s="372">
        <v>302922.57</v>
      </c>
      <c r="K59" s="372">
        <v>7214329.04</v>
      </c>
      <c r="L59" s="372">
        <v>1626785.3</v>
      </c>
      <c r="M59" s="372">
        <v>3066569.87</v>
      </c>
      <c r="N59" s="372">
        <v>1599852.39</v>
      </c>
      <c r="O59" s="372">
        <v>148645.78</v>
      </c>
      <c r="P59" s="372">
        <v>1093986.43</v>
      </c>
      <c r="R59" s="26">
        <v>201907</v>
      </c>
      <c r="S59" s="12">
        <f t="shared" si="0"/>
        <v>302922.57</v>
      </c>
      <c r="T59" s="12">
        <f t="shared" si="1"/>
        <v>8841114.3399999999</v>
      </c>
      <c r="U59" s="12">
        <f t="shared" si="2"/>
        <v>5909054.4699999997</v>
      </c>
      <c r="V59" s="10">
        <f t="shared" si="3"/>
        <v>39.254757132478446</v>
      </c>
      <c r="W59" s="10">
        <f t="shared" si="4"/>
        <v>2.0123611951230163</v>
      </c>
      <c r="X59" s="10">
        <f t="shared" si="5"/>
        <v>41.267118327601459</v>
      </c>
      <c r="Y59">
        <f>+Y47+1</f>
        <v>2019</v>
      </c>
      <c r="Z59">
        <f>+Z47</f>
        <v>3</v>
      </c>
      <c r="AA59" s="12">
        <f>+AVERAGE(S59:S61)</f>
        <v>327382.17333333334</v>
      </c>
      <c r="AB59" s="12">
        <f>+AVERAGE(T59:T61)</f>
        <v>8851195.6100000013</v>
      </c>
      <c r="AC59" s="12">
        <f>+AVERAGE(U59:U61)</f>
        <v>5755138.1066666665</v>
      </c>
      <c r="AF59" s="12"/>
      <c r="AG59" s="12"/>
      <c r="AH59" s="12"/>
      <c r="AI59" s="12"/>
      <c r="AJ59" s="12"/>
      <c r="AO59" s="373">
        <v>201507</v>
      </c>
      <c r="AP59" s="374" t="s">
        <v>1566</v>
      </c>
      <c r="AQ59" s="374">
        <v>233094</v>
      </c>
      <c r="AS59" s="26">
        <v>201907</v>
      </c>
      <c r="AT59" s="374">
        <v>14854112</v>
      </c>
      <c r="AU59" s="374">
        <v>284670</v>
      </c>
      <c r="AV59" s="374">
        <v>7193813</v>
      </c>
      <c r="AW59" s="374">
        <v>1613415</v>
      </c>
      <c r="AX59" s="374">
        <v>3021313</v>
      </c>
      <c r="AY59" s="374">
        <v>1515823</v>
      </c>
      <c r="AZ59" s="374">
        <v>143920</v>
      </c>
      <c r="BA59" s="374">
        <v>1081158</v>
      </c>
      <c r="BB59" s="374"/>
      <c r="BC59" s="26">
        <v>201907</v>
      </c>
      <c r="BD59" s="12">
        <f t="shared" si="6"/>
        <v>284670</v>
      </c>
      <c r="BE59" s="12">
        <f t="shared" si="7"/>
        <v>8807228</v>
      </c>
      <c r="BF59" s="12">
        <f t="shared" si="8"/>
        <v>5762214</v>
      </c>
      <c r="BG59" s="10">
        <f t="shared" si="9"/>
        <v>38.79204626974672</v>
      </c>
      <c r="BH59" s="374"/>
      <c r="BL59" s="357">
        <v>43525</v>
      </c>
      <c r="BM59" t="s">
        <v>718</v>
      </c>
      <c r="BN59" s="12">
        <v>4043.9</v>
      </c>
      <c r="BO59" s="12">
        <v>4439.95</v>
      </c>
      <c r="BP59" s="12">
        <v>1792</v>
      </c>
      <c r="BQ59" s="12">
        <v>46629.279999999999</v>
      </c>
      <c r="BR59" s="12">
        <v>28427.66</v>
      </c>
      <c r="BS59" s="12">
        <v>481.8</v>
      </c>
      <c r="BT59" s="12">
        <v>1798.19</v>
      </c>
      <c r="BU59" s="12">
        <f t="shared" si="28"/>
        <v>87612.78</v>
      </c>
      <c r="BV59" s="26">
        <v>201903</v>
      </c>
      <c r="BW59" t="s">
        <v>718</v>
      </c>
      <c r="BX59" s="12">
        <f t="shared" si="29"/>
        <v>4043.9</v>
      </c>
      <c r="BY59" s="12">
        <f t="shared" si="30"/>
        <v>6231.95</v>
      </c>
      <c r="BZ59" s="12">
        <f t="shared" si="31"/>
        <v>77336.930000000008</v>
      </c>
      <c r="CA59" s="12">
        <f t="shared" si="32"/>
        <v>87612.780000000013</v>
      </c>
      <c r="CC59" s="26">
        <v>201903</v>
      </c>
      <c r="CD59" s="372">
        <v>14540355</v>
      </c>
      <c r="CE59" s="372">
        <v>370642.24</v>
      </c>
      <c r="CF59" s="377">
        <v>7113363.4299999997</v>
      </c>
      <c r="CG59" s="377">
        <v>1661494.1</v>
      </c>
      <c r="CH59" s="372">
        <v>2610351.67</v>
      </c>
      <c r="CI59" s="372">
        <v>1559156.95</v>
      </c>
      <c r="CJ59" s="372">
        <v>158057.29</v>
      </c>
      <c r="CK59" s="372">
        <v>1067289.33</v>
      </c>
      <c r="CL59">
        <f t="shared" si="33"/>
        <v>18.934713120065897</v>
      </c>
      <c r="CM59" s="26">
        <v>201903</v>
      </c>
      <c r="CN59" s="12">
        <f t="shared" si="10"/>
        <v>370642.24</v>
      </c>
      <c r="CO59" s="12">
        <f t="shared" si="34"/>
        <v>8774857.5299999993</v>
      </c>
      <c r="CP59" s="12">
        <f t="shared" si="35"/>
        <v>5394855.2400000002</v>
      </c>
      <c r="CQ59" s="12">
        <f t="shared" si="36"/>
        <v>14540355.01</v>
      </c>
      <c r="CS59"/>
      <c r="CT59" s="378">
        <f t="shared" si="39"/>
        <v>1.091052115376812</v>
      </c>
      <c r="CU59" s="378">
        <f t="shared" si="40"/>
        <v>7.1020526301354095E-2</v>
      </c>
      <c r="CV59" s="378">
        <f t="shared" si="41"/>
        <v>0.11235963324506214</v>
      </c>
      <c r="CW59" s="378">
        <f t="shared" si="42"/>
        <v>1.4335311432749398</v>
      </c>
      <c r="CX59" s="378">
        <f t="shared" si="43"/>
        <v>0.60254911203849637</v>
      </c>
      <c r="CZ59"/>
      <c r="DA59" s="379">
        <f t="shared" si="44"/>
        <v>0.65303404166778189</v>
      </c>
      <c r="DB59" s="379">
        <f t="shared" si="45"/>
        <v>8.2196890095832711E-2</v>
      </c>
      <c r="DC59" s="379">
        <f t="shared" si="46"/>
        <v>0.10533136780123718</v>
      </c>
      <c r="DD59" s="379">
        <f t="shared" si="47"/>
        <v>1.2531452095089022</v>
      </c>
      <c r="DE59" s="379">
        <f t="shared" si="48"/>
        <v>0.53120057898778916</v>
      </c>
      <c r="DG59"/>
      <c r="DH59" s="9">
        <f t="shared" si="49"/>
        <v>0.65303404166778189</v>
      </c>
      <c r="DI59" s="9">
        <f t="shared" si="50"/>
        <v>7.0525146779967074E-2</v>
      </c>
      <c r="DJ59" s="9">
        <f t="shared" si="51"/>
        <v>0.13216718614890052</v>
      </c>
      <c r="DK59" s="9">
        <f t="shared" si="52"/>
        <v>1.5812811918939642</v>
      </c>
      <c r="DL59" s="9">
        <f t="shared" si="53"/>
        <v>1.5721585950663914</v>
      </c>
      <c r="DM59" s="9">
        <f t="shared" si="54"/>
        <v>0.25319300362545755</v>
      </c>
      <c r="DN59" s="9">
        <f t="shared" si="55"/>
        <v>0.13265006593853984</v>
      </c>
      <c r="EO59"/>
      <c r="ER59" s="9"/>
      <c r="FB59" s="9"/>
    </row>
    <row r="60" spans="1:158">
      <c r="A60" s="26">
        <v>201906</v>
      </c>
      <c r="B60" s="26" t="s">
        <v>1526</v>
      </c>
      <c r="C60" s="26">
        <v>150593.45000000001</v>
      </c>
      <c r="D60" s="26"/>
      <c r="E60" s="26"/>
      <c r="F60" s="26"/>
      <c r="G60" s="26"/>
      <c r="H60" s="26">
        <v>201908</v>
      </c>
      <c r="I60" s="372">
        <v>14885926.5</v>
      </c>
      <c r="J60" s="372">
        <v>283477.81</v>
      </c>
      <c r="K60" s="372">
        <v>7213010.4800000004</v>
      </c>
      <c r="L60" s="372">
        <v>1613833.67</v>
      </c>
      <c r="M60" s="372">
        <v>3029313.14</v>
      </c>
      <c r="N60" s="372">
        <v>1525522.43</v>
      </c>
      <c r="O60" s="372">
        <v>141980.19</v>
      </c>
      <c r="P60" s="372">
        <v>1078788.76</v>
      </c>
      <c r="R60" s="26">
        <v>201908</v>
      </c>
      <c r="S60" s="12">
        <f t="shared" si="0"/>
        <v>283477.81</v>
      </c>
      <c r="T60" s="12">
        <f t="shared" si="1"/>
        <v>8826844.1500000004</v>
      </c>
      <c r="U60" s="12">
        <f t="shared" si="2"/>
        <v>5775604.5200000005</v>
      </c>
      <c r="V60" s="10">
        <f t="shared" si="3"/>
        <v>38.799093358414744</v>
      </c>
      <c r="W60" s="10">
        <f t="shared" si="4"/>
        <v>1.9043343388804184</v>
      </c>
      <c r="X60" s="10">
        <f t="shared" si="5"/>
        <v>40.703427697295162</v>
      </c>
      <c r="AF60" s="12"/>
      <c r="AG60" s="12"/>
      <c r="AH60" s="12"/>
      <c r="AI60" s="12"/>
      <c r="AJ60" s="12"/>
      <c r="AO60" s="373">
        <v>201507</v>
      </c>
      <c r="AP60" s="374" t="s">
        <v>1567</v>
      </c>
      <c r="AQ60" s="374">
        <v>990429</v>
      </c>
      <c r="AS60" s="26">
        <v>201908</v>
      </c>
      <c r="AT60" s="374">
        <v>14823978</v>
      </c>
      <c r="AU60" s="374">
        <v>290867</v>
      </c>
      <c r="AV60" s="374">
        <v>7210232</v>
      </c>
      <c r="AW60" s="374">
        <v>1611605</v>
      </c>
      <c r="AX60" s="374">
        <v>3007009</v>
      </c>
      <c r="AY60" s="374">
        <v>1489650</v>
      </c>
      <c r="AZ60" s="374">
        <v>139973</v>
      </c>
      <c r="BA60" s="374">
        <v>1074642</v>
      </c>
      <c r="BB60" s="374"/>
      <c r="BC60" s="26">
        <v>201908</v>
      </c>
      <c r="BD60" s="12">
        <f t="shared" si="6"/>
        <v>290867</v>
      </c>
      <c r="BE60" s="12">
        <f t="shared" si="7"/>
        <v>8821837</v>
      </c>
      <c r="BF60" s="12">
        <f t="shared" si="8"/>
        <v>5711274</v>
      </c>
      <c r="BG60" s="10">
        <f t="shared" si="9"/>
        <v>38.527269805716116</v>
      </c>
      <c r="BH60" s="374"/>
      <c r="BL60" s="357">
        <v>43556</v>
      </c>
      <c r="BM60" t="s">
        <v>718</v>
      </c>
      <c r="BN60" s="12">
        <v>5818.85</v>
      </c>
      <c r="BO60" s="12">
        <v>4680</v>
      </c>
      <c r="BP60" s="12">
        <v>1832.7</v>
      </c>
      <c r="BQ60" s="12">
        <v>55928.55</v>
      </c>
      <c r="BR60" s="12">
        <v>34405.949999999997</v>
      </c>
      <c r="BS60" s="12">
        <v>495.3</v>
      </c>
      <c r="BT60" s="12">
        <v>2098.0500000000002</v>
      </c>
      <c r="BU60" s="12">
        <f t="shared" si="28"/>
        <v>105259.40000000001</v>
      </c>
      <c r="BV60" s="26">
        <v>201904</v>
      </c>
      <c r="BW60" t="s">
        <v>718</v>
      </c>
      <c r="BX60" s="12">
        <f t="shared" si="29"/>
        <v>5818.85</v>
      </c>
      <c r="BY60" s="12">
        <f t="shared" si="30"/>
        <v>6512.7</v>
      </c>
      <c r="BZ60" s="12">
        <f t="shared" si="31"/>
        <v>92927.85</v>
      </c>
      <c r="CA60" s="12">
        <f t="shared" si="32"/>
        <v>105259.40000000001</v>
      </c>
      <c r="CC60" s="26">
        <v>201904</v>
      </c>
      <c r="CD60" s="372">
        <v>14706686.800000001</v>
      </c>
      <c r="CE60" s="372">
        <v>418235</v>
      </c>
      <c r="CF60" s="377">
        <v>7137848.6500000004</v>
      </c>
      <c r="CG60" s="377">
        <v>1662402.7</v>
      </c>
      <c r="CH60" s="372">
        <v>2665293.35</v>
      </c>
      <c r="CI60" s="372">
        <v>1592309.25</v>
      </c>
      <c r="CJ60" s="372">
        <v>156959.04999999999</v>
      </c>
      <c r="CK60" s="372">
        <v>1073638.8</v>
      </c>
      <c r="CL60">
        <f t="shared" si="33"/>
        <v>18.890400215671114</v>
      </c>
      <c r="CM60" s="26">
        <v>201904</v>
      </c>
      <c r="CN60" s="12">
        <f t="shared" si="10"/>
        <v>418235</v>
      </c>
      <c r="CO60" s="12">
        <f t="shared" si="34"/>
        <v>8800251.3499999996</v>
      </c>
      <c r="CP60" s="12">
        <f t="shared" si="35"/>
        <v>5488200.4499999993</v>
      </c>
      <c r="CQ60" s="12">
        <f t="shared" si="36"/>
        <v>14706686.799999999</v>
      </c>
      <c r="CS60"/>
      <c r="CT60" s="378">
        <f t="shared" si="39"/>
        <v>1.3912871949980274</v>
      </c>
      <c r="CU60" s="378">
        <f t="shared" si="40"/>
        <v>7.4005840753628024E-2</v>
      </c>
      <c r="CV60" s="378">
        <f t="shared" si="41"/>
        <v>0.13376979182704976</v>
      </c>
      <c r="CW60" s="378">
        <f t="shared" si="42"/>
        <v>1.6932298819369838</v>
      </c>
      <c r="CX60" s="378">
        <f t="shared" si="43"/>
        <v>0.71572476813744357</v>
      </c>
      <c r="CZ60"/>
      <c r="DA60" s="379">
        <f t="shared" si="44"/>
        <v>0.82942604038399459</v>
      </c>
      <c r="DB60" s="379">
        <f t="shared" si="45"/>
        <v>0.11582453267087649</v>
      </c>
      <c r="DC60" s="379">
        <f t="shared" si="46"/>
        <v>0.14820003503069676</v>
      </c>
      <c r="DD60" s="379">
        <f t="shared" si="47"/>
        <v>1.6034172002591489</v>
      </c>
      <c r="DE60" s="379">
        <f t="shared" si="48"/>
        <v>0.69125392675119735</v>
      </c>
      <c r="DG60"/>
      <c r="DH60" s="9">
        <f t="shared" si="49"/>
        <v>0.82942604038399459</v>
      </c>
      <c r="DI60" s="9">
        <f t="shared" si="50"/>
        <v>0.100505073051668</v>
      </c>
      <c r="DJ60" s="9">
        <f t="shared" si="51"/>
        <v>0.18160160591654476</v>
      </c>
      <c r="DK60" s="9">
        <f t="shared" si="52"/>
        <v>1.9916813284361363</v>
      </c>
      <c r="DL60" s="9">
        <f t="shared" si="53"/>
        <v>2.0403888252234923</v>
      </c>
      <c r="DM60" s="9">
        <f t="shared" si="54"/>
        <v>0.36009392258681489</v>
      </c>
      <c r="DN60" s="9">
        <f t="shared" si="55"/>
        <v>0.17325193538087483</v>
      </c>
      <c r="EO60"/>
      <c r="ER60" s="9"/>
      <c r="EX60" s="9"/>
      <c r="FB60" s="9"/>
    </row>
    <row r="61" spans="1:158">
      <c r="A61" s="26">
        <v>201907</v>
      </c>
      <c r="B61" s="26" t="s">
        <v>1526</v>
      </c>
      <c r="C61" s="26">
        <v>148645.78</v>
      </c>
      <c r="D61" s="26"/>
      <c r="E61" s="26"/>
      <c r="F61" s="26"/>
      <c r="G61" s="26"/>
      <c r="H61" s="26">
        <v>201909</v>
      </c>
      <c r="I61" s="372">
        <v>14862129.800000001</v>
      </c>
      <c r="J61" s="372">
        <v>395746.14</v>
      </c>
      <c r="K61" s="372">
        <v>7250508.8600000003</v>
      </c>
      <c r="L61" s="372">
        <v>1635119.48</v>
      </c>
      <c r="M61" s="372">
        <v>2888310.24</v>
      </c>
      <c r="N61" s="372">
        <v>1471612.57</v>
      </c>
      <c r="O61" s="372">
        <v>139380.71</v>
      </c>
      <c r="P61" s="372">
        <v>1081451.81</v>
      </c>
      <c r="R61" s="26">
        <v>201909</v>
      </c>
      <c r="S61" s="12">
        <f t="shared" si="0"/>
        <v>395746.14</v>
      </c>
      <c r="T61" s="12">
        <f t="shared" si="1"/>
        <v>8885628.3399999999</v>
      </c>
      <c r="U61" s="12">
        <f t="shared" si="2"/>
        <v>5580755.3300000001</v>
      </c>
      <c r="V61" s="10">
        <f t="shared" si="3"/>
        <v>37.550172183262724</v>
      </c>
      <c r="W61" s="10">
        <f t="shared" si="4"/>
        <v>2.6627821538740699</v>
      </c>
      <c r="X61" s="10">
        <f t="shared" si="5"/>
        <v>40.212954337136793</v>
      </c>
      <c r="AF61" s="12"/>
      <c r="AG61" s="12"/>
      <c r="AH61" s="12"/>
      <c r="AI61" s="12"/>
      <c r="AJ61" s="12"/>
      <c r="AO61" s="373">
        <v>201508</v>
      </c>
      <c r="AP61" s="374" t="s">
        <v>1520</v>
      </c>
      <c r="AQ61" s="374">
        <v>12621363</v>
      </c>
      <c r="AS61" s="26">
        <v>201909</v>
      </c>
      <c r="AT61" s="374">
        <v>14754205</v>
      </c>
      <c r="AU61" s="374">
        <v>426734</v>
      </c>
      <c r="AV61" s="374">
        <v>7230963</v>
      </c>
      <c r="AW61" s="374">
        <v>1638769</v>
      </c>
      <c r="AX61" s="374">
        <v>2773514</v>
      </c>
      <c r="AY61" s="374">
        <v>1442809</v>
      </c>
      <c r="AZ61" s="374">
        <v>137215</v>
      </c>
      <c r="BA61" s="374">
        <v>1104201</v>
      </c>
      <c r="BB61" s="374"/>
      <c r="BC61" s="26">
        <v>201909</v>
      </c>
      <c r="BD61" s="12">
        <f t="shared" si="6"/>
        <v>426734</v>
      </c>
      <c r="BE61" s="12">
        <f t="shared" si="7"/>
        <v>8869732</v>
      </c>
      <c r="BF61" s="12">
        <f t="shared" si="8"/>
        <v>5457739</v>
      </c>
      <c r="BG61" s="10">
        <f t="shared" si="9"/>
        <v>36.991074747843072</v>
      </c>
      <c r="BH61" s="374"/>
      <c r="BL61" s="357">
        <v>43586</v>
      </c>
      <c r="BM61" t="s">
        <v>718</v>
      </c>
      <c r="BN61" s="12">
        <v>3623.13</v>
      </c>
      <c r="BO61" s="12">
        <v>3895.55</v>
      </c>
      <c r="BP61" s="12">
        <v>1496</v>
      </c>
      <c r="BQ61" s="12">
        <v>55996.31</v>
      </c>
      <c r="BR61" s="12">
        <v>34987.18</v>
      </c>
      <c r="BS61" s="12">
        <v>414.45</v>
      </c>
      <c r="BT61" s="12">
        <v>2346.63</v>
      </c>
      <c r="BU61" s="12">
        <f t="shared" si="28"/>
        <v>102759.25</v>
      </c>
      <c r="BV61" s="26">
        <v>201905</v>
      </c>
      <c r="BW61" t="s">
        <v>718</v>
      </c>
      <c r="BX61" s="12">
        <f t="shared" si="29"/>
        <v>3623.13</v>
      </c>
      <c r="BY61" s="12">
        <f t="shared" si="30"/>
        <v>5391.55</v>
      </c>
      <c r="BZ61" s="12">
        <f t="shared" si="31"/>
        <v>93744.569999999992</v>
      </c>
      <c r="CA61" s="12">
        <f t="shared" si="32"/>
        <v>102759.25</v>
      </c>
      <c r="CC61" s="26">
        <v>201905</v>
      </c>
      <c r="CD61" s="372">
        <v>14882318.199999999</v>
      </c>
      <c r="CE61" s="372">
        <v>452486.64</v>
      </c>
      <c r="CF61" s="377">
        <v>7159809.5899999999</v>
      </c>
      <c r="CG61" s="377">
        <v>1659212.5</v>
      </c>
      <c r="CH61" s="372">
        <v>2747572.32</v>
      </c>
      <c r="CI61" s="372">
        <v>1625800.41</v>
      </c>
      <c r="CJ61" s="372">
        <v>152638.73000000001</v>
      </c>
      <c r="CK61" s="372">
        <v>1084798.05</v>
      </c>
      <c r="CL61">
        <f t="shared" si="33"/>
        <v>18.814019094944801</v>
      </c>
      <c r="CM61" s="26">
        <v>201905</v>
      </c>
      <c r="CN61" s="12">
        <f t="shared" si="10"/>
        <v>452486.64</v>
      </c>
      <c r="CO61" s="12">
        <f t="shared" si="34"/>
        <v>8819022.0899999999</v>
      </c>
      <c r="CP61" s="12">
        <f t="shared" si="35"/>
        <v>5610809.5099999998</v>
      </c>
      <c r="CQ61" s="12">
        <f t="shared" si="36"/>
        <v>14882318.24</v>
      </c>
      <c r="CS61"/>
      <c r="CT61" s="378">
        <f t="shared" si="39"/>
        <v>0.80071535371740477</v>
      </c>
      <c r="CU61" s="378">
        <f t="shared" si="40"/>
        <v>6.1135463149747021E-2</v>
      </c>
      <c r="CV61" s="378">
        <f t="shared" si="41"/>
        <v>9.7229914380935936E-2</v>
      </c>
      <c r="CW61" s="378">
        <f t="shared" si="42"/>
        <v>1.6707851127884754</v>
      </c>
      <c r="CX61" s="378">
        <f t="shared" si="43"/>
        <v>0.69047878390215101</v>
      </c>
      <c r="CZ61"/>
      <c r="DA61" s="379">
        <f t="shared" si="44"/>
        <v>0.71199450220231908</v>
      </c>
      <c r="DB61" s="379">
        <f t="shared" si="45"/>
        <v>9.1304114195727107E-2</v>
      </c>
      <c r="DC61" s="379">
        <f t="shared" si="46"/>
        <v>0.12159628306794464</v>
      </c>
      <c r="DD61" s="379">
        <f t="shared" si="47"/>
        <v>1.5259373865287398</v>
      </c>
      <c r="DE61" s="379">
        <f t="shared" si="48"/>
        <v>0.65104944295291445</v>
      </c>
      <c r="DG61"/>
      <c r="DH61" s="9">
        <f t="shared" si="49"/>
        <v>0.71199450220231908</v>
      </c>
      <c r="DI61" s="9">
        <f t="shared" si="50"/>
        <v>7.6690028288866827E-2</v>
      </c>
      <c r="DJ61" s="9">
        <f t="shared" si="51"/>
        <v>0.15436660463924906</v>
      </c>
      <c r="DK61" s="9">
        <f t="shared" si="52"/>
        <v>1.830634252422517</v>
      </c>
      <c r="DL61" s="9">
        <f t="shared" si="53"/>
        <v>2.0305573671247874</v>
      </c>
      <c r="DM61" s="9">
        <f t="shared" si="54"/>
        <v>0.2957637291662476</v>
      </c>
      <c r="DN61" s="9">
        <f t="shared" si="55"/>
        <v>0.17101616287013052</v>
      </c>
      <c r="EO61"/>
      <c r="ER61" s="9"/>
      <c r="EX61" s="9"/>
      <c r="FB61" s="9"/>
    </row>
    <row r="62" spans="1:158">
      <c r="A62" s="26">
        <v>201908</v>
      </c>
      <c r="B62" s="26" t="s">
        <v>1526</v>
      </c>
      <c r="C62" s="26">
        <v>141980.19</v>
      </c>
      <c r="D62" s="26"/>
      <c r="E62" s="26"/>
      <c r="F62" s="26"/>
      <c r="G62" s="26"/>
      <c r="H62" s="26">
        <v>201910</v>
      </c>
      <c r="I62" s="372">
        <v>14953729.699999999</v>
      </c>
      <c r="J62" s="372">
        <v>446963.04</v>
      </c>
      <c r="K62" s="372">
        <v>7293161</v>
      </c>
      <c r="L62" s="372">
        <v>1663935.91</v>
      </c>
      <c r="M62" s="372">
        <v>2755832.22</v>
      </c>
      <c r="N62" s="372">
        <v>1533705.87</v>
      </c>
      <c r="O62" s="372">
        <v>138476.65</v>
      </c>
      <c r="P62" s="372">
        <v>1121655</v>
      </c>
      <c r="R62" s="26">
        <v>201910</v>
      </c>
      <c r="S62" s="12">
        <f t="shared" si="0"/>
        <v>446963.04</v>
      </c>
      <c r="T62" s="12">
        <f t="shared" si="1"/>
        <v>8957096.9100000001</v>
      </c>
      <c r="U62" s="12">
        <f t="shared" si="2"/>
        <v>5549669.7400000002</v>
      </c>
      <c r="V62" s="10">
        <f t="shared" si="3"/>
        <v>37.112278015831734</v>
      </c>
      <c r="W62" s="10">
        <f t="shared" si="4"/>
        <v>2.9889736471564015</v>
      </c>
      <c r="X62" s="10">
        <f t="shared" si="5"/>
        <v>40.101251662988133</v>
      </c>
      <c r="Y62">
        <f>+Y50+1</f>
        <v>2019</v>
      </c>
      <c r="Z62">
        <f>+Z50</f>
        <v>4</v>
      </c>
      <c r="AA62" s="12">
        <f>+AVERAGE(S62:S64)</f>
        <v>394911.33666666667</v>
      </c>
      <c r="AB62" s="12">
        <f>+AVERAGE(T62:T64)</f>
        <v>8980315.4000000004</v>
      </c>
      <c r="AC62" s="12">
        <f>+AVERAGE(U62:U64)</f>
        <v>5544668.1466666674</v>
      </c>
      <c r="AF62" s="12"/>
      <c r="AG62" s="12"/>
      <c r="AH62" s="12"/>
      <c r="AI62" s="12"/>
      <c r="AJ62" s="12"/>
      <c r="AO62" s="373">
        <v>201508</v>
      </c>
      <c r="AP62" s="374" t="s">
        <v>1522</v>
      </c>
      <c r="AQ62" s="374">
        <v>6193959</v>
      </c>
      <c r="AS62" s="26">
        <v>201910</v>
      </c>
      <c r="AT62" s="374">
        <v>14744775</v>
      </c>
      <c r="AU62" s="374">
        <v>403568</v>
      </c>
      <c r="AV62" s="374">
        <v>7267904</v>
      </c>
      <c r="AW62" s="374">
        <v>1658163</v>
      </c>
      <c r="AX62" s="374">
        <v>2646960</v>
      </c>
      <c r="AY62" s="374">
        <v>1504446</v>
      </c>
      <c r="AZ62" s="374">
        <v>138401</v>
      </c>
      <c r="BA62" s="374">
        <v>1125333</v>
      </c>
      <c r="BB62" s="374"/>
      <c r="BC62" s="26">
        <v>201910</v>
      </c>
      <c r="BD62" s="12">
        <f t="shared" si="6"/>
        <v>403568</v>
      </c>
      <c r="BE62" s="12">
        <f t="shared" si="7"/>
        <v>8926067</v>
      </c>
      <c r="BF62" s="12">
        <f t="shared" si="8"/>
        <v>5415140</v>
      </c>
      <c r="BG62" s="10">
        <f t="shared" si="9"/>
        <v>36.725823215342388</v>
      </c>
      <c r="BH62" s="374"/>
      <c r="BL62" s="357">
        <v>43617</v>
      </c>
      <c r="BM62" t="s">
        <v>718</v>
      </c>
      <c r="BN62" s="12">
        <v>3087.15</v>
      </c>
      <c r="BO62" s="12">
        <v>4264.75</v>
      </c>
      <c r="BP62" s="12">
        <v>1742.3</v>
      </c>
      <c r="BQ62" s="12">
        <v>62541.25</v>
      </c>
      <c r="BR62" s="12">
        <v>41074.1</v>
      </c>
      <c r="BS62" s="12">
        <v>700.2</v>
      </c>
      <c r="BT62" s="12">
        <v>3071.1</v>
      </c>
      <c r="BU62" s="12">
        <f t="shared" si="28"/>
        <v>116480.84999999999</v>
      </c>
      <c r="BV62" s="26">
        <v>201906</v>
      </c>
      <c r="BW62" t="s">
        <v>718</v>
      </c>
      <c r="BX62" s="12">
        <f t="shared" si="29"/>
        <v>3087.15</v>
      </c>
      <c r="BY62" s="12">
        <f t="shared" si="30"/>
        <v>6007.05</v>
      </c>
      <c r="BZ62" s="12">
        <f t="shared" si="31"/>
        <v>107386.65000000001</v>
      </c>
      <c r="CA62" s="12">
        <f t="shared" si="32"/>
        <v>116480.85</v>
      </c>
      <c r="CC62" s="26">
        <v>201906</v>
      </c>
      <c r="CD62" s="372">
        <v>14979422.300000001</v>
      </c>
      <c r="CE62" s="372">
        <v>417517.45</v>
      </c>
      <c r="CF62" s="377">
        <v>7191801</v>
      </c>
      <c r="CG62" s="377">
        <v>1648168</v>
      </c>
      <c r="CH62" s="372">
        <v>2877627.4</v>
      </c>
      <c r="CI62" s="372">
        <v>1601771</v>
      </c>
      <c r="CJ62" s="372">
        <v>150593.45000000001</v>
      </c>
      <c r="CK62" s="372">
        <v>1091943.95</v>
      </c>
      <c r="CL62">
        <f t="shared" si="33"/>
        <v>18.64449977143585</v>
      </c>
      <c r="CM62" s="26">
        <v>201906</v>
      </c>
      <c r="CN62" s="12">
        <f t="shared" si="10"/>
        <v>417517.45</v>
      </c>
      <c r="CO62" s="12">
        <f t="shared" si="34"/>
        <v>8839969</v>
      </c>
      <c r="CP62" s="12">
        <f t="shared" si="35"/>
        <v>5721935.8000000007</v>
      </c>
      <c r="CQ62" s="12">
        <f t="shared" si="36"/>
        <v>14979422.25</v>
      </c>
      <c r="CS62"/>
      <c r="CT62" s="378">
        <f t="shared" si="39"/>
        <v>0.7394062212250051</v>
      </c>
      <c r="CU62" s="378">
        <f t="shared" si="40"/>
        <v>6.7953292596388076E-2</v>
      </c>
      <c r="CV62" s="378">
        <f t="shared" si="41"/>
        <v>9.8236168630849052E-2</v>
      </c>
      <c r="CW62" s="378">
        <f t="shared" si="42"/>
        <v>1.8767538426418553</v>
      </c>
      <c r="CX62" s="378">
        <f t="shared" si="43"/>
        <v>0.77760575845974311</v>
      </c>
      <c r="CZ62"/>
      <c r="DA62" s="379">
        <f t="shared" si="44"/>
        <v>2.024298625123333</v>
      </c>
      <c r="DB62" s="379">
        <f t="shared" si="45"/>
        <v>8.5296113594968484E-2</v>
      </c>
      <c r="DC62" s="379">
        <f t="shared" si="46"/>
        <v>0.17274613456226015</v>
      </c>
      <c r="DD62" s="379">
        <f t="shared" si="47"/>
        <v>1.6167028647892205</v>
      </c>
      <c r="DE62" s="379">
        <f t="shared" si="48"/>
        <v>0.72431798896649713</v>
      </c>
      <c r="DG62"/>
      <c r="DH62" s="9">
        <f t="shared" si="49"/>
        <v>2.024298625123333</v>
      </c>
      <c r="DI62" s="9">
        <f t="shared" si="50"/>
        <v>6.91613964290725E-2</v>
      </c>
      <c r="DJ62" s="9">
        <f t="shared" si="51"/>
        <v>0.15570014707238583</v>
      </c>
      <c r="DK62" s="9">
        <f t="shared" si="52"/>
        <v>1.7580333715198848</v>
      </c>
      <c r="DL62" s="9">
        <f t="shared" si="53"/>
        <v>2.4103383067866755</v>
      </c>
      <c r="DM62" s="9">
        <f t="shared" si="54"/>
        <v>0.37591276380214411</v>
      </c>
      <c r="DN62" s="9">
        <f t="shared" si="55"/>
        <v>0.25118963294773505</v>
      </c>
      <c r="EO62"/>
      <c r="ER62" s="9"/>
      <c r="EX62" s="9"/>
      <c r="EY62" s="9"/>
      <c r="EZ62" s="9"/>
      <c r="FB62" s="9"/>
    </row>
    <row r="63" spans="1:158">
      <c r="A63" s="26">
        <v>201909</v>
      </c>
      <c r="B63" s="26" t="s">
        <v>1526</v>
      </c>
      <c r="C63" s="26">
        <v>139380.71</v>
      </c>
      <c r="D63" s="26"/>
      <c r="E63" s="26"/>
      <c r="F63" s="26"/>
      <c r="G63" s="26"/>
      <c r="H63" s="26">
        <v>201911</v>
      </c>
      <c r="I63" s="372">
        <v>14904395.9</v>
      </c>
      <c r="J63" s="372">
        <v>381040.25</v>
      </c>
      <c r="K63" s="372">
        <v>7311116.2000000002</v>
      </c>
      <c r="L63" s="372">
        <v>1672594.25</v>
      </c>
      <c r="M63" s="372">
        <v>2706614.65</v>
      </c>
      <c r="N63" s="372">
        <v>1556821.55</v>
      </c>
      <c r="O63" s="372">
        <v>139030.79999999999</v>
      </c>
      <c r="P63" s="372">
        <v>1137178.2</v>
      </c>
      <c r="R63" s="26">
        <v>201911</v>
      </c>
      <c r="S63" s="12">
        <f t="shared" si="0"/>
        <v>381040.25</v>
      </c>
      <c r="T63" s="12">
        <f t="shared" si="1"/>
        <v>8983710.4499999993</v>
      </c>
      <c r="U63" s="12">
        <f t="shared" si="2"/>
        <v>5539645.2000000002</v>
      </c>
      <c r="V63" s="10">
        <f t="shared" si="3"/>
        <v>37.167861328750668</v>
      </c>
      <c r="W63" s="10">
        <f t="shared" si="4"/>
        <v>2.5565628594178715</v>
      </c>
      <c r="X63" s="10">
        <f t="shared" si="5"/>
        <v>39.724424188168541</v>
      </c>
      <c r="AF63" s="12"/>
      <c r="AG63" s="12"/>
      <c r="AH63" s="12"/>
      <c r="AI63" s="12"/>
      <c r="AJ63" s="12"/>
      <c r="AO63" s="373">
        <v>201508</v>
      </c>
      <c r="AP63" s="374" t="s">
        <v>1523</v>
      </c>
      <c r="AQ63" s="374">
        <v>1377033</v>
      </c>
      <c r="AS63" s="26">
        <v>201911</v>
      </c>
      <c r="AT63" s="374">
        <v>14932326</v>
      </c>
      <c r="AU63" s="374">
        <v>371198</v>
      </c>
      <c r="AV63" s="374">
        <v>7313966</v>
      </c>
      <c r="AW63" s="374">
        <v>1673004</v>
      </c>
      <c r="AX63" s="374">
        <v>2711422</v>
      </c>
      <c r="AY63" s="374">
        <v>1580300</v>
      </c>
      <c r="AZ63" s="374">
        <v>138856</v>
      </c>
      <c r="BA63" s="374">
        <v>1143580</v>
      </c>
      <c r="BB63" s="374"/>
      <c r="BC63" s="26">
        <v>201911</v>
      </c>
      <c r="BD63" s="12">
        <f t="shared" si="6"/>
        <v>371198</v>
      </c>
      <c r="BE63" s="12">
        <f t="shared" si="7"/>
        <v>8986970</v>
      </c>
      <c r="BF63" s="12">
        <f t="shared" si="8"/>
        <v>5574158</v>
      </c>
      <c r="BG63" s="10">
        <f t="shared" si="9"/>
        <v>37.329468965518167</v>
      </c>
      <c r="BH63" s="374"/>
      <c r="BL63" s="357">
        <v>43647</v>
      </c>
      <c r="BM63" t="s">
        <v>718</v>
      </c>
      <c r="BN63" s="12">
        <v>2219.9499999999998</v>
      </c>
      <c r="BO63" s="12">
        <v>4212.78</v>
      </c>
      <c r="BP63" s="12">
        <v>1467.26</v>
      </c>
      <c r="BQ63" s="12">
        <v>59139.519999999997</v>
      </c>
      <c r="BR63" s="12">
        <v>36034.86</v>
      </c>
      <c r="BS63" s="12">
        <v>652.55999999999995</v>
      </c>
      <c r="BT63" s="12">
        <v>2763</v>
      </c>
      <c r="BU63" s="12">
        <f t="shared" si="28"/>
        <v>106489.93</v>
      </c>
      <c r="BV63" s="26">
        <v>201907</v>
      </c>
      <c r="BW63" t="s">
        <v>718</v>
      </c>
      <c r="BX63" s="12">
        <f t="shared" si="29"/>
        <v>2219.9499999999998</v>
      </c>
      <c r="BY63" s="12">
        <f t="shared" si="30"/>
        <v>5680.04</v>
      </c>
      <c r="BZ63" s="12">
        <f t="shared" si="31"/>
        <v>98589.94</v>
      </c>
      <c r="CA63" s="12">
        <f t="shared" si="32"/>
        <v>106489.93000000001</v>
      </c>
      <c r="CC63" s="26">
        <v>201907</v>
      </c>
      <c r="CD63" s="372">
        <v>15053091.4</v>
      </c>
      <c r="CE63" s="372">
        <v>302922.57</v>
      </c>
      <c r="CF63" s="377">
        <v>7214329.04</v>
      </c>
      <c r="CG63" s="377">
        <v>1626785.3</v>
      </c>
      <c r="CH63" s="372">
        <v>3066569.87</v>
      </c>
      <c r="CI63" s="372">
        <v>1599852.39</v>
      </c>
      <c r="CJ63" s="372">
        <v>148645.78</v>
      </c>
      <c r="CK63" s="372">
        <v>1093986.43</v>
      </c>
      <c r="CL63">
        <f t="shared" si="33"/>
        <v>18.400229172921208</v>
      </c>
      <c r="CM63" s="26">
        <v>201907</v>
      </c>
      <c r="CN63" s="12">
        <f t="shared" si="10"/>
        <v>302922.57</v>
      </c>
      <c r="CO63" s="12">
        <f t="shared" si="34"/>
        <v>8841114.3399999999</v>
      </c>
      <c r="CP63" s="12">
        <f t="shared" si="35"/>
        <v>5909054.4699999997</v>
      </c>
      <c r="CQ63" s="12">
        <f t="shared" si="36"/>
        <v>15053091.379999999</v>
      </c>
      <c r="CS63"/>
      <c r="CT63" s="378">
        <f t="shared" si="39"/>
        <v>0.73284403998024972</v>
      </c>
      <c r="CU63" s="378">
        <f t="shared" si="40"/>
        <v>6.4245747555844862E-2</v>
      </c>
      <c r="CV63" s="378">
        <f t="shared" si="41"/>
        <v>8.6394992471656579E-2</v>
      </c>
      <c r="CW63" s="378">
        <f t="shared" si="42"/>
        <v>1.6684554271844443</v>
      </c>
      <c r="CX63" s="378">
        <f t="shared" si="43"/>
        <v>0.70742897463231913</v>
      </c>
      <c r="CZ63"/>
      <c r="DA63" s="379">
        <f t="shared" si="44"/>
        <v>1.6377386472061162</v>
      </c>
      <c r="DB63" s="379">
        <f t="shared" si="45"/>
        <v>0.1163221015417837</v>
      </c>
      <c r="DC63" s="379">
        <f t="shared" si="46"/>
        <v>0.16672340838134259</v>
      </c>
      <c r="DD63" s="379">
        <f t="shared" si="47"/>
        <v>1.6135441039520491</v>
      </c>
      <c r="DE63" s="379">
        <f t="shared" si="48"/>
        <v>0.73466935932464927</v>
      </c>
      <c r="DG63"/>
      <c r="DH63" s="9">
        <f t="shared" si="49"/>
        <v>1.6377386472061162</v>
      </c>
      <c r="DI63" s="9">
        <f t="shared" si="50"/>
        <v>9.786079843122876E-2</v>
      </c>
      <c r="DJ63" s="9">
        <f t="shared" si="51"/>
        <v>0.19819271787125198</v>
      </c>
      <c r="DK63" s="9">
        <f t="shared" si="52"/>
        <v>1.7832628088790294</v>
      </c>
      <c r="DL63" s="9">
        <f t="shared" si="53"/>
        <v>2.2954967739242491</v>
      </c>
      <c r="DM63" s="9">
        <f t="shared" si="54"/>
        <v>0.48507263374715381</v>
      </c>
      <c r="DN63" s="9">
        <f t="shared" si="55"/>
        <v>0.29384276731842096</v>
      </c>
      <c r="EO63"/>
      <c r="ER63" s="9"/>
      <c r="EX63" s="9"/>
      <c r="EY63" s="9"/>
      <c r="EZ63" s="9"/>
      <c r="FB63" s="9"/>
    </row>
    <row r="64" spans="1:158">
      <c r="A64" s="26">
        <v>201910</v>
      </c>
      <c r="B64" s="26" t="s">
        <v>1526</v>
      </c>
      <c r="C64" s="26">
        <v>138476.65</v>
      </c>
      <c r="D64" s="26"/>
      <c r="E64" s="26"/>
      <c r="F64" s="26"/>
      <c r="G64" s="26"/>
      <c r="H64" s="26">
        <v>201912</v>
      </c>
      <c r="I64" s="372">
        <v>14901559.1</v>
      </c>
      <c r="J64" s="372">
        <v>356730.72</v>
      </c>
      <c r="K64" s="372">
        <v>7325100.7800000003</v>
      </c>
      <c r="L64" s="372">
        <v>1675038.06</v>
      </c>
      <c r="M64" s="372">
        <v>2675205.89</v>
      </c>
      <c r="N64" s="372">
        <v>1585433.11</v>
      </c>
      <c r="O64" s="372">
        <v>139677.06</v>
      </c>
      <c r="P64" s="372">
        <v>1144373.44</v>
      </c>
      <c r="R64" s="26">
        <v>201912</v>
      </c>
      <c r="S64" s="12">
        <f t="shared" si="0"/>
        <v>356730.72</v>
      </c>
      <c r="T64" s="12">
        <f t="shared" si="1"/>
        <v>9000138.8399999999</v>
      </c>
      <c r="U64" s="12">
        <f t="shared" si="2"/>
        <v>5544689.5</v>
      </c>
      <c r="V64" s="10">
        <f t="shared" si="3"/>
        <v>37.208787770401827</v>
      </c>
      <c r="W64" s="10">
        <f t="shared" si="4"/>
        <v>2.3939154125154594</v>
      </c>
      <c r="X64" s="10">
        <f t="shared" si="5"/>
        <v>39.602703182917288</v>
      </c>
      <c r="AF64" s="12"/>
      <c r="AG64" s="12"/>
      <c r="AH64" s="12"/>
      <c r="AI64" s="12"/>
      <c r="AJ64" s="12"/>
      <c r="AO64" s="373">
        <v>201508</v>
      </c>
      <c r="AP64" s="374" t="s">
        <v>1521</v>
      </c>
      <c r="AQ64" s="374">
        <v>223908</v>
      </c>
      <c r="AS64" s="26">
        <v>201912</v>
      </c>
      <c r="AT64" s="374">
        <v>14758870</v>
      </c>
      <c r="AU64" s="374">
        <v>344064</v>
      </c>
      <c r="AV64" s="374">
        <v>7319719</v>
      </c>
      <c r="AW64" s="374">
        <v>1672283</v>
      </c>
      <c r="AX64" s="374">
        <v>2578774</v>
      </c>
      <c r="AY64" s="374">
        <v>1564291</v>
      </c>
      <c r="AZ64" s="374">
        <v>138615</v>
      </c>
      <c r="BA64" s="374">
        <v>1141124</v>
      </c>
      <c r="BB64" s="374"/>
      <c r="BC64" s="26">
        <v>201912</v>
      </c>
      <c r="BD64" s="12">
        <f t="shared" si="6"/>
        <v>344064</v>
      </c>
      <c r="BE64" s="12">
        <f t="shared" si="7"/>
        <v>8992002</v>
      </c>
      <c r="BF64" s="12">
        <f t="shared" si="8"/>
        <v>5422804</v>
      </c>
      <c r="BG64" s="10">
        <f t="shared" si="9"/>
        <v>36.742677454303752</v>
      </c>
      <c r="BH64" s="374"/>
      <c r="BL64" s="357">
        <v>43678</v>
      </c>
      <c r="BM64" t="s">
        <v>718</v>
      </c>
      <c r="BN64" s="12">
        <v>2369</v>
      </c>
      <c r="BO64" s="12">
        <v>3123.76</v>
      </c>
      <c r="BP64" s="12">
        <v>1222.33</v>
      </c>
      <c r="BQ64" s="12">
        <v>45265.279999999999</v>
      </c>
      <c r="BR64" s="12">
        <v>25938.66</v>
      </c>
      <c r="BS64" s="12">
        <v>293.42</v>
      </c>
      <c r="BT64" s="12">
        <v>1371.57</v>
      </c>
      <c r="BU64" s="12">
        <f t="shared" si="28"/>
        <v>79584.02</v>
      </c>
      <c r="BV64" s="26">
        <v>201908</v>
      </c>
      <c r="BW64" t="s">
        <v>718</v>
      </c>
      <c r="BX64" s="12">
        <f t="shared" si="29"/>
        <v>2369</v>
      </c>
      <c r="BY64" s="12">
        <f t="shared" si="30"/>
        <v>4346.09</v>
      </c>
      <c r="BZ64" s="12">
        <f t="shared" si="31"/>
        <v>72868.930000000008</v>
      </c>
      <c r="CA64" s="12">
        <f t="shared" si="32"/>
        <v>79584.02</v>
      </c>
      <c r="CC64" s="26">
        <v>201908</v>
      </c>
      <c r="CD64" s="372">
        <v>14885926.5</v>
      </c>
      <c r="CE64" s="372">
        <v>283477.81</v>
      </c>
      <c r="CF64" s="377">
        <v>7213010.4800000004</v>
      </c>
      <c r="CG64" s="377">
        <v>1613833.67</v>
      </c>
      <c r="CH64" s="372">
        <v>3029313.14</v>
      </c>
      <c r="CI64" s="372">
        <v>1525522.43</v>
      </c>
      <c r="CJ64" s="372">
        <v>141980.19</v>
      </c>
      <c r="CK64" s="372">
        <v>1078788.76</v>
      </c>
      <c r="CL64">
        <f t="shared" si="33"/>
        <v>18.283246453377107</v>
      </c>
      <c r="CM64" s="26">
        <v>201908</v>
      </c>
      <c r="CN64" s="12">
        <f t="shared" si="10"/>
        <v>283477.81</v>
      </c>
      <c r="CO64" s="12">
        <f t="shared" si="34"/>
        <v>8826844.1500000004</v>
      </c>
      <c r="CP64" s="12">
        <f t="shared" si="35"/>
        <v>5775604.5200000005</v>
      </c>
      <c r="CQ64" s="12">
        <f t="shared" si="36"/>
        <v>14885926.48</v>
      </c>
      <c r="CS64"/>
      <c r="CT64" s="378">
        <f t="shared" si="39"/>
        <v>0.83569151320874113</v>
      </c>
      <c r="CU64" s="378">
        <f t="shared" si="40"/>
        <v>4.9237189715193967E-2</v>
      </c>
      <c r="CV64" s="378">
        <f t="shared" si="41"/>
        <v>7.370859152380603E-2</v>
      </c>
      <c r="CW64" s="378">
        <f t="shared" si="42"/>
        <v>1.2616675838462705</v>
      </c>
      <c r="CX64" s="378">
        <f t="shared" si="43"/>
        <v>0.53462591063394793</v>
      </c>
      <c r="CZ64"/>
      <c r="DA64" s="379">
        <f t="shared" si="44"/>
        <v>0.80935082714234319</v>
      </c>
      <c r="DB64" s="379">
        <f t="shared" si="45"/>
        <v>6.991388875943845E-2</v>
      </c>
      <c r="DC64" s="379">
        <f t="shared" si="46"/>
        <v>9.2922292287461586E-2</v>
      </c>
      <c r="DD64" s="379">
        <f t="shared" si="47"/>
        <v>1.2562054716308728</v>
      </c>
      <c r="DE64" s="379">
        <f t="shared" si="48"/>
        <v>0.54426561967004972</v>
      </c>
      <c r="DG64"/>
      <c r="DH64" s="9">
        <f t="shared" si="49"/>
        <v>0.80935082714234319</v>
      </c>
      <c r="DI64" s="9">
        <f t="shared" si="50"/>
        <v>5.8972186603560843E-2</v>
      </c>
      <c r="DJ64" s="9">
        <f t="shared" si="51"/>
        <v>0.11881769699351979</v>
      </c>
      <c r="DK64" s="9">
        <f t="shared" si="52"/>
        <v>1.4721597913116371</v>
      </c>
      <c r="DL64" s="9">
        <f t="shared" si="53"/>
        <v>1.6971169673329549</v>
      </c>
      <c r="DM64" s="9">
        <f t="shared" si="54"/>
        <v>0.27367902522175802</v>
      </c>
      <c r="DN64" s="9">
        <f t="shared" si="55"/>
        <v>0.15560599648813545</v>
      </c>
      <c r="EO64" s="383"/>
      <c r="ER64" s="9"/>
      <c r="EX64" s="9"/>
      <c r="EY64" s="9"/>
      <c r="EZ64" s="9"/>
      <c r="FB64" s="9"/>
    </row>
    <row r="65" spans="1:158">
      <c r="A65" s="26">
        <v>201911</v>
      </c>
      <c r="B65" s="26" t="s">
        <v>1526</v>
      </c>
      <c r="C65" s="26">
        <v>139030.79999999999</v>
      </c>
      <c r="D65" s="26"/>
      <c r="E65" s="26"/>
      <c r="F65" s="26"/>
      <c r="G65" s="26"/>
      <c r="H65" s="26">
        <v>202001</v>
      </c>
      <c r="I65" s="372">
        <v>14694576.300000001</v>
      </c>
      <c r="J65" s="372">
        <v>343100.38</v>
      </c>
      <c r="K65" s="372">
        <v>7337245.1399999997</v>
      </c>
      <c r="L65" s="372">
        <v>1676828.14</v>
      </c>
      <c r="M65" s="372">
        <v>2569651.0499999998</v>
      </c>
      <c r="N65" s="372">
        <v>1491993.81</v>
      </c>
      <c r="O65" s="372">
        <v>136140.67000000001</v>
      </c>
      <c r="P65" s="372">
        <v>1139617.1000000001</v>
      </c>
      <c r="R65" s="26">
        <v>202001</v>
      </c>
      <c r="S65" s="12">
        <f t="shared" si="0"/>
        <v>343100.38</v>
      </c>
      <c r="T65" s="12">
        <f t="shared" si="1"/>
        <v>9014073.2799999993</v>
      </c>
      <c r="U65" s="12">
        <f t="shared" si="2"/>
        <v>5337402.6300000008</v>
      </c>
      <c r="V65" s="10">
        <f t="shared" si="3"/>
        <v>36.322262861025813</v>
      </c>
      <c r="W65" s="10">
        <f t="shared" si="4"/>
        <v>2.3348776650334586</v>
      </c>
      <c r="X65" s="10">
        <f t="shared" si="5"/>
        <v>38.657140526059273</v>
      </c>
      <c r="Y65">
        <f>+Y53+1</f>
        <v>2020</v>
      </c>
      <c r="Z65">
        <f>+Z53</f>
        <v>1</v>
      </c>
      <c r="AA65" s="12">
        <f>+AVERAGE(S65:S67)</f>
        <v>355523.52333333326</v>
      </c>
      <c r="AB65" s="12">
        <f>+AVERAGE(T65:T67)</f>
        <v>9030482.7699999996</v>
      </c>
      <c r="AC65" s="12">
        <f>+AVERAGE(U65:U67)</f>
        <v>5290802.6800000006</v>
      </c>
      <c r="AF65" s="12"/>
      <c r="AG65" s="12"/>
      <c r="AH65" s="12"/>
      <c r="AI65" s="12"/>
      <c r="AJ65" s="12"/>
      <c r="AO65" s="373">
        <v>201508</v>
      </c>
      <c r="AP65" s="374" t="s">
        <v>1524</v>
      </c>
      <c r="AQ65" s="374">
        <v>2269453</v>
      </c>
      <c r="AS65" s="26">
        <v>202001</v>
      </c>
      <c r="AT65" s="374">
        <v>14597983</v>
      </c>
      <c r="AU65" s="374">
        <v>343389</v>
      </c>
      <c r="AV65" s="374">
        <v>7319468</v>
      </c>
      <c r="AW65" s="374">
        <v>1668407</v>
      </c>
      <c r="AX65" s="374">
        <v>2529641</v>
      </c>
      <c r="AY65" s="374">
        <v>1463252</v>
      </c>
      <c r="AZ65" s="374">
        <v>134040</v>
      </c>
      <c r="BA65" s="374">
        <v>1139786</v>
      </c>
      <c r="BB65" s="374"/>
      <c r="BC65" s="26">
        <v>202001</v>
      </c>
      <c r="BD65" s="12">
        <f t="shared" si="6"/>
        <v>343389</v>
      </c>
      <c r="BE65" s="12">
        <f t="shared" si="7"/>
        <v>8987875</v>
      </c>
      <c r="BF65" s="12">
        <f t="shared" si="8"/>
        <v>5266719</v>
      </c>
      <c r="BG65" s="10">
        <f t="shared" si="9"/>
        <v>36.078402064175577</v>
      </c>
      <c r="BH65" s="374"/>
      <c r="BL65" s="357">
        <v>43709</v>
      </c>
      <c r="BM65" t="s">
        <v>718</v>
      </c>
      <c r="BN65" s="12">
        <v>10171.33</v>
      </c>
      <c r="BO65" s="12">
        <v>5298.33</v>
      </c>
      <c r="BP65" s="12">
        <v>2807.8</v>
      </c>
      <c r="BQ65" s="12">
        <v>61099.8</v>
      </c>
      <c r="BR65" s="12">
        <v>42017.85</v>
      </c>
      <c r="BS65" s="12">
        <v>706.04</v>
      </c>
      <c r="BT65" s="12">
        <v>6253.09</v>
      </c>
      <c r="BU65" s="12">
        <f t="shared" si="28"/>
        <v>128354.24000000001</v>
      </c>
      <c r="BV65" s="26">
        <v>201909</v>
      </c>
      <c r="BW65" t="s">
        <v>718</v>
      </c>
      <c r="BX65" s="12">
        <f t="shared" si="29"/>
        <v>10171.33</v>
      </c>
      <c r="BY65" s="12">
        <f t="shared" si="30"/>
        <v>8106.13</v>
      </c>
      <c r="BZ65" s="12">
        <f t="shared" si="31"/>
        <v>110076.77999999998</v>
      </c>
      <c r="CA65" s="12">
        <f t="shared" si="32"/>
        <v>128354.23999999999</v>
      </c>
      <c r="CC65" s="26">
        <v>201909</v>
      </c>
      <c r="CD65" s="372">
        <v>14862129.800000001</v>
      </c>
      <c r="CE65" s="372">
        <v>395746.14</v>
      </c>
      <c r="CF65" s="377">
        <v>7250508.8600000003</v>
      </c>
      <c r="CG65" s="377">
        <v>1635119.48</v>
      </c>
      <c r="CH65" s="372">
        <v>2888310.24</v>
      </c>
      <c r="CI65" s="372">
        <v>1471612.57</v>
      </c>
      <c r="CJ65" s="372">
        <v>139380.71</v>
      </c>
      <c r="CK65" s="372">
        <v>1081451.81</v>
      </c>
      <c r="CL65">
        <f t="shared" si="33"/>
        <v>18.401844162660534</v>
      </c>
      <c r="CM65" s="26">
        <v>201909</v>
      </c>
      <c r="CN65" s="12">
        <f t="shared" si="10"/>
        <v>395746.14</v>
      </c>
      <c r="CO65" s="12">
        <f t="shared" si="34"/>
        <v>8885628.3399999999</v>
      </c>
      <c r="CP65" s="12">
        <f t="shared" si="35"/>
        <v>5580755.3300000001</v>
      </c>
      <c r="CQ65" s="12">
        <f t="shared" si="36"/>
        <v>14862129.810000001</v>
      </c>
      <c r="CS65"/>
      <c r="CT65" s="378">
        <f t="shared" si="39"/>
        <v>2.5701653084980185</v>
      </c>
      <c r="CU65" s="378">
        <f t="shared" si="40"/>
        <v>9.1227425791702649E-2</v>
      </c>
      <c r="CV65" s="378">
        <f t="shared" si="41"/>
        <v>0.19692622078104102</v>
      </c>
      <c r="CW65" s="378">
        <f t="shared" si="42"/>
        <v>1.9724351542213192</v>
      </c>
      <c r="CX65" s="378">
        <f t="shared" si="43"/>
        <v>0.86363288196848276</v>
      </c>
      <c r="CZ65"/>
      <c r="DA65" s="379">
        <f t="shared" si="44"/>
        <v>1.0083762282558206</v>
      </c>
      <c r="DB65" s="379">
        <f t="shared" si="45"/>
        <v>0.12573595892713199</v>
      </c>
      <c r="DC65" s="379">
        <f t="shared" si="46"/>
        <v>0.16337063042412658</v>
      </c>
      <c r="DD65" s="379">
        <f t="shared" si="47"/>
        <v>2.0877774263578046</v>
      </c>
      <c r="DE65" s="379">
        <f t="shared" si="48"/>
        <v>0.88598869531741764</v>
      </c>
      <c r="DG65"/>
      <c r="DH65" s="9">
        <f t="shared" si="49"/>
        <v>1.0083762282558206</v>
      </c>
      <c r="DI65" s="9">
        <f t="shared" si="50"/>
        <v>0.10669733875754481</v>
      </c>
      <c r="DJ65" s="9">
        <f t="shared" si="51"/>
        <v>0.21015773110353991</v>
      </c>
      <c r="DK65" s="9">
        <f t="shared" si="52"/>
        <v>2.3717871110687887</v>
      </c>
      <c r="DL65" s="9">
        <f t="shared" si="53"/>
        <v>2.8893080194334027</v>
      </c>
      <c r="DM65" s="9">
        <f t="shared" si="54"/>
        <v>0.46563114795440491</v>
      </c>
      <c r="DN65" s="9">
        <f t="shared" si="55"/>
        <v>0.44761680134411164</v>
      </c>
      <c r="EO65"/>
      <c r="ER65" s="9"/>
      <c r="EX65" s="9"/>
      <c r="EY65" s="9"/>
      <c r="EZ65" s="9"/>
      <c r="FB65" s="9"/>
    </row>
    <row r="66" spans="1:158">
      <c r="A66" s="26">
        <v>201912</v>
      </c>
      <c r="B66" s="26" t="s">
        <v>1526</v>
      </c>
      <c r="C66" s="26">
        <v>139677.06</v>
      </c>
      <c r="D66" s="26"/>
      <c r="E66" s="26"/>
      <c r="F66" s="26"/>
      <c r="G66" s="26"/>
      <c r="H66" s="26">
        <v>202002</v>
      </c>
      <c r="I66" s="372">
        <v>14788240.300000001</v>
      </c>
      <c r="J66" s="372">
        <v>360957.55</v>
      </c>
      <c r="K66" s="372">
        <v>7361296.4500000002</v>
      </c>
      <c r="L66" s="372">
        <v>1686381.85</v>
      </c>
      <c r="M66" s="372">
        <v>2590933.15</v>
      </c>
      <c r="N66" s="372">
        <v>1502401.75</v>
      </c>
      <c r="O66" s="372">
        <v>134650.25</v>
      </c>
      <c r="P66" s="372">
        <v>1151619.25</v>
      </c>
      <c r="R66" s="26">
        <v>202002</v>
      </c>
      <c r="S66" s="12">
        <f t="shared" si="0"/>
        <v>360957.55</v>
      </c>
      <c r="T66" s="12">
        <f t="shared" si="1"/>
        <v>9047678.3000000007</v>
      </c>
      <c r="U66" s="12">
        <f t="shared" si="2"/>
        <v>5379604.4000000004</v>
      </c>
      <c r="V66" s="10">
        <f t="shared" si="3"/>
        <v>36.377583071868258</v>
      </c>
      <c r="W66" s="10">
        <f t="shared" si="4"/>
        <v>2.4408417950849768</v>
      </c>
      <c r="X66" s="10">
        <f t="shared" si="5"/>
        <v>38.818424866953237</v>
      </c>
      <c r="AF66" s="12"/>
      <c r="AG66" s="12"/>
      <c r="AH66" s="12"/>
      <c r="AI66" s="12"/>
      <c r="AJ66" s="12"/>
      <c r="AO66" s="373">
        <v>201508</v>
      </c>
      <c r="AP66" s="374" t="s">
        <v>1525</v>
      </c>
      <c r="AQ66" s="374">
        <v>1362244</v>
      </c>
      <c r="AS66" s="26">
        <v>202002</v>
      </c>
      <c r="AT66" s="374">
        <v>14812757</v>
      </c>
      <c r="AU66" s="374">
        <v>370062</v>
      </c>
      <c r="AV66" s="374">
        <v>7363190</v>
      </c>
      <c r="AW66" s="374">
        <v>1688450</v>
      </c>
      <c r="AX66" s="374">
        <v>2589489</v>
      </c>
      <c r="AY66" s="374">
        <v>1512936</v>
      </c>
      <c r="AZ66" s="374">
        <v>133883</v>
      </c>
      <c r="BA66" s="374">
        <v>1154747</v>
      </c>
      <c r="BB66" s="374"/>
      <c r="BC66" s="26">
        <v>202002</v>
      </c>
      <c r="BD66" s="12">
        <f t="shared" si="6"/>
        <v>370062</v>
      </c>
      <c r="BE66" s="12">
        <f t="shared" si="7"/>
        <v>9051640</v>
      </c>
      <c r="BF66" s="12">
        <f t="shared" si="8"/>
        <v>5391055</v>
      </c>
      <c r="BG66" s="10">
        <f t="shared" si="9"/>
        <v>36.394676561561091</v>
      </c>
      <c r="BH66" s="374"/>
      <c r="BL66" s="357">
        <v>43739</v>
      </c>
      <c r="BM66" t="s">
        <v>718</v>
      </c>
      <c r="BN66" s="12">
        <v>4445.5200000000004</v>
      </c>
      <c r="BO66" s="12">
        <v>5105.3500000000004</v>
      </c>
      <c r="BP66" s="12">
        <v>2092.52</v>
      </c>
      <c r="BQ66" s="12">
        <v>51161.65</v>
      </c>
      <c r="BR66" s="12">
        <v>36088.21</v>
      </c>
      <c r="BS66" s="12">
        <v>608.6</v>
      </c>
      <c r="BT66" s="12">
        <v>2571.34</v>
      </c>
      <c r="BU66" s="12">
        <f t="shared" si="28"/>
        <v>102073.19</v>
      </c>
      <c r="BV66" s="26">
        <v>201910</v>
      </c>
      <c r="BW66" t="s">
        <v>718</v>
      </c>
      <c r="BX66" s="12">
        <f t="shared" si="29"/>
        <v>4445.5200000000004</v>
      </c>
      <c r="BY66" s="12">
        <f t="shared" si="30"/>
        <v>7197.8700000000008</v>
      </c>
      <c r="BZ66" s="12">
        <f t="shared" si="31"/>
        <v>90429.8</v>
      </c>
      <c r="CA66" s="12">
        <f t="shared" si="32"/>
        <v>102073.19</v>
      </c>
      <c r="CC66" s="26">
        <v>201910</v>
      </c>
      <c r="CD66" s="372">
        <v>14953729.699999999</v>
      </c>
      <c r="CE66" s="372">
        <v>446963.04</v>
      </c>
      <c r="CF66" s="377">
        <v>7293161</v>
      </c>
      <c r="CG66" s="377">
        <v>1663935.91</v>
      </c>
      <c r="CH66" s="372">
        <v>2755832.22</v>
      </c>
      <c r="CI66" s="372">
        <v>1533705.87</v>
      </c>
      <c r="CJ66" s="372">
        <v>138476.65</v>
      </c>
      <c r="CK66" s="372">
        <v>1121655</v>
      </c>
      <c r="CL66">
        <f t="shared" si="33"/>
        <v>18.576732246162557</v>
      </c>
      <c r="CM66" s="26">
        <v>201910</v>
      </c>
      <c r="CN66" s="12">
        <f t="shared" si="10"/>
        <v>446963.04</v>
      </c>
      <c r="CO66" s="12">
        <f t="shared" si="34"/>
        <v>8957096.9100000001</v>
      </c>
      <c r="CP66" s="12">
        <f t="shared" si="35"/>
        <v>5549669.7400000002</v>
      </c>
      <c r="CQ66" s="12">
        <f t="shared" si="36"/>
        <v>14953729.689999999</v>
      </c>
      <c r="CS66"/>
      <c r="CT66" s="378">
        <f t="shared" si="39"/>
        <v>0.99460572847365658</v>
      </c>
      <c r="CU66" s="378">
        <f t="shared" si="40"/>
        <v>8.0359407432156513E-2</v>
      </c>
      <c r="CV66" s="378">
        <f t="shared" si="41"/>
        <v>0.12381237531349427</v>
      </c>
      <c r="CW66" s="378">
        <f t="shared" si="42"/>
        <v>1.6294627290740369</v>
      </c>
      <c r="CX66" s="378">
        <f t="shared" si="43"/>
        <v>0.68259352092113423</v>
      </c>
      <c r="CZ66"/>
      <c r="DA66" s="379">
        <f t="shared" si="44"/>
        <v>1.2788417583699985</v>
      </c>
      <c r="DB66" s="379">
        <f t="shared" si="45"/>
        <v>0.10139155678734306</v>
      </c>
      <c r="DC66" s="379">
        <f t="shared" si="46"/>
        <v>0.15735427122622714</v>
      </c>
      <c r="DD66" s="379">
        <f t="shared" si="47"/>
        <v>1.5800129396528737</v>
      </c>
      <c r="DE66" s="379">
        <f t="shared" si="48"/>
        <v>0.68533531182213048</v>
      </c>
      <c r="DG66"/>
      <c r="DH66" s="9">
        <f t="shared" si="49"/>
        <v>1.2788417583699985</v>
      </c>
      <c r="DI66" s="9">
        <f t="shared" si="50"/>
        <v>8.7747548696648817E-2</v>
      </c>
      <c r="DJ66" s="9">
        <f t="shared" si="51"/>
        <v>0.16119430946111382</v>
      </c>
      <c r="DK66" s="9">
        <f t="shared" si="52"/>
        <v>1.9527738158166972</v>
      </c>
      <c r="DL66" s="9">
        <f t="shared" si="53"/>
        <v>2.0728022642307544</v>
      </c>
      <c r="DM66" s="9">
        <f t="shared" si="54"/>
        <v>0.31045667265925342</v>
      </c>
      <c r="DN66" s="9">
        <f t="shared" si="55"/>
        <v>0.14707998448720863</v>
      </c>
      <c r="EO66"/>
      <c r="ER66" s="9"/>
      <c r="EW66" s="9"/>
      <c r="EX66" s="9"/>
      <c r="EY66" s="9"/>
      <c r="EZ66" s="9"/>
      <c r="FB66" s="9"/>
    </row>
    <row r="67" spans="1:158">
      <c r="A67" s="26">
        <v>202001</v>
      </c>
      <c r="B67" s="26" t="s">
        <v>1526</v>
      </c>
      <c r="C67" s="26">
        <v>136140.67000000001</v>
      </c>
      <c r="D67" s="26"/>
      <c r="E67" s="26"/>
      <c r="F67" s="26"/>
      <c r="G67" s="26"/>
      <c r="H67" s="26">
        <v>202003</v>
      </c>
      <c r="I67" s="372">
        <v>14547610.4</v>
      </c>
      <c r="J67" s="372">
        <v>362512.64000000001</v>
      </c>
      <c r="K67" s="372">
        <v>7358829.5499999998</v>
      </c>
      <c r="L67" s="372">
        <v>1670867.18</v>
      </c>
      <c r="M67" s="372">
        <v>2482836.23</v>
      </c>
      <c r="N67" s="372">
        <v>1397325.05</v>
      </c>
      <c r="O67" s="372">
        <v>129778</v>
      </c>
      <c r="P67" s="372">
        <v>1145461.73</v>
      </c>
      <c r="R67" s="26">
        <v>202003</v>
      </c>
      <c r="S67" s="12">
        <f t="shared" si="0"/>
        <v>362512.64000000001</v>
      </c>
      <c r="T67" s="12">
        <f t="shared" si="1"/>
        <v>9029696.7300000004</v>
      </c>
      <c r="U67" s="12">
        <f t="shared" si="2"/>
        <v>5155401.01</v>
      </c>
      <c r="V67" s="10">
        <f t="shared" si="3"/>
        <v>35.438129481388913</v>
      </c>
      <c r="W67" s="10">
        <f t="shared" si="4"/>
        <v>2.4919050622911927</v>
      </c>
      <c r="X67" s="10">
        <f t="shared" si="5"/>
        <v>37.930034543680108</v>
      </c>
      <c r="AF67" s="12"/>
      <c r="AG67" s="12"/>
      <c r="AH67" s="12"/>
      <c r="AI67" s="12"/>
      <c r="AJ67" s="12"/>
      <c r="AO67" s="373">
        <v>201508</v>
      </c>
      <c r="AP67" s="374" t="s">
        <v>1566</v>
      </c>
      <c r="AQ67" s="374">
        <v>231098</v>
      </c>
      <c r="AS67" s="26">
        <v>202003</v>
      </c>
      <c r="AT67" s="374">
        <v>14029069</v>
      </c>
      <c r="AU67" s="374">
        <v>336817</v>
      </c>
      <c r="AV67" s="374">
        <v>7304125</v>
      </c>
      <c r="AW67" s="374">
        <v>1641939</v>
      </c>
      <c r="AX67" s="374">
        <v>2265491</v>
      </c>
      <c r="AY67" s="374">
        <v>1244680</v>
      </c>
      <c r="AZ67" s="374">
        <v>121025</v>
      </c>
      <c r="BA67" s="374">
        <v>1114992</v>
      </c>
      <c r="BB67" s="374"/>
      <c r="BC67" s="26">
        <v>202003</v>
      </c>
      <c r="BD67" s="12">
        <f t="shared" si="6"/>
        <v>336817</v>
      </c>
      <c r="BE67" s="12">
        <f t="shared" si="7"/>
        <v>8946064</v>
      </c>
      <c r="BF67" s="12">
        <f t="shared" si="8"/>
        <v>4746188</v>
      </c>
      <c r="BG67" s="10">
        <f t="shared" si="9"/>
        <v>33.831097416371684</v>
      </c>
      <c r="BH67" s="374"/>
      <c r="BL67" s="357">
        <v>43770</v>
      </c>
      <c r="BM67" t="s">
        <v>718</v>
      </c>
      <c r="BN67" s="12">
        <v>2719.15</v>
      </c>
      <c r="BO67" s="12">
        <v>4345.8500000000004</v>
      </c>
      <c r="BP67" s="12">
        <v>1775.9</v>
      </c>
      <c r="BQ67" s="12">
        <v>50765.55</v>
      </c>
      <c r="BR67" s="12">
        <v>32913.1</v>
      </c>
      <c r="BS67" s="12">
        <v>564.45000000000005</v>
      </c>
      <c r="BT67" s="12">
        <v>2298.6</v>
      </c>
      <c r="BU67" s="12">
        <f t="shared" si="28"/>
        <v>95382.6</v>
      </c>
      <c r="BV67" s="26">
        <v>201911</v>
      </c>
      <c r="BW67" t="s">
        <v>718</v>
      </c>
      <c r="BX67" s="12">
        <f t="shared" si="29"/>
        <v>2719.15</v>
      </c>
      <c r="BY67" s="12">
        <f t="shared" si="30"/>
        <v>6121.75</v>
      </c>
      <c r="BZ67" s="12">
        <f t="shared" si="31"/>
        <v>86541.7</v>
      </c>
      <c r="CA67" s="12">
        <f t="shared" si="32"/>
        <v>95382.599999999991</v>
      </c>
      <c r="CC67" s="26">
        <v>201911</v>
      </c>
      <c r="CD67" s="372">
        <v>14904395.9</v>
      </c>
      <c r="CE67" s="372">
        <v>381040.25</v>
      </c>
      <c r="CF67" s="377">
        <v>7311116.2000000002</v>
      </c>
      <c r="CG67" s="377">
        <v>1672594.25</v>
      </c>
      <c r="CH67" s="372">
        <v>2706614.65</v>
      </c>
      <c r="CI67" s="372">
        <v>1556821.55</v>
      </c>
      <c r="CJ67" s="372">
        <v>139030.79999999999</v>
      </c>
      <c r="CK67" s="372">
        <v>1137178.2</v>
      </c>
      <c r="CL67">
        <f t="shared" si="33"/>
        <v>18.618078346458731</v>
      </c>
      <c r="CM67" s="26">
        <v>201911</v>
      </c>
      <c r="CN67" s="12">
        <f t="shared" si="10"/>
        <v>381040.25</v>
      </c>
      <c r="CO67" s="12">
        <f t="shared" si="34"/>
        <v>8983710.4499999993</v>
      </c>
      <c r="CP67" s="12">
        <f t="shared" si="35"/>
        <v>5539645.2000000002</v>
      </c>
      <c r="CQ67" s="12">
        <f t="shared" si="36"/>
        <v>14904395.899999999</v>
      </c>
      <c r="CS67"/>
      <c r="CT67" s="378">
        <f t="shared" si="39"/>
        <v>0.71361227586849418</v>
      </c>
      <c r="CU67" s="378">
        <f t="shared" si="40"/>
        <v>6.8142779468142817E-2</v>
      </c>
      <c r="CV67" s="378">
        <f t="shared" si="41"/>
        <v>9.4406143668085044E-2</v>
      </c>
      <c r="CW67" s="378">
        <f t="shared" si="42"/>
        <v>1.5622245987883845</v>
      </c>
      <c r="CX67" s="378">
        <f t="shared" si="43"/>
        <v>0.63996287162500831</v>
      </c>
      <c r="CZ67"/>
      <c r="DA67" s="379">
        <f t="shared" si="44"/>
        <v>1.1747184188547009</v>
      </c>
      <c r="DB67" s="379">
        <f t="shared" si="45"/>
        <v>7.4451976577228171E-2</v>
      </c>
      <c r="DC67" s="379">
        <f t="shared" si="46"/>
        <v>0.11922047214775296</v>
      </c>
      <c r="DD67" s="379">
        <f t="shared" si="47"/>
        <v>1.3509953669957058</v>
      </c>
      <c r="DE67" s="379">
        <f t="shared" si="48"/>
        <v>0.57704485694720453</v>
      </c>
      <c r="DG67"/>
      <c r="DH67" s="9">
        <f t="shared" si="49"/>
        <v>1.1747184188547009</v>
      </c>
      <c r="DI67" s="9">
        <f t="shared" si="50"/>
        <v>6.3675639569235679E-2</v>
      </c>
      <c r="DJ67" s="9">
        <f t="shared" si="51"/>
        <v>0.12155667759828781</v>
      </c>
      <c r="DK67" s="9">
        <f t="shared" si="52"/>
        <v>1.6811517664696007</v>
      </c>
      <c r="DL67" s="9">
        <f t="shared" si="53"/>
        <v>1.7682052255764316</v>
      </c>
      <c r="DM67" s="9">
        <f t="shared" si="54"/>
        <v>0.30680252145567749</v>
      </c>
      <c r="DN67" s="9">
        <f t="shared" si="55"/>
        <v>0.12167837899108513</v>
      </c>
      <c r="EO67"/>
      <c r="ER67" s="9"/>
      <c r="EW67" s="9"/>
      <c r="EX67" s="9"/>
      <c r="EY67" s="9"/>
      <c r="EZ67" s="9"/>
      <c r="FB67" s="9"/>
    </row>
    <row r="68" spans="1:158">
      <c r="A68" s="26">
        <v>202002</v>
      </c>
      <c r="B68" s="26" t="s">
        <v>1526</v>
      </c>
      <c r="C68" s="26">
        <v>134650.25</v>
      </c>
      <c r="D68" s="26"/>
      <c r="E68" s="26"/>
      <c r="F68" s="26"/>
      <c r="G68" s="26"/>
      <c r="H68" s="26">
        <v>202004</v>
      </c>
      <c r="I68" s="372">
        <v>14043392.199999999</v>
      </c>
      <c r="J68" s="372">
        <v>363928.5</v>
      </c>
      <c r="K68" s="372">
        <v>7299437.5999999996</v>
      </c>
      <c r="L68" s="372">
        <v>1647547.7</v>
      </c>
      <c r="M68" s="372">
        <v>2272490.35</v>
      </c>
      <c r="N68" s="372">
        <v>1218686.3</v>
      </c>
      <c r="O68" s="372">
        <v>121631.05</v>
      </c>
      <c r="P68" s="372">
        <v>1119670.7</v>
      </c>
      <c r="R68" s="26">
        <v>202004</v>
      </c>
      <c r="S68" s="12">
        <f t="shared" si="0"/>
        <v>363928.5</v>
      </c>
      <c r="T68" s="12">
        <f t="shared" si="1"/>
        <v>8946985.2999999989</v>
      </c>
      <c r="U68" s="12">
        <f t="shared" si="2"/>
        <v>4732478.4000000004</v>
      </c>
      <c r="V68" s="10">
        <f t="shared" si="3"/>
        <v>33.698969113744475</v>
      </c>
      <c r="W68" s="10">
        <f t="shared" si="4"/>
        <v>2.5914572121684394</v>
      </c>
      <c r="X68" s="10">
        <f t="shared" si="5"/>
        <v>36.290426325912918</v>
      </c>
      <c r="Y68">
        <f>+Y56+1</f>
        <v>2020</v>
      </c>
      <c r="Z68">
        <f>+Z56</f>
        <v>2</v>
      </c>
      <c r="AA68" s="12">
        <f>+AVERAGE(S68:S70)</f>
        <v>372334.85000000003</v>
      </c>
      <c r="AB68" s="12">
        <f>+AVERAGE(T68:T70)</f>
        <v>8952046.2300000004</v>
      </c>
      <c r="AC68" s="12">
        <f>+AVERAGE(U68:U70)</f>
        <v>4789083.91</v>
      </c>
      <c r="AF68" s="12"/>
      <c r="AG68" s="12"/>
      <c r="AH68" s="12"/>
      <c r="AI68" s="12"/>
      <c r="AJ68" s="12"/>
      <c r="AO68" s="373">
        <v>201508</v>
      </c>
      <c r="AP68" s="374" t="s">
        <v>1567</v>
      </c>
      <c r="AQ68" s="374">
        <v>963668</v>
      </c>
      <c r="AS68" s="26">
        <v>202004</v>
      </c>
      <c r="AT68" s="374">
        <v>13980803</v>
      </c>
      <c r="AU68" s="374">
        <v>378779</v>
      </c>
      <c r="AV68" s="374">
        <v>7279583</v>
      </c>
      <c r="AW68" s="374">
        <v>1645637</v>
      </c>
      <c r="AX68" s="374">
        <v>2257742</v>
      </c>
      <c r="AY68" s="374">
        <v>1197388</v>
      </c>
      <c r="AZ68" s="374">
        <v>116986</v>
      </c>
      <c r="BA68" s="374">
        <v>1104688</v>
      </c>
      <c r="BB68" s="374"/>
      <c r="BC68" s="26">
        <v>202004</v>
      </c>
      <c r="BD68" s="12">
        <f t="shared" si="6"/>
        <v>378779</v>
      </c>
      <c r="BE68" s="12">
        <f t="shared" si="7"/>
        <v>8925220</v>
      </c>
      <c r="BF68" s="12">
        <f t="shared" si="8"/>
        <v>4676804</v>
      </c>
      <c r="BG68" s="10">
        <f t="shared" si="9"/>
        <v>33.451612185651996</v>
      </c>
      <c r="BH68" s="374"/>
      <c r="BL68" s="357">
        <v>43800</v>
      </c>
      <c r="BM68" t="s">
        <v>718</v>
      </c>
      <c r="BN68" s="12">
        <v>2901.38</v>
      </c>
      <c r="BO68" s="12">
        <v>3633.39</v>
      </c>
      <c r="BP68" s="12">
        <v>1629.72</v>
      </c>
      <c r="BQ68" s="12">
        <v>53497.94</v>
      </c>
      <c r="BR68" s="12">
        <v>36426</v>
      </c>
      <c r="BS68" s="12">
        <v>616.16</v>
      </c>
      <c r="BT68" s="12">
        <v>1646.55</v>
      </c>
      <c r="BU68" s="12">
        <f t="shared" si="28"/>
        <v>100351.14</v>
      </c>
      <c r="BV68" s="26">
        <v>201912</v>
      </c>
      <c r="BW68" t="s">
        <v>718</v>
      </c>
      <c r="BX68" s="12">
        <f t="shared" si="29"/>
        <v>2901.38</v>
      </c>
      <c r="BY68" s="12">
        <f t="shared" si="30"/>
        <v>5263.11</v>
      </c>
      <c r="BZ68" s="12">
        <f t="shared" si="31"/>
        <v>92186.650000000009</v>
      </c>
      <c r="CA68" s="12">
        <f t="shared" si="32"/>
        <v>100351.14000000001</v>
      </c>
      <c r="CC68" s="26">
        <v>201912</v>
      </c>
      <c r="CD68" s="372">
        <v>14901559.1</v>
      </c>
      <c r="CE68" s="372">
        <v>356730.72</v>
      </c>
      <c r="CF68" s="377">
        <v>7325100.7800000003</v>
      </c>
      <c r="CG68" s="377">
        <v>1675038.06</v>
      </c>
      <c r="CH68" s="372">
        <v>2675205.89</v>
      </c>
      <c r="CI68" s="372">
        <v>1585433.11</v>
      </c>
      <c r="CJ68" s="372">
        <v>139677.06</v>
      </c>
      <c r="CK68" s="372">
        <v>1144373.44</v>
      </c>
      <c r="CL68">
        <f t="shared" si="33"/>
        <v>18.61124689049797</v>
      </c>
      <c r="CM68" s="26">
        <v>201912</v>
      </c>
      <c r="CN68" s="12">
        <f t="shared" si="10"/>
        <v>356730.72</v>
      </c>
      <c r="CO68" s="12">
        <f t="shared" si="34"/>
        <v>9000138.8399999999</v>
      </c>
      <c r="CP68" s="12">
        <f t="shared" si="35"/>
        <v>5544689.5</v>
      </c>
      <c r="CQ68" s="12">
        <f t="shared" si="36"/>
        <v>14901559.060000001</v>
      </c>
      <c r="CS68"/>
      <c r="CT68" s="378">
        <f t="shared" si="39"/>
        <v>0.81332496399525112</v>
      </c>
      <c r="CU68" s="378">
        <f t="shared" si="40"/>
        <v>5.8478097877876736E-2</v>
      </c>
      <c r="CV68" s="378">
        <f t="shared" si="41"/>
        <v>8.7256640136383387E-2</v>
      </c>
      <c r="CW68" s="378">
        <f t="shared" si="42"/>
        <v>1.6626115853737169</v>
      </c>
      <c r="CX68" s="378">
        <f t="shared" si="43"/>
        <v>0.67342711991372006</v>
      </c>
      <c r="CZ68"/>
      <c r="DA68" s="379">
        <f t="shared" si="44"/>
        <v>1.2712670218028883</v>
      </c>
      <c r="DB68" s="379">
        <f t="shared" si="45"/>
        <v>9.4912758034741626E-2</v>
      </c>
      <c r="DC68" s="379">
        <f t="shared" si="46"/>
        <v>0.13976127289306786</v>
      </c>
      <c r="DD68" s="379">
        <f t="shared" si="47"/>
        <v>1.7478040925465708</v>
      </c>
      <c r="DE68" s="379">
        <f t="shared" si="48"/>
        <v>0.73809451452122077</v>
      </c>
      <c r="DG68"/>
      <c r="DH68" s="9">
        <f t="shared" si="49"/>
        <v>1.2712670218028883</v>
      </c>
      <c r="DI68" s="9">
        <f t="shared" si="50"/>
        <v>8.1125982815488315E-2</v>
      </c>
      <c r="DJ68" s="9">
        <f t="shared" si="51"/>
        <v>0.15520363758182304</v>
      </c>
      <c r="DK68" s="9">
        <f t="shared" si="52"/>
        <v>2.2067396838753224</v>
      </c>
      <c r="DL68" s="9">
        <f t="shared" si="53"/>
        <v>2.24354340625572</v>
      </c>
      <c r="DM68" s="9">
        <f t="shared" si="54"/>
        <v>0.373554540738472</v>
      </c>
      <c r="DN68" s="9">
        <f t="shared" si="55"/>
        <v>0.15587831189091561</v>
      </c>
      <c r="EO68"/>
      <c r="ER68" s="9"/>
      <c r="EW68" s="9"/>
      <c r="EX68" s="9"/>
      <c r="EY68" s="9"/>
      <c r="EZ68" s="9"/>
      <c r="FB68" s="9"/>
    </row>
    <row r="69" spans="1:158">
      <c r="A69" s="26">
        <v>202003</v>
      </c>
      <c r="B69" s="26" t="s">
        <v>1526</v>
      </c>
      <c r="C69" s="26">
        <v>129778</v>
      </c>
      <c r="D69" s="26"/>
      <c r="E69" s="26"/>
      <c r="F69" s="26"/>
      <c r="G69" s="26"/>
      <c r="H69" s="26">
        <v>202005</v>
      </c>
      <c r="I69" s="372">
        <v>14106235.4</v>
      </c>
      <c r="J69" s="372">
        <v>396178.5</v>
      </c>
      <c r="K69" s="372">
        <v>7295720.9000000004</v>
      </c>
      <c r="L69" s="372">
        <v>1651388.4</v>
      </c>
      <c r="M69" s="372">
        <v>2315573.85</v>
      </c>
      <c r="N69" s="372">
        <v>1219985.1499999999</v>
      </c>
      <c r="O69" s="372">
        <v>116441.3</v>
      </c>
      <c r="P69" s="372">
        <v>1110947.25</v>
      </c>
      <c r="R69" s="26">
        <v>202005</v>
      </c>
      <c r="S69" s="12">
        <f t="shared" si="0"/>
        <v>396178.5</v>
      </c>
      <c r="T69" s="12">
        <f t="shared" si="1"/>
        <v>8947109.3000000007</v>
      </c>
      <c r="U69" s="12">
        <f t="shared" si="2"/>
        <v>4762947.55</v>
      </c>
      <c r="V69" s="10">
        <f t="shared" si="3"/>
        <v>33.764838136757589</v>
      </c>
      <c r="W69" s="10">
        <f t="shared" si="4"/>
        <v>2.8085345860597224</v>
      </c>
      <c r="X69" s="10">
        <f t="shared" si="5"/>
        <v>36.573372722817311</v>
      </c>
      <c r="AF69" s="12"/>
      <c r="AG69" s="12"/>
      <c r="AH69" s="12"/>
      <c r="AI69" s="12"/>
      <c r="AJ69" s="12"/>
      <c r="AO69" s="373">
        <v>201509</v>
      </c>
      <c r="AP69" s="374" t="s">
        <v>1520</v>
      </c>
      <c r="AQ69" s="374">
        <v>12663034</v>
      </c>
      <c r="AS69" s="26">
        <v>202005</v>
      </c>
      <c r="AT69" s="374">
        <v>14131474</v>
      </c>
      <c r="AU69" s="374">
        <v>397742</v>
      </c>
      <c r="AV69" s="374">
        <v>7296340</v>
      </c>
      <c r="AW69" s="374">
        <v>1651870</v>
      </c>
      <c r="AX69" s="374">
        <v>2331147</v>
      </c>
      <c r="AY69" s="374">
        <v>1231238</v>
      </c>
      <c r="AZ69" s="374">
        <v>115138</v>
      </c>
      <c r="BA69" s="374">
        <v>1107999</v>
      </c>
      <c r="BB69" s="374"/>
      <c r="BC69" s="26">
        <v>202005</v>
      </c>
      <c r="BD69" s="12">
        <f t="shared" si="6"/>
        <v>397742</v>
      </c>
      <c r="BE69" s="12">
        <f t="shared" si="7"/>
        <v>8948210</v>
      </c>
      <c r="BF69" s="12">
        <f t="shared" si="8"/>
        <v>4785522</v>
      </c>
      <c r="BG69" s="10">
        <f t="shared" si="9"/>
        <v>33.864280541435384</v>
      </c>
      <c r="BH69" s="374"/>
      <c r="BL69" s="357">
        <v>43831</v>
      </c>
      <c r="BM69" t="s">
        <v>718</v>
      </c>
      <c r="BN69" s="12">
        <v>3663.61</v>
      </c>
      <c r="BO69" s="12">
        <v>6604.9</v>
      </c>
      <c r="BP69" s="12">
        <v>2070.66</v>
      </c>
      <c r="BQ69" s="12">
        <v>51779.61</v>
      </c>
      <c r="BR69" s="12">
        <v>28289.71</v>
      </c>
      <c r="BS69" s="12">
        <v>430.09</v>
      </c>
      <c r="BT69" s="12">
        <v>1990.47</v>
      </c>
      <c r="BU69" s="12">
        <f t="shared" si="28"/>
        <v>94829.049999999988</v>
      </c>
      <c r="BV69" s="26">
        <v>202001</v>
      </c>
      <c r="BW69" t="s">
        <v>718</v>
      </c>
      <c r="BX69" s="12">
        <f t="shared" si="29"/>
        <v>3663.61</v>
      </c>
      <c r="BY69" s="12">
        <f t="shared" si="30"/>
        <v>8675.56</v>
      </c>
      <c r="BZ69" s="12">
        <f t="shared" si="31"/>
        <v>82489.88</v>
      </c>
      <c r="CA69" s="12">
        <f t="shared" si="32"/>
        <v>94829.05</v>
      </c>
      <c r="CC69" s="26">
        <v>202001</v>
      </c>
      <c r="CD69" s="372">
        <v>14694576.300000001</v>
      </c>
      <c r="CE69" s="372">
        <v>343100.38</v>
      </c>
      <c r="CF69" s="377">
        <v>7337245.1399999997</v>
      </c>
      <c r="CG69" s="377">
        <v>1676828.14</v>
      </c>
      <c r="CH69" s="372">
        <v>2569651.0499999998</v>
      </c>
      <c r="CI69" s="372">
        <v>1491993.81</v>
      </c>
      <c r="CJ69" s="372">
        <v>136140.67000000001</v>
      </c>
      <c r="CK69" s="372">
        <v>1139617.1000000001</v>
      </c>
      <c r="CL69">
        <f t="shared" si="33"/>
        <v>18.602335347333675</v>
      </c>
      <c r="CM69" s="26">
        <v>202001</v>
      </c>
      <c r="CN69" s="12">
        <f t="shared" si="10"/>
        <v>343100.38</v>
      </c>
      <c r="CO69" s="12">
        <f t="shared" si="34"/>
        <v>9014073.2799999993</v>
      </c>
      <c r="CP69" s="12">
        <f t="shared" si="35"/>
        <v>5337402.6300000008</v>
      </c>
      <c r="CQ69" s="12">
        <f t="shared" si="36"/>
        <v>14694576.290000001</v>
      </c>
      <c r="CS69">
        <f>1+CS57</f>
        <v>2020</v>
      </c>
      <c r="CT69" s="378">
        <f t="shared" si="39"/>
        <v>1.0677953781339444</v>
      </c>
      <c r="CU69" s="378">
        <f t="shared" si="40"/>
        <v>9.6244613622666272E-2</v>
      </c>
      <c r="CV69" s="378">
        <f t="shared" si="41"/>
        <v>0.13186855826719796</v>
      </c>
      <c r="CW69" s="378">
        <f t="shared" si="42"/>
        <v>1.5455060395172022</v>
      </c>
      <c r="CX69" s="378">
        <f t="shared" si="43"/>
        <v>0.64533368045823392</v>
      </c>
      <c r="CZ69">
        <f>1+CZ57</f>
        <v>2020</v>
      </c>
      <c r="DA69" s="379">
        <f t="shared" si="44"/>
        <v>1.1023829236213611</v>
      </c>
      <c r="DB69" s="379">
        <f t="shared" si="45"/>
        <v>0.14321938150473967</v>
      </c>
      <c r="DC69" s="379">
        <f t="shared" si="46"/>
        <v>0.17838912268301324</v>
      </c>
      <c r="DD69" s="379">
        <f t="shared" si="47"/>
        <v>1.607489371660912</v>
      </c>
      <c r="DE69" s="379">
        <f t="shared" si="48"/>
        <v>0.69747067201758683</v>
      </c>
      <c r="DG69">
        <f>1+DG57</f>
        <v>2020</v>
      </c>
      <c r="DH69" s="9">
        <f t="shared" si="49"/>
        <v>1.1023829236213611</v>
      </c>
      <c r="DI69" s="9">
        <f t="shared" si="50"/>
        <v>0.12652405395848612</v>
      </c>
      <c r="DJ69" s="9">
        <f t="shared" si="51"/>
        <v>0.21627261097848707</v>
      </c>
      <c r="DK69" s="9">
        <f t="shared" si="52"/>
        <v>2.0014927707791297</v>
      </c>
      <c r="DL69" s="9">
        <f t="shared" si="53"/>
        <v>2.132164341888255</v>
      </c>
      <c r="DM69" s="9">
        <f t="shared" si="54"/>
        <v>0.37027142587149009</v>
      </c>
      <c r="DN69" s="9">
        <f t="shared" si="55"/>
        <v>0.17996834199837819</v>
      </c>
      <c r="EO69"/>
      <c r="ER69" s="9"/>
      <c r="EW69" s="9"/>
      <c r="EX69" s="9"/>
      <c r="EY69" s="9"/>
      <c r="EZ69" s="9"/>
      <c r="FB69" s="9"/>
    </row>
    <row r="70" spans="1:158">
      <c r="A70" s="26">
        <v>202004</v>
      </c>
      <c r="B70" s="26" t="s">
        <v>1526</v>
      </c>
      <c r="C70" s="26">
        <v>121631.05</v>
      </c>
      <c r="D70" s="26"/>
      <c r="E70" s="26"/>
      <c r="F70" s="26"/>
      <c r="G70" s="26"/>
      <c r="H70" s="26">
        <v>202006</v>
      </c>
      <c r="I70" s="372">
        <v>14190767.4</v>
      </c>
      <c r="J70" s="372">
        <v>356897.55</v>
      </c>
      <c r="K70" s="372">
        <v>7313408.3200000003</v>
      </c>
      <c r="L70" s="372">
        <v>1648635.77</v>
      </c>
      <c r="M70" s="372">
        <v>2415060.5</v>
      </c>
      <c r="N70" s="372">
        <v>1240160.05</v>
      </c>
      <c r="O70" s="372">
        <v>112389.91</v>
      </c>
      <c r="P70" s="372">
        <v>1104215.32</v>
      </c>
      <c r="R70" s="26">
        <v>202006</v>
      </c>
      <c r="S70" s="12">
        <f t="shared" ref="S70:S96" si="56">+J70</f>
        <v>356897.55</v>
      </c>
      <c r="T70" s="12">
        <f t="shared" ref="T70:T96" si="57">+K70+L70</f>
        <v>8962044.0899999999</v>
      </c>
      <c r="U70" s="12">
        <f t="shared" ref="U70:U96" si="58">+M70+N70+O70+P70</f>
        <v>4871825.78</v>
      </c>
      <c r="V70" s="10">
        <f t="shared" ref="V70:V96" si="59">+U70/I70*100</f>
        <v>34.330953659348964</v>
      </c>
      <c r="W70" s="10">
        <f t="shared" ref="W70:W96" si="60">+S70/I70*100</f>
        <v>2.5149982375160347</v>
      </c>
      <c r="X70" s="10">
        <f t="shared" ref="X70:X96" si="61">+W70+V70</f>
        <v>36.845951896864996</v>
      </c>
      <c r="AF70" s="12"/>
      <c r="AG70" s="12"/>
      <c r="AH70" s="12"/>
      <c r="AI70" s="12"/>
      <c r="AJ70" s="12"/>
      <c r="AO70" s="373">
        <v>201509</v>
      </c>
      <c r="AP70" s="374" t="s">
        <v>1522</v>
      </c>
      <c r="AQ70" s="374">
        <v>6209949</v>
      </c>
      <c r="AS70" s="26">
        <v>202006</v>
      </c>
      <c r="AT70" s="374">
        <v>14088354</v>
      </c>
      <c r="AU70" s="374">
        <v>284070</v>
      </c>
      <c r="AV70" s="374">
        <v>7300101</v>
      </c>
      <c r="AW70" s="374">
        <v>1639069</v>
      </c>
      <c r="AX70" s="374">
        <v>2444177</v>
      </c>
      <c r="AY70" s="374">
        <v>1216115</v>
      </c>
      <c r="AZ70" s="374">
        <v>108554</v>
      </c>
      <c r="BA70" s="374">
        <v>1096268</v>
      </c>
      <c r="BB70" s="374"/>
      <c r="BC70" s="26">
        <v>202006</v>
      </c>
      <c r="BD70" s="12">
        <f t="shared" ref="BD70:BD96" si="62">+AU70</f>
        <v>284070</v>
      </c>
      <c r="BE70" s="12">
        <f t="shared" ref="BE70:BE96" si="63">+AV70+AW70</f>
        <v>8939170</v>
      </c>
      <c r="BF70" s="12">
        <f t="shared" ref="BF70:BF96" si="64">+AX70+AY70+AZ70+BA70</f>
        <v>4865114</v>
      </c>
      <c r="BG70" s="10">
        <f t="shared" ref="BG70:BG96" si="65">+BF70/AT70*100</f>
        <v>34.532877297092334</v>
      </c>
      <c r="BH70" s="374"/>
      <c r="BL70" s="357">
        <v>43862</v>
      </c>
      <c r="BM70" t="s">
        <v>718</v>
      </c>
      <c r="BN70" s="12">
        <v>3622.6</v>
      </c>
      <c r="BO70" s="12">
        <v>4579.8999999999996</v>
      </c>
      <c r="BP70" s="12">
        <v>1998.95</v>
      </c>
      <c r="BQ70" s="12">
        <v>45094</v>
      </c>
      <c r="BR70" s="12">
        <v>28076.25</v>
      </c>
      <c r="BS70" s="12">
        <v>457.55</v>
      </c>
      <c r="BT70" s="12">
        <v>2388.4</v>
      </c>
      <c r="BU70" s="12">
        <f t="shared" si="28"/>
        <v>86217.65</v>
      </c>
      <c r="BV70" s="26">
        <v>202002</v>
      </c>
      <c r="BW70" t="s">
        <v>718</v>
      </c>
      <c r="BX70" s="12">
        <f t="shared" si="29"/>
        <v>3622.6</v>
      </c>
      <c r="BY70" s="12">
        <f t="shared" si="30"/>
        <v>6578.8499999999995</v>
      </c>
      <c r="BZ70" s="12">
        <f t="shared" si="31"/>
        <v>76016.2</v>
      </c>
      <c r="CA70" s="12">
        <f t="shared" si="32"/>
        <v>86217.65</v>
      </c>
      <c r="CC70" s="26">
        <v>202002</v>
      </c>
      <c r="CD70" s="372">
        <v>14788240.300000001</v>
      </c>
      <c r="CE70" s="372">
        <v>360957.55</v>
      </c>
      <c r="CF70" s="377">
        <v>7361296.4500000002</v>
      </c>
      <c r="CG70" s="377">
        <v>1686381.85</v>
      </c>
      <c r="CH70" s="372">
        <v>2590933.15</v>
      </c>
      <c r="CI70" s="372">
        <v>1502401.75</v>
      </c>
      <c r="CJ70" s="372">
        <v>134650.25</v>
      </c>
      <c r="CK70" s="372">
        <v>1151619.25</v>
      </c>
      <c r="CL70">
        <f t="shared" si="33"/>
        <v>18.63883522472279</v>
      </c>
      <c r="CM70" s="26">
        <v>202002</v>
      </c>
      <c r="CN70" s="12">
        <f t="shared" si="10"/>
        <v>360957.55</v>
      </c>
      <c r="CO70" s="12">
        <f t="shared" si="34"/>
        <v>9047678.3000000007</v>
      </c>
      <c r="CP70" s="12">
        <f t="shared" si="35"/>
        <v>5379604.4000000004</v>
      </c>
      <c r="CQ70" s="12">
        <f t="shared" si="36"/>
        <v>14788240.250000002</v>
      </c>
      <c r="CS70"/>
      <c r="CT70" s="378">
        <f t="shared" si="39"/>
        <v>1.0036083190391778</v>
      </c>
      <c r="CU70" s="378">
        <f t="shared" si="40"/>
        <v>7.2713129068702614E-2</v>
      </c>
      <c r="CV70" s="378">
        <f t="shared" si="41"/>
        <v>0.10842645164123338</v>
      </c>
      <c r="CW70" s="378">
        <f t="shared" si="42"/>
        <v>1.4130444238613529</v>
      </c>
      <c r="CX70" s="378">
        <f t="shared" si="43"/>
        <v>0.58301493986074493</v>
      </c>
      <c r="CZ70"/>
      <c r="DA70" s="379">
        <f t="shared" si="44"/>
        <v>0.67300157594708854</v>
      </c>
      <c r="DB70" s="379">
        <f t="shared" si="45"/>
        <v>8.0806365540207148E-2</v>
      </c>
      <c r="DC70" s="379">
        <f t="shared" si="46"/>
        <v>0.10352563490912446</v>
      </c>
      <c r="DD70" s="379">
        <f t="shared" si="47"/>
        <v>1.2219969185838275</v>
      </c>
      <c r="DE70" s="379">
        <f t="shared" si="48"/>
        <v>0.51039845663854422</v>
      </c>
      <c r="DG70"/>
      <c r="DH70" s="9">
        <f t="shared" si="49"/>
        <v>0.67300157594708854</v>
      </c>
      <c r="DI70" s="9">
        <f t="shared" si="50"/>
        <v>7.0361926532655814E-2</v>
      </c>
      <c r="DJ70" s="9">
        <f t="shared" si="51"/>
        <v>0.12639782621000101</v>
      </c>
      <c r="DK70" s="9">
        <f t="shared" si="52"/>
        <v>1.5329997997053688</v>
      </c>
      <c r="DL70" s="9">
        <f t="shared" si="53"/>
        <v>1.598740150562258</v>
      </c>
      <c r="DM70" s="9">
        <f t="shared" si="54"/>
        <v>0.27077558340961122</v>
      </c>
      <c r="DN70" s="9">
        <f t="shared" si="55"/>
        <v>0.14201742459584624</v>
      </c>
      <c r="EO70"/>
      <c r="ER70" s="9"/>
      <c r="EW70" s="9"/>
      <c r="EX70" s="9"/>
      <c r="EY70" s="9"/>
      <c r="EZ70" s="9"/>
      <c r="FB70" s="9"/>
    </row>
    <row r="71" spans="1:158">
      <c r="A71" s="26">
        <v>202005</v>
      </c>
      <c r="B71" s="26" t="s">
        <v>1526</v>
      </c>
      <c r="C71" s="26">
        <v>116441.3</v>
      </c>
      <c r="D71" s="26"/>
      <c r="E71" s="26"/>
      <c r="F71" s="26"/>
      <c r="G71" s="26"/>
      <c r="H71" s="26">
        <v>202007</v>
      </c>
      <c r="I71" s="372">
        <v>14385787.300000001</v>
      </c>
      <c r="J71" s="372">
        <v>275072.7</v>
      </c>
      <c r="K71" s="372">
        <v>7332913.8700000001</v>
      </c>
      <c r="L71" s="372">
        <v>1633695.35</v>
      </c>
      <c r="M71" s="372">
        <v>2629392.7000000002</v>
      </c>
      <c r="N71" s="372">
        <v>1307927.83</v>
      </c>
      <c r="O71" s="372">
        <v>109513.48</v>
      </c>
      <c r="P71" s="372">
        <v>1097271.3500000001</v>
      </c>
      <c r="R71" s="26">
        <v>202007</v>
      </c>
      <c r="S71" s="12">
        <f t="shared" si="56"/>
        <v>275072.7</v>
      </c>
      <c r="T71" s="12">
        <f t="shared" si="57"/>
        <v>8966609.2200000007</v>
      </c>
      <c r="U71" s="12">
        <f t="shared" si="58"/>
        <v>5144105.3600000003</v>
      </c>
      <c r="V71" s="10">
        <f t="shared" si="59"/>
        <v>35.75824703038672</v>
      </c>
      <c r="W71" s="10">
        <f t="shared" si="60"/>
        <v>1.9121143268954075</v>
      </c>
      <c r="X71" s="10">
        <f t="shared" si="61"/>
        <v>37.670361357282125</v>
      </c>
      <c r="Y71">
        <f>+Y59+1</f>
        <v>2020</v>
      </c>
      <c r="Z71">
        <f>+Z59</f>
        <v>3</v>
      </c>
      <c r="AA71" s="12">
        <f>+AVERAGE(S71:S73)</f>
        <v>298791.02</v>
      </c>
      <c r="AB71" s="12">
        <f>+AVERAGE(T71:T73)</f>
        <v>8975053.8733333331</v>
      </c>
      <c r="AC71" s="12">
        <f>+AVERAGE(U71:U73)</f>
        <v>5135870.6466666665</v>
      </c>
      <c r="AF71" s="12"/>
      <c r="AG71" s="12"/>
      <c r="AH71" s="12"/>
      <c r="AI71" s="12"/>
      <c r="AJ71" s="12"/>
      <c r="AO71" s="373">
        <v>201509</v>
      </c>
      <c r="AP71" s="374" t="s">
        <v>1523</v>
      </c>
      <c r="AQ71" s="374">
        <v>1392962</v>
      </c>
      <c r="AS71" s="26">
        <v>202007</v>
      </c>
      <c r="AT71" s="374">
        <v>14304027</v>
      </c>
      <c r="AU71" s="374">
        <v>264809</v>
      </c>
      <c r="AV71" s="374">
        <v>7316672</v>
      </c>
      <c r="AW71" s="374">
        <v>1625206</v>
      </c>
      <c r="AX71" s="374">
        <v>2624122</v>
      </c>
      <c r="AY71" s="374">
        <v>1278173</v>
      </c>
      <c r="AZ71" s="374">
        <v>106691</v>
      </c>
      <c r="BA71" s="374">
        <v>1088354</v>
      </c>
      <c r="BB71" s="374"/>
      <c r="BC71" s="26">
        <v>202007</v>
      </c>
      <c r="BD71" s="12">
        <f t="shared" si="62"/>
        <v>264809</v>
      </c>
      <c r="BE71" s="12">
        <f t="shared" si="63"/>
        <v>8941878</v>
      </c>
      <c r="BF71" s="12">
        <f t="shared" si="64"/>
        <v>5097340</v>
      </c>
      <c r="BG71" s="10">
        <f t="shared" si="65"/>
        <v>35.63569895386803</v>
      </c>
      <c r="BH71" s="374"/>
      <c r="BL71" s="357">
        <v>43891</v>
      </c>
      <c r="BM71" t="s">
        <v>718</v>
      </c>
      <c r="BN71" s="12">
        <v>3054.9</v>
      </c>
      <c r="BO71" s="12">
        <v>4742.91</v>
      </c>
      <c r="BP71" s="12">
        <v>1554.95</v>
      </c>
      <c r="BQ71" s="12">
        <v>35461.769999999997</v>
      </c>
      <c r="BR71" s="12">
        <v>18059</v>
      </c>
      <c r="BS71" s="12">
        <v>649.09</v>
      </c>
      <c r="BT71" s="12">
        <v>3199.18</v>
      </c>
      <c r="BU71" s="12">
        <f t="shared" si="28"/>
        <v>66721.799999999988</v>
      </c>
      <c r="BV71" s="26">
        <v>202003</v>
      </c>
      <c r="BW71" t="s">
        <v>718</v>
      </c>
      <c r="BX71" s="12">
        <f t="shared" si="29"/>
        <v>3054.9</v>
      </c>
      <c r="BY71" s="12">
        <f t="shared" si="30"/>
        <v>6297.86</v>
      </c>
      <c r="BZ71" s="12">
        <f t="shared" si="31"/>
        <v>57369.039999999994</v>
      </c>
      <c r="CA71" s="12">
        <f t="shared" si="32"/>
        <v>66721.799999999988</v>
      </c>
      <c r="CC71" s="26">
        <v>202003</v>
      </c>
      <c r="CD71" s="372">
        <v>14547610.4</v>
      </c>
      <c r="CE71" s="372">
        <v>362512.64000000001</v>
      </c>
      <c r="CF71" s="377">
        <v>7358829.5499999998</v>
      </c>
      <c r="CG71" s="377">
        <v>1670867.18</v>
      </c>
      <c r="CH71" s="372">
        <v>2482836.23</v>
      </c>
      <c r="CI71" s="372">
        <v>1397325.05</v>
      </c>
      <c r="CJ71" s="372">
        <v>129778</v>
      </c>
      <c r="CK71" s="372">
        <v>1145461.73</v>
      </c>
      <c r="CL71">
        <f t="shared" si="33"/>
        <v>18.504133969956708</v>
      </c>
      <c r="CM71" s="26">
        <v>202003</v>
      </c>
      <c r="CN71" s="12">
        <f t="shared" si="10"/>
        <v>362512.64000000001</v>
      </c>
      <c r="CO71" s="12">
        <f t="shared" si="34"/>
        <v>9029696.7300000004</v>
      </c>
      <c r="CP71" s="12">
        <f t="shared" si="35"/>
        <v>5155401.01</v>
      </c>
      <c r="CQ71" s="12">
        <f t="shared" si="36"/>
        <v>14547610.380000001</v>
      </c>
      <c r="CS71"/>
      <c r="CT71" s="378">
        <f t="shared" si="39"/>
        <v>0.8427016503479714</v>
      </c>
      <c r="CU71" s="378">
        <f t="shared" si="40"/>
        <v>6.9746085481211945E-2</v>
      </c>
      <c r="CV71" s="378">
        <f t="shared" si="41"/>
        <v>9.9579977740636746E-2</v>
      </c>
      <c r="CW71" s="378">
        <f t="shared" si="42"/>
        <v>1.1127949094303333</v>
      </c>
      <c r="CX71" s="378">
        <f t="shared" si="43"/>
        <v>0.45864439765123804</v>
      </c>
      <c r="CZ71"/>
      <c r="DA71" s="379">
        <f t="shared" si="44"/>
        <v>1.3437876262742174</v>
      </c>
      <c r="DB71" s="379">
        <f t="shared" si="45"/>
        <v>0.16078901024176478</v>
      </c>
      <c r="DC71" s="379">
        <f t="shared" si="46"/>
        <v>0.2064494011593781</v>
      </c>
      <c r="DD71" s="379">
        <f t="shared" si="47"/>
        <v>1.6090657126204815</v>
      </c>
      <c r="DE71" s="379">
        <f t="shared" si="48"/>
        <v>0.70351038642540265</v>
      </c>
      <c r="DG71"/>
      <c r="DH71" s="9">
        <f t="shared" si="49"/>
        <v>1.3437876262742174</v>
      </c>
      <c r="DI71" s="9">
        <f t="shared" si="50"/>
        <v>0.13112071606550529</v>
      </c>
      <c r="DJ71" s="9">
        <f t="shared" si="51"/>
        <v>0.29145404603614278</v>
      </c>
      <c r="DK71" s="9">
        <f t="shared" si="52"/>
        <v>1.9341807332979026</v>
      </c>
      <c r="DL71" s="9">
        <f t="shared" si="53"/>
        <v>2.0602801044753329</v>
      </c>
      <c r="DM71" s="9">
        <f t="shared" si="54"/>
        <v>0.870363235679391</v>
      </c>
      <c r="DN71" s="9">
        <f t="shared" si="55"/>
        <v>0.43763138206284719</v>
      </c>
      <c r="EO71"/>
      <c r="ER71" s="9"/>
      <c r="EW71" s="9"/>
      <c r="EX71" s="9"/>
      <c r="EY71" s="9"/>
      <c r="EZ71" s="9"/>
      <c r="FB71" s="9"/>
    </row>
    <row r="72" spans="1:158">
      <c r="A72" s="26">
        <v>202006</v>
      </c>
      <c r="B72" s="26" t="s">
        <v>1526</v>
      </c>
      <c r="C72" s="26">
        <v>112389.91</v>
      </c>
      <c r="D72" s="26"/>
      <c r="E72" s="26"/>
      <c r="F72" s="26"/>
      <c r="G72" s="26"/>
      <c r="H72" s="26">
        <v>202008</v>
      </c>
      <c r="I72" s="372">
        <v>14397136.5</v>
      </c>
      <c r="J72" s="372">
        <v>264260.95</v>
      </c>
      <c r="K72" s="372">
        <v>7339675.8600000003</v>
      </c>
      <c r="L72" s="372">
        <v>1625426.81</v>
      </c>
      <c r="M72" s="372">
        <v>2677431.4300000002</v>
      </c>
      <c r="N72" s="372">
        <v>1296807.95</v>
      </c>
      <c r="O72" s="372">
        <v>105988.57</v>
      </c>
      <c r="P72" s="372">
        <v>1087544.95</v>
      </c>
      <c r="R72" s="26">
        <v>202008</v>
      </c>
      <c r="S72" s="12">
        <f t="shared" si="56"/>
        <v>264260.95</v>
      </c>
      <c r="T72" s="12">
        <f t="shared" si="57"/>
        <v>8965102.6699999999</v>
      </c>
      <c r="U72" s="12">
        <f t="shared" si="58"/>
        <v>5167772.8999999994</v>
      </c>
      <c r="V72" s="10">
        <f t="shared" si="59"/>
        <v>35.894449566412042</v>
      </c>
      <c r="W72" s="10">
        <f t="shared" si="60"/>
        <v>1.8355104850190176</v>
      </c>
      <c r="X72" s="10">
        <f t="shared" si="61"/>
        <v>37.729960051431057</v>
      </c>
      <c r="AF72" s="12"/>
      <c r="AG72" s="12"/>
      <c r="AH72" s="12"/>
      <c r="AI72" s="12"/>
      <c r="AJ72" s="12"/>
      <c r="AO72" s="373">
        <v>201509</v>
      </c>
      <c r="AP72" s="374" t="s">
        <v>1521</v>
      </c>
      <c r="AQ72" s="374">
        <v>332878</v>
      </c>
      <c r="AS72" s="26">
        <v>202008</v>
      </c>
      <c r="AT72" s="374">
        <v>14200542</v>
      </c>
      <c r="AU72" s="374">
        <v>269070</v>
      </c>
      <c r="AV72" s="374">
        <v>7326966</v>
      </c>
      <c r="AW72" s="374">
        <v>1619290</v>
      </c>
      <c r="AX72" s="374">
        <v>2605910</v>
      </c>
      <c r="AY72" s="374">
        <v>1218309</v>
      </c>
      <c r="AZ72" s="374">
        <v>103039</v>
      </c>
      <c r="BA72" s="374">
        <v>1057958</v>
      </c>
      <c r="BB72" s="374"/>
      <c r="BC72" s="26">
        <v>202008</v>
      </c>
      <c r="BD72" s="12">
        <f t="shared" si="62"/>
        <v>269070</v>
      </c>
      <c r="BE72" s="12">
        <f t="shared" si="63"/>
        <v>8946256</v>
      </c>
      <c r="BF72" s="12">
        <f t="shared" si="64"/>
        <v>4985216</v>
      </c>
      <c r="BG72" s="10">
        <f t="shared" si="65"/>
        <v>35.105814975231226</v>
      </c>
      <c r="BH72" s="374"/>
      <c r="BL72" s="357">
        <v>43922</v>
      </c>
      <c r="BM72" t="s">
        <v>718</v>
      </c>
      <c r="BN72" s="12">
        <v>3258.4</v>
      </c>
      <c r="BO72" s="12">
        <v>2145.6</v>
      </c>
      <c r="BP72" s="12">
        <v>572.65</v>
      </c>
      <c r="BQ72" s="12">
        <v>20919.2</v>
      </c>
      <c r="BR72" s="12">
        <v>6365.5</v>
      </c>
      <c r="BS72" s="12">
        <v>357.5</v>
      </c>
      <c r="BT72" s="12">
        <v>1302.0999999999999</v>
      </c>
      <c r="BU72" s="12">
        <f t="shared" si="28"/>
        <v>34920.949999999997</v>
      </c>
      <c r="BV72" s="26">
        <v>202004</v>
      </c>
      <c r="BW72" t="s">
        <v>718</v>
      </c>
      <c r="BX72" s="12">
        <f t="shared" si="29"/>
        <v>3258.4</v>
      </c>
      <c r="BY72" s="12">
        <f t="shared" si="30"/>
        <v>2718.25</v>
      </c>
      <c r="BZ72" s="12">
        <f t="shared" si="31"/>
        <v>28944.3</v>
      </c>
      <c r="CA72" s="12">
        <f t="shared" si="32"/>
        <v>34920.949999999997</v>
      </c>
      <c r="CC72" s="26">
        <v>202004</v>
      </c>
      <c r="CD72" s="372">
        <v>14043392.199999999</v>
      </c>
      <c r="CE72" s="372">
        <v>363928.5</v>
      </c>
      <c r="CF72" s="377">
        <v>7299437.5999999996</v>
      </c>
      <c r="CG72" s="377">
        <v>1647547.7</v>
      </c>
      <c r="CH72" s="372">
        <v>2272490.35</v>
      </c>
      <c r="CI72" s="372">
        <v>1218686.3</v>
      </c>
      <c r="CJ72" s="372">
        <v>121631.05</v>
      </c>
      <c r="CK72" s="372">
        <v>1119670.7</v>
      </c>
      <c r="CL72">
        <f t="shared" si="33"/>
        <v>18.414556912259599</v>
      </c>
      <c r="CM72" s="26">
        <v>202004</v>
      </c>
      <c r="CN72" s="12">
        <f t="shared" si="10"/>
        <v>363928.5</v>
      </c>
      <c r="CO72" s="12">
        <f t="shared" si="34"/>
        <v>8946985.2999999989</v>
      </c>
      <c r="CP72" s="12">
        <f t="shared" si="35"/>
        <v>4732478.4000000004</v>
      </c>
      <c r="CQ72" s="12">
        <f t="shared" si="36"/>
        <v>14043392.199999999</v>
      </c>
      <c r="CS72"/>
      <c r="CT72" s="378">
        <f t="shared" si="39"/>
        <v>0.89534070566058988</v>
      </c>
      <c r="CU72" s="378">
        <f t="shared" si="40"/>
        <v>3.0381742104795904E-2</v>
      </c>
      <c r="CV72" s="378">
        <f t="shared" si="41"/>
        <v>6.4189725395159394E-2</v>
      </c>
      <c r="CW72" s="378">
        <f t="shared" si="42"/>
        <v>0.61160976455803784</v>
      </c>
      <c r="CX72" s="378">
        <f t="shared" si="43"/>
        <v>0.24866463531510569</v>
      </c>
      <c r="CZ72"/>
      <c r="DA72" s="379">
        <f t="shared" si="44"/>
        <v>0.33697553228175314</v>
      </c>
      <c r="DB72" s="379">
        <f t="shared" si="45"/>
        <v>5.8142489627204377E-2</v>
      </c>
      <c r="DC72" s="379">
        <f t="shared" si="46"/>
        <v>6.9041021516062159E-2</v>
      </c>
      <c r="DD72" s="379">
        <f t="shared" si="47"/>
        <v>0.65305950471955654</v>
      </c>
      <c r="DE72" s="379">
        <f t="shared" si="48"/>
        <v>0.26584922978936676</v>
      </c>
      <c r="DG72"/>
      <c r="DH72" s="9">
        <f t="shared" si="49"/>
        <v>0.33697553228175314</v>
      </c>
      <c r="DI72" s="9">
        <f t="shared" si="50"/>
        <v>5.3232868241794407E-2</v>
      </c>
      <c r="DJ72" s="9">
        <f t="shared" si="51"/>
        <v>7.9894500171375921E-2</v>
      </c>
      <c r="DK72" s="9">
        <f t="shared" si="52"/>
        <v>0.89480247957928616</v>
      </c>
      <c r="DL72" s="9">
        <f t="shared" si="53"/>
        <v>0.68026119601081914</v>
      </c>
      <c r="DM72" s="9">
        <f t="shared" si="54"/>
        <v>0.39800692339661625</v>
      </c>
      <c r="DN72" s="9">
        <f t="shared" si="55"/>
        <v>0.16051594455405505</v>
      </c>
      <c r="EO72" s="383"/>
      <c r="ER72" s="9"/>
      <c r="EW72" s="9"/>
      <c r="EX72" s="9"/>
      <c r="EY72" s="9"/>
      <c r="EZ72" s="9"/>
      <c r="FB72" s="9"/>
    </row>
    <row r="73" spans="1:158">
      <c r="A73" s="26">
        <v>202007</v>
      </c>
      <c r="B73" s="26" t="s">
        <v>1526</v>
      </c>
      <c r="C73" s="26">
        <v>109513.48</v>
      </c>
      <c r="D73" s="26"/>
      <c r="E73" s="26"/>
      <c r="F73" s="26"/>
      <c r="G73" s="26"/>
      <c r="H73" s="26">
        <v>202009</v>
      </c>
      <c r="I73" s="372">
        <v>14446222.800000001</v>
      </c>
      <c r="J73" s="372">
        <v>357039.41</v>
      </c>
      <c r="K73" s="372">
        <v>7361575</v>
      </c>
      <c r="L73" s="372">
        <v>1631874.73</v>
      </c>
      <c r="M73" s="372">
        <v>2629059.3199999998</v>
      </c>
      <c r="N73" s="372">
        <v>1274449.3600000001</v>
      </c>
      <c r="O73" s="372">
        <v>104058.59</v>
      </c>
      <c r="P73" s="372">
        <v>1088166.4099999999</v>
      </c>
      <c r="R73" s="26">
        <v>202009</v>
      </c>
      <c r="S73" s="12">
        <f t="shared" si="56"/>
        <v>357039.41</v>
      </c>
      <c r="T73" s="12">
        <f t="shared" si="57"/>
        <v>8993449.7300000004</v>
      </c>
      <c r="U73" s="12">
        <f t="shared" si="58"/>
        <v>5095733.68</v>
      </c>
      <c r="V73" s="10">
        <f t="shared" si="59"/>
        <v>35.27381344277758</v>
      </c>
      <c r="W73" s="10">
        <f t="shared" si="60"/>
        <v>2.4715070156608685</v>
      </c>
      <c r="X73" s="10">
        <f t="shared" si="61"/>
        <v>37.745320458438449</v>
      </c>
      <c r="AF73" s="12"/>
      <c r="AG73" s="12"/>
      <c r="AH73" s="12"/>
      <c r="AI73" s="12"/>
      <c r="AJ73" s="12"/>
      <c r="AO73" s="373">
        <v>201509</v>
      </c>
      <c r="AP73" s="374" t="s">
        <v>1524</v>
      </c>
      <c r="AQ73" s="374">
        <v>2150778</v>
      </c>
      <c r="AS73" s="26">
        <v>202009</v>
      </c>
      <c r="AT73" s="374">
        <v>14414332</v>
      </c>
      <c r="AU73" s="374">
        <v>385791</v>
      </c>
      <c r="AV73" s="374">
        <v>7349505</v>
      </c>
      <c r="AW73" s="374">
        <v>1629328</v>
      </c>
      <c r="AX73" s="374">
        <v>2571757</v>
      </c>
      <c r="AY73" s="374">
        <v>1260009</v>
      </c>
      <c r="AZ73" s="374">
        <v>102389</v>
      </c>
      <c r="BA73" s="374">
        <v>1115553</v>
      </c>
      <c r="BB73" s="374"/>
      <c r="BC73" s="26">
        <v>202009</v>
      </c>
      <c r="BD73" s="12">
        <f t="shared" si="62"/>
        <v>385791</v>
      </c>
      <c r="BE73" s="12">
        <f t="shared" si="63"/>
        <v>8978833</v>
      </c>
      <c r="BF73" s="12">
        <f t="shared" si="64"/>
        <v>5049708</v>
      </c>
      <c r="BG73" s="10">
        <f t="shared" si="65"/>
        <v>35.032549548602042</v>
      </c>
      <c r="BH73" s="374"/>
      <c r="BL73" s="357">
        <v>43952</v>
      </c>
      <c r="BM73" t="s">
        <v>718</v>
      </c>
      <c r="BN73" s="12">
        <v>2160.6</v>
      </c>
      <c r="BO73" s="12">
        <v>2237.25</v>
      </c>
      <c r="BP73" s="12">
        <v>914.05</v>
      </c>
      <c r="BQ73" s="12">
        <v>23385.200000000001</v>
      </c>
      <c r="BR73" s="12">
        <v>9418.4</v>
      </c>
      <c r="BS73" s="12">
        <v>221.2</v>
      </c>
      <c r="BT73" s="12">
        <v>1052.75</v>
      </c>
      <c r="BU73" s="12">
        <f t="shared" si="28"/>
        <v>39389.449999999997</v>
      </c>
      <c r="BV73" s="26">
        <v>202005</v>
      </c>
      <c r="BW73" t="s">
        <v>718</v>
      </c>
      <c r="BX73" s="12">
        <f t="shared" si="29"/>
        <v>2160.6</v>
      </c>
      <c r="BY73" s="12">
        <f t="shared" si="30"/>
        <v>3151.3</v>
      </c>
      <c r="BZ73" s="12">
        <f t="shared" si="31"/>
        <v>34077.549999999996</v>
      </c>
      <c r="CA73" s="12">
        <f t="shared" si="32"/>
        <v>39389.449999999997</v>
      </c>
      <c r="CC73" s="26">
        <v>202005</v>
      </c>
      <c r="CD73" s="372">
        <v>14106235.4</v>
      </c>
      <c r="CE73" s="372">
        <v>396178.5</v>
      </c>
      <c r="CF73" s="377">
        <v>7295720.9000000004</v>
      </c>
      <c r="CG73" s="377">
        <v>1651388.4</v>
      </c>
      <c r="CH73" s="372">
        <v>2315573.85</v>
      </c>
      <c r="CI73" s="372">
        <v>1219985.1499999999</v>
      </c>
      <c r="CJ73" s="372">
        <v>116441.3</v>
      </c>
      <c r="CK73" s="372">
        <v>1110947.25</v>
      </c>
      <c r="CL73">
        <f t="shared" si="33"/>
        <v>18.457228414545018</v>
      </c>
      <c r="CM73" s="26">
        <v>202005</v>
      </c>
      <c r="CN73" s="12">
        <f t="shared" ref="CN73:CN136" si="66">+CE73</f>
        <v>396178.5</v>
      </c>
      <c r="CO73" s="12">
        <f t="shared" si="34"/>
        <v>8947109.3000000007</v>
      </c>
      <c r="CP73" s="12">
        <f t="shared" si="35"/>
        <v>4762947.55</v>
      </c>
      <c r="CQ73" s="12">
        <f t="shared" si="36"/>
        <v>14106235.350000001</v>
      </c>
      <c r="CS73"/>
      <c r="CT73" s="378">
        <f t="shared" ref="CT73:CT100" si="67">+BX73/CN73*100</f>
        <v>0.54536023534846034</v>
      </c>
      <c r="CU73" s="378">
        <f t="shared" ref="CU73:CU100" si="68">+BY73/CO73*100</f>
        <v>3.5221431798089245E-2</v>
      </c>
      <c r="CV73" s="378">
        <f t="shared" ref="CV73:CV100" si="69">+(BX73+BY73)/(CN73+CO73)*100</f>
        <v>5.6852578168468698E-2</v>
      </c>
      <c r="CW73" s="378">
        <f t="shared" ref="CW73:CW100" si="70">+BZ73/CP73*100</f>
        <v>0.71547187203436657</v>
      </c>
      <c r="CX73" s="378">
        <f t="shared" ref="CX73:CX100" si="71">+CA73/CQ73*100</f>
        <v>0.27923431746798405</v>
      </c>
      <c r="CZ73"/>
      <c r="DA73" s="379">
        <f t="shared" ref="DA73:DA100" si="72">+BX165/CN165*100</f>
        <v>0.317394810672462</v>
      </c>
      <c r="DB73" s="379">
        <f t="shared" ref="DB73:DB100" si="73">+BY165/CO165*100</f>
        <v>3.8919833023611322E-2</v>
      </c>
      <c r="DC73" s="379">
        <f t="shared" ref="DC73:DC100" si="74">+(BX165+BY165)/(CN165+CO165)*100</f>
        <v>5.0727860486112809E-2</v>
      </c>
      <c r="DD73" s="379">
        <f t="shared" ref="DD73:DD100" si="75">+BZ165/CP165*100</f>
        <v>0.56931657792452495</v>
      </c>
      <c r="DE73" s="379">
        <f t="shared" ref="DE73:DE100" si="76">+CA165/CQ165*100</f>
        <v>0.22582850214532962</v>
      </c>
      <c r="DG73"/>
      <c r="DH73" s="9">
        <f t="shared" ref="DH73:DH100" si="77">+BN165/CE73*100</f>
        <v>0.317394810672462</v>
      </c>
      <c r="DI73" s="9">
        <f t="shared" ref="DI73:DI100" si="78">+BO165/CF73*100</f>
        <v>3.5058221593975723E-2</v>
      </c>
      <c r="DJ73" s="9">
        <f t="shared" ref="DJ73:DJ100" si="79">+BP165/CG73*100</f>
        <v>5.5980167960487069E-2</v>
      </c>
      <c r="DK73" s="9">
        <f t="shared" ref="DK73:DK100" si="80">+BQ165/CH73*100</f>
        <v>0.809838131485204</v>
      </c>
      <c r="DL73" s="9">
        <f t="shared" ref="DL73:DL100" si="81">+BR165/CI73*100</f>
        <v>0.59406870649204224</v>
      </c>
      <c r="DM73" s="9">
        <f t="shared" ref="DM73:DM100" si="82">+BS165/CJ73*100</f>
        <v>0.19932790169810882</v>
      </c>
      <c r="DN73" s="9">
        <f t="shared" ref="DN73:DN100" si="83">+BT165/CK73*100</f>
        <v>7.9589737496537305E-2</v>
      </c>
      <c r="EO73"/>
      <c r="ER73" s="9"/>
      <c r="EW73" s="9"/>
      <c r="EX73" s="9"/>
      <c r="EY73" s="9"/>
      <c r="EZ73" s="9"/>
      <c r="FB73" s="9"/>
    </row>
    <row r="74" spans="1:158">
      <c r="A74" s="26">
        <v>202008</v>
      </c>
      <c r="B74" s="26" t="s">
        <v>1526</v>
      </c>
      <c r="C74" s="26">
        <v>105988.57</v>
      </c>
      <c r="D74" s="26"/>
      <c r="E74" s="26"/>
      <c r="F74" s="26"/>
      <c r="G74" s="26"/>
      <c r="H74" s="26">
        <v>202010</v>
      </c>
      <c r="I74" s="372">
        <v>14553803.1</v>
      </c>
      <c r="J74" s="372">
        <v>358407.67</v>
      </c>
      <c r="K74" s="372">
        <v>7374648.0999999996</v>
      </c>
      <c r="L74" s="372">
        <v>1639438.81</v>
      </c>
      <c r="M74" s="372">
        <v>2612791.67</v>
      </c>
      <c r="N74" s="372">
        <v>1333497.19</v>
      </c>
      <c r="O74" s="372">
        <v>103322.81</v>
      </c>
      <c r="P74" s="372">
        <v>1131696.8999999999</v>
      </c>
      <c r="R74" s="26">
        <v>202010</v>
      </c>
      <c r="S74" s="12">
        <f t="shared" si="56"/>
        <v>358407.67</v>
      </c>
      <c r="T74" s="12">
        <f t="shared" si="57"/>
        <v>9014086.9100000001</v>
      </c>
      <c r="U74" s="12">
        <f t="shared" si="58"/>
        <v>5181308.57</v>
      </c>
      <c r="V74" s="10">
        <f t="shared" si="59"/>
        <v>35.601062721537033</v>
      </c>
      <c r="W74" s="10">
        <f t="shared" si="60"/>
        <v>2.4626392671204957</v>
      </c>
      <c r="X74" s="10">
        <f t="shared" si="61"/>
        <v>38.063701988657527</v>
      </c>
      <c r="Y74">
        <f>+Y62+1</f>
        <v>2020</v>
      </c>
      <c r="Z74">
        <f>+Z62</f>
        <v>4</v>
      </c>
      <c r="AA74" s="12">
        <f>+AVERAGE(S74:S76)</f>
        <v>338564.33</v>
      </c>
      <c r="AB74" s="12">
        <f>+AVERAGE(T74:T76)</f>
        <v>9016766.3800000008</v>
      </c>
      <c r="AC74" s="12">
        <f>+AVERAGE(U74:U76)</f>
        <v>5201213.0100000007</v>
      </c>
      <c r="AF74" s="12"/>
      <c r="AG74" s="12"/>
      <c r="AH74" s="12"/>
      <c r="AI74" s="12"/>
      <c r="AJ74" s="12"/>
      <c r="AO74" s="373">
        <v>201509</v>
      </c>
      <c r="AP74" s="374" t="s">
        <v>1525</v>
      </c>
      <c r="AQ74" s="374">
        <v>1347625</v>
      </c>
      <c r="AS74" s="26">
        <v>202010</v>
      </c>
      <c r="AT74" s="374">
        <v>14554758</v>
      </c>
      <c r="AU74" s="374">
        <v>350163</v>
      </c>
      <c r="AV74" s="374">
        <v>7372535</v>
      </c>
      <c r="AW74" s="374">
        <v>1639167</v>
      </c>
      <c r="AX74" s="374">
        <v>2610888</v>
      </c>
      <c r="AY74" s="374">
        <v>1341129</v>
      </c>
      <c r="AZ74" s="374">
        <v>102769</v>
      </c>
      <c r="BA74" s="374">
        <v>1138107</v>
      </c>
      <c r="BB74" s="374"/>
      <c r="BC74" s="26">
        <v>202010</v>
      </c>
      <c r="BD74" s="12">
        <f t="shared" si="62"/>
        <v>350163</v>
      </c>
      <c r="BE74" s="12">
        <f t="shared" si="63"/>
        <v>9011702</v>
      </c>
      <c r="BF74" s="12">
        <f t="shared" si="64"/>
        <v>5192893</v>
      </c>
      <c r="BG74" s="10">
        <f t="shared" si="65"/>
        <v>35.678319076139914</v>
      </c>
      <c r="BH74" s="374"/>
      <c r="BL74" s="357">
        <v>43983</v>
      </c>
      <c r="BM74" t="s">
        <v>718</v>
      </c>
      <c r="BN74" s="12">
        <v>2478.2199999999998</v>
      </c>
      <c r="BO74" s="12">
        <v>3143.5</v>
      </c>
      <c r="BP74" s="12">
        <v>1268.0899999999999</v>
      </c>
      <c r="BQ74" s="12">
        <v>33896.589999999997</v>
      </c>
      <c r="BR74" s="12">
        <v>18465.04</v>
      </c>
      <c r="BS74" s="12">
        <v>454.04</v>
      </c>
      <c r="BT74" s="12">
        <v>1113.27</v>
      </c>
      <c r="BU74" s="12">
        <f t="shared" ref="BU74:BU137" si="84">+SUM(BN74:BT74)</f>
        <v>60818.749999999993</v>
      </c>
      <c r="BV74" s="26">
        <v>202006</v>
      </c>
      <c r="BW74" t="s">
        <v>718</v>
      </c>
      <c r="BX74" s="12">
        <f t="shared" ref="BX74:BX137" si="85">+BN74</f>
        <v>2478.2199999999998</v>
      </c>
      <c r="BY74" s="12">
        <f t="shared" ref="BY74:BY137" si="86">+BO74+BP74</f>
        <v>4411.59</v>
      </c>
      <c r="BZ74" s="12">
        <f t="shared" ref="BZ74:BZ137" si="87">+BQ74+BR74+BS74+BT74</f>
        <v>53928.939999999995</v>
      </c>
      <c r="CA74" s="12">
        <f t="shared" ref="CA74:CA137" si="88">+BX74+BY74+BZ74</f>
        <v>60818.749999999993</v>
      </c>
      <c r="CC74" s="26">
        <v>202006</v>
      </c>
      <c r="CD74" s="372">
        <v>14190767.4</v>
      </c>
      <c r="CE74" s="372">
        <v>356897.55</v>
      </c>
      <c r="CF74" s="377">
        <v>7313408.3200000003</v>
      </c>
      <c r="CG74" s="377">
        <v>1648635.77</v>
      </c>
      <c r="CH74" s="372">
        <v>2415060.5</v>
      </c>
      <c r="CI74" s="372">
        <v>1240160.05</v>
      </c>
      <c r="CJ74" s="372">
        <v>112389.91</v>
      </c>
      <c r="CK74" s="372">
        <v>1104215.32</v>
      </c>
      <c r="CL74">
        <f t="shared" ref="CL74:CL137" si="89">+CG74/(CG74+CF74)*100</f>
        <v>18.395756073545495</v>
      </c>
      <c r="CM74" s="26">
        <v>202006</v>
      </c>
      <c r="CN74" s="12">
        <f t="shared" si="66"/>
        <v>356897.55</v>
      </c>
      <c r="CO74" s="12">
        <f t="shared" ref="CO74:CO137" si="90">+CF74+CG74</f>
        <v>8962044.0899999999</v>
      </c>
      <c r="CP74" s="12">
        <f t="shared" ref="CP74:CP137" si="91">+CH74+CI74+CJ74+CK74</f>
        <v>4871825.78</v>
      </c>
      <c r="CQ74" s="12">
        <f t="shared" ref="CQ74:CQ137" si="92">+CN74+CO74+CP74</f>
        <v>14190767.420000002</v>
      </c>
      <c r="CS74"/>
      <c r="CT74" s="378">
        <f t="shared" si="67"/>
        <v>0.69437854084456441</v>
      </c>
      <c r="CU74" s="378">
        <f t="shared" si="68"/>
        <v>4.92252655275656E-2</v>
      </c>
      <c r="CV74" s="378">
        <f t="shared" si="69"/>
        <v>7.3933395724109285E-2</v>
      </c>
      <c r="CW74" s="378">
        <f t="shared" si="70"/>
        <v>1.1069554297567676</v>
      </c>
      <c r="CX74" s="378">
        <f t="shared" si="71"/>
        <v>0.42857971101889836</v>
      </c>
      <c r="CZ74"/>
      <c r="DA74" s="379">
        <f t="shared" si="72"/>
        <v>2.1788633740971326</v>
      </c>
      <c r="DB74" s="379">
        <f t="shared" si="73"/>
        <v>7.6716315284273501E-2</v>
      </c>
      <c r="DC74" s="379">
        <f t="shared" si="74"/>
        <v>0.15722450645157166</v>
      </c>
      <c r="DD74" s="379">
        <f t="shared" si="75"/>
        <v>0.98786516951351255</v>
      </c>
      <c r="DE74" s="379">
        <f t="shared" si="76"/>
        <v>0.44239136716117078</v>
      </c>
      <c r="DG74"/>
      <c r="DH74" s="9">
        <f t="shared" si="77"/>
        <v>2.1788633740971326</v>
      </c>
      <c r="DI74" s="9">
        <f t="shared" si="78"/>
        <v>6.7293521497238093E-2</v>
      </c>
      <c r="DJ74" s="9">
        <f t="shared" si="79"/>
        <v>0.11851617170722918</v>
      </c>
      <c r="DK74" s="9">
        <f t="shared" si="80"/>
        <v>1.1520829395371255</v>
      </c>
      <c r="DL74" s="9">
        <f t="shared" si="81"/>
        <v>1.455882246811611</v>
      </c>
      <c r="DM74" s="9">
        <f t="shared" si="82"/>
        <v>0.53732581510208521</v>
      </c>
      <c r="DN74" s="9">
        <f t="shared" si="83"/>
        <v>0.14892023052170658</v>
      </c>
      <c r="EO74"/>
      <c r="ER74" s="9"/>
      <c r="EW74" s="9"/>
      <c r="EX74" s="9"/>
      <c r="EY74" s="9"/>
      <c r="EZ74" s="9"/>
      <c r="FB74" s="9"/>
    </row>
    <row r="75" spans="1:158">
      <c r="A75" s="26">
        <v>202009</v>
      </c>
      <c r="B75" s="26" t="s">
        <v>1526</v>
      </c>
      <c r="C75" s="26">
        <v>104058.59</v>
      </c>
      <c r="D75" s="26"/>
      <c r="E75" s="26"/>
      <c r="F75" s="26"/>
      <c r="G75" s="26"/>
      <c r="H75" s="26">
        <v>202011</v>
      </c>
      <c r="I75" s="372">
        <v>14562222.699999999</v>
      </c>
      <c r="J75" s="372">
        <v>333716.95</v>
      </c>
      <c r="K75" s="372">
        <v>7379276.3799999999</v>
      </c>
      <c r="L75" s="372">
        <v>1639256.38</v>
      </c>
      <c r="M75" s="372">
        <v>2629237.52</v>
      </c>
      <c r="N75" s="372">
        <v>1333338.33</v>
      </c>
      <c r="O75" s="372">
        <v>103233.24</v>
      </c>
      <c r="P75" s="372">
        <v>1144163.8999999999</v>
      </c>
      <c r="R75" s="26">
        <v>202011</v>
      </c>
      <c r="S75" s="12">
        <f t="shared" si="56"/>
        <v>333716.95</v>
      </c>
      <c r="T75" s="12">
        <f t="shared" si="57"/>
        <v>9018532.7599999998</v>
      </c>
      <c r="U75" s="12">
        <f t="shared" si="58"/>
        <v>5209972.99</v>
      </c>
      <c r="V75" s="10">
        <f t="shared" si="59"/>
        <v>35.777319831813863</v>
      </c>
      <c r="W75" s="10">
        <f t="shared" si="60"/>
        <v>2.2916621787414364</v>
      </c>
      <c r="X75" s="10">
        <f t="shared" si="61"/>
        <v>38.068982010555303</v>
      </c>
      <c r="AF75" s="12"/>
      <c r="AG75" s="12"/>
      <c r="AH75" s="12"/>
      <c r="AI75" s="12"/>
      <c r="AJ75" s="12"/>
      <c r="AO75" s="373">
        <v>201509</v>
      </c>
      <c r="AP75" s="374" t="s">
        <v>1566</v>
      </c>
      <c r="AQ75" s="374">
        <v>231200</v>
      </c>
      <c r="AS75" s="26">
        <v>202011</v>
      </c>
      <c r="AT75" s="374">
        <v>14505887</v>
      </c>
      <c r="AU75" s="374">
        <v>325272</v>
      </c>
      <c r="AV75" s="374">
        <v>7363088</v>
      </c>
      <c r="AW75" s="374">
        <v>1634123</v>
      </c>
      <c r="AX75" s="374">
        <v>2616255</v>
      </c>
      <c r="AY75" s="374">
        <v>1322185</v>
      </c>
      <c r="AZ75" s="374">
        <v>101068</v>
      </c>
      <c r="BA75" s="374">
        <v>1143896</v>
      </c>
      <c r="BB75" s="374"/>
      <c r="BC75" s="26">
        <v>202011</v>
      </c>
      <c r="BD75" s="12">
        <f t="shared" si="62"/>
        <v>325272</v>
      </c>
      <c r="BE75" s="12">
        <f t="shared" si="63"/>
        <v>8997211</v>
      </c>
      <c r="BF75" s="12">
        <f t="shared" si="64"/>
        <v>5183404</v>
      </c>
      <c r="BG75" s="10">
        <f t="shared" si="65"/>
        <v>35.733106152005732</v>
      </c>
      <c r="BH75" s="374"/>
      <c r="BL75" s="357">
        <v>44013</v>
      </c>
      <c r="BM75" t="s">
        <v>718</v>
      </c>
      <c r="BN75" s="12">
        <v>2437.73</v>
      </c>
      <c r="BO75" s="12">
        <v>3566.78</v>
      </c>
      <c r="BP75" s="12">
        <v>1304.9100000000001</v>
      </c>
      <c r="BQ75" s="12">
        <v>42223.3</v>
      </c>
      <c r="BR75" s="12">
        <v>23337.52</v>
      </c>
      <c r="BS75" s="12">
        <v>491.3</v>
      </c>
      <c r="BT75" s="12">
        <v>1417.17</v>
      </c>
      <c r="BU75" s="12">
        <f t="shared" si="84"/>
        <v>74778.710000000006</v>
      </c>
      <c r="BV75" s="26">
        <v>202007</v>
      </c>
      <c r="BW75" t="s">
        <v>718</v>
      </c>
      <c r="BX75" s="12">
        <f t="shared" si="85"/>
        <v>2437.73</v>
      </c>
      <c r="BY75" s="12">
        <f t="shared" si="86"/>
        <v>4871.6900000000005</v>
      </c>
      <c r="BZ75" s="12">
        <f t="shared" si="87"/>
        <v>67469.290000000008</v>
      </c>
      <c r="CA75" s="12">
        <f t="shared" si="88"/>
        <v>74778.710000000006</v>
      </c>
      <c r="CC75" s="26">
        <v>202007</v>
      </c>
      <c r="CD75" s="372">
        <v>14385787.300000001</v>
      </c>
      <c r="CE75" s="372">
        <v>275072.7</v>
      </c>
      <c r="CF75" s="377">
        <v>7332913.8700000001</v>
      </c>
      <c r="CG75" s="377">
        <v>1633695.35</v>
      </c>
      <c r="CH75" s="372">
        <v>2629392.7000000002</v>
      </c>
      <c r="CI75" s="372">
        <v>1307927.83</v>
      </c>
      <c r="CJ75" s="372">
        <v>109513.48</v>
      </c>
      <c r="CK75" s="372">
        <v>1097271.3500000001</v>
      </c>
      <c r="CL75">
        <f t="shared" si="89"/>
        <v>18.219767471922903</v>
      </c>
      <c r="CM75" s="26">
        <v>202007</v>
      </c>
      <c r="CN75" s="12">
        <f t="shared" si="66"/>
        <v>275072.7</v>
      </c>
      <c r="CO75" s="12">
        <f t="shared" si="90"/>
        <v>8966609.2200000007</v>
      </c>
      <c r="CP75" s="12">
        <f t="shared" si="91"/>
        <v>5144105.3600000003</v>
      </c>
      <c r="CQ75" s="12">
        <f t="shared" si="92"/>
        <v>14385787.280000001</v>
      </c>
      <c r="CS75"/>
      <c r="CT75" s="378">
        <f t="shared" si="67"/>
        <v>0.88621299023858047</v>
      </c>
      <c r="CU75" s="378">
        <f t="shared" si="68"/>
        <v>5.4331463326557236E-2</v>
      </c>
      <c r="CV75" s="378">
        <f t="shared" si="69"/>
        <v>7.9091880279731602E-2</v>
      </c>
      <c r="CW75" s="378">
        <f t="shared" si="70"/>
        <v>1.3115845278876637</v>
      </c>
      <c r="CX75" s="378">
        <f t="shared" si="71"/>
        <v>0.51980964645544236</v>
      </c>
      <c r="CZ75"/>
      <c r="DA75" s="379">
        <f t="shared" si="72"/>
        <v>1.2348008362880067</v>
      </c>
      <c r="DB75" s="379">
        <f t="shared" si="73"/>
        <v>8.0205792664175005E-2</v>
      </c>
      <c r="DC75" s="379">
        <f t="shared" si="74"/>
        <v>0.11457156924093746</v>
      </c>
      <c r="DD75" s="379">
        <f t="shared" si="75"/>
        <v>1.0655551580693128</v>
      </c>
      <c r="DE75" s="379">
        <f t="shared" si="76"/>
        <v>0.45462663062539033</v>
      </c>
      <c r="DG75"/>
      <c r="DH75" s="9">
        <f t="shared" si="77"/>
        <v>1.2348008362880067</v>
      </c>
      <c r="DI75" s="9">
        <f t="shared" si="78"/>
        <v>6.9097088685701427E-2</v>
      </c>
      <c r="DJ75" s="9">
        <f t="shared" si="79"/>
        <v>0.13006770203514381</v>
      </c>
      <c r="DK75" s="9">
        <f t="shared" si="80"/>
        <v>1.275650457232957</v>
      </c>
      <c r="DL75" s="9">
        <f t="shared" si="81"/>
        <v>1.4615844667820854</v>
      </c>
      <c r="DM75" s="9">
        <f t="shared" si="82"/>
        <v>0.3588142756489886</v>
      </c>
      <c r="DN75" s="9">
        <f t="shared" si="83"/>
        <v>0.16058015184666946</v>
      </c>
      <c r="EO75"/>
      <c r="ER75" s="9"/>
      <c r="EW75" s="9"/>
      <c r="EX75" s="9"/>
      <c r="EY75" s="9"/>
      <c r="EZ75" s="9"/>
      <c r="FB75" s="9"/>
    </row>
    <row r="76" spans="1:158">
      <c r="A76" s="26">
        <v>202010</v>
      </c>
      <c r="B76" s="26" t="s">
        <v>1526</v>
      </c>
      <c r="C76" s="26">
        <v>103322.81</v>
      </c>
      <c r="D76" s="26"/>
      <c r="E76" s="26"/>
      <c r="F76" s="26"/>
      <c r="G76" s="26"/>
      <c r="H76" s="26">
        <v>202012</v>
      </c>
      <c r="I76" s="372">
        <v>14553605.300000001</v>
      </c>
      <c r="J76" s="372">
        <v>323568.37</v>
      </c>
      <c r="K76" s="372">
        <v>7380919.6799999997</v>
      </c>
      <c r="L76" s="372">
        <v>1636759.79</v>
      </c>
      <c r="M76" s="372">
        <v>2616142.37</v>
      </c>
      <c r="N76" s="372">
        <v>1346878.58</v>
      </c>
      <c r="O76" s="372">
        <v>101227.63</v>
      </c>
      <c r="P76" s="372">
        <v>1148108.8899999999</v>
      </c>
      <c r="R76" s="26">
        <v>202012</v>
      </c>
      <c r="S76" s="12">
        <f t="shared" si="56"/>
        <v>323568.37</v>
      </c>
      <c r="T76" s="12">
        <f t="shared" si="57"/>
        <v>9017679.4699999988</v>
      </c>
      <c r="U76" s="12">
        <f t="shared" si="58"/>
        <v>5212357.47</v>
      </c>
      <c r="V76" s="10">
        <f t="shared" si="59"/>
        <v>35.814888218797577</v>
      </c>
      <c r="W76" s="10">
        <f t="shared" si="60"/>
        <v>2.2232866930917798</v>
      </c>
      <c r="X76" s="10">
        <f t="shared" si="61"/>
        <v>38.038174911889357</v>
      </c>
      <c r="AF76" s="12"/>
      <c r="AG76" s="12"/>
      <c r="AH76" s="12"/>
      <c r="AI76" s="12"/>
      <c r="AJ76" s="12"/>
      <c r="AO76" s="373">
        <v>201509</v>
      </c>
      <c r="AP76" s="374" t="s">
        <v>1567</v>
      </c>
      <c r="AQ76" s="374">
        <v>997642</v>
      </c>
      <c r="AS76" s="26">
        <v>202012</v>
      </c>
      <c r="AT76" s="374">
        <v>14415649</v>
      </c>
      <c r="AU76" s="374">
        <v>312427</v>
      </c>
      <c r="AV76" s="374">
        <v>7373876</v>
      </c>
      <c r="AW76" s="374">
        <v>1634226</v>
      </c>
      <c r="AX76" s="374">
        <v>2523524</v>
      </c>
      <c r="AY76" s="374">
        <v>1326119</v>
      </c>
      <c r="AZ76" s="374">
        <v>100876</v>
      </c>
      <c r="BA76" s="374">
        <v>1144601</v>
      </c>
      <c r="BB76" s="374"/>
      <c r="BC76" s="26">
        <v>202012</v>
      </c>
      <c r="BD76" s="12">
        <f t="shared" si="62"/>
        <v>312427</v>
      </c>
      <c r="BE76" s="12">
        <f t="shared" si="63"/>
        <v>9008102</v>
      </c>
      <c r="BF76" s="12">
        <f t="shared" si="64"/>
        <v>5095120</v>
      </c>
      <c r="BG76" s="10">
        <f t="shared" si="65"/>
        <v>35.344367776990133</v>
      </c>
      <c r="BH76" s="374"/>
      <c r="BL76" s="357">
        <v>44044</v>
      </c>
      <c r="BM76" t="s">
        <v>718</v>
      </c>
      <c r="BN76" s="12">
        <v>2056.9499999999998</v>
      </c>
      <c r="BO76" s="12">
        <v>2692.05</v>
      </c>
      <c r="BP76" s="12">
        <v>846.8</v>
      </c>
      <c r="BQ76" s="12">
        <v>35256.379999999997</v>
      </c>
      <c r="BR76" s="12">
        <v>17856.8</v>
      </c>
      <c r="BS76" s="12">
        <v>249.57</v>
      </c>
      <c r="BT76" s="12">
        <v>891.9</v>
      </c>
      <c r="BU76" s="12">
        <f t="shared" si="84"/>
        <v>59850.45</v>
      </c>
      <c r="BV76" s="26">
        <v>202008</v>
      </c>
      <c r="BW76" t="s">
        <v>718</v>
      </c>
      <c r="BX76" s="12">
        <f t="shared" si="85"/>
        <v>2056.9499999999998</v>
      </c>
      <c r="BY76" s="12">
        <f t="shared" si="86"/>
        <v>3538.8500000000004</v>
      </c>
      <c r="BZ76" s="12">
        <f t="shared" si="87"/>
        <v>54254.649999999994</v>
      </c>
      <c r="CA76" s="12">
        <f t="shared" si="88"/>
        <v>59850.45</v>
      </c>
      <c r="CC76" s="26">
        <v>202008</v>
      </c>
      <c r="CD76" s="372">
        <v>14397136.5</v>
      </c>
      <c r="CE76" s="372">
        <v>264260.95</v>
      </c>
      <c r="CF76" s="377">
        <v>7339675.8600000003</v>
      </c>
      <c r="CG76" s="377">
        <v>1625426.81</v>
      </c>
      <c r="CH76" s="372">
        <v>2677431.4300000002</v>
      </c>
      <c r="CI76" s="372">
        <v>1296807.95</v>
      </c>
      <c r="CJ76" s="372">
        <v>105988.57</v>
      </c>
      <c r="CK76" s="372">
        <v>1087544.95</v>
      </c>
      <c r="CL76">
        <f t="shared" si="89"/>
        <v>18.130598943826708</v>
      </c>
      <c r="CM76" s="26">
        <v>202008</v>
      </c>
      <c r="CN76" s="12">
        <f t="shared" si="66"/>
        <v>264260.95</v>
      </c>
      <c r="CO76" s="12">
        <f t="shared" si="90"/>
        <v>8965102.6699999999</v>
      </c>
      <c r="CP76" s="12">
        <f t="shared" si="91"/>
        <v>5167772.8999999994</v>
      </c>
      <c r="CQ76" s="12">
        <f t="shared" si="92"/>
        <v>14397136.52</v>
      </c>
      <c r="CS76"/>
      <c r="CT76" s="378">
        <f t="shared" si="67"/>
        <v>0.77837834155973473</v>
      </c>
      <c r="CU76" s="378">
        <f t="shared" si="68"/>
        <v>3.947361374724781E-2</v>
      </c>
      <c r="CV76" s="378">
        <f t="shared" si="69"/>
        <v>6.0630399130379056E-2</v>
      </c>
      <c r="CW76" s="378">
        <f t="shared" si="70"/>
        <v>1.0498652136977613</v>
      </c>
      <c r="CX76" s="378">
        <f t="shared" si="71"/>
        <v>0.41571079024539254</v>
      </c>
      <c r="CZ76"/>
      <c r="DA76" s="379">
        <f t="shared" si="72"/>
        <v>0.74482438665266271</v>
      </c>
      <c r="DB76" s="379">
        <f t="shared" si="73"/>
        <v>6.3539372717524037E-2</v>
      </c>
      <c r="DC76" s="379">
        <f t="shared" si="74"/>
        <v>8.3046354175392217E-2</v>
      </c>
      <c r="DD76" s="379">
        <f t="shared" si="75"/>
        <v>1.105188852242327</v>
      </c>
      <c r="DE76" s="379">
        <f t="shared" si="76"/>
        <v>0.44993877713121805</v>
      </c>
      <c r="DG76"/>
      <c r="DH76" s="9">
        <f t="shared" si="77"/>
        <v>0.74482438665266271</v>
      </c>
      <c r="DI76" s="9">
        <f t="shared" si="78"/>
        <v>5.480514503265816E-2</v>
      </c>
      <c r="DJ76" s="9">
        <f t="shared" si="79"/>
        <v>0.10297910614628042</v>
      </c>
      <c r="DK76" s="9">
        <f t="shared" si="80"/>
        <v>1.3063441927250401</v>
      </c>
      <c r="DL76" s="9">
        <f t="shared" si="81"/>
        <v>1.5024136765972169</v>
      </c>
      <c r="DM76" s="9">
        <f t="shared" si="82"/>
        <v>0.29625836068927053</v>
      </c>
      <c r="DN76" s="9">
        <f t="shared" si="83"/>
        <v>0.21514145231422391</v>
      </c>
      <c r="EO76"/>
      <c r="ER76" s="9"/>
      <c r="EW76" s="9"/>
      <c r="EX76" s="9"/>
      <c r="EY76" s="9"/>
      <c r="EZ76" s="9"/>
      <c r="FB76" s="9"/>
    </row>
    <row r="77" spans="1:158">
      <c r="A77" s="26">
        <v>202011</v>
      </c>
      <c r="B77" s="26" t="s">
        <v>1526</v>
      </c>
      <c r="C77" s="26">
        <v>103233.24</v>
      </c>
      <c r="D77" s="26"/>
      <c r="E77" s="26"/>
      <c r="F77" s="26"/>
      <c r="G77" s="26"/>
      <c r="H77" s="26">
        <v>202101</v>
      </c>
      <c r="I77" s="372">
        <v>14357793.5</v>
      </c>
      <c r="J77" s="372">
        <v>313553.74</v>
      </c>
      <c r="K77" s="372">
        <v>7377918.5300000003</v>
      </c>
      <c r="L77" s="372">
        <v>1634516.63</v>
      </c>
      <c r="M77" s="372">
        <v>2516733.79</v>
      </c>
      <c r="N77" s="372">
        <v>1269074.47</v>
      </c>
      <c r="O77" s="372">
        <v>100152.74</v>
      </c>
      <c r="P77" s="372">
        <v>1145843.58</v>
      </c>
      <c r="R77" s="26">
        <v>202101</v>
      </c>
      <c r="S77" s="12">
        <f t="shared" si="56"/>
        <v>313553.74</v>
      </c>
      <c r="T77" s="12">
        <f t="shared" si="57"/>
        <v>9012435.1600000001</v>
      </c>
      <c r="U77" s="12">
        <f t="shared" si="58"/>
        <v>5031804.58</v>
      </c>
      <c r="V77" s="10">
        <f t="shared" si="59"/>
        <v>35.045806864404341</v>
      </c>
      <c r="W77" s="10">
        <f t="shared" si="60"/>
        <v>2.1838574290680528</v>
      </c>
      <c r="X77" s="10">
        <f t="shared" si="61"/>
        <v>37.229664293472396</v>
      </c>
      <c r="Y77">
        <f>+Y65+1</f>
        <v>2021</v>
      </c>
      <c r="Z77">
        <f>+Z65</f>
        <v>1</v>
      </c>
      <c r="AA77" s="12">
        <f>+AVERAGE(S77:S79)</f>
        <v>318465.90333333332</v>
      </c>
      <c r="AB77" s="12">
        <f>+AVERAGE(T77:T79)</f>
        <v>9040593.7333333325</v>
      </c>
      <c r="AC77" s="12">
        <f>+AVERAGE(U77:U79)</f>
        <v>5035544.95</v>
      </c>
      <c r="AF77" s="12"/>
      <c r="AG77" s="12"/>
      <c r="AH77" s="12"/>
      <c r="AI77" s="12"/>
      <c r="AJ77" s="12"/>
      <c r="AO77" s="373">
        <v>201510</v>
      </c>
      <c r="AP77" s="374" t="s">
        <v>1520</v>
      </c>
      <c r="AQ77" s="374">
        <v>12800498</v>
      </c>
      <c r="AS77" s="26">
        <v>202101</v>
      </c>
      <c r="AT77" s="374">
        <v>14353243</v>
      </c>
      <c r="AU77" s="374">
        <v>313233</v>
      </c>
      <c r="AV77" s="374">
        <v>7375473</v>
      </c>
      <c r="AW77" s="374">
        <v>1633246</v>
      </c>
      <c r="AX77" s="374">
        <v>2524324</v>
      </c>
      <c r="AY77" s="374">
        <v>1254003</v>
      </c>
      <c r="AZ77" s="374">
        <v>100107</v>
      </c>
      <c r="BA77" s="374">
        <v>1152857</v>
      </c>
      <c r="BB77" s="374"/>
      <c r="BC77" s="26">
        <v>202101</v>
      </c>
      <c r="BD77" s="12">
        <f t="shared" si="62"/>
        <v>313233</v>
      </c>
      <c r="BE77" s="12">
        <f t="shared" si="63"/>
        <v>9008719</v>
      </c>
      <c r="BF77" s="12">
        <f t="shared" si="64"/>
        <v>5031291</v>
      </c>
      <c r="BG77" s="10">
        <f t="shared" si="65"/>
        <v>35.053339513585883</v>
      </c>
      <c r="BH77" s="374"/>
      <c r="BL77" s="357">
        <v>44075</v>
      </c>
      <c r="BM77" t="s">
        <v>718</v>
      </c>
      <c r="BN77" s="12">
        <v>8451.7199999999993</v>
      </c>
      <c r="BO77" s="12">
        <v>3825.86</v>
      </c>
      <c r="BP77" s="12">
        <v>1677.77</v>
      </c>
      <c r="BQ77" s="12">
        <v>44753.59</v>
      </c>
      <c r="BR77" s="12">
        <v>26769.45</v>
      </c>
      <c r="BS77" s="12">
        <v>525.04</v>
      </c>
      <c r="BT77" s="12">
        <v>5176.7700000000004</v>
      </c>
      <c r="BU77" s="12">
        <f t="shared" si="84"/>
        <v>91180.2</v>
      </c>
      <c r="BV77" s="26">
        <v>202009</v>
      </c>
      <c r="BW77" t="s">
        <v>718</v>
      </c>
      <c r="BX77" s="12">
        <f t="shared" si="85"/>
        <v>8451.7199999999993</v>
      </c>
      <c r="BY77" s="12">
        <f t="shared" si="86"/>
        <v>5503.63</v>
      </c>
      <c r="BZ77" s="12">
        <f t="shared" si="87"/>
        <v>77224.849999999991</v>
      </c>
      <c r="CA77" s="12">
        <f t="shared" si="88"/>
        <v>91180.199999999983</v>
      </c>
      <c r="CC77" s="26">
        <v>202009</v>
      </c>
      <c r="CD77" s="372">
        <v>14446222.800000001</v>
      </c>
      <c r="CE77" s="372">
        <v>357039.41</v>
      </c>
      <c r="CF77" s="377">
        <v>7361575</v>
      </c>
      <c r="CG77" s="377">
        <v>1631874.73</v>
      </c>
      <c r="CH77" s="372">
        <v>2629059.3199999998</v>
      </c>
      <c r="CI77" s="372">
        <v>1274449.3600000001</v>
      </c>
      <c r="CJ77" s="372">
        <v>104058.59</v>
      </c>
      <c r="CK77" s="372">
        <v>1088166.4099999999</v>
      </c>
      <c r="CL77">
        <f t="shared" si="89"/>
        <v>18.145147624014125</v>
      </c>
      <c r="CM77" s="26">
        <v>202009</v>
      </c>
      <c r="CN77" s="12">
        <f t="shared" si="66"/>
        <v>357039.41</v>
      </c>
      <c r="CO77" s="12">
        <f t="shared" si="90"/>
        <v>8993449.7300000004</v>
      </c>
      <c r="CP77" s="12">
        <f t="shared" si="91"/>
        <v>5095733.68</v>
      </c>
      <c r="CQ77" s="12">
        <f t="shared" si="92"/>
        <v>14446222.82</v>
      </c>
      <c r="CS77"/>
      <c r="CT77" s="378">
        <f t="shared" si="67"/>
        <v>2.3671672547296669</v>
      </c>
      <c r="CU77" s="378">
        <f t="shared" si="68"/>
        <v>6.1195983357100497E-2</v>
      </c>
      <c r="CV77" s="378">
        <f t="shared" si="69"/>
        <v>0.14924727242664865</v>
      </c>
      <c r="CW77" s="378">
        <f t="shared" si="70"/>
        <v>1.5154804950481633</v>
      </c>
      <c r="CX77" s="378">
        <f t="shared" si="71"/>
        <v>0.63116982990021464</v>
      </c>
      <c r="CZ77"/>
      <c r="DA77" s="379">
        <f t="shared" si="72"/>
        <v>0.93715144779115567</v>
      </c>
      <c r="DB77" s="379">
        <f t="shared" si="73"/>
        <v>7.7917264346570134E-2</v>
      </c>
      <c r="DC77" s="379">
        <f t="shared" si="74"/>
        <v>0.1107262929776527</v>
      </c>
      <c r="DD77" s="379">
        <f t="shared" si="75"/>
        <v>1.3954618601653452</v>
      </c>
      <c r="DE77" s="379">
        <f t="shared" si="76"/>
        <v>0.56390151955305357</v>
      </c>
      <c r="DG77"/>
      <c r="DH77" s="9">
        <f t="shared" si="77"/>
        <v>0.93715144779115567</v>
      </c>
      <c r="DI77" s="9">
        <f t="shared" si="78"/>
        <v>6.6116693778165675E-2</v>
      </c>
      <c r="DJ77" s="9">
        <f t="shared" si="79"/>
        <v>0.13115099833674121</v>
      </c>
      <c r="DK77" s="9">
        <f t="shared" si="80"/>
        <v>1.6829711548691875</v>
      </c>
      <c r="DL77" s="9">
        <f t="shared" si="81"/>
        <v>1.8767242348491586</v>
      </c>
      <c r="DM77" s="9">
        <f t="shared" si="82"/>
        <v>0.37343385106409765</v>
      </c>
      <c r="DN77" s="9">
        <f t="shared" si="83"/>
        <v>0.23491076148913656</v>
      </c>
      <c r="EO77"/>
      <c r="ER77" s="9"/>
      <c r="EW77" s="9"/>
      <c r="EX77" s="9"/>
      <c r="EY77" s="9"/>
      <c r="EZ77" s="9"/>
      <c r="FB77" s="9"/>
    </row>
    <row r="78" spans="1:158">
      <c r="A78" s="26">
        <v>202012</v>
      </c>
      <c r="B78" s="26" t="s">
        <v>1526</v>
      </c>
      <c r="C78" s="26">
        <v>101227.63</v>
      </c>
      <c r="D78" s="26"/>
      <c r="E78" s="26"/>
      <c r="F78" s="26"/>
      <c r="G78" s="26"/>
      <c r="H78" s="26">
        <v>202102</v>
      </c>
      <c r="I78" s="372">
        <v>14374878.199999999</v>
      </c>
      <c r="J78" s="372">
        <v>314506.40000000002</v>
      </c>
      <c r="K78" s="372">
        <v>7383531.7000000002</v>
      </c>
      <c r="L78" s="372">
        <v>1634521.3</v>
      </c>
      <c r="M78" s="372">
        <v>2529765.15</v>
      </c>
      <c r="N78" s="372">
        <v>1251440.05</v>
      </c>
      <c r="O78" s="372">
        <v>100303.5</v>
      </c>
      <c r="P78" s="372">
        <v>1160810.05</v>
      </c>
      <c r="R78" s="26">
        <v>202102</v>
      </c>
      <c r="S78" s="12">
        <f t="shared" si="56"/>
        <v>314506.40000000002</v>
      </c>
      <c r="T78" s="12">
        <f t="shared" si="57"/>
        <v>9018053</v>
      </c>
      <c r="U78" s="12">
        <f t="shared" si="58"/>
        <v>5042318.75</v>
      </c>
      <c r="V78" s="10">
        <f t="shared" si="59"/>
        <v>35.077297211464376</v>
      </c>
      <c r="W78" s="10">
        <f t="shared" si="60"/>
        <v>2.1878891467755186</v>
      </c>
      <c r="X78" s="10">
        <f t="shared" si="61"/>
        <v>37.265186358239895</v>
      </c>
      <c r="AF78" s="12"/>
      <c r="AG78" s="12"/>
      <c r="AH78" s="12"/>
      <c r="AI78" s="12"/>
      <c r="AJ78" s="12"/>
      <c r="AO78" s="373">
        <v>201510</v>
      </c>
      <c r="AP78" s="374" t="s">
        <v>1522</v>
      </c>
      <c r="AQ78" s="374">
        <v>6236339</v>
      </c>
      <c r="AS78" s="26">
        <v>202102</v>
      </c>
      <c r="AT78" s="374">
        <v>14372937</v>
      </c>
      <c r="AU78" s="374">
        <v>315021</v>
      </c>
      <c r="AV78" s="374">
        <v>7385199</v>
      </c>
      <c r="AW78" s="374">
        <v>1636926</v>
      </c>
      <c r="AX78" s="374">
        <v>2517403</v>
      </c>
      <c r="AY78" s="374">
        <v>1252663</v>
      </c>
      <c r="AZ78" s="374">
        <v>99954</v>
      </c>
      <c r="BA78" s="374">
        <v>1165771</v>
      </c>
      <c r="BB78" s="374"/>
      <c r="BC78" s="26">
        <v>202102</v>
      </c>
      <c r="BD78" s="12">
        <f t="shared" si="62"/>
        <v>315021</v>
      </c>
      <c r="BE78" s="12">
        <f t="shared" si="63"/>
        <v>9022125</v>
      </c>
      <c r="BF78" s="12">
        <f t="shared" si="64"/>
        <v>5035791</v>
      </c>
      <c r="BG78" s="10">
        <f t="shared" si="65"/>
        <v>35.036617776867736</v>
      </c>
      <c r="BH78" s="374"/>
      <c r="BL78" s="357">
        <v>44105</v>
      </c>
      <c r="BM78" t="s">
        <v>718</v>
      </c>
      <c r="BN78" s="12">
        <v>3676.14</v>
      </c>
      <c r="BO78" s="12">
        <v>3900.33</v>
      </c>
      <c r="BP78" s="12">
        <v>1477.71</v>
      </c>
      <c r="BQ78" s="12">
        <v>42260.95</v>
      </c>
      <c r="BR78" s="12">
        <v>24600.66</v>
      </c>
      <c r="BS78" s="12">
        <v>481.09</v>
      </c>
      <c r="BT78" s="12">
        <v>2278.8000000000002</v>
      </c>
      <c r="BU78" s="12">
        <f t="shared" si="84"/>
        <v>78675.679999999993</v>
      </c>
      <c r="BV78" s="26">
        <v>202010</v>
      </c>
      <c r="BW78" t="s">
        <v>718</v>
      </c>
      <c r="BX78" s="12">
        <f t="shared" si="85"/>
        <v>3676.14</v>
      </c>
      <c r="BY78" s="12">
        <f t="shared" si="86"/>
        <v>5378.04</v>
      </c>
      <c r="BZ78" s="12">
        <f t="shared" si="87"/>
        <v>69621.5</v>
      </c>
      <c r="CA78" s="12">
        <f t="shared" si="88"/>
        <v>78675.679999999993</v>
      </c>
      <c r="CC78" s="26">
        <v>202010</v>
      </c>
      <c r="CD78" s="372">
        <v>14553803.1</v>
      </c>
      <c r="CE78" s="372">
        <v>358407.67</v>
      </c>
      <c r="CF78" s="377">
        <v>7374648.0999999996</v>
      </c>
      <c r="CG78" s="377">
        <v>1639438.81</v>
      </c>
      <c r="CH78" s="372">
        <v>2612791.67</v>
      </c>
      <c r="CI78" s="372">
        <v>1333497.19</v>
      </c>
      <c r="CJ78" s="372">
        <v>103322.81</v>
      </c>
      <c r="CK78" s="372">
        <v>1131696.8999999999</v>
      </c>
      <c r="CL78">
        <f t="shared" si="89"/>
        <v>18.187519450042664</v>
      </c>
      <c r="CM78" s="26">
        <v>202010</v>
      </c>
      <c r="CN78" s="12">
        <f t="shared" si="66"/>
        <v>358407.67</v>
      </c>
      <c r="CO78" s="12">
        <f t="shared" si="90"/>
        <v>9014086.9100000001</v>
      </c>
      <c r="CP78" s="12">
        <f t="shared" si="91"/>
        <v>5181308.57</v>
      </c>
      <c r="CQ78" s="12">
        <f t="shared" si="92"/>
        <v>14553803.15</v>
      </c>
      <c r="CS78"/>
      <c r="CT78" s="378">
        <f t="shared" si="67"/>
        <v>1.0256867549737427</v>
      </c>
      <c r="CU78" s="378">
        <f t="shared" si="68"/>
        <v>5.9662615345251864E-2</v>
      </c>
      <c r="CV78" s="378">
        <f t="shared" si="69"/>
        <v>9.6603736846332749E-2</v>
      </c>
      <c r="CW78" s="378">
        <f t="shared" si="70"/>
        <v>1.3437049552136595</v>
      </c>
      <c r="CX78" s="378">
        <f t="shared" si="71"/>
        <v>0.54058502227302696</v>
      </c>
      <c r="CZ78"/>
      <c r="DA78" s="379">
        <f t="shared" si="72"/>
        <v>1.5515711480170054</v>
      </c>
      <c r="DB78" s="379">
        <f t="shared" si="73"/>
        <v>7.4489075455341933E-2</v>
      </c>
      <c r="DC78" s="379">
        <f t="shared" si="74"/>
        <v>0.13097324191784165</v>
      </c>
      <c r="DD78" s="379">
        <f t="shared" si="75"/>
        <v>1.1524748853164715</v>
      </c>
      <c r="DE78" s="379">
        <f t="shared" si="76"/>
        <v>0.49463868143633644</v>
      </c>
      <c r="DG78"/>
      <c r="DH78" s="9">
        <f t="shared" si="77"/>
        <v>1.5515711480170054</v>
      </c>
      <c r="DI78" s="9">
        <f t="shared" si="78"/>
        <v>6.4094041314323863E-2</v>
      </c>
      <c r="DJ78" s="9">
        <f t="shared" si="79"/>
        <v>0.12124880708417533</v>
      </c>
      <c r="DK78" s="9">
        <f t="shared" si="80"/>
        <v>1.4739097051698731</v>
      </c>
      <c r="DL78" s="9">
        <f t="shared" si="81"/>
        <v>1.4763720649460088</v>
      </c>
      <c r="DM78" s="9">
        <f t="shared" si="82"/>
        <v>0.29459129111955046</v>
      </c>
      <c r="DN78" s="9">
        <f t="shared" si="83"/>
        <v>0.10703661024431541</v>
      </c>
      <c r="EO78"/>
      <c r="ER78" s="9"/>
      <c r="EW78" s="9"/>
      <c r="EX78" s="9"/>
      <c r="EY78" s="9"/>
      <c r="EZ78" s="9"/>
      <c r="FB78" s="9"/>
    </row>
    <row r="79" spans="1:158">
      <c r="A79" s="26">
        <v>202101</v>
      </c>
      <c r="B79" s="26" t="s">
        <v>1526</v>
      </c>
      <c r="C79" s="26">
        <v>100152.74</v>
      </c>
      <c r="D79" s="26"/>
      <c r="E79" s="26"/>
      <c r="F79" s="26"/>
      <c r="G79" s="26"/>
      <c r="H79" s="26">
        <v>202103</v>
      </c>
      <c r="I79" s="372">
        <v>14451142.1</v>
      </c>
      <c r="J79" s="372">
        <v>327337.57</v>
      </c>
      <c r="K79" s="372">
        <v>7431430.4299999997</v>
      </c>
      <c r="L79" s="372">
        <v>1659862.61</v>
      </c>
      <c r="M79" s="372">
        <v>2498499.4300000002</v>
      </c>
      <c r="N79" s="372">
        <v>1260103.0900000001</v>
      </c>
      <c r="O79" s="372">
        <v>99659.7</v>
      </c>
      <c r="P79" s="372">
        <v>1174249.3</v>
      </c>
      <c r="R79" s="26">
        <v>202103</v>
      </c>
      <c r="S79" s="12">
        <f t="shared" si="56"/>
        <v>327337.57</v>
      </c>
      <c r="T79" s="12">
        <f t="shared" si="57"/>
        <v>9091293.0399999991</v>
      </c>
      <c r="U79" s="12">
        <f t="shared" si="58"/>
        <v>5032511.5200000005</v>
      </c>
      <c r="V79" s="10">
        <f t="shared" si="59"/>
        <v>34.824316896032741</v>
      </c>
      <c r="W79" s="10">
        <f t="shared" si="60"/>
        <v>2.2651328714012164</v>
      </c>
      <c r="X79" s="10">
        <f t="shared" si="61"/>
        <v>37.089449767433955</v>
      </c>
      <c r="AF79" s="12"/>
      <c r="AG79" s="12"/>
      <c r="AH79" s="12"/>
      <c r="AI79" s="12"/>
      <c r="AJ79" s="12"/>
      <c r="AO79" s="373">
        <v>201510</v>
      </c>
      <c r="AP79" s="374" t="s">
        <v>1523</v>
      </c>
      <c r="AQ79" s="374">
        <v>1409848</v>
      </c>
      <c r="AS79" s="26">
        <v>202103</v>
      </c>
      <c r="AT79" s="374">
        <v>14334215</v>
      </c>
      <c r="AU79" s="374">
        <v>333812</v>
      </c>
      <c r="AV79" s="374">
        <v>7399365</v>
      </c>
      <c r="AW79" s="374">
        <v>1658099</v>
      </c>
      <c r="AX79" s="374">
        <v>2422980</v>
      </c>
      <c r="AY79" s="374">
        <v>1244484</v>
      </c>
      <c r="AZ79" s="374">
        <v>98528</v>
      </c>
      <c r="BA79" s="374">
        <v>1176947</v>
      </c>
      <c r="BB79" s="374"/>
      <c r="BC79" s="26">
        <v>202103</v>
      </c>
      <c r="BD79" s="12">
        <f t="shared" si="62"/>
        <v>333812</v>
      </c>
      <c r="BE79" s="12">
        <f t="shared" si="63"/>
        <v>9057464</v>
      </c>
      <c r="BF79" s="12">
        <f t="shared" si="64"/>
        <v>4942939</v>
      </c>
      <c r="BG79" s="10">
        <f t="shared" si="65"/>
        <v>34.483499794024297</v>
      </c>
      <c r="BH79" s="374"/>
      <c r="BL79" s="357">
        <v>44136</v>
      </c>
      <c r="BM79" t="s">
        <v>718</v>
      </c>
      <c r="BN79" s="12">
        <v>1656.33</v>
      </c>
      <c r="BO79" s="12">
        <v>3477.9</v>
      </c>
      <c r="BP79" s="12">
        <v>1085.6600000000001</v>
      </c>
      <c r="BQ79" s="12">
        <v>40089.230000000003</v>
      </c>
      <c r="BR79" s="12">
        <v>19374.28</v>
      </c>
      <c r="BS79" s="12">
        <v>462.9</v>
      </c>
      <c r="BT79" s="12">
        <v>1693.76</v>
      </c>
      <c r="BU79" s="12">
        <f t="shared" si="84"/>
        <v>67840.059999999983</v>
      </c>
      <c r="BV79" s="26">
        <v>202011</v>
      </c>
      <c r="BW79" t="s">
        <v>718</v>
      </c>
      <c r="BX79" s="12">
        <f t="shared" si="85"/>
        <v>1656.33</v>
      </c>
      <c r="BY79" s="12">
        <f t="shared" si="86"/>
        <v>4563.5600000000004</v>
      </c>
      <c r="BZ79" s="12">
        <f t="shared" si="87"/>
        <v>61620.170000000006</v>
      </c>
      <c r="CA79" s="12">
        <f t="shared" si="88"/>
        <v>67840.060000000012</v>
      </c>
      <c r="CC79" s="26">
        <v>202011</v>
      </c>
      <c r="CD79" s="372">
        <v>14562222.699999999</v>
      </c>
      <c r="CE79" s="372">
        <v>333716.95</v>
      </c>
      <c r="CF79" s="377">
        <v>7379276.3799999999</v>
      </c>
      <c r="CG79" s="377">
        <v>1639256.38</v>
      </c>
      <c r="CH79" s="372">
        <v>2629237.52</v>
      </c>
      <c r="CI79" s="372">
        <v>1333338.33</v>
      </c>
      <c r="CJ79" s="372">
        <v>103233.24</v>
      </c>
      <c r="CK79" s="372">
        <v>1144163.8999999999</v>
      </c>
      <c r="CL79">
        <f t="shared" si="89"/>
        <v>18.17653074644927</v>
      </c>
      <c r="CM79" s="26">
        <v>202011</v>
      </c>
      <c r="CN79" s="12">
        <f t="shared" si="66"/>
        <v>333716.95</v>
      </c>
      <c r="CO79" s="12">
        <f t="shared" si="90"/>
        <v>9018532.7599999998</v>
      </c>
      <c r="CP79" s="12">
        <f t="shared" si="91"/>
        <v>5209972.99</v>
      </c>
      <c r="CQ79" s="12">
        <f t="shared" si="92"/>
        <v>14562222.699999999</v>
      </c>
      <c r="CS79"/>
      <c r="CT79" s="378">
        <f t="shared" si="67"/>
        <v>0.49632780115004643</v>
      </c>
      <c r="CU79" s="378">
        <f t="shared" si="68"/>
        <v>5.0602022761848907E-2</v>
      </c>
      <c r="CV79" s="378">
        <f t="shared" si="69"/>
        <v>6.65068854325961E-2</v>
      </c>
      <c r="CW79" s="378">
        <f t="shared" si="70"/>
        <v>1.1827349223935228</v>
      </c>
      <c r="CX79" s="378">
        <f t="shared" si="71"/>
        <v>0.46586336026848435</v>
      </c>
      <c r="CZ79"/>
      <c r="DA79" s="379">
        <f t="shared" si="72"/>
        <v>0.88900488872381223</v>
      </c>
      <c r="DB79" s="379">
        <f t="shared" si="73"/>
        <v>8.8911025921693282E-2</v>
      </c>
      <c r="DC79" s="379">
        <f t="shared" si="74"/>
        <v>0.11746082857746964</v>
      </c>
      <c r="DD79" s="379">
        <f t="shared" si="75"/>
        <v>1.1359375588624689</v>
      </c>
      <c r="DE79" s="379">
        <f t="shared" si="76"/>
        <v>0.48184450578413413</v>
      </c>
      <c r="DG79"/>
      <c r="DH79" s="9">
        <f t="shared" si="77"/>
        <v>0.88900488872381223</v>
      </c>
      <c r="DI79" s="9">
        <f t="shared" si="78"/>
        <v>7.9271593836142504E-2</v>
      </c>
      <c r="DJ79" s="9">
        <f t="shared" si="79"/>
        <v>0.13230389257353387</v>
      </c>
      <c r="DK79" s="9">
        <f t="shared" si="80"/>
        <v>1.4502120751722727</v>
      </c>
      <c r="DL79" s="9">
        <f t="shared" si="81"/>
        <v>1.4400838532857596</v>
      </c>
      <c r="DM79" s="9">
        <f t="shared" si="82"/>
        <v>0.40915116100201826</v>
      </c>
      <c r="DN79" s="9">
        <f t="shared" si="83"/>
        <v>0.12489032384258934</v>
      </c>
      <c r="EO79"/>
      <c r="ER79" s="9"/>
      <c r="EU79" s="9"/>
      <c r="EW79" s="9"/>
      <c r="EX79" s="9"/>
      <c r="EY79" s="9"/>
      <c r="EZ79" s="9"/>
      <c r="FB79" s="9"/>
    </row>
    <row r="80" spans="1:158">
      <c r="A80" s="26">
        <v>202102</v>
      </c>
      <c r="B80" s="26" t="s">
        <v>1526</v>
      </c>
      <c r="C80" s="26">
        <v>100303.5</v>
      </c>
      <c r="D80" s="26"/>
      <c r="E80" s="26"/>
      <c r="F80" s="26"/>
      <c r="G80" s="26"/>
      <c r="H80" s="26">
        <v>202104</v>
      </c>
      <c r="I80" s="372">
        <v>14556235.199999999</v>
      </c>
      <c r="J80" s="372">
        <v>346158.3</v>
      </c>
      <c r="K80" s="372">
        <v>7465017.5999999996</v>
      </c>
      <c r="L80" s="372">
        <v>1673479.75</v>
      </c>
      <c r="M80" s="372">
        <v>2497293.35</v>
      </c>
      <c r="N80" s="372">
        <v>1289713.3500000001</v>
      </c>
      <c r="O80" s="372">
        <v>99498.8</v>
      </c>
      <c r="P80" s="372">
        <v>1185074</v>
      </c>
      <c r="R80" s="26">
        <v>202104</v>
      </c>
      <c r="S80" s="12">
        <f t="shared" si="56"/>
        <v>346158.3</v>
      </c>
      <c r="T80" s="12">
        <f t="shared" si="57"/>
        <v>9138497.3499999996</v>
      </c>
      <c r="U80" s="12">
        <f t="shared" si="58"/>
        <v>5071579.5</v>
      </c>
      <c r="V80" s="10">
        <f t="shared" si="59"/>
        <v>34.84128574674309</v>
      </c>
      <c r="W80" s="10">
        <f t="shared" si="60"/>
        <v>2.3780757540933388</v>
      </c>
      <c r="X80" s="10">
        <f t="shared" si="61"/>
        <v>37.219361500836428</v>
      </c>
      <c r="Y80">
        <f>+Y68+1</f>
        <v>2021</v>
      </c>
      <c r="Z80">
        <f>+Z68</f>
        <v>2</v>
      </c>
      <c r="AA80" s="12">
        <f>+AVERAGE(S80:S82)</f>
        <v>379643.83333333331</v>
      </c>
      <c r="AB80" s="12">
        <f>+AVERAGE(T80:T82)</f>
        <v>9157607.4433333334</v>
      </c>
      <c r="AC80" s="12">
        <f>+AVERAGE(U80:U82)</f>
        <v>5215364.083333333</v>
      </c>
      <c r="AF80" s="12"/>
      <c r="AG80" s="12"/>
      <c r="AH80" s="12"/>
      <c r="AI80" s="12"/>
      <c r="AJ80" s="12"/>
      <c r="AO80" s="373">
        <v>201510</v>
      </c>
      <c r="AP80" s="374" t="s">
        <v>1521</v>
      </c>
      <c r="AQ80" s="374">
        <v>339973</v>
      </c>
      <c r="AS80" s="26">
        <v>202104</v>
      </c>
      <c r="AT80" s="374">
        <v>14492632</v>
      </c>
      <c r="AU80" s="374">
        <v>344345</v>
      </c>
      <c r="AV80" s="374">
        <v>7448192</v>
      </c>
      <c r="AW80" s="374">
        <v>1670014</v>
      </c>
      <c r="AX80" s="374">
        <v>2459394</v>
      </c>
      <c r="AY80" s="374">
        <v>1284039</v>
      </c>
      <c r="AZ80" s="374">
        <v>98744</v>
      </c>
      <c r="BA80" s="374">
        <v>1187904</v>
      </c>
      <c r="BB80" s="374"/>
      <c r="BC80" s="26">
        <v>202104</v>
      </c>
      <c r="BD80" s="12">
        <f t="shared" si="62"/>
        <v>344345</v>
      </c>
      <c r="BE80" s="12">
        <f t="shared" si="63"/>
        <v>9118206</v>
      </c>
      <c r="BF80" s="12">
        <f t="shared" si="64"/>
        <v>5030081</v>
      </c>
      <c r="BG80" s="10">
        <f t="shared" si="65"/>
        <v>34.707850168278611</v>
      </c>
      <c r="BH80" s="374"/>
      <c r="BL80" s="357">
        <v>44166</v>
      </c>
      <c r="BM80" t="s">
        <v>718</v>
      </c>
      <c r="BN80" s="12">
        <v>1645.47</v>
      </c>
      <c r="BO80" s="12">
        <v>3345.63</v>
      </c>
      <c r="BP80" s="12">
        <v>1058.94</v>
      </c>
      <c r="BQ80" s="12">
        <v>37292</v>
      </c>
      <c r="BR80" s="12">
        <v>20719.939999999999</v>
      </c>
      <c r="BS80" s="12">
        <v>564.67999999999995</v>
      </c>
      <c r="BT80" s="12">
        <v>1693.05</v>
      </c>
      <c r="BU80" s="12">
        <f t="shared" si="84"/>
        <v>66319.709999999992</v>
      </c>
      <c r="BV80" s="26">
        <v>202012</v>
      </c>
      <c r="BW80" t="s">
        <v>718</v>
      </c>
      <c r="BX80" s="12">
        <f t="shared" si="85"/>
        <v>1645.47</v>
      </c>
      <c r="BY80" s="12">
        <f t="shared" si="86"/>
        <v>4404.57</v>
      </c>
      <c r="BZ80" s="12">
        <f t="shared" si="87"/>
        <v>60269.670000000006</v>
      </c>
      <c r="CA80" s="12">
        <f t="shared" si="88"/>
        <v>66319.710000000006</v>
      </c>
      <c r="CC80" s="26">
        <v>202012</v>
      </c>
      <c r="CD80" s="372">
        <v>14553605.300000001</v>
      </c>
      <c r="CE80" s="372">
        <v>323568.37</v>
      </c>
      <c r="CF80" s="377">
        <v>7380919.6799999997</v>
      </c>
      <c r="CG80" s="377">
        <v>1636759.79</v>
      </c>
      <c r="CH80" s="372">
        <v>2616142.37</v>
      </c>
      <c r="CI80" s="372">
        <v>1346878.58</v>
      </c>
      <c r="CJ80" s="372">
        <v>101227.63</v>
      </c>
      <c r="CK80" s="372">
        <v>1148108.8899999999</v>
      </c>
      <c r="CL80">
        <f t="shared" si="89"/>
        <v>18.150565180822515</v>
      </c>
      <c r="CM80" s="26">
        <v>202012</v>
      </c>
      <c r="CN80" s="12">
        <f t="shared" si="66"/>
        <v>323568.37</v>
      </c>
      <c r="CO80" s="12">
        <f t="shared" si="90"/>
        <v>9017679.4699999988</v>
      </c>
      <c r="CP80" s="12">
        <f t="shared" si="91"/>
        <v>5212357.47</v>
      </c>
      <c r="CQ80" s="12">
        <f t="shared" si="92"/>
        <v>14553605.309999999</v>
      </c>
      <c r="CS80"/>
      <c r="CT80" s="378">
        <f t="shared" si="67"/>
        <v>0.50853858181502731</v>
      </c>
      <c r="CU80" s="378">
        <f t="shared" si="68"/>
        <v>4.8843718771033239E-2</v>
      </c>
      <c r="CV80" s="378">
        <f t="shared" si="69"/>
        <v>6.4766935891511487E-2</v>
      </c>
      <c r="CW80" s="378">
        <f t="shared" si="70"/>
        <v>1.1562842791747361</v>
      </c>
      <c r="CX80" s="378">
        <f t="shared" si="71"/>
        <v>0.45569265200857656</v>
      </c>
      <c r="CZ80"/>
      <c r="DA80" s="379">
        <f t="shared" si="72"/>
        <v>0.747029136376958</v>
      </c>
      <c r="DB80" s="379">
        <f t="shared" si="73"/>
        <v>7.3600974863658589E-2</v>
      </c>
      <c r="DC80" s="379">
        <f t="shared" si="74"/>
        <v>9.6927628461252788E-2</v>
      </c>
      <c r="DD80" s="379">
        <f t="shared" si="75"/>
        <v>1.1897652905989198</v>
      </c>
      <c r="DE80" s="379">
        <f t="shared" si="76"/>
        <v>0.48832621529984316</v>
      </c>
      <c r="DG80"/>
      <c r="DH80" s="9">
        <f t="shared" si="77"/>
        <v>0.747029136376958</v>
      </c>
      <c r="DI80" s="9">
        <f t="shared" si="78"/>
        <v>6.6423023316248858E-2</v>
      </c>
      <c r="DJ80" s="9">
        <f t="shared" si="79"/>
        <v>0.10596973426381645</v>
      </c>
      <c r="DK80" s="9">
        <f t="shared" si="80"/>
        <v>1.556500153315433</v>
      </c>
      <c r="DL80" s="9">
        <f t="shared" si="81"/>
        <v>1.4235559377594378</v>
      </c>
      <c r="DM80" s="9">
        <f t="shared" si="82"/>
        <v>0.45623907227700577</v>
      </c>
      <c r="DN80" s="9">
        <f t="shared" si="83"/>
        <v>0.14451155412619443</v>
      </c>
      <c r="EO80"/>
      <c r="ER80" s="9"/>
      <c r="EU80" s="9"/>
      <c r="EW80" s="9"/>
      <c r="EX80" s="9"/>
      <c r="EY80" s="9"/>
      <c r="EZ80" s="9"/>
      <c r="FB80" s="9"/>
    </row>
    <row r="81" spans="1:158">
      <c r="A81" s="26">
        <v>202103</v>
      </c>
      <c r="B81" s="26" t="s">
        <v>1526</v>
      </c>
      <c r="C81" s="26">
        <v>99659.7</v>
      </c>
      <c r="D81" s="26"/>
      <c r="E81" s="26"/>
      <c r="F81" s="26"/>
      <c r="G81" s="26"/>
      <c r="H81" s="26">
        <v>202105</v>
      </c>
      <c r="I81" s="372">
        <v>14728558.6</v>
      </c>
      <c r="J81" s="372">
        <v>376038.38</v>
      </c>
      <c r="K81" s="372">
        <v>7485162.8600000003</v>
      </c>
      <c r="L81" s="372">
        <v>1674944.76</v>
      </c>
      <c r="M81" s="372">
        <v>2554941.52</v>
      </c>
      <c r="N81" s="372">
        <v>1339894.24</v>
      </c>
      <c r="O81" s="372">
        <v>99744.62</v>
      </c>
      <c r="P81" s="372">
        <v>1197832.19</v>
      </c>
      <c r="R81" s="26">
        <v>202105</v>
      </c>
      <c r="S81" s="12">
        <f t="shared" si="56"/>
        <v>376038.38</v>
      </c>
      <c r="T81" s="12">
        <f t="shared" si="57"/>
        <v>9160107.620000001</v>
      </c>
      <c r="U81" s="12">
        <f t="shared" si="58"/>
        <v>5192412.57</v>
      </c>
      <c r="V81" s="10">
        <f t="shared" si="59"/>
        <v>35.254044275588519</v>
      </c>
      <c r="W81" s="10">
        <f t="shared" si="60"/>
        <v>2.5531241054369027</v>
      </c>
      <c r="X81" s="10">
        <f t="shared" si="61"/>
        <v>37.80716838102542</v>
      </c>
      <c r="AF81" s="12"/>
      <c r="AG81" s="12"/>
      <c r="AH81" s="12"/>
      <c r="AI81" s="12"/>
      <c r="AJ81" s="12"/>
      <c r="AO81" s="373">
        <v>201510</v>
      </c>
      <c r="AP81" s="374" t="s">
        <v>1524</v>
      </c>
      <c r="AQ81" s="374">
        <v>2120026</v>
      </c>
      <c r="AS81" s="26">
        <v>202105</v>
      </c>
      <c r="AT81" s="374">
        <v>14711196</v>
      </c>
      <c r="AU81" s="374">
        <v>389970</v>
      </c>
      <c r="AV81" s="374">
        <v>7466884</v>
      </c>
      <c r="AW81" s="374">
        <v>1667957</v>
      </c>
      <c r="AX81" s="374">
        <v>2554091</v>
      </c>
      <c r="AY81" s="374">
        <v>1337981</v>
      </c>
      <c r="AZ81" s="374">
        <v>97886</v>
      </c>
      <c r="BA81" s="374">
        <v>1196427</v>
      </c>
      <c r="BB81" s="374"/>
      <c r="BC81" s="26">
        <v>202105</v>
      </c>
      <c r="BD81" s="12">
        <f t="shared" si="62"/>
        <v>389970</v>
      </c>
      <c r="BE81" s="12">
        <f t="shared" si="63"/>
        <v>9134841</v>
      </c>
      <c r="BF81" s="12">
        <f t="shared" si="64"/>
        <v>5186385</v>
      </c>
      <c r="BG81" s="10">
        <f t="shared" si="65"/>
        <v>35.254679497166649</v>
      </c>
      <c r="BH81" s="374"/>
      <c r="BL81" s="357">
        <v>44197</v>
      </c>
      <c r="BM81" t="s">
        <v>718</v>
      </c>
      <c r="BN81" s="12">
        <v>2422.7800000000002</v>
      </c>
      <c r="BO81" s="12">
        <v>5692.63</v>
      </c>
      <c r="BP81" s="12">
        <v>1488.15</v>
      </c>
      <c r="BQ81" s="12">
        <v>42841.94</v>
      </c>
      <c r="BR81" s="12">
        <v>19654.21</v>
      </c>
      <c r="BS81" s="12">
        <v>449.15</v>
      </c>
      <c r="BT81" s="12">
        <v>2240.2600000000002</v>
      </c>
      <c r="BU81" s="12">
        <f t="shared" si="84"/>
        <v>74789.119999999981</v>
      </c>
      <c r="BV81" s="26">
        <v>202101</v>
      </c>
      <c r="BW81" t="s">
        <v>718</v>
      </c>
      <c r="BX81" s="12">
        <f t="shared" si="85"/>
        <v>2422.7800000000002</v>
      </c>
      <c r="BY81" s="12">
        <f t="shared" si="86"/>
        <v>7180.7800000000007</v>
      </c>
      <c r="BZ81" s="12">
        <f t="shared" si="87"/>
        <v>65185.560000000005</v>
      </c>
      <c r="CA81" s="12">
        <f t="shared" si="88"/>
        <v>74789.12000000001</v>
      </c>
      <c r="CC81" s="26">
        <v>202101</v>
      </c>
      <c r="CD81" s="372">
        <v>14357793.5</v>
      </c>
      <c r="CE81" s="372">
        <v>313553.74</v>
      </c>
      <c r="CF81" s="377">
        <v>7377918.5300000003</v>
      </c>
      <c r="CG81" s="377">
        <v>1634516.63</v>
      </c>
      <c r="CH81" s="372">
        <v>2516733.79</v>
      </c>
      <c r="CI81" s="372">
        <v>1269074.47</v>
      </c>
      <c r="CJ81" s="372">
        <v>100152.74</v>
      </c>
      <c r="CK81" s="372">
        <v>1145843.58</v>
      </c>
      <c r="CL81">
        <f t="shared" si="89"/>
        <v>18.136237331886669</v>
      </c>
      <c r="CM81" s="26">
        <v>202101</v>
      </c>
      <c r="CN81" s="12">
        <f t="shared" si="66"/>
        <v>313553.74</v>
      </c>
      <c r="CO81" s="12">
        <f t="shared" si="90"/>
        <v>9012435.1600000001</v>
      </c>
      <c r="CP81" s="12">
        <f t="shared" si="91"/>
        <v>5031804.58</v>
      </c>
      <c r="CQ81" s="12">
        <f t="shared" si="92"/>
        <v>14357793.48</v>
      </c>
      <c r="CS81">
        <f>1+CS69</f>
        <v>2021</v>
      </c>
      <c r="CT81" s="378">
        <f t="shared" si="67"/>
        <v>0.77268413382662904</v>
      </c>
      <c r="CU81" s="378">
        <f t="shared" si="68"/>
        <v>7.9676356861578812E-2</v>
      </c>
      <c r="CV81" s="378">
        <f t="shared" si="69"/>
        <v>0.10297631814680801</v>
      </c>
      <c r="CW81" s="378">
        <f t="shared" si="70"/>
        <v>1.2954708189402699</v>
      </c>
      <c r="CX81" s="378">
        <f t="shared" si="71"/>
        <v>0.52089563834567709</v>
      </c>
      <c r="CZ81">
        <f>1+CZ69</f>
        <v>2021</v>
      </c>
      <c r="DA81" s="379">
        <f t="shared" si="72"/>
        <v>0.79626860773531205</v>
      </c>
      <c r="DB81" s="379">
        <f t="shared" si="73"/>
        <v>0.11429286110947176</v>
      </c>
      <c r="DC81" s="379">
        <f t="shared" si="74"/>
        <v>0.13722190898168449</v>
      </c>
      <c r="DD81" s="379">
        <f t="shared" si="75"/>
        <v>1.2972751417941593</v>
      </c>
      <c r="DE81" s="379">
        <f t="shared" si="76"/>
        <v>0.54377192504373584</v>
      </c>
      <c r="DG81">
        <f>1+DG69</f>
        <v>2021</v>
      </c>
      <c r="DH81" s="9">
        <f t="shared" si="77"/>
        <v>0.79626860773531205</v>
      </c>
      <c r="DI81" s="9">
        <f t="shared" si="78"/>
        <v>0.10406295446040931</v>
      </c>
      <c r="DJ81" s="9">
        <f t="shared" si="79"/>
        <v>0.16046884760052885</v>
      </c>
      <c r="DK81" s="9">
        <f t="shared" si="80"/>
        <v>1.616307221750299</v>
      </c>
      <c r="DL81" s="9">
        <f t="shared" si="81"/>
        <v>1.766330544810345</v>
      </c>
      <c r="DM81" s="9">
        <f t="shared" si="82"/>
        <v>0.37016461057380956</v>
      </c>
      <c r="DN81" s="9">
        <f t="shared" si="83"/>
        <v>0.15808614994378203</v>
      </c>
      <c r="EO81"/>
      <c r="ER81" s="9"/>
      <c r="EU81" s="9"/>
      <c r="EW81" s="9"/>
      <c r="EX81" s="9"/>
      <c r="EY81" s="9"/>
      <c r="EZ81" s="9"/>
      <c r="FB81" s="9"/>
    </row>
    <row r="82" spans="1:158">
      <c r="A82" s="26">
        <v>202104</v>
      </c>
      <c r="B82" s="26" t="s">
        <v>1526</v>
      </c>
      <c r="C82" s="26">
        <v>99498.8</v>
      </c>
      <c r="D82" s="26"/>
      <c r="E82" s="26"/>
      <c r="F82" s="26"/>
      <c r="G82" s="26"/>
      <c r="H82" s="26">
        <v>202106</v>
      </c>
      <c r="I82" s="372">
        <v>14973052.4</v>
      </c>
      <c r="J82" s="372">
        <v>416734.82</v>
      </c>
      <c r="K82" s="372">
        <v>7506647.3600000003</v>
      </c>
      <c r="L82" s="372">
        <v>1667570</v>
      </c>
      <c r="M82" s="372">
        <v>2690680.86</v>
      </c>
      <c r="N82" s="372">
        <v>1387559</v>
      </c>
      <c r="O82" s="372">
        <v>100844.55</v>
      </c>
      <c r="P82" s="372">
        <v>1203015.77</v>
      </c>
      <c r="R82" s="26">
        <v>202106</v>
      </c>
      <c r="S82" s="12">
        <f t="shared" si="56"/>
        <v>416734.82</v>
      </c>
      <c r="T82" s="12">
        <f t="shared" si="57"/>
        <v>9174217.3599999994</v>
      </c>
      <c r="U82" s="12">
        <f t="shared" si="58"/>
        <v>5382100.1799999997</v>
      </c>
      <c r="V82" s="10">
        <f t="shared" si="59"/>
        <v>35.945243736674556</v>
      </c>
      <c r="W82" s="10">
        <f t="shared" si="60"/>
        <v>2.7832322285868711</v>
      </c>
      <c r="X82" s="10">
        <f t="shared" si="61"/>
        <v>38.728475965261424</v>
      </c>
      <c r="AF82" s="12"/>
      <c r="AG82" s="12"/>
      <c r="AH82" s="12"/>
      <c r="AI82" s="12"/>
      <c r="AJ82" s="12"/>
      <c r="AO82" s="373">
        <v>201510</v>
      </c>
      <c r="AP82" s="374" t="s">
        <v>1525</v>
      </c>
      <c r="AQ82" s="374">
        <v>1445112</v>
      </c>
      <c r="AS82" s="26">
        <v>202106</v>
      </c>
      <c r="AT82" s="374">
        <v>14799586</v>
      </c>
      <c r="AU82" s="374">
        <v>322045</v>
      </c>
      <c r="AV82" s="374">
        <v>7487458</v>
      </c>
      <c r="AW82" s="374">
        <v>1652942</v>
      </c>
      <c r="AX82" s="374">
        <v>2714483</v>
      </c>
      <c r="AY82" s="374">
        <v>1330038</v>
      </c>
      <c r="AZ82" s="374">
        <v>100843</v>
      </c>
      <c r="BA82" s="374">
        <v>1191777</v>
      </c>
      <c r="BB82" s="374"/>
      <c r="BC82" s="26">
        <v>202106</v>
      </c>
      <c r="BD82" s="12">
        <f t="shared" si="62"/>
        <v>322045</v>
      </c>
      <c r="BE82" s="12">
        <f t="shared" si="63"/>
        <v>9140400</v>
      </c>
      <c r="BF82" s="12">
        <f t="shared" si="64"/>
        <v>5337141</v>
      </c>
      <c r="BG82" s="10">
        <f t="shared" si="65"/>
        <v>36.062772296468296</v>
      </c>
      <c r="BH82" s="374"/>
      <c r="BL82" s="357">
        <v>44228</v>
      </c>
      <c r="BM82" t="s">
        <v>718</v>
      </c>
      <c r="BN82" s="12">
        <v>1407.25</v>
      </c>
      <c r="BO82" s="12">
        <v>3695.35</v>
      </c>
      <c r="BP82" s="12">
        <v>1124.45</v>
      </c>
      <c r="BQ82" s="12">
        <v>33447.1</v>
      </c>
      <c r="BR82" s="12">
        <v>15801.4</v>
      </c>
      <c r="BS82" s="12">
        <v>355.45</v>
      </c>
      <c r="BT82" s="12">
        <v>2099.8000000000002</v>
      </c>
      <c r="BU82" s="12">
        <f t="shared" si="84"/>
        <v>57930.8</v>
      </c>
      <c r="BV82" s="26">
        <v>202102</v>
      </c>
      <c r="BW82" t="s">
        <v>718</v>
      </c>
      <c r="BX82" s="12">
        <f t="shared" si="85"/>
        <v>1407.25</v>
      </c>
      <c r="BY82" s="12">
        <f t="shared" si="86"/>
        <v>4819.8</v>
      </c>
      <c r="BZ82" s="12">
        <f t="shared" si="87"/>
        <v>51703.75</v>
      </c>
      <c r="CA82" s="12">
        <f t="shared" si="88"/>
        <v>57930.8</v>
      </c>
      <c r="CC82" s="26">
        <v>202102</v>
      </c>
      <c r="CD82" s="372">
        <v>14374878.199999999</v>
      </c>
      <c r="CE82" s="372">
        <v>314506.40000000002</v>
      </c>
      <c r="CF82" s="377">
        <v>7383531.7000000002</v>
      </c>
      <c r="CG82" s="377">
        <v>1634521.3</v>
      </c>
      <c r="CH82" s="372">
        <v>2529765.15</v>
      </c>
      <c r="CI82" s="372">
        <v>1251440.05</v>
      </c>
      <c r="CJ82" s="372">
        <v>100303.5</v>
      </c>
      <c r="CK82" s="372">
        <v>1160810.05</v>
      </c>
      <c r="CL82">
        <f t="shared" si="89"/>
        <v>18.124991059600116</v>
      </c>
      <c r="CM82" s="26">
        <v>202102</v>
      </c>
      <c r="CN82" s="12">
        <f t="shared" si="66"/>
        <v>314506.40000000002</v>
      </c>
      <c r="CO82" s="12">
        <f t="shared" si="90"/>
        <v>9018053</v>
      </c>
      <c r="CP82" s="12">
        <f t="shared" si="91"/>
        <v>5042318.75</v>
      </c>
      <c r="CQ82" s="12">
        <f t="shared" si="92"/>
        <v>14374878.15</v>
      </c>
      <c r="CS82"/>
      <c r="CT82" s="378">
        <f t="shared" si="67"/>
        <v>0.44744717436592701</v>
      </c>
      <c r="CU82" s="378">
        <f t="shared" si="68"/>
        <v>5.3446126342349069E-2</v>
      </c>
      <c r="CV82" s="378">
        <f t="shared" si="69"/>
        <v>6.6723925700381825E-2</v>
      </c>
      <c r="CW82" s="378">
        <f t="shared" si="70"/>
        <v>1.0253963020485366</v>
      </c>
      <c r="CX82" s="378">
        <f t="shared" si="71"/>
        <v>0.40300028560589923</v>
      </c>
      <c r="CZ82"/>
      <c r="DA82" s="379">
        <f t="shared" si="72"/>
        <v>0.44483991422750058</v>
      </c>
      <c r="DB82" s="379">
        <f t="shared" si="73"/>
        <v>8.0616625340303491E-2</v>
      </c>
      <c r="DC82" s="379">
        <f t="shared" si="74"/>
        <v>9.2890916933247691E-2</v>
      </c>
      <c r="DD82" s="379">
        <f t="shared" si="75"/>
        <v>0.95743649684978738</v>
      </c>
      <c r="DE82" s="379">
        <f t="shared" si="76"/>
        <v>0.39615014058397419</v>
      </c>
      <c r="DG82"/>
      <c r="DH82" s="9">
        <f t="shared" si="77"/>
        <v>0.44483991422750058</v>
      </c>
      <c r="DI82" s="9">
        <f t="shared" si="78"/>
        <v>7.3495993793864262E-2</v>
      </c>
      <c r="DJ82" s="9">
        <f t="shared" si="79"/>
        <v>0.11278225618717846</v>
      </c>
      <c r="DK82" s="9">
        <f t="shared" si="80"/>
        <v>1.2543891673106493</v>
      </c>
      <c r="DL82" s="9">
        <f t="shared" si="81"/>
        <v>1.1835165416034112</v>
      </c>
      <c r="DM82" s="9">
        <f t="shared" si="82"/>
        <v>0.272871833983859</v>
      </c>
      <c r="DN82" s="9">
        <f t="shared" si="83"/>
        <v>0.12570532103852822</v>
      </c>
      <c r="EO82"/>
      <c r="ER82" s="9"/>
      <c r="EU82" s="9"/>
      <c r="EW82" s="9"/>
      <c r="EX82" s="9"/>
      <c r="EY82" s="9"/>
      <c r="EZ82" s="9"/>
      <c r="FB82" s="9"/>
    </row>
    <row r="83" spans="1:158">
      <c r="A83" s="26">
        <v>202105</v>
      </c>
      <c r="B83" s="26" t="s">
        <v>1526</v>
      </c>
      <c r="C83" s="26">
        <v>99744.62</v>
      </c>
      <c r="D83" s="26"/>
      <c r="E83" s="26"/>
      <c r="F83" s="26"/>
      <c r="G83" s="26"/>
      <c r="H83" s="26">
        <v>202107</v>
      </c>
      <c r="I83" s="372">
        <v>15114453.5</v>
      </c>
      <c r="J83" s="372">
        <v>306517.59000000003</v>
      </c>
      <c r="K83" s="372">
        <v>7526972.2699999996</v>
      </c>
      <c r="L83" s="372">
        <v>1649851.18</v>
      </c>
      <c r="M83" s="372">
        <v>2900755.09</v>
      </c>
      <c r="N83" s="372">
        <v>1433668.82</v>
      </c>
      <c r="O83" s="372">
        <v>106046.82</v>
      </c>
      <c r="P83" s="372">
        <v>1190641.73</v>
      </c>
      <c r="R83" s="26">
        <v>202107</v>
      </c>
      <c r="S83" s="12">
        <f t="shared" si="56"/>
        <v>306517.59000000003</v>
      </c>
      <c r="T83" s="12">
        <f t="shared" si="57"/>
        <v>9176823.4499999993</v>
      </c>
      <c r="U83" s="12">
        <f t="shared" si="58"/>
        <v>5631112.4600000009</v>
      </c>
      <c r="V83" s="10">
        <f t="shared" si="59"/>
        <v>37.25647414244915</v>
      </c>
      <c r="W83" s="10">
        <f t="shared" si="60"/>
        <v>2.0279766648526194</v>
      </c>
      <c r="X83" s="10">
        <f t="shared" si="61"/>
        <v>39.284450807301766</v>
      </c>
      <c r="Y83">
        <f>+Y71+1</f>
        <v>2021</v>
      </c>
      <c r="Z83">
        <f>+Z71</f>
        <v>3</v>
      </c>
      <c r="AA83" s="12">
        <f>+AVERAGE(S83:S85)</f>
        <v>333423.30333333334</v>
      </c>
      <c r="AB83" s="12">
        <f>+AVERAGE(T83:T85)</f>
        <v>9180890.209999999</v>
      </c>
      <c r="AC83" s="12">
        <f>+AVERAGE(U83:U85)</f>
        <v>5550048.4733333336</v>
      </c>
      <c r="AF83" s="12"/>
      <c r="AG83" s="12"/>
      <c r="AH83" s="12"/>
      <c r="AI83" s="12"/>
      <c r="AJ83" s="12"/>
      <c r="AO83" s="373">
        <v>201510</v>
      </c>
      <c r="AP83" s="374" t="s">
        <v>1566</v>
      </c>
      <c r="AQ83" s="374">
        <v>237493</v>
      </c>
      <c r="AS83" s="26">
        <v>202107</v>
      </c>
      <c r="AT83" s="374">
        <v>15088447</v>
      </c>
      <c r="AU83" s="374">
        <v>295138</v>
      </c>
      <c r="AV83" s="374">
        <v>7524258</v>
      </c>
      <c r="AW83" s="374">
        <v>1644526</v>
      </c>
      <c r="AX83" s="374">
        <v>2921380</v>
      </c>
      <c r="AY83" s="374">
        <v>1412860</v>
      </c>
      <c r="AZ83" s="374">
        <v>105850</v>
      </c>
      <c r="BA83" s="374">
        <v>1184435</v>
      </c>
      <c r="BB83" s="374"/>
      <c r="BC83" s="26">
        <v>202107</v>
      </c>
      <c r="BD83" s="12">
        <f t="shared" si="62"/>
        <v>295138</v>
      </c>
      <c r="BE83" s="12">
        <f t="shared" si="63"/>
        <v>9168784</v>
      </c>
      <c r="BF83" s="12">
        <f t="shared" si="64"/>
        <v>5624525</v>
      </c>
      <c r="BG83" s="10">
        <f t="shared" si="65"/>
        <v>37.277030565173476</v>
      </c>
      <c r="BH83" s="374"/>
      <c r="BL83" s="357">
        <v>44256</v>
      </c>
      <c r="BM83" t="s">
        <v>718</v>
      </c>
      <c r="BN83" s="12">
        <v>2694.6</v>
      </c>
      <c r="BO83" s="12">
        <v>3915.61</v>
      </c>
      <c r="BP83" s="12">
        <v>1237.78</v>
      </c>
      <c r="BQ83" s="12">
        <v>34453.69</v>
      </c>
      <c r="BR83" s="12">
        <v>19198.95</v>
      </c>
      <c r="BS83" s="12">
        <v>321.04000000000002</v>
      </c>
      <c r="BT83" s="12">
        <v>2017.3</v>
      </c>
      <c r="BU83" s="12">
        <f t="shared" si="84"/>
        <v>63838.970000000008</v>
      </c>
      <c r="BV83" s="26">
        <v>202103</v>
      </c>
      <c r="BW83" t="s">
        <v>718</v>
      </c>
      <c r="BX83" s="12">
        <f t="shared" si="85"/>
        <v>2694.6</v>
      </c>
      <c r="BY83" s="12">
        <f t="shared" si="86"/>
        <v>5153.3900000000003</v>
      </c>
      <c r="BZ83" s="12">
        <f t="shared" si="87"/>
        <v>55990.98</v>
      </c>
      <c r="CA83" s="12">
        <f t="shared" si="88"/>
        <v>63838.97</v>
      </c>
      <c r="CC83" s="26">
        <v>202103</v>
      </c>
      <c r="CD83" s="372">
        <v>14451142.1</v>
      </c>
      <c r="CE83" s="372">
        <v>327337.57</v>
      </c>
      <c r="CF83" s="377">
        <v>7431430.4299999997</v>
      </c>
      <c r="CG83" s="377">
        <v>1659862.61</v>
      </c>
      <c r="CH83" s="372">
        <v>2498499.4300000002</v>
      </c>
      <c r="CI83" s="372">
        <v>1260103.0900000001</v>
      </c>
      <c r="CJ83" s="372">
        <v>99659.7</v>
      </c>
      <c r="CK83" s="372">
        <v>1174249.3</v>
      </c>
      <c r="CL83">
        <f t="shared" si="89"/>
        <v>18.257717606251532</v>
      </c>
      <c r="CM83" s="26">
        <v>202103</v>
      </c>
      <c r="CN83" s="12">
        <f t="shared" si="66"/>
        <v>327337.57</v>
      </c>
      <c r="CO83" s="12">
        <f t="shared" si="90"/>
        <v>9091293.0399999991</v>
      </c>
      <c r="CP83" s="12">
        <f t="shared" si="91"/>
        <v>5032511.5200000005</v>
      </c>
      <c r="CQ83" s="12">
        <f t="shared" si="92"/>
        <v>14451142.129999999</v>
      </c>
      <c r="CS83"/>
      <c r="CT83" s="378">
        <f t="shared" si="67"/>
        <v>0.82318690152187546</v>
      </c>
      <c r="CU83" s="378">
        <f t="shared" si="68"/>
        <v>5.6684895947430612E-2</v>
      </c>
      <c r="CV83" s="378">
        <f t="shared" si="69"/>
        <v>8.3324108620074666E-2</v>
      </c>
      <c r="CW83" s="378">
        <f t="shared" si="70"/>
        <v>1.1125852325917776</v>
      </c>
      <c r="CX83" s="378">
        <f t="shared" si="71"/>
        <v>0.44175726337555582</v>
      </c>
      <c r="CZ83"/>
      <c r="DA83" s="379">
        <f t="shared" si="72"/>
        <v>0.62567825624171391</v>
      </c>
      <c r="DB83" s="379">
        <f t="shared" si="73"/>
        <v>0.10329520738889306</v>
      </c>
      <c r="DC83" s="379">
        <f t="shared" si="74"/>
        <v>0.12145024551504308</v>
      </c>
      <c r="DD83" s="379">
        <f t="shared" si="75"/>
        <v>1.0746838787166848</v>
      </c>
      <c r="DE83" s="379">
        <f t="shared" si="76"/>
        <v>0.45340734601161936</v>
      </c>
      <c r="DG83"/>
      <c r="DH83" s="9">
        <f t="shared" si="77"/>
        <v>0.62567825624171391</v>
      </c>
      <c r="DI83" s="9">
        <f t="shared" si="78"/>
        <v>9.7862855186548525E-2</v>
      </c>
      <c r="DJ83" s="9">
        <f t="shared" si="79"/>
        <v>0.12761658629083766</v>
      </c>
      <c r="DK83" s="9">
        <f t="shared" si="80"/>
        <v>1.4044393838424851</v>
      </c>
      <c r="DL83" s="9">
        <f t="shared" si="81"/>
        <v>1.3630797461182322</v>
      </c>
      <c r="DM83" s="9">
        <f t="shared" si="82"/>
        <v>0.28103636675607091</v>
      </c>
      <c r="DN83" s="9">
        <f t="shared" si="83"/>
        <v>0.13092534949775997</v>
      </c>
      <c r="EO83"/>
      <c r="ER83" s="9"/>
      <c r="EU83" s="9"/>
      <c r="EW83" s="9"/>
      <c r="EX83" s="9"/>
      <c r="EY83" s="9"/>
      <c r="EZ83" s="9"/>
      <c r="FB83" s="9"/>
    </row>
    <row r="84" spans="1:158">
      <c r="A84" s="26">
        <v>202106</v>
      </c>
      <c r="B84" s="26" t="s">
        <v>1526</v>
      </c>
      <c r="C84" s="26">
        <v>100844.55</v>
      </c>
      <c r="D84" s="26"/>
      <c r="E84" s="26"/>
      <c r="F84" s="26"/>
      <c r="G84" s="26"/>
      <c r="H84" s="26">
        <v>202108</v>
      </c>
      <c r="I84" s="372">
        <v>15022274.300000001</v>
      </c>
      <c r="J84" s="372">
        <v>287871.05</v>
      </c>
      <c r="K84" s="372">
        <v>7526068.4100000001</v>
      </c>
      <c r="L84" s="372">
        <v>1639075.27</v>
      </c>
      <c r="M84" s="372">
        <v>2910523.64</v>
      </c>
      <c r="N84" s="372">
        <v>1384198.86</v>
      </c>
      <c r="O84" s="372">
        <v>103795.36</v>
      </c>
      <c r="P84" s="372">
        <v>1170741.73</v>
      </c>
      <c r="R84" s="26">
        <v>202108</v>
      </c>
      <c r="S84" s="12">
        <f t="shared" si="56"/>
        <v>287871.05</v>
      </c>
      <c r="T84" s="12">
        <f t="shared" si="57"/>
        <v>9165143.6799999997</v>
      </c>
      <c r="U84" s="12">
        <f t="shared" si="58"/>
        <v>5569259.5899999999</v>
      </c>
      <c r="V84" s="10">
        <f t="shared" si="59"/>
        <v>37.07334507931332</v>
      </c>
      <c r="W84" s="10">
        <f t="shared" si="60"/>
        <v>1.9162947250936564</v>
      </c>
      <c r="X84" s="10">
        <f t="shared" si="61"/>
        <v>38.989639804406977</v>
      </c>
      <c r="AF84" s="12"/>
      <c r="AG84" s="12"/>
      <c r="AH84" s="12"/>
      <c r="AI84" s="12"/>
      <c r="AJ84" s="12"/>
      <c r="AO84" s="373">
        <v>201510</v>
      </c>
      <c r="AP84" s="374" t="s">
        <v>1567</v>
      </c>
      <c r="AQ84" s="374">
        <v>1011707</v>
      </c>
      <c r="AS84" s="26">
        <v>202108</v>
      </c>
      <c r="AT84" s="374">
        <v>14756511</v>
      </c>
      <c r="AU84" s="374">
        <v>293967</v>
      </c>
      <c r="AV84" s="374">
        <v>7488787</v>
      </c>
      <c r="AW84" s="374">
        <v>1629680</v>
      </c>
      <c r="AX84" s="374">
        <v>2823452</v>
      </c>
      <c r="AY84" s="374">
        <v>1290999</v>
      </c>
      <c r="AZ84" s="374">
        <v>100702</v>
      </c>
      <c r="BA84" s="374">
        <v>1128924</v>
      </c>
      <c r="BB84" s="374"/>
      <c r="BC84" s="26">
        <v>202108</v>
      </c>
      <c r="BD84" s="12">
        <f t="shared" si="62"/>
        <v>293967</v>
      </c>
      <c r="BE84" s="12">
        <f t="shared" si="63"/>
        <v>9118467</v>
      </c>
      <c r="BF84" s="12">
        <f t="shared" si="64"/>
        <v>5344077</v>
      </c>
      <c r="BG84" s="10">
        <f t="shared" si="65"/>
        <v>36.215044328567913</v>
      </c>
      <c r="BH84" s="374"/>
      <c r="BL84" s="357">
        <v>44287</v>
      </c>
      <c r="BM84" t="s">
        <v>718</v>
      </c>
      <c r="BN84" s="12">
        <v>2453.9</v>
      </c>
      <c r="BO84" s="12">
        <v>5054.8500000000004</v>
      </c>
      <c r="BP84" s="12">
        <v>1332.65</v>
      </c>
      <c r="BQ84" s="12">
        <v>38117.5</v>
      </c>
      <c r="BR84" s="12">
        <v>21162</v>
      </c>
      <c r="BS84" s="12">
        <v>347.4</v>
      </c>
      <c r="BT84" s="12">
        <v>1969.4</v>
      </c>
      <c r="BU84" s="12">
        <f t="shared" si="84"/>
        <v>70437.699999999983</v>
      </c>
      <c r="BV84" s="26">
        <v>202104</v>
      </c>
      <c r="BW84" t="s">
        <v>718</v>
      </c>
      <c r="BX84" s="12">
        <f t="shared" si="85"/>
        <v>2453.9</v>
      </c>
      <c r="BY84" s="12">
        <f t="shared" si="86"/>
        <v>6387.5</v>
      </c>
      <c r="BZ84" s="12">
        <f t="shared" si="87"/>
        <v>61596.3</v>
      </c>
      <c r="CA84" s="12">
        <f t="shared" si="88"/>
        <v>70437.7</v>
      </c>
      <c r="CC84" s="26">
        <v>202104</v>
      </c>
      <c r="CD84" s="372">
        <v>14556235.199999999</v>
      </c>
      <c r="CE84" s="372">
        <v>346158.3</v>
      </c>
      <c r="CF84" s="377">
        <v>7465017.5999999996</v>
      </c>
      <c r="CG84" s="377">
        <v>1673479.75</v>
      </c>
      <c r="CH84" s="372">
        <v>2497293.35</v>
      </c>
      <c r="CI84" s="372">
        <v>1289713.3500000001</v>
      </c>
      <c r="CJ84" s="372">
        <v>99498.8</v>
      </c>
      <c r="CK84" s="372">
        <v>1185074</v>
      </c>
      <c r="CL84">
        <f t="shared" si="89"/>
        <v>18.312417084631534</v>
      </c>
      <c r="CM84" s="26">
        <v>202104</v>
      </c>
      <c r="CN84" s="12">
        <f t="shared" si="66"/>
        <v>346158.3</v>
      </c>
      <c r="CO84" s="12">
        <f t="shared" si="90"/>
        <v>9138497.3499999996</v>
      </c>
      <c r="CP84" s="12">
        <f t="shared" si="91"/>
        <v>5071579.5</v>
      </c>
      <c r="CQ84" s="12">
        <f t="shared" si="92"/>
        <v>14556235.15</v>
      </c>
      <c r="CS84"/>
      <c r="CT84" s="378">
        <f t="shared" si="67"/>
        <v>0.70889532332461769</v>
      </c>
      <c r="CU84" s="378">
        <f t="shared" si="68"/>
        <v>6.9896611613067872E-2</v>
      </c>
      <c r="CV84" s="378">
        <f t="shared" si="69"/>
        <v>9.321793353668037E-2</v>
      </c>
      <c r="CW84" s="378">
        <f t="shared" si="70"/>
        <v>1.2145387842189994</v>
      </c>
      <c r="CX84" s="378">
        <f t="shared" si="71"/>
        <v>0.48390053660269428</v>
      </c>
      <c r="CZ84"/>
      <c r="DA84" s="379">
        <f t="shared" si="72"/>
        <v>0.61198879241087101</v>
      </c>
      <c r="DB84" s="379">
        <f t="shared" si="73"/>
        <v>7.8971954836754427E-2</v>
      </c>
      <c r="DC84" s="379">
        <f t="shared" si="74"/>
        <v>9.8425291802765644E-2</v>
      </c>
      <c r="DD84" s="379">
        <f t="shared" si="75"/>
        <v>1.0486190741957215</v>
      </c>
      <c r="DE84" s="379">
        <f t="shared" si="76"/>
        <v>0.42948502381125664</v>
      </c>
      <c r="DG84"/>
      <c r="DH84" s="9">
        <f t="shared" si="77"/>
        <v>0.61198879241087101</v>
      </c>
      <c r="DI84" s="9">
        <f t="shared" si="78"/>
        <v>7.2290519449009744E-2</v>
      </c>
      <c r="DJ84" s="9">
        <f t="shared" si="79"/>
        <v>0.10877633864407382</v>
      </c>
      <c r="DK84" s="9">
        <f t="shared" si="80"/>
        <v>1.3636383567032684</v>
      </c>
      <c r="DL84" s="9">
        <f t="shared" si="81"/>
        <v>1.3534015135999018</v>
      </c>
      <c r="DM84" s="9">
        <f t="shared" si="82"/>
        <v>0.2489979778650597</v>
      </c>
      <c r="DN84" s="9">
        <f t="shared" si="83"/>
        <v>0.12022455981651778</v>
      </c>
      <c r="EO84"/>
      <c r="ER84" s="9"/>
      <c r="EU84" s="9"/>
      <c r="EW84" s="9"/>
      <c r="EX84" s="9"/>
      <c r="EY84" s="9"/>
      <c r="EZ84" s="9"/>
      <c r="FB84" s="9"/>
    </row>
    <row r="85" spans="1:158">
      <c r="A85" s="26">
        <v>202107</v>
      </c>
      <c r="B85" s="26" t="s">
        <v>1526</v>
      </c>
      <c r="C85" s="26">
        <v>106046.82</v>
      </c>
      <c r="D85" s="26"/>
      <c r="E85" s="26"/>
      <c r="F85" s="26"/>
      <c r="G85" s="26"/>
      <c r="H85" s="26">
        <v>202109</v>
      </c>
      <c r="I85" s="372">
        <v>15056358.1</v>
      </c>
      <c r="J85" s="372">
        <v>405881.27</v>
      </c>
      <c r="K85" s="372">
        <v>7549931.3200000003</v>
      </c>
      <c r="L85" s="372">
        <v>1650772.18</v>
      </c>
      <c r="M85" s="372">
        <v>2808261.23</v>
      </c>
      <c r="N85" s="372">
        <v>1363068.23</v>
      </c>
      <c r="O85" s="372">
        <v>103299.41</v>
      </c>
      <c r="P85" s="372">
        <v>1175144.5</v>
      </c>
      <c r="R85" s="26">
        <v>202109</v>
      </c>
      <c r="S85" s="12">
        <f t="shared" si="56"/>
        <v>405881.27</v>
      </c>
      <c r="T85" s="12">
        <f t="shared" si="57"/>
        <v>9200703.5</v>
      </c>
      <c r="U85" s="12">
        <f t="shared" si="58"/>
        <v>5449773.3700000001</v>
      </c>
      <c r="V85" s="10">
        <f t="shared" si="59"/>
        <v>36.195827263167978</v>
      </c>
      <c r="W85" s="10">
        <f t="shared" si="60"/>
        <v>2.6957466560256695</v>
      </c>
      <c r="X85" s="10">
        <f t="shared" si="61"/>
        <v>38.891573919193647</v>
      </c>
      <c r="AF85" s="12"/>
      <c r="AG85" s="12"/>
      <c r="AH85" s="12"/>
      <c r="AI85" s="12"/>
      <c r="AJ85" s="12"/>
      <c r="AO85" s="373">
        <v>201511</v>
      </c>
      <c r="AP85" s="374" t="s">
        <v>1520</v>
      </c>
      <c r="AQ85" s="374">
        <v>12766393</v>
      </c>
      <c r="AS85" s="26">
        <v>202109</v>
      </c>
      <c r="AT85" s="374">
        <v>14970298</v>
      </c>
      <c r="AU85" s="374">
        <v>434093</v>
      </c>
      <c r="AV85" s="374">
        <v>7528753</v>
      </c>
      <c r="AW85" s="374">
        <v>1647947</v>
      </c>
      <c r="AX85" s="374">
        <v>2714518</v>
      </c>
      <c r="AY85" s="374">
        <v>1343284</v>
      </c>
      <c r="AZ85" s="374">
        <v>102193</v>
      </c>
      <c r="BA85" s="374">
        <v>1199510</v>
      </c>
      <c r="BB85" s="374"/>
      <c r="BC85" s="26">
        <v>202109</v>
      </c>
      <c r="BD85" s="12">
        <f t="shared" si="62"/>
        <v>434093</v>
      </c>
      <c r="BE85" s="12">
        <f t="shared" si="63"/>
        <v>9176700</v>
      </c>
      <c r="BF85" s="12">
        <f t="shared" si="64"/>
        <v>5359505</v>
      </c>
      <c r="BG85" s="10">
        <f t="shared" si="65"/>
        <v>35.800923936183501</v>
      </c>
      <c r="BH85" s="374"/>
      <c r="BL85" s="357">
        <v>44317</v>
      </c>
      <c r="BM85" t="s">
        <v>718</v>
      </c>
      <c r="BN85" s="12">
        <v>4308.76</v>
      </c>
      <c r="BO85" s="12">
        <v>4175.5200000000004</v>
      </c>
      <c r="BP85" s="12">
        <v>1325.61</v>
      </c>
      <c r="BQ85" s="12">
        <v>43996.19</v>
      </c>
      <c r="BR85" s="12">
        <v>26201.09</v>
      </c>
      <c r="BS85" s="12">
        <v>388.42</v>
      </c>
      <c r="BT85" s="12">
        <v>2173.52</v>
      </c>
      <c r="BU85" s="12">
        <f t="shared" si="84"/>
        <v>82569.11</v>
      </c>
      <c r="BV85" s="26">
        <v>202105</v>
      </c>
      <c r="BW85" t="s">
        <v>718</v>
      </c>
      <c r="BX85" s="12">
        <f t="shared" si="85"/>
        <v>4308.76</v>
      </c>
      <c r="BY85" s="12">
        <f t="shared" si="86"/>
        <v>5501.13</v>
      </c>
      <c r="BZ85" s="12">
        <f t="shared" si="87"/>
        <v>72759.22</v>
      </c>
      <c r="CA85" s="12">
        <f t="shared" si="88"/>
        <v>82569.11</v>
      </c>
      <c r="CC85" s="26">
        <v>202105</v>
      </c>
      <c r="CD85" s="372">
        <v>14728558.6</v>
      </c>
      <c r="CE85" s="372">
        <v>376038.38</v>
      </c>
      <c r="CF85" s="377">
        <v>7485162.8600000003</v>
      </c>
      <c r="CG85" s="377">
        <v>1674944.76</v>
      </c>
      <c r="CH85" s="372">
        <v>2554941.52</v>
      </c>
      <c r="CI85" s="372">
        <v>1339894.24</v>
      </c>
      <c r="CJ85" s="372">
        <v>99744.62</v>
      </c>
      <c r="CK85" s="372">
        <v>1197832.19</v>
      </c>
      <c r="CL85">
        <f t="shared" si="89"/>
        <v>18.285208312869141</v>
      </c>
      <c r="CM85" s="26">
        <v>202105</v>
      </c>
      <c r="CN85" s="12">
        <f t="shared" si="66"/>
        <v>376038.38</v>
      </c>
      <c r="CO85" s="12">
        <f t="shared" si="90"/>
        <v>9160107.620000001</v>
      </c>
      <c r="CP85" s="12">
        <f t="shared" si="91"/>
        <v>5192412.57</v>
      </c>
      <c r="CQ85" s="12">
        <f t="shared" si="92"/>
        <v>14728558.570000002</v>
      </c>
      <c r="CS85"/>
      <c r="CT85" s="378">
        <f t="shared" si="67"/>
        <v>1.1458298485383327</v>
      </c>
      <c r="CU85" s="378">
        <f t="shared" si="68"/>
        <v>6.0055298782614085E-2</v>
      </c>
      <c r="CV85" s="378">
        <f t="shared" si="69"/>
        <v>0.10287059363394813</v>
      </c>
      <c r="CW85" s="378">
        <f t="shared" si="70"/>
        <v>1.4012603778901951</v>
      </c>
      <c r="CX85" s="378">
        <f t="shared" si="71"/>
        <v>0.56060550397770514</v>
      </c>
      <c r="CZ85"/>
      <c r="DA85" s="379">
        <f t="shared" si="72"/>
        <v>0.61057597365460403</v>
      </c>
      <c r="DB85" s="379">
        <f t="shared" si="73"/>
        <v>8.3001099063506403E-2</v>
      </c>
      <c r="DC85" s="379">
        <f t="shared" si="74"/>
        <v>0.10380493335567637</v>
      </c>
      <c r="DD85" s="379">
        <f t="shared" si="75"/>
        <v>1.1991017501138204</v>
      </c>
      <c r="DE85" s="379">
        <f t="shared" si="76"/>
        <v>0.48994135887120954</v>
      </c>
      <c r="DG85"/>
      <c r="DH85" s="9">
        <f t="shared" si="77"/>
        <v>0.61057597365460403</v>
      </c>
      <c r="DI85" s="9">
        <f t="shared" si="78"/>
        <v>7.4434853378727947E-2</v>
      </c>
      <c r="DJ85" s="9">
        <f t="shared" si="79"/>
        <v>0.12128280576847203</v>
      </c>
      <c r="DK85" s="9">
        <f t="shared" si="80"/>
        <v>1.4904372449197976</v>
      </c>
      <c r="DL85" s="9">
        <f t="shared" si="81"/>
        <v>1.6470202901984266</v>
      </c>
      <c r="DM85" s="9">
        <f t="shared" si="82"/>
        <v>0.34754756697654476</v>
      </c>
      <c r="DN85" s="9">
        <f t="shared" si="83"/>
        <v>0.14755990152510429</v>
      </c>
      <c r="EO85"/>
      <c r="ER85" s="9"/>
      <c r="EU85" s="9"/>
      <c r="EV85" s="9"/>
      <c r="EW85" s="9"/>
      <c r="EX85" s="9"/>
      <c r="EY85" s="9"/>
      <c r="EZ85" s="9"/>
      <c r="FB85" s="9"/>
    </row>
    <row r="86" spans="1:158">
      <c r="A86" s="26">
        <v>202108</v>
      </c>
      <c r="B86" s="26" t="s">
        <v>1526</v>
      </c>
      <c r="C86" s="26">
        <v>103795.36</v>
      </c>
      <c r="D86" s="26"/>
      <c r="E86" s="26"/>
      <c r="F86" s="26"/>
      <c r="G86" s="26"/>
      <c r="H86" s="26">
        <v>202110</v>
      </c>
      <c r="I86" s="372">
        <v>15200635.6</v>
      </c>
      <c r="J86" s="372">
        <v>451163.15</v>
      </c>
      <c r="K86" s="372">
        <v>7573757</v>
      </c>
      <c r="L86" s="372">
        <v>1661854.95</v>
      </c>
      <c r="M86" s="372">
        <v>2738773.3</v>
      </c>
      <c r="N86" s="372">
        <v>1449580.6</v>
      </c>
      <c r="O86" s="372">
        <v>106167.2</v>
      </c>
      <c r="P86" s="372">
        <v>1219339.3500000001</v>
      </c>
      <c r="R86" s="26">
        <v>202110</v>
      </c>
      <c r="S86" s="12">
        <f t="shared" si="56"/>
        <v>451163.15</v>
      </c>
      <c r="T86" s="12">
        <f t="shared" si="57"/>
        <v>9235611.9499999993</v>
      </c>
      <c r="U86" s="12">
        <f t="shared" si="58"/>
        <v>5513860.4499999993</v>
      </c>
      <c r="V86" s="10">
        <f t="shared" si="59"/>
        <v>36.273880876402295</v>
      </c>
      <c r="W86" s="10">
        <f t="shared" si="60"/>
        <v>2.968054506878647</v>
      </c>
      <c r="X86" s="10">
        <f t="shared" si="61"/>
        <v>39.241935383280939</v>
      </c>
      <c r="Y86">
        <f>+Y74+1</f>
        <v>2021</v>
      </c>
      <c r="Z86">
        <f>+Z74</f>
        <v>4</v>
      </c>
      <c r="AA86" s="12">
        <f>+AVERAGE(S86:S88)</f>
        <v>412500.92</v>
      </c>
      <c r="AB86" s="12">
        <f>+AVERAGE(T86:T88)</f>
        <v>9325409.2866666671</v>
      </c>
      <c r="AC86" s="12">
        <f>+AVERAGE(U86:U88)</f>
        <v>5513467.2733333325</v>
      </c>
      <c r="AF86" s="12"/>
      <c r="AG86" s="12"/>
      <c r="AH86" s="12"/>
      <c r="AI86" s="12"/>
      <c r="AJ86" s="12"/>
      <c r="AO86" s="373">
        <v>201511</v>
      </c>
      <c r="AP86" s="374" t="s">
        <v>1522</v>
      </c>
      <c r="AQ86" s="374">
        <v>6239738</v>
      </c>
      <c r="AS86" s="26">
        <v>202110</v>
      </c>
      <c r="AT86" s="374">
        <v>15221680</v>
      </c>
      <c r="AU86" s="374">
        <v>443524</v>
      </c>
      <c r="AV86" s="374">
        <v>7577079</v>
      </c>
      <c r="AW86" s="374">
        <v>1664057</v>
      </c>
      <c r="AX86" s="374">
        <v>2728057</v>
      </c>
      <c r="AY86" s="374">
        <v>1474690</v>
      </c>
      <c r="AZ86" s="374">
        <v>107754</v>
      </c>
      <c r="BA86" s="374">
        <v>1226519</v>
      </c>
      <c r="BB86" s="374"/>
      <c r="BC86" s="26">
        <v>202110</v>
      </c>
      <c r="BD86" s="12">
        <f t="shared" si="62"/>
        <v>443524</v>
      </c>
      <c r="BE86" s="12">
        <f t="shared" si="63"/>
        <v>9241136</v>
      </c>
      <c r="BF86" s="12">
        <f t="shared" si="64"/>
        <v>5537020</v>
      </c>
      <c r="BG86" s="10">
        <f t="shared" si="65"/>
        <v>36.375879666370601</v>
      </c>
      <c r="BH86" s="374"/>
      <c r="BL86" s="357">
        <v>44348</v>
      </c>
      <c r="BM86" t="s">
        <v>718</v>
      </c>
      <c r="BN86" s="12">
        <v>5483.27</v>
      </c>
      <c r="BO86" s="12">
        <v>4438.09</v>
      </c>
      <c r="BP86" s="12">
        <v>1420.81</v>
      </c>
      <c r="BQ86" s="12">
        <v>48905.77</v>
      </c>
      <c r="BR86" s="12">
        <v>31741.13</v>
      </c>
      <c r="BS86" s="12">
        <v>690.13</v>
      </c>
      <c r="BT86" s="12">
        <v>2262.5</v>
      </c>
      <c r="BU86" s="12">
        <f t="shared" si="84"/>
        <v>94941.7</v>
      </c>
      <c r="BV86" s="26">
        <v>202106</v>
      </c>
      <c r="BW86" t="s">
        <v>718</v>
      </c>
      <c r="BX86" s="12">
        <f t="shared" si="85"/>
        <v>5483.27</v>
      </c>
      <c r="BY86" s="12">
        <f t="shared" si="86"/>
        <v>5858.9</v>
      </c>
      <c r="BZ86" s="12">
        <f t="shared" si="87"/>
        <v>83599.53</v>
      </c>
      <c r="CA86" s="12">
        <f t="shared" si="88"/>
        <v>94941.7</v>
      </c>
      <c r="CC86" s="26">
        <v>202106</v>
      </c>
      <c r="CD86" s="372">
        <v>14973052.4</v>
      </c>
      <c r="CE86" s="372">
        <v>416734.82</v>
      </c>
      <c r="CF86" s="377">
        <v>7506647.3600000003</v>
      </c>
      <c r="CG86" s="377">
        <v>1667570</v>
      </c>
      <c r="CH86" s="372">
        <v>2690680.86</v>
      </c>
      <c r="CI86" s="372">
        <v>1387559</v>
      </c>
      <c r="CJ86" s="372">
        <v>100844.55</v>
      </c>
      <c r="CK86" s="372">
        <v>1203015.77</v>
      </c>
      <c r="CL86">
        <f t="shared" si="89"/>
        <v>18.176700361064917</v>
      </c>
      <c r="CM86" s="26">
        <v>202106</v>
      </c>
      <c r="CN86" s="12">
        <f t="shared" si="66"/>
        <v>416734.82</v>
      </c>
      <c r="CO86" s="12">
        <f t="shared" si="90"/>
        <v>9174217.3599999994</v>
      </c>
      <c r="CP86" s="12">
        <f t="shared" si="91"/>
        <v>5382100.1799999997</v>
      </c>
      <c r="CQ86" s="12">
        <f t="shared" si="92"/>
        <v>14973052.359999999</v>
      </c>
      <c r="CS86"/>
      <c r="CT86" s="378">
        <f t="shared" si="67"/>
        <v>1.3157695822009787</v>
      </c>
      <c r="CU86" s="378">
        <f t="shared" si="68"/>
        <v>6.3862668281057591E-2</v>
      </c>
      <c r="CV86" s="378">
        <f t="shared" si="69"/>
        <v>0.11825906111440962</v>
      </c>
      <c r="CW86" s="378">
        <f t="shared" si="70"/>
        <v>1.5532882555894751</v>
      </c>
      <c r="CX86" s="378">
        <f t="shared" si="71"/>
        <v>0.63408380413891774</v>
      </c>
      <c r="CZ86"/>
      <c r="DA86" s="379">
        <f t="shared" si="72"/>
        <v>2.1018905979586728</v>
      </c>
      <c r="DB86" s="379">
        <f t="shared" si="73"/>
        <v>9.3456473326897493E-2</v>
      </c>
      <c r="DC86" s="379">
        <f t="shared" si="74"/>
        <v>0.18072460038060578</v>
      </c>
      <c r="DD86" s="379">
        <f t="shared" si="75"/>
        <v>1.3673240470971686</v>
      </c>
      <c r="DE86" s="379">
        <f t="shared" si="76"/>
        <v>0.60725066482035595</v>
      </c>
      <c r="DG86"/>
      <c r="DH86" s="9">
        <f t="shared" si="77"/>
        <v>2.1018905979586728</v>
      </c>
      <c r="DI86" s="9">
        <f t="shared" si="78"/>
        <v>8.0403270735232721E-2</v>
      </c>
      <c r="DJ86" s="9">
        <f t="shared" si="79"/>
        <v>0.15221609887441007</v>
      </c>
      <c r="DK86" s="9">
        <f t="shared" si="80"/>
        <v>1.5126349841430098</v>
      </c>
      <c r="DL86" s="9">
        <f t="shared" si="81"/>
        <v>2.1603333624011665</v>
      </c>
      <c r="DM86" s="9">
        <f t="shared" si="82"/>
        <v>0.43189245229414974</v>
      </c>
      <c r="DN86" s="9">
        <f t="shared" si="83"/>
        <v>0.20607626781151842</v>
      </c>
      <c r="EO86"/>
      <c r="ER86" s="9"/>
      <c r="ET86" s="9"/>
      <c r="EU86" s="9"/>
      <c r="EV86" s="9"/>
      <c r="EW86" s="9"/>
      <c r="EX86" s="9"/>
      <c r="EY86" s="9"/>
      <c r="EZ86" s="9"/>
      <c r="FB86" s="9"/>
    </row>
    <row r="87" spans="1:158">
      <c r="A87" s="26">
        <v>202109</v>
      </c>
      <c r="B87" s="26" t="s">
        <v>1526</v>
      </c>
      <c r="C87" s="26">
        <v>103299.41</v>
      </c>
      <c r="D87" s="26"/>
      <c r="E87" s="26"/>
      <c r="F87" s="26"/>
      <c r="G87" s="26"/>
      <c r="H87" s="26">
        <v>202111</v>
      </c>
      <c r="I87" s="372">
        <v>15255902.5</v>
      </c>
      <c r="J87" s="372">
        <v>404354.14</v>
      </c>
      <c r="K87" s="372">
        <v>7651801.7599999998</v>
      </c>
      <c r="L87" s="372">
        <v>1687991.05</v>
      </c>
      <c r="M87" s="372">
        <v>2687555.86</v>
      </c>
      <c r="N87" s="372">
        <v>1478817.43</v>
      </c>
      <c r="O87" s="372">
        <v>110542.1</v>
      </c>
      <c r="P87" s="372">
        <v>1234840.1399999999</v>
      </c>
      <c r="R87" s="26">
        <v>202111</v>
      </c>
      <c r="S87" s="12">
        <f t="shared" si="56"/>
        <v>404354.14</v>
      </c>
      <c r="T87" s="12">
        <f t="shared" si="57"/>
        <v>9339792.8100000005</v>
      </c>
      <c r="U87" s="12">
        <f t="shared" si="58"/>
        <v>5511755.5299999993</v>
      </c>
      <c r="V87" s="10">
        <f t="shared" si="59"/>
        <v>36.128675638822408</v>
      </c>
      <c r="W87" s="10">
        <f t="shared" si="60"/>
        <v>2.6504766925457215</v>
      </c>
      <c r="X87" s="10">
        <f t="shared" si="61"/>
        <v>38.779152331368131</v>
      </c>
      <c r="AF87" s="12"/>
      <c r="AG87" s="12"/>
      <c r="AH87" s="12"/>
      <c r="AI87" s="12"/>
      <c r="AJ87" s="12"/>
      <c r="AO87" s="373">
        <v>201511</v>
      </c>
      <c r="AP87" s="374" t="s">
        <v>1523</v>
      </c>
      <c r="AQ87" s="374">
        <v>1415366</v>
      </c>
      <c r="AS87" s="26">
        <v>202111</v>
      </c>
      <c r="AT87" s="374">
        <v>15228718</v>
      </c>
      <c r="AU87" s="374">
        <v>389516</v>
      </c>
      <c r="AV87" s="374">
        <v>7660546</v>
      </c>
      <c r="AW87" s="374">
        <v>1688328</v>
      </c>
      <c r="AX87" s="374">
        <v>2662349</v>
      </c>
      <c r="AY87" s="374">
        <v>1479425</v>
      </c>
      <c r="AZ87" s="374">
        <v>110455</v>
      </c>
      <c r="BA87" s="374">
        <v>1238099</v>
      </c>
      <c r="BB87" s="374"/>
      <c r="BC87" s="26">
        <v>202111</v>
      </c>
      <c r="BD87" s="12">
        <f t="shared" si="62"/>
        <v>389516</v>
      </c>
      <c r="BE87" s="12">
        <f t="shared" si="63"/>
        <v>9348874</v>
      </c>
      <c r="BF87" s="12">
        <f t="shared" si="64"/>
        <v>5490328</v>
      </c>
      <c r="BG87" s="10">
        <f t="shared" si="65"/>
        <v>36.052463510060399</v>
      </c>
      <c r="BH87" s="374"/>
      <c r="BL87" s="357">
        <v>44378</v>
      </c>
      <c r="BM87" t="s">
        <v>718</v>
      </c>
      <c r="BN87" s="12">
        <v>2206.5700000000002</v>
      </c>
      <c r="BO87" s="12">
        <v>4186.84</v>
      </c>
      <c r="BP87" s="12">
        <v>1471.63</v>
      </c>
      <c r="BQ87" s="12">
        <v>51589.36</v>
      </c>
      <c r="BR87" s="12">
        <v>31006.04</v>
      </c>
      <c r="BS87" s="12">
        <v>696.81</v>
      </c>
      <c r="BT87" s="12">
        <v>2010</v>
      </c>
      <c r="BU87" s="12">
        <f t="shared" si="84"/>
        <v>93167.25</v>
      </c>
      <c r="BV87" s="26">
        <v>202107</v>
      </c>
      <c r="BW87" t="s">
        <v>718</v>
      </c>
      <c r="BX87" s="12">
        <f t="shared" si="85"/>
        <v>2206.5700000000002</v>
      </c>
      <c r="BY87" s="12">
        <f t="shared" si="86"/>
        <v>5658.47</v>
      </c>
      <c r="BZ87" s="12">
        <f t="shared" si="87"/>
        <v>85302.209999999992</v>
      </c>
      <c r="CA87" s="12">
        <f t="shared" si="88"/>
        <v>93167.25</v>
      </c>
      <c r="CC87" s="26">
        <v>202107</v>
      </c>
      <c r="CD87" s="372">
        <v>15114453.5</v>
      </c>
      <c r="CE87" s="372">
        <v>306517.59000000003</v>
      </c>
      <c r="CF87" s="377">
        <v>7526972.2699999996</v>
      </c>
      <c r="CG87" s="377">
        <v>1649851.18</v>
      </c>
      <c r="CH87" s="372">
        <v>2900755.09</v>
      </c>
      <c r="CI87" s="372">
        <v>1433668.82</v>
      </c>
      <c r="CJ87" s="372">
        <v>106046.82</v>
      </c>
      <c r="CK87" s="372">
        <v>1190641.73</v>
      </c>
      <c r="CL87">
        <f t="shared" si="89"/>
        <v>17.978456150859042</v>
      </c>
      <c r="CM87" s="26">
        <v>202107</v>
      </c>
      <c r="CN87" s="12">
        <f t="shared" si="66"/>
        <v>306517.59000000003</v>
      </c>
      <c r="CO87" s="12">
        <f t="shared" si="90"/>
        <v>9176823.4499999993</v>
      </c>
      <c r="CP87" s="12">
        <f t="shared" si="91"/>
        <v>5631112.4600000009</v>
      </c>
      <c r="CQ87" s="12">
        <f t="shared" si="92"/>
        <v>15114453.5</v>
      </c>
      <c r="CS87"/>
      <c r="CT87" s="378">
        <f t="shared" si="67"/>
        <v>0.71988364517677428</v>
      </c>
      <c r="CU87" s="378">
        <f t="shared" si="68"/>
        <v>6.1660443080661001E-2</v>
      </c>
      <c r="CV87" s="378">
        <f t="shared" si="69"/>
        <v>8.2935328032872277E-2</v>
      </c>
      <c r="CW87" s="378">
        <f t="shared" si="70"/>
        <v>1.5148376205578387</v>
      </c>
      <c r="CX87" s="378">
        <f t="shared" si="71"/>
        <v>0.61641163539257304</v>
      </c>
      <c r="CZ87"/>
      <c r="DA87" s="379">
        <f t="shared" si="72"/>
        <v>1.1403162865791814</v>
      </c>
      <c r="DB87" s="379">
        <f t="shared" si="73"/>
        <v>7.9785451250018347E-2</v>
      </c>
      <c r="DC87" s="379">
        <f t="shared" si="74"/>
        <v>0.11406359799119913</v>
      </c>
      <c r="DD87" s="379">
        <f t="shared" si="75"/>
        <v>1.2298722586691153</v>
      </c>
      <c r="DE87" s="379">
        <f t="shared" si="76"/>
        <v>0.52977456313587523</v>
      </c>
      <c r="DG87"/>
      <c r="DH87" s="9">
        <f t="shared" si="77"/>
        <v>1.1403162865791814</v>
      </c>
      <c r="DI87" s="9">
        <f t="shared" si="78"/>
        <v>6.9352454250505693E-2</v>
      </c>
      <c r="DJ87" s="9">
        <f t="shared" si="79"/>
        <v>0.12738300432648719</v>
      </c>
      <c r="DK87" s="9">
        <f t="shared" si="80"/>
        <v>1.4253247419105624</v>
      </c>
      <c r="DL87" s="9">
        <f t="shared" si="81"/>
        <v>1.7603877302709281</v>
      </c>
      <c r="DM87" s="9">
        <f t="shared" si="82"/>
        <v>0.30599691721071881</v>
      </c>
      <c r="DN87" s="9">
        <f t="shared" si="83"/>
        <v>0.19717770180959471</v>
      </c>
      <c r="EO87"/>
      <c r="ER87" s="9"/>
      <c r="ET87" s="9"/>
      <c r="EU87" s="9"/>
      <c r="EV87" s="9"/>
      <c r="EW87" s="9"/>
      <c r="EX87" s="9"/>
      <c r="EY87" s="9"/>
      <c r="EZ87" s="9"/>
      <c r="FB87" s="9"/>
    </row>
    <row r="88" spans="1:158">
      <c r="A88" s="26">
        <v>202110</v>
      </c>
      <c r="B88" s="26" t="s">
        <v>1526</v>
      </c>
      <c r="C88" s="26">
        <v>106167.2</v>
      </c>
      <c r="D88" s="26"/>
      <c r="E88" s="26"/>
      <c r="F88" s="26"/>
      <c r="G88" s="26"/>
      <c r="H88" s="26">
        <v>202112</v>
      </c>
      <c r="I88" s="372">
        <v>15297594.4</v>
      </c>
      <c r="J88" s="372">
        <v>381985.47</v>
      </c>
      <c r="K88" s="372">
        <v>7703325.8399999999</v>
      </c>
      <c r="L88" s="372">
        <v>1697497.26</v>
      </c>
      <c r="M88" s="372">
        <v>2661250.2599999998</v>
      </c>
      <c r="N88" s="372">
        <v>1501670.95</v>
      </c>
      <c r="O88" s="372">
        <v>111560.47</v>
      </c>
      <c r="P88" s="372">
        <v>1240304.1599999999</v>
      </c>
      <c r="Q88" s="12"/>
      <c r="R88" s="26">
        <v>202112</v>
      </c>
      <c r="S88" s="12">
        <f t="shared" si="56"/>
        <v>381985.47</v>
      </c>
      <c r="T88" s="12">
        <f t="shared" si="57"/>
        <v>9400823.0999999996</v>
      </c>
      <c r="U88" s="12">
        <f t="shared" si="58"/>
        <v>5514785.8399999999</v>
      </c>
      <c r="V88" s="10">
        <f t="shared" si="59"/>
        <v>36.050019995300694</v>
      </c>
      <c r="W88" s="10">
        <f t="shared" si="60"/>
        <v>2.4970296636966656</v>
      </c>
      <c r="X88" s="10">
        <f t="shared" si="61"/>
        <v>38.547049658997359</v>
      </c>
      <c r="AF88" s="12"/>
      <c r="AG88" s="12"/>
      <c r="AH88" s="12"/>
      <c r="AI88" s="12"/>
      <c r="AJ88" s="12"/>
      <c r="AO88" s="373">
        <v>201511</v>
      </c>
      <c r="AP88" s="374" t="s">
        <v>1521</v>
      </c>
      <c r="AQ88" s="374">
        <v>287083</v>
      </c>
      <c r="AS88" s="26">
        <v>202112</v>
      </c>
      <c r="AT88" s="374">
        <v>15185343</v>
      </c>
      <c r="AU88" s="374">
        <v>367920</v>
      </c>
      <c r="AV88" s="374">
        <v>7699745</v>
      </c>
      <c r="AW88" s="374">
        <v>1695346</v>
      </c>
      <c r="AX88" s="374">
        <v>2601781</v>
      </c>
      <c r="AY88" s="374">
        <v>1471875</v>
      </c>
      <c r="AZ88" s="374">
        <v>112328</v>
      </c>
      <c r="BA88" s="374">
        <v>1236348</v>
      </c>
      <c r="BB88" s="374"/>
      <c r="BC88" s="26">
        <v>202112</v>
      </c>
      <c r="BD88" s="12">
        <f t="shared" si="62"/>
        <v>367920</v>
      </c>
      <c r="BE88" s="12">
        <f t="shared" si="63"/>
        <v>9395091</v>
      </c>
      <c r="BF88" s="12">
        <f t="shared" si="64"/>
        <v>5422332</v>
      </c>
      <c r="BG88" s="10">
        <f t="shared" si="65"/>
        <v>35.70766890151905</v>
      </c>
      <c r="BH88" s="374"/>
      <c r="BL88" s="357">
        <v>44409</v>
      </c>
      <c r="BM88" t="s">
        <v>718</v>
      </c>
      <c r="BN88" s="12">
        <v>2291.86</v>
      </c>
      <c r="BO88" s="12">
        <v>3523.32</v>
      </c>
      <c r="BP88" s="12">
        <v>1055.27</v>
      </c>
      <c r="BQ88" s="12">
        <v>42055.27</v>
      </c>
      <c r="BR88" s="12">
        <v>22735.22</v>
      </c>
      <c r="BS88" s="12">
        <v>277.63</v>
      </c>
      <c r="BT88" s="12">
        <v>1146.6300000000001</v>
      </c>
      <c r="BU88" s="12">
        <f t="shared" si="84"/>
        <v>73085.200000000012</v>
      </c>
      <c r="BV88" s="26">
        <v>202108</v>
      </c>
      <c r="BW88" t="s">
        <v>718</v>
      </c>
      <c r="BX88" s="12">
        <f t="shared" si="85"/>
        <v>2291.86</v>
      </c>
      <c r="BY88" s="12">
        <f t="shared" si="86"/>
        <v>4578.59</v>
      </c>
      <c r="BZ88" s="12">
        <f t="shared" si="87"/>
        <v>66214.75</v>
      </c>
      <c r="CA88" s="12">
        <f t="shared" si="88"/>
        <v>73085.2</v>
      </c>
      <c r="CC88" s="26">
        <v>202108</v>
      </c>
      <c r="CD88" s="372">
        <v>15022274.300000001</v>
      </c>
      <c r="CE88" s="372">
        <v>287871.05</v>
      </c>
      <c r="CF88" s="377">
        <v>7526068.4100000001</v>
      </c>
      <c r="CG88" s="377">
        <v>1639075.27</v>
      </c>
      <c r="CH88" s="372">
        <v>2910523.64</v>
      </c>
      <c r="CI88" s="372">
        <v>1384198.86</v>
      </c>
      <c r="CJ88" s="372">
        <v>103795.36</v>
      </c>
      <c r="CK88" s="372">
        <v>1170741.73</v>
      </c>
      <c r="CL88">
        <f t="shared" si="89"/>
        <v>17.883792412079242</v>
      </c>
      <c r="CM88" s="26">
        <v>202108</v>
      </c>
      <c r="CN88" s="12">
        <f t="shared" si="66"/>
        <v>287871.05</v>
      </c>
      <c r="CO88" s="12">
        <f t="shared" si="90"/>
        <v>9165143.6799999997</v>
      </c>
      <c r="CP88" s="12">
        <f t="shared" si="91"/>
        <v>5569259.5899999999</v>
      </c>
      <c r="CQ88" s="12">
        <f t="shared" si="92"/>
        <v>15022274.32</v>
      </c>
      <c r="CS88"/>
      <c r="CT88" s="378">
        <f t="shared" si="67"/>
        <v>0.79614118891079888</v>
      </c>
      <c r="CU88" s="378">
        <f t="shared" si="68"/>
        <v>4.9956554527249925E-2</v>
      </c>
      <c r="CV88" s="378">
        <f t="shared" si="69"/>
        <v>7.2679988302525367E-2</v>
      </c>
      <c r="CW88" s="378">
        <f t="shared" si="70"/>
        <v>1.1889327284885998</v>
      </c>
      <c r="CX88" s="378">
        <f t="shared" si="71"/>
        <v>0.48651221807804129</v>
      </c>
      <c r="CZ88"/>
      <c r="DA88" s="379">
        <f t="shared" si="72"/>
        <v>0.85562268244757522</v>
      </c>
      <c r="DB88" s="379">
        <f t="shared" si="73"/>
        <v>9.9609567713836444E-2</v>
      </c>
      <c r="DC88" s="379">
        <f t="shared" si="74"/>
        <v>0.1226323065297921</v>
      </c>
      <c r="DD88" s="379">
        <f t="shared" si="75"/>
        <v>1.3750617790829178</v>
      </c>
      <c r="DE88" s="379">
        <f t="shared" si="76"/>
        <v>0.58694980614626402</v>
      </c>
      <c r="DG88"/>
      <c r="DH88" s="9">
        <f t="shared" si="77"/>
        <v>0.85562268244757522</v>
      </c>
      <c r="DI88" s="9">
        <f t="shared" si="78"/>
        <v>9.0991599158211756E-2</v>
      </c>
      <c r="DJ88" s="9">
        <f t="shared" si="79"/>
        <v>0.13918030744250079</v>
      </c>
      <c r="DK88" s="9">
        <f t="shared" si="80"/>
        <v>1.5593757554912009</v>
      </c>
      <c r="DL88" s="9">
        <f t="shared" si="81"/>
        <v>1.9586614888557268</v>
      </c>
      <c r="DM88" s="9">
        <f t="shared" si="82"/>
        <v>0.40923794666736546</v>
      </c>
      <c r="DN88" s="9">
        <f t="shared" si="83"/>
        <v>0.31247028326221876</v>
      </c>
      <c r="EO88"/>
      <c r="ER88" s="9"/>
      <c r="ET88" s="9"/>
      <c r="EU88" s="9"/>
      <c r="EV88" s="9"/>
      <c r="EW88" s="9"/>
      <c r="EX88" s="9"/>
      <c r="EY88" s="9"/>
      <c r="EZ88" s="9"/>
      <c r="FB88" s="9"/>
    </row>
    <row r="89" spans="1:158">
      <c r="A89" s="26">
        <v>202111</v>
      </c>
      <c r="B89" s="26" t="s">
        <v>1526</v>
      </c>
      <c r="C89" s="26">
        <v>110542.1</v>
      </c>
      <c r="D89" s="26"/>
      <c r="E89" s="26"/>
      <c r="F89" s="26"/>
      <c r="G89" s="26"/>
      <c r="H89" s="26">
        <v>202201</v>
      </c>
      <c r="I89" s="372">
        <v>15129748.5</v>
      </c>
      <c r="J89" s="372">
        <v>370783.85</v>
      </c>
      <c r="K89" s="372">
        <v>7734681.5</v>
      </c>
      <c r="L89" s="372">
        <v>1714317.6</v>
      </c>
      <c r="M89" s="372">
        <v>2572701.5499999998</v>
      </c>
      <c r="N89" s="372">
        <v>1388847.75</v>
      </c>
      <c r="O89" s="372">
        <v>112742.95</v>
      </c>
      <c r="P89" s="372">
        <v>1235673.3</v>
      </c>
      <c r="Q89" s="12">
        <f>+U89-U88</f>
        <v>-204820.29000000004</v>
      </c>
      <c r="R89" s="26">
        <v>202201</v>
      </c>
      <c r="S89" s="12">
        <f t="shared" si="56"/>
        <v>370783.85</v>
      </c>
      <c r="T89" s="12">
        <f t="shared" si="57"/>
        <v>9448999.0999999996</v>
      </c>
      <c r="U89" s="12">
        <f t="shared" si="58"/>
        <v>5309965.55</v>
      </c>
      <c r="V89" s="10">
        <f t="shared" si="59"/>
        <v>35.096191784020732</v>
      </c>
      <c r="W89" s="10">
        <f t="shared" si="60"/>
        <v>2.4506940746569579</v>
      </c>
      <c r="X89" s="10">
        <f t="shared" si="61"/>
        <v>37.54688585867769</v>
      </c>
      <c r="Y89">
        <f>+Y77+1</f>
        <v>2022</v>
      </c>
      <c r="Z89">
        <f>+Z77</f>
        <v>1</v>
      </c>
      <c r="AA89" s="12">
        <f>+AVERAGE(S89:S91)</f>
        <v>413702.74</v>
      </c>
      <c r="AB89" s="12">
        <f>+AVERAGE(T89:T91)</f>
        <v>9589885.7499999981</v>
      </c>
      <c r="AC89" s="12">
        <f>+AVERAGE(U89:U91)</f>
        <v>5227485.18</v>
      </c>
      <c r="AF89" s="12"/>
      <c r="AG89" s="12"/>
      <c r="AH89" s="12"/>
      <c r="AI89" s="12"/>
      <c r="AJ89" s="12"/>
      <c r="AO89" s="373">
        <v>201511</v>
      </c>
      <c r="AP89" s="374" t="s">
        <v>1524</v>
      </c>
      <c r="AQ89" s="374">
        <v>2118030</v>
      </c>
      <c r="AS89" s="26">
        <v>202201</v>
      </c>
      <c r="AT89" s="374">
        <v>15060517</v>
      </c>
      <c r="AU89" s="374">
        <v>373991</v>
      </c>
      <c r="AV89" s="374">
        <v>7731345</v>
      </c>
      <c r="AW89" s="374">
        <v>1721489</v>
      </c>
      <c r="AX89" s="374">
        <v>2536369</v>
      </c>
      <c r="AY89" s="374">
        <v>1348105</v>
      </c>
      <c r="AZ89" s="374">
        <v>112110</v>
      </c>
      <c r="BA89" s="374">
        <v>1237108</v>
      </c>
      <c r="BB89" s="374"/>
      <c r="BC89" s="26">
        <v>202201</v>
      </c>
      <c r="BD89" s="12">
        <f t="shared" si="62"/>
        <v>373991</v>
      </c>
      <c r="BE89" s="12">
        <f t="shared" si="63"/>
        <v>9452834</v>
      </c>
      <c r="BF89" s="12">
        <f t="shared" si="64"/>
        <v>5233692</v>
      </c>
      <c r="BG89" s="10">
        <f t="shared" si="65"/>
        <v>34.751077934442755</v>
      </c>
      <c r="BH89" s="374"/>
      <c r="BL89" s="357">
        <v>44440</v>
      </c>
      <c r="BM89" t="s">
        <v>718</v>
      </c>
      <c r="BN89" s="12">
        <v>9572.4500000000007</v>
      </c>
      <c r="BO89" s="12">
        <v>5926.05</v>
      </c>
      <c r="BP89" s="12">
        <v>2428.77</v>
      </c>
      <c r="BQ89" s="12">
        <v>52344.13</v>
      </c>
      <c r="BR89" s="12">
        <v>35445.629999999997</v>
      </c>
      <c r="BS89" s="12">
        <v>684.45</v>
      </c>
      <c r="BT89" s="12">
        <v>6373.13</v>
      </c>
      <c r="BU89" s="12">
        <f t="shared" si="84"/>
        <v>112774.61</v>
      </c>
      <c r="BV89" s="26">
        <v>202109</v>
      </c>
      <c r="BW89" t="s">
        <v>718</v>
      </c>
      <c r="BX89" s="12">
        <f t="shared" si="85"/>
        <v>9572.4500000000007</v>
      </c>
      <c r="BY89" s="12">
        <f t="shared" si="86"/>
        <v>8354.82</v>
      </c>
      <c r="BZ89" s="12">
        <f t="shared" si="87"/>
        <v>94847.34</v>
      </c>
      <c r="CA89" s="12">
        <f t="shared" si="88"/>
        <v>112774.61</v>
      </c>
      <c r="CC89" s="26">
        <v>202109</v>
      </c>
      <c r="CD89" s="372">
        <v>15056358.1</v>
      </c>
      <c r="CE89" s="372">
        <v>405881.27</v>
      </c>
      <c r="CF89" s="377">
        <v>7549931.3200000003</v>
      </c>
      <c r="CG89" s="377">
        <v>1650772.18</v>
      </c>
      <c r="CH89" s="372">
        <v>2808261.23</v>
      </c>
      <c r="CI89" s="372">
        <v>1363068.23</v>
      </c>
      <c r="CJ89" s="372">
        <v>103299.41</v>
      </c>
      <c r="CK89" s="372">
        <v>1175144.5</v>
      </c>
      <c r="CL89">
        <f t="shared" si="89"/>
        <v>17.941803906625182</v>
      </c>
      <c r="CM89" s="26">
        <v>202109</v>
      </c>
      <c r="CN89" s="12">
        <f t="shared" si="66"/>
        <v>405881.27</v>
      </c>
      <c r="CO89" s="12">
        <f t="shared" si="90"/>
        <v>9200703.5</v>
      </c>
      <c r="CP89" s="12">
        <f t="shared" si="91"/>
        <v>5449773.3700000001</v>
      </c>
      <c r="CQ89" s="12">
        <f t="shared" si="92"/>
        <v>15056358.140000001</v>
      </c>
      <c r="CS89"/>
      <c r="CT89" s="378">
        <f t="shared" si="67"/>
        <v>2.3584360027256248</v>
      </c>
      <c r="CU89" s="378">
        <f t="shared" si="68"/>
        <v>9.0806317147378995E-2</v>
      </c>
      <c r="CV89" s="378">
        <f t="shared" si="69"/>
        <v>0.18661439449308062</v>
      </c>
      <c r="CW89" s="378">
        <f t="shared" si="70"/>
        <v>1.7403905366435448</v>
      </c>
      <c r="CX89" s="378">
        <f t="shared" si="71"/>
        <v>0.74901652146805264</v>
      </c>
      <c r="CZ89"/>
      <c r="DA89" s="379">
        <f t="shared" si="72"/>
        <v>0.84153427429652028</v>
      </c>
      <c r="DB89" s="379">
        <f t="shared" si="73"/>
        <v>9.7363098376118742E-2</v>
      </c>
      <c r="DC89" s="379">
        <f t="shared" si="74"/>
        <v>0.12880456786933658</v>
      </c>
      <c r="DD89" s="379">
        <f t="shared" si="75"/>
        <v>1.6639829556802284</v>
      </c>
      <c r="DE89" s="379">
        <f t="shared" si="76"/>
        <v>0.68447508382661237</v>
      </c>
      <c r="DG89"/>
      <c r="DH89" s="9">
        <f t="shared" si="77"/>
        <v>0.84153427429652028</v>
      </c>
      <c r="DI89" s="9">
        <f t="shared" si="78"/>
        <v>8.368049631476647E-2</v>
      </c>
      <c r="DJ89" s="9">
        <f t="shared" si="79"/>
        <v>0.15994151294698944</v>
      </c>
      <c r="DK89" s="9">
        <f t="shared" si="80"/>
        <v>1.9594263315738614</v>
      </c>
      <c r="DL89" s="9">
        <f t="shared" si="81"/>
        <v>2.3510627930929036</v>
      </c>
      <c r="DM89" s="9">
        <f t="shared" si="82"/>
        <v>0.43751459955095579</v>
      </c>
      <c r="DN89" s="9">
        <f t="shared" si="83"/>
        <v>0.2688137501388127</v>
      </c>
      <c r="EO89"/>
      <c r="ER89" s="9"/>
      <c r="ET89" s="9"/>
      <c r="EU89" s="9"/>
      <c r="EV89" s="9"/>
      <c r="EW89" s="9"/>
      <c r="EX89" s="9"/>
      <c r="EY89" s="9"/>
      <c r="EZ89" s="9"/>
      <c r="FB89" s="9"/>
    </row>
    <row r="90" spans="1:158">
      <c r="A90" s="26">
        <v>202112</v>
      </c>
      <c r="B90" s="26" t="s">
        <v>1526</v>
      </c>
      <c r="C90" s="26">
        <v>111560.47</v>
      </c>
      <c r="D90" s="26"/>
      <c r="E90" s="26"/>
      <c r="F90" s="26"/>
      <c r="G90" s="26"/>
      <c r="H90" s="26">
        <v>202202</v>
      </c>
      <c r="I90" s="372">
        <v>15214561.4</v>
      </c>
      <c r="J90" s="372">
        <v>399319.2</v>
      </c>
      <c r="K90" s="372">
        <v>7803654.3499999996</v>
      </c>
      <c r="L90" s="372">
        <v>1757540.85</v>
      </c>
      <c r="M90" s="372">
        <v>2545008</v>
      </c>
      <c r="N90" s="372">
        <v>1345671.35</v>
      </c>
      <c r="O90" s="372">
        <v>113411.85</v>
      </c>
      <c r="P90" s="372">
        <v>1249955.75</v>
      </c>
      <c r="Q90" s="12">
        <f t="shared" ref="Q90:Q95" si="93">+U90-U89</f>
        <v>-55918.599999999627</v>
      </c>
      <c r="R90" s="26">
        <v>202202</v>
      </c>
      <c r="S90" s="12">
        <f t="shared" si="56"/>
        <v>399319.2</v>
      </c>
      <c r="T90" s="12">
        <f t="shared" si="57"/>
        <v>9561195.1999999993</v>
      </c>
      <c r="U90" s="12">
        <f t="shared" si="58"/>
        <v>5254046.95</v>
      </c>
      <c r="V90" s="10">
        <f t="shared" si="59"/>
        <v>34.533016180144372</v>
      </c>
      <c r="W90" s="10">
        <f t="shared" si="60"/>
        <v>2.6245856814511916</v>
      </c>
      <c r="X90" s="10">
        <f t="shared" si="61"/>
        <v>37.157601861595566</v>
      </c>
      <c r="AF90" s="12"/>
      <c r="AG90" s="12"/>
      <c r="AH90" s="12"/>
      <c r="AI90" s="12"/>
      <c r="AJ90" s="12"/>
      <c r="AO90" s="373">
        <v>201511</v>
      </c>
      <c r="AP90" s="374" t="s">
        <v>1525</v>
      </c>
      <c r="AQ90" s="374">
        <v>1449765</v>
      </c>
      <c r="AS90" s="26">
        <v>202202</v>
      </c>
      <c r="AT90" s="374">
        <v>15191272</v>
      </c>
      <c r="AU90" s="374">
        <v>417790</v>
      </c>
      <c r="AV90" s="374">
        <v>7810227</v>
      </c>
      <c r="AW90" s="374">
        <v>1774705</v>
      </c>
      <c r="AX90" s="374">
        <v>2500828</v>
      </c>
      <c r="AY90" s="374">
        <v>1326139</v>
      </c>
      <c r="AZ90" s="374">
        <v>112962</v>
      </c>
      <c r="BA90" s="374">
        <v>1248621</v>
      </c>
      <c r="BB90" s="374"/>
      <c r="BC90" s="26">
        <v>202202</v>
      </c>
      <c r="BD90" s="12">
        <f t="shared" si="62"/>
        <v>417790</v>
      </c>
      <c r="BE90" s="12">
        <f t="shared" si="63"/>
        <v>9584932</v>
      </c>
      <c r="BF90" s="12">
        <f t="shared" si="64"/>
        <v>5188550</v>
      </c>
      <c r="BG90" s="10">
        <f t="shared" si="65"/>
        <v>34.154809419514045</v>
      </c>
      <c r="BH90" s="374"/>
      <c r="BL90" s="357">
        <v>44470</v>
      </c>
      <c r="BM90" t="s">
        <v>718</v>
      </c>
      <c r="BN90" s="12">
        <v>4615.75</v>
      </c>
      <c r="BO90" s="12">
        <v>5542.75</v>
      </c>
      <c r="BP90" s="12">
        <v>2239.8000000000002</v>
      </c>
      <c r="BQ90" s="12">
        <v>52959.3</v>
      </c>
      <c r="BR90" s="12">
        <v>36756.699999999997</v>
      </c>
      <c r="BS90" s="12">
        <v>692.75</v>
      </c>
      <c r="BT90" s="12">
        <v>2959.6</v>
      </c>
      <c r="BU90" s="12">
        <f t="shared" si="84"/>
        <v>105766.65000000001</v>
      </c>
      <c r="BV90" s="26">
        <v>202110</v>
      </c>
      <c r="BW90" t="s">
        <v>718</v>
      </c>
      <c r="BX90" s="12">
        <f t="shared" si="85"/>
        <v>4615.75</v>
      </c>
      <c r="BY90" s="12">
        <f t="shared" si="86"/>
        <v>7782.55</v>
      </c>
      <c r="BZ90" s="12">
        <f t="shared" si="87"/>
        <v>93368.35</v>
      </c>
      <c r="CA90" s="12">
        <f t="shared" si="88"/>
        <v>105766.65000000001</v>
      </c>
      <c r="CC90" s="26">
        <v>202110</v>
      </c>
      <c r="CD90" s="372">
        <v>15200635.6</v>
      </c>
      <c r="CE90" s="372">
        <v>451163.15</v>
      </c>
      <c r="CF90" s="377">
        <v>7573757</v>
      </c>
      <c r="CG90" s="377">
        <v>1661854.95</v>
      </c>
      <c r="CH90" s="372">
        <v>2738773.3</v>
      </c>
      <c r="CI90" s="372">
        <v>1449580.6</v>
      </c>
      <c r="CJ90" s="372">
        <v>106167.2</v>
      </c>
      <c r="CK90" s="372">
        <v>1219339.3500000001</v>
      </c>
      <c r="CL90">
        <f t="shared" si="89"/>
        <v>17.993988476313149</v>
      </c>
      <c r="CM90" s="26">
        <v>202110</v>
      </c>
      <c r="CN90" s="12">
        <f t="shared" si="66"/>
        <v>451163.15</v>
      </c>
      <c r="CO90" s="12">
        <f t="shared" si="90"/>
        <v>9235611.9499999993</v>
      </c>
      <c r="CP90" s="12">
        <f t="shared" si="91"/>
        <v>5513860.4499999993</v>
      </c>
      <c r="CQ90" s="12">
        <f t="shared" si="92"/>
        <v>15200635.549999999</v>
      </c>
      <c r="CS90"/>
      <c r="CT90" s="378">
        <f t="shared" si="67"/>
        <v>1.0230777934767057</v>
      </c>
      <c r="CU90" s="378">
        <f t="shared" si="68"/>
        <v>8.4266749644023323E-2</v>
      </c>
      <c r="CV90" s="378">
        <f t="shared" si="69"/>
        <v>0.12799202904999826</v>
      </c>
      <c r="CW90" s="378">
        <f t="shared" si="70"/>
        <v>1.6933390107832711</v>
      </c>
      <c r="CX90" s="378">
        <f t="shared" si="71"/>
        <v>0.69580413037400934</v>
      </c>
      <c r="CY90" s="9">
        <f>+DA90-DD90</f>
        <v>-0.49423619436451249</v>
      </c>
      <c r="CZ90"/>
      <c r="DA90" s="379">
        <f t="shared" si="72"/>
        <v>0.96789819824602252</v>
      </c>
      <c r="DB90" s="379">
        <f t="shared" si="73"/>
        <v>8.8902609209344285E-2</v>
      </c>
      <c r="DC90" s="379">
        <f t="shared" si="74"/>
        <v>0.12984197393000277</v>
      </c>
      <c r="DD90" s="379">
        <f t="shared" si="75"/>
        <v>1.462134392610535</v>
      </c>
      <c r="DE90" s="379">
        <f t="shared" si="76"/>
        <v>0.61311614039716911</v>
      </c>
      <c r="DG90"/>
      <c r="DH90" s="9">
        <f t="shared" si="77"/>
        <v>0.96789819824602252</v>
      </c>
      <c r="DI90" s="9">
        <f t="shared" si="78"/>
        <v>7.6807983144956987E-2</v>
      </c>
      <c r="DJ90" s="9">
        <f t="shared" si="79"/>
        <v>0.14402279813891097</v>
      </c>
      <c r="DK90" s="9">
        <f t="shared" si="80"/>
        <v>1.8244664499978878</v>
      </c>
      <c r="DL90" s="9">
        <f t="shared" si="81"/>
        <v>1.9833184853605241</v>
      </c>
      <c r="DM90" s="9">
        <f t="shared" si="82"/>
        <v>0.27772230971524164</v>
      </c>
      <c r="DN90" s="9">
        <f t="shared" si="83"/>
        <v>0.13182548402132679</v>
      </c>
      <c r="EO90"/>
      <c r="ER90" s="9"/>
      <c r="ET90" s="9"/>
      <c r="EU90" s="9"/>
      <c r="EV90" s="9"/>
      <c r="EW90" s="9"/>
      <c r="EX90" s="9"/>
      <c r="EY90" s="9"/>
      <c r="EZ90" s="9"/>
      <c r="FB90" s="9"/>
    </row>
    <row r="91" spans="1:158">
      <c r="A91" s="26">
        <v>202201</v>
      </c>
      <c r="B91" s="26" t="s">
        <v>1526</v>
      </c>
      <c r="C91" s="26">
        <v>112742.95</v>
      </c>
      <c r="D91" s="26"/>
      <c r="E91" s="26"/>
      <c r="F91" s="26"/>
      <c r="G91" s="26"/>
      <c r="H91" s="26">
        <v>202203</v>
      </c>
      <c r="I91" s="372">
        <v>15348911.199999999</v>
      </c>
      <c r="J91" s="372">
        <v>471005.17</v>
      </c>
      <c r="K91" s="372">
        <v>7923154.2999999998</v>
      </c>
      <c r="L91" s="372">
        <v>1836308.65</v>
      </c>
      <c r="M91" s="372">
        <v>2454231.2200000002</v>
      </c>
      <c r="N91" s="372">
        <v>1286980.9099999999</v>
      </c>
      <c r="O91" s="372">
        <v>114588.65</v>
      </c>
      <c r="P91" s="372">
        <v>1262642.26</v>
      </c>
      <c r="Q91" s="12">
        <f t="shared" si="93"/>
        <v>-135603.91000000015</v>
      </c>
      <c r="R91" s="26">
        <v>202203</v>
      </c>
      <c r="S91" s="12">
        <f t="shared" si="56"/>
        <v>471005.17</v>
      </c>
      <c r="T91" s="12">
        <f t="shared" si="57"/>
        <v>9759462.9499999993</v>
      </c>
      <c r="U91" s="12">
        <f t="shared" si="58"/>
        <v>5118443.04</v>
      </c>
      <c r="V91" s="10">
        <f t="shared" si="59"/>
        <v>33.347271173215212</v>
      </c>
      <c r="W91" s="10">
        <f t="shared" si="60"/>
        <v>3.0686552541915808</v>
      </c>
      <c r="X91" s="10">
        <f t="shared" si="61"/>
        <v>36.415926427406795</v>
      </c>
      <c r="AF91" s="12"/>
      <c r="AG91" s="12"/>
      <c r="AH91" s="12"/>
      <c r="AI91" s="12"/>
      <c r="AJ91" s="12"/>
      <c r="AO91" s="373">
        <v>201511</v>
      </c>
      <c r="AP91" s="374" t="s">
        <v>1566</v>
      </c>
      <c r="AQ91" s="374">
        <v>240336</v>
      </c>
      <c r="AS91" s="26">
        <v>202203</v>
      </c>
      <c r="AT91" s="374">
        <v>15295392</v>
      </c>
      <c r="AU91" s="374">
        <v>507715</v>
      </c>
      <c r="AV91" s="374">
        <v>7953806</v>
      </c>
      <c r="AW91" s="374">
        <v>1869994</v>
      </c>
      <c r="AX91" s="374">
        <v>2351565</v>
      </c>
      <c r="AY91" s="374">
        <v>1230973</v>
      </c>
      <c r="AZ91" s="374">
        <v>116919</v>
      </c>
      <c r="BA91" s="374">
        <v>1264420</v>
      </c>
      <c r="BB91" s="374"/>
      <c r="BC91" s="26">
        <v>202203</v>
      </c>
      <c r="BD91" s="12">
        <f t="shared" si="62"/>
        <v>507715</v>
      </c>
      <c r="BE91" s="12">
        <f t="shared" si="63"/>
        <v>9823800</v>
      </c>
      <c r="BF91" s="12">
        <f t="shared" si="64"/>
        <v>4963877</v>
      </c>
      <c r="BG91" s="10">
        <f t="shared" si="65"/>
        <v>32.453414727782068</v>
      </c>
      <c r="BH91" s="374"/>
      <c r="BL91" s="357">
        <v>44501</v>
      </c>
      <c r="BM91" t="s">
        <v>718</v>
      </c>
      <c r="BN91" s="12">
        <v>2643.09</v>
      </c>
      <c r="BO91" s="12">
        <v>5422.86</v>
      </c>
      <c r="BP91" s="12">
        <v>1822.52</v>
      </c>
      <c r="BQ91" s="12">
        <v>53287.19</v>
      </c>
      <c r="BR91" s="12">
        <v>33297</v>
      </c>
      <c r="BS91" s="12">
        <v>608.04</v>
      </c>
      <c r="BT91" s="12">
        <v>2300.14</v>
      </c>
      <c r="BU91" s="12">
        <f t="shared" si="84"/>
        <v>99380.84</v>
      </c>
      <c r="BV91" s="26">
        <v>202111</v>
      </c>
      <c r="BW91" t="s">
        <v>718</v>
      </c>
      <c r="BX91" s="12">
        <f t="shared" si="85"/>
        <v>2643.09</v>
      </c>
      <c r="BY91" s="12">
        <f t="shared" si="86"/>
        <v>7245.3799999999992</v>
      </c>
      <c r="BZ91" s="12">
        <f t="shared" si="87"/>
        <v>89492.37</v>
      </c>
      <c r="CA91" s="12">
        <f t="shared" si="88"/>
        <v>99380.84</v>
      </c>
      <c r="CC91" s="26">
        <v>202111</v>
      </c>
      <c r="CD91" s="372">
        <v>15255902.5</v>
      </c>
      <c r="CE91" s="372">
        <v>404354.14</v>
      </c>
      <c r="CF91" s="377">
        <v>7651801.7599999998</v>
      </c>
      <c r="CG91" s="377">
        <v>1687991.05</v>
      </c>
      <c r="CH91" s="372">
        <v>2687555.86</v>
      </c>
      <c r="CI91" s="372">
        <v>1478817.43</v>
      </c>
      <c r="CJ91" s="372">
        <v>110542.1</v>
      </c>
      <c r="CK91" s="372">
        <v>1234840.1399999999</v>
      </c>
      <c r="CL91">
        <f t="shared" si="89"/>
        <v>18.073110232088759</v>
      </c>
      <c r="CM91" s="26">
        <v>202111</v>
      </c>
      <c r="CN91" s="12">
        <f t="shared" si="66"/>
        <v>404354.14</v>
      </c>
      <c r="CO91" s="12">
        <f t="shared" si="90"/>
        <v>9339792.8100000005</v>
      </c>
      <c r="CP91" s="12">
        <f t="shared" si="91"/>
        <v>5511755.5299999993</v>
      </c>
      <c r="CQ91" s="12">
        <f t="shared" si="92"/>
        <v>15255902.48</v>
      </c>
      <c r="CS91"/>
      <c r="CT91" s="378">
        <f t="shared" si="67"/>
        <v>0.65365721246232322</v>
      </c>
      <c r="CU91" s="378">
        <f t="shared" si="68"/>
        <v>7.757538253142468E-2</v>
      </c>
      <c r="CV91" s="378">
        <f t="shared" si="69"/>
        <v>0.10148112554891218</v>
      </c>
      <c r="CW91" s="378">
        <f t="shared" si="70"/>
        <v>1.6236636315399136</v>
      </c>
      <c r="CX91" s="378">
        <f t="shared" si="71"/>
        <v>0.65142550649025899</v>
      </c>
      <c r="CY91" s="9">
        <f t="shared" ref="CY91:CY100" si="94">+DA91-DD91</f>
        <v>-8.5916887535437469E-2</v>
      </c>
      <c r="CZ91"/>
      <c r="DA91" s="379">
        <f t="shared" si="72"/>
        <v>1.4198420226388679</v>
      </c>
      <c r="DB91" s="379">
        <f t="shared" si="73"/>
        <v>0.11039602494137125</v>
      </c>
      <c r="DC91" s="379">
        <f t="shared" si="74"/>
        <v>0.16473427671367374</v>
      </c>
      <c r="DD91" s="379">
        <f t="shared" si="75"/>
        <v>1.5057589101743054</v>
      </c>
      <c r="DE91" s="379">
        <f t="shared" si="76"/>
        <v>0.64922871740852917</v>
      </c>
      <c r="DG91"/>
      <c r="DH91" s="9">
        <f t="shared" si="77"/>
        <v>1.4198420226388679</v>
      </c>
      <c r="DI91" s="9">
        <f t="shared" si="78"/>
        <v>9.7540686940117485E-2</v>
      </c>
      <c r="DJ91" s="9">
        <f t="shared" si="79"/>
        <v>0.16867032559206993</v>
      </c>
      <c r="DK91" s="9">
        <f t="shared" si="80"/>
        <v>1.8974894906928557</v>
      </c>
      <c r="DL91" s="9">
        <f t="shared" si="81"/>
        <v>2.0201628269961627</v>
      </c>
      <c r="DM91" s="9">
        <f t="shared" si="82"/>
        <v>0.32941295669251802</v>
      </c>
      <c r="DN91" s="9">
        <f t="shared" si="83"/>
        <v>0.14244758839796057</v>
      </c>
      <c r="EO91"/>
      <c r="ER91" s="9"/>
      <c r="ET91" s="9"/>
      <c r="EU91" s="9"/>
      <c r="EV91" s="9"/>
      <c r="EW91" s="9"/>
      <c r="EX91" s="9"/>
      <c r="EY91" s="9"/>
      <c r="EZ91" s="9"/>
      <c r="FB91" s="9"/>
    </row>
    <row r="92" spans="1:158">
      <c r="A92" s="26">
        <v>202202</v>
      </c>
      <c r="B92" s="26" t="s">
        <v>1526</v>
      </c>
      <c r="C92" s="26">
        <v>113411.85</v>
      </c>
      <c r="D92" s="26"/>
      <c r="E92" s="26"/>
      <c r="F92" s="26"/>
      <c r="G92" s="26"/>
      <c r="H92" s="26">
        <v>202204</v>
      </c>
      <c r="I92" s="372">
        <v>15516353.699999999</v>
      </c>
      <c r="J92" s="372">
        <v>640111.26</v>
      </c>
      <c r="K92" s="372">
        <v>8111149.5300000003</v>
      </c>
      <c r="L92" s="372">
        <v>1959382.63</v>
      </c>
      <c r="M92" s="372">
        <v>2259713.2599999998</v>
      </c>
      <c r="N92" s="372">
        <v>1159333.53</v>
      </c>
      <c r="O92" s="372">
        <v>116604.95</v>
      </c>
      <c r="P92" s="372">
        <v>1270058.53</v>
      </c>
      <c r="Q92" s="12">
        <f t="shared" si="93"/>
        <v>-312732.76999999955</v>
      </c>
      <c r="R92" s="26">
        <v>202204</v>
      </c>
      <c r="S92" s="12">
        <f t="shared" si="56"/>
        <v>640111.26</v>
      </c>
      <c r="T92" s="12">
        <f t="shared" si="57"/>
        <v>10070532.16</v>
      </c>
      <c r="U92" s="12">
        <f t="shared" si="58"/>
        <v>4805710.2700000005</v>
      </c>
      <c r="V92" s="10">
        <f t="shared" si="59"/>
        <v>30.971904629887376</v>
      </c>
      <c r="W92" s="10">
        <f t="shared" si="60"/>
        <v>4.1253974508199054</v>
      </c>
      <c r="X92" s="10">
        <f t="shared" si="61"/>
        <v>35.09730208070728</v>
      </c>
      <c r="Y92">
        <f>+Y80+1</f>
        <v>2022</v>
      </c>
      <c r="Z92">
        <f>+Z80</f>
        <v>2</v>
      </c>
      <c r="AA92" s="12">
        <f>+AVERAGE(S92:S94)</f>
        <v>749790.81333333335</v>
      </c>
      <c r="AB92" s="12">
        <f>+AVERAGE(T92:T94)</f>
        <v>10299511.6</v>
      </c>
      <c r="AC92" s="12">
        <f>+AVERAGE(U92:U94)</f>
        <v>4633094.3766666669</v>
      </c>
      <c r="AF92" s="12"/>
      <c r="AG92" s="12"/>
      <c r="AH92" s="12"/>
      <c r="AI92" s="12"/>
      <c r="AJ92" s="12"/>
      <c r="AO92" s="373">
        <v>201511</v>
      </c>
      <c r="AP92" s="374" t="s">
        <v>1567</v>
      </c>
      <c r="AQ92" s="374">
        <v>1016075</v>
      </c>
      <c r="AS92" s="26">
        <v>202204</v>
      </c>
      <c r="AT92" s="374">
        <v>15584605</v>
      </c>
      <c r="AU92" s="374">
        <v>699225</v>
      </c>
      <c r="AV92" s="374">
        <v>8157794</v>
      </c>
      <c r="AW92" s="374">
        <v>1991291</v>
      </c>
      <c r="AX92" s="374">
        <v>2220922</v>
      </c>
      <c r="AY92" s="374">
        <v>1129383</v>
      </c>
      <c r="AZ92" s="374">
        <v>115905</v>
      </c>
      <c r="BA92" s="374">
        <v>1270085</v>
      </c>
      <c r="BB92" s="374"/>
      <c r="BC92" s="26">
        <v>202204</v>
      </c>
      <c r="BD92" s="12">
        <f t="shared" si="62"/>
        <v>699225</v>
      </c>
      <c r="BE92" s="12">
        <f t="shared" si="63"/>
        <v>10149085</v>
      </c>
      <c r="BF92" s="12">
        <f t="shared" si="64"/>
        <v>4736295</v>
      </c>
      <c r="BG92" s="10">
        <f t="shared" si="65"/>
        <v>30.390856874460404</v>
      </c>
      <c r="BH92" s="374"/>
      <c r="BL92" s="357">
        <v>44531</v>
      </c>
      <c r="BM92" t="s">
        <v>718</v>
      </c>
      <c r="BN92" s="12">
        <v>2206.5700000000002</v>
      </c>
      <c r="BO92" s="12">
        <v>4186.84</v>
      </c>
      <c r="BP92" s="12">
        <v>1471.63</v>
      </c>
      <c r="BQ92" s="12">
        <v>48503.47</v>
      </c>
      <c r="BR92" s="12">
        <v>29805.89</v>
      </c>
      <c r="BS92" s="12">
        <v>590.26</v>
      </c>
      <c r="BT92" s="12">
        <v>1558.47</v>
      </c>
      <c r="BU92" s="12">
        <f t="shared" si="84"/>
        <v>88323.12999999999</v>
      </c>
      <c r="BV92" s="26">
        <v>202112</v>
      </c>
      <c r="BW92" t="s">
        <v>718</v>
      </c>
      <c r="BX92" s="12">
        <f t="shared" si="85"/>
        <v>2206.5700000000002</v>
      </c>
      <c r="BY92" s="12">
        <f t="shared" si="86"/>
        <v>5658.47</v>
      </c>
      <c r="BZ92" s="12">
        <f t="shared" si="87"/>
        <v>80458.09</v>
      </c>
      <c r="CA92" s="12">
        <f t="shared" si="88"/>
        <v>88323.13</v>
      </c>
      <c r="CC92" s="26">
        <v>202112</v>
      </c>
      <c r="CD92" s="372">
        <v>15297594.4</v>
      </c>
      <c r="CE92" s="372">
        <v>381985.47</v>
      </c>
      <c r="CF92" s="377">
        <v>7703325.8399999999</v>
      </c>
      <c r="CG92" s="377">
        <v>1697497.26</v>
      </c>
      <c r="CH92" s="372">
        <v>2661250.2599999998</v>
      </c>
      <c r="CI92" s="372">
        <v>1501670.95</v>
      </c>
      <c r="CJ92" s="372">
        <v>111560.47</v>
      </c>
      <c r="CK92" s="372">
        <v>1240304.1599999999</v>
      </c>
      <c r="CL92">
        <f t="shared" si="89"/>
        <v>18.056900358012268</v>
      </c>
      <c r="CM92" s="26">
        <v>202112</v>
      </c>
      <c r="CN92" s="12">
        <f t="shared" si="66"/>
        <v>381985.47</v>
      </c>
      <c r="CO92" s="12">
        <f t="shared" si="90"/>
        <v>9400823.0999999996</v>
      </c>
      <c r="CP92" s="12">
        <f t="shared" si="91"/>
        <v>5514785.8399999999</v>
      </c>
      <c r="CQ92" s="12">
        <f t="shared" si="92"/>
        <v>15297594.41</v>
      </c>
      <c r="CS92"/>
      <c r="CT92" s="378">
        <f t="shared" si="67"/>
        <v>0.57765809783288358</v>
      </c>
      <c r="CU92" s="378">
        <f t="shared" si="68"/>
        <v>6.0191218788065486E-2</v>
      </c>
      <c r="CV92" s="378">
        <f t="shared" si="69"/>
        <v>8.0396544036637527E-2</v>
      </c>
      <c r="CW92" s="378">
        <f t="shared" si="70"/>
        <v>1.4589522120046641</v>
      </c>
      <c r="CX92" s="378">
        <f t="shared" si="71"/>
        <v>0.57736613766059441</v>
      </c>
      <c r="CY92" s="9">
        <f t="shared" si="94"/>
        <v>-0.50959563375209505</v>
      </c>
      <c r="CZ92"/>
      <c r="DA92" s="379">
        <f t="shared" si="72"/>
        <v>0.93064796417518192</v>
      </c>
      <c r="DB92" s="379">
        <f t="shared" si="73"/>
        <v>8.1107046892521573E-2</v>
      </c>
      <c r="DC92" s="379">
        <f t="shared" si="74"/>
        <v>0.11427873621368428</v>
      </c>
      <c r="DD92" s="379">
        <f t="shared" si="75"/>
        <v>1.440243597927277</v>
      </c>
      <c r="DE92" s="379">
        <f t="shared" si="76"/>
        <v>0.59228933367962133</v>
      </c>
      <c r="DG92"/>
      <c r="DH92" s="9">
        <f t="shared" si="77"/>
        <v>0.93064796417518192</v>
      </c>
      <c r="DI92" s="9">
        <f t="shared" si="78"/>
        <v>7.1423695612491456E-2</v>
      </c>
      <c r="DJ92" s="9">
        <f t="shared" si="79"/>
        <v>0.12505057003744444</v>
      </c>
      <c r="DK92" s="9">
        <f t="shared" si="80"/>
        <v>1.8496449108848563</v>
      </c>
      <c r="DL92" s="9">
        <f t="shared" si="81"/>
        <v>1.8751984247947262</v>
      </c>
      <c r="DM92" s="9">
        <f t="shared" si="82"/>
        <v>0.34873463691933176</v>
      </c>
      <c r="DN92" s="9">
        <f t="shared" si="83"/>
        <v>0.13337938010302247</v>
      </c>
      <c r="EO92"/>
      <c r="ER92" s="9"/>
      <c r="ET92" s="9"/>
      <c r="EU92" s="9"/>
      <c r="EV92" s="9"/>
      <c r="EW92" s="9"/>
      <c r="EX92" s="9"/>
      <c r="EY92" s="9"/>
      <c r="EZ92" s="9"/>
      <c r="FB92" s="9"/>
    </row>
    <row r="93" spans="1:158">
      <c r="A93" s="26">
        <v>202203</v>
      </c>
      <c r="B93" s="26" t="s">
        <v>1526</v>
      </c>
      <c r="C93" s="26">
        <v>114588.65</v>
      </c>
      <c r="D93" s="26"/>
      <c r="E93" s="26"/>
      <c r="F93" s="26"/>
      <c r="G93" s="26"/>
      <c r="H93" s="26">
        <v>202205</v>
      </c>
      <c r="I93" s="372">
        <v>15698229.6</v>
      </c>
      <c r="J93" s="372">
        <v>775234.73</v>
      </c>
      <c r="K93" s="372">
        <v>8254913.7699999996</v>
      </c>
      <c r="L93" s="372">
        <v>2038607.5</v>
      </c>
      <c r="M93" s="372">
        <v>2161341.86</v>
      </c>
      <c r="N93" s="372">
        <v>1081535.4099999999</v>
      </c>
      <c r="O93" s="372">
        <v>115029.45</v>
      </c>
      <c r="P93" s="372">
        <v>1271566.9099999999</v>
      </c>
      <c r="Q93" s="12">
        <f t="shared" si="93"/>
        <v>-176236.6400000006</v>
      </c>
      <c r="R93" s="26">
        <v>202205</v>
      </c>
      <c r="S93" s="12">
        <f t="shared" si="56"/>
        <v>775234.73</v>
      </c>
      <c r="T93" s="12">
        <f t="shared" si="57"/>
        <v>10293521.27</v>
      </c>
      <c r="U93" s="12">
        <f t="shared" si="58"/>
        <v>4629473.63</v>
      </c>
      <c r="V93" s="10">
        <f t="shared" si="59"/>
        <v>29.490418652049783</v>
      </c>
      <c r="W93" s="10">
        <f t="shared" si="60"/>
        <v>4.9383576986286402</v>
      </c>
      <c r="X93" s="10">
        <f t="shared" si="61"/>
        <v>34.428776350678426</v>
      </c>
      <c r="AF93" s="12"/>
      <c r="AG93" s="12"/>
      <c r="AH93" s="12"/>
      <c r="AI93" s="12"/>
      <c r="AJ93" s="12"/>
      <c r="AO93" s="373">
        <v>201512</v>
      </c>
      <c r="AP93" s="374" t="s">
        <v>1520</v>
      </c>
      <c r="AQ93" s="374">
        <v>12730510</v>
      </c>
      <c r="AS93" s="26">
        <v>202205</v>
      </c>
      <c r="AT93" s="374">
        <v>15649317</v>
      </c>
      <c r="AU93" s="374">
        <v>803752</v>
      </c>
      <c r="AV93" s="374">
        <v>8283476</v>
      </c>
      <c r="AW93" s="374">
        <v>2054939</v>
      </c>
      <c r="AX93" s="374">
        <v>2106643</v>
      </c>
      <c r="AY93" s="374">
        <v>1020760</v>
      </c>
      <c r="AZ93" s="374">
        <v>113199</v>
      </c>
      <c r="BA93" s="374">
        <v>1266548</v>
      </c>
      <c r="BB93" s="374"/>
      <c r="BC93" s="26">
        <v>202205</v>
      </c>
      <c r="BD93" s="12">
        <f t="shared" si="62"/>
        <v>803752</v>
      </c>
      <c r="BE93" s="12">
        <f t="shared" si="63"/>
        <v>10338415</v>
      </c>
      <c r="BF93" s="12">
        <f t="shared" si="64"/>
        <v>4507150</v>
      </c>
      <c r="BG93" s="10">
        <f t="shared" si="65"/>
        <v>28.800937446663006</v>
      </c>
      <c r="BH93" s="374"/>
      <c r="BL93" s="357">
        <v>44562</v>
      </c>
      <c r="BM93" t="s">
        <v>718</v>
      </c>
      <c r="BN93" s="12">
        <v>3538.85</v>
      </c>
      <c r="BO93" s="12">
        <v>8435.4500000000007</v>
      </c>
      <c r="BP93" s="12">
        <v>2882.9</v>
      </c>
      <c r="BQ93" s="12">
        <v>50144.35</v>
      </c>
      <c r="BR93" s="12">
        <v>24852.85</v>
      </c>
      <c r="BS93" s="12">
        <v>494.8</v>
      </c>
      <c r="BT93" s="12">
        <v>2528.5</v>
      </c>
      <c r="BU93" s="12">
        <f t="shared" si="84"/>
        <v>92877.7</v>
      </c>
      <c r="BV93" s="26">
        <v>202201</v>
      </c>
      <c r="BW93" t="s">
        <v>718</v>
      </c>
      <c r="BX93" s="12">
        <f t="shared" si="85"/>
        <v>3538.85</v>
      </c>
      <c r="BY93" s="12">
        <f t="shared" si="86"/>
        <v>11318.35</v>
      </c>
      <c r="BZ93" s="12">
        <f t="shared" si="87"/>
        <v>78020.5</v>
      </c>
      <c r="CA93" s="12">
        <f t="shared" si="88"/>
        <v>92877.7</v>
      </c>
      <c r="CC93" s="26">
        <v>202201</v>
      </c>
      <c r="CD93" s="372">
        <v>15129748.5</v>
      </c>
      <c r="CE93" s="372">
        <v>370783.85</v>
      </c>
      <c r="CF93" s="377">
        <v>7734681.5</v>
      </c>
      <c r="CG93" s="377">
        <v>1714317.6</v>
      </c>
      <c r="CH93" s="372">
        <v>2572701.5499999998</v>
      </c>
      <c r="CI93" s="372">
        <v>1388847.75</v>
      </c>
      <c r="CJ93" s="372">
        <v>112742.95</v>
      </c>
      <c r="CK93" s="372">
        <v>1235673.3</v>
      </c>
      <c r="CL93">
        <f t="shared" si="89"/>
        <v>18.142848590175017</v>
      </c>
      <c r="CM93" s="26">
        <v>202201</v>
      </c>
      <c r="CN93" s="12">
        <f t="shared" si="66"/>
        <v>370783.85</v>
      </c>
      <c r="CO93" s="12">
        <f t="shared" si="90"/>
        <v>9448999.0999999996</v>
      </c>
      <c r="CP93" s="12">
        <f t="shared" si="91"/>
        <v>5309965.55</v>
      </c>
      <c r="CQ93" s="12">
        <f t="shared" si="92"/>
        <v>15129748.5</v>
      </c>
      <c r="CS93">
        <f>1+CS81</f>
        <v>2022</v>
      </c>
      <c r="CT93" s="378">
        <f t="shared" si="67"/>
        <v>0.95442398583433452</v>
      </c>
      <c r="CU93" s="378">
        <f t="shared" si="68"/>
        <v>0.11978358639064746</v>
      </c>
      <c r="CV93" s="378">
        <f t="shared" si="69"/>
        <v>0.15129865981406446</v>
      </c>
      <c r="CW93" s="378">
        <f t="shared" si="70"/>
        <v>1.4693221503103726</v>
      </c>
      <c r="CX93" s="378">
        <f t="shared" si="71"/>
        <v>0.61387471179709296</v>
      </c>
      <c r="CY93" s="9">
        <f t="shared" si="94"/>
        <v>-0.62006872781455102</v>
      </c>
      <c r="CZ93">
        <f>1+CZ81</f>
        <v>2022</v>
      </c>
      <c r="DA93" s="379">
        <f t="shared" si="72"/>
        <v>0.93133775918233763</v>
      </c>
      <c r="DB93" s="379">
        <f t="shared" si="73"/>
        <v>0.14061383496163102</v>
      </c>
      <c r="DC93" s="379">
        <f t="shared" si="74"/>
        <v>0.17047067216490766</v>
      </c>
      <c r="DD93" s="379">
        <f t="shared" si="75"/>
        <v>1.5514064869968887</v>
      </c>
      <c r="DE93" s="379">
        <f t="shared" si="76"/>
        <v>0.65512655415256904</v>
      </c>
      <c r="DF93" s="384">
        <f>+DB93/DB57</f>
        <v>0.99149241610734584</v>
      </c>
      <c r="DG93">
        <f>1+DG81</f>
        <v>2022</v>
      </c>
      <c r="DH93" s="9">
        <f t="shared" si="77"/>
        <v>0.93133775918233763</v>
      </c>
      <c r="DI93" s="9">
        <f t="shared" si="78"/>
        <v>0.12911585305742712</v>
      </c>
      <c r="DJ93" s="9">
        <f t="shared" si="79"/>
        <v>0.19249058634176072</v>
      </c>
      <c r="DK93" s="9">
        <f t="shared" si="80"/>
        <v>1.9562568382640422</v>
      </c>
      <c r="DL93" s="9">
        <f t="shared" si="81"/>
        <v>2.1015406476339829</v>
      </c>
      <c r="DM93" s="9">
        <f t="shared" si="82"/>
        <v>0.32441052855189617</v>
      </c>
      <c r="DN93" s="9">
        <f t="shared" si="83"/>
        <v>0.20212057669288475</v>
      </c>
      <c r="EO93"/>
      <c r="ER93" s="9"/>
      <c r="ET93" s="9"/>
      <c r="EU93" s="9"/>
      <c r="EV93" s="9"/>
      <c r="EW93" s="9"/>
      <c r="EX93" s="9"/>
      <c r="EY93" s="9"/>
      <c r="EZ93" s="9"/>
      <c r="FB93" s="9"/>
    </row>
    <row r="94" spans="1:158">
      <c r="A94" s="26">
        <v>202204</v>
      </c>
      <c r="B94" s="26" t="s">
        <v>1526</v>
      </c>
      <c r="C94" s="26">
        <v>116604.95</v>
      </c>
      <c r="D94" s="26"/>
      <c r="E94" s="26"/>
      <c r="F94" s="26"/>
      <c r="G94" s="26"/>
      <c r="H94" s="26">
        <v>202206</v>
      </c>
      <c r="I94" s="372">
        <v>15832607.1</v>
      </c>
      <c r="J94" s="372">
        <v>834026.45</v>
      </c>
      <c r="K94" s="372">
        <v>8429235.7300000004</v>
      </c>
      <c r="L94" s="372">
        <v>2105245.64</v>
      </c>
      <c r="M94" s="372">
        <v>2106469.1800000002</v>
      </c>
      <c r="N94" s="372">
        <v>973159.18</v>
      </c>
      <c r="O94" s="372">
        <v>114586.14</v>
      </c>
      <c r="P94" s="372">
        <v>1269884.73</v>
      </c>
      <c r="Q94" s="12">
        <f t="shared" si="93"/>
        <v>-165374.39999999944</v>
      </c>
      <c r="R94" s="26">
        <v>202206</v>
      </c>
      <c r="S94" s="12">
        <f t="shared" si="56"/>
        <v>834026.45</v>
      </c>
      <c r="T94" s="12">
        <f t="shared" si="57"/>
        <v>10534481.370000001</v>
      </c>
      <c r="U94" s="12">
        <f t="shared" si="58"/>
        <v>4464099.2300000004</v>
      </c>
      <c r="V94" s="10">
        <f t="shared" si="59"/>
        <v>28.195604184480779</v>
      </c>
      <c r="W94" s="10">
        <f t="shared" si="60"/>
        <v>5.2677770927568837</v>
      </c>
      <c r="X94" s="10">
        <f t="shared" si="61"/>
        <v>33.463381277237659</v>
      </c>
      <c r="AF94" s="12"/>
      <c r="AG94" s="12"/>
      <c r="AH94" s="12"/>
      <c r="AI94" s="12"/>
      <c r="AJ94" s="12"/>
      <c r="AO94" s="373">
        <v>201512</v>
      </c>
      <c r="AP94" s="374" t="s">
        <v>1522</v>
      </c>
      <c r="AQ94" s="374">
        <v>6254412</v>
      </c>
      <c r="AS94" s="26">
        <v>202206</v>
      </c>
      <c r="AT94" s="374">
        <v>15636083</v>
      </c>
      <c r="AU94" s="374">
        <v>753639</v>
      </c>
      <c r="AV94" s="374">
        <v>8452825</v>
      </c>
      <c r="AW94" s="374">
        <v>2107334</v>
      </c>
      <c r="AX94" s="374">
        <v>2071947</v>
      </c>
      <c r="AY94" s="374">
        <v>880280</v>
      </c>
      <c r="AZ94" s="374">
        <v>113624</v>
      </c>
      <c r="BA94" s="374">
        <v>1256434</v>
      </c>
      <c r="BB94" s="374"/>
      <c r="BC94" s="26">
        <v>202206</v>
      </c>
      <c r="BD94" s="12">
        <f t="shared" si="62"/>
        <v>753639</v>
      </c>
      <c r="BE94" s="12">
        <f t="shared" si="63"/>
        <v>10560159</v>
      </c>
      <c r="BF94" s="12">
        <f t="shared" si="64"/>
        <v>4322285</v>
      </c>
      <c r="BG94" s="10">
        <f t="shared" si="65"/>
        <v>27.643016476696879</v>
      </c>
      <c r="BH94" s="374"/>
      <c r="BL94" s="357">
        <v>44593</v>
      </c>
      <c r="BM94" t="s">
        <v>718</v>
      </c>
      <c r="BN94" s="12">
        <v>5127.05</v>
      </c>
      <c r="BO94" s="12">
        <v>7579.3</v>
      </c>
      <c r="BP94" s="12">
        <v>3646.9</v>
      </c>
      <c r="BQ94" s="12">
        <v>38640.699999999997</v>
      </c>
      <c r="BR94" s="12">
        <v>20278.55</v>
      </c>
      <c r="BS94" s="12">
        <v>414.35</v>
      </c>
      <c r="BT94" s="12">
        <v>2504.75</v>
      </c>
      <c r="BU94" s="12">
        <f t="shared" si="84"/>
        <v>78191.600000000006</v>
      </c>
      <c r="BV94" s="26">
        <v>202202</v>
      </c>
      <c r="BW94" t="s">
        <v>718</v>
      </c>
      <c r="BX94" s="12">
        <f t="shared" si="85"/>
        <v>5127.05</v>
      </c>
      <c r="BY94" s="12">
        <f t="shared" si="86"/>
        <v>11226.2</v>
      </c>
      <c r="BZ94" s="12">
        <f t="shared" si="87"/>
        <v>61838.35</v>
      </c>
      <c r="CA94" s="12">
        <f t="shared" si="88"/>
        <v>78191.600000000006</v>
      </c>
      <c r="CC94" s="26">
        <v>202202</v>
      </c>
      <c r="CD94" s="372">
        <v>15214561.4</v>
      </c>
      <c r="CE94" s="372">
        <v>399319.2</v>
      </c>
      <c r="CF94" s="377">
        <v>7803654.3499999996</v>
      </c>
      <c r="CG94" s="377">
        <v>1757540.85</v>
      </c>
      <c r="CH94" s="372">
        <v>2545008</v>
      </c>
      <c r="CI94" s="372">
        <v>1345671.35</v>
      </c>
      <c r="CJ94" s="372">
        <v>113411.85</v>
      </c>
      <c r="CK94" s="372">
        <v>1249955.75</v>
      </c>
      <c r="CL94">
        <f t="shared" si="89"/>
        <v>18.382020377536065</v>
      </c>
      <c r="CM94" s="26">
        <v>202202</v>
      </c>
      <c r="CN94" s="12">
        <f t="shared" si="66"/>
        <v>399319.2</v>
      </c>
      <c r="CO94" s="12">
        <f t="shared" si="90"/>
        <v>9561195.1999999993</v>
      </c>
      <c r="CP94" s="12">
        <f t="shared" si="91"/>
        <v>5254046.95</v>
      </c>
      <c r="CQ94" s="12">
        <f t="shared" si="92"/>
        <v>15214561.349999998</v>
      </c>
      <c r="CS94"/>
      <c r="CT94" s="378">
        <f t="shared" si="67"/>
        <v>1.2839477791200624</v>
      </c>
      <c r="CU94" s="378">
        <f t="shared" si="68"/>
        <v>0.11741419106264038</v>
      </c>
      <c r="CV94" s="378">
        <f t="shared" si="69"/>
        <v>0.16418077765140324</v>
      </c>
      <c r="CW94" s="378">
        <f t="shared" si="70"/>
        <v>1.1769660718391564</v>
      </c>
      <c r="CX94" s="378">
        <f t="shared" si="71"/>
        <v>0.51392608831275977</v>
      </c>
      <c r="CY94" s="9">
        <f t="shared" si="94"/>
        <v>-0.28021882566179634</v>
      </c>
      <c r="CZ94"/>
      <c r="DA94" s="379">
        <f t="shared" si="72"/>
        <v>0.82685731114356642</v>
      </c>
      <c r="DB94" s="379">
        <f t="shared" si="73"/>
        <v>0.1065321833404259</v>
      </c>
      <c r="DC94" s="379">
        <f t="shared" si="74"/>
        <v>0.13541017520139323</v>
      </c>
      <c r="DD94" s="379">
        <f t="shared" si="75"/>
        <v>1.1070761368053628</v>
      </c>
      <c r="DE94" s="379">
        <f t="shared" si="76"/>
        <v>0.47095574004175944</v>
      </c>
      <c r="DF94" s="384">
        <f t="shared" ref="DF94:DF100" si="95">+DB94/DB58</f>
        <v>1.0650936071492443</v>
      </c>
      <c r="DG94"/>
      <c r="DH94" s="9">
        <f t="shared" si="77"/>
        <v>0.82685731114356642</v>
      </c>
      <c r="DI94" s="9">
        <f t="shared" si="78"/>
        <v>9.3255027370606189E-2</v>
      </c>
      <c r="DJ94" s="9">
        <f t="shared" si="79"/>
        <v>0.16548406257527384</v>
      </c>
      <c r="DK94" s="9">
        <f t="shared" si="80"/>
        <v>1.4534669439153038</v>
      </c>
      <c r="DL94" s="9">
        <f t="shared" si="81"/>
        <v>1.4103443608277755</v>
      </c>
      <c r="DM94" s="9">
        <f t="shared" si="82"/>
        <v>0.235292872834717</v>
      </c>
      <c r="DN94" s="9">
        <f t="shared" si="83"/>
        <v>0.15440546595349475</v>
      </c>
      <c r="EO94"/>
      <c r="ER94" s="9"/>
      <c r="ES94" s="384"/>
      <c r="ET94" s="9"/>
      <c r="EU94" s="9"/>
      <c r="EV94" s="9"/>
      <c r="EW94" s="9"/>
      <c r="EX94" s="9"/>
      <c r="EY94" s="9"/>
      <c r="EZ94" s="9"/>
      <c r="FB94" s="9"/>
    </row>
    <row r="95" spans="1:158">
      <c r="A95" s="26">
        <v>202205</v>
      </c>
      <c r="B95" s="26" t="s">
        <v>1526</v>
      </c>
      <c r="C95" s="26">
        <v>115029.45</v>
      </c>
      <c r="D95" s="26"/>
      <c r="E95" s="26"/>
      <c r="F95" s="26"/>
      <c r="G95" s="26"/>
      <c r="H95" s="26">
        <v>202207</v>
      </c>
      <c r="I95" s="12">
        <v>15887338.76</v>
      </c>
      <c r="J95" s="12">
        <v>790956.29</v>
      </c>
      <c r="K95" s="12">
        <v>8578536</v>
      </c>
      <c r="L95" s="12">
        <v>2144504.4300000002</v>
      </c>
      <c r="M95" s="12">
        <v>2106336.29</v>
      </c>
      <c r="N95" s="12">
        <v>896930.9</v>
      </c>
      <c r="O95" s="12">
        <v>115150.71</v>
      </c>
      <c r="P95" s="12">
        <v>1254924.1399999999</v>
      </c>
      <c r="Q95" s="12">
        <f t="shared" si="93"/>
        <v>-90757.19000000041</v>
      </c>
      <c r="R95" s="26">
        <v>202207</v>
      </c>
      <c r="S95" s="12">
        <f t="shared" si="56"/>
        <v>790956.29</v>
      </c>
      <c r="T95" s="12">
        <f t="shared" si="57"/>
        <v>10723040.43</v>
      </c>
      <c r="U95" s="12">
        <f t="shared" si="58"/>
        <v>4373342.04</v>
      </c>
      <c r="V95" s="10">
        <f t="shared" si="59"/>
        <v>27.527215892260614</v>
      </c>
      <c r="W95" s="10">
        <f t="shared" si="60"/>
        <v>4.9785322888148711</v>
      </c>
      <c r="X95" s="10">
        <f t="shared" si="61"/>
        <v>32.505748181075482</v>
      </c>
      <c r="AF95" s="12"/>
      <c r="AG95" s="12"/>
      <c r="AH95" s="12"/>
      <c r="AI95" s="12"/>
      <c r="AJ95" s="12"/>
      <c r="AO95" s="373">
        <v>201512</v>
      </c>
      <c r="AP95" s="374" t="s">
        <v>1523</v>
      </c>
      <c r="AQ95" s="374">
        <v>1418177</v>
      </c>
      <c r="AS95" s="26">
        <v>202207</v>
      </c>
      <c r="AT95" s="374">
        <v>15835782</v>
      </c>
      <c r="AU95" s="374">
        <v>775618</v>
      </c>
      <c r="AV95" s="374">
        <v>8602490</v>
      </c>
      <c r="AW95" s="374">
        <v>2149084</v>
      </c>
      <c r="AX95" s="374">
        <v>2082826</v>
      </c>
      <c r="AY95" s="374">
        <v>865452</v>
      </c>
      <c r="AZ95" s="374">
        <v>113745</v>
      </c>
      <c r="BA95" s="374">
        <v>1246567</v>
      </c>
      <c r="BB95" s="374"/>
      <c r="BC95" s="26">
        <v>202207</v>
      </c>
      <c r="BD95" s="12">
        <f t="shared" si="62"/>
        <v>775618</v>
      </c>
      <c r="BE95" s="12">
        <f t="shared" si="63"/>
        <v>10751574</v>
      </c>
      <c r="BF95" s="12">
        <f t="shared" si="64"/>
        <v>4308590</v>
      </c>
      <c r="BG95" s="10">
        <f t="shared" si="65"/>
        <v>27.207939588963782</v>
      </c>
      <c r="BH95" s="374"/>
      <c r="BL95" s="357">
        <v>44621</v>
      </c>
      <c r="BM95" t="s">
        <v>718</v>
      </c>
      <c r="BN95" s="12">
        <v>7489.86</v>
      </c>
      <c r="BO95" s="12">
        <v>8488.09</v>
      </c>
      <c r="BP95" s="12">
        <v>4074.34</v>
      </c>
      <c r="BQ95" s="12">
        <v>35268.65</v>
      </c>
      <c r="BR95" s="12">
        <v>18240.86</v>
      </c>
      <c r="BS95" s="12">
        <v>589.82000000000005</v>
      </c>
      <c r="BT95" s="12">
        <v>2332.69</v>
      </c>
      <c r="BU95" s="12">
        <f t="shared" si="84"/>
        <v>76484.310000000012</v>
      </c>
      <c r="BV95" s="26">
        <v>202203</v>
      </c>
      <c r="BW95" t="s">
        <v>718</v>
      </c>
      <c r="BX95" s="12">
        <f t="shared" si="85"/>
        <v>7489.86</v>
      </c>
      <c r="BY95" s="12">
        <f t="shared" si="86"/>
        <v>12562.43</v>
      </c>
      <c r="BZ95" s="12">
        <f t="shared" si="87"/>
        <v>56432.020000000004</v>
      </c>
      <c r="CA95" s="12">
        <f t="shared" si="88"/>
        <v>76484.31</v>
      </c>
      <c r="CC95" s="26">
        <v>202203</v>
      </c>
      <c r="CD95" s="372">
        <v>15348911.199999999</v>
      </c>
      <c r="CE95" s="372">
        <v>471005.17</v>
      </c>
      <c r="CF95" s="377">
        <v>7923154.2999999998</v>
      </c>
      <c r="CG95" s="377">
        <v>1836308.65</v>
      </c>
      <c r="CH95" s="372">
        <v>2454231.2200000002</v>
      </c>
      <c r="CI95" s="372">
        <v>1286980.9099999999</v>
      </c>
      <c r="CJ95" s="372">
        <v>114588.65</v>
      </c>
      <c r="CK95" s="372">
        <v>1262642.26</v>
      </c>
      <c r="CL95">
        <f t="shared" si="89"/>
        <v>18.815673151359217</v>
      </c>
      <c r="CM95" s="26">
        <v>202203</v>
      </c>
      <c r="CN95" s="12">
        <f t="shared" si="66"/>
        <v>471005.17</v>
      </c>
      <c r="CO95" s="12">
        <f t="shared" si="90"/>
        <v>9759462.9499999993</v>
      </c>
      <c r="CP95" s="12">
        <f t="shared" si="91"/>
        <v>5118443.04</v>
      </c>
      <c r="CQ95" s="12">
        <f t="shared" si="92"/>
        <v>15348911.16</v>
      </c>
      <c r="CS95" s="383"/>
      <c r="CT95" s="378">
        <f t="shared" si="67"/>
        <v>1.5901863667441272</v>
      </c>
      <c r="CU95" s="378">
        <f t="shared" si="68"/>
        <v>0.12872050505606972</v>
      </c>
      <c r="CV95" s="378">
        <f t="shared" si="69"/>
        <v>0.19600559588078756</v>
      </c>
      <c r="CW95" s="378">
        <f t="shared" si="70"/>
        <v>1.1025231610274988</v>
      </c>
      <c r="CX95" s="378">
        <f t="shared" si="71"/>
        <v>0.49830446735089445</v>
      </c>
      <c r="CY95" s="9">
        <f t="shared" si="94"/>
        <v>-0.12123913368181538</v>
      </c>
      <c r="CZ95" s="383"/>
      <c r="DA95" s="379">
        <f t="shared" si="72"/>
        <v>0.97720583406759631</v>
      </c>
      <c r="DB95" s="379">
        <f t="shared" si="73"/>
        <v>0.11405740312790469</v>
      </c>
      <c r="DC95" s="379">
        <f t="shared" si="74"/>
        <v>0.15379628591228139</v>
      </c>
      <c r="DD95" s="379">
        <f t="shared" si="75"/>
        <v>1.0984449677494117</v>
      </c>
      <c r="DE95" s="379">
        <f t="shared" si="76"/>
        <v>0.46881084429965514</v>
      </c>
      <c r="DF95" s="384">
        <f t="shared" si="95"/>
        <v>1.3876121468212004</v>
      </c>
      <c r="DG95" s="383"/>
      <c r="DH95" s="9">
        <f t="shared" si="77"/>
        <v>0.97720583406759631</v>
      </c>
      <c r="DI95" s="9">
        <f t="shared" si="78"/>
        <v>9.9831830865643997E-2</v>
      </c>
      <c r="DJ95" s="9">
        <f t="shared" si="79"/>
        <v>0.17543673826292766</v>
      </c>
      <c r="DK95" s="9">
        <f t="shared" si="80"/>
        <v>1.4762028004842997</v>
      </c>
      <c r="DL95" s="9">
        <f t="shared" si="81"/>
        <v>1.4016890118440064</v>
      </c>
      <c r="DM95" s="9">
        <f t="shared" si="82"/>
        <v>0.2718157513854994</v>
      </c>
      <c r="DN95" s="9">
        <f t="shared" si="83"/>
        <v>0.13011682343025649</v>
      </c>
      <c r="EO95"/>
      <c r="ER95" s="9"/>
      <c r="ES95" s="9"/>
      <c r="ET95" s="9"/>
      <c r="EU95" s="9"/>
      <c r="EV95" s="9"/>
      <c r="EW95" s="9"/>
      <c r="EX95" s="9"/>
      <c r="EY95" s="9"/>
      <c r="EZ95" s="9"/>
      <c r="FB95" s="9"/>
    </row>
    <row r="96" spans="1:158">
      <c r="A96" s="26">
        <v>202206</v>
      </c>
      <c r="B96" s="26" t="s">
        <v>1526</v>
      </c>
      <c r="C96" s="26">
        <v>114586.14</v>
      </c>
      <c r="D96" s="26"/>
      <c r="E96" s="26"/>
      <c r="F96" s="26"/>
      <c r="G96" s="26"/>
      <c r="H96" s="26">
        <v>202208</v>
      </c>
      <c r="I96" s="372">
        <v>15727138.699999999</v>
      </c>
      <c r="J96" s="372">
        <v>762996.36</v>
      </c>
      <c r="K96" s="372">
        <v>8639537.9100000001</v>
      </c>
      <c r="L96" s="372">
        <v>2151125.8199999998</v>
      </c>
      <c r="M96" s="372">
        <v>2015077.64</v>
      </c>
      <c r="N96" s="372">
        <v>816496.41</v>
      </c>
      <c r="O96" s="372">
        <v>111232.05</v>
      </c>
      <c r="P96" s="372">
        <v>1230672.5</v>
      </c>
      <c r="R96" s="26">
        <v>202208</v>
      </c>
      <c r="S96" s="12">
        <f t="shared" si="56"/>
        <v>762996.36</v>
      </c>
      <c r="T96" s="12">
        <f t="shared" si="57"/>
        <v>10790663.73</v>
      </c>
      <c r="U96" s="12">
        <f t="shared" si="58"/>
        <v>4173478.5999999996</v>
      </c>
      <c r="V96" s="10">
        <f t="shared" si="59"/>
        <v>26.536795278596987</v>
      </c>
      <c r="W96" s="10">
        <f t="shared" si="60"/>
        <v>4.8514632861983982</v>
      </c>
      <c r="X96" s="10">
        <f t="shared" si="61"/>
        <v>31.388258564795386</v>
      </c>
      <c r="AF96" s="12"/>
      <c r="AG96" s="12"/>
      <c r="AH96" s="12"/>
      <c r="AI96" s="12"/>
      <c r="AJ96" s="12"/>
      <c r="AO96" s="373">
        <v>201512</v>
      </c>
      <c r="AP96" s="374" t="s">
        <v>1521</v>
      </c>
      <c r="AQ96" s="374">
        <v>271917</v>
      </c>
      <c r="AS96" s="26">
        <v>202208</v>
      </c>
      <c r="AT96">
        <v>15455460</v>
      </c>
      <c r="AU96">
        <v>749124</v>
      </c>
      <c r="AV96">
        <v>8630684</v>
      </c>
      <c r="AW96">
        <v>2138991</v>
      </c>
      <c r="AX96">
        <v>1911822</v>
      </c>
      <c r="AY96">
        <v>731935</v>
      </c>
      <c r="AZ96">
        <v>107624</v>
      </c>
      <c r="BA96">
        <v>1185280</v>
      </c>
      <c r="BC96" s="26">
        <v>202208</v>
      </c>
      <c r="BD96" s="12">
        <f t="shared" si="62"/>
        <v>749124</v>
      </c>
      <c r="BE96" s="12">
        <f t="shared" si="63"/>
        <v>10769675</v>
      </c>
      <c r="BF96" s="12">
        <f t="shared" si="64"/>
        <v>3936661</v>
      </c>
      <c r="BG96" s="10">
        <f t="shared" si="65"/>
        <v>25.471005068758874</v>
      </c>
      <c r="BL96" s="357">
        <v>44652</v>
      </c>
      <c r="BM96" t="s">
        <v>718</v>
      </c>
      <c r="BN96" s="12">
        <v>18161.259999999998</v>
      </c>
      <c r="BO96" s="12">
        <v>12778.53</v>
      </c>
      <c r="BP96" s="12">
        <v>7504.47</v>
      </c>
      <c r="BQ96" s="12">
        <v>34289.31</v>
      </c>
      <c r="BR96" s="12">
        <v>15996.63</v>
      </c>
      <c r="BS96" s="12">
        <v>329.26</v>
      </c>
      <c r="BT96" s="12">
        <v>2275.5700000000002</v>
      </c>
      <c r="BU96" s="12">
        <f t="shared" si="84"/>
        <v>91335.030000000013</v>
      </c>
      <c r="BV96" s="26">
        <v>202204</v>
      </c>
      <c r="BW96" t="s">
        <v>718</v>
      </c>
      <c r="BX96" s="12">
        <f t="shared" si="85"/>
        <v>18161.259999999998</v>
      </c>
      <c r="BY96" s="12">
        <f t="shared" si="86"/>
        <v>20283</v>
      </c>
      <c r="BZ96" s="12">
        <f t="shared" si="87"/>
        <v>52890.77</v>
      </c>
      <c r="CA96" s="12">
        <f t="shared" si="88"/>
        <v>91335.03</v>
      </c>
      <c r="CC96" s="26">
        <v>202204</v>
      </c>
      <c r="CD96" s="372">
        <v>15516353.699999999</v>
      </c>
      <c r="CE96" s="372">
        <v>640111.26</v>
      </c>
      <c r="CF96" s="377">
        <v>8111149.5300000003</v>
      </c>
      <c r="CG96" s="377">
        <v>1959382.63</v>
      </c>
      <c r="CH96" s="372">
        <v>2259713.2599999998</v>
      </c>
      <c r="CI96" s="372">
        <v>1159333.53</v>
      </c>
      <c r="CJ96" s="372">
        <v>116604.95</v>
      </c>
      <c r="CK96" s="372">
        <v>1270058.53</v>
      </c>
      <c r="CL96">
        <f t="shared" si="89"/>
        <v>19.456594734711615</v>
      </c>
      <c r="CM96" s="26">
        <v>202204</v>
      </c>
      <c r="CN96" s="12">
        <f t="shared" si="66"/>
        <v>640111.26</v>
      </c>
      <c r="CO96" s="12">
        <f t="shared" si="90"/>
        <v>10070532.16</v>
      </c>
      <c r="CP96" s="12">
        <f t="shared" si="91"/>
        <v>4805710.2700000005</v>
      </c>
      <c r="CQ96" s="12">
        <f t="shared" si="92"/>
        <v>15516353.690000001</v>
      </c>
      <c r="CS96" s="383"/>
      <c r="CT96" s="378">
        <f t="shared" si="67"/>
        <v>2.8372036448788602</v>
      </c>
      <c r="CU96" s="378">
        <f t="shared" si="68"/>
        <v>0.20140941588532696</v>
      </c>
      <c r="CV96" s="378">
        <f t="shared" si="69"/>
        <v>0.35893511241549664</v>
      </c>
      <c r="CW96" s="378">
        <f t="shared" si="70"/>
        <v>1.1005817460568632</v>
      </c>
      <c r="CX96" s="378">
        <f t="shared" si="71"/>
        <v>0.58863720062570957</v>
      </c>
      <c r="CY96" s="9">
        <f t="shared" si="94"/>
        <v>0.37308451273046384</v>
      </c>
      <c r="CZ96" s="383"/>
      <c r="DA96" s="379">
        <f t="shared" si="72"/>
        <v>1.4923796216301521</v>
      </c>
      <c r="DB96" s="379">
        <f t="shared" si="73"/>
        <v>0.12680869091231817</v>
      </c>
      <c r="DC96" s="379">
        <f t="shared" si="74"/>
        <v>0.20842071876201063</v>
      </c>
      <c r="DD96" s="379">
        <f t="shared" si="75"/>
        <v>1.1192951088996883</v>
      </c>
      <c r="DE96" s="379">
        <f t="shared" si="76"/>
        <v>0.49053586635533825</v>
      </c>
      <c r="DF96" s="384">
        <f t="shared" si="95"/>
        <v>1.0948344706268225</v>
      </c>
      <c r="DG96" s="383"/>
      <c r="DH96" s="9">
        <f t="shared" si="77"/>
        <v>1.4923796216301521</v>
      </c>
      <c r="DI96" s="9">
        <f t="shared" si="78"/>
        <v>0.10379601521166876</v>
      </c>
      <c r="DJ96" s="9">
        <f t="shared" si="79"/>
        <v>0.22207301082382264</v>
      </c>
      <c r="DK96" s="9">
        <f t="shared" si="80"/>
        <v>1.5420699881187583</v>
      </c>
      <c r="DL96" s="9">
        <f t="shared" si="81"/>
        <v>1.4404413887692873</v>
      </c>
      <c r="DM96" s="9">
        <f t="shared" si="82"/>
        <v>0.23005884398561127</v>
      </c>
      <c r="DN96" s="9">
        <f t="shared" si="83"/>
        <v>0.15557865667812965</v>
      </c>
      <c r="EO96"/>
      <c r="ER96" s="9"/>
      <c r="ES96" s="9"/>
      <c r="ET96" s="9"/>
      <c r="EU96" s="9"/>
      <c r="EV96" s="9"/>
      <c r="EW96" s="9"/>
      <c r="EX96" s="9"/>
      <c r="EY96" s="9"/>
      <c r="EZ96" s="9"/>
      <c r="FB96" s="9"/>
    </row>
    <row r="97" spans="1:158">
      <c r="A97" s="26">
        <v>201501</v>
      </c>
      <c r="B97" s="26" t="s">
        <v>1521</v>
      </c>
      <c r="C97" s="26">
        <v>259801.3</v>
      </c>
      <c r="D97" s="26"/>
      <c r="E97" s="26"/>
      <c r="F97" s="26"/>
      <c r="G97" s="26"/>
      <c r="I97"/>
      <c r="J97" s="12"/>
      <c r="K97" s="12"/>
      <c r="L97" s="12"/>
      <c r="M97" s="12"/>
      <c r="N97" s="12"/>
      <c r="Q97" s="12">
        <f>+P5+O5+N5+M5</f>
        <v>4454192.4000000004</v>
      </c>
      <c r="R97" s="26"/>
      <c r="S97" s="12">
        <f>+S96-S95</f>
        <v>-27959.930000000051</v>
      </c>
      <c r="T97" s="12"/>
      <c r="U97" s="12"/>
      <c r="AF97" s="12"/>
      <c r="AG97" s="12"/>
      <c r="AH97" s="12"/>
      <c r="AI97" s="12"/>
      <c r="AJ97" s="12"/>
      <c r="AO97" s="373">
        <v>201512</v>
      </c>
      <c r="AP97" s="374" t="s">
        <v>1524</v>
      </c>
      <c r="AQ97" s="374">
        <v>2054848</v>
      </c>
      <c r="BC97" s="26"/>
      <c r="BD97" s="12"/>
      <c r="BE97" s="12"/>
      <c r="BF97" s="12"/>
      <c r="BL97" s="357">
        <v>44682</v>
      </c>
      <c r="BM97" t="s">
        <v>718</v>
      </c>
      <c r="BN97" s="12">
        <v>17640.04</v>
      </c>
      <c r="BO97" s="12">
        <v>11769.23</v>
      </c>
      <c r="BP97" s="12">
        <v>7124.63</v>
      </c>
      <c r="BQ97" s="12">
        <v>35838.9</v>
      </c>
      <c r="BR97" s="12">
        <v>16449.77</v>
      </c>
      <c r="BS97" s="12">
        <v>346.59</v>
      </c>
      <c r="BT97" s="12">
        <v>2068.9</v>
      </c>
      <c r="BU97" s="12">
        <f t="shared" si="84"/>
        <v>91238.06</v>
      </c>
      <c r="BV97" s="26">
        <v>202205</v>
      </c>
      <c r="BW97" t="s">
        <v>718</v>
      </c>
      <c r="BX97" s="12">
        <f t="shared" si="85"/>
        <v>17640.04</v>
      </c>
      <c r="BY97" s="12">
        <f t="shared" si="86"/>
        <v>18893.86</v>
      </c>
      <c r="BZ97" s="12">
        <f t="shared" si="87"/>
        <v>54704.159999999996</v>
      </c>
      <c r="CA97" s="12">
        <f t="shared" si="88"/>
        <v>91238.06</v>
      </c>
      <c r="CC97" s="26">
        <v>202205</v>
      </c>
      <c r="CD97" s="372">
        <v>15698229.6</v>
      </c>
      <c r="CE97" s="372">
        <v>775234.73</v>
      </c>
      <c r="CF97" s="377">
        <v>8254913.7699999996</v>
      </c>
      <c r="CG97" s="377">
        <v>2038607.5</v>
      </c>
      <c r="CH97" s="372">
        <v>2161341.86</v>
      </c>
      <c r="CI97" s="372">
        <v>1081535.4099999999</v>
      </c>
      <c r="CJ97" s="372">
        <v>115029.45</v>
      </c>
      <c r="CK97" s="372">
        <v>1271566.9099999999</v>
      </c>
      <c r="CL97">
        <f t="shared" si="89"/>
        <v>19.804763078903125</v>
      </c>
      <c r="CM97" s="26">
        <v>202205</v>
      </c>
      <c r="CN97" s="12">
        <f t="shared" si="66"/>
        <v>775234.73</v>
      </c>
      <c r="CO97" s="12">
        <f t="shared" si="90"/>
        <v>10293521.27</v>
      </c>
      <c r="CP97" s="12">
        <f t="shared" si="91"/>
        <v>4629473.63</v>
      </c>
      <c r="CQ97" s="12">
        <f t="shared" si="92"/>
        <v>15698229.629999999</v>
      </c>
      <c r="CS97" s="383"/>
      <c r="CT97" s="378">
        <f t="shared" si="67"/>
        <v>2.2754450126350765</v>
      </c>
      <c r="CU97" s="378">
        <f t="shared" si="68"/>
        <v>0.18355098808670359</v>
      </c>
      <c r="CV97" s="378">
        <f t="shared" si="69"/>
        <v>0.33006328805152091</v>
      </c>
      <c r="CW97" s="378">
        <f t="shared" si="70"/>
        <v>1.1816496727728416</v>
      </c>
      <c r="CX97" s="378">
        <f t="shared" si="71"/>
        <v>0.5811996776097611</v>
      </c>
      <c r="CY97" s="9">
        <f t="shared" si="94"/>
        <v>0.47646737972572484</v>
      </c>
      <c r="CZ97" s="383"/>
      <c r="DA97" s="379">
        <f t="shared" si="72"/>
        <v>1.7480860280859707</v>
      </c>
      <c r="DB97" s="379">
        <f t="shared" si="73"/>
        <v>0.15422885505923672</v>
      </c>
      <c r="DC97" s="379">
        <f t="shared" si="74"/>
        <v>0.2658595961461252</v>
      </c>
      <c r="DD97" s="379">
        <f t="shared" si="75"/>
        <v>1.2716186483602459</v>
      </c>
      <c r="DE97" s="379">
        <f t="shared" si="76"/>
        <v>0.56246215070813699</v>
      </c>
      <c r="DF97" s="384">
        <f t="shared" si="95"/>
        <v>1.6891774967403868</v>
      </c>
      <c r="DG97" s="383"/>
      <c r="DH97" s="9">
        <f t="shared" si="77"/>
        <v>1.7480860280859707</v>
      </c>
      <c r="DI97" s="9">
        <f t="shared" si="78"/>
        <v>0.12338432942831336</v>
      </c>
      <c r="DJ97" s="9">
        <f t="shared" si="79"/>
        <v>0.27912729645113149</v>
      </c>
      <c r="DK97" s="9">
        <f t="shared" si="80"/>
        <v>1.7295227882182418</v>
      </c>
      <c r="DL97" s="9">
        <f t="shared" si="81"/>
        <v>1.7470653133770258</v>
      </c>
      <c r="DM97" s="9">
        <f t="shared" si="82"/>
        <v>0.32169153203809986</v>
      </c>
      <c r="DN97" s="9">
        <f t="shared" si="83"/>
        <v>0.1748378305943806</v>
      </c>
      <c r="EO97"/>
      <c r="ER97" s="9"/>
      <c r="ES97" s="9"/>
      <c r="ET97" s="9"/>
      <c r="EU97" s="9"/>
      <c r="EV97" s="9"/>
      <c r="EW97" s="9"/>
      <c r="EX97" s="9"/>
      <c r="EY97" s="9"/>
      <c r="EZ97" s="9"/>
      <c r="FB97" s="9"/>
    </row>
    <row r="98" spans="1:158">
      <c r="A98" s="26">
        <v>201502</v>
      </c>
      <c r="B98" s="26" t="s">
        <v>1521</v>
      </c>
      <c r="C98" s="26">
        <v>271078.55</v>
      </c>
      <c r="D98" s="26"/>
      <c r="E98" s="26"/>
      <c r="F98" s="26"/>
      <c r="G98" s="26"/>
      <c r="I98" s="26"/>
      <c r="J98" s="12"/>
      <c r="K98" s="26"/>
      <c r="L98" s="26"/>
      <c r="M98" s="26"/>
      <c r="Q98">
        <f>+Q97/I96</f>
        <v>0.28321695922984391</v>
      </c>
      <c r="R98" s="26"/>
      <c r="S98" s="12"/>
      <c r="T98" s="12"/>
      <c r="U98" s="12"/>
      <c r="V98" s="10">
        <f>+V96-V60</f>
        <v>-12.262298079817757</v>
      </c>
      <c r="AF98" s="12"/>
      <c r="AG98" s="12"/>
      <c r="AH98" s="12"/>
      <c r="AI98" s="12"/>
      <c r="AJ98" s="12"/>
      <c r="AO98" s="373">
        <v>201512</v>
      </c>
      <c r="AP98" s="374" t="s">
        <v>1525</v>
      </c>
      <c r="AQ98" s="374">
        <v>1470381</v>
      </c>
      <c r="BC98" s="26"/>
      <c r="BD98" s="12"/>
      <c r="BE98" s="12"/>
      <c r="BF98" s="12"/>
      <c r="BL98" s="357">
        <v>44713</v>
      </c>
      <c r="BM98" t="s">
        <v>718</v>
      </c>
      <c r="BN98" s="12">
        <v>20303.400000000001</v>
      </c>
      <c r="BO98" s="12">
        <v>12285.55</v>
      </c>
      <c r="BP98" s="12">
        <v>7377.59</v>
      </c>
      <c r="BQ98" s="12">
        <v>37568.400000000001</v>
      </c>
      <c r="BR98" s="12">
        <v>19220.77</v>
      </c>
      <c r="BS98" s="12">
        <v>685.72</v>
      </c>
      <c r="BT98" s="12">
        <v>2465.31</v>
      </c>
      <c r="BU98" s="12">
        <f t="shared" si="84"/>
        <v>99906.74</v>
      </c>
      <c r="BV98" s="26">
        <v>202206</v>
      </c>
      <c r="BW98" t="s">
        <v>718</v>
      </c>
      <c r="BX98" s="12">
        <f t="shared" si="85"/>
        <v>20303.400000000001</v>
      </c>
      <c r="BY98" s="12">
        <f t="shared" si="86"/>
        <v>19663.14</v>
      </c>
      <c r="BZ98" s="12">
        <f t="shared" si="87"/>
        <v>59940.2</v>
      </c>
      <c r="CA98" s="12">
        <f t="shared" si="88"/>
        <v>99906.739999999991</v>
      </c>
      <c r="CC98" s="26">
        <v>202206</v>
      </c>
      <c r="CD98" s="372">
        <v>15832607.1</v>
      </c>
      <c r="CE98" s="372">
        <v>834026.45</v>
      </c>
      <c r="CF98" s="377">
        <v>8429235.7300000004</v>
      </c>
      <c r="CG98" s="377">
        <v>2105245.64</v>
      </c>
      <c r="CH98" s="372">
        <v>2106469.1800000002</v>
      </c>
      <c r="CI98" s="372">
        <v>973159.18</v>
      </c>
      <c r="CJ98" s="372">
        <v>114586.14</v>
      </c>
      <c r="CK98" s="372">
        <v>1269884.73</v>
      </c>
      <c r="CL98">
        <f t="shared" si="89"/>
        <v>19.98433113181347</v>
      </c>
      <c r="CM98" s="26">
        <v>202206</v>
      </c>
      <c r="CN98" s="12">
        <f t="shared" si="66"/>
        <v>834026.45</v>
      </c>
      <c r="CO98" s="12">
        <f t="shared" si="90"/>
        <v>10534481.370000001</v>
      </c>
      <c r="CP98" s="12">
        <f t="shared" si="91"/>
        <v>4464099.2300000004</v>
      </c>
      <c r="CQ98" s="12">
        <f t="shared" si="92"/>
        <v>15832607.050000001</v>
      </c>
      <c r="CS98" s="383"/>
      <c r="CT98" s="378">
        <f t="shared" si="67"/>
        <v>2.4343832260955276</v>
      </c>
      <c r="CU98" s="378">
        <f t="shared" si="68"/>
        <v>0.18665503606087822</v>
      </c>
      <c r="CV98" s="378">
        <f t="shared" si="69"/>
        <v>0.3515548446005291</v>
      </c>
      <c r="CW98" s="378">
        <f t="shared" si="70"/>
        <v>1.3427165686010074</v>
      </c>
      <c r="CX98" s="378">
        <f t="shared" si="71"/>
        <v>0.63101888201033818</v>
      </c>
      <c r="CY98" s="9">
        <f t="shared" si="94"/>
        <v>1.3469195876405229</v>
      </c>
      <c r="CZ98" s="383"/>
      <c r="DA98" s="379">
        <f t="shared" si="72"/>
        <v>2.713555427408807</v>
      </c>
      <c r="DB98" s="379">
        <f t="shared" si="73"/>
        <v>0.16012691472442178</v>
      </c>
      <c r="DC98" s="379">
        <f t="shared" si="74"/>
        <v>0.34745377867893307</v>
      </c>
      <c r="DD98" s="379">
        <f t="shared" si="75"/>
        <v>1.3666358397682841</v>
      </c>
      <c r="DE98" s="379">
        <f t="shared" si="76"/>
        <v>0.6348183194504281</v>
      </c>
      <c r="DF98" s="384">
        <f t="shared" si="95"/>
        <v>1.877306104294387</v>
      </c>
      <c r="DG98" s="383"/>
      <c r="DH98" s="9">
        <f t="shared" si="77"/>
        <v>2.713555427408807</v>
      </c>
      <c r="DI98" s="9">
        <f t="shared" si="78"/>
        <v>0.12420995610239031</v>
      </c>
      <c r="DJ98" s="9">
        <f t="shared" si="79"/>
        <v>0.30393555404774525</v>
      </c>
      <c r="DK98" s="9">
        <f t="shared" si="80"/>
        <v>1.6627910027147892</v>
      </c>
      <c r="DL98" s="9">
        <f t="shared" si="81"/>
        <v>2.3186802800339406</v>
      </c>
      <c r="DM98" s="9">
        <f t="shared" si="82"/>
        <v>0.43107307742454709</v>
      </c>
      <c r="DN98" s="9">
        <f t="shared" si="83"/>
        <v>0.23020987109593796</v>
      </c>
      <c r="EO98"/>
      <c r="ER98" s="9"/>
      <c r="ES98" s="9"/>
      <c r="ET98" s="9"/>
      <c r="EU98" s="9"/>
      <c r="EV98" s="9"/>
      <c r="EW98" s="9"/>
      <c r="EX98" s="9"/>
      <c r="EY98" s="9"/>
      <c r="EZ98" s="9"/>
      <c r="FB98" s="9"/>
    </row>
    <row r="99" spans="1:158">
      <c r="A99" s="26">
        <v>201503</v>
      </c>
      <c r="B99" s="26" t="s">
        <v>1521</v>
      </c>
      <c r="C99" s="26">
        <v>296784.32</v>
      </c>
      <c r="D99" s="26"/>
      <c r="E99" s="26"/>
      <c r="F99" s="26"/>
      <c r="G99" s="26"/>
      <c r="I99" s="372"/>
      <c r="J99" s="372"/>
      <c r="K99" s="26"/>
      <c r="L99" s="26"/>
      <c r="M99" s="26"/>
      <c r="N99" s="26"/>
      <c r="O99" s="26"/>
      <c r="P99" s="26"/>
      <c r="Q99" s="12">
        <f>+M96+N96</f>
        <v>2831574.05</v>
      </c>
      <c r="R99" s="26"/>
      <c r="S99" s="12"/>
      <c r="T99" s="12"/>
      <c r="U99" s="12"/>
      <c r="AF99" s="12"/>
      <c r="AG99" s="12"/>
      <c r="AH99" s="12"/>
      <c r="AI99" s="12"/>
      <c r="AJ99" s="12"/>
      <c r="AO99" s="373">
        <v>201512</v>
      </c>
      <c r="AP99" s="374" t="s">
        <v>1566</v>
      </c>
      <c r="AQ99" s="374">
        <v>246022</v>
      </c>
      <c r="BC99" s="26"/>
      <c r="BD99" s="12"/>
      <c r="BE99" s="12"/>
      <c r="BF99" s="12"/>
      <c r="BL99" s="357">
        <v>44743</v>
      </c>
      <c r="BM99" t="s">
        <v>718</v>
      </c>
      <c r="BN99" s="12">
        <v>16480.04</v>
      </c>
      <c r="BO99" s="12">
        <v>11734.1</v>
      </c>
      <c r="BP99" s="12">
        <v>6775.8</v>
      </c>
      <c r="BQ99" s="12">
        <v>39003.9</v>
      </c>
      <c r="BR99" s="12">
        <v>18758.38</v>
      </c>
      <c r="BS99" s="12">
        <v>607.71</v>
      </c>
      <c r="BT99" s="12">
        <v>2213.85</v>
      </c>
      <c r="BU99" s="12">
        <f t="shared" si="84"/>
        <v>95573.780000000013</v>
      </c>
      <c r="BV99" s="26">
        <v>202207</v>
      </c>
      <c r="BW99" t="s">
        <v>718</v>
      </c>
      <c r="BX99" s="12">
        <f t="shared" si="85"/>
        <v>16480.04</v>
      </c>
      <c r="BY99" s="12">
        <f t="shared" si="86"/>
        <v>18509.900000000001</v>
      </c>
      <c r="BZ99" s="12">
        <f t="shared" si="87"/>
        <v>60583.839999999997</v>
      </c>
      <c r="CA99" s="12">
        <f t="shared" si="88"/>
        <v>95573.78</v>
      </c>
      <c r="CC99" s="26">
        <v>202207</v>
      </c>
      <c r="CD99" s="12">
        <v>15887338.76</v>
      </c>
      <c r="CE99" s="12">
        <v>790956.29</v>
      </c>
      <c r="CF99" s="385">
        <v>8578536</v>
      </c>
      <c r="CG99" s="385">
        <v>2144504.4300000002</v>
      </c>
      <c r="CH99" s="12">
        <v>2106336.29</v>
      </c>
      <c r="CI99" s="12">
        <v>896930.9</v>
      </c>
      <c r="CJ99" s="12">
        <v>115150.71</v>
      </c>
      <c r="CK99" s="12">
        <v>1254924.1399999999</v>
      </c>
      <c r="CL99">
        <f t="shared" si="89"/>
        <v>19.99903333386947</v>
      </c>
      <c r="CM99" s="26">
        <v>202207</v>
      </c>
      <c r="CN99" s="12">
        <f t="shared" si="66"/>
        <v>790956.29</v>
      </c>
      <c r="CO99" s="12">
        <f t="shared" si="90"/>
        <v>10723040.43</v>
      </c>
      <c r="CP99" s="12">
        <f t="shared" si="91"/>
        <v>4373342.04</v>
      </c>
      <c r="CQ99" s="12">
        <f t="shared" si="92"/>
        <v>15887338.759999998</v>
      </c>
      <c r="CS99" s="383"/>
      <c r="CT99" s="378">
        <f t="shared" si="67"/>
        <v>2.083558877823704</v>
      </c>
      <c r="CU99" s="378">
        <f t="shared" si="68"/>
        <v>0.17261801930928655</v>
      </c>
      <c r="CV99" s="378">
        <f t="shared" si="69"/>
        <v>0.30389048087204951</v>
      </c>
      <c r="CW99" s="378">
        <f t="shared" si="70"/>
        <v>1.3852984615856847</v>
      </c>
      <c r="CX99" s="378">
        <f t="shared" si="71"/>
        <v>0.60157199039922782</v>
      </c>
      <c r="CY99" s="9">
        <f t="shared" si="94"/>
        <v>0.75748916801641264</v>
      </c>
      <c r="CZ99" s="383"/>
      <c r="DA99" s="379">
        <f t="shared" si="72"/>
        <v>2.0009892076337117</v>
      </c>
      <c r="DB99" s="379">
        <f t="shared" si="73"/>
        <v>0.14785778439893468</v>
      </c>
      <c r="DC99" s="379">
        <f t="shared" si="74"/>
        <v>0.27515901533103793</v>
      </c>
      <c r="DD99" s="379">
        <f t="shared" si="75"/>
        <v>1.243500039617299</v>
      </c>
      <c r="DE99" s="379">
        <f t="shared" si="76"/>
        <v>0.54171633965964483</v>
      </c>
      <c r="DF99" s="384">
        <f t="shared" si="95"/>
        <v>1.2711065432893951</v>
      </c>
      <c r="DG99" s="383"/>
      <c r="DH99" s="9">
        <f t="shared" si="77"/>
        <v>2.0009892076337117</v>
      </c>
      <c r="DI99" s="9">
        <f t="shared" si="78"/>
        <v>0.11626855677938519</v>
      </c>
      <c r="DJ99" s="9">
        <f t="shared" si="79"/>
        <v>0.27422232930523716</v>
      </c>
      <c r="DK99" s="9">
        <f t="shared" si="80"/>
        <v>1.6280534197129555</v>
      </c>
      <c r="DL99" s="9">
        <f t="shared" si="81"/>
        <v>1.8965998384044966</v>
      </c>
      <c r="DM99" s="9">
        <f t="shared" si="82"/>
        <v>0.34509557083929399</v>
      </c>
      <c r="DN99" s="9">
        <f t="shared" si="83"/>
        <v>0.21369100446183148</v>
      </c>
      <c r="EO99"/>
      <c r="ER99" s="9"/>
      <c r="ES99" s="9"/>
      <c r="ET99" s="9"/>
      <c r="EU99" s="9"/>
      <c r="EV99" s="9"/>
      <c r="EW99" s="9"/>
      <c r="EX99" s="9"/>
      <c r="EY99" s="9"/>
      <c r="EZ99" s="9"/>
      <c r="FB99" s="9"/>
    </row>
    <row r="100" spans="1:158">
      <c r="A100" s="26">
        <v>201504</v>
      </c>
      <c r="B100" s="26" t="s">
        <v>1521</v>
      </c>
      <c r="C100" s="26">
        <v>331913.40000000002</v>
      </c>
      <c r="D100" s="26"/>
      <c r="E100" s="26"/>
      <c r="F100" s="26"/>
      <c r="G100" s="26"/>
      <c r="H100" s="26"/>
      <c r="I100"/>
      <c r="Q100">
        <f>+Q99/I96</f>
        <v>0.18004381496298497</v>
      </c>
      <c r="R100" s="26"/>
      <c r="S100" s="12"/>
      <c r="T100" s="12"/>
      <c r="U100" s="12"/>
      <c r="AF100" s="12"/>
      <c r="AG100" s="12"/>
      <c r="AH100" s="12"/>
      <c r="AI100" s="12"/>
      <c r="AJ100" s="12"/>
      <c r="AO100" s="373">
        <v>201512</v>
      </c>
      <c r="AP100" s="374" t="s">
        <v>1567</v>
      </c>
      <c r="AQ100" s="374">
        <v>1014753</v>
      </c>
      <c r="BC100" s="26"/>
      <c r="BD100" s="12"/>
      <c r="BE100" s="12"/>
      <c r="BF100" s="12"/>
      <c r="BJ100" s="12">
        <v>13283.68</v>
      </c>
      <c r="BL100" s="357">
        <v>44774</v>
      </c>
      <c r="BM100" t="s">
        <v>718</v>
      </c>
      <c r="BN100" s="12">
        <v>13283.68</v>
      </c>
      <c r="BO100" s="12">
        <v>9025.36</v>
      </c>
      <c r="BP100" s="12">
        <v>4966.18</v>
      </c>
      <c r="BQ100" s="12">
        <v>30358.22</v>
      </c>
      <c r="BR100" s="12">
        <v>12894.18</v>
      </c>
      <c r="BS100" s="12">
        <v>264.08999999999997</v>
      </c>
      <c r="BT100" s="12">
        <v>1229.22</v>
      </c>
      <c r="BU100" s="12">
        <f t="shared" si="84"/>
        <v>72020.929999999993</v>
      </c>
      <c r="BV100" s="26">
        <v>202208</v>
      </c>
      <c r="BW100" t="s">
        <v>718</v>
      </c>
      <c r="BX100" s="12">
        <f t="shared" si="85"/>
        <v>13283.68</v>
      </c>
      <c r="BY100" s="12">
        <f t="shared" si="86"/>
        <v>13991.54</v>
      </c>
      <c r="BZ100" s="12">
        <f t="shared" si="87"/>
        <v>44745.71</v>
      </c>
      <c r="CA100" s="12">
        <f t="shared" si="88"/>
        <v>72020.929999999993</v>
      </c>
      <c r="CC100" s="26">
        <v>202208</v>
      </c>
      <c r="CD100" s="372">
        <v>15727138.699999999</v>
      </c>
      <c r="CE100" s="372">
        <v>762996.36</v>
      </c>
      <c r="CF100" s="377">
        <v>8639537.9100000001</v>
      </c>
      <c r="CG100" s="377">
        <v>2151125.8199999998</v>
      </c>
      <c r="CH100" s="372">
        <v>2015077.64</v>
      </c>
      <c r="CI100" s="372">
        <v>816496.41</v>
      </c>
      <c r="CJ100" s="372">
        <v>111232.05</v>
      </c>
      <c r="CK100" s="372">
        <v>1230672.5</v>
      </c>
      <c r="CL100">
        <f t="shared" si="89"/>
        <v>19.935064921164027</v>
      </c>
      <c r="CM100" s="26">
        <v>202208</v>
      </c>
      <c r="CN100" s="12">
        <f t="shared" si="66"/>
        <v>762996.36</v>
      </c>
      <c r="CO100" s="12">
        <f t="shared" si="90"/>
        <v>10790663.73</v>
      </c>
      <c r="CP100" s="12">
        <f t="shared" si="91"/>
        <v>4173478.5999999996</v>
      </c>
      <c r="CQ100" s="12">
        <f t="shared" si="92"/>
        <v>15727138.689999999</v>
      </c>
      <c r="CS100" s="383"/>
      <c r="CT100" s="378">
        <f t="shared" si="67"/>
        <v>1.7409886463940667</v>
      </c>
      <c r="CU100" s="378">
        <f t="shared" si="68"/>
        <v>0.12966338633184338</v>
      </c>
      <c r="CV100" s="378">
        <f t="shared" si="69"/>
        <v>0.23607428111553524</v>
      </c>
      <c r="CW100" s="378">
        <f t="shared" si="70"/>
        <v>1.0721442299955726</v>
      </c>
      <c r="CX100" s="378">
        <f t="shared" si="71"/>
        <v>0.45794045197677336</v>
      </c>
      <c r="CY100" s="9">
        <f t="shared" si="94"/>
        <v>0.57288200754443253</v>
      </c>
      <c r="CZ100" s="383"/>
      <c r="DA100" s="379">
        <f t="shared" si="72"/>
        <v>1.9429791250904529</v>
      </c>
      <c r="DB100" s="379">
        <f t="shared" si="73"/>
        <v>0.16034898717022664</v>
      </c>
      <c r="DC100" s="379">
        <f t="shared" si="74"/>
        <v>0.27807274707525176</v>
      </c>
      <c r="DD100" s="379">
        <f t="shared" si="75"/>
        <v>1.3700971175460204</v>
      </c>
      <c r="DE100" s="379">
        <f t="shared" si="76"/>
        <v>0.56786101884372719</v>
      </c>
      <c r="DF100" s="384">
        <f t="shared" si="95"/>
        <v>2.2935212161057104</v>
      </c>
      <c r="DG100" s="383"/>
      <c r="DH100" s="9">
        <f t="shared" si="77"/>
        <v>1.9429791250904529</v>
      </c>
      <c r="DI100" s="9">
        <f t="shared" si="78"/>
        <v>0.12619042955273058</v>
      </c>
      <c r="DJ100" s="9">
        <f t="shared" si="79"/>
        <v>0.2975395460596536</v>
      </c>
      <c r="DK100" s="9">
        <f t="shared" si="80"/>
        <v>1.7490795044502603</v>
      </c>
      <c r="DL100" s="9">
        <f t="shared" si="81"/>
        <v>2.1430137090253707</v>
      </c>
      <c r="DM100" s="9">
        <f t="shared" si="82"/>
        <v>0.38621062904082049</v>
      </c>
      <c r="DN100" s="9">
        <f t="shared" si="83"/>
        <v>0.32569022221590227</v>
      </c>
      <c r="EO100"/>
      <c r="ER100" s="9"/>
      <c r="ES100" s="9"/>
      <c r="ET100" s="9"/>
      <c r="EU100" s="9"/>
      <c r="EV100" s="9"/>
      <c r="EW100" s="9"/>
      <c r="EX100" s="9"/>
      <c r="EY100" s="9"/>
      <c r="EZ100" s="9"/>
      <c r="FB100" s="9"/>
    </row>
    <row r="101" spans="1:158">
      <c r="A101" s="26">
        <v>201505</v>
      </c>
      <c r="B101" s="26" t="s">
        <v>1521</v>
      </c>
      <c r="C101" s="26">
        <v>360365</v>
      </c>
      <c r="D101" s="26"/>
      <c r="E101" s="26"/>
      <c r="F101" s="26"/>
      <c r="G101" s="26"/>
      <c r="H101" s="26"/>
      <c r="I101"/>
      <c r="Q101" s="12">
        <f>+Q99+N96</f>
        <v>3648070.46</v>
      </c>
      <c r="R101" s="26"/>
      <c r="S101" s="12"/>
      <c r="T101" s="12"/>
      <c r="U101" s="12"/>
      <c r="AF101" s="12"/>
      <c r="AG101" s="12"/>
      <c r="AH101" s="12"/>
      <c r="AI101" s="12"/>
      <c r="AJ101" s="12"/>
      <c r="AO101" s="373">
        <v>201601</v>
      </c>
      <c r="AP101" s="374" t="s">
        <v>1520</v>
      </c>
      <c r="AQ101" s="374">
        <v>12692520</v>
      </c>
      <c r="BC101" s="26"/>
      <c r="BD101" s="12"/>
      <c r="BE101" s="12"/>
      <c r="BF101" s="12"/>
      <c r="BL101" s="357">
        <v>42005</v>
      </c>
      <c r="BM101" t="s">
        <v>717</v>
      </c>
      <c r="BN101" s="12">
        <v>2951.35</v>
      </c>
      <c r="BO101" s="12">
        <v>6979.5</v>
      </c>
      <c r="BP101" s="12">
        <v>2702.65</v>
      </c>
      <c r="BQ101" s="12">
        <v>37633.35</v>
      </c>
      <c r="BR101" s="12">
        <v>24568.7</v>
      </c>
      <c r="BS101" s="12">
        <v>701.15</v>
      </c>
      <c r="BT101" s="12">
        <v>2109.4</v>
      </c>
      <c r="BU101" s="12">
        <f t="shared" si="84"/>
        <v>77646.099999999991</v>
      </c>
      <c r="BV101" s="26">
        <v>201501</v>
      </c>
      <c r="BW101" t="s">
        <v>717</v>
      </c>
      <c r="BX101" s="12">
        <f t="shared" si="85"/>
        <v>2951.35</v>
      </c>
      <c r="BY101" s="12">
        <f t="shared" si="86"/>
        <v>9682.15</v>
      </c>
      <c r="BZ101" s="12">
        <f t="shared" si="87"/>
        <v>65012.600000000006</v>
      </c>
      <c r="CA101" s="12">
        <f t="shared" si="88"/>
        <v>77646.100000000006</v>
      </c>
      <c r="CC101" s="26">
        <v>201501</v>
      </c>
      <c r="CD101" s="372">
        <v>12222481.6</v>
      </c>
      <c r="CE101" s="372">
        <v>259801.3</v>
      </c>
      <c r="CF101" s="377">
        <v>6132976.3499999996</v>
      </c>
      <c r="CG101" s="377">
        <v>1375511.5</v>
      </c>
      <c r="CH101" s="372">
        <v>1877086.05</v>
      </c>
      <c r="CI101" s="372">
        <v>1373847.5</v>
      </c>
      <c r="CJ101" s="372">
        <v>200575.8</v>
      </c>
      <c r="CK101" s="372">
        <v>1002683.05</v>
      </c>
      <c r="CL101">
        <f t="shared" si="89"/>
        <v>18.319421000328315</v>
      </c>
      <c r="CM101" s="26">
        <v>201501</v>
      </c>
      <c r="CN101" s="12">
        <f t="shared" si="66"/>
        <v>259801.3</v>
      </c>
      <c r="CO101" s="12">
        <f t="shared" si="90"/>
        <v>7508487.8499999996</v>
      </c>
      <c r="CP101" s="12">
        <f t="shared" si="91"/>
        <v>4454192.3999999994</v>
      </c>
      <c r="CQ101" s="12">
        <f t="shared" si="92"/>
        <v>12222481.549999999</v>
      </c>
      <c r="DF101" s="384"/>
      <c r="ER101" s="9"/>
      <c r="ES101" s="9"/>
      <c r="ET101" s="9"/>
      <c r="EU101" s="9"/>
      <c r="EV101" s="9"/>
      <c r="EW101" s="9"/>
      <c r="EX101" s="9"/>
      <c r="EY101" s="9"/>
      <c r="EZ101" s="9"/>
      <c r="FB101" s="9"/>
    </row>
    <row r="102" spans="1:158">
      <c r="A102" s="26">
        <v>201506</v>
      </c>
      <c r="B102" s="26" t="s">
        <v>1521</v>
      </c>
      <c r="C102" s="26">
        <v>325274.05</v>
      </c>
      <c r="D102" s="26"/>
      <c r="E102" s="26"/>
      <c r="F102" s="26"/>
      <c r="G102" s="26"/>
      <c r="H102" s="26"/>
      <c r="J102" s="372"/>
      <c r="K102" s="26"/>
      <c r="L102" s="26"/>
      <c r="R102" s="26"/>
      <c r="S102" s="12"/>
      <c r="T102" s="12"/>
      <c r="U102" s="12"/>
      <c r="AF102" s="12"/>
      <c r="AG102" s="12"/>
      <c r="AH102" s="12"/>
      <c r="AI102" s="12"/>
      <c r="AJ102" s="12"/>
      <c r="AO102" s="373">
        <v>201601</v>
      </c>
      <c r="AP102" s="374" t="s">
        <v>1522</v>
      </c>
      <c r="AQ102" s="374">
        <v>6266105</v>
      </c>
      <c r="BC102" s="26"/>
      <c r="BD102" s="12"/>
      <c r="BE102" s="12"/>
      <c r="BF102" s="12"/>
      <c r="BL102" s="357">
        <v>42036</v>
      </c>
      <c r="BM102" t="s">
        <v>717</v>
      </c>
      <c r="BN102" s="12">
        <v>2031.65</v>
      </c>
      <c r="BO102" s="12">
        <v>4253.6499999999996</v>
      </c>
      <c r="BP102" s="12">
        <v>1797.05</v>
      </c>
      <c r="BQ102" s="12">
        <v>30917.7</v>
      </c>
      <c r="BR102" s="12">
        <v>19046</v>
      </c>
      <c r="BS102" s="12">
        <v>626.20000000000005</v>
      </c>
      <c r="BT102" s="12">
        <v>1133.8499999999999</v>
      </c>
      <c r="BU102" s="12">
        <f t="shared" si="84"/>
        <v>59806.1</v>
      </c>
      <c r="BV102" s="26">
        <v>201502</v>
      </c>
      <c r="BW102" t="s">
        <v>717</v>
      </c>
      <c r="BX102" s="12">
        <f t="shared" si="85"/>
        <v>2031.65</v>
      </c>
      <c r="BY102" s="12">
        <f t="shared" si="86"/>
        <v>6050.7</v>
      </c>
      <c r="BZ102" s="12">
        <f t="shared" si="87"/>
        <v>51723.749999999993</v>
      </c>
      <c r="CA102" s="12">
        <f t="shared" si="88"/>
        <v>59806.099999999991</v>
      </c>
      <c r="CC102" s="26">
        <v>201502</v>
      </c>
      <c r="CD102" s="372">
        <v>12323884.800000001</v>
      </c>
      <c r="CE102" s="372">
        <v>271078.55</v>
      </c>
      <c r="CF102" s="377">
        <v>6143170.9000000004</v>
      </c>
      <c r="CG102" s="377">
        <v>1381013.3</v>
      </c>
      <c r="CH102" s="372">
        <v>1935228.35</v>
      </c>
      <c r="CI102" s="372">
        <v>1380162.95</v>
      </c>
      <c r="CJ102" s="372">
        <v>205274.3</v>
      </c>
      <c r="CK102" s="372">
        <v>1007956.45</v>
      </c>
      <c r="CL102">
        <f t="shared" si="89"/>
        <v>18.354326041087617</v>
      </c>
      <c r="CM102" s="26">
        <v>201502</v>
      </c>
      <c r="CN102" s="12">
        <f t="shared" si="66"/>
        <v>271078.55</v>
      </c>
      <c r="CO102" s="12">
        <f t="shared" si="90"/>
        <v>7524184.2000000002</v>
      </c>
      <c r="CP102" s="12">
        <f t="shared" si="91"/>
        <v>4528622.05</v>
      </c>
      <c r="CQ102" s="12">
        <f t="shared" si="92"/>
        <v>12323884.800000001</v>
      </c>
      <c r="DF102" s="384"/>
      <c r="ER102" s="384"/>
      <c r="ES102" s="384"/>
      <c r="ET102" s="384"/>
      <c r="EU102" s="384"/>
      <c r="EV102" s="384"/>
      <c r="EW102" s="384"/>
      <c r="EX102" s="384"/>
      <c r="EY102" s="384"/>
      <c r="EZ102" s="384"/>
      <c r="FB102" s="384"/>
    </row>
    <row r="103" spans="1:158">
      <c r="A103" s="26">
        <v>201507</v>
      </c>
      <c r="B103" s="26" t="s">
        <v>1521</v>
      </c>
      <c r="C103" s="26">
        <v>236380.74</v>
      </c>
      <c r="D103" s="26"/>
      <c r="E103" s="26"/>
      <c r="F103" s="26"/>
      <c r="G103" s="26"/>
      <c r="H103" s="26"/>
      <c r="J103" s="372"/>
      <c r="K103" s="26"/>
      <c r="L103" s="26"/>
      <c r="R103" s="26"/>
      <c r="S103" s="12"/>
      <c r="T103" s="12"/>
      <c r="U103" s="12"/>
      <c r="AF103" s="12"/>
      <c r="AG103" s="12"/>
      <c r="AH103" s="12"/>
      <c r="AI103" s="12"/>
      <c r="AJ103" s="12"/>
      <c r="AO103" s="373">
        <v>201601</v>
      </c>
      <c r="AP103" s="374" t="s">
        <v>1523</v>
      </c>
      <c r="AQ103" s="374">
        <v>1423556</v>
      </c>
      <c r="BC103" s="26"/>
      <c r="BD103" s="12"/>
      <c r="BE103" s="12"/>
      <c r="BF103" s="12"/>
      <c r="BL103" s="357">
        <v>42064</v>
      </c>
      <c r="BM103" t="s">
        <v>717</v>
      </c>
      <c r="BN103" s="12">
        <v>2305.27</v>
      </c>
      <c r="BO103" s="12">
        <v>4778.8599999999997</v>
      </c>
      <c r="BP103" s="12">
        <v>2080.81</v>
      </c>
      <c r="BQ103" s="12">
        <v>34798.449999999997</v>
      </c>
      <c r="BR103" s="12">
        <v>21922.63</v>
      </c>
      <c r="BS103" s="12">
        <v>780.04</v>
      </c>
      <c r="BT103" s="12">
        <v>1370.27</v>
      </c>
      <c r="BU103" s="12">
        <f t="shared" si="84"/>
        <v>68036.33</v>
      </c>
      <c r="BV103" s="26">
        <v>201503</v>
      </c>
      <c r="BW103" t="s">
        <v>717</v>
      </c>
      <c r="BX103" s="12">
        <f t="shared" si="85"/>
        <v>2305.27</v>
      </c>
      <c r="BY103" s="12">
        <f t="shared" si="86"/>
        <v>6859.67</v>
      </c>
      <c r="BZ103" s="12">
        <f t="shared" si="87"/>
        <v>58871.39</v>
      </c>
      <c r="CA103" s="12">
        <f t="shared" si="88"/>
        <v>68036.33</v>
      </c>
      <c r="CC103" s="26">
        <v>201503</v>
      </c>
      <c r="CD103" s="372">
        <v>12456540.300000001</v>
      </c>
      <c r="CE103" s="372">
        <v>296784.32</v>
      </c>
      <c r="CF103" s="377">
        <v>6156296.4100000001</v>
      </c>
      <c r="CG103" s="377">
        <v>1388622.86</v>
      </c>
      <c r="CH103" s="372">
        <v>1986569.23</v>
      </c>
      <c r="CI103" s="372">
        <v>1406244.23</v>
      </c>
      <c r="CJ103" s="372">
        <v>209527.77</v>
      </c>
      <c r="CK103" s="372">
        <v>1012495.5</v>
      </c>
      <c r="CL103">
        <f t="shared" si="89"/>
        <v>18.404741128529</v>
      </c>
      <c r="CM103" s="26">
        <v>201503</v>
      </c>
      <c r="CN103" s="12">
        <f t="shared" si="66"/>
        <v>296784.32</v>
      </c>
      <c r="CO103" s="12">
        <f t="shared" si="90"/>
        <v>7544919.2700000005</v>
      </c>
      <c r="CP103" s="12">
        <f t="shared" si="91"/>
        <v>4614836.7300000004</v>
      </c>
      <c r="CQ103" s="12">
        <f t="shared" si="92"/>
        <v>12456540.32</v>
      </c>
      <c r="DF103" s="384"/>
      <c r="DP103" t="s">
        <v>1568</v>
      </c>
      <c r="ER103" s="384"/>
      <c r="ES103" s="384"/>
      <c r="ET103" s="384"/>
      <c r="EU103" s="384"/>
      <c r="EV103" s="384"/>
      <c r="EW103" s="384"/>
      <c r="EX103" s="384"/>
      <c r="EY103" s="384"/>
      <c r="EZ103" s="384"/>
      <c r="FB103" s="384"/>
    </row>
    <row r="104" spans="1:158">
      <c r="A104" s="26">
        <v>201508</v>
      </c>
      <c r="B104" s="26" t="s">
        <v>1521</v>
      </c>
      <c r="C104" s="26">
        <v>219442.19</v>
      </c>
      <c r="D104" s="26"/>
      <c r="E104" s="26"/>
      <c r="F104" s="26"/>
      <c r="G104" s="26"/>
      <c r="H104" s="26"/>
      <c r="I104" s="372"/>
      <c r="J104" s="372"/>
      <c r="K104" s="26"/>
      <c r="L104" s="26"/>
      <c r="R104" s="26"/>
      <c r="U104" s="12"/>
      <c r="AO104" s="373">
        <v>201601</v>
      </c>
      <c r="AP104" s="374" t="s">
        <v>1521</v>
      </c>
      <c r="AQ104" s="374">
        <v>276397</v>
      </c>
      <c r="BC104" s="26"/>
      <c r="BL104" s="357">
        <v>42095</v>
      </c>
      <c r="BM104" t="s">
        <v>717</v>
      </c>
      <c r="BN104" s="12">
        <v>2661.5</v>
      </c>
      <c r="BO104" s="12">
        <v>4444.6499999999996</v>
      </c>
      <c r="BP104" s="12">
        <v>1913.45</v>
      </c>
      <c r="BQ104" s="12">
        <v>38867.85</v>
      </c>
      <c r="BR104" s="12">
        <v>23770.55</v>
      </c>
      <c r="BS104" s="12">
        <v>742.1</v>
      </c>
      <c r="BT104" s="12">
        <v>1911.15</v>
      </c>
      <c r="BU104" s="12">
        <f t="shared" si="84"/>
        <v>74311.25</v>
      </c>
      <c r="BV104" s="26">
        <v>201504</v>
      </c>
      <c r="BW104" t="s">
        <v>717</v>
      </c>
      <c r="BX104" s="12">
        <f t="shared" si="85"/>
        <v>2661.5</v>
      </c>
      <c r="BY104" s="12">
        <f t="shared" si="86"/>
        <v>6358.0999999999995</v>
      </c>
      <c r="BZ104" s="12">
        <f t="shared" si="87"/>
        <v>65291.649999999994</v>
      </c>
      <c r="CA104" s="12">
        <f t="shared" si="88"/>
        <v>74311.25</v>
      </c>
      <c r="CC104" s="26">
        <v>201504</v>
      </c>
      <c r="CD104" s="372">
        <v>12593656</v>
      </c>
      <c r="CE104" s="372">
        <v>331913.40000000002</v>
      </c>
      <c r="CF104" s="377">
        <v>6172857.3499999996</v>
      </c>
      <c r="CG104" s="377">
        <v>1395763.8</v>
      </c>
      <c r="CH104" s="372">
        <v>2028321.85</v>
      </c>
      <c r="CI104" s="372">
        <v>1437010.2</v>
      </c>
      <c r="CJ104" s="372">
        <v>215033.2</v>
      </c>
      <c r="CK104" s="372">
        <v>1012756.15</v>
      </c>
      <c r="CL104">
        <f t="shared" si="89"/>
        <v>18.441454161039626</v>
      </c>
      <c r="CM104" s="26">
        <v>201504</v>
      </c>
      <c r="CN104" s="12">
        <f t="shared" si="66"/>
        <v>331913.40000000002</v>
      </c>
      <c r="CO104" s="12">
        <f t="shared" si="90"/>
        <v>7568621.1499999994</v>
      </c>
      <c r="CP104" s="12">
        <f t="shared" si="91"/>
        <v>4693121.4000000004</v>
      </c>
      <c r="CQ104" s="12">
        <f t="shared" si="92"/>
        <v>12593655.949999999</v>
      </c>
      <c r="DF104" s="384"/>
      <c r="DI104">
        <f t="shared" ref="DI104:DK106" si="96">+DI97/DI61</f>
        <v>1.6088705687206688</v>
      </c>
      <c r="DJ104">
        <f t="shared" si="96"/>
        <v>1.8082103775194451</v>
      </c>
      <c r="DK104">
        <f t="shared" si="96"/>
        <v>0.94476697676203081</v>
      </c>
      <c r="DM104" s="389" t="s">
        <v>1571</v>
      </c>
      <c r="DN104" s="209"/>
      <c r="DO104" s="209"/>
      <c r="DP104" s="209"/>
      <c r="DQ104" s="209"/>
      <c r="DR104" s="209"/>
      <c r="DS104" s="209"/>
      <c r="DT104" s="209"/>
      <c r="DU104" s="209"/>
      <c r="ER104" s="384"/>
      <c r="ES104" s="384"/>
      <c r="ET104" s="384"/>
      <c r="EU104" s="384"/>
      <c r="EV104" s="384"/>
      <c r="EW104" s="384"/>
      <c r="EX104" s="384"/>
      <c r="EY104" s="384"/>
      <c r="EZ104" s="384"/>
      <c r="FB104" s="384"/>
    </row>
    <row r="105" spans="1:158">
      <c r="A105" s="26">
        <v>201509</v>
      </c>
      <c r="B105" s="26" t="s">
        <v>1521</v>
      </c>
      <c r="C105" s="26">
        <v>306762.64</v>
      </c>
      <c r="D105" s="26"/>
      <c r="E105" s="26"/>
      <c r="F105" s="26"/>
      <c r="G105" s="26"/>
      <c r="H105" s="26"/>
      <c r="J105" s="26"/>
      <c r="K105" s="26"/>
      <c r="L105" s="26"/>
      <c r="R105" s="26"/>
      <c r="AO105" s="373">
        <v>201601</v>
      </c>
      <c r="AP105" s="374" t="s">
        <v>1524</v>
      </c>
      <c r="AQ105" s="374">
        <v>2052794</v>
      </c>
      <c r="BC105" s="26"/>
      <c r="BG105">
        <f>+BF105+BF106</f>
        <v>0</v>
      </c>
      <c r="BL105" s="357">
        <v>42125</v>
      </c>
      <c r="BM105" t="s">
        <v>717</v>
      </c>
      <c r="BN105" s="12">
        <v>2575.65</v>
      </c>
      <c r="BO105" s="12">
        <v>3697.45</v>
      </c>
      <c r="BP105" s="12">
        <v>1752.6</v>
      </c>
      <c r="BQ105" s="12">
        <v>39039.85</v>
      </c>
      <c r="BR105" s="12">
        <v>25488.55</v>
      </c>
      <c r="BS105" s="12">
        <v>736.25</v>
      </c>
      <c r="BT105" s="12">
        <v>1368.75</v>
      </c>
      <c r="BU105" s="12">
        <f t="shared" si="84"/>
        <v>74659.100000000006</v>
      </c>
      <c r="BV105" s="26">
        <v>201505</v>
      </c>
      <c r="BW105" t="s">
        <v>717</v>
      </c>
      <c r="BX105" s="12">
        <f t="shared" si="85"/>
        <v>2575.65</v>
      </c>
      <c r="BY105" s="12">
        <f t="shared" si="86"/>
        <v>5450.0499999999993</v>
      </c>
      <c r="BZ105" s="12">
        <f t="shared" si="87"/>
        <v>66633.399999999994</v>
      </c>
      <c r="CA105" s="12">
        <f t="shared" si="88"/>
        <v>74659.099999999991</v>
      </c>
      <c r="CC105" s="26">
        <v>201505</v>
      </c>
      <c r="CD105" s="372">
        <v>12762495.699999999</v>
      </c>
      <c r="CE105" s="372">
        <v>360365</v>
      </c>
      <c r="CF105" s="377">
        <v>6185416.5</v>
      </c>
      <c r="CG105" s="377">
        <v>1399614.7</v>
      </c>
      <c r="CH105" s="372">
        <v>2097915.4</v>
      </c>
      <c r="CI105" s="372">
        <v>1481419.5</v>
      </c>
      <c r="CJ105" s="372">
        <v>220224.85</v>
      </c>
      <c r="CK105" s="372">
        <v>1017539.7</v>
      </c>
      <c r="CL105">
        <f t="shared" si="89"/>
        <v>18.452326207966024</v>
      </c>
      <c r="CM105" s="26">
        <v>201505</v>
      </c>
      <c r="CN105" s="12">
        <f t="shared" si="66"/>
        <v>360365</v>
      </c>
      <c r="CO105" s="12">
        <f t="shared" si="90"/>
        <v>7585031.2000000002</v>
      </c>
      <c r="CP105" s="12">
        <f t="shared" si="91"/>
        <v>4817099.45</v>
      </c>
      <c r="CQ105" s="12">
        <f t="shared" si="92"/>
        <v>12762495.65</v>
      </c>
      <c r="DI105">
        <f t="shared" si="96"/>
        <v>1.795943438327942</v>
      </c>
      <c r="DJ105">
        <f t="shared" si="96"/>
        <v>1.9520569489664257</v>
      </c>
      <c r="DK105">
        <f t="shared" si="96"/>
        <v>0.94582448186250578</v>
      </c>
      <c r="DM105" s="209"/>
      <c r="DN105" s="209"/>
      <c r="DO105" s="209"/>
      <c r="DP105" s="209"/>
      <c r="DQ105" s="209"/>
      <c r="DR105" s="209"/>
      <c r="DS105" s="209"/>
      <c r="DT105" s="209"/>
      <c r="DU105" s="209"/>
      <c r="ER105" s="384"/>
      <c r="ES105" s="384"/>
      <c r="ET105" s="384"/>
      <c r="EU105" s="384"/>
      <c r="EV105" s="384"/>
      <c r="EW105" s="384"/>
      <c r="EX105" s="384"/>
      <c r="EY105" s="384"/>
      <c r="EZ105" s="384"/>
      <c r="FB105" s="384"/>
    </row>
    <row r="106" spans="1:158">
      <c r="A106" s="26">
        <v>201510</v>
      </c>
      <c r="B106" s="26" t="s">
        <v>1521</v>
      </c>
      <c r="C106" s="26">
        <v>349090.76</v>
      </c>
      <c r="D106" s="26"/>
      <c r="E106" s="26"/>
      <c r="F106" s="26"/>
      <c r="G106" s="26"/>
      <c r="H106" s="26"/>
      <c r="J106" s="26"/>
      <c r="K106" s="26"/>
      <c r="L106" s="26"/>
      <c r="R106" s="26"/>
      <c r="AO106" s="373">
        <v>201601</v>
      </c>
      <c r="AP106" s="374" t="s">
        <v>1525</v>
      </c>
      <c r="AQ106" s="374">
        <v>1413398</v>
      </c>
      <c r="BC106" s="26"/>
      <c r="BL106" s="357">
        <v>42156</v>
      </c>
      <c r="BM106" t="s">
        <v>717</v>
      </c>
      <c r="BN106" s="12">
        <v>7574.54</v>
      </c>
      <c r="BO106" s="12">
        <v>5542.73</v>
      </c>
      <c r="BP106" s="12">
        <v>2364.2199999999998</v>
      </c>
      <c r="BQ106" s="12">
        <v>43854.5</v>
      </c>
      <c r="BR106" s="12">
        <v>34929.769999999997</v>
      </c>
      <c r="BS106" s="12">
        <v>1133.18</v>
      </c>
      <c r="BT106" s="12">
        <v>2614.31</v>
      </c>
      <c r="BU106" s="12">
        <f t="shared" si="84"/>
        <v>98013.249999999985</v>
      </c>
      <c r="BV106" s="26">
        <v>201506</v>
      </c>
      <c r="BW106" t="s">
        <v>717</v>
      </c>
      <c r="BX106" s="12">
        <f t="shared" si="85"/>
        <v>7574.54</v>
      </c>
      <c r="BY106" s="12">
        <f t="shared" si="86"/>
        <v>7906.9499999999989</v>
      </c>
      <c r="BZ106" s="12">
        <f t="shared" si="87"/>
        <v>82531.75999999998</v>
      </c>
      <c r="CA106" s="12">
        <f t="shared" si="88"/>
        <v>98013.249999999971</v>
      </c>
      <c r="CC106" s="26">
        <v>201506</v>
      </c>
      <c r="CD106" s="372">
        <v>12812886.199999999</v>
      </c>
      <c r="CE106" s="372">
        <v>325274.05</v>
      </c>
      <c r="CF106" s="377">
        <v>6198608.1399999997</v>
      </c>
      <c r="CG106" s="377">
        <v>1398949.82</v>
      </c>
      <c r="CH106" s="372">
        <v>2187071.36</v>
      </c>
      <c r="CI106" s="372">
        <v>1461092.09</v>
      </c>
      <c r="CJ106" s="372">
        <v>226926.95</v>
      </c>
      <c r="CK106" s="372">
        <v>1014963.77</v>
      </c>
      <c r="CL106">
        <f t="shared" si="89"/>
        <v>18.413151006747963</v>
      </c>
      <c r="CM106" s="26">
        <v>201506</v>
      </c>
      <c r="CN106" s="12">
        <f t="shared" si="66"/>
        <v>325274.05</v>
      </c>
      <c r="CO106" s="12">
        <f t="shared" si="90"/>
        <v>7597557.96</v>
      </c>
      <c r="CP106" s="12">
        <f t="shared" si="91"/>
        <v>4890054.17</v>
      </c>
      <c r="CQ106" s="12">
        <f t="shared" si="92"/>
        <v>12812886.18</v>
      </c>
      <c r="DI106">
        <f t="shared" si="96"/>
        <v>1.1881014527087923</v>
      </c>
      <c r="DJ106">
        <f t="shared" si="96"/>
        <v>1.383614555825279</v>
      </c>
      <c r="DK106">
        <f t="shared" si="96"/>
        <v>0.91296325567197822</v>
      </c>
      <c r="DM106" s="209"/>
      <c r="DN106" s="209"/>
      <c r="DO106" s="209"/>
      <c r="DP106" s="209"/>
      <c r="DQ106" s="209"/>
      <c r="DR106" s="209"/>
      <c r="DS106" s="209"/>
      <c r="DT106" s="209"/>
      <c r="DU106" s="209"/>
    </row>
    <row r="107" spans="1:158">
      <c r="A107" s="26">
        <v>201511</v>
      </c>
      <c r="B107" s="26" t="s">
        <v>1521</v>
      </c>
      <c r="C107" s="26">
        <v>300366.86</v>
      </c>
      <c r="D107" s="26"/>
      <c r="E107" s="26"/>
      <c r="F107" s="26"/>
      <c r="G107" s="26"/>
      <c r="H107" s="26"/>
      <c r="J107" s="26"/>
      <c r="K107" s="26"/>
      <c r="L107" s="26"/>
      <c r="R107" s="26"/>
      <c r="AO107" s="373">
        <v>201601</v>
      </c>
      <c r="AP107" s="374" t="s">
        <v>1566</v>
      </c>
      <c r="AQ107" s="374">
        <v>247308</v>
      </c>
      <c r="BC107" s="26"/>
      <c r="BL107" s="357">
        <v>42186</v>
      </c>
      <c r="BM107" t="s">
        <v>717</v>
      </c>
      <c r="BN107" s="12">
        <v>3121.34</v>
      </c>
      <c r="BO107" s="12">
        <v>4623.22</v>
      </c>
      <c r="BP107" s="12">
        <v>2184</v>
      </c>
      <c r="BQ107" s="12">
        <v>40062.43</v>
      </c>
      <c r="BR107" s="12">
        <v>27357.08</v>
      </c>
      <c r="BS107" s="12">
        <v>914.34</v>
      </c>
      <c r="BT107" s="12">
        <v>2770.13</v>
      </c>
      <c r="BU107" s="12">
        <f t="shared" si="84"/>
        <v>81032.540000000008</v>
      </c>
      <c r="BV107" s="26">
        <v>201507</v>
      </c>
      <c r="BW107" t="s">
        <v>717</v>
      </c>
      <c r="BX107" s="12">
        <f t="shared" si="85"/>
        <v>3121.34</v>
      </c>
      <c r="BY107" s="12">
        <f t="shared" si="86"/>
        <v>6807.22</v>
      </c>
      <c r="BZ107" s="12">
        <f t="shared" si="87"/>
        <v>71103.98000000001</v>
      </c>
      <c r="CA107" s="12">
        <f t="shared" si="88"/>
        <v>81032.540000000008</v>
      </c>
      <c r="CC107" s="26">
        <v>201507</v>
      </c>
      <c r="CD107" s="372">
        <v>12913715.5</v>
      </c>
      <c r="CE107" s="372">
        <v>236380.74</v>
      </c>
      <c r="CF107" s="377">
        <v>6209693.2999999998</v>
      </c>
      <c r="CG107" s="377">
        <v>1388941.39</v>
      </c>
      <c r="CH107" s="372">
        <v>2355637.09</v>
      </c>
      <c r="CI107" s="372">
        <v>1485246.35</v>
      </c>
      <c r="CJ107" s="372">
        <v>233521.61</v>
      </c>
      <c r="CK107" s="372">
        <v>1004295.04</v>
      </c>
      <c r="CL107">
        <f t="shared" si="89"/>
        <v>18.278828324618406</v>
      </c>
      <c r="CM107" s="26">
        <v>201507</v>
      </c>
      <c r="CN107" s="12">
        <f t="shared" si="66"/>
        <v>236380.74</v>
      </c>
      <c r="CO107" s="12">
        <f t="shared" si="90"/>
        <v>7598634.6899999995</v>
      </c>
      <c r="CP107" s="12">
        <f t="shared" si="91"/>
        <v>5078700.09</v>
      </c>
      <c r="CQ107" s="12">
        <f t="shared" si="92"/>
        <v>12913715.52</v>
      </c>
      <c r="DI107">
        <f>+DI100/DI64</f>
        <v>2.1398295844283819</v>
      </c>
      <c r="DJ107">
        <f>+DJ100/DJ64</f>
        <v>2.5041686010450204</v>
      </c>
      <c r="DK107">
        <f>+DK100/DK64</f>
        <v>1.1881043856604034</v>
      </c>
      <c r="DM107" s="209"/>
      <c r="DN107" s="209"/>
      <c r="DO107" s="209"/>
      <c r="DP107" s="209"/>
      <c r="DQ107" s="209"/>
      <c r="DR107" s="209"/>
      <c r="DS107" s="209"/>
      <c r="DT107" s="209"/>
      <c r="DU107" s="209"/>
    </row>
    <row r="108" spans="1:158">
      <c r="A108" s="26">
        <v>201512</v>
      </c>
      <c r="B108" s="26" t="s">
        <v>1521</v>
      </c>
      <c r="C108" s="26">
        <v>282467.53000000003</v>
      </c>
      <c r="D108" s="26"/>
      <c r="E108" s="26"/>
      <c r="F108" s="26"/>
      <c r="G108" s="26"/>
      <c r="H108" s="26"/>
      <c r="J108" s="26"/>
      <c r="K108" s="26"/>
      <c r="L108" s="26"/>
      <c r="R108" s="26"/>
      <c r="AO108" s="373">
        <v>201601</v>
      </c>
      <c r="AP108" s="374" t="s">
        <v>1567</v>
      </c>
      <c r="AQ108" s="374">
        <v>1012962</v>
      </c>
      <c r="BC108" s="26"/>
      <c r="BL108" s="357">
        <v>42217</v>
      </c>
      <c r="BM108" t="s">
        <v>717</v>
      </c>
      <c r="BN108" s="12">
        <v>1906.19</v>
      </c>
      <c r="BO108" s="12">
        <v>3389.62</v>
      </c>
      <c r="BP108" s="12">
        <v>1617.38</v>
      </c>
      <c r="BQ108" s="12">
        <v>40842.519999999997</v>
      </c>
      <c r="BR108" s="12">
        <v>25149.8</v>
      </c>
      <c r="BS108" s="12">
        <v>797</v>
      </c>
      <c r="BT108" s="12">
        <v>2424.61</v>
      </c>
      <c r="BU108" s="12">
        <f t="shared" si="84"/>
        <v>76127.12</v>
      </c>
      <c r="BV108" s="26">
        <v>201508</v>
      </c>
      <c r="BW108" t="s">
        <v>717</v>
      </c>
      <c r="BX108" s="12">
        <f t="shared" si="85"/>
        <v>1906.19</v>
      </c>
      <c r="BY108" s="12">
        <f t="shared" si="86"/>
        <v>5007</v>
      </c>
      <c r="BZ108" s="12">
        <f t="shared" si="87"/>
        <v>69213.929999999993</v>
      </c>
      <c r="CA108" s="12">
        <f t="shared" si="88"/>
        <v>76127.12</v>
      </c>
      <c r="CC108" s="26">
        <v>201508</v>
      </c>
      <c r="CD108" s="372">
        <v>12810074</v>
      </c>
      <c r="CE108" s="372">
        <v>219442.19</v>
      </c>
      <c r="CF108" s="377">
        <v>6205359.6200000001</v>
      </c>
      <c r="CG108" s="377">
        <v>1381860.33</v>
      </c>
      <c r="CH108" s="372">
        <v>2341944.9500000002</v>
      </c>
      <c r="CI108" s="372">
        <v>1439338.1</v>
      </c>
      <c r="CJ108" s="372">
        <v>234525.29</v>
      </c>
      <c r="CK108" s="372">
        <v>987603.52</v>
      </c>
      <c r="CL108">
        <f t="shared" si="89"/>
        <v>18.212999479473375</v>
      </c>
      <c r="CM108" s="26">
        <v>201508</v>
      </c>
      <c r="CN108" s="12">
        <f t="shared" si="66"/>
        <v>219442.19</v>
      </c>
      <c r="CO108" s="12">
        <f t="shared" si="90"/>
        <v>7587219.9500000002</v>
      </c>
      <c r="CP108" s="12">
        <f t="shared" si="91"/>
        <v>5003411.8600000003</v>
      </c>
      <c r="CQ108" s="12">
        <f t="shared" si="92"/>
        <v>12810074</v>
      </c>
      <c r="DM108" s="209"/>
      <c r="DN108" s="209"/>
      <c r="DO108" s="209"/>
      <c r="DP108" s="209"/>
      <c r="DQ108" s="209"/>
      <c r="DR108" s="209"/>
      <c r="DS108" s="209"/>
      <c r="DT108" s="209"/>
      <c r="DU108" s="209"/>
    </row>
    <row r="109" spans="1:158">
      <c r="A109" s="26">
        <v>201601</v>
      </c>
      <c r="B109" s="26" t="s">
        <v>1521</v>
      </c>
      <c r="C109" s="26">
        <v>272689.26</v>
      </c>
      <c r="D109" s="26"/>
      <c r="E109" s="26"/>
      <c r="F109" s="26"/>
      <c r="G109" s="26"/>
      <c r="H109" s="26"/>
      <c r="J109" s="26"/>
      <c r="K109" s="26"/>
      <c r="L109" s="26"/>
      <c r="R109" s="26"/>
      <c r="AO109" s="373">
        <v>201602</v>
      </c>
      <c r="AP109" s="374" t="s">
        <v>1520</v>
      </c>
      <c r="AQ109" s="374">
        <v>12732396</v>
      </c>
      <c r="BC109" s="26"/>
      <c r="BL109" s="357">
        <v>42248</v>
      </c>
      <c r="BM109" t="s">
        <v>717</v>
      </c>
      <c r="BN109" s="12">
        <v>2838.95</v>
      </c>
      <c r="BO109" s="12">
        <v>4398.32</v>
      </c>
      <c r="BP109" s="12">
        <v>2116.9499999999998</v>
      </c>
      <c r="BQ109" s="12">
        <v>48897</v>
      </c>
      <c r="BR109" s="12">
        <v>32133.040000000001</v>
      </c>
      <c r="BS109" s="12">
        <v>1213.68</v>
      </c>
      <c r="BT109" s="12">
        <v>2371</v>
      </c>
      <c r="BU109" s="12">
        <f t="shared" si="84"/>
        <v>93968.94</v>
      </c>
      <c r="BV109" s="26">
        <v>201509</v>
      </c>
      <c r="BW109" t="s">
        <v>717</v>
      </c>
      <c r="BX109" s="12">
        <f t="shared" si="85"/>
        <v>2838.95</v>
      </c>
      <c r="BY109" s="12">
        <f t="shared" si="86"/>
        <v>6515.2699999999995</v>
      </c>
      <c r="BZ109" s="12">
        <f t="shared" si="87"/>
        <v>84614.720000000001</v>
      </c>
      <c r="CA109" s="12">
        <f t="shared" si="88"/>
        <v>93968.94</v>
      </c>
      <c r="CC109" s="26">
        <v>201509</v>
      </c>
      <c r="CD109" s="372">
        <v>12784858.1</v>
      </c>
      <c r="CE109" s="372">
        <v>306762.64</v>
      </c>
      <c r="CF109" s="377">
        <v>6220927.5</v>
      </c>
      <c r="CG109" s="377">
        <v>1392980.45</v>
      </c>
      <c r="CH109" s="372">
        <v>2249784.4500000002</v>
      </c>
      <c r="CI109" s="372">
        <v>1390639.73</v>
      </c>
      <c r="CJ109" s="372">
        <v>234674.64</v>
      </c>
      <c r="CK109" s="372">
        <v>989088.73</v>
      </c>
      <c r="CL109">
        <f t="shared" si="89"/>
        <v>18.295210017609946</v>
      </c>
      <c r="CM109" s="26">
        <v>201509</v>
      </c>
      <c r="CN109" s="12">
        <f t="shared" si="66"/>
        <v>306762.64</v>
      </c>
      <c r="CO109" s="12">
        <f t="shared" si="90"/>
        <v>7613907.9500000002</v>
      </c>
      <c r="CP109" s="12">
        <f t="shared" si="91"/>
        <v>4864187.5500000007</v>
      </c>
      <c r="CQ109" s="12">
        <f t="shared" si="92"/>
        <v>12784858.140000001</v>
      </c>
      <c r="DM109" s="209"/>
      <c r="DN109" s="209"/>
      <c r="DO109" s="209"/>
      <c r="DP109" s="209"/>
      <c r="DQ109" s="209"/>
      <c r="DR109" s="209"/>
      <c r="DS109" s="209"/>
      <c r="DT109" s="209"/>
      <c r="DU109" s="209"/>
    </row>
    <row r="110" spans="1:158">
      <c r="A110" s="26">
        <v>201602</v>
      </c>
      <c r="B110" s="26" t="s">
        <v>1521</v>
      </c>
      <c r="C110" s="26">
        <v>285526.52</v>
      </c>
      <c r="D110" s="26"/>
      <c r="E110" s="26"/>
      <c r="F110" s="26"/>
      <c r="G110" s="26"/>
      <c r="H110" s="26"/>
      <c r="J110" s="26"/>
      <c r="K110" s="26"/>
      <c r="L110" s="26"/>
      <c r="R110" s="26"/>
      <c r="AO110" s="373">
        <v>201602</v>
      </c>
      <c r="AP110" s="374" t="s">
        <v>1522</v>
      </c>
      <c r="AQ110" s="374">
        <v>6271128</v>
      </c>
      <c r="BC110" s="26"/>
      <c r="BL110" s="357">
        <v>42278</v>
      </c>
      <c r="BM110" t="s">
        <v>717</v>
      </c>
      <c r="BN110" s="12">
        <v>3894.85</v>
      </c>
      <c r="BO110" s="12">
        <v>4071.67</v>
      </c>
      <c r="BP110" s="12">
        <v>1910.57</v>
      </c>
      <c r="BQ110" s="12">
        <v>43496.66</v>
      </c>
      <c r="BR110" s="12">
        <v>26341.52</v>
      </c>
      <c r="BS110" s="12">
        <v>889.52</v>
      </c>
      <c r="BT110" s="12">
        <v>1389.23</v>
      </c>
      <c r="BU110" s="12">
        <f t="shared" si="84"/>
        <v>81994.02</v>
      </c>
      <c r="BV110" s="26">
        <v>201510</v>
      </c>
      <c r="BW110" t="s">
        <v>717</v>
      </c>
      <c r="BX110" s="12">
        <f t="shared" si="85"/>
        <v>3894.85</v>
      </c>
      <c r="BY110" s="12">
        <f t="shared" si="86"/>
        <v>5982.24</v>
      </c>
      <c r="BZ110" s="12">
        <f t="shared" si="87"/>
        <v>72116.930000000008</v>
      </c>
      <c r="CA110" s="12">
        <f t="shared" si="88"/>
        <v>81994.02</v>
      </c>
      <c r="CC110" s="26">
        <v>201510</v>
      </c>
      <c r="CD110" s="372">
        <v>12814007</v>
      </c>
      <c r="CE110" s="372">
        <v>349090.76</v>
      </c>
      <c r="CF110" s="377">
        <v>6235411.3799999999</v>
      </c>
      <c r="CG110" s="377">
        <v>1407421.38</v>
      </c>
      <c r="CH110" s="372">
        <v>2141963.29</v>
      </c>
      <c r="CI110" s="372">
        <v>1436426.71</v>
      </c>
      <c r="CJ110" s="372">
        <v>235711.14</v>
      </c>
      <c r="CK110" s="372">
        <v>1007982.33</v>
      </c>
      <c r="CL110">
        <f t="shared" si="89"/>
        <v>18.414917926321341</v>
      </c>
      <c r="CM110" s="26">
        <v>201510</v>
      </c>
      <c r="CN110" s="12">
        <f t="shared" si="66"/>
        <v>349090.76</v>
      </c>
      <c r="CO110" s="12">
        <f t="shared" si="90"/>
        <v>7642832.7599999998</v>
      </c>
      <c r="CP110" s="12">
        <f t="shared" si="91"/>
        <v>4822083.47</v>
      </c>
      <c r="CQ110" s="12">
        <f t="shared" si="92"/>
        <v>12814006.989999998</v>
      </c>
      <c r="DM110" s="209"/>
      <c r="DN110" s="209"/>
      <c r="DO110" s="209"/>
      <c r="DP110" s="209"/>
      <c r="DQ110" s="209"/>
      <c r="DR110" s="209"/>
      <c r="DS110" s="209"/>
      <c r="DT110" s="209"/>
      <c r="DU110" s="209"/>
    </row>
    <row r="111" spans="1:158">
      <c r="A111" s="26">
        <v>201603</v>
      </c>
      <c r="B111" s="26" t="s">
        <v>1521</v>
      </c>
      <c r="C111" s="26">
        <v>313871.95</v>
      </c>
      <c r="D111" s="26"/>
      <c r="E111" s="26"/>
      <c r="F111" s="26"/>
      <c r="G111" s="26"/>
      <c r="H111" s="26"/>
      <c r="J111" s="26"/>
      <c r="K111" s="26"/>
      <c r="L111" s="26"/>
      <c r="R111" s="26"/>
      <c r="AO111" s="373">
        <v>201602</v>
      </c>
      <c r="AP111" s="374" t="s">
        <v>1523</v>
      </c>
      <c r="AQ111" s="374">
        <v>1426760</v>
      </c>
      <c r="BC111" s="26"/>
      <c r="BL111" s="357">
        <v>42309</v>
      </c>
      <c r="BM111" t="s">
        <v>717</v>
      </c>
      <c r="BN111" s="12">
        <v>5013.1899999999996</v>
      </c>
      <c r="BO111" s="12">
        <v>5028.1400000000003</v>
      </c>
      <c r="BP111" s="12">
        <v>2108.4699999999998</v>
      </c>
      <c r="BQ111" s="12">
        <v>40373.19</v>
      </c>
      <c r="BR111" s="12">
        <v>24862.76</v>
      </c>
      <c r="BS111" s="12">
        <v>1017.14</v>
      </c>
      <c r="BT111" s="12">
        <v>1480.8</v>
      </c>
      <c r="BU111" s="12">
        <f t="shared" si="84"/>
        <v>79883.69</v>
      </c>
      <c r="BV111" s="26">
        <v>201511</v>
      </c>
      <c r="BW111" t="s">
        <v>717</v>
      </c>
      <c r="BX111" s="12">
        <f t="shared" si="85"/>
        <v>5013.1899999999996</v>
      </c>
      <c r="BY111" s="12">
        <f t="shared" si="86"/>
        <v>7136.6100000000006</v>
      </c>
      <c r="BZ111" s="12">
        <f t="shared" si="87"/>
        <v>67733.89</v>
      </c>
      <c r="CA111" s="12">
        <f t="shared" si="88"/>
        <v>79883.69</v>
      </c>
      <c r="CC111" s="26">
        <v>201511</v>
      </c>
      <c r="CD111" s="372">
        <v>12796569.699999999</v>
      </c>
      <c r="CE111" s="372">
        <v>300366.86</v>
      </c>
      <c r="CF111" s="377">
        <v>6247155.0499999998</v>
      </c>
      <c r="CG111" s="377">
        <v>1415771.86</v>
      </c>
      <c r="CH111" s="372">
        <v>2124113.52</v>
      </c>
      <c r="CI111" s="372">
        <v>1452854.14</v>
      </c>
      <c r="CJ111" s="372">
        <v>240142.14</v>
      </c>
      <c r="CK111" s="372">
        <v>1016166.14</v>
      </c>
      <c r="CL111">
        <f t="shared" si="89"/>
        <v>18.475601772378123</v>
      </c>
      <c r="CM111" s="26">
        <v>201511</v>
      </c>
      <c r="CN111" s="12">
        <f t="shared" si="66"/>
        <v>300366.86</v>
      </c>
      <c r="CO111" s="12">
        <f t="shared" si="90"/>
        <v>7662926.9100000001</v>
      </c>
      <c r="CP111" s="12">
        <f t="shared" si="91"/>
        <v>4833275.9400000004</v>
      </c>
      <c r="CQ111" s="12">
        <f t="shared" si="92"/>
        <v>12796569.710000001</v>
      </c>
      <c r="DM111" s="209"/>
      <c r="DN111" s="209"/>
      <c r="DO111" s="209"/>
      <c r="DP111" s="209"/>
      <c r="DQ111" s="209"/>
      <c r="DR111" s="209"/>
      <c r="DS111" s="209"/>
      <c r="DT111" s="209"/>
      <c r="DU111" s="209"/>
    </row>
    <row r="112" spans="1:158">
      <c r="A112" s="26">
        <v>201604</v>
      </c>
      <c r="B112" s="26" t="s">
        <v>1521</v>
      </c>
      <c r="C112" s="26">
        <v>345063.57</v>
      </c>
      <c r="D112" s="26"/>
      <c r="E112" s="26"/>
      <c r="F112" s="26"/>
      <c r="G112" s="26"/>
      <c r="H112" s="26"/>
      <c r="J112" s="26"/>
      <c r="K112" s="26"/>
      <c r="L112" s="26"/>
      <c r="R112" s="26"/>
      <c r="AO112" s="373">
        <v>201602</v>
      </c>
      <c r="AP112" s="374" t="s">
        <v>1521</v>
      </c>
      <c r="AQ112" s="374">
        <v>290353</v>
      </c>
      <c r="BC112" s="26"/>
      <c r="BL112" s="357">
        <v>42339</v>
      </c>
      <c r="BM112" t="s">
        <v>717</v>
      </c>
      <c r="BN112" s="12">
        <v>3184</v>
      </c>
      <c r="BO112" s="12">
        <v>3803.47</v>
      </c>
      <c r="BP112" s="12">
        <v>1742.57</v>
      </c>
      <c r="BQ112" s="12">
        <v>44845.47</v>
      </c>
      <c r="BR112" s="12">
        <v>25269.94</v>
      </c>
      <c r="BS112" s="12">
        <v>848.94</v>
      </c>
      <c r="BT112" s="12">
        <v>1412.31</v>
      </c>
      <c r="BU112" s="12">
        <f t="shared" si="84"/>
        <v>81106.7</v>
      </c>
      <c r="BV112" s="26">
        <v>201512</v>
      </c>
      <c r="BW112" t="s">
        <v>717</v>
      </c>
      <c r="BX112" s="12">
        <f t="shared" si="85"/>
        <v>3184</v>
      </c>
      <c r="BY112" s="12">
        <f t="shared" si="86"/>
        <v>5546.04</v>
      </c>
      <c r="BZ112" s="12">
        <f t="shared" si="87"/>
        <v>72376.66</v>
      </c>
      <c r="CA112" s="12">
        <f t="shared" si="88"/>
        <v>81106.700000000012</v>
      </c>
      <c r="CC112" s="26">
        <v>201512</v>
      </c>
      <c r="CD112" s="372">
        <v>12842075.199999999</v>
      </c>
      <c r="CE112" s="372">
        <v>282467.53000000003</v>
      </c>
      <c r="CF112" s="377">
        <v>6258124.21</v>
      </c>
      <c r="CG112" s="377">
        <v>1420056.21</v>
      </c>
      <c r="CH112" s="372">
        <v>2129532.89</v>
      </c>
      <c r="CI112" s="372">
        <v>1489737</v>
      </c>
      <c r="CJ112" s="372">
        <v>244424.16</v>
      </c>
      <c r="CK112" s="372">
        <v>1017733.21</v>
      </c>
      <c r="CL112">
        <f t="shared" si="89"/>
        <v>18.494697080848223</v>
      </c>
      <c r="CM112" s="26">
        <v>201512</v>
      </c>
      <c r="CN112" s="12">
        <f t="shared" si="66"/>
        <v>282467.53000000003</v>
      </c>
      <c r="CO112" s="12">
        <f t="shared" si="90"/>
        <v>7678180.4199999999</v>
      </c>
      <c r="CP112" s="12">
        <f t="shared" si="91"/>
        <v>4881427.26</v>
      </c>
      <c r="CQ112" s="12">
        <f t="shared" si="92"/>
        <v>12842075.210000001</v>
      </c>
      <c r="DM112" s="209"/>
      <c r="DN112" s="209"/>
      <c r="DO112" s="209"/>
      <c r="DP112" s="209"/>
      <c r="DQ112" s="209"/>
      <c r="DR112" s="209"/>
      <c r="DS112" s="209"/>
      <c r="DT112" s="209"/>
      <c r="DU112" s="209"/>
    </row>
    <row r="113" spans="1:126">
      <c r="A113" s="26">
        <v>201605</v>
      </c>
      <c r="B113" s="26" t="s">
        <v>1521</v>
      </c>
      <c r="C113" s="26">
        <v>374165.59</v>
      </c>
      <c r="D113" s="26"/>
      <c r="E113" s="26"/>
      <c r="F113" s="26"/>
      <c r="G113" s="26"/>
      <c r="H113" s="26"/>
      <c r="J113" s="26"/>
      <c r="K113" s="26"/>
      <c r="L113" s="26"/>
      <c r="R113" s="26"/>
      <c r="AO113" s="373">
        <v>201602</v>
      </c>
      <c r="AP113" s="374" t="s">
        <v>1524</v>
      </c>
      <c r="AQ113" s="374">
        <v>2062441</v>
      </c>
      <c r="BC113" s="26"/>
      <c r="BL113" s="357">
        <v>42370</v>
      </c>
      <c r="BM113" t="s">
        <v>717</v>
      </c>
      <c r="BN113" s="12">
        <v>3157.1</v>
      </c>
      <c r="BO113" s="12">
        <v>7070.42</v>
      </c>
      <c r="BP113" s="12">
        <v>2893</v>
      </c>
      <c r="BQ113" s="12">
        <v>42493.89</v>
      </c>
      <c r="BR113" s="12">
        <v>26581.31</v>
      </c>
      <c r="BS113" s="12">
        <v>977.31</v>
      </c>
      <c r="BT113" s="12">
        <v>1941.31</v>
      </c>
      <c r="BU113" s="12">
        <f t="shared" si="84"/>
        <v>85114.34</v>
      </c>
      <c r="BV113" s="26">
        <v>201601</v>
      </c>
      <c r="BW113" t="s">
        <v>717</v>
      </c>
      <c r="BX113" s="12">
        <f t="shared" si="85"/>
        <v>3157.1</v>
      </c>
      <c r="BY113" s="12">
        <f t="shared" si="86"/>
        <v>9963.42</v>
      </c>
      <c r="BZ113" s="12">
        <f t="shared" si="87"/>
        <v>71993.819999999992</v>
      </c>
      <c r="CA113" s="12">
        <f t="shared" si="88"/>
        <v>85114.34</v>
      </c>
      <c r="CC113" s="26">
        <v>201601</v>
      </c>
      <c r="CD113" s="372">
        <v>12673752.699999999</v>
      </c>
      <c r="CE113" s="372">
        <v>272689.26</v>
      </c>
      <c r="CF113" s="377">
        <v>6264198.0499999998</v>
      </c>
      <c r="CG113" s="377">
        <v>1421259.79</v>
      </c>
      <c r="CH113" s="372">
        <v>2047582.11</v>
      </c>
      <c r="CI113" s="372">
        <v>1413012.42</v>
      </c>
      <c r="CJ113" s="372">
        <v>243646.84</v>
      </c>
      <c r="CK113" s="372">
        <v>1011364.26</v>
      </c>
      <c r="CL113">
        <f t="shared" si="89"/>
        <v>18.49284479322575</v>
      </c>
      <c r="CM113" s="26">
        <v>201601</v>
      </c>
      <c r="CN113" s="12">
        <f t="shared" si="66"/>
        <v>272689.26</v>
      </c>
      <c r="CO113" s="12">
        <f t="shared" si="90"/>
        <v>7685457.8399999999</v>
      </c>
      <c r="CP113" s="12">
        <f t="shared" si="91"/>
        <v>4715605.63</v>
      </c>
      <c r="CQ113" s="12">
        <f t="shared" si="92"/>
        <v>12673752.73</v>
      </c>
      <c r="DM113" s="209"/>
      <c r="DN113" s="209"/>
      <c r="DO113" s="209"/>
      <c r="DP113" s="209"/>
      <c r="DQ113" s="209"/>
      <c r="DR113" s="209"/>
      <c r="DS113" s="209"/>
      <c r="DT113" s="209"/>
      <c r="DU113" s="209"/>
    </row>
    <row r="114" spans="1:126">
      <c r="A114" s="26">
        <v>201606</v>
      </c>
      <c r="B114" s="26" t="s">
        <v>1521</v>
      </c>
      <c r="C114" s="26">
        <v>339469.95</v>
      </c>
      <c r="D114" s="26"/>
      <c r="E114" s="26"/>
      <c r="F114" s="26"/>
      <c r="G114" s="26"/>
      <c r="H114" s="26"/>
      <c r="J114" s="26"/>
      <c r="K114" s="26"/>
      <c r="L114" s="26"/>
      <c r="R114" s="26"/>
      <c r="AO114" s="373">
        <v>201602</v>
      </c>
      <c r="AP114" s="374" t="s">
        <v>1525</v>
      </c>
      <c r="AQ114" s="374">
        <v>1425285</v>
      </c>
      <c r="BC114" s="26"/>
      <c r="BL114" s="357">
        <v>42401</v>
      </c>
      <c r="BM114" t="s">
        <v>717</v>
      </c>
      <c r="BN114" s="12">
        <v>2376.23</v>
      </c>
      <c r="BO114" s="12">
        <v>5411.86</v>
      </c>
      <c r="BP114" s="12">
        <v>2201.85</v>
      </c>
      <c r="BQ114" s="12">
        <v>36974.660000000003</v>
      </c>
      <c r="BR114" s="12">
        <v>21642.23</v>
      </c>
      <c r="BS114" s="12">
        <v>863.71</v>
      </c>
      <c r="BT114" s="12">
        <v>1565.76</v>
      </c>
      <c r="BU114" s="12">
        <f t="shared" si="84"/>
        <v>71036.3</v>
      </c>
      <c r="BV114" s="26">
        <v>201602</v>
      </c>
      <c r="BW114" t="s">
        <v>717</v>
      </c>
      <c r="BX114" s="12">
        <f t="shared" si="85"/>
        <v>2376.23</v>
      </c>
      <c r="BY114" s="12">
        <f t="shared" si="86"/>
        <v>7613.7099999999991</v>
      </c>
      <c r="BZ114" s="12">
        <f t="shared" si="87"/>
        <v>61046.36</v>
      </c>
      <c r="CA114" s="12">
        <f t="shared" si="88"/>
        <v>71036.3</v>
      </c>
      <c r="CC114" s="26">
        <v>201602</v>
      </c>
      <c r="CD114" s="372">
        <v>12758224.6</v>
      </c>
      <c r="CE114" s="372">
        <v>285526.52</v>
      </c>
      <c r="CF114" s="377">
        <v>6279883.9500000002</v>
      </c>
      <c r="CG114" s="377">
        <v>1428119.1</v>
      </c>
      <c r="CH114" s="372">
        <v>2075297.19</v>
      </c>
      <c r="CI114" s="372">
        <v>1428427.95</v>
      </c>
      <c r="CJ114" s="372">
        <v>242936.05</v>
      </c>
      <c r="CK114" s="372">
        <v>1018033.86</v>
      </c>
      <c r="CL114">
        <f t="shared" si="89"/>
        <v>18.527744355264623</v>
      </c>
      <c r="CM114" s="26">
        <v>201602</v>
      </c>
      <c r="CN114" s="12">
        <f t="shared" si="66"/>
        <v>285526.52</v>
      </c>
      <c r="CO114" s="12">
        <f t="shared" si="90"/>
        <v>7708003.0500000007</v>
      </c>
      <c r="CP114" s="12">
        <f t="shared" si="91"/>
        <v>4764695.05</v>
      </c>
      <c r="CQ114" s="12">
        <f t="shared" si="92"/>
        <v>12758224.620000001</v>
      </c>
      <c r="DM114" s="209"/>
      <c r="DN114" s="209"/>
      <c r="DO114" s="209"/>
      <c r="DP114" s="209"/>
      <c r="DQ114" s="209"/>
      <c r="DR114" s="209"/>
      <c r="DS114" s="209"/>
      <c r="DT114" s="209"/>
      <c r="DU114" s="209"/>
    </row>
    <row r="115" spans="1:126">
      <c r="A115" s="26">
        <v>201607</v>
      </c>
      <c r="B115" s="26" t="s">
        <v>1521</v>
      </c>
      <c r="C115" s="26">
        <v>246984.67</v>
      </c>
      <c r="D115" s="26"/>
      <c r="E115" s="26"/>
      <c r="F115" s="26"/>
      <c r="G115" s="26"/>
      <c r="H115" s="26"/>
      <c r="J115" s="26"/>
      <c r="K115" s="26"/>
      <c r="L115" s="26"/>
      <c r="R115" s="26"/>
      <c r="AO115" s="373">
        <v>201602</v>
      </c>
      <c r="AP115" s="374" t="s">
        <v>1566</v>
      </c>
      <c r="AQ115" s="374">
        <v>238247</v>
      </c>
      <c r="BC115" s="26"/>
      <c r="BL115" s="357">
        <v>42430</v>
      </c>
      <c r="BM115" t="s">
        <v>717</v>
      </c>
      <c r="BN115" s="12">
        <v>2540.85</v>
      </c>
      <c r="BO115" s="12">
        <v>4670</v>
      </c>
      <c r="BP115" s="12">
        <v>2060.52</v>
      </c>
      <c r="BQ115" s="12">
        <v>38498.14</v>
      </c>
      <c r="BR115" s="12">
        <v>23412.85</v>
      </c>
      <c r="BS115" s="12">
        <v>795.9</v>
      </c>
      <c r="BT115" s="12">
        <v>1593.66</v>
      </c>
      <c r="BU115" s="12">
        <f t="shared" si="84"/>
        <v>73571.92</v>
      </c>
      <c r="BV115" s="26">
        <v>201603</v>
      </c>
      <c r="BW115" t="s">
        <v>717</v>
      </c>
      <c r="BX115" s="12">
        <f t="shared" si="85"/>
        <v>2540.85</v>
      </c>
      <c r="BY115" s="12">
        <f t="shared" si="86"/>
        <v>6730.52</v>
      </c>
      <c r="BZ115" s="12">
        <f t="shared" si="87"/>
        <v>64300.55</v>
      </c>
      <c r="CA115" s="12">
        <f t="shared" si="88"/>
        <v>73571.92</v>
      </c>
      <c r="CC115" s="26">
        <v>201603</v>
      </c>
      <c r="CD115" s="372">
        <v>12881131.1</v>
      </c>
      <c r="CE115" s="372">
        <v>313871.95</v>
      </c>
      <c r="CF115" s="377">
        <v>6300411.4800000004</v>
      </c>
      <c r="CG115" s="377">
        <v>1436499</v>
      </c>
      <c r="CH115" s="372">
        <v>2112785.9</v>
      </c>
      <c r="CI115" s="372">
        <v>1458283</v>
      </c>
      <c r="CJ115" s="372">
        <v>235431.33</v>
      </c>
      <c r="CK115" s="372">
        <v>1023848.38</v>
      </c>
      <c r="CL115">
        <f t="shared" si="89"/>
        <v>18.566829792245443</v>
      </c>
      <c r="CM115" s="26">
        <v>201603</v>
      </c>
      <c r="CN115" s="12">
        <f t="shared" si="66"/>
        <v>313871.95</v>
      </c>
      <c r="CO115" s="12">
        <f t="shared" si="90"/>
        <v>7736910.4800000004</v>
      </c>
      <c r="CP115" s="12">
        <f t="shared" si="91"/>
        <v>4830348.6100000003</v>
      </c>
      <c r="CQ115" s="12">
        <f t="shared" si="92"/>
        <v>12881131.040000001</v>
      </c>
      <c r="DM115" s="209"/>
      <c r="DN115" s="209"/>
      <c r="DO115" s="209"/>
      <c r="DP115" s="209"/>
      <c r="DQ115" s="209"/>
      <c r="DR115" s="209"/>
      <c r="DS115" s="209"/>
      <c r="DT115" s="209"/>
      <c r="DU115" s="209"/>
    </row>
    <row r="116" spans="1:126">
      <c r="A116" s="26">
        <v>201608</v>
      </c>
      <c r="B116" s="26" t="s">
        <v>1521</v>
      </c>
      <c r="C116" s="26">
        <v>232511.14</v>
      </c>
      <c r="D116" s="26"/>
      <c r="E116" s="26"/>
      <c r="F116" s="26"/>
      <c r="G116" s="26"/>
      <c r="H116" s="26"/>
      <c r="J116" s="26"/>
      <c r="K116" s="26"/>
      <c r="L116" s="26"/>
      <c r="R116" s="26"/>
      <c r="AO116" s="373">
        <v>201602</v>
      </c>
      <c r="AP116" s="374" t="s">
        <v>1567</v>
      </c>
      <c r="AQ116" s="374">
        <v>1018182</v>
      </c>
      <c r="BC116" s="26"/>
      <c r="BL116" s="357">
        <v>42461</v>
      </c>
      <c r="BM116" t="s">
        <v>717</v>
      </c>
      <c r="BN116" s="12">
        <v>2500.04</v>
      </c>
      <c r="BO116" s="12">
        <v>4091.1</v>
      </c>
      <c r="BP116" s="12">
        <v>1800.19</v>
      </c>
      <c r="BQ116" s="12">
        <v>37340</v>
      </c>
      <c r="BR116" s="12">
        <v>22553</v>
      </c>
      <c r="BS116" s="12">
        <v>617.61</v>
      </c>
      <c r="BT116" s="12">
        <v>1475.52</v>
      </c>
      <c r="BU116" s="12">
        <f t="shared" si="84"/>
        <v>70377.460000000006</v>
      </c>
      <c r="BV116" s="26">
        <v>201604</v>
      </c>
      <c r="BW116" t="s">
        <v>717</v>
      </c>
      <c r="BX116" s="12">
        <f t="shared" si="85"/>
        <v>2500.04</v>
      </c>
      <c r="BY116" s="12">
        <f t="shared" si="86"/>
        <v>5891.29</v>
      </c>
      <c r="BZ116" s="12">
        <f t="shared" si="87"/>
        <v>61986.13</v>
      </c>
      <c r="CA116" s="12">
        <f t="shared" si="88"/>
        <v>70377.459999999992</v>
      </c>
      <c r="CC116" s="26">
        <v>201604</v>
      </c>
      <c r="CD116" s="372">
        <v>13011861.1</v>
      </c>
      <c r="CE116" s="372">
        <v>345063.57</v>
      </c>
      <c r="CF116" s="377">
        <v>6318864.71</v>
      </c>
      <c r="CG116" s="377">
        <v>1445145.29</v>
      </c>
      <c r="CH116" s="372">
        <v>2156123.9</v>
      </c>
      <c r="CI116" s="372">
        <v>1491042.43</v>
      </c>
      <c r="CJ116" s="372">
        <v>229529.57</v>
      </c>
      <c r="CK116" s="372">
        <v>1026091.62</v>
      </c>
      <c r="CL116">
        <f t="shared" si="89"/>
        <v>18.613387798315561</v>
      </c>
      <c r="CM116" s="26">
        <v>201604</v>
      </c>
      <c r="CN116" s="12">
        <f t="shared" si="66"/>
        <v>345063.57</v>
      </c>
      <c r="CO116" s="12">
        <f t="shared" si="90"/>
        <v>7764010</v>
      </c>
      <c r="CP116" s="12">
        <f t="shared" si="91"/>
        <v>4902787.5199999996</v>
      </c>
      <c r="CQ116" s="12">
        <f t="shared" si="92"/>
        <v>13011861.09</v>
      </c>
      <c r="DM116" s="209"/>
      <c r="DN116" s="209"/>
      <c r="DO116" s="209"/>
      <c r="DP116" s="209"/>
      <c r="DQ116" s="209"/>
      <c r="DR116" s="209"/>
      <c r="DS116" s="209"/>
      <c r="DT116" s="209"/>
      <c r="DU116" s="209"/>
    </row>
    <row r="117" spans="1:126">
      <c r="A117" s="26">
        <v>201609</v>
      </c>
      <c r="B117" s="26" t="s">
        <v>1521</v>
      </c>
      <c r="C117" s="26">
        <v>328053.55</v>
      </c>
      <c r="D117" s="26"/>
      <c r="E117" s="26"/>
      <c r="F117" s="26"/>
      <c r="G117" s="26"/>
      <c r="H117" s="26"/>
      <c r="J117" s="26"/>
      <c r="K117" s="26"/>
      <c r="L117" s="26"/>
      <c r="R117" s="26"/>
      <c r="AO117" s="373">
        <v>201603</v>
      </c>
      <c r="AP117" s="374" t="s">
        <v>1520</v>
      </c>
      <c r="AQ117" s="374">
        <v>12838180</v>
      </c>
      <c r="BC117" s="26"/>
      <c r="BL117" s="357">
        <v>42491</v>
      </c>
      <c r="BM117" t="s">
        <v>717</v>
      </c>
      <c r="BN117" s="12">
        <v>3017</v>
      </c>
      <c r="BO117" s="12">
        <v>5186.82</v>
      </c>
      <c r="BP117" s="12">
        <v>2245.9</v>
      </c>
      <c r="BQ117" s="12">
        <v>44861.45</v>
      </c>
      <c r="BR117" s="12">
        <v>30747.59</v>
      </c>
      <c r="BS117" s="12">
        <v>799.36</v>
      </c>
      <c r="BT117" s="12">
        <v>2075.59</v>
      </c>
      <c r="BU117" s="12">
        <f t="shared" si="84"/>
        <v>88933.709999999992</v>
      </c>
      <c r="BV117" s="26">
        <v>201605</v>
      </c>
      <c r="BW117" t="s">
        <v>717</v>
      </c>
      <c r="BX117" s="12">
        <f t="shared" si="85"/>
        <v>3017</v>
      </c>
      <c r="BY117" s="12">
        <f t="shared" si="86"/>
        <v>7432.7199999999993</v>
      </c>
      <c r="BZ117" s="12">
        <f t="shared" si="87"/>
        <v>78483.989999999991</v>
      </c>
      <c r="CA117" s="12">
        <f t="shared" si="88"/>
        <v>88933.709999999992</v>
      </c>
      <c r="CC117" s="26">
        <v>201605</v>
      </c>
      <c r="CD117" s="372">
        <v>13179508.5</v>
      </c>
      <c r="CE117" s="372">
        <v>374165.59</v>
      </c>
      <c r="CF117" s="377">
        <v>6336437.7300000004</v>
      </c>
      <c r="CG117" s="377">
        <v>1451523.73</v>
      </c>
      <c r="CH117" s="372">
        <v>2234326.23</v>
      </c>
      <c r="CI117" s="372">
        <v>1530727.45</v>
      </c>
      <c r="CJ117" s="372">
        <v>225146.55</v>
      </c>
      <c r="CK117" s="372">
        <v>1027181.23</v>
      </c>
      <c r="CL117">
        <f t="shared" si="89"/>
        <v>18.638044595562235</v>
      </c>
      <c r="CM117" s="26">
        <v>201605</v>
      </c>
      <c r="CN117" s="12">
        <f t="shared" si="66"/>
        <v>374165.59</v>
      </c>
      <c r="CO117" s="12">
        <f t="shared" si="90"/>
        <v>7787961.4600000009</v>
      </c>
      <c r="CP117" s="12">
        <f t="shared" si="91"/>
        <v>5017381.459999999</v>
      </c>
      <c r="CQ117" s="12">
        <f t="shared" si="92"/>
        <v>13179508.51</v>
      </c>
      <c r="DM117" s="209"/>
      <c r="DN117" s="209"/>
      <c r="DO117" s="209"/>
      <c r="DP117" s="209"/>
      <c r="DQ117" s="209"/>
      <c r="DR117" s="209"/>
      <c r="DS117" s="209"/>
      <c r="DT117" s="209"/>
      <c r="DU117" s="209"/>
    </row>
    <row r="118" spans="1:126">
      <c r="A118" s="26">
        <v>201610</v>
      </c>
      <c r="B118" s="26" t="s">
        <v>1521</v>
      </c>
      <c r="C118" s="26">
        <v>370275.8</v>
      </c>
      <c r="D118" s="26"/>
      <c r="E118" s="26"/>
      <c r="F118" s="26"/>
      <c r="G118" s="26"/>
      <c r="H118" s="26"/>
      <c r="J118" s="26"/>
      <c r="K118" s="26"/>
      <c r="L118" s="26"/>
      <c r="R118" s="26"/>
      <c r="AO118" s="373">
        <v>201603</v>
      </c>
      <c r="AP118" s="374" t="s">
        <v>1522</v>
      </c>
      <c r="AQ118" s="374">
        <v>6288894</v>
      </c>
      <c r="BC118" s="26"/>
      <c r="BL118" s="357">
        <v>42522</v>
      </c>
      <c r="BM118" t="s">
        <v>717</v>
      </c>
      <c r="BN118" s="12">
        <v>7563.09</v>
      </c>
      <c r="BO118" s="12">
        <v>5060.3599999999997</v>
      </c>
      <c r="BP118" s="12">
        <v>2546.1799999999998</v>
      </c>
      <c r="BQ118" s="12">
        <v>43656.54</v>
      </c>
      <c r="BR118" s="12">
        <v>34550.31</v>
      </c>
      <c r="BS118" s="12">
        <v>930</v>
      </c>
      <c r="BT118" s="12">
        <v>2288.7199999999998</v>
      </c>
      <c r="BU118" s="12">
        <f t="shared" si="84"/>
        <v>96595.199999999997</v>
      </c>
      <c r="BV118" s="26">
        <v>201606</v>
      </c>
      <c r="BW118" t="s">
        <v>717</v>
      </c>
      <c r="BX118" s="12">
        <f t="shared" si="85"/>
        <v>7563.09</v>
      </c>
      <c r="BY118" s="12">
        <f t="shared" si="86"/>
        <v>7606.5399999999991</v>
      </c>
      <c r="BZ118" s="12">
        <f t="shared" si="87"/>
        <v>81425.570000000007</v>
      </c>
      <c r="CA118" s="12">
        <f t="shared" si="88"/>
        <v>96595.200000000012</v>
      </c>
      <c r="CC118" s="26">
        <v>201606</v>
      </c>
      <c r="CD118" s="372">
        <v>13282355.1</v>
      </c>
      <c r="CE118" s="372">
        <v>339469.95</v>
      </c>
      <c r="CF118" s="377">
        <v>6356690.8600000003</v>
      </c>
      <c r="CG118" s="377">
        <v>1455954.09</v>
      </c>
      <c r="CH118" s="372">
        <v>2368879</v>
      </c>
      <c r="CI118" s="372">
        <v>1515271.91</v>
      </c>
      <c r="CJ118" s="372">
        <v>220920.09</v>
      </c>
      <c r="CK118" s="372">
        <v>1025169.23</v>
      </c>
      <c r="CL118">
        <f t="shared" si="89"/>
        <v>18.635866589585646</v>
      </c>
      <c r="CM118" s="26">
        <v>201606</v>
      </c>
      <c r="CN118" s="12">
        <f t="shared" si="66"/>
        <v>339469.95</v>
      </c>
      <c r="CO118" s="12">
        <f t="shared" si="90"/>
        <v>7812644.9500000002</v>
      </c>
      <c r="CP118" s="12">
        <f t="shared" si="91"/>
        <v>5130240.2300000004</v>
      </c>
      <c r="CQ118" s="12">
        <f t="shared" si="92"/>
        <v>13282355.130000001</v>
      </c>
      <c r="DM118" s="209"/>
      <c r="DN118" s="209"/>
      <c r="DO118" s="209"/>
      <c r="DP118" s="209"/>
      <c r="DQ118" s="209"/>
      <c r="DR118" s="209"/>
      <c r="DS118" s="209"/>
      <c r="DT118" s="209"/>
      <c r="DU118" s="209"/>
    </row>
    <row r="119" spans="1:126">
      <c r="A119" s="26">
        <v>201611</v>
      </c>
      <c r="B119" s="26" t="s">
        <v>1521</v>
      </c>
      <c r="C119" s="26">
        <v>318367.67</v>
      </c>
      <c r="D119" s="26"/>
      <c r="E119" s="26"/>
      <c r="F119" s="26"/>
      <c r="G119" s="26"/>
      <c r="H119" s="26"/>
      <c r="J119" s="26"/>
      <c r="K119" s="26"/>
      <c r="L119" s="26"/>
      <c r="R119" s="26"/>
      <c r="AO119" s="373">
        <v>201603</v>
      </c>
      <c r="AP119" s="374" t="s">
        <v>1523</v>
      </c>
      <c r="AQ119" s="374">
        <v>1434376</v>
      </c>
      <c r="BC119" s="26"/>
      <c r="BL119" s="357">
        <v>42552</v>
      </c>
      <c r="BM119" t="s">
        <v>717</v>
      </c>
      <c r="BN119" s="12">
        <v>2937.85</v>
      </c>
      <c r="BO119" s="12">
        <v>4317.38</v>
      </c>
      <c r="BP119" s="12">
        <v>2249.09</v>
      </c>
      <c r="BQ119" s="12">
        <v>42357.04</v>
      </c>
      <c r="BR119" s="12">
        <v>28383.33</v>
      </c>
      <c r="BS119" s="12">
        <v>648.33000000000004</v>
      </c>
      <c r="BT119" s="12">
        <v>2602.61</v>
      </c>
      <c r="BU119" s="12">
        <f t="shared" si="84"/>
        <v>83495.63</v>
      </c>
      <c r="BV119" s="26">
        <v>201607</v>
      </c>
      <c r="BW119" t="s">
        <v>717</v>
      </c>
      <c r="BX119" s="12">
        <f t="shared" si="85"/>
        <v>2937.85</v>
      </c>
      <c r="BY119" s="12">
        <f t="shared" si="86"/>
        <v>6566.47</v>
      </c>
      <c r="BZ119" s="12">
        <f t="shared" si="87"/>
        <v>73991.31</v>
      </c>
      <c r="CA119" s="12">
        <f t="shared" si="88"/>
        <v>83495.63</v>
      </c>
      <c r="CC119" s="26">
        <v>201607</v>
      </c>
      <c r="CD119" s="372">
        <v>13401441.6</v>
      </c>
      <c r="CE119" s="372">
        <v>246984.67</v>
      </c>
      <c r="CF119" s="377">
        <v>6374826</v>
      </c>
      <c r="CG119" s="377">
        <v>1447000.24</v>
      </c>
      <c r="CH119" s="372">
        <v>2558773.67</v>
      </c>
      <c r="CI119" s="372">
        <v>1543732.95</v>
      </c>
      <c r="CJ119" s="372">
        <v>218853.86</v>
      </c>
      <c r="CK119" s="372">
        <v>1011270.24</v>
      </c>
      <c r="CL119">
        <f t="shared" si="89"/>
        <v>18.499519109746931</v>
      </c>
      <c r="CM119" s="26">
        <v>201607</v>
      </c>
      <c r="CN119" s="12">
        <f t="shared" si="66"/>
        <v>246984.67</v>
      </c>
      <c r="CO119" s="12">
        <f t="shared" si="90"/>
        <v>7821826.2400000002</v>
      </c>
      <c r="CP119" s="12">
        <f t="shared" si="91"/>
        <v>5332630.7200000007</v>
      </c>
      <c r="CQ119" s="12">
        <f t="shared" si="92"/>
        <v>13401441.630000001</v>
      </c>
      <c r="DM119" s="209"/>
      <c r="DN119" s="209"/>
      <c r="DO119" s="209"/>
      <c r="DP119" s="209"/>
      <c r="DQ119" s="209"/>
      <c r="DR119" s="209"/>
      <c r="DS119" s="209"/>
      <c r="DT119" s="209"/>
      <c r="DU119" s="209"/>
    </row>
    <row r="120" spans="1:126">
      <c r="A120" s="26">
        <v>201612</v>
      </c>
      <c r="B120" s="26" t="s">
        <v>1521</v>
      </c>
      <c r="C120" s="26">
        <v>298631.05</v>
      </c>
      <c r="D120" s="26"/>
      <c r="E120" s="26"/>
      <c r="F120" s="26"/>
      <c r="G120" s="26"/>
      <c r="H120" s="26"/>
      <c r="J120" s="26"/>
      <c r="K120" s="26"/>
      <c r="L120" s="26"/>
      <c r="R120" s="26"/>
      <c r="AO120" s="373">
        <v>201603</v>
      </c>
      <c r="AP120" s="374" t="s">
        <v>1521</v>
      </c>
      <c r="AQ120" s="374">
        <v>327972</v>
      </c>
      <c r="BC120" s="26"/>
      <c r="BL120" s="357">
        <v>42583</v>
      </c>
      <c r="BM120" t="s">
        <v>717</v>
      </c>
      <c r="BN120" s="12">
        <v>2158.81</v>
      </c>
      <c r="BO120" s="12">
        <v>4408.68</v>
      </c>
      <c r="BP120" s="12">
        <v>2223.86</v>
      </c>
      <c r="BQ120" s="12">
        <v>47079.13</v>
      </c>
      <c r="BR120" s="12">
        <v>29880</v>
      </c>
      <c r="BS120" s="12">
        <v>681.27</v>
      </c>
      <c r="BT120" s="12">
        <v>3243.18</v>
      </c>
      <c r="BU120" s="12">
        <f t="shared" si="84"/>
        <v>89674.93</v>
      </c>
      <c r="BV120" s="26">
        <v>201608</v>
      </c>
      <c r="BW120" t="s">
        <v>717</v>
      </c>
      <c r="BX120" s="12">
        <f t="shared" si="85"/>
        <v>2158.81</v>
      </c>
      <c r="BY120" s="12">
        <f t="shared" si="86"/>
        <v>6632.5400000000009</v>
      </c>
      <c r="BZ120" s="12">
        <f t="shared" si="87"/>
        <v>80883.58</v>
      </c>
      <c r="CA120" s="12">
        <f t="shared" si="88"/>
        <v>89674.930000000008</v>
      </c>
      <c r="CC120" s="26">
        <v>201608</v>
      </c>
      <c r="CD120" s="372">
        <v>13291563.9</v>
      </c>
      <c r="CE120" s="372">
        <v>232511.14</v>
      </c>
      <c r="CF120" s="377">
        <v>6378277.2300000004</v>
      </c>
      <c r="CG120" s="377">
        <v>1442388.95</v>
      </c>
      <c r="CH120" s="372">
        <v>2552724.5499999998</v>
      </c>
      <c r="CI120" s="372">
        <v>1482694.27</v>
      </c>
      <c r="CJ120" s="372">
        <v>214396.05</v>
      </c>
      <c r="CK120" s="372">
        <v>988571.68</v>
      </c>
      <c r="CL120">
        <f t="shared" si="89"/>
        <v>18.443300312301524</v>
      </c>
      <c r="CM120" s="26">
        <v>201608</v>
      </c>
      <c r="CN120" s="12">
        <f t="shared" si="66"/>
        <v>232511.14</v>
      </c>
      <c r="CO120" s="12">
        <f t="shared" si="90"/>
        <v>7820666.1800000006</v>
      </c>
      <c r="CP120" s="12">
        <f t="shared" si="91"/>
        <v>5238386.55</v>
      </c>
      <c r="CQ120" s="12">
        <f t="shared" si="92"/>
        <v>13291563.870000001</v>
      </c>
      <c r="DM120" s="209"/>
      <c r="DN120" s="209"/>
      <c r="DO120" s="209"/>
      <c r="DP120" s="209"/>
      <c r="DQ120" s="209"/>
      <c r="DR120" s="209"/>
      <c r="DS120" s="209"/>
      <c r="DT120" s="209"/>
      <c r="DU120" s="209"/>
    </row>
    <row r="121" spans="1:126">
      <c r="A121" s="26">
        <v>201701</v>
      </c>
      <c r="B121" s="26" t="s">
        <v>1521</v>
      </c>
      <c r="C121" s="26">
        <v>289824.38</v>
      </c>
      <c r="D121" s="26"/>
      <c r="E121" s="26"/>
      <c r="F121" s="26"/>
      <c r="G121" s="26"/>
      <c r="H121" s="26"/>
      <c r="J121" s="26"/>
      <c r="K121" s="26"/>
      <c r="L121" s="26"/>
      <c r="R121" s="26"/>
      <c r="AO121" s="373">
        <v>201603</v>
      </c>
      <c r="AP121" s="374" t="s">
        <v>1524</v>
      </c>
      <c r="AQ121" s="374">
        <v>2093645</v>
      </c>
      <c r="BC121" s="26"/>
      <c r="BL121" s="357">
        <v>42614</v>
      </c>
      <c r="BM121" t="s">
        <v>717</v>
      </c>
      <c r="BN121" s="12">
        <v>2907</v>
      </c>
      <c r="BO121" s="12">
        <v>4934.3599999999997</v>
      </c>
      <c r="BP121" s="12">
        <v>2435.1799999999998</v>
      </c>
      <c r="BQ121" s="12">
        <v>53207.31</v>
      </c>
      <c r="BR121" s="12">
        <v>33585.269999999997</v>
      </c>
      <c r="BS121" s="12">
        <v>789.54</v>
      </c>
      <c r="BT121" s="12">
        <v>2677</v>
      </c>
      <c r="BU121" s="12">
        <f t="shared" si="84"/>
        <v>100535.65999999999</v>
      </c>
      <c r="BV121" s="26">
        <v>201609</v>
      </c>
      <c r="BW121" t="s">
        <v>717</v>
      </c>
      <c r="BX121" s="12">
        <f t="shared" si="85"/>
        <v>2907</v>
      </c>
      <c r="BY121" s="12">
        <f t="shared" si="86"/>
        <v>7369.5399999999991</v>
      </c>
      <c r="BZ121" s="12">
        <f t="shared" si="87"/>
        <v>90259.119999999981</v>
      </c>
      <c r="CA121" s="12">
        <f t="shared" si="88"/>
        <v>100535.65999999997</v>
      </c>
      <c r="CC121" s="26">
        <v>201609</v>
      </c>
      <c r="CD121" s="372">
        <v>13278703.1</v>
      </c>
      <c r="CE121" s="372">
        <v>328053.55</v>
      </c>
      <c r="CF121" s="377">
        <v>6398151.0499999998</v>
      </c>
      <c r="CG121" s="377">
        <v>1456830.27</v>
      </c>
      <c r="CH121" s="372">
        <v>2447205.0499999998</v>
      </c>
      <c r="CI121" s="372">
        <v>1445327.18</v>
      </c>
      <c r="CJ121" s="372">
        <v>210731.36</v>
      </c>
      <c r="CK121" s="372">
        <v>992404.68</v>
      </c>
      <c r="CL121">
        <f t="shared" si="89"/>
        <v>18.546578415033075</v>
      </c>
      <c r="CM121" s="26">
        <v>201609</v>
      </c>
      <c r="CN121" s="12">
        <f t="shared" si="66"/>
        <v>328053.55</v>
      </c>
      <c r="CO121" s="12">
        <f t="shared" si="90"/>
        <v>7854981.3200000003</v>
      </c>
      <c r="CP121" s="12">
        <f t="shared" si="91"/>
        <v>5095668.2699999996</v>
      </c>
      <c r="CQ121" s="12">
        <f t="shared" si="92"/>
        <v>13278703.140000001</v>
      </c>
      <c r="DM121" s="209"/>
      <c r="DN121" s="209"/>
      <c r="DO121" s="209"/>
      <c r="DP121" s="209"/>
      <c r="DQ121" s="209"/>
      <c r="DR121" s="209"/>
      <c r="DS121" s="209"/>
      <c r="DT121" s="209"/>
      <c r="DU121" s="209"/>
    </row>
    <row r="122" spans="1:126">
      <c r="A122" s="26">
        <v>201702</v>
      </c>
      <c r="B122" s="26" t="s">
        <v>1521</v>
      </c>
      <c r="C122" s="26">
        <v>302404.75</v>
      </c>
      <c r="D122" s="26"/>
      <c r="E122" s="26"/>
      <c r="F122" s="26"/>
      <c r="G122" s="26"/>
      <c r="H122" s="26"/>
      <c r="J122" s="26"/>
      <c r="K122" s="26"/>
      <c r="L122" s="26"/>
      <c r="R122" s="26"/>
      <c r="AO122" s="373">
        <v>201603</v>
      </c>
      <c r="AP122" s="374" t="s">
        <v>1525</v>
      </c>
      <c r="AQ122" s="374">
        <v>1442993</v>
      </c>
      <c r="BC122" s="26"/>
      <c r="BL122" s="357">
        <v>42644</v>
      </c>
      <c r="BM122" t="s">
        <v>717</v>
      </c>
      <c r="BN122" s="12">
        <v>4859.75</v>
      </c>
      <c r="BO122" s="12">
        <v>4822.7</v>
      </c>
      <c r="BP122" s="12">
        <v>2259</v>
      </c>
      <c r="BQ122" s="12">
        <v>52915.9</v>
      </c>
      <c r="BR122" s="12">
        <v>30942.05</v>
      </c>
      <c r="BS122" s="12">
        <v>747.55</v>
      </c>
      <c r="BT122" s="12">
        <v>2006.35</v>
      </c>
      <c r="BU122" s="12">
        <f t="shared" si="84"/>
        <v>98553.300000000017</v>
      </c>
      <c r="BV122" s="26">
        <v>201610</v>
      </c>
      <c r="BW122" t="s">
        <v>717</v>
      </c>
      <c r="BX122" s="12">
        <f t="shared" si="85"/>
        <v>4859.75</v>
      </c>
      <c r="BY122" s="12">
        <f t="shared" si="86"/>
        <v>7081.7</v>
      </c>
      <c r="BZ122" s="12">
        <f t="shared" si="87"/>
        <v>86611.85</v>
      </c>
      <c r="CA122" s="12">
        <f t="shared" si="88"/>
        <v>98553.3</v>
      </c>
      <c r="CC122" s="26">
        <v>201610</v>
      </c>
      <c r="CD122" s="372">
        <v>13350805.300000001</v>
      </c>
      <c r="CE122" s="372">
        <v>370275.8</v>
      </c>
      <c r="CF122" s="377">
        <v>6417125.4000000004</v>
      </c>
      <c r="CG122" s="377">
        <v>1473782.05</v>
      </c>
      <c r="CH122" s="372">
        <v>2347004</v>
      </c>
      <c r="CI122" s="372">
        <v>1518491</v>
      </c>
      <c r="CJ122" s="372">
        <v>206822.05</v>
      </c>
      <c r="CK122" s="372">
        <v>1017304.95</v>
      </c>
      <c r="CL122">
        <f t="shared" si="89"/>
        <v>18.676965346995676</v>
      </c>
      <c r="CM122" s="26">
        <v>201610</v>
      </c>
      <c r="CN122" s="12">
        <f t="shared" si="66"/>
        <v>370275.8</v>
      </c>
      <c r="CO122" s="12">
        <f t="shared" si="90"/>
        <v>7890907.4500000002</v>
      </c>
      <c r="CP122" s="12">
        <f t="shared" si="91"/>
        <v>5089622</v>
      </c>
      <c r="CQ122" s="12">
        <f t="shared" si="92"/>
        <v>13350805.25</v>
      </c>
      <c r="DM122" s="209"/>
      <c r="DN122" s="209"/>
      <c r="DO122" s="209"/>
      <c r="DP122" s="209"/>
      <c r="DQ122" s="209"/>
      <c r="DR122" s="209"/>
      <c r="DS122" s="209"/>
      <c r="DT122" s="209"/>
      <c r="DU122" s="209"/>
    </row>
    <row r="123" spans="1:126">
      <c r="A123" s="26">
        <v>201703</v>
      </c>
      <c r="B123" s="26" t="s">
        <v>1521</v>
      </c>
      <c r="C123" s="26">
        <v>328228.61</v>
      </c>
      <c r="D123" s="26"/>
      <c r="E123" s="26"/>
      <c r="F123" s="26"/>
      <c r="G123" s="26"/>
      <c r="H123" s="26"/>
      <c r="J123" s="26"/>
      <c r="K123" s="26"/>
      <c r="L123" s="26"/>
      <c r="R123" s="26"/>
      <c r="AO123" s="373">
        <v>201603</v>
      </c>
      <c r="AP123" s="374" t="s">
        <v>1566</v>
      </c>
      <c r="AQ123" s="374">
        <v>230930</v>
      </c>
      <c r="BC123" s="26"/>
      <c r="BL123" s="357">
        <v>42675</v>
      </c>
      <c r="BM123" t="s">
        <v>717</v>
      </c>
      <c r="BN123" s="12">
        <v>4407.1899999999996</v>
      </c>
      <c r="BO123" s="12">
        <v>4505.1899999999996</v>
      </c>
      <c r="BP123" s="12">
        <v>2080.5700000000002</v>
      </c>
      <c r="BQ123" s="12">
        <v>42287.95</v>
      </c>
      <c r="BR123" s="12">
        <v>25233.9</v>
      </c>
      <c r="BS123" s="12">
        <v>696.28</v>
      </c>
      <c r="BT123" s="12">
        <v>1630.14</v>
      </c>
      <c r="BU123" s="12">
        <f t="shared" si="84"/>
        <v>80841.219999999987</v>
      </c>
      <c r="BV123" s="26">
        <v>201611</v>
      </c>
      <c r="BW123" t="s">
        <v>717</v>
      </c>
      <c r="BX123" s="12">
        <f t="shared" si="85"/>
        <v>4407.1899999999996</v>
      </c>
      <c r="BY123" s="12">
        <f t="shared" si="86"/>
        <v>6585.76</v>
      </c>
      <c r="BZ123" s="12">
        <f t="shared" si="87"/>
        <v>69848.27</v>
      </c>
      <c r="CA123" s="12">
        <f t="shared" si="88"/>
        <v>80841.22</v>
      </c>
      <c r="CC123" s="26">
        <v>201611</v>
      </c>
      <c r="CD123" s="372">
        <v>13327131.199999999</v>
      </c>
      <c r="CE123" s="372">
        <v>318367.67</v>
      </c>
      <c r="CF123" s="377">
        <v>6436077.6699999999</v>
      </c>
      <c r="CG123" s="377">
        <v>1485039</v>
      </c>
      <c r="CH123" s="372">
        <v>2311647.48</v>
      </c>
      <c r="CI123" s="372">
        <v>1545746.95</v>
      </c>
      <c r="CJ123" s="372">
        <v>204932.81</v>
      </c>
      <c r="CK123" s="372">
        <v>1025319.67</v>
      </c>
      <c r="CL123">
        <f t="shared" si="89"/>
        <v>18.747849095877537</v>
      </c>
      <c r="CM123" s="26">
        <v>201611</v>
      </c>
      <c r="CN123" s="12">
        <f t="shared" si="66"/>
        <v>318367.67</v>
      </c>
      <c r="CO123" s="12">
        <f t="shared" si="90"/>
        <v>7921116.6699999999</v>
      </c>
      <c r="CP123" s="12">
        <f t="shared" si="91"/>
        <v>5087646.91</v>
      </c>
      <c r="CQ123" s="12">
        <f t="shared" si="92"/>
        <v>13327131.25</v>
      </c>
      <c r="DM123" s="209"/>
      <c r="DN123" s="209"/>
      <c r="DO123" s="209"/>
      <c r="DP123" s="209"/>
      <c r="DQ123" s="209"/>
      <c r="DR123" s="209"/>
      <c r="DS123" s="209"/>
      <c r="DT123" s="209"/>
      <c r="DU123" s="209"/>
    </row>
    <row r="124" spans="1:126">
      <c r="A124" s="26">
        <v>201704</v>
      </c>
      <c r="B124" s="26" t="s">
        <v>1521</v>
      </c>
      <c r="C124" s="26">
        <v>370078.11</v>
      </c>
      <c r="D124" s="26"/>
      <c r="E124" s="26"/>
      <c r="F124" s="26"/>
      <c r="G124" s="26"/>
      <c r="H124" s="26"/>
      <c r="J124" s="26"/>
      <c r="K124" s="26"/>
      <c r="L124" s="26"/>
      <c r="R124" s="26"/>
      <c r="AO124" s="373">
        <v>201603</v>
      </c>
      <c r="AP124" s="374" t="s">
        <v>1567</v>
      </c>
      <c r="AQ124" s="374">
        <v>1019370</v>
      </c>
      <c r="BC124" s="26"/>
      <c r="BL124" s="357">
        <v>42705</v>
      </c>
      <c r="BM124" t="s">
        <v>717</v>
      </c>
      <c r="BN124" s="12">
        <v>3950.75</v>
      </c>
      <c r="BO124" s="12">
        <v>4048.15</v>
      </c>
      <c r="BP124" s="12">
        <v>1772.9</v>
      </c>
      <c r="BQ124" s="12">
        <v>46574.5</v>
      </c>
      <c r="BR124" s="12">
        <v>26069.1</v>
      </c>
      <c r="BS124" s="12">
        <v>590.20000000000005</v>
      </c>
      <c r="BT124" s="12">
        <v>1726.75</v>
      </c>
      <c r="BU124" s="12">
        <f t="shared" si="84"/>
        <v>84732.349999999991</v>
      </c>
      <c r="BV124" s="26">
        <v>201612</v>
      </c>
      <c r="BW124" t="s">
        <v>717</v>
      </c>
      <c r="BX124" s="12">
        <f t="shared" si="85"/>
        <v>3950.75</v>
      </c>
      <c r="BY124" s="12">
        <f t="shared" si="86"/>
        <v>5821.05</v>
      </c>
      <c r="BZ124" s="12">
        <f t="shared" si="87"/>
        <v>74960.55</v>
      </c>
      <c r="CA124" s="12">
        <f t="shared" si="88"/>
        <v>84732.35</v>
      </c>
      <c r="CC124" s="26">
        <v>201612</v>
      </c>
      <c r="CD124" s="372">
        <v>13350090.800000001</v>
      </c>
      <c r="CE124" s="372">
        <v>298631.05</v>
      </c>
      <c r="CF124" s="377">
        <v>6450769.7000000002</v>
      </c>
      <c r="CG124" s="377">
        <v>1490213.55</v>
      </c>
      <c r="CH124" s="372">
        <v>2300912.5499999998</v>
      </c>
      <c r="CI124" s="372">
        <v>1579706.35</v>
      </c>
      <c r="CJ124" s="372">
        <v>203437.85</v>
      </c>
      <c r="CK124" s="372">
        <v>1026419.7</v>
      </c>
      <c r="CL124">
        <f t="shared" si="89"/>
        <v>18.766108718337872</v>
      </c>
      <c r="CM124" s="26">
        <v>201612</v>
      </c>
      <c r="CN124" s="12">
        <f t="shared" si="66"/>
        <v>298631.05</v>
      </c>
      <c r="CO124" s="12">
        <f t="shared" si="90"/>
        <v>7940983.25</v>
      </c>
      <c r="CP124" s="12">
        <f t="shared" si="91"/>
        <v>5110476.45</v>
      </c>
      <c r="CQ124" s="12">
        <f t="shared" si="92"/>
        <v>13350090.75</v>
      </c>
      <c r="DM124" s="209"/>
      <c r="DN124" s="209"/>
      <c r="DO124" s="209"/>
      <c r="DP124" s="209"/>
      <c r="DQ124" s="209"/>
      <c r="DR124" s="209"/>
      <c r="DS124" s="209"/>
      <c r="DT124" s="209"/>
      <c r="DU124" s="209"/>
    </row>
    <row r="125" spans="1:126">
      <c r="A125" s="26">
        <v>201705</v>
      </c>
      <c r="B125" s="26" t="s">
        <v>1521</v>
      </c>
      <c r="C125" s="26">
        <v>397313.82</v>
      </c>
      <c r="D125" s="26"/>
      <c r="E125" s="26"/>
      <c r="F125" s="26"/>
      <c r="G125" s="26"/>
      <c r="H125" s="26"/>
      <c r="J125" s="26"/>
      <c r="K125" s="26"/>
      <c r="L125" s="26"/>
      <c r="R125" s="26"/>
      <c r="AO125" s="373">
        <v>201604</v>
      </c>
      <c r="AP125" s="374" t="s">
        <v>1520</v>
      </c>
      <c r="AQ125" s="374">
        <v>13070666</v>
      </c>
      <c r="BC125" s="26"/>
      <c r="BL125" s="357">
        <v>42736</v>
      </c>
      <c r="BM125" t="s">
        <v>717</v>
      </c>
      <c r="BN125" s="12">
        <v>3673.61</v>
      </c>
      <c r="BO125" s="12">
        <v>7332.95</v>
      </c>
      <c r="BP125" s="12">
        <v>3160.28</v>
      </c>
      <c r="BQ125" s="12">
        <v>45712.95</v>
      </c>
      <c r="BR125" s="12">
        <v>28174.799999999999</v>
      </c>
      <c r="BS125" s="12">
        <v>671.47</v>
      </c>
      <c r="BT125" s="12">
        <v>2065.09</v>
      </c>
      <c r="BU125" s="12">
        <f t="shared" si="84"/>
        <v>90791.15</v>
      </c>
      <c r="BV125" s="26">
        <v>201701</v>
      </c>
      <c r="BW125" t="s">
        <v>717</v>
      </c>
      <c r="BX125" s="12">
        <f t="shared" si="85"/>
        <v>3673.61</v>
      </c>
      <c r="BY125" s="12">
        <f t="shared" si="86"/>
        <v>10493.23</v>
      </c>
      <c r="BZ125" s="12">
        <f t="shared" si="87"/>
        <v>76624.31</v>
      </c>
      <c r="CA125" s="12">
        <f t="shared" si="88"/>
        <v>90791.15</v>
      </c>
      <c r="CC125" s="26">
        <v>201701</v>
      </c>
      <c r="CD125" s="372">
        <v>13199084.9</v>
      </c>
      <c r="CE125" s="372">
        <v>289824.38</v>
      </c>
      <c r="CF125" s="377">
        <v>6461655.29</v>
      </c>
      <c r="CG125" s="377">
        <v>1491822.24</v>
      </c>
      <c r="CH125" s="372">
        <v>2231987.19</v>
      </c>
      <c r="CI125" s="372">
        <v>1497284.67</v>
      </c>
      <c r="CJ125" s="372">
        <v>206151.67</v>
      </c>
      <c r="CK125" s="372">
        <v>1020359.48</v>
      </c>
      <c r="CL125">
        <f t="shared" si="89"/>
        <v>18.756854902436622</v>
      </c>
      <c r="CM125" s="26">
        <v>201701</v>
      </c>
      <c r="CN125" s="12">
        <f t="shared" si="66"/>
        <v>289824.38</v>
      </c>
      <c r="CO125" s="12">
        <f t="shared" si="90"/>
        <v>7953477.5300000003</v>
      </c>
      <c r="CP125" s="12">
        <f t="shared" si="91"/>
        <v>4955783.01</v>
      </c>
      <c r="CQ125" s="12">
        <f t="shared" si="92"/>
        <v>13199084.92</v>
      </c>
      <c r="DM125" s="209"/>
      <c r="DN125" s="209"/>
      <c r="DO125" s="209" t="s">
        <v>1569</v>
      </c>
      <c r="DP125" s="209"/>
      <c r="DQ125" s="209"/>
      <c r="DR125" s="209"/>
      <c r="DS125" s="209"/>
      <c r="DT125" s="209"/>
      <c r="DU125" s="209"/>
    </row>
    <row r="126" spans="1:126">
      <c r="A126" s="26">
        <v>201706</v>
      </c>
      <c r="B126" s="26" t="s">
        <v>1521</v>
      </c>
      <c r="C126" s="26">
        <v>360624.5</v>
      </c>
      <c r="D126" s="26"/>
      <c r="E126" s="26"/>
      <c r="F126" s="26"/>
      <c r="G126" s="26"/>
      <c r="H126" s="26"/>
      <c r="J126" s="26"/>
      <c r="K126" s="26"/>
      <c r="L126" s="26"/>
      <c r="R126" s="26"/>
      <c r="AO126" s="373">
        <v>201604</v>
      </c>
      <c r="AP126" s="374" t="s">
        <v>1522</v>
      </c>
      <c r="AQ126" s="374">
        <v>6321310</v>
      </c>
      <c r="BC126" s="26"/>
      <c r="BL126" s="357">
        <v>42767</v>
      </c>
      <c r="BM126" t="s">
        <v>717</v>
      </c>
      <c r="BN126" s="12">
        <v>2121.4</v>
      </c>
      <c r="BO126" s="12">
        <v>4890.45</v>
      </c>
      <c r="BP126" s="12">
        <v>2168.5500000000002</v>
      </c>
      <c r="BQ126" s="12">
        <v>36036.949999999997</v>
      </c>
      <c r="BR126" s="12">
        <v>21489.35</v>
      </c>
      <c r="BS126" s="12">
        <v>569.70000000000005</v>
      </c>
      <c r="BT126" s="12">
        <v>1780.9</v>
      </c>
      <c r="BU126" s="12">
        <f t="shared" si="84"/>
        <v>69057.299999999988</v>
      </c>
      <c r="BV126" s="26">
        <v>201702</v>
      </c>
      <c r="BW126" t="s">
        <v>717</v>
      </c>
      <c r="BX126" s="12">
        <f t="shared" si="85"/>
        <v>2121.4</v>
      </c>
      <c r="BY126" s="12">
        <f t="shared" si="86"/>
        <v>7059</v>
      </c>
      <c r="BZ126" s="12">
        <f t="shared" si="87"/>
        <v>59876.899999999994</v>
      </c>
      <c r="CA126" s="12">
        <f t="shared" si="88"/>
        <v>69057.299999999988</v>
      </c>
      <c r="CC126" s="26">
        <v>201702</v>
      </c>
      <c r="CD126" s="372">
        <v>13291252</v>
      </c>
      <c r="CE126" s="372">
        <v>302404.75</v>
      </c>
      <c r="CF126" s="377">
        <v>6483784.5999999996</v>
      </c>
      <c r="CG126" s="377">
        <v>1499365.2</v>
      </c>
      <c r="CH126" s="372">
        <v>2264541.1</v>
      </c>
      <c r="CI126" s="372">
        <v>1509015.95</v>
      </c>
      <c r="CJ126" s="372">
        <v>204353.95</v>
      </c>
      <c r="CK126" s="372">
        <v>1027786.45</v>
      </c>
      <c r="CL126">
        <f t="shared" si="89"/>
        <v>18.78162426565013</v>
      </c>
      <c r="CM126" s="26">
        <v>201702</v>
      </c>
      <c r="CN126" s="12">
        <f t="shared" si="66"/>
        <v>302404.75</v>
      </c>
      <c r="CO126" s="12">
        <f t="shared" si="90"/>
        <v>7983149.7999999998</v>
      </c>
      <c r="CP126" s="12">
        <f t="shared" si="91"/>
        <v>5005697.45</v>
      </c>
      <c r="CQ126" s="12">
        <f t="shared" si="92"/>
        <v>13291252</v>
      </c>
      <c r="DM126" s="209"/>
      <c r="DN126" s="209"/>
      <c r="DO126" s="209"/>
      <c r="DP126" s="209"/>
      <c r="DQ126" s="209"/>
      <c r="DR126" s="209"/>
      <c r="DS126" s="209"/>
      <c r="DT126" s="209"/>
      <c r="DU126" s="209"/>
    </row>
    <row r="127" spans="1:126">
      <c r="A127" s="26">
        <v>201707</v>
      </c>
      <c r="B127" s="26" t="s">
        <v>1521</v>
      </c>
      <c r="C127" s="26">
        <v>262134.57</v>
      </c>
      <c r="D127" s="26"/>
      <c r="E127" s="26"/>
      <c r="F127" s="26"/>
      <c r="G127" s="26"/>
      <c r="H127" s="26"/>
      <c r="J127" s="26"/>
      <c r="K127" s="26"/>
      <c r="L127" s="26"/>
      <c r="R127" s="26"/>
      <c r="AO127" s="373">
        <v>201604</v>
      </c>
      <c r="AP127" s="374" t="s">
        <v>1523</v>
      </c>
      <c r="AQ127" s="374">
        <v>1447451</v>
      </c>
      <c r="BC127" s="26"/>
      <c r="BL127" s="357">
        <v>42795</v>
      </c>
      <c r="BM127" t="s">
        <v>717</v>
      </c>
      <c r="BN127" s="12">
        <v>2300.2600000000002</v>
      </c>
      <c r="BO127" s="12">
        <v>5288.57</v>
      </c>
      <c r="BP127" s="12">
        <v>2319.4699999999998</v>
      </c>
      <c r="BQ127" s="12">
        <v>38061</v>
      </c>
      <c r="BR127" s="12">
        <v>23407.69</v>
      </c>
      <c r="BS127" s="12">
        <v>645.47</v>
      </c>
      <c r="BT127" s="12">
        <v>1847</v>
      </c>
      <c r="BU127" s="12">
        <f t="shared" si="84"/>
        <v>73869.460000000006</v>
      </c>
      <c r="BV127" s="26">
        <v>201703</v>
      </c>
      <c r="BW127" t="s">
        <v>717</v>
      </c>
      <c r="BX127" s="12">
        <f t="shared" si="85"/>
        <v>2300.2600000000002</v>
      </c>
      <c r="BY127" s="12">
        <f t="shared" si="86"/>
        <v>7608.0399999999991</v>
      </c>
      <c r="BZ127" s="12">
        <f t="shared" si="87"/>
        <v>63961.16</v>
      </c>
      <c r="CA127" s="12">
        <f t="shared" si="88"/>
        <v>73869.460000000006</v>
      </c>
      <c r="CC127" s="26">
        <v>201703</v>
      </c>
      <c r="CD127" s="372">
        <v>13440320.800000001</v>
      </c>
      <c r="CE127" s="372">
        <v>328228.61</v>
      </c>
      <c r="CF127" s="377">
        <v>6509634.9100000001</v>
      </c>
      <c r="CG127" s="377">
        <v>1510295.87</v>
      </c>
      <c r="CH127" s="372">
        <v>2321769.87</v>
      </c>
      <c r="CI127" s="372">
        <v>1539857.22</v>
      </c>
      <c r="CJ127" s="372">
        <v>196899.52</v>
      </c>
      <c r="CK127" s="372">
        <v>1033634.78</v>
      </c>
      <c r="CL127">
        <f t="shared" si="89"/>
        <v>18.831781862336722</v>
      </c>
      <c r="CM127" s="26">
        <v>201703</v>
      </c>
      <c r="CN127" s="12">
        <f t="shared" si="66"/>
        <v>328228.61</v>
      </c>
      <c r="CO127" s="12">
        <f t="shared" si="90"/>
        <v>8019930.7800000003</v>
      </c>
      <c r="CP127" s="12">
        <f t="shared" si="91"/>
        <v>5092161.3899999997</v>
      </c>
      <c r="CQ127" s="12">
        <f t="shared" si="92"/>
        <v>13440320.780000001</v>
      </c>
      <c r="DM127" s="209"/>
      <c r="DN127" s="209"/>
      <c r="DO127" s="209"/>
      <c r="DP127" s="209"/>
      <c r="DQ127" s="209"/>
      <c r="DR127" s="209"/>
      <c r="DS127" s="209"/>
      <c r="DT127" s="209"/>
      <c r="DU127" s="209"/>
      <c r="DV127" s="209"/>
    </row>
    <row r="128" spans="1:126">
      <c r="A128" s="26">
        <v>201708</v>
      </c>
      <c r="B128" s="26" t="s">
        <v>1521</v>
      </c>
      <c r="C128" s="26">
        <v>246582.86</v>
      </c>
      <c r="D128" s="26"/>
      <c r="E128" s="26"/>
      <c r="F128" s="26"/>
      <c r="G128" s="26"/>
      <c r="H128" s="26"/>
      <c r="J128" s="26"/>
      <c r="K128" s="26"/>
      <c r="L128" s="26"/>
      <c r="R128" s="26"/>
      <c r="AO128" s="373">
        <v>201604</v>
      </c>
      <c r="AP128" s="374" t="s">
        <v>1521</v>
      </c>
      <c r="AQ128" s="374">
        <v>358031</v>
      </c>
      <c r="BC128" s="26"/>
      <c r="BL128" s="357">
        <v>42826</v>
      </c>
      <c r="BM128" t="s">
        <v>717</v>
      </c>
      <c r="BN128" s="12">
        <v>2893.22</v>
      </c>
      <c r="BO128" s="12">
        <v>4614.0600000000004</v>
      </c>
      <c r="BP128" s="12">
        <v>2146.5</v>
      </c>
      <c r="BQ128" s="12">
        <v>45667.88</v>
      </c>
      <c r="BR128" s="12">
        <v>28306.83</v>
      </c>
      <c r="BS128" s="12">
        <v>543.22</v>
      </c>
      <c r="BT128" s="12">
        <v>2039.55</v>
      </c>
      <c r="BU128" s="12">
        <f t="shared" si="84"/>
        <v>86211.26</v>
      </c>
      <c r="BV128" s="26">
        <v>201704</v>
      </c>
      <c r="BW128" t="s">
        <v>717</v>
      </c>
      <c r="BX128" s="12">
        <f t="shared" si="85"/>
        <v>2893.22</v>
      </c>
      <c r="BY128" s="12">
        <f t="shared" si="86"/>
        <v>6760.56</v>
      </c>
      <c r="BZ128" s="12">
        <f t="shared" si="87"/>
        <v>76557.48</v>
      </c>
      <c r="CA128" s="12">
        <f t="shared" si="88"/>
        <v>86211.26</v>
      </c>
      <c r="CC128" s="26">
        <v>201704</v>
      </c>
      <c r="CD128" s="372">
        <v>13619983.4</v>
      </c>
      <c r="CE128" s="372">
        <v>370078.11</v>
      </c>
      <c r="CF128" s="377">
        <v>6537304.9400000004</v>
      </c>
      <c r="CG128" s="377">
        <v>1517520.72</v>
      </c>
      <c r="CH128" s="372">
        <v>2390438.11</v>
      </c>
      <c r="CI128" s="372">
        <v>1580556.61</v>
      </c>
      <c r="CJ128" s="372">
        <v>188546.28</v>
      </c>
      <c r="CK128" s="372">
        <v>1035538.61</v>
      </c>
      <c r="CL128">
        <f t="shared" si="89"/>
        <v>18.839895288310931</v>
      </c>
      <c r="CM128" s="26">
        <v>201704</v>
      </c>
      <c r="CN128" s="12">
        <f t="shared" si="66"/>
        <v>370078.11</v>
      </c>
      <c r="CO128" s="12">
        <f t="shared" si="90"/>
        <v>8054825.6600000001</v>
      </c>
      <c r="CP128" s="12">
        <f t="shared" si="91"/>
        <v>5195079.6099999994</v>
      </c>
      <c r="CQ128" s="12">
        <f t="shared" si="92"/>
        <v>13619983.379999999</v>
      </c>
      <c r="DM128" s="388" t="s">
        <v>1572</v>
      </c>
      <c r="DN128" s="209"/>
      <c r="DO128" s="209"/>
      <c r="DP128" s="209"/>
      <c r="DQ128" s="209"/>
      <c r="DR128" s="209"/>
      <c r="DS128" s="209"/>
      <c r="DT128" s="209"/>
      <c r="DU128" s="209"/>
      <c r="DV128" s="209"/>
    </row>
    <row r="129" spans="1:126">
      <c r="A129" s="26">
        <v>201709</v>
      </c>
      <c r="B129" s="26" t="s">
        <v>1521</v>
      </c>
      <c r="C129" s="26">
        <v>348324.81</v>
      </c>
      <c r="D129" s="26"/>
      <c r="E129" s="26"/>
      <c r="F129" s="26"/>
      <c r="G129" s="26"/>
      <c r="H129" s="26"/>
      <c r="J129" s="26"/>
      <c r="K129" s="26"/>
      <c r="L129" s="26"/>
      <c r="R129" s="26"/>
      <c r="AO129" s="373">
        <v>201604</v>
      </c>
      <c r="AP129" s="374" t="s">
        <v>1524</v>
      </c>
      <c r="AQ129" s="374">
        <v>2179885</v>
      </c>
      <c r="BC129" s="26"/>
      <c r="BL129" s="357">
        <v>42856</v>
      </c>
      <c r="BM129" t="s">
        <v>717</v>
      </c>
      <c r="BN129" s="12">
        <v>3172.86</v>
      </c>
      <c r="BO129" s="12">
        <v>5296.55</v>
      </c>
      <c r="BP129" s="12">
        <v>2477.13</v>
      </c>
      <c r="BQ129" s="12">
        <v>49659.45</v>
      </c>
      <c r="BR129" s="12">
        <v>34090.400000000001</v>
      </c>
      <c r="BS129" s="12">
        <v>719.31</v>
      </c>
      <c r="BT129" s="12">
        <v>2708.86</v>
      </c>
      <c r="BU129" s="12">
        <f t="shared" si="84"/>
        <v>98124.56</v>
      </c>
      <c r="BV129" s="26">
        <v>201705</v>
      </c>
      <c r="BW129" t="s">
        <v>717</v>
      </c>
      <c r="BX129" s="12">
        <f t="shared" si="85"/>
        <v>3172.86</v>
      </c>
      <c r="BY129" s="12">
        <f t="shared" si="86"/>
        <v>7773.68</v>
      </c>
      <c r="BZ129" s="12">
        <f t="shared" si="87"/>
        <v>87178.02</v>
      </c>
      <c r="CA129" s="12">
        <f t="shared" si="88"/>
        <v>98124.56</v>
      </c>
      <c r="CC129" s="26">
        <v>201705</v>
      </c>
      <c r="CD129" s="372">
        <v>13798721.699999999</v>
      </c>
      <c r="CE129" s="372">
        <v>397313.82</v>
      </c>
      <c r="CF129" s="377">
        <v>6560280.9500000002</v>
      </c>
      <c r="CG129" s="377">
        <v>1521991.18</v>
      </c>
      <c r="CH129" s="372">
        <v>2478408.6800000002</v>
      </c>
      <c r="CI129" s="372">
        <v>1621122.55</v>
      </c>
      <c r="CJ129" s="372">
        <v>184770.77</v>
      </c>
      <c r="CK129" s="372">
        <v>1034833.77</v>
      </c>
      <c r="CL129">
        <f t="shared" si="89"/>
        <v>18.831229084091728</v>
      </c>
      <c r="CM129" s="26">
        <v>201705</v>
      </c>
      <c r="CN129" s="12">
        <f t="shared" si="66"/>
        <v>397313.82</v>
      </c>
      <c r="CO129" s="12">
        <f t="shared" si="90"/>
        <v>8082272.1299999999</v>
      </c>
      <c r="CP129" s="12">
        <f t="shared" si="91"/>
        <v>5319135.7699999996</v>
      </c>
      <c r="CQ129" s="12">
        <f t="shared" si="92"/>
        <v>13798721.719999999</v>
      </c>
      <c r="DM129" s="209"/>
      <c r="DN129" s="209"/>
      <c r="DO129" s="209"/>
      <c r="DP129" s="209"/>
      <c r="DQ129" s="209"/>
      <c r="DR129" s="209"/>
      <c r="DS129" s="209"/>
      <c r="DT129" s="209"/>
      <c r="DU129" s="209"/>
      <c r="DV129" s="209"/>
    </row>
    <row r="130" spans="1:126">
      <c r="A130" s="26">
        <v>201710</v>
      </c>
      <c r="B130" s="26" t="s">
        <v>1521</v>
      </c>
      <c r="C130" s="26">
        <v>392976.19</v>
      </c>
      <c r="D130" s="26"/>
      <c r="E130" s="26"/>
      <c r="F130" s="26"/>
      <c r="G130" s="26"/>
      <c r="H130" s="26"/>
      <c r="J130" s="26"/>
      <c r="K130" s="26"/>
      <c r="L130" s="26"/>
      <c r="R130" s="26"/>
      <c r="AO130" s="373">
        <v>201604</v>
      </c>
      <c r="AP130" s="374" t="s">
        <v>1525</v>
      </c>
      <c r="AQ130" s="374">
        <v>1509369</v>
      </c>
      <c r="BC130" s="26"/>
      <c r="BL130" s="357">
        <v>42887</v>
      </c>
      <c r="BM130" t="s">
        <v>717</v>
      </c>
      <c r="BN130" s="12">
        <v>8165.72</v>
      </c>
      <c r="BO130" s="12">
        <v>5467.59</v>
      </c>
      <c r="BP130" s="12">
        <v>2770.13</v>
      </c>
      <c r="BQ130" s="12">
        <v>48720.95</v>
      </c>
      <c r="BR130" s="12">
        <v>37888.9</v>
      </c>
      <c r="BS130" s="12">
        <v>863.77</v>
      </c>
      <c r="BT130" s="12">
        <v>2935.27</v>
      </c>
      <c r="BU130" s="12">
        <f t="shared" si="84"/>
        <v>106812.33000000002</v>
      </c>
      <c r="BV130" s="26">
        <v>201706</v>
      </c>
      <c r="BW130" t="s">
        <v>717</v>
      </c>
      <c r="BX130" s="12">
        <f t="shared" si="85"/>
        <v>8165.72</v>
      </c>
      <c r="BY130" s="12">
        <f t="shared" si="86"/>
        <v>8237.7200000000012</v>
      </c>
      <c r="BZ130" s="12">
        <f t="shared" si="87"/>
        <v>90408.890000000014</v>
      </c>
      <c r="CA130" s="12">
        <f t="shared" si="88"/>
        <v>106812.33000000002</v>
      </c>
      <c r="CC130" s="26">
        <v>201706</v>
      </c>
      <c r="CD130" s="372">
        <v>13907515</v>
      </c>
      <c r="CE130" s="372">
        <v>360624.5</v>
      </c>
      <c r="CF130" s="377">
        <v>6585131.5</v>
      </c>
      <c r="CG130" s="377">
        <v>1520104.32</v>
      </c>
      <c r="CH130" s="372">
        <v>2621867.27</v>
      </c>
      <c r="CI130" s="372">
        <v>1601860.68</v>
      </c>
      <c r="CJ130" s="372">
        <v>183625.23</v>
      </c>
      <c r="CK130" s="372">
        <v>1034301.5</v>
      </c>
      <c r="CL130">
        <f t="shared" si="89"/>
        <v>18.754597074758522</v>
      </c>
      <c r="CM130" s="26">
        <v>201706</v>
      </c>
      <c r="CN130" s="12">
        <f t="shared" si="66"/>
        <v>360624.5</v>
      </c>
      <c r="CO130" s="12">
        <f t="shared" si="90"/>
        <v>8105235.8200000003</v>
      </c>
      <c r="CP130" s="12">
        <f t="shared" si="91"/>
        <v>5441654.6800000006</v>
      </c>
      <c r="CQ130" s="12">
        <f t="shared" si="92"/>
        <v>13907515</v>
      </c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</row>
    <row r="131" spans="1:126">
      <c r="A131" s="26">
        <v>201711</v>
      </c>
      <c r="B131" s="26" t="s">
        <v>1521</v>
      </c>
      <c r="C131" s="26">
        <v>335290.43</v>
      </c>
      <c r="D131" s="26"/>
      <c r="E131" s="26"/>
      <c r="F131" s="26"/>
      <c r="G131" s="26"/>
      <c r="H131" s="26"/>
      <c r="J131" s="26"/>
      <c r="K131" s="26"/>
      <c r="L131" s="26"/>
      <c r="R131" s="26"/>
      <c r="AO131" s="373">
        <v>201604</v>
      </c>
      <c r="AP131" s="374" t="s">
        <v>1566</v>
      </c>
      <c r="AQ131" s="374">
        <v>227599</v>
      </c>
      <c r="BC131" s="26"/>
      <c r="BL131" s="357">
        <v>42917</v>
      </c>
      <c r="BM131" t="s">
        <v>717</v>
      </c>
      <c r="BN131" s="12">
        <v>3391.95</v>
      </c>
      <c r="BO131" s="12">
        <v>5351.52</v>
      </c>
      <c r="BP131" s="12">
        <v>2573.8000000000002</v>
      </c>
      <c r="BQ131" s="12">
        <v>50914.52</v>
      </c>
      <c r="BR131" s="12">
        <v>33624.379999999997</v>
      </c>
      <c r="BS131" s="12">
        <v>648.09</v>
      </c>
      <c r="BT131" s="12">
        <v>3273.23</v>
      </c>
      <c r="BU131" s="12">
        <f t="shared" si="84"/>
        <v>99777.489999999976</v>
      </c>
      <c r="BV131" s="26">
        <v>201707</v>
      </c>
      <c r="BW131" t="s">
        <v>717</v>
      </c>
      <c r="BX131" s="12">
        <f t="shared" si="85"/>
        <v>3391.95</v>
      </c>
      <c r="BY131" s="12">
        <f t="shared" si="86"/>
        <v>7925.3200000000006</v>
      </c>
      <c r="BZ131" s="12">
        <f t="shared" si="87"/>
        <v>88460.219999999987</v>
      </c>
      <c r="CA131" s="12">
        <f t="shared" si="88"/>
        <v>99777.489999999991</v>
      </c>
      <c r="CC131" s="26">
        <v>201707</v>
      </c>
      <c r="CD131" s="372">
        <v>14018434.5</v>
      </c>
      <c r="CE131" s="372">
        <v>262134.57</v>
      </c>
      <c r="CF131" s="377">
        <v>6607198.1900000004</v>
      </c>
      <c r="CG131" s="377">
        <v>1507032.81</v>
      </c>
      <c r="CH131" s="372">
        <v>2821890.33</v>
      </c>
      <c r="CI131" s="372">
        <v>1611689.67</v>
      </c>
      <c r="CJ131" s="372">
        <v>183861.19</v>
      </c>
      <c r="CK131" s="372">
        <v>1024627.71</v>
      </c>
      <c r="CL131">
        <f t="shared" si="89"/>
        <v>18.572712682199953</v>
      </c>
      <c r="CM131" s="26">
        <v>201707</v>
      </c>
      <c r="CN131" s="12">
        <f t="shared" si="66"/>
        <v>262134.57</v>
      </c>
      <c r="CO131" s="12">
        <f t="shared" si="90"/>
        <v>8114231</v>
      </c>
      <c r="CP131" s="12">
        <f t="shared" si="91"/>
        <v>5642068.9000000004</v>
      </c>
      <c r="CQ131" s="12">
        <f t="shared" si="92"/>
        <v>14018434.470000001</v>
      </c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</row>
    <row r="132" spans="1:126">
      <c r="A132" s="26">
        <v>201712</v>
      </c>
      <c r="B132" s="26" t="s">
        <v>1521</v>
      </c>
      <c r="C132" s="26">
        <v>312893.94</v>
      </c>
      <c r="D132" s="26"/>
      <c r="E132" s="26"/>
      <c r="F132" s="26"/>
      <c r="G132" s="26"/>
      <c r="H132" s="26"/>
      <c r="J132" s="26"/>
      <c r="K132" s="26"/>
      <c r="L132" s="26"/>
      <c r="R132" s="26"/>
      <c r="AO132" s="373">
        <v>201604</v>
      </c>
      <c r="AP132" s="374" t="s">
        <v>1567</v>
      </c>
      <c r="AQ132" s="374">
        <v>1027021</v>
      </c>
      <c r="BC132" s="26"/>
      <c r="BL132" s="357">
        <v>42948</v>
      </c>
      <c r="BM132" t="s">
        <v>717</v>
      </c>
      <c r="BN132" s="12">
        <v>2155.2199999999998</v>
      </c>
      <c r="BO132" s="12">
        <v>4268.45</v>
      </c>
      <c r="BP132" s="12">
        <v>2118.31</v>
      </c>
      <c r="BQ132" s="12">
        <v>45568.22</v>
      </c>
      <c r="BR132" s="12">
        <v>27465</v>
      </c>
      <c r="BS132" s="12">
        <v>490.31</v>
      </c>
      <c r="BT132" s="12">
        <v>3287.45</v>
      </c>
      <c r="BU132" s="12">
        <f t="shared" si="84"/>
        <v>85352.959999999992</v>
      </c>
      <c r="BV132" s="26">
        <v>201708</v>
      </c>
      <c r="BW132" t="s">
        <v>717</v>
      </c>
      <c r="BX132" s="12">
        <f t="shared" si="85"/>
        <v>2155.2199999999998</v>
      </c>
      <c r="BY132" s="12">
        <f t="shared" si="86"/>
        <v>6386.76</v>
      </c>
      <c r="BZ132" s="12">
        <f t="shared" si="87"/>
        <v>76810.98</v>
      </c>
      <c r="CA132" s="12">
        <f t="shared" si="88"/>
        <v>85352.959999999992</v>
      </c>
      <c r="CC132" s="26">
        <v>201708</v>
      </c>
      <c r="CD132" s="372">
        <v>13876072</v>
      </c>
      <c r="CE132" s="372">
        <v>246582.86</v>
      </c>
      <c r="CF132" s="377">
        <v>6609682.1799999997</v>
      </c>
      <c r="CG132" s="377">
        <v>1500426.68</v>
      </c>
      <c r="CH132" s="372">
        <v>2797915.45</v>
      </c>
      <c r="CI132" s="372">
        <v>1535033.68</v>
      </c>
      <c r="CJ132" s="372">
        <v>182125.64</v>
      </c>
      <c r="CK132" s="372">
        <v>1004305.5</v>
      </c>
      <c r="CL132">
        <f t="shared" si="89"/>
        <v>18.500697165734469</v>
      </c>
      <c r="CM132" s="26">
        <v>201708</v>
      </c>
      <c r="CN132" s="12">
        <f t="shared" si="66"/>
        <v>246582.86</v>
      </c>
      <c r="CO132" s="12">
        <f t="shared" si="90"/>
        <v>8110108.8599999994</v>
      </c>
      <c r="CP132" s="12">
        <f t="shared" si="91"/>
        <v>5519380.2699999996</v>
      </c>
      <c r="CQ132" s="12">
        <f t="shared" si="92"/>
        <v>13876071.989999998</v>
      </c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</row>
    <row r="133" spans="1:126">
      <c r="A133" s="26">
        <v>201801</v>
      </c>
      <c r="B133" s="26" t="s">
        <v>1521</v>
      </c>
      <c r="C133" s="26">
        <v>301614.95</v>
      </c>
      <c r="D133" s="26"/>
      <c r="E133" s="26"/>
      <c r="F133" s="26"/>
      <c r="G133" s="26"/>
      <c r="H133" s="26"/>
      <c r="J133" s="26"/>
      <c r="K133" s="26"/>
      <c r="L133" s="26"/>
      <c r="R133" s="26"/>
      <c r="AO133" s="373">
        <v>201605</v>
      </c>
      <c r="AP133" s="374" t="s">
        <v>1520</v>
      </c>
      <c r="AQ133" s="374">
        <v>13121365</v>
      </c>
      <c r="BC133" s="26"/>
      <c r="BL133" s="357">
        <v>42979</v>
      </c>
      <c r="BM133" t="s">
        <v>717</v>
      </c>
      <c r="BN133" s="12">
        <v>2804.19</v>
      </c>
      <c r="BO133" s="12">
        <v>4502.95</v>
      </c>
      <c r="BP133" s="12">
        <v>2338</v>
      </c>
      <c r="BQ133" s="12">
        <v>53758.47</v>
      </c>
      <c r="BR133" s="12">
        <v>33965.279999999999</v>
      </c>
      <c r="BS133" s="12">
        <v>713.33</v>
      </c>
      <c r="BT133" s="12">
        <v>3172.66</v>
      </c>
      <c r="BU133" s="12">
        <f t="shared" si="84"/>
        <v>101254.88</v>
      </c>
      <c r="BV133" s="26">
        <v>201709</v>
      </c>
      <c r="BW133" t="s">
        <v>717</v>
      </c>
      <c r="BX133" s="12">
        <f t="shared" si="85"/>
        <v>2804.19</v>
      </c>
      <c r="BY133" s="12">
        <f t="shared" si="86"/>
        <v>6840.95</v>
      </c>
      <c r="BZ133" s="12">
        <f t="shared" si="87"/>
        <v>91609.74</v>
      </c>
      <c r="CA133" s="12">
        <f t="shared" si="88"/>
        <v>101254.88</v>
      </c>
      <c r="CC133" s="26">
        <v>201709</v>
      </c>
      <c r="CD133" s="372">
        <v>13879423.800000001</v>
      </c>
      <c r="CE133" s="372">
        <v>348324.81</v>
      </c>
      <c r="CF133" s="377">
        <v>6632528.5199999996</v>
      </c>
      <c r="CG133" s="377">
        <v>1514405.38</v>
      </c>
      <c r="CH133" s="372">
        <v>2708393.52</v>
      </c>
      <c r="CI133" s="372">
        <v>1500204.52</v>
      </c>
      <c r="CJ133" s="372">
        <v>180177.43</v>
      </c>
      <c r="CK133" s="372">
        <v>995389.57</v>
      </c>
      <c r="CL133">
        <f t="shared" si="89"/>
        <v>18.588654315705199</v>
      </c>
      <c r="CM133" s="26">
        <v>201709</v>
      </c>
      <c r="CN133" s="12">
        <f t="shared" si="66"/>
        <v>348324.81</v>
      </c>
      <c r="CO133" s="12">
        <f t="shared" si="90"/>
        <v>8146933.8999999994</v>
      </c>
      <c r="CP133" s="12">
        <f t="shared" si="91"/>
        <v>5384165.04</v>
      </c>
      <c r="CQ133" s="12">
        <f t="shared" si="92"/>
        <v>13879423.75</v>
      </c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</row>
    <row r="134" spans="1:126">
      <c r="A134" s="26">
        <v>201802</v>
      </c>
      <c r="B134" s="26" t="s">
        <v>1521</v>
      </c>
      <c r="C134" s="26">
        <v>316587.59999999998</v>
      </c>
      <c r="D134" s="26"/>
      <c r="E134" s="26"/>
      <c r="F134" s="26"/>
      <c r="G134" s="26"/>
      <c r="H134" s="26"/>
      <c r="J134" s="26"/>
      <c r="K134" s="26"/>
      <c r="L134" s="26"/>
      <c r="R134" s="26"/>
      <c r="AO134" s="373">
        <v>201605</v>
      </c>
      <c r="AP134" s="374" t="s">
        <v>1522</v>
      </c>
      <c r="AQ134" s="374">
        <v>6326215</v>
      </c>
      <c r="BC134" s="26"/>
      <c r="BL134" s="357">
        <v>43009</v>
      </c>
      <c r="BM134" t="s">
        <v>717</v>
      </c>
      <c r="BN134" s="12">
        <v>5457.33</v>
      </c>
      <c r="BO134" s="12">
        <v>6925.24</v>
      </c>
      <c r="BP134" s="12">
        <v>3117.9</v>
      </c>
      <c r="BQ134" s="12">
        <v>59928.09</v>
      </c>
      <c r="BR134" s="12">
        <v>35762.519999999997</v>
      </c>
      <c r="BS134" s="12">
        <v>712.71</v>
      </c>
      <c r="BT134" s="12">
        <v>2525.61</v>
      </c>
      <c r="BU134" s="12">
        <f t="shared" si="84"/>
        <v>114429.4</v>
      </c>
      <c r="BV134" s="26">
        <v>201710</v>
      </c>
      <c r="BW134" t="s">
        <v>717</v>
      </c>
      <c r="BX134" s="12">
        <f t="shared" si="85"/>
        <v>5457.33</v>
      </c>
      <c r="BY134" s="12">
        <f t="shared" si="86"/>
        <v>10043.14</v>
      </c>
      <c r="BZ134" s="12">
        <f t="shared" si="87"/>
        <v>98928.93</v>
      </c>
      <c r="CA134" s="12">
        <f t="shared" si="88"/>
        <v>114429.4</v>
      </c>
      <c r="CC134" s="26">
        <v>201710</v>
      </c>
      <c r="CD134" s="372">
        <v>13968939</v>
      </c>
      <c r="CE134" s="372">
        <v>392976.19</v>
      </c>
      <c r="CF134" s="377">
        <v>6656528.4800000004</v>
      </c>
      <c r="CG134" s="377">
        <v>1532105.52</v>
      </c>
      <c r="CH134" s="372">
        <v>2618341.52</v>
      </c>
      <c r="CI134" s="372">
        <v>1570323.14</v>
      </c>
      <c r="CJ134" s="372">
        <v>178883.81</v>
      </c>
      <c r="CK134" s="372">
        <v>1019780.29</v>
      </c>
      <c r="CL134">
        <f t="shared" si="89"/>
        <v>18.710147748696549</v>
      </c>
      <c r="CM134" s="26">
        <v>201710</v>
      </c>
      <c r="CN134" s="12">
        <f t="shared" si="66"/>
        <v>392976.19</v>
      </c>
      <c r="CO134" s="12">
        <f t="shared" si="90"/>
        <v>8188634</v>
      </c>
      <c r="CP134" s="12">
        <f t="shared" si="91"/>
        <v>5387328.7599999998</v>
      </c>
      <c r="CQ134" s="12">
        <f t="shared" si="92"/>
        <v>13968938.949999999</v>
      </c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</row>
    <row r="135" spans="1:126">
      <c r="A135" s="26">
        <v>201803</v>
      </c>
      <c r="B135" s="26" t="s">
        <v>1521</v>
      </c>
      <c r="C135" s="26">
        <v>349970.55</v>
      </c>
      <c r="D135" s="26"/>
      <c r="E135" s="26"/>
      <c r="F135" s="26"/>
      <c r="G135" s="26"/>
      <c r="H135" s="26"/>
      <c r="J135" s="26"/>
      <c r="K135" s="26"/>
      <c r="L135" s="26"/>
      <c r="R135" s="26"/>
      <c r="AO135" s="373">
        <v>201605</v>
      </c>
      <c r="AP135" s="374" t="s">
        <v>1523</v>
      </c>
      <c r="AQ135" s="374">
        <v>1449770</v>
      </c>
      <c r="BC135" s="26"/>
      <c r="BL135" s="357">
        <v>43040</v>
      </c>
      <c r="BM135" t="s">
        <v>717</v>
      </c>
      <c r="BN135" s="12">
        <v>4630.33</v>
      </c>
      <c r="BO135" s="12">
        <v>4959.05</v>
      </c>
      <c r="BP135" s="12">
        <v>2247.66</v>
      </c>
      <c r="BQ135" s="12">
        <v>45063</v>
      </c>
      <c r="BR135" s="12">
        <v>26198.33</v>
      </c>
      <c r="BS135" s="12">
        <v>611.41999999999996</v>
      </c>
      <c r="BT135" s="12">
        <v>1906.57</v>
      </c>
      <c r="BU135" s="12">
        <f t="shared" si="84"/>
        <v>85616.36</v>
      </c>
      <c r="BV135" s="26">
        <v>201711</v>
      </c>
      <c r="BW135" t="s">
        <v>717</v>
      </c>
      <c r="BX135" s="12">
        <f t="shared" si="85"/>
        <v>4630.33</v>
      </c>
      <c r="BY135" s="12">
        <f t="shared" si="86"/>
        <v>7206.71</v>
      </c>
      <c r="BZ135" s="12">
        <f t="shared" si="87"/>
        <v>73779.320000000007</v>
      </c>
      <c r="CA135" s="12">
        <f t="shared" si="88"/>
        <v>85616.360000000015</v>
      </c>
      <c r="CC135" s="26">
        <v>201711</v>
      </c>
      <c r="CD135" s="372">
        <v>13953087.5</v>
      </c>
      <c r="CE135" s="372">
        <v>335290.43</v>
      </c>
      <c r="CF135" s="377">
        <v>6679288.9000000004</v>
      </c>
      <c r="CG135" s="377">
        <v>1542043.9</v>
      </c>
      <c r="CH135" s="372">
        <v>2594249.71</v>
      </c>
      <c r="CI135" s="372">
        <v>1596565.29</v>
      </c>
      <c r="CJ135" s="372">
        <v>178157.05</v>
      </c>
      <c r="CK135" s="372">
        <v>1027492.24</v>
      </c>
      <c r="CL135">
        <f t="shared" si="89"/>
        <v>18.75661693198942</v>
      </c>
      <c r="CM135" s="26">
        <v>201711</v>
      </c>
      <c r="CN135" s="12">
        <f t="shared" si="66"/>
        <v>335290.43</v>
      </c>
      <c r="CO135" s="12">
        <f t="shared" si="90"/>
        <v>8221332.8000000007</v>
      </c>
      <c r="CP135" s="12">
        <f t="shared" si="91"/>
        <v>5396464.29</v>
      </c>
      <c r="CQ135" s="12">
        <f t="shared" si="92"/>
        <v>13953087.52</v>
      </c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</row>
    <row r="136" spans="1:126">
      <c r="A136" s="26">
        <v>201804</v>
      </c>
      <c r="B136" s="26" t="s">
        <v>1521</v>
      </c>
      <c r="C136" s="26">
        <v>391683.71</v>
      </c>
      <c r="D136" s="26"/>
      <c r="E136" s="26"/>
      <c r="F136" s="26"/>
      <c r="G136" s="26"/>
      <c r="H136" s="26"/>
      <c r="J136" s="26"/>
      <c r="K136" s="26"/>
      <c r="L136" s="26"/>
      <c r="R136" s="26"/>
      <c r="AO136" s="373">
        <v>201605</v>
      </c>
      <c r="AP136" s="374" t="s">
        <v>1521</v>
      </c>
      <c r="AQ136" s="374">
        <v>368163</v>
      </c>
      <c r="BC136" s="26"/>
      <c r="BL136" s="357">
        <v>43070</v>
      </c>
      <c r="BM136" t="s">
        <v>717</v>
      </c>
      <c r="BN136" s="12">
        <v>3415.05</v>
      </c>
      <c r="BO136" s="12">
        <v>4638.28</v>
      </c>
      <c r="BP136" s="12">
        <v>2061.11</v>
      </c>
      <c r="BQ136" s="12">
        <v>53237.88</v>
      </c>
      <c r="BR136" s="12">
        <v>29925.11</v>
      </c>
      <c r="BS136" s="12">
        <v>761.16</v>
      </c>
      <c r="BT136" s="12">
        <v>1971.05</v>
      </c>
      <c r="BU136" s="12">
        <f t="shared" si="84"/>
        <v>96009.64</v>
      </c>
      <c r="BV136" s="26">
        <v>201712</v>
      </c>
      <c r="BW136" t="s">
        <v>717</v>
      </c>
      <c r="BX136" s="12">
        <f t="shared" si="85"/>
        <v>3415.05</v>
      </c>
      <c r="BY136" s="12">
        <f t="shared" si="86"/>
        <v>6699.3899999999994</v>
      </c>
      <c r="BZ136" s="12">
        <f t="shared" si="87"/>
        <v>85895.2</v>
      </c>
      <c r="CA136" s="12">
        <f t="shared" si="88"/>
        <v>96009.64</v>
      </c>
      <c r="CC136" s="26">
        <v>201712</v>
      </c>
      <c r="CD136" s="372">
        <v>13969394.9</v>
      </c>
      <c r="CE136" s="372">
        <v>312893.94</v>
      </c>
      <c r="CF136" s="377">
        <v>6700282.8300000001</v>
      </c>
      <c r="CG136" s="377">
        <v>1546416.44</v>
      </c>
      <c r="CH136" s="372">
        <v>2574348</v>
      </c>
      <c r="CI136" s="372">
        <v>1630217.33</v>
      </c>
      <c r="CJ136" s="372">
        <v>175987.17</v>
      </c>
      <c r="CK136" s="372">
        <v>1029249.17</v>
      </c>
      <c r="CL136">
        <f t="shared" si="89"/>
        <v>18.751944133886187</v>
      </c>
      <c r="CM136" s="26">
        <v>201712</v>
      </c>
      <c r="CN136" s="12">
        <f t="shared" si="66"/>
        <v>312893.94</v>
      </c>
      <c r="CO136" s="12">
        <f t="shared" si="90"/>
        <v>8246699.2699999996</v>
      </c>
      <c r="CP136" s="12">
        <f t="shared" si="91"/>
        <v>5409801.6699999999</v>
      </c>
      <c r="CQ136" s="12">
        <f t="shared" si="92"/>
        <v>13969394.879999999</v>
      </c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</row>
    <row r="137" spans="1:126">
      <c r="A137" s="26">
        <v>201805</v>
      </c>
      <c r="B137" s="26" t="s">
        <v>1521</v>
      </c>
      <c r="C137" s="26">
        <v>425467.82</v>
      </c>
      <c r="D137" s="26"/>
      <c r="E137" s="26"/>
      <c r="F137" s="26"/>
      <c r="G137" s="26"/>
      <c r="H137" s="26"/>
      <c r="J137" s="26"/>
      <c r="K137" s="26"/>
      <c r="L137" s="26"/>
      <c r="R137" s="26"/>
      <c r="AO137" s="373">
        <v>201605</v>
      </c>
      <c r="AP137" s="374" t="s">
        <v>1524</v>
      </c>
      <c r="AQ137" s="374">
        <v>2242096</v>
      </c>
      <c r="BC137" s="26"/>
      <c r="BL137" s="357">
        <v>43101</v>
      </c>
      <c r="BM137" t="s">
        <v>717</v>
      </c>
      <c r="BN137" s="12">
        <v>3109.27</v>
      </c>
      <c r="BO137" s="12">
        <v>7644.86</v>
      </c>
      <c r="BP137" s="12">
        <v>3065.4</v>
      </c>
      <c r="BQ137" s="12">
        <v>47658.5</v>
      </c>
      <c r="BR137" s="12">
        <v>28984.86</v>
      </c>
      <c r="BS137" s="12">
        <v>607.59</v>
      </c>
      <c r="BT137" s="12">
        <v>2148.7199999999998</v>
      </c>
      <c r="BU137" s="12">
        <f t="shared" si="84"/>
        <v>93219.199999999997</v>
      </c>
      <c r="BV137" s="26">
        <v>201801</v>
      </c>
      <c r="BW137" t="s">
        <v>717</v>
      </c>
      <c r="BX137" s="12">
        <f t="shared" si="85"/>
        <v>3109.27</v>
      </c>
      <c r="BY137" s="12">
        <f t="shared" si="86"/>
        <v>10710.26</v>
      </c>
      <c r="BZ137" s="12">
        <f t="shared" si="87"/>
        <v>79399.67</v>
      </c>
      <c r="CA137" s="12">
        <f t="shared" si="88"/>
        <v>93219.199999999997</v>
      </c>
      <c r="CC137" s="26">
        <v>201801</v>
      </c>
      <c r="CD137" s="372">
        <v>13807621.6</v>
      </c>
      <c r="CE137" s="372">
        <v>301614.95</v>
      </c>
      <c r="CF137" s="377">
        <v>6716686.8200000003</v>
      </c>
      <c r="CG137" s="377">
        <v>1548250.95</v>
      </c>
      <c r="CH137" s="372">
        <v>2490990.23</v>
      </c>
      <c r="CI137" s="372">
        <v>1551890</v>
      </c>
      <c r="CJ137" s="372">
        <v>174575.05</v>
      </c>
      <c r="CK137" s="372">
        <v>1023613.64</v>
      </c>
      <c r="CL137">
        <f t="shared" si="89"/>
        <v>18.732759920102822</v>
      </c>
      <c r="CM137" s="26">
        <v>201801</v>
      </c>
      <c r="CN137" s="12">
        <f t="shared" ref="CN137:CN200" si="97">+CE137</f>
        <v>301614.95</v>
      </c>
      <c r="CO137" s="12">
        <f t="shared" si="90"/>
        <v>8264937.7700000005</v>
      </c>
      <c r="CP137" s="12">
        <f t="shared" si="91"/>
        <v>5241068.92</v>
      </c>
      <c r="CQ137" s="12">
        <f t="shared" si="92"/>
        <v>13807621.640000001</v>
      </c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</row>
    <row r="138" spans="1:126">
      <c r="A138" s="26">
        <v>201806</v>
      </c>
      <c r="B138" s="26" t="s">
        <v>1521</v>
      </c>
      <c r="C138" s="26">
        <v>391894.05</v>
      </c>
      <c r="D138" s="26"/>
      <c r="E138" s="26"/>
      <c r="F138" s="26"/>
      <c r="G138" s="26"/>
      <c r="H138" s="26"/>
      <c r="J138" s="26"/>
      <c r="K138" s="26"/>
      <c r="L138" s="26"/>
      <c r="R138" s="26"/>
      <c r="AO138" s="373">
        <v>201605</v>
      </c>
      <c r="AP138" s="374" t="s">
        <v>1525</v>
      </c>
      <c r="AQ138" s="374">
        <v>1492469</v>
      </c>
      <c r="BC138" s="26"/>
      <c r="BL138" s="357">
        <v>43132</v>
      </c>
      <c r="BM138" t="s">
        <v>717</v>
      </c>
      <c r="BN138" s="12">
        <v>2211.75</v>
      </c>
      <c r="BO138" s="12">
        <v>5645.85</v>
      </c>
      <c r="BP138" s="12">
        <v>2458.5</v>
      </c>
      <c r="BQ138" s="12">
        <v>40317.199999999997</v>
      </c>
      <c r="BR138" s="12">
        <v>23349.1</v>
      </c>
      <c r="BS138" s="12">
        <v>517.5</v>
      </c>
      <c r="BT138" s="12">
        <v>2712.9</v>
      </c>
      <c r="BU138" s="12">
        <f t="shared" ref="BU138:BU191" si="98">+SUM(BN138:BT138)</f>
        <v>77212.799999999988</v>
      </c>
      <c r="BV138" s="26">
        <v>201802</v>
      </c>
      <c r="BW138" t="s">
        <v>717</v>
      </c>
      <c r="BX138" s="12">
        <f t="shared" ref="BX138:BX201" si="99">+BN138</f>
        <v>2211.75</v>
      </c>
      <c r="BY138" s="12">
        <f t="shared" ref="BY138:BY201" si="100">+BO138+BP138</f>
        <v>8104.35</v>
      </c>
      <c r="BZ138" s="12">
        <f t="shared" ref="BZ138:BZ201" si="101">+BQ138+BR138+BS138+BT138</f>
        <v>66896.7</v>
      </c>
      <c r="CA138" s="12">
        <f t="shared" ref="CA138:CA201" si="102">+BX138+BY138+BZ138</f>
        <v>77212.800000000003</v>
      </c>
      <c r="CC138" s="26">
        <v>201802</v>
      </c>
      <c r="CD138" s="372">
        <v>13895134.800000001</v>
      </c>
      <c r="CE138" s="372">
        <v>316587.59999999998</v>
      </c>
      <c r="CF138" s="377">
        <v>6740647.3499999996</v>
      </c>
      <c r="CG138" s="377">
        <v>1556382.05</v>
      </c>
      <c r="CH138" s="372">
        <v>2513026.25</v>
      </c>
      <c r="CI138" s="372">
        <v>1560531.3</v>
      </c>
      <c r="CJ138" s="372">
        <v>176434.9</v>
      </c>
      <c r="CK138" s="372">
        <v>1031525.3</v>
      </c>
      <c r="CL138">
        <f t="shared" ref="CL138:CL201" si="103">+CG138/(CG138+CF138)*100</f>
        <v>18.758304628883202</v>
      </c>
      <c r="CM138" s="26">
        <v>201802</v>
      </c>
      <c r="CN138" s="12">
        <f t="shared" si="97"/>
        <v>316587.59999999998</v>
      </c>
      <c r="CO138" s="12">
        <f t="shared" ref="CO138:CO201" si="104">+CF138+CG138</f>
        <v>8297029.3999999994</v>
      </c>
      <c r="CP138" s="12">
        <f t="shared" ref="CP138:CP201" si="105">+CH138+CI138+CJ138+CK138</f>
        <v>5281517.75</v>
      </c>
      <c r="CQ138" s="12">
        <f t="shared" ref="CQ138:CQ201" si="106">+CN138+CO138+CP138</f>
        <v>13895134.75</v>
      </c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</row>
    <row r="139" spans="1:126">
      <c r="A139" s="26">
        <v>201807</v>
      </c>
      <c r="B139" s="26" t="s">
        <v>1521</v>
      </c>
      <c r="C139" s="26">
        <v>284587.05</v>
      </c>
      <c r="D139" s="26"/>
      <c r="E139" s="26"/>
      <c r="F139" s="26"/>
      <c r="G139" s="26"/>
      <c r="H139" s="26"/>
      <c r="J139" s="26"/>
      <c r="K139" s="26"/>
      <c r="L139" s="26"/>
      <c r="R139" s="26"/>
      <c r="AO139" s="373">
        <v>201605</v>
      </c>
      <c r="AP139" s="374" t="s">
        <v>1566</v>
      </c>
      <c r="AQ139" s="374">
        <v>221759</v>
      </c>
      <c r="BC139" s="26"/>
      <c r="BL139" s="357">
        <v>43160</v>
      </c>
      <c r="BM139" t="s">
        <v>717</v>
      </c>
      <c r="BN139" s="12">
        <v>2478.1</v>
      </c>
      <c r="BO139" s="12">
        <v>5018.3500000000004</v>
      </c>
      <c r="BP139" s="12">
        <v>2262.1</v>
      </c>
      <c r="BQ139" s="12">
        <v>42083.1</v>
      </c>
      <c r="BR139" s="12">
        <v>24439.9</v>
      </c>
      <c r="BS139" s="12">
        <v>525.85</v>
      </c>
      <c r="BT139" s="12">
        <v>1782.6</v>
      </c>
      <c r="BU139" s="12">
        <f t="shared" si="98"/>
        <v>78590.000000000015</v>
      </c>
      <c r="BV139" s="26">
        <v>201803</v>
      </c>
      <c r="BW139" t="s">
        <v>717</v>
      </c>
      <c r="BX139" s="12">
        <f t="shared" si="99"/>
        <v>2478.1</v>
      </c>
      <c r="BY139" s="12">
        <f t="shared" si="100"/>
        <v>7280.4500000000007</v>
      </c>
      <c r="BZ139" s="12">
        <f t="shared" si="101"/>
        <v>68831.450000000012</v>
      </c>
      <c r="CA139" s="12">
        <f t="shared" si="102"/>
        <v>78590.000000000015</v>
      </c>
      <c r="CC139" s="26">
        <v>201803</v>
      </c>
      <c r="CD139" s="372">
        <v>14023549</v>
      </c>
      <c r="CE139" s="372">
        <v>349970.55</v>
      </c>
      <c r="CF139" s="377">
        <v>6772035.9000000004</v>
      </c>
      <c r="CG139" s="377">
        <v>1568022.9</v>
      </c>
      <c r="CH139" s="372">
        <v>2537230.5</v>
      </c>
      <c r="CI139" s="372">
        <v>1581381.75</v>
      </c>
      <c r="CJ139" s="372">
        <v>175719.6</v>
      </c>
      <c r="CK139" s="372">
        <v>1039187.75</v>
      </c>
      <c r="CL139">
        <f t="shared" si="103"/>
        <v>18.801101258422779</v>
      </c>
      <c r="CM139" s="26">
        <v>201803</v>
      </c>
      <c r="CN139" s="12">
        <f t="shared" si="97"/>
        <v>349970.55</v>
      </c>
      <c r="CO139" s="12">
        <f t="shared" si="104"/>
        <v>8340058.8000000007</v>
      </c>
      <c r="CP139" s="12">
        <f t="shared" si="105"/>
        <v>5333519.5999999996</v>
      </c>
      <c r="CQ139" s="12">
        <f t="shared" si="106"/>
        <v>14023548.950000001</v>
      </c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</row>
    <row r="140" spans="1:126">
      <c r="A140" s="26">
        <v>201808</v>
      </c>
      <c r="B140" s="26" t="s">
        <v>1521</v>
      </c>
      <c r="C140" s="26">
        <v>266979.09000000003</v>
      </c>
      <c r="D140" s="26"/>
      <c r="E140" s="26"/>
      <c r="F140" s="26"/>
      <c r="G140" s="26"/>
      <c r="H140" s="26"/>
      <c r="J140" s="26"/>
      <c r="K140" s="26"/>
      <c r="L140" s="26"/>
      <c r="R140" s="26"/>
      <c r="AO140" s="373">
        <v>201605</v>
      </c>
      <c r="AP140" s="374" t="s">
        <v>1567</v>
      </c>
      <c r="AQ140" s="374">
        <v>1020893</v>
      </c>
      <c r="BC140" s="26"/>
      <c r="BL140" s="357">
        <v>43191</v>
      </c>
      <c r="BM140" t="s">
        <v>717</v>
      </c>
      <c r="BN140" s="12">
        <v>3075.66</v>
      </c>
      <c r="BO140" s="12">
        <v>6877.19</v>
      </c>
      <c r="BP140" s="12">
        <v>2829.52</v>
      </c>
      <c r="BQ140" s="12">
        <v>49613.42</v>
      </c>
      <c r="BR140" s="12">
        <v>30201.09</v>
      </c>
      <c r="BS140" s="12">
        <v>627.38</v>
      </c>
      <c r="BT140" s="12">
        <v>2086.9499999999998</v>
      </c>
      <c r="BU140" s="12">
        <f t="shared" si="98"/>
        <v>95311.209999999992</v>
      </c>
      <c r="BV140" s="26">
        <v>201804</v>
      </c>
      <c r="BW140" t="s">
        <v>717</v>
      </c>
      <c r="BX140" s="12">
        <f t="shared" si="99"/>
        <v>3075.66</v>
      </c>
      <c r="BY140" s="12">
        <f t="shared" si="100"/>
        <v>9706.7099999999991</v>
      </c>
      <c r="BZ140" s="12">
        <f t="shared" si="101"/>
        <v>82528.84</v>
      </c>
      <c r="CA140" s="12">
        <f t="shared" si="102"/>
        <v>95311.209999999992</v>
      </c>
      <c r="CC140" s="26">
        <v>201804</v>
      </c>
      <c r="CD140" s="372">
        <v>14162838.300000001</v>
      </c>
      <c r="CE140" s="372">
        <v>391683.71</v>
      </c>
      <c r="CF140" s="377">
        <v>6801613.1900000004</v>
      </c>
      <c r="CG140" s="377">
        <v>1580118.29</v>
      </c>
      <c r="CH140" s="372">
        <v>2571245.5699999998</v>
      </c>
      <c r="CI140" s="372">
        <v>1602436.67</v>
      </c>
      <c r="CJ140" s="372">
        <v>173237.62</v>
      </c>
      <c r="CK140" s="372">
        <v>1042503.29</v>
      </c>
      <c r="CL140">
        <f t="shared" si="103"/>
        <v>18.851931653625343</v>
      </c>
      <c r="CM140" s="26">
        <v>201804</v>
      </c>
      <c r="CN140" s="12">
        <f t="shared" si="97"/>
        <v>391683.71</v>
      </c>
      <c r="CO140" s="12">
        <f t="shared" si="104"/>
        <v>8381731.4800000004</v>
      </c>
      <c r="CP140" s="12">
        <f t="shared" si="105"/>
        <v>5389423.1499999994</v>
      </c>
      <c r="CQ140" s="12">
        <f t="shared" si="106"/>
        <v>14162838.34</v>
      </c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</row>
    <row r="141" spans="1:126">
      <c r="A141" s="26">
        <v>201809</v>
      </c>
      <c r="B141" s="26" t="s">
        <v>1521</v>
      </c>
      <c r="C141" s="26">
        <v>376571.25</v>
      </c>
      <c r="D141" s="26"/>
      <c r="E141" s="26"/>
      <c r="F141" s="26"/>
      <c r="G141" s="26"/>
      <c r="H141" s="26"/>
      <c r="J141" s="26"/>
      <c r="K141" s="26"/>
      <c r="L141" s="26"/>
      <c r="R141" s="26"/>
      <c r="AO141" s="373">
        <v>201606</v>
      </c>
      <c r="AP141" s="374" t="s">
        <v>1520</v>
      </c>
      <c r="AQ141" s="374">
        <v>13120330</v>
      </c>
      <c r="BC141" s="26"/>
      <c r="BL141" s="357">
        <v>43221</v>
      </c>
      <c r="BM141" t="s">
        <v>717</v>
      </c>
      <c r="BN141" s="12">
        <v>3229.77</v>
      </c>
      <c r="BO141" s="12">
        <v>5582.77</v>
      </c>
      <c r="BP141" s="12">
        <v>2497.7199999999998</v>
      </c>
      <c r="BQ141" s="12">
        <v>47258.31</v>
      </c>
      <c r="BR141" s="12">
        <v>32132.22</v>
      </c>
      <c r="BS141" s="12">
        <v>660.86</v>
      </c>
      <c r="BT141" s="12">
        <v>1887.9</v>
      </c>
      <c r="BU141" s="12">
        <f t="shared" si="98"/>
        <v>93249.55</v>
      </c>
      <c r="BV141" s="26">
        <v>201805</v>
      </c>
      <c r="BW141" t="s">
        <v>717</v>
      </c>
      <c r="BX141" s="12">
        <f t="shared" si="99"/>
        <v>3229.77</v>
      </c>
      <c r="BY141" s="12">
        <f t="shared" si="100"/>
        <v>8080.49</v>
      </c>
      <c r="BZ141" s="12">
        <f t="shared" si="101"/>
        <v>81939.289999999994</v>
      </c>
      <c r="CA141" s="12">
        <f t="shared" si="102"/>
        <v>93249.549999999988</v>
      </c>
      <c r="CC141" s="26">
        <v>201805</v>
      </c>
      <c r="CD141" s="372">
        <v>14357691.800000001</v>
      </c>
      <c r="CE141" s="372">
        <v>425467.82</v>
      </c>
      <c r="CF141" s="377">
        <v>6835683.4500000002</v>
      </c>
      <c r="CG141" s="377">
        <v>1590362.59</v>
      </c>
      <c r="CH141" s="372">
        <v>2651555.64</v>
      </c>
      <c r="CI141" s="372">
        <v>1638903.27</v>
      </c>
      <c r="CJ141" s="372">
        <v>171037.91</v>
      </c>
      <c r="CK141" s="372">
        <v>1044681.14</v>
      </c>
      <c r="CL141">
        <f t="shared" si="103"/>
        <v>18.874363876606587</v>
      </c>
      <c r="CM141" s="26">
        <v>201805</v>
      </c>
      <c r="CN141" s="12">
        <f t="shared" si="97"/>
        <v>425467.82</v>
      </c>
      <c r="CO141" s="12">
        <f t="shared" si="104"/>
        <v>8426046.040000001</v>
      </c>
      <c r="CP141" s="12">
        <f t="shared" si="105"/>
        <v>5506177.96</v>
      </c>
      <c r="CQ141" s="12">
        <f t="shared" si="106"/>
        <v>14357691.82</v>
      </c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</row>
    <row r="142" spans="1:126">
      <c r="A142" s="26">
        <v>201810</v>
      </c>
      <c r="B142" s="26" t="s">
        <v>1521</v>
      </c>
      <c r="C142" s="26">
        <v>423333.64</v>
      </c>
      <c r="D142" s="26"/>
      <c r="E142" s="26"/>
      <c r="F142" s="26"/>
      <c r="G142" s="26"/>
      <c r="H142" s="26"/>
      <c r="J142" s="26"/>
      <c r="K142" s="26"/>
      <c r="L142" s="26"/>
      <c r="R142" s="26"/>
      <c r="AO142" s="373">
        <v>201606</v>
      </c>
      <c r="AP142" s="374" t="s">
        <v>1522</v>
      </c>
      <c r="AQ142" s="374">
        <v>6340327</v>
      </c>
      <c r="BC142" s="26"/>
      <c r="BL142" s="357">
        <v>43252</v>
      </c>
      <c r="BM142" t="s">
        <v>717</v>
      </c>
      <c r="BN142" s="12">
        <v>7799.8</v>
      </c>
      <c r="BO142" s="12">
        <v>5364.1</v>
      </c>
      <c r="BP142" s="12">
        <v>2671.9</v>
      </c>
      <c r="BQ142" s="12">
        <v>48347.9</v>
      </c>
      <c r="BR142" s="12">
        <v>36338.14</v>
      </c>
      <c r="BS142" s="12">
        <v>757.61</v>
      </c>
      <c r="BT142" s="12">
        <v>2115.09</v>
      </c>
      <c r="BU142" s="12">
        <f t="shared" si="98"/>
        <v>103394.54</v>
      </c>
      <c r="BV142" s="26">
        <v>201806</v>
      </c>
      <c r="BW142" t="s">
        <v>717</v>
      </c>
      <c r="BX142" s="12">
        <f t="shared" si="99"/>
        <v>7799.8</v>
      </c>
      <c r="BY142" s="12">
        <f t="shared" si="100"/>
        <v>8036</v>
      </c>
      <c r="BZ142" s="12">
        <f t="shared" si="101"/>
        <v>87558.74</v>
      </c>
      <c r="CA142" s="12">
        <f t="shared" si="102"/>
        <v>103394.54000000001</v>
      </c>
      <c r="CC142" s="26">
        <v>201806</v>
      </c>
      <c r="CD142" s="372">
        <v>14457661.699999999</v>
      </c>
      <c r="CE142" s="372">
        <v>391894.05</v>
      </c>
      <c r="CF142" s="377">
        <v>6872808.3799999999</v>
      </c>
      <c r="CG142" s="377">
        <v>1592324.52</v>
      </c>
      <c r="CH142" s="372">
        <v>2774310.52</v>
      </c>
      <c r="CI142" s="372">
        <v>1612622.24</v>
      </c>
      <c r="CJ142" s="372">
        <v>167221.48000000001</v>
      </c>
      <c r="CK142" s="372">
        <v>1046480.52</v>
      </c>
      <c r="CL142">
        <f t="shared" si="103"/>
        <v>18.810390088500558</v>
      </c>
      <c r="CM142" s="26">
        <v>201806</v>
      </c>
      <c r="CN142" s="12">
        <f t="shared" si="97"/>
        <v>391894.05</v>
      </c>
      <c r="CO142" s="12">
        <f t="shared" si="104"/>
        <v>8465132.9000000004</v>
      </c>
      <c r="CP142" s="12">
        <f t="shared" si="105"/>
        <v>5600634.7599999998</v>
      </c>
      <c r="CQ142" s="12">
        <f t="shared" si="106"/>
        <v>14457661.710000001</v>
      </c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</row>
    <row r="143" spans="1:126">
      <c r="A143" s="26">
        <v>201811</v>
      </c>
      <c r="B143" s="26" t="s">
        <v>1521</v>
      </c>
      <c r="C143" s="26">
        <v>360484.43</v>
      </c>
      <c r="D143" s="26"/>
      <c r="E143" s="26"/>
      <c r="F143" s="26"/>
      <c r="G143" s="26"/>
      <c r="H143" s="26"/>
      <c r="J143" s="26"/>
      <c r="K143" s="26"/>
      <c r="L143" s="26"/>
      <c r="R143" s="26"/>
      <c r="AO143" s="373">
        <v>201606</v>
      </c>
      <c r="AP143" s="374" t="s">
        <v>1523</v>
      </c>
      <c r="AQ143" s="374">
        <v>1443958</v>
      </c>
      <c r="BC143" s="26"/>
      <c r="BL143" s="357">
        <v>43282</v>
      </c>
      <c r="BM143" t="s">
        <v>717</v>
      </c>
      <c r="BN143" s="12">
        <v>4755.18</v>
      </c>
      <c r="BO143" s="12">
        <v>6846.64</v>
      </c>
      <c r="BP143" s="12">
        <v>3520.5</v>
      </c>
      <c r="BQ143" s="12">
        <v>55308.13</v>
      </c>
      <c r="BR143" s="12">
        <v>37223.089999999997</v>
      </c>
      <c r="BS143" s="12">
        <v>829.31</v>
      </c>
      <c r="BT143" s="12">
        <v>3301.77</v>
      </c>
      <c r="BU143" s="12">
        <f t="shared" si="98"/>
        <v>111784.62</v>
      </c>
      <c r="BV143" s="26">
        <v>201807</v>
      </c>
      <c r="BW143" t="s">
        <v>717</v>
      </c>
      <c r="BX143" s="12">
        <f t="shared" si="99"/>
        <v>4755.18</v>
      </c>
      <c r="BY143" s="12">
        <f t="shared" si="100"/>
        <v>10367.14</v>
      </c>
      <c r="BZ143" s="12">
        <f t="shared" si="101"/>
        <v>96662.3</v>
      </c>
      <c r="CA143" s="12">
        <f t="shared" si="102"/>
        <v>111784.62</v>
      </c>
      <c r="CC143" s="26">
        <v>201807</v>
      </c>
      <c r="CD143" s="372">
        <v>14546971.199999999</v>
      </c>
      <c r="CE143" s="372">
        <v>284587.05</v>
      </c>
      <c r="CF143" s="377">
        <v>6903169.7300000004</v>
      </c>
      <c r="CG143" s="377">
        <v>1579935.32</v>
      </c>
      <c r="CH143" s="372">
        <v>2958080.5</v>
      </c>
      <c r="CI143" s="372">
        <v>1616589.73</v>
      </c>
      <c r="CJ143" s="372">
        <v>166735.64000000001</v>
      </c>
      <c r="CK143" s="372">
        <v>1037873.27</v>
      </c>
      <c r="CL143">
        <f t="shared" si="103"/>
        <v>18.624493162441741</v>
      </c>
      <c r="CM143" s="26">
        <v>201807</v>
      </c>
      <c r="CN143" s="12">
        <f t="shared" si="97"/>
        <v>284587.05</v>
      </c>
      <c r="CO143" s="12">
        <f t="shared" si="104"/>
        <v>8483105.0500000007</v>
      </c>
      <c r="CP143" s="12">
        <f t="shared" si="105"/>
        <v>5779279.1400000006</v>
      </c>
      <c r="CQ143" s="12">
        <f t="shared" si="106"/>
        <v>14546971.240000002</v>
      </c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</row>
    <row r="144" spans="1:126">
      <c r="A144" s="26">
        <v>201812</v>
      </c>
      <c r="B144" s="26" t="s">
        <v>1521</v>
      </c>
      <c r="C144" s="26">
        <v>337688.47</v>
      </c>
      <c r="D144" s="26"/>
      <c r="E144" s="26"/>
      <c r="F144" s="26"/>
      <c r="G144" s="26"/>
      <c r="H144" s="26"/>
      <c r="J144" s="26"/>
      <c r="K144" s="26"/>
      <c r="L144" s="26"/>
      <c r="R144" s="26"/>
      <c r="AO144" s="373">
        <v>201606</v>
      </c>
      <c r="AP144" s="374" t="s">
        <v>1521</v>
      </c>
      <c r="AQ144" s="374">
        <v>258698</v>
      </c>
      <c r="BC144" s="26"/>
      <c r="BL144" s="357">
        <v>43313</v>
      </c>
      <c r="BM144" t="s">
        <v>717</v>
      </c>
      <c r="BN144" s="12">
        <v>2347.9499999999998</v>
      </c>
      <c r="BO144" s="12">
        <v>5073.2700000000004</v>
      </c>
      <c r="BP144" s="12">
        <v>2519.77</v>
      </c>
      <c r="BQ144" s="12">
        <v>47666.400000000001</v>
      </c>
      <c r="BR144" s="12">
        <v>28626.13</v>
      </c>
      <c r="BS144" s="12">
        <v>531.30999999999995</v>
      </c>
      <c r="BT144" s="12">
        <v>2853.36</v>
      </c>
      <c r="BU144" s="12">
        <f t="shared" si="98"/>
        <v>89618.19</v>
      </c>
      <c r="BV144" s="26">
        <v>201808</v>
      </c>
      <c r="BW144" t="s">
        <v>717</v>
      </c>
      <c r="BX144" s="12">
        <f t="shared" si="99"/>
        <v>2347.9499999999998</v>
      </c>
      <c r="BY144" s="12">
        <f t="shared" si="100"/>
        <v>7593.0400000000009</v>
      </c>
      <c r="BZ144" s="12">
        <f t="shared" si="101"/>
        <v>79677.2</v>
      </c>
      <c r="CA144" s="12">
        <f t="shared" si="102"/>
        <v>89618.19</v>
      </c>
      <c r="CC144" s="26">
        <v>201808</v>
      </c>
      <c r="CD144" s="372">
        <v>14392334.300000001</v>
      </c>
      <c r="CE144" s="372">
        <v>266979.09000000003</v>
      </c>
      <c r="CF144" s="377">
        <v>6918271.2300000004</v>
      </c>
      <c r="CG144" s="377">
        <v>1576633.36</v>
      </c>
      <c r="CH144" s="372">
        <v>2914612.77</v>
      </c>
      <c r="CI144" s="372">
        <v>1535564.86</v>
      </c>
      <c r="CJ144" s="372">
        <v>163836.85999999999</v>
      </c>
      <c r="CK144" s="372">
        <v>1016436.14</v>
      </c>
      <c r="CL144">
        <f t="shared" si="103"/>
        <v>18.559753594595701</v>
      </c>
      <c r="CM144" s="26">
        <v>201808</v>
      </c>
      <c r="CN144" s="12">
        <f t="shared" si="97"/>
        <v>266979.09000000003</v>
      </c>
      <c r="CO144" s="12">
        <f t="shared" si="104"/>
        <v>8494904.5899999999</v>
      </c>
      <c r="CP144" s="12">
        <f t="shared" si="105"/>
        <v>5630450.6299999999</v>
      </c>
      <c r="CQ144" s="12">
        <f t="shared" si="106"/>
        <v>14392334.309999999</v>
      </c>
      <c r="DM144" s="209"/>
      <c r="DN144" s="209"/>
      <c r="DO144" s="209"/>
      <c r="DP144" s="209"/>
      <c r="DQ144" s="209"/>
      <c r="DR144" s="209"/>
      <c r="DS144" s="209"/>
      <c r="DT144" s="209"/>
      <c r="DU144" s="209"/>
      <c r="DV144" s="209"/>
    </row>
    <row r="145" spans="1:126">
      <c r="A145" s="26">
        <v>201901</v>
      </c>
      <c r="B145" s="26" t="s">
        <v>1521</v>
      </c>
      <c r="C145" s="26">
        <v>324943.35999999999</v>
      </c>
      <c r="D145" s="26"/>
      <c r="E145" s="26"/>
      <c r="F145" s="26"/>
      <c r="G145" s="26"/>
      <c r="H145" s="26"/>
      <c r="J145" s="26"/>
      <c r="K145" s="26"/>
      <c r="L145" s="26"/>
      <c r="R145" s="26"/>
      <c r="AO145" s="373">
        <v>201606</v>
      </c>
      <c r="AP145" s="374" t="s">
        <v>1524</v>
      </c>
      <c r="AQ145" s="374">
        <v>2395970</v>
      </c>
      <c r="BC145" s="26"/>
      <c r="BL145" s="357">
        <v>43344</v>
      </c>
      <c r="BM145" t="s">
        <v>717</v>
      </c>
      <c r="BN145" s="12">
        <v>3089.85</v>
      </c>
      <c r="BO145" s="12">
        <v>5201.55</v>
      </c>
      <c r="BP145" s="12">
        <v>2672.6</v>
      </c>
      <c r="BQ145" s="12">
        <v>56667.25</v>
      </c>
      <c r="BR145" s="12">
        <v>35129.199999999997</v>
      </c>
      <c r="BS145" s="12">
        <v>578.1</v>
      </c>
      <c r="BT145" s="12">
        <v>3174.4</v>
      </c>
      <c r="BU145" s="12">
        <f t="shared" si="98"/>
        <v>106512.95</v>
      </c>
      <c r="BV145" s="26">
        <v>201809</v>
      </c>
      <c r="BW145" t="s">
        <v>717</v>
      </c>
      <c r="BX145" s="12">
        <f t="shared" si="99"/>
        <v>3089.85</v>
      </c>
      <c r="BY145" s="12">
        <f t="shared" si="100"/>
        <v>7874.15</v>
      </c>
      <c r="BZ145" s="12">
        <f t="shared" si="101"/>
        <v>95548.95</v>
      </c>
      <c r="CA145" s="12">
        <f t="shared" si="102"/>
        <v>106512.95</v>
      </c>
      <c r="CC145" s="26">
        <v>201809</v>
      </c>
      <c r="CD145" s="372">
        <v>14395537</v>
      </c>
      <c r="CE145" s="372">
        <v>376571.25</v>
      </c>
      <c r="CF145" s="377">
        <v>6970094.5499999998</v>
      </c>
      <c r="CG145" s="377">
        <v>1607896.55</v>
      </c>
      <c r="CH145" s="372">
        <v>2782783.9</v>
      </c>
      <c r="CI145" s="372">
        <v>1482126.05</v>
      </c>
      <c r="CJ145" s="372">
        <v>162595.54999999999</v>
      </c>
      <c r="CK145" s="372">
        <v>1013469.1</v>
      </c>
      <c r="CL145">
        <f t="shared" si="103"/>
        <v>18.744441807592924</v>
      </c>
      <c r="CM145" s="26">
        <v>201809</v>
      </c>
      <c r="CN145" s="12">
        <f t="shared" si="97"/>
        <v>376571.25</v>
      </c>
      <c r="CO145" s="12">
        <f t="shared" si="104"/>
        <v>8577991.0999999996</v>
      </c>
      <c r="CP145" s="12">
        <f t="shared" si="105"/>
        <v>5440974.5999999996</v>
      </c>
      <c r="CQ145" s="12">
        <f t="shared" si="106"/>
        <v>14395536.949999999</v>
      </c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</row>
    <row r="146" spans="1:126">
      <c r="A146" s="26">
        <v>201902</v>
      </c>
      <c r="B146" s="26" t="s">
        <v>1521</v>
      </c>
      <c r="C146" s="26">
        <v>340471.95</v>
      </c>
      <c r="D146" s="26"/>
      <c r="E146" s="26"/>
      <c r="F146" s="26"/>
      <c r="G146" s="26"/>
      <c r="H146" s="26"/>
      <c r="J146" s="26"/>
      <c r="K146" s="26"/>
      <c r="L146" s="26"/>
      <c r="R146" s="26"/>
      <c r="AO146" s="373">
        <v>201606</v>
      </c>
      <c r="AP146" s="374" t="s">
        <v>1525</v>
      </c>
      <c r="AQ146" s="374">
        <v>1448931</v>
      </c>
      <c r="BC146" s="26"/>
      <c r="BL146" s="357">
        <v>43374</v>
      </c>
      <c r="BM146" t="s">
        <v>717</v>
      </c>
      <c r="BN146" s="12">
        <v>5859.77</v>
      </c>
      <c r="BO146" s="12">
        <v>8384.59</v>
      </c>
      <c r="BP146" s="12">
        <v>3327.72</v>
      </c>
      <c r="BQ146" s="12">
        <v>60870.9</v>
      </c>
      <c r="BR146" s="12">
        <v>36157.4</v>
      </c>
      <c r="BS146" s="12">
        <v>718.04</v>
      </c>
      <c r="BT146" s="12">
        <v>2038.18</v>
      </c>
      <c r="BU146" s="12">
        <f t="shared" si="98"/>
        <v>117356.59999999999</v>
      </c>
      <c r="BV146" s="26">
        <v>201810</v>
      </c>
      <c r="BW146" t="s">
        <v>717</v>
      </c>
      <c r="BX146" s="12">
        <f t="shared" si="99"/>
        <v>5859.77</v>
      </c>
      <c r="BY146" s="12">
        <f t="shared" si="100"/>
        <v>11712.31</v>
      </c>
      <c r="BZ146" s="12">
        <f t="shared" si="101"/>
        <v>99784.51999999999</v>
      </c>
      <c r="CA146" s="12">
        <f t="shared" si="102"/>
        <v>117356.59999999999</v>
      </c>
      <c r="CC146" s="26">
        <v>201810</v>
      </c>
      <c r="CD146" s="372">
        <v>14492283.800000001</v>
      </c>
      <c r="CE146" s="372">
        <v>423333.64</v>
      </c>
      <c r="CF146" s="377">
        <v>7004090.2300000004</v>
      </c>
      <c r="CG146" s="377">
        <v>1631185.64</v>
      </c>
      <c r="CH146" s="372">
        <v>2677161</v>
      </c>
      <c r="CI146" s="372">
        <v>1546672.91</v>
      </c>
      <c r="CJ146" s="372">
        <v>162112.26999999999</v>
      </c>
      <c r="CK146" s="372">
        <v>1047728.14</v>
      </c>
      <c r="CL146">
        <f t="shared" si="103"/>
        <v>18.889791878762523</v>
      </c>
      <c r="CM146" s="26">
        <v>201810</v>
      </c>
      <c r="CN146" s="12">
        <f t="shared" si="97"/>
        <v>423333.64</v>
      </c>
      <c r="CO146" s="12">
        <f t="shared" si="104"/>
        <v>8635275.870000001</v>
      </c>
      <c r="CP146" s="12">
        <f t="shared" si="105"/>
        <v>5433674.3199999994</v>
      </c>
      <c r="CQ146" s="12">
        <f t="shared" si="106"/>
        <v>14492283.830000002</v>
      </c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</row>
    <row r="147" spans="1:126">
      <c r="A147" s="26">
        <v>201903</v>
      </c>
      <c r="B147" s="26" t="s">
        <v>1521</v>
      </c>
      <c r="C147" s="26">
        <v>370642.24</v>
      </c>
      <c r="D147" s="26"/>
      <c r="E147" s="26"/>
      <c r="F147" s="26"/>
      <c r="G147" s="26"/>
      <c r="H147" s="26"/>
      <c r="J147" s="26"/>
      <c r="K147" s="26"/>
      <c r="L147" s="26"/>
      <c r="R147" s="26"/>
      <c r="AO147" s="373">
        <v>201606</v>
      </c>
      <c r="AP147" s="374" t="s">
        <v>1566</v>
      </c>
      <c r="AQ147" s="374">
        <v>217865</v>
      </c>
      <c r="BC147" s="26"/>
      <c r="BL147" s="357">
        <v>43405</v>
      </c>
      <c r="BM147" t="s">
        <v>717</v>
      </c>
      <c r="BN147" s="12">
        <v>4823.09</v>
      </c>
      <c r="BO147" s="12">
        <v>5748.76</v>
      </c>
      <c r="BP147" s="12">
        <v>2544.23</v>
      </c>
      <c r="BQ147" s="12">
        <v>47422.9</v>
      </c>
      <c r="BR147" s="12">
        <v>27870.85</v>
      </c>
      <c r="BS147" s="12">
        <v>548.23</v>
      </c>
      <c r="BT147" s="12">
        <v>1442.61</v>
      </c>
      <c r="BU147" s="12">
        <f t="shared" si="98"/>
        <v>90400.67</v>
      </c>
      <c r="BV147" s="26">
        <v>201811</v>
      </c>
      <c r="BW147" t="s">
        <v>717</v>
      </c>
      <c r="BX147" s="12">
        <f t="shared" si="99"/>
        <v>4823.09</v>
      </c>
      <c r="BY147" s="12">
        <f t="shared" si="100"/>
        <v>8292.99</v>
      </c>
      <c r="BZ147" s="12">
        <f t="shared" si="101"/>
        <v>77284.59</v>
      </c>
      <c r="CA147" s="12">
        <f t="shared" si="102"/>
        <v>90400.67</v>
      </c>
      <c r="CC147" s="26">
        <v>201811</v>
      </c>
      <c r="CD147" s="372">
        <v>14454697.300000001</v>
      </c>
      <c r="CE147" s="372">
        <v>360484.43</v>
      </c>
      <c r="CF147" s="377">
        <v>7032124.6200000001</v>
      </c>
      <c r="CG147" s="377">
        <v>1644002.67</v>
      </c>
      <c r="CH147" s="372">
        <v>2631111.52</v>
      </c>
      <c r="CI147" s="372">
        <v>1564787.95</v>
      </c>
      <c r="CJ147" s="372">
        <v>165929.14000000001</v>
      </c>
      <c r="CK147" s="372">
        <v>1056257</v>
      </c>
      <c r="CL147">
        <f t="shared" si="103"/>
        <v>18.948577113372437</v>
      </c>
      <c r="CM147" s="26">
        <v>201811</v>
      </c>
      <c r="CN147" s="12">
        <f t="shared" si="97"/>
        <v>360484.43</v>
      </c>
      <c r="CO147" s="12">
        <f t="shared" si="104"/>
        <v>8676127.2899999991</v>
      </c>
      <c r="CP147" s="12">
        <f t="shared" si="105"/>
        <v>5418085.6099999994</v>
      </c>
      <c r="CQ147" s="12">
        <f t="shared" si="106"/>
        <v>14454697.329999998</v>
      </c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</row>
    <row r="148" spans="1:126">
      <c r="A148" s="26">
        <v>201904</v>
      </c>
      <c r="B148" s="26" t="s">
        <v>1521</v>
      </c>
      <c r="C148" s="26">
        <v>418235</v>
      </c>
      <c r="D148" s="26"/>
      <c r="E148" s="26"/>
      <c r="F148" s="26"/>
      <c r="G148" s="26"/>
      <c r="H148" s="26"/>
      <c r="J148" s="26"/>
      <c r="K148" s="26"/>
      <c r="L148" s="26"/>
      <c r="R148" s="26"/>
      <c r="AO148" s="373">
        <v>201606</v>
      </c>
      <c r="AP148" s="374" t="s">
        <v>1567</v>
      </c>
      <c r="AQ148" s="374">
        <v>1014581</v>
      </c>
      <c r="BC148" s="26"/>
      <c r="BL148" s="357">
        <v>43435</v>
      </c>
      <c r="BM148" t="s">
        <v>717</v>
      </c>
      <c r="BN148" s="12">
        <v>3904.76</v>
      </c>
      <c r="BO148" s="12">
        <v>5179.3500000000004</v>
      </c>
      <c r="BP148" s="12">
        <v>2385.35</v>
      </c>
      <c r="BQ148" s="12">
        <v>54988.52</v>
      </c>
      <c r="BR148" s="12">
        <v>31736.58</v>
      </c>
      <c r="BS148" s="12">
        <v>629.35</v>
      </c>
      <c r="BT148" s="12">
        <v>1602.94</v>
      </c>
      <c r="BU148" s="12">
        <f t="shared" si="98"/>
        <v>100426.85</v>
      </c>
      <c r="BV148" s="26">
        <v>201812</v>
      </c>
      <c r="BW148" t="s">
        <v>717</v>
      </c>
      <c r="BX148" s="12">
        <f t="shared" si="99"/>
        <v>3904.76</v>
      </c>
      <c r="BY148" s="12">
        <f t="shared" si="100"/>
        <v>7564.7000000000007</v>
      </c>
      <c r="BZ148" s="12">
        <f t="shared" si="101"/>
        <v>88957.390000000014</v>
      </c>
      <c r="CA148" s="12">
        <f t="shared" si="102"/>
        <v>100426.85000000002</v>
      </c>
      <c r="CC148" s="26">
        <v>201812</v>
      </c>
      <c r="CD148" s="372">
        <v>14482967.4</v>
      </c>
      <c r="CE148" s="372">
        <v>337688.47</v>
      </c>
      <c r="CF148" s="377">
        <v>7054728.9400000004</v>
      </c>
      <c r="CG148" s="377">
        <v>1651248.12</v>
      </c>
      <c r="CH148" s="372">
        <v>2618178.59</v>
      </c>
      <c r="CI148" s="372">
        <v>1596352.35</v>
      </c>
      <c r="CJ148" s="372">
        <v>165809</v>
      </c>
      <c r="CK148" s="372">
        <v>1058961.94</v>
      </c>
      <c r="CL148">
        <f t="shared" si="103"/>
        <v>18.966832885268364</v>
      </c>
      <c r="CM148" s="26">
        <v>201812</v>
      </c>
      <c r="CN148" s="12">
        <f t="shared" si="97"/>
        <v>337688.47</v>
      </c>
      <c r="CO148" s="12">
        <f t="shared" si="104"/>
        <v>8705977.0600000005</v>
      </c>
      <c r="CP148" s="12">
        <f t="shared" si="105"/>
        <v>5439301.879999999</v>
      </c>
      <c r="CQ148" s="12">
        <f t="shared" si="106"/>
        <v>14482967.41</v>
      </c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</row>
    <row r="149" spans="1:126">
      <c r="A149" s="26">
        <v>201905</v>
      </c>
      <c r="B149" s="26" t="s">
        <v>1521</v>
      </c>
      <c r="C149" s="26">
        <v>452486.64</v>
      </c>
      <c r="D149" s="26"/>
      <c r="E149" s="26"/>
      <c r="F149" s="26"/>
      <c r="G149" s="26"/>
      <c r="H149" s="26"/>
      <c r="J149" s="26"/>
      <c r="K149" s="26"/>
      <c r="L149" s="26"/>
      <c r="R149" s="26"/>
      <c r="AO149" s="373">
        <v>201607</v>
      </c>
      <c r="AP149" s="374" t="s">
        <v>1520</v>
      </c>
      <c r="AQ149" s="374">
        <v>13374705</v>
      </c>
      <c r="BC149" s="26"/>
      <c r="BL149" s="357">
        <v>43466</v>
      </c>
      <c r="BM149" t="s">
        <v>717</v>
      </c>
      <c r="BN149" s="12">
        <v>3517.86</v>
      </c>
      <c r="BO149" s="12">
        <v>8916.36</v>
      </c>
      <c r="BP149" s="12">
        <v>3449.72</v>
      </c>
      <c r="BQ149" s="12">
        <v>49125.59</v>
      </c>
      <c r="BR149" s="12">
        <v>30432.77</v>
      </c>
      <c r="BS149" s="12">
        <v>596.59</v>
      </c>
      <c r="BT149" s="12">
        <v>4379.59</v>
      </c>
      <c r="BU149" s="12">
        <f t="shared" si="98"/>
        <v>100418.48</v>
      </c>
      <c r="BV149" s="26">
        <v>201901</v>
      </c>
      <c r="BW149" t="s">
        <v>717</v>
      </c>
      <c r="BX149" s="12">
        <f t="shared" si="99"/>
        <v>3517.86</v>
      </c>
      <c r="BY149" s="12">
        <f t="shared" si="100"/>
        <v>12366.08</v>
      </c>
      <c r="BZ149" s="12">
        <f t="shared" si="101"/>
        <v>84534.54</v>
      </c>
      <c r="CA149" s="12">
        <f t="shared" si="102"/>
        <v>100418.48</v>
      </c>
      <c r="CC149" s="26">
        <v>201901</v>
      </c>
      <c r="CD149" s="372">
        <v>14302144.800000001</v>
      </c>
      <c r="CE149" s="372">
        <v>324943.35999999999</v>
      </c>
      <c r="CF149" s="377">
        <v>7068050.5499999998</v>
      </c>
      <c r="CG149" s="377">
        <v>1651485.86</v>
      </c>
      <c r="CH149" s="372">
        <v>2530463.14</v>
      </c>
      <c r="CI149" s="372">
        <v>1515001.41</v>
      </c>
      <c r="CJ149" s="372">
        <v>161648.76999999999</v>
      </c>
      <c r="CK149" s="372">
        <v>1050551.68</v>
      </c>
      <c r="CL149">
        <f t="shared" si="103"/>
        <v>18.940064956962548</v>
      </c>
      <c r="CM149" s="26">
        <v>201901</v>
      </c>
      <c r="CN149" s="12">
        <f t="shared" si="97"/>
        <v>324943.35999999999</v>
      </c>
      <c r="CO149" s="12">
        <f t="shared" si="104"/>
        <v>8719536.4100000001</v>
      </c>
      <c r="CP149" s="12">
        <f t="shared" si="105"/>
        <v>5257664.9999999991</v>
      </c>
      <c r="CQ149" s="12">
        <f t="shared" si="106"/>
        <v>14302144.77</v>
      </c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</row>
    <row r="150" spans="1:126">
      <c r="A150" s="26">
        <v>201906</v>
      </c>
      <c r="B150" s="26" t="s">
        <v>1521</v>
      </c>
      <c r="C150" s="26">
        <v>417517.45</v>
      </c>
      <c r="D150" s="26"/>
      <c r="E150" s="26"/>
      <c r="F150" s="26"/>
      <c r="G150" s="26"/>
      <c r="H150" s="26"/>
      <c r="J150" s="26"/>
      <c r="K150" s="26"/>
      <c r="L150" s="26"/>
      <c r="R150" s="26"/>
      <c r="AO150" s="373">
        <v>201607</v>
      </c>
      <c r="AP150" s="374" t="s">
        <v>1522</v>
      </c>
      <c r="AQ150" s="374">
        <v>6374250</v>
      </c>
      <c r="BC150" s="26"/>
      <c r="BL150" s="357">
        <v>43497</v>
      </c>
      <c r="BM150" t="s">
        <v>717</v>
      </c>
      <c r="BN150" s="12">
        <v>2417.5</v>
      </c>
      <c r="BO150" s="12">
        <v>5977.5</v>
      </c>
      <c r="BP150" s="12">
        <v>2767.45</v>
      </c>
      <c r="BQ150" s="12">
        <v>40100.6</v>
      </c>
      <c r="BR150" s="12">
        <v>23354.6</v>
      </c>
      <c r="BS150" s="12">
        <v>420.05</v>
      </c>
      <c r="BT150" s="12">
        <v>1686.7</v>
      </c>
      <c r="BU150" s="12">
        <f t="shared" si="98"/>
        <v>76724.399999999994</v>
      </c>
      <c r="BV150" s="26">
        <v>201902</v>
      </c>
      <c r="BW150" t="s">
        <v>717</v>
      </c>
      <c r="BX150" s="12">
        <f t="shared" si="99"/>
        <v>2417.5</v>
      </c>
      <c r="BY150" s="12">
        <f t="shared" si="100"/>
        <v>8744.9500000000007</v>
      </c>
      <c r="BZ150" s="12">
        <f t="shared" si="101"/>
        <v>65561.95</v>
      </c>
      <c r="CA150" s="12">
        <f t="shared" si="102"/>
        <v>76724.399999999994</v>
      </c>
      <c r="CC150" s="26">
        <v>201902</v>
      </c>
      <c r="CD150" s="372">
        <v>14392064.6</v>
      </c>
      <c r="CE150" s="372">
        <v>340471.95</v>
      </c>
      <c r="CF150" s="377">
        <v>7087185.5</v>
      </c>
      <c r="CG150" s="377">
        <v>1655891.05</v>
      </c>
      <c r="CH150" s="372">
        <v>2560424.7999999998</v>
      </c>
      <c r="CI150" s="372">
        <v>1527874.55</v>
      </c>
      <c r="CJ150" s="372">
        <v>159339.95000000001</v>
      </c>
      <c r="CK150" s="372">
        <v>1060876.8</v>
      </c>
      <c r="CL150">
        <f t="shared" si="103"/>
        <v>18.939455013693092</v>
      </c>
      <c r="CM150" s="26">
        <v>201902</v>
      </c>
      <c r="CN150" s="12">
        <f t="shared" si="97"/>
        <v>340471.95</v>
      </c>
      <c r="CO150" s="12">
        <f t="shared" si="104"/>
        <v>8743076.5500000007</v>
      </c>
      <c r="CP150" s="12">
        <f t="shared" si="105"/>
        <v>5308516.0999999996</v>
      </c>
      <c r="CQ150" s="12">
        <f t="shared" si="106"/>
        <v>14392064.6</v>
      </c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</row>
    <row r="151" spans="1:126">
      <c r="A151" s="26">
        <v>201907</v>
      </c>
      <c r="B151" s="26" t="s">
        <v>1521</v>
      </c>
      <c r="C151" s="26">
        <v>302922.57</v>
      </c>
      <c r="D151" s="26"/>
      <c r="E151" s="26"/>
      <c r="F151" s="26"/>
      <c r="G151" s="26"/>
      <c r="H151" s="26"/>
      <c r="J151" s="26"/>
      <c r="K151" s="26"/>
      <c r="L151" s="26"/>
      <c r="R151" s="26"/>
      <c r="AO151" s="373">
        <v>201607</v>
      </c>
      <c r="AP151" s="374" t="s">
        <v>1523</v>
      </c>
      <c r="AQ151" s="374">
        <v>1445192</v>
      </c>
      <c r="BC151" s="26"/>
      <c r="BL151" s="357">
        <v>43525</v>
      </c>
      <c r="BM151" t="s">
        <v>717</v>
      </c>
      <c r="BN151" s="12">
        <v>2420.42</v>
      </c>
      <c r="BO151" s="12">
        <v>5016.71</v>
      </c>
      <c r="BP151" s="12">
        <v>2195.9499999999998</v>
      </c>
      <c r="BQ151" s="12">
        <v>41277</v>
      </c>
      <c r="BR151" s="12">
        <v>24512.42</v>
      </c>
      <c r="BS151" s="12">
        <v>400.19</v>
      </c>
      <c r="BT151" s="12">
        <v>1415.76</v>
      </c>
      <c r="BU151" s="12">
        <f t="shared" si="98"/>
        <v>77238.45</v>
      </c>
      <c r="BV151" s="26">
        <v>201903</v>
      </c>
      <c r="BW151" t="s">
        <v>717</v>
      </c>
      <c r="BX151" s="12">
        <f t="shared" si="99"/>
        <v>2420.42</v>
      </c>
      <c r="BY151" s="12">
        <f t="shared" si="100"/>
        <v>7212.66</v>
      </c>
      <c r="BZ151" s="12">
        <f t="shared" si="101"/>
        <v>67605.37</v>
      </c>
      <c r="CA151" s="12">
        <f t="shared" si="102"/>
        <v>77238.45</v>
      </c>
      <c r="CC151" s="26">
        <v>201903</v>
      </c>
      <c r="CD151" s="372">
        <v>14540355</v>
      </c>
      <c r="CE151" s="372">
        <v>370642.24</v>
      </c>
      <c r="CF151" s="377">
        <v>7113363.4299999997</v>
      </c>
      <c r="CG151" s="377">
        <v>1661494.1</v>
      </c>
      <c r="CH151" s="372">
        <v>2610351.67</v>
      </c>
      <c r="CI151" s="372">
        <v>1559156.95</v>
      </c>
      <c r="CJ151" s="372">
        <v>158057.29</v>
      </c>
      <c r="CK151" s="372">
        <v>1067289.33</v>
      </c>
      <c r="CL151">
        <f t="shared" si="103"/>
        <v>18.934713120065897</v>
      </c>
      <c r="CM151" s="26">
        <v>201903</v>
      </c>
      <c r="CN151" s="12">
        <f t="shared" si="97"/>
        <v>370642.24</v>
      </c>
      <c r="CO151" s="12">
        <f t="shared" si="104"/>
        <v>8774857.5299999993</v>
      </c>
      <c r="CP151" s="12">
        <f t="shared" si="105"/>
        <v>5394855.2400000002</v>
      </c>
      <c r="CQ151" s="12">
        <f t="shared" si="106"/>
        <v>14540355.01</v>
      </c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</row>
    <row r="152" spans="1:126">
      <c r="A152" s="26">
        <v>201908</v>
      </c>
      <c r="B152" s="26" t="s">
        <v>1521</v>
      </c>
      <c r="C152" s="26">
        <v>283477.81</v>
      </c>
      <c r="D152" s="26"/>
      <c r="E152" s="26"/>
      <c r="F152" s="26"/>
      <c r="G152" s="26"/>
      <c r="H152" s="26"/>
      <c r="J152" s="26"/>
      <c r="K152" s="26"/>
      <c r="L152" s="26"/>
      <c r="R152" s="26"/>
      <c r="AO152" s="373">
        <v>201607</v>
      </c>
      <c r="AP152" s="374" t="s">
        <v>1521</v>
      </c>
      <c r="AQ152" s="374">
        <v>238374</v>
      </c>
      <c r="BC152" s="26"/>
      <c r="BL152" s="357">
        <v>43556</v>
      </c>
      <c r="BM152" t="s">
        <v>717</v>
      </c>
      <c r="BN152" s="12">
        <v>3468.95</v>
      </c>
      <c r="BO152" s="12">
        <v>7173.9</v>
      </c>
      <c r="BP152" s="12">
        <v>3018.95</v>
      </c>
      <c r="BQ152" s="12">
        <v>53084.15</v>
      </c>
      <c r="BR152" s="12">
        <v>32489.3</v>
      </c>
      <c r="BS152" s="12">
        <v>565.20000000000005</v>
      </c>
      <c r="BT152" s="12">
        <v>1860.1</v>
      </c>
      <c r="BU152" s="12">
        <f t="shared" si="98"/>
        <v>101660.55</v>
      </c>
      <c r="BV152" s="26">
        <v>201904</v>
      </c>
      <c r="BW152" t="s">
        <v>717</v>
      </c>
      <c r="BX152" s="12">
        <f t="shared" si="99"/>
        <v>3468.95</v>
      </c>
      <c r="BY152" s="12">
        <f t="shared" si="100"/>
        <v>10192.849999999999</v>
      </c>
      <c r="BZ152" s="12">
        <f t="shared" si="101"/>
        <v>87998.75</v>
      </c>
      <c r="CA152" s="12">
        <f t="shared" si="102"/>
        <v>101660.55</v>
      </c>
      <c r="CC152" s="26">
        <v>201904</v>
      </c>
      <c r="CD152" s="372">
        <v>14706686.800000001</v>
      </c>
      <c r="CE152" s="372">
        <v>418235</v>
      </c>
      <c r="CF152" s="377">
        <v>7137848.6500000004</v>
      </c>
      <c r="CG152" s="377">
        <v>1662402.7</v>
      </c>
      <c r="CH152" s="372">
        <v>2665293.35</v>
      </c>
      <c r="CI152" s="372">
        <v>1592309.25</v>
      </c>
      <c r="CJ152" s="372">
        <v>156959.04999999999</v>
      </c>
      <c r="CK152" s="372">
        <v>1073638.8</v>
      </c>
      <c r="CL152">
        <f t="shared" si="103"/>
        <v>18.890400215671114</v>
      </c>
      <c r="CM152" s="26">
        <v>201904</v>
      </c>
      <c r="CN152" s="12">
        <f t="shared" si="97"/>
        <v>418235</v>
      </c>
      <c r="CO152" s="12">
        <f t="shared" si="104"/>
        <v>8800251.3499999996</v>
      </c>
      <c r="CP152" s="12">
        <f t="shared" si="105"/>
        <v>5488200.4499999993</v>
      </c>
      <c r="CQ152" s="12">
        <f t="shared" si="106"/>
        <v>14706686.799999999</v>
      </c>
      <c r="DM152" s="209"/>
      <c r="DN152" s="209"/>
      <c r="DO152" s="209"/>
      <c r="DP152" s="209"/>
      <c r="DQ152" s="209"/>
      <c r="DR152" s="209"/>
      <c r="DS152" s="209"/>
      <c r="DT152" s="209"/>
      <c r="DU152" s="209"/>
      <c r="DV152" s="209"/>
    </row>
    <row r="153" spans="1:126">
      <c r="A153" s="26">
        <v>201909</v>
      </c>
      <c r="B153" s="26" t="s">
        <v>1521</v>
      </c>
      <c r="C153" s="26">
        <v>395746.14</v>
      </c>
      <c r="D153" s="26"/>
      <c r="E153" s="26"/>
      <c r="F153" s="26"/>
      <c r="G153" s="26"/>
      <c r="H153" s="26"/>
      <c r="J153" s="26"/>
      <c r="K153" s="26"/>
      <c r="L153" s="26"/>
      <c r="R153" s="26"/>
      <c r="AO153" s="373">
        <v>201607</v>
      </c>
      <c r="AP153" s="374" t="s">
        <v>1524</v>
      </c>
      <c r="AQ153" s="374">
        <v>2574043</v>
      </c>
      <c r="BC153" s="26"/>
      <c r="BL153" s="357">
        <v>43586</v>
      </c>
      <c r="BM153" t="s">
        <v>717</v>
      </c>
      <c r="BN153" s="12">
        <v>3221.68</v>
      </c>
      <c r="BO153" s="12">
        <v>5490.86</v>
      </c>
      <c r="BP153" s="12">
        <v>2561.27</v>
      </c>
      <c r="BQ153" s="12">
        <v>50298</v>
      </c>
      <c r="BR153" s="12">
        <v>33012.81</v>
      </c>
      <c r="BS153" s="12">
        <v>451.45</v>
      </c>
      <c r="BT153" s="12">
        <v>1855.18</v>
      </c>
      <c r="BU153" s="12">
        <f t="shared" si="98"/>
        <v>96891.249999999985</v>
      </c>
      <c r="BV153" s="26">
        <v>201905</v>
      </c>
      <c r="BW153" t="s">
        <v>717</v>
      </c>
      <c r="BX153" s="12">
        <f t="shared" si="99"/>
        <v>3221.68</v>
      </c>
      <c r="BY153" s="12">
        <f t="shared" si="100"/>
        <v>8052.1299999999992</v>
      </c>
      <c r="BZ153" s="12">
        <f t="shared" si="101"/>
        <v>85617.439999999988</v>
      </c>
      <c r="CA153" s="12">
        <f t="shared" si="102"/>
        <v>96891.249999999985</v>
      </c>
      <c r="CC153" s="26">
        <v>201905</v>
      </c>
      <c r="CD153" s="372">
        <v>14882318.199999999</v>
      </c>
      <c r="CE153" s="372">
        <v>452486.64</v>
      </c>
      <c r="CF153" s="377">
        <v>7159809.5899999999</v>
      </c>
      <c r="CG153" s="377">
        <v>1659212.5</v>
      </c>
      <c r="CH153" s="372">
        <v>2747572.32</v>
      </c>
      <c r="CI153" s="372">
        <v>1625800.41</v>
      </c>
      <c r="CJ153" s="372">
        <v>152638.73000000001</v>
      </c>
      <c r="CK153" s="372">
        <v>1084798.05</v>
      </c>
      <c r="CL153">
        <f t="shared" si="103"/>
        <v>18.814019094944801</v>
      </c>
      <c r="CM153" s="26">
        <v>201905</v>
      </c>
      <c r="CN153" s="12">
        <f t="shared" si="97"/>
        <v>452486.64</v>
      </c>
      <c r="CO153" s="12">
        <f t="shared" si="104"/>
        <v>8819022.0899999999</v>
      </c>
      <c r="CP153" s="12">
        <f t="shared" si="105"/>
        <v>5610809.5099999998</v>
      </c>
      <c r="CQ153" s="12">
        <f t="shared" si="106"/>
        <v>14882318.24</v>
      </c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</row>
    <row r="154" spans="1:126">
      <c r="A154" s="26">
        <v>201910</v>
      </c>
      <c r="B154" s="26" t="s">
        <v>1521</v>
      </c>
      <c r="C154" s="26">
        <v>446963.04</v>
      </c>
      <c r="D154" s="26"/>
      <c r="E154" s="26"/>
      <c r="F154" s="26"/>
      <c r="G154" s="26"/>
      <c r="H154" s="26"/>
      <c r="J154" s="26"/>
      <c r="K154" s="26"/>
      <c r="L154" s="26"/>
      <c r="R154" s="26"/>
      <c r="AO154" s="373">
        <v>201607</v>
      </c>
      <c r="AP154" s="374" t="s">
        <v>1525</v>
      </c>
      <c r="AQ154" s="374">
        <v>1521226</v>
      </c>
      <c r="BC154" s="26"/>
      <c r="BL154" s="357">
        <v>43617</v>
      </c>
      <c r="BM154" t="s">
        <v>717</v>
      </c>
      <c r="BN154" s="12">
        <v>8451.7999999999993</v>
      </c>
      <c r="BO154" s="12">
        <v>4973.95</v>
      </c>
      <c r="BP154" s="12">
        <v>2566.1999999999998</v>
      </c>
      <c r="BQ154" s="12">
        <v>50589.65</v>
      </c>
      <c r="BR154" s="12">
        <v>38608.1</v>
      </c>
      <c r="BS154" s="12">
        <v>566.1</v>
      </c>
      <c r="BT154" s="12">
        <v>2742.85</v>
      </c>
      <c r="BU154" s="12">
        <f t="shared" si="98"/>
        <v>108498.65000000002</v>
      </c>
      <c r="BV154" s="26">
        <v>201906</v>
      </c>
      <c r="BW154" t="s">
        <v>717</v>
      </c>
      <c r="BX154" s="12">
        <f t="shared" si="99"/>
        <v>8451.7999999999993</v>
      </c>
      <c r="BY154" s="12">
        <f t="shared" si="100"/>
        <v>7540.15</v>
      </c>
      <c r="BZ154" s="12">
        <f t="shared" si="101"/>
        <v>92506.700000000012</v>
      </c>
      <c r="CA154" s="12">
        <f t="shared" si="102"/>
        <v>108498.65000000001</v>
      </c>
      <c r="CC154" s="26">
        <v>201906</v>
      </c>
      <c r="CD154" s="372">
        <v>14979422.300000001</v>
      </c>
      <c r="CE154" s="372">
        <v>417517.45</v>
      </c>
      <c r="CF154" s="377">
        <v>7191801</v>
      </c>
      <c r="CG154" s="377">
        <v>1648168</v>
      </c>
      <c r="CH154" s="372">
        <v>2877627.4</v>
      </c>
      <c r="CI154" s="372">
        <v>1601771</v>
      </c>
      <c r="CJ154" s="372">
        <v>150593.45000000001</v>
      </c>
      <c r="CK154" s="372">
        <v>1091943.95</v>
      </c>
      <c r="CL154">
        <f t="shared" si="103"/>
        <v>18.64449977143585</v>
      </c>
      <c r="CM154" s="26">
        <v>201906</v>
      </c>
      <c r="CN154" s="12">
        <f t="shared" si="97"/>
        <v>417517.45</v>
      </c>
      <c r="CO154" s="12">
        <f t="shared" si="104"/>
        <v>8839969</v>
      </c>
      <c r="CP154" s="12">
        <f t="shared" si="105"/>
        <v>5721935.8000000007</v>
      </c>
      <c r="CQ154" s="12">
        <f t="shared" si="106"/>
        <v>14979422.25</v>
      </c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</row>
    <row r="155" spans="1:126">
      <c r="A155" s="26">
        <v>201911</v>
      </c>
      <c r="B155" s="26" t="s">
        <v>1521</v>
      </c>
      <c r="C155" s="26">
        <v>381040.25</v>
      </c>
      <c r="D155" s="26"/>
      <c r="E155" s="26"/>
      <c r="F155" s="26"/>
      <c r="G155" s="26"/>
      <c r="H155" s="26"/>
      <c r="J155" s="26"/>
      <c r="K155" s="26"/>
      <c r="L155" s="26"/>
      <c r="R155" s="26"/>
      <c r="AO155" s="373">
        <v>201607</v>
      </c>
      <c r="AP155" s="374" t="s">
        <v>1566</v>
      </c>
      <c r="AQ155" s="374">
        <v>217754</v>
      </c>
      <c r="BC155" s="26"/>
      <c r="BL155" s="357">
        <v>43647</v>
      </c>
      <c r="BM155" t="s">
        <v>717</v>
      </c>
      <c r="BN155" s="12">
        <v>4961.08</v>
      </c>
      <c r="BO155" s="12">
        <v>7060</v>
      </c>
      <c r="BP155" s="12">
        <v>3224.17</v>
      </c>
      <c r="BQ155" s="12">
        <v>54685</v>
      </c>
      <c r="BR155" s="12">
        <v>36724.559999999998</v>
      </c>
      <c r="BS155" s="12">
        <v>721.04</v>
      </c>
      <c r="BT155" s="12">
        <v>3214.6</v>
      </c>
      <c r="BU155" s="12">
        <f t="shared" si="98"/>
        <v>110590.45</v>
      </c>
      <c r="BV155" s="26">
        <v>201907</v>
      </c>
      <c r="BW155" t="s">
        <v>717</v>
      </c>
      <c r="BX155" s="12">
        <f t="shared" si="99"/>
        <v>4961.08</v>
      </c>
      <c r="BY155" s="12">
        <f t="shared" si="100"/>
        <v>10284.17</v>
      </c>
      <c r="BZ155" s="12">
        <f t="shared" si="101"/>
        <v>95345.2</v>
      </c>
      <c r="CA155" s="12">
        <f t="shared" si="102"/>
        <v>110590.45</v>
      </c>
      <c r="CC155" s="26">
        <v>201907</v>
      </c>
      <c r="CD155" s="372">
        <v>15053091.4</v>
      </c>
      <c r="CE155" s="372">
        <v>302922.57</v>
      </c>
      <c r="CF155" s="377">
        <v>7214329.04</v>
      </c>
      <c r="CG155" s="377">
        <v>1626785.3</v>
      </c>
      <c r="CH155" s="372">
        <v>3066569.87</v>
      </c>
      <c r="CI155" s="372">
        <v>1599852.39</v>
      </c>
      <c r="CJ155" s="372">
        <v>148645.78</v>
      </c>
      <c r="CK155" s="372">
        <v>1093986.43</v>
      </c>
      <c r="CL155">
        <f t="shared" si="103"/>
        <v>18.400229172921208</v>
      </c>
      <c r="CM155" s="26">
        <v>201907</v>
      </c>
      <c r="CN155" s="12">
        <f t="shared" si="97"/>
        <v>302922.57</v>
      </c>
      <c r="CO155" s="12">
        <f t="shared" si="104"/>
        <v>8841114.3399999999</v>
      </c>
      <c r="CP155" s="12">
        <f t="shared" si="105"/>
        <v>5909054.4699999997</v>
      </c>
      <c r="CQ155" s="12">
        <f t="shared" si="106"/>
        <v>15053091.379999999</v>
      </c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</row>
    <row r="156" spans="1:126">
      <c r="A156" s="26">
        <v>201912</v>
      </c>
      <c r="B156" s="26" t="s">
        <v>1521</v>
      </c>
      <c r="C156" s="26">
        <v>356730.72</v>
      </c>
      <c r="D156" s="26"/>
      <c r="E156" s="26"/>
      <c r="F156" s="26"/>
      <c r="G156" s="26"/>
      <c r="H156" s="26"/>
      <c r="J156" s="26"/>
      <c r="K156" s="26"/>
      <c r="L156" s="26"/>
      <c r="R156" s="26"/>
      <c r="AO156" s="373">
        <v>201607</v>
      </c>
      <c r="AP156" s="374" t="s">
        <v>1567</v>
      </c>
      <c r="AQ156" s="374">
        <v>1003866</v>
      </c>
      <c r="BC156" s="26"/>
      <c r="BL156" s="357">
        <v>43678</v>
      </c>
      <c r="BM156" t="s">
        <v>717</v>
      </c>
      <c r="BN156" s="12">
        <v>2294.33</v>
      </c>
      <c r="BO156" s="12">
        <v>4253.67</v>
      </c>
      <c r="BP156" s="12">
        <v>1917.52</v>
      </c>
      <c r="BQ156" s="12">
        <v>44596.33</v>
      </c>
      <c r="BR156" s="12">
        <v>25889.9</v>
      </c>
      <c r="BS156" s="12">
        <v>388.57</v>
      </c>
      <c r="BT156" s="12">
        <v>1678.66</v>
      </c>
      <c r="BU156" s="12">
        <f t="shared" si="98"/>
        <v>81018.98000000001</v>
      </c>
      <c r="BV156" s="26">
        <v>201908</v>
      </c>
      <c r="BW156" t="s">
        <v>717</v>
      </c>
      <c r="BX156" s="12">
        <f t="shared" si="99"/>
        <v>2294.33</v>
      </c>
      <c r="BY156" s="12">
        <f t="shared" si="100"/>
        <v>6171.1900000000005</v>
      </c>
      <c r="BZ156" s="12">
        <f t="shared" si="101"/>
        <v>72553.460000000021</v>
      </c>
      <c r="CA156" s="12">
        <f t="shared" si="102"/>
        <v>81018.980000000025</v>
      </c>
      <c r="CC156" s="26">
        <v>201908</v>
      </c>
      <c r="CD156" s="372">
        <v>14885926.5</v>
      </c>
      <c r="CE156" s="372">
        <v>283477.81</v>
      </c>
      <c r="CF156" s="377">
        <v>7213010.4800000004</v>
      </c>
      <c r="CG156" s="377">
        <v>1613833.67</v>
      </c>
      <c r="CH156" s="372">
        <v>3029313.14</v>
      </c>
      <c r="CI156" s="372">
        <v>1525522.43</v>
      </c>
      <c r="CJ156" s="372">
        <v>141980.19</v>
      </c>
      <c r="CK156" s="372">
        <v>1078788.76</v>
      </c>
      <c r="CL156">
        <f t="shared" si="103"/>
        <v>18.283246453377107</v>
      </c>
      <c r="CM156" s="26">
        <v>201908</v>
      </c>
      <c r="CN156" s="12">
        <f t="shared" si="97"/>
        <v>283477.81</v>
      </c>
      <c r="CO156" s="12">
        <f t="shared" si="104"/>
        <v>8826844.1500000004</v>
      </c>
      <c r="CP156" s="12">
        <f t="shared" si="105"/>
        <v>5775604.5200000005</v>
      </c>
      <c r="CQ156" s="12">
        <f t="shared" si="106"/>
        <v>14885926.48</v>
      </c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</row>
    <row r="157" spans="1:126">
      <c r="A157" s="26">
        <v>202001</v>
      </c>
      <c r="B157" s="26" t="s">
        <v>1521</v>
      </c>
      <c r="C157" s="26">
        <v>343100.38</v>
      </c>
      <c r="D157" s="26"/>
      <c r="E157" s="26"/>
      <c r="F157" s="26"/>
      <c r="G157" s="26"/>
      <c r="H157" s="26"/>
      <c r="J157" s="26"/>
      <c r="K157" s="26"/>
      <c r="L157" s="26"/>
      <c r="R157" s="26"/>
      <c r="AO157" s="373">
        <v>201608</v>
      </c>
      <c r="AP157" s="374" t="s">
        <v>1520</v>
      </c>
      <c r="AQ157" s="374">
        <v>13056355</v>
      </c>
      <c r="BC157" s="26"/>
      <c r="BL157" s="357">
        <v>43709</v>
      </c>
      <c r="BM157" t="s">
        <v>717</v>
      </c>
      <c r="BN157" s="12">
        <v>3990.61</v>
      </c>
      <c r="BO157" s="12">
        <v>7736.1</v>
      </c>
      <c r="BP157" s="12">
        <v>3436.33</v>
      </c>
      <c r="BQ157" s="12">
        <v>68504.570000000007</v>
      </c>
      <c r="BR157" s="12">
        <v>42519.42</v>
      </c>
      <c r="BS157" s="12">
        <v>649</v>
      </c>
      <c r="BT157" s="12">
        <v>4840.76</v>
      </c>
      <c r="BU157" s="12">
        <f t="shared" si="98"/>
        <v>131676.79</v>
      </c>
      <c r="BV157" s="26">
        <v>201909</v>
      </c>
      <c r="BW157" t="s">
        <v>717</v>
      </c>
      <c r="BX157" s="12">
        <f t="shared" si="99"/>
        <v>3990.61</v>
      </c>
      <c r="BY157" s="12">
        <f t="shared" si="100"/>
        <v>11172.43</v>
      </c>
      <c r="BZ157" s="12">
        <f t="shared" si="101"/>
        <v>116513.75</v>
      </c>
      <c r="CA157" s="12">
        <f t="shared" si="102"/>
        <v>131676.79</v>
      </c>
      <c r="CC157" s="26">
        <v>201909</v>
      </c>
      <c r="CD157" s="372">
        <v>14862129.800000001</v>
      </c>
      <c r="CE157" s="372">
        <v>395746.14</v>
      </c>
      <c r="CF157" s="377">
        <v>7250508.8600000003</v>
      </c>
      <c r="CG157" s="377">
        <v>1635119.48</v>
      </c>
      <c r="CH157" s="372">
        <v>2888310.24</v>
      </c>
      <c r="CI157" s="372">
        <v>1471612.57</v>
      </c>
      <c r="CJ157" s="372">
        <v>139380.71</v>
      </c>
      <c r="CK157" s="372">
        <v>1081451.81</v>
      </c>
      <c r="CL157">
        <f t="shared" si="103"/>
        <v>18.401844162660534</v>
      </c>
      <c r="CM157" s="26">
        <v>201909</v>
      </c>
      <c r="CN157" s="12">
        <f t="shared" si="97"/>
        <v>395746.14</v>
      </c>
      <c r="CO157" s="12">
        <f t="shared" si="104"/>
        <v>8885628.3399999999</v>
      </c>
      <c r="CP157" s="12">
        <f t="shared" si="105"/>
        <v>5580755.3300000001</v>
      </c>
      <c r="CQ157" s="12">
        <f t="shared" si="106"/>
        <v>14862129.810000001</v>
      </c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</row>
    <row r="158" spans="1:126">
      <c r="A158" s="26">
        <v>202002</v>
      </c>
      <c r="B158" s="26" t="s">
        <v>1521</v>
      </c>
      <c r="C158" s="26">
        <v>360957.55</v>
      </c>
      <c r="D158" s="26"/>
      <c r="E158" s="26"/>
      <c r="F158" s="26"/>
      <c r="G158" s="26"/>
      <c r="H158" s="26"/>
      <c r="J158" s="26"/>
      <c r="K158" s="26"/>
      <c r="L158" s="26"/>
      <c r="R158" s="26"/>
      <c r="AO158" s="373">
        <v>201608</v>
      </c>
      <c r="AP158" s="374" t="s">
        <v>1522</v>
      </c>
      <c r="AQ158" s="374">
        <v>6370212</v>
      </c>
      <c r="BC158" s="26"/>
      <c r="BL158" s="357">
        <v>43739</v>
      </c>
      <c r="BM158" t="s">
        <v>717</v>
      </c>
      <c r="BN158" s="12">
        <v>5715.95</v>
      </c>
      <c r="BO158" s="12">
        <v>6399.57</v>
      </c>
      <c r="BP158" s="12">
        <v>2682.17</v>
      </c>
      <c r="BQ158" s="12">
        <v>53815.17</v>
      </c>
      <c r="BR158" s="12">
        <v>31790.69</v>
      </c>
      <c r="BS158" s="12">
        <v>429.91</v>
      </c>
      <c r="BT158" s="12">
        <v>1649.73</v>
      </c>
      <c r="BU158" s="12">
        <f t="shared" si="98"/>
        <v>102483.19</v>
      </c>
      <c r="BV158" s="26">
        <v>201910</v>
      </c>
      <c r="BW158" t="s">
        <v>717</v>
      </c>
      <c r="BX158" s="12">
        <f t="shared" si="99"/>
        <v>5715.95</v>
      </c>
      <c r="BY158" s="12">
        <f t="shared" si="100"/>
        <v>9081.74</v>
      </c>
      <c r="BZ158" s="12">
        <f t="shared" si="101"/>
        <v>87685.5</v>
      </c>
      <c r="CA158" s="12">
        <f t="shared" si="102"/>
        <v>102483.19</v>
      </c>
      <c r="CC158" s="26">
        <v>201910</v>
      </c>
      <c r="CD158" s="372">
        <v>14953729.699999999</v>
      </c>
      <c r="CE158" s="372">
        <v>446963.04</v>
      </c>
      <c r="CF158" s="377">
        <v>7293161</v>
      </c>
      <c r="CG158" s="377">
        <v>1663935.91</v>
      </c>
      <c r="CH158" s="372">
        <v>2755832.22</v>
      </c>
      <c r="CI158" s="372">
        <v>1533705.87</v>
      </c>
      <c r="CJ158" s="372">
        <v>138476.65</v>
      </c>
      <c r="CK158" s="372">
        <v>1121655</v>
      </c>
      <c r="CL158">
        <f t="shared" si="103"/>
        <v>18.576732246162557</v>
      </c>
      <c r="CM158" s="26">
        <v>201910</v>
      </c>
      <c r="CN158" s="12">
        <f t="shared" si="97"/>
        <v>446963.04</v>
      </c>
      <c r="CO158" s="12">
        <f t="shared" si="104"/>
        <v>8957096.9100000001</v>
      </c>
      <c r="CP158" s="12">
        <f t="shared" si="105"/>
        <v>5549669.7400000002</v>
      </c>
      <c r="CQ158" s="12">
        <f t="shared" si="106"/>
        <v>14953729.689999999</v>
      </c>
    </row>
    <row r="159" spans="1:126">
      <c r="A159" s="26">
        <v>202003</v>
      </c>
      <c r="B159" s="26" t="s">
        <v>1521</v>
      </c>
      <c r="C159" s="26">
        <v>362512.64000000001</v>
      </c>
      <c r="D159" s="26"/>
      <c r="E159" s="26"/>
      <c r="F159" s="26"/>
      <c r="G159" s="26"/>
      <c r="H159" s="26"/>
      <c r="J159" s="26"/>
      <c r="K159" s="26"/>
      <c r="L159" s="26"/>
      <c r="R159" s="26"/>
      <c r="AO159" s="373">
        <v>201608</v>
      </c>
      <c r="AP159" s="374" t="s">
        <v>1523</v>
      </c>
      <c r="AQ159" s="374">
        <v>1437032</v>
      </c>
      <c r="BC159" s="26"/>
      <c r="BL159" s="357">
        <v>43770</v>
      </c>
      <c r="BM159" t="s">
        <v>717</v>
      </c>
      <c r="BN159" s="12">
        <v>4476.1499999999996</v>
      </c>
      <c r="BO159" s="12">
        <v>4655.3999999999996</v>
      </c>
      <c r="BP159" s="12">
        <v>2033.15</v>
      </c>
      <c r="BQ159" s="12">
        <v>45502.3</v>
      </c>
      <c r="BR159" s="12">
        <v>27527.8</v>
      </c>
      <c r="BS159" s="12">
        <v>426.55</v>
      </c>
      <c r="BT159" s="12">
        <v>1383.7</v>
      </c>
      <c r="BU159" s="12">
        <f t="shared" si="98"/>
        <v>86005.05</v>
      </c>
      <c r="BV159" s="26">
        <v>201911</v>
      </c>
      <c r="BW159" t="s">
        <v>717</v>
      </c>
      <c r="BX159" s="12">
        <f t="shared" si="99"/>
        <v>4476.1499999999996</v>
      </c>
      <c r="BY159" s="12">
        <f t="shared" si="100"/>
        <v>6688.5499999999993</v>
      </c>
      <c r="BZ159" s="12">
        <f t="shared" si="101"/>
        <v>74840.350000000006</v>
      </c>
      <c r="CA159" s="12">
        <f t="shared" si="102"/>
        <v>86005.05</v>
      </c>
      <c r="CC159" s="26">
        <v>201911</v>
      </c>
      <c r="CD159" s="372">
        <v>14904395.9</v>
      </c>
      <c r="CE159" s="372">
        <v>381040.25</v>
      </c>
      <c r="CF159" s="377">
        <v>7311116.2000000002</v>
      </c>
      <c r="CG159" s="377">
        <v>1672594.25</v>
      </c>
      <c r="CH159" s="372">
        <v>2706614.65</v>
      </c>
      <c r="CI159" s="372">
        <v>1556821.55</v>
      </c>
      <c r="CJ159" s="372">
        <v>139030.79999999999</v>
      </c>
      <c r="CK159" s="372">
        <v>1137178.2</v>
      </c>
      <c r="CL159">
        <f t="shared" si="103"/>
        <v>18.618078346458731</v>
      </c>
      <c r="CM159" s="26">
        <v>201911</v>
      </c>
      <c r="CN159" s="12">
        <f t="shared" si="97"/>
        <v>381040.25</v>
      </c>
      <c r="CO159" s="12">
        <f t="shared" si="104"/>
        <v>8983710.4499999993</v>
      </c>
      <c r="CP159" s="12">
        <f t="shared" si="105"/>
        <v>5539645.2000000002</v>
      </c>
      <c r="CQ159" s="12">
        <f t="shared" si="106"/>
        <v>14904395.899999999</v>
      </c>
    </row>
    <row r="160" spans="1:126">
      <c r="A160" s="26">
        <v>202004</v>
      </c>
      <c r="B160" s="26" t="s">
        <v>1521</v>
      </c>
      <c r="C160" s="26">
        <v>363928.5</v>
      </c>
      <c r="D160" s="26"/>
      <c r="E160" s="26"/>
      <c r="F160" s="26"/>
      <c r="G160" s="26"/>
      <c r="H160" s="26"/>
      <c r="J160" s="26"/>
      <c r="K160" s="26"/>
      <c r="L160" s="26"/>
      <c r="R160" s="26"/>
      <c r="AO160" s="373">
        <v>201608</v>
      </c>
      <c r="AP160" s="374" t="s">
        <v>1521</v>
      </c>
      <c r="AQ160" s="374">
        <v>238152</v>
      </c>
      <c r="BC160" s="26"/>
      <c r="BL160" s="357">
        <v>43800</v>
      </c>
      <c r="BM160" t="s">
        <v>717</v>
      </c>
      <c r="BN160" s="12">
        <v>4535</v>
      </c>
      <c r="BO160" s="12">
        <v>5942.56</v>
      </c>
      <c r="BP160" s="12">
        <v>2599.7199999999998</v>
      </c>
      <c r="BQ160" s="12">
        <v>59034.83</v>
      </c>
      <c r="BR160" s="12">
        <v>35569.879999999997</v>
      </c>
      <c r="BS160" s="12">
        <v>521.77</v>
      </c>
      <c r="BT160" s="12">
        <v>1783.83</v>
      </c>
      <c r="BU160" s="12">
        <f t="shared" si="98"/>
        <v>109987.59</v>
      </c>
      <c r="BV160" s="26">
        <v>201912</v>
      </c>
      <c r="BW160" t="s">
        <v>717</v>
      </c>
      <c r="BX160" s="12">
        <f t="shared" si="99"/>
        <v>4535</v>
      </c>
      <c r="BY160" s="12">
        <f t="shared" si="100"/>
        <v>8542.2800000000007</v>
      </c>
      <c r="BZ160" s="12">
        <f t="shared" si="101"/>
        <v>96910.31</v>
      </c>
      <c r="CA160" s="12">
        <f t="shared" si="102"/>
        <v>109987.59</v>
      </c>
      <c r="CC160" s="26">
        <v>201912</v>
      </c>
      <c r="CD160" s="372">
        <v>14901559.1</v>
      </c>
      <c r="CE160" s="372">
        <v>356730.72</v>
      </c>
      <c r="CF160" s="377">
        <v>7325100.7800000003</v>
      </c>
      <c r="CG160" s="377">
        <v>1675038.06</v>
      </c>
      <c r="CH160" s="372">
        <v>2675205.89</v>
      </c>
      <c r="CI160" s="372">
        <v>1585433.11</v>
      </c>
      <c r="CJ160" s="372">
        <v>139677.06</v>
      </c>
      <c r="CK160" s="372">
        <v>1144373.44</v>
      </c>
      <c r="CL160">
        <f t="shared" si="103"/>
        <v>18.61124689049797</v>
      </c>
      <c r="CM160" s="26">
        <v>201912</v>
      </c>
      <c r="CN160" s="12">
        <f t="shared" si="97"/>
        <v>356730.72</v>
      </c>
      <c r="CO160" s="12">
        <f t="shared" si="104"/>
        <v>9000138.8399999999</v>
      </c>
      <c r="CP160" s="12">
        <f t="shared" si="105"/>
        <v>5544689.5</v>
      </c>
      <c r="CQ160" s="12">
        <f t="shared" si="106"/>
        <v>14901559.060000001</v>
      </c>
    </row>
    <row r="161" spans="1:95">
      <c r="A161" s="26">
        <v>202005</v>
      </c>
      <c r="B161" s="26" t="s">
        <v>1521</v>
      </c>
      <c r="C161" s="26">
        <v>396178.5</v>
      </c>
      <c r="D161" s="26"/>
      <c r="E161" s="26"/>
      <c r="F161" s="26"/>
      <c r="G161" s="26"/>
      <c r="H161" s="26"/>
      <c r="J161" s="26"/>
      <c r="K161" s="26"/>
      <c r="L161" s="26"/>
      <c r="R161" s="26"/>
      <c r="AO161" s="373">
        <v>201608</v>
      </c>
      <c r="AP161" s="374" t="s">
        <v>1524</v>
      </c>
      <c r="AQ161" s="374">
        <v>2461810</v>
      </c>
      <c r="BC161" s="26"/>
      <c r="BL161" s="357">
        <v>43831</v>
      </c>
      <c r="BM161" t="s">
        <v>717</v>
      </c>
      <c r="BN161" s="12">
        <v>3782.28</v>
      </c>
      <c r="BO161" s="12">
        <v>9283.3799999999992</v>
      </c>
      <c r="BP161" s="12">
        <v>3626.52</v>
      </c>
      <c r="BQ161" s="12">
        <v>51431.38</v>
      </c>
      <c r="BR161" s="12">
        <v>31811.759999999998</v>
      </c>
      <c r="BS161" s="12">
        <v>504.09</v>
      </c>
      <c r="BT161" s="12">
        <v>2050.9499999999998</v>
      </c>
      <c r="BU161" s="12">
        <f t="shared" si="98"/>
        <v>102490.35999999999</v>
      </c>
      <c r="BV161" s="26">
        <v>202001</v>
      </c>
      <c r="BW161" t="s">
        <v>717</v>
      </c>
      <c r="BX161" s="12">
        <f t="shared" si="99"/>
        <v>3782.28</v>
      </c>
      <c r="BY161" s="12">
        <f t="shared" si="100"/>
        <v>12909.9</v>
      </c>
      <c r="BZ161" s="12">
        <f t="shared" si="101"/>
        <v>85798.18</v>
      </c>
      <c r="CA161" s="12">
        <f t="shared" si="102"/>
        <v>102490.35999999999</v>
      </c>
      <c r="CC161" s="26">
        <v>202001</v>
      </c>
      <c r="CD161" s="372">
        <v>14694576.300000001</v>
      </c>
      <c r="CE161" s="372">
        <v>343100.38</v>
      </c>
      <c r="CF161" s="377">
        <v>7337245.1399999997</v>
      </c>
      <c r="CG161" s="377">
        <v>1676828.14</v>
      </c>
      <c r="CH161" s="372">
        <v>2569651.0499999998</v>
      </c>
      <c r="CI161" s="372">
        <v>1491993.81</v>
      </c>
      <c r="CJ161" s="372">
        <v>136140.67000000001</v>
      </c>
      <c r="CK161" s="372">
        <v>1139617.1000000001</v>
      </c>
      <c r="CL161">
        <f t="shared" si="103"/>
        <v>18.602335347333675</v>
      </c>
      <c r="CM161" s="26">
        <v>202001</v>
      </c>
      <c r="CN161" s="12">
        <f t="shared" si="97"/>
        <v>343100.38</v>
      </c>
      <c r="CO161" s="12">
        <f t="shared" si="104"/>
        <v>9014073.2799999993</v>
      </c>
      <c r="CP161" s="12">
        <f t="shared" si="105"/>
        <v>5337402.6300000008</v>
      </c>
      <c r="CQ161" s="12">
        <f t="shared" si="106"/>
        <v>14694576.290000001</v>
      </c>
    </row>
    <row r="162" spans="1:95">
      <c r="A162" s="26">
        <v>202006</v>
      </c>
      <c r="B162" s="26" t="s">
        <v>1521</v>
      </c>
      <c r="C162" s="26">
        <v>356897.55</v>
      </c>
      <c r="D162" s="26"/>
      <c r="E162" s="26"/>
      <c r="F162" s="26"/>
      <c r="G162" s="26"/>
      <c r="H162" s="26"/>
      <c r="J162" s="26"/>
      <c r="K162" s="26"/>
      <c r="L162" s="26"/>
      <c r="R162" s="26"/>
      <c r="AO162" s="373">
        <v>201608</v>
      </c>
      <c r="AP162" s="374" t="s">
        <v>1525</v>
      </c>
      <c r="AQ162" s="374">
        <v>1382070</v>
      </c>
      <c r="BC162" s="26"/>
      <c r="BL162" s="357">
        <v>43862</v>
      </c>
      <c r="BM162" t="s">
        <v>717</v>
      </c>
      <c r="BN162" s="12">
        <v>2429.25</v>
      </c>
      <c r="BO162" s="12">
        <v>5179.55</v>
      </c>
      <c r="BP162" s="12">
        <v>2131.5500000000002</v>
      </c>
      <c r="BQ162" s="12">
        <v>39719</v>
      </c>
      <c r="BR162" s="12">
        <v>24019.5</v>
      </c>
      <c r="BS162" s="12">
        <v>364.6</v>
      </c>
      <c r="BT162" s="12">
        <v>1635.5</v>
      </c>
      <c r="BU162" s="12">
        <f t="shared" si="98"/>
        <v>75478.950000000012</v>
      </c>
      <c r="BV162" s="26">
        <v>202002</v>
      </c>
      <c r="BW162" t="s">
        <v>717</v>
      </c>
      <c r="BX162" s="12">
        <f t="shared" si="99"/>
        <v>2429.25</v>
      </c>
      <c r="BY162" s="12">
        <f t="shared" si="100"/>
        <v>7311.1</v>
      </c>
      <c r="BZ162" s="12">
        <f t="shared" si="101"/>
        <v>65738.600000000006</v>
      </c>
      <c r="CA162" s="12">
        <f t="shared" si="102"/>
        <v>75478.950000000012</v>
      </c>
      <c r="CC162" s="26">
        <v>202002</v>
      </c>
      <c r="CD162" s="372">
        <v>14788240.300000001</v>
      </c>
      <c r="CE162" s="372">
        <v>360957.55</v>
      </c>
      <c r="CF162" s="377">
        <v>7361296.4500000002</v>
      </c>
      <c r="CG162" s="377">
        <v>1686381.85</v>
      </c>
      <c r="CH162" s="372">
        <v>2590933.15</v>
      </c>
      <c r="CI162" s="372">
        <v>1502401.75</v>
      </c>
      <c r="CJ162" s="372">
        <v>134650.25</v>
      </c>
      <c r="CK162" s="372">
        <v>1151619.25</v>
      </c>
      <c r="CL162">
        <f t="shared" si="103"/>
        <v>18.63883522472279</v>
      </c>
      <c r="CM162" s="26">
        <v>202002</v>
      </c>
      <c r="CN162" s="12">
        <f t="shared" si="97"/>
        <v>360957.55</v>
      </c>
      <c r="CO162" s="12">
        <f t="shared" si="104"/>
        <v>9047678.3000000007</v>
      </c>
      <c r="CP162" s="12">
        <f t="shared" si="105"/>
        <v>5379604.4000000004</v>
      </c>
      <c r="CQ162" s="12">
        <f t="shared" si="106"/>
        <v>14788240.250000002</v>
      </c>
    </row>
    <row r="163" spans="1:95">
      <c r="A163" s="26">
        <v>202007</v>
      </c>
      <c r="B163" s="26" t="s">
        <v>1521</v>
      </c>
      <c r="C163" s="26">
        <v>275072.7</v>
      </c>
      <c r="D163" s="26"/>
      <c r="E163" s="26"/>
      <c r="F163" s="26"/>
      <c r="G163" s="26"/>
      <c r="H163" s="26"/>
      <c r="J163" s="26"/>
      <c r="K163" s="26"/>
      <c r="L163" s="26"/>
      <c r="R163" s="26"/>
      <c r="AO163" s="373">
        <v>201608</v>
      </c>
      <c r="AP163" s="374" t="s">
        <v>1566</v>
      </c>
      <c r="AQ163" s="374">
        <v>209240</v>
      </c>
      <c r="BC163" s="26"/>
      <c r="BL163" s="357">
        <v>43891</v>
      </c>
      <c r="BM163" t="s">
        <v>717</v>
      </c>
      <c r="BN163" s="12">
        <v>4871.3999999999996</v>
      </c>
      <c r="BO163" s="12">
        <v>9648.9500000000007</v>
      </c>
      <c r="BP163" s="12">
        <v>4869.8100000000004</v>
      </c>
      <c r="BQ163" s="12">
        <v>48022.54</v>
      </c>
      <c r="BR163" s="12">
        <v>28788.81</v>
      </c>
      <c r="BS163" s="12">
        <v>1129.54</v>
      </c>
      <c r="BT163" s="12">
        <v>5012.8999999999996</v>
      </c>
      <c r="BU163" s="12">
        <f t="shared" si="98"/>
        <v>102343.94999999998</v>
      </c>
      <c r="BV163" s="26">
        <v>202003</v>
      </c>
      <c r="BW163" t="s">
        <v>717</v>
      </c>
      <c r="BX163" s="12">
        <f t="shared" si="99"/>
        <v>4871.3999999999996</v>
      </c>
      <c r="BY163" s="12">
        <f t="shared" si="100"/>
        <v>14518.760000000002</v>
      </c>
      <c r="BZ163" s="12">
        <f t="shared" si="101"/>
        <v>82953.789999999994</v>
      </c>
      <c r="CA163" s="12">
        <f t="shared" si="102"/>
        <v>102343.95</v>
      </c>
      <c r="CC163" s="26">
        <v>202003</v>
      </c>
      <c r="CD163" s="372">
        <v>14547610.4</v>
      </c>
      <c r="CE163" s="372">
        <v>362512.64000000001</v>
      </c>
      <c r="CF163" s="377">
        <v>7358829.5499999998</v>
      </c>
      <c r="CG163" s="377">
        <v>1670867.18</v>
      </c>
      <c r="CH163" s="372">
        <v>2482836.23</v>
      </c>
      <c r="CI163" s="372">
        <v>1397325.05</v>
      </c>
      <c r="CJ163" s="372">
        <v>129778</v>
      </c>
      <c r="CK163" s="372">
        <v>1145461.73</v>
      </c>
      <c r="CL163">
        <f t="shared" si="103"/>
        <v>18.504133969956708</v>
      </c>
      <c r="CM163" s="26">
        <v>202003</v>
      </c>
      <c r="CN163" s="12">
        <f t="shared" si="97"/>
        <v>362512.64000000001</v>
      </c>
      <c r="CO163" s="12">
        <f t="shared" si="104"/>
        <v>9029696.7300000004</v>
      </c>
      <c r="CP163" s="12">
        <f t="shared" si="105"/>
        <v>5155401.01</v>
      </c>
      <c r="CQ163" s="12">
        <f t="shared" si="106"/>
        <v>14547610.380000001</v>
      </c>
    </row>
    <row r="164" spans="1:95">
      <c r="A164" s="26">
        <v>202008</v>
      </c>
      <c r="B164" s="26" t="s">
        <v>1521</v>
      </c>
      <c r="C164" s="26">
        <v>264260.95</v>
      </c>
      <c r="D164" s="26"/>
      <c r="E164" s="26"/>
      <c r="F164" s="26"/>
      <c r="G164" s="26"/>
      <c r="H164" s="26"/>
      <c r="J164" s="26"/>
      <c r="K164" s="26"/>
      <c r="L164" s="26"/>
      <c r="R164" s="26"/>
      <c r="AO164" s="373">
        <v>201608</v>
      </c>
      <c r="AP164" s="374" t="s">
        <v>1567</v>
      </c>
      <c r="AQ164" s="374">
        <v>957839</v>
      </c>
      <c r="BC164" s="26"/>
      <c r="BL164" s="357">
        <v>43922</v>
      </c>
      <c r="BM164" t="s">
        <v>717</v>
      </c>
      <c r="BN164" s="12">
        <v>1226.3499999999999</v>
      </c>
      <c r="BO164" s="12">
        <v>3885.7</v>
      </c>
      <c r="BP164" s="12">
        <v>1316.3</v>
      </c>
      <c r="BQ164" s="12">
        <v>20334.3</v>
      </c>
      <c r="BR164" s="12">
        <v>8290.25</v>
      </c>
      <c r="BS164" s="12">
        <v>484.1</v>
      </c>
      <c r="BT164" s="12">
        <v>1797.25</v>
      </c>
      <c r="BU164" s="12">
        <f t="shared" si="98"/>
        <v>37334.249999999993</v>
      </c>
      <c r="BV164" s="26">
        <v>202004</v>
      </c>
      <c r="BW164" t="s">
        <v>717</v>
      </c>
      <c r="BX164" s="12">
        <f t="shared" si="99"/>
        <v>1226.3499999999999</v>
      </c>
      <c r="BY164" s="12">
        <f t="shared" si="100"/>
        <v>5202</v>
      </c>
      <c r="BZ164" s="12">
        <f t="shared" si="101"/>
        <v>30905.899999999998</v>
      </c>
      <c r="CA164" s="12">
        <f t="shared" si="102"/>
        <v>37334.25</v>
      </c>
      <c r="CC164" s="26">
        <v>202004</v>
      </c>
      <c r="CD164" s="372">
        <v>14043392.199999999</v>
      </c>
      <c r="CE164" s="372">
        <v>363928.5</v>
      </c>
      <c r="CF164" s="377">
        <v>7299437.5999999996</v>
      </c>
      <c r="CG164" s="377">
        <v>1647547.7</v>
      </c>
      <c r="CH164" s="372">
        <v>2272490.35</v>
      </c>
      <c r="CI164" s="372">
        <v>1218686.3</v>
      </c>
      <c r="CJ164" s="372">
        <v>121631.05</v>
      </c>
      <c r="CK164" s="372">
        <v>1119670.7</v>
      </c>
      <c r="CL164">
        <f t="shared" si="103"/>
        <v>18.414556912259599</v>
      </c>
      <c r="CM164" s="26">
        <v>202004</v>
      </c>
      <c r="CN164" s="12">
        <f t="shared" si="97"/>
        <v>363928.5</v>
      </c>
      <c r="CO164" s="12">
        <f t="shared" si="104"/>
        <v>8946985.2999999989</v>
      </c>
      <c r="CP164" s="12">
        <f t="shared" si="105"/>
        <v>4732478.4000000004</v>
      </c>
      <c r="CQ164" s="12">
        <f t="shared" si="106"/>
        <v>14043392.199999999</v>
      </c>
    </row>
    <row r="165" spans="1:95">
      <c r="A165" s="26">
        <v>202009</v>
      </c>
      <c r="B165" s="26" t="s">
        <v>1521</v>
      </c>
      <c r="C165" s="26">
        <v>357039.41</v>
      </c>
      <c r="D165" s="26"/>
      <c r="E165" s="26"/>
      <c r="F165" s="26"/>
      <c r="G165" s="26"/>
      <c r="H165" s="26"/>
      <c r="J165" s="26"/>
      <c r="K165" s="26"/>
      <c r="L165" s="26"/>
      <c r="R165" s="26"/>
      <c r="AO165" s="373">
        <v>201609</v>
      </c>
      <c r="AP165" s="374" t="s">
        <v>1520</v>
      </c>
      <c r="AQ165" s="374">
        <v>13154403</v>
      </c>
      <c r="BC165" s="26"/>
      <c r="BL165" s="357">
        <v>43952</v>
      </c>
      <c r="BM165" t="s">
        <v>717</v>
      </c>
      <c r="BN165" s="12">
        <v>1257.45</v>
      </c>
      <c r="BO165" s="12">
        <v>2557.75</v>
      </c>
      <c r="BP165" s="12">
        <v>924.45</v>
      </c>
      <c r="BQ165" s="12">
        <v>18752.400000000001</v>
      </c>
      <c r="BR165" s="12">
        <v>7247.55</v>
      </c>
      <c r="BS165" s="12">
        <v>232.1</v>
      </c>
      <c r="BT165" s="12">
        <v>884.2</v>
      </c>
      <c r="BU165" s="12">
        <f t="shared" si="98"/>
        <v>31855.9</v>
      </c>
      <c r="BV165" s="26">
        <v>202005</v>
      </c>
      <c r="BW165" t="s">
        <v>717</v>
      </c>
      <c r="BX165" s="12">
        <f t="shared" si="99"/>
        <v>1257.45</v>
      </c>
      <c r="BY165" s="12">
        <f t="shared" si="100"/>
        <v>3482.2</v>
      </c>
      <c r="BZ165" s="12">
        <f t="shared" si="101"/>
        <v>27116.25</v>
      </c>
      <c r="CA165" s="12">
        <f t="shared" si="102"/>
        <v>31855.9</v>
      </c>
      <c r="CC165" s="26">
        <v>202005</v>
      </c>
      <c r="CD165" s="372">
        <v>14106235.4</v>
      </c>
      <c r="CE165" s="372">
        <v>396178.5</v>
      </c>
      <c r="CF165" s="377">
        <v>7295720.9000000004</v>
      </c>
      <c r="CG165" s="377">
        <v>1651388.4</v>
      </c>
      <c r="CH165" s="372">
        <v>2315573.85</v>
      </c>
      <c r="CI165" s="372">
        <v>1219985.1499999999</v>
      </c>
      <c r="CJ165" s="372">
        <v>116441.3</v>
      </c>
      <c r="CK165" s="372">
        <v>1110947.25</v>
      </c>
      <c r="CL165">
        <f t="shared" si="103"/>
        <v>18.457228414545018</v>
      </c>
      <c r="CM165" s="26">
        <v>202005</v>
      </c>
      <c r="CN165" s="12">
        <f t="shared" si="97"/>
        <v>396178.5</v>
      </c>
      <c r="CO165" s="12">
        <f t="shared" si="104"/>
        <v>8947109.3000000007</v>
      </c>
      <c r="CP165" s="12">
        <f t="shared" si="105"/>
        <v>4762947.55</v>
      </c>
      <c r="CQ165" s="12">
        <f t="shared" si="106"/>
        <v>14106235.350000001</v>
      </c>
    </row>
    <row r="166" spans="1:95">
      <c r="A166" s="26">
        <v>202010</v>
      </c>
      <c r="B166" s="26" t="s">
        <v>1521</v>
      </c>
      <c r="C166" s="26">
        <v>358407.67</v>
      </c>
      <c r="D166" s="26"/>
      <c r="E166" s="26"/>
      <c r="F166" s="26"/>
      <c r="G166" s="26"/>
      <c r="H166" s="26"/>
      <c r="J166" s="26"/>
      <c r="K166" s="26"/>
      <c r="L166" s="26"/>
      <c r="R166" s="26"/>
      <c r="AO166" s="373">
        <v>201609</v>
      </c>
      <c r="AP166" s="374" t="s">
        <v>1522</v>
      </c>
      <c r="AQ166" s="374">
        <v>6383233</v>
      </c>
      <c r="BC166" s="26"/>
      <c r="BL166" s="357">
        <v>43983</v>
      </c>
      <c r="BM166" t="s">
        <v>717</v>
      </c>
      <c r="BN166" s="12">
        <v>7776.31</v>
      </c>
      <c r="BO166" s="12">
        <v>4921.45</v>
      </c>
      <c r="BP166" s="12">
        <v>1953.9</v>
      </c>
      <c r="BQ166" s="12">
        <v>27823.5</v>
      </c>
      <c r="BR166" s="12">
        <v>18055.27</v>
      </c>
      <c r="BS166" s="12">
        <v>603.9</v>
      </c>
      <c r="BT166" s="12">
        <v>1644.4</v>
      </c>
      <c r="BU166" s="12">
        <f t="shared" si="98"/>
        <v>62778.73000000001</v>
      </c>
      <c r="BV166" s="26">
        <v>202006</v>
      </c>
      <c r="BW166" t="s">
        <v>717</v>
      </c>
      <c r="BX166" s="12">
        <f t="shared" si="99"/>
        <v>7776.31</v>
      </c>
      <c r="BY166" s="12">
        <f t="shared" si="100"/>
        <v>6875.35</v>
      </c>
      <c r="BZ166" s="12">
        <f t="shared" si="101"/>
        <v>48127.070000000007</v>
      </c>
      <c r="CA166" s="12">
        <f t="shared" si="102"/>
        <v>62778.73000000001</v>
      </c>
      <c r="CC166" s="26">
        <v>202006</v>
      </c>
      <c r="CD166" s="372">
        <v>14190767.4</v>
      </c>
      <c r="CE166" s="372">
        <v>356897.55</v>
      </c>
      <c r="CF166" s="377">
        <v>7313408.3200000003</v>
      </c>
      <c r="CG166" s="377">
        <v>1648635.77</v>
      </c>
      <c r="CH166" s="372">
        <v>2415060.5</v>
      </c>
      <c r="CI166" s="372">
        <v>1240160.05</v>
      </c>
      <c r="CJ166" s="372">
        <v>112389.91</v>
      </c>
      <c r="CK166" s="372">
        <v>1104215.32</v>
      </c>
      <c r="CL166">
        <f t="shared" si="103"/>
        <v>18.395756073545495</v>
      </c>
      <c r="CM166" s="26">
        <v>202006</v>
      </c>
      <c r="CN166" s="12">
        <f t="shared" si="97"/>
        <v>356897.55</v>
      </c>
      <c r="CO166" s="12">
        <f t="shared" si="104"/>
        <v>8962044.0899999999</v>
      </c>
      <c r="CP166" s="12">
        <f t="shared" si="105"/>
        <v>4871825.78</v>
      </c>
      <c r="CQ166" s="12">
        <f t="shared" si="106"/>
        <v>14190767.420000002</v>
      </c>
    </row>
    <row r="167" spans="1:95">
      <c r="A167" s="26">
        <v>202011</v>
      </c>
      <c r="B167" s="26" t="s">
        <v>1521</v>
      </c>
      <c r="C167" s="26">
        <v>333716.95</v>
      </c>
      <c r="D167" s="26"/>
      <c r="E167" s="26"/>
      <c r="F167" s="26"/>
      <c r="G167" s="26"/>
      <c r="H167" s="26"/>
      <c r="J167" s="26"/>
      <c r="K167" s="26"/>
      <c r="L167" s="26"/>
      <c r="R167" s="26"/>
      <c r="AO167" s="373">
        <v>201609</v>
      </c>
      <c r="AP167" s="374" t="s">
        <v>1523</v>
      </c>
      <c r="AQ167" s="374">
        <v>1456270</v>
      </c>
      <c r="BC167" s="26"/>
      <c r="BL167" s="357">
        <v>44013</v>
      </c>
      <c r="BM167" t="s">
        <v>717</v>
      </c>
      <c r="BN167" s="12">
        <v>3396.6</v>
      </c>
      <c r="BO167" s="12">
        <v>5066.83</v>
      </c>
      <c r="BP167" s="12">
        <v>2124.91</v>
      </c>
      <c r="BQ167" s="12">
        <v>33541.86</v>
      </c>
      <c r="BR167" s="12">
        <v>19116.47</v>
      </c>
      <c r="BS167" s="12">
        <v>392.95</v>
      </c>
      <c r="BT167" s="12">
        <v>1762</v>
      </c>
      <c r="BU167" s="12">
        <f t="shared" si="98"/>
        <v>65401.619999999995</v>
      </c>
      <c r="BV167" s="26">
        <v>202007</v>
      </c>
      <c r="BW167" t="s">
        <v>717</v>
      </c>
      <c r="BX167" s="12">
        <f t="shared" si="99"/>
        <v>3396.6</v>
      </c>
      <c r="BY167" s="12">
        <f t="shared" si="100"/>
        <v>7191.74</v>
      </c>
      <c r="BZ167" s="12">
        <f t="shared" si="101"/>
        <v>54813.279999999999</v>
      </c>
      <c r="CA167" s="12">
        <f t="shared" si="102"/>
        <v>65401.619999999995</v>
      </c>
      <c r="CC167" s="26">
        <v>202007</v>
      </c>
      <c r="CD167" s="372">
        <v>14385787.300000001</v>
      </c>
      <c r="CE167" s="372">
        <v>275072.7</v>
      </c>
      <c r="CF167" s="377">
        <v>7332913.8700000001</v>
      </c>
      <c r="CG167" s="377">
        <v>1633695.35</v>
      </c>
      <c r="CH167" s="372">
        <v>2629392.7000000002</v>
      </c>
      <c r="CI167" s="372">
        <v>1307927.83</v>
      </c>
      <c r="CJ167" s="372">
        <v>109513.48</v>
      </c>
      <c r="CK167" s="372">
        <v>1097271.3500000001</v>
      </c>
      <c r="CL167">
        <f t="shared" si="103"/>
        <v>18.219767471922903</v>
      </c>
      <c r="CM167" s="26">
        <v>202007</v>
      </c>
      <c r="CN167" s="12">
        <f t="shared" si="97"/>
        <v>275072.7</v>
      </c>
      <c r="CO167" s="12">
        <f t="shared" si="104"/>
        <v>8966609.2200000007</v>
      </c>
      <c r="CP167" s="12">
        <f t="shared" si="105"/>
        <v>5144105.3600000003</v>
      </c>
      <c r="CQ167" s="12">
        <f t="shared" si="106"/>
        <v>14385787.280000001</v>
      </c>
    </row>
    <row r="168" spans="1:95">
      <c r="A168" s="26">
        <v>202012</v>
      </c>
      <c r="B168" s="26" t="s">
        <v>1521</v>
      </c>
      <c r="C168" s="26">
        <v>323568.37</v>
      </c>
      <c r="D168" s="26"/>
      <c r="E168" s="26"/>
      <c r="F168" s="26"/>
      <c r="G168" s="26"/>
      <c r="H168" s="26"/>
      <c r="J168" s="26"/>
      <c r="K168" s="26"/>
      <c r="L168" s="26"/>
      <c r="R168" s="26"/>
      <c r="AO168" s="373">
        <v>201609</v>
      </c>
      <c r="AP168" s="374" t="s">
        <v>1521</v>
      </c>
      <c r="AQ168" s="374">
        <v>351295</v>
      </c>
      <c r="BC168" s="26"/>
      <c r="BL168" s="357">
        <v>44044</v>
      </c>
      <c r="BM168" t="s">
        <v>717</v>
      </c>
      <c r="BN168" s="12">
        <v>1968.28</v>
      </c>
      <c r="BO168" s="12">
        <v>4022.52</v>
      </c>
      <c r="BP168" s="12">
        <v>1673.85</v>
      </c>
      <c r="BQ168" s="12">
        <v>34976.47</v>
      </c>
      <c r="BR168" s="12">
        <v>19483.419999999998</v>
      </c>
      <c r="BS168" s="12">
        <v>314</v>
      </c>
      <c r="BT168" s="12">
        <v>2339.7600000000002</v>
      </c>
      <c r="BU168" s="12">
        <f t="shared" si="98"/>
        <v>64778.3</v>
      </c>
      <c r="BV168" s="26">
        <v>202008</v>
      </c>
      <c r="BW168" t="s">
        <v>717</v>
      </c>
      <c r="BX168" s="12">
        <f t="shared" si="99"/>
        <v>1968.28</v>
      </c>
      <c r="BY168" s="12">
        <f t="shared" si="100"/>
        <v>5696.37</v>
      </c>
      <c r="BZ168" s="12">
        <f t="shared" si="101"/>
        <v>57113.65</v>
      </c>
      <c r="CA168" s="12">
        <f t="shared" si="102"/>
        <v>64778.3</v>
      </c>
      <c r="CC168" s="26">
        <v>202008</v>
      </c>
      <c r="CD168" s="372">
        <v>14397136.5</v>
      </c>
      <c r="CE168" s="372">
        <v>264260.95</v>
      </c>
      <c r="CF168" s="377">
        <v>7339675.8600000003</v>
      </c>
      <c r="CG168" s="377">
        <v>1625426.81</v>
      </c>
      <c r="CH168" s="372">
        <v>2677431.4300000002</v>
      </c>
      <c r="CI168" s="372">
        <v>1296807.95</v>
      </c>
      <c r="CJ168" s="372">
        <v>105988.57</v>
      </c>
      <c r="CK168" s="372">
        <v>1087544.95</v>
      </c>
      <c r="CL168">
        <f t="shared" si="103"/>
        <v>18.130598943826708</v>
      </c>
      <c r="CM168" s="26">
        <v>202008</v>
      </c>
      <c r="CN168" s="12">
        <f t="shared" si="97"/>
        <v>264260.95</v>
      </c>
      <c r="CO168" s="12">
        <f t="shared" si="104"/>
        <v>8965102.6699999999</v>
      </c>
      <c r="CP168" s="12">
        <f t="shared" si="105"/>
        <v>5167772.8999999994</v>
      </c>
      <c r="CQ168" s="12">
        <f t="shared" si="106"/>
        <v>14397136.52</v>
      </c>
    </row>
    <row r="169" spans="1:95">
      <c r="A169" s="26">
        <v>202101</v>
      </c>
      <c r="B169" s="26" t="s">
        <v>1521</v>
      </c>
      <c r="C169" s="26">
        <v>313553.74</v>
      </c>
      <c r="D169" s="26"/>
      <c r="E169" s="26"/>
      <c r="F169" s="26"/>
      <c r="G169" s="26"/>
      <c r="H169" s="26"/>
      <c r="J169" s="26"/>
      <c r="K169" s="26"/>
      <c r="L169" s="26"/>
      <c r="R169" s="26"/>
      <c r="AO169" s="373">
        <v>201609</v>
      </c>
      <c r="AP169" s="374" t="s">
        <v>1524</v>
      </c>
      <c r="AQ169" s="374">
        <v>2339545</v>
      </c>
      <c r="BC169" s="26"/>
      <c r="BL169" s="357">
        <v>44075</v>
      </c>
      <c r="BM169" t="s">
        <v>717</v>
      </c>
      <c r="BN169" s="12">
        <v>3346</v>
      </c>
      <c r="BO169" s="12">
        <v>4867.2299999999996</v>
      </c>
      <c r="BP169" s="12">
        <v>2140.2199999999998</v>
      </c>
      <c r="BQ169" s="12">
        <v>44246.31</v>
      </c>
      <c r="BR169" s="12">
        <v>23917.9</v>
      </c>
      <c r="BS169" s="12">
        <v>388.59</v>
      </c>
      <c r="BT169" s="12">
        <v>2556.2199999999998</v>
      </c>
      <c r="BU169" s="12">
        <f t="shared" si="98"/>
        <v>81462.47</v>
      </c>
      <c r="BV169" s="26">
        <v>202009</v>
      </c>
      <c r="BW169" t="s">
        <v>717</v>
      </c>
      <c r="BX169" s="12">
        <f t="shared" si="99"/>
        <v>3346</v>
      </c>
      <c r="BY169" s="12">
        <f t="shared" si="100"/>
        <v>7007.4499999999989</v>
      </c>
      <c r="BZ169" s="12">
        <f t="shared" si="101"/>
        <v>71109.01999999999</v>
      </c>
      <c r="CA169" s="12">
        <f t="shared" si="102"/>
        <v>81462.469999999987</v>
      </c>
      <c r="CC169" s="26">
        <v>202009</v>
      </c>
      <c r="CD169" s="372">
        <v>14446222.800000001</v>
      </c>
      <c r="CE169" s="372">
        <v>357039.41</v>
      </c>
      <c r="CF169" s="377">
        <v>7361575</v>
      </c>
      <c r="CG169" s="377">
        <v>1631874.73</v>
      </c>
      <c r="CH169" s="372">
        <v>2629059.3199999998</v>
      </c>
      <c r="CI169" s="372">
        <v>1274449.3600000001</v>
      </c>
      <c r="CJ169" s="372">
        <v>104058.59</v>
      </c>
      <c r="CK169" s="372">
        <v>1088166.4099999999</v>
      </c>
      <c r="CL169">
        <f t="shared" si="103"/>
        <v>18.145147624014125</v>
      </c>
      <c r="CM169" s="26">
        <v>202009</v>
      </c>
      <c r="CN169" s="12">
        <f t="shared" si="97"/>
        <v>357039.41</v>
      </c>
      <c r="CO169" s="12">
        <f t="shared" si="104"/>
        <v>8993449.7300000004</v>
      </c>
      <c r="CP169" s="12">
        <f t="shared" si="105"/>
        <v>5095733.68</v>
      </c>
      <c r="CQ169" s="12">
        <f t="shared" si="106"/>
        <v>14446222.82</v>
      </c>
    </row>
    <row r="170" spans="1:95">
      <c r="A170" s="26">
        <v>202102</v>
      </c>
      <c r="B170" s="26" t="s">
        <v>1521</v>
      </c>
      <c r="C170" s="26">
        <v>314506.40000000002</v>
      </c>
      <c r="D170" s="26"/>
      <c r="E170" s="26"/>
      <c r="F170" s="26"/>
      <c r="G170" s="26"/>
      <c r="H170" s="26"/>
      <c r="J170" s="26"/>
      <c r="K170" s="26"/>
      <c r="L170" s="26"/>
      <c r="R170" s="26"/>
      <c r="AO170" s="373">
        <v>201609</v>
      </c>
      <c r="AP170" s="374" t="s">
        <v>1525</v>
      </c>
      <c r="AQ170" s="374">
        <v>1411243</v>
      </c>
      <c r="BC170" s="26"/>
      <c r="BL170" s="357">
        <v>44105</v>
      </c>
      <c r="BM170" t="s">
        <v>717</v>
      </c>
      <c r="BN170" s="12">
        <v>5560.95</v>
      </c>
      <c r="BO170" s="12">
        <v>4726.71</v>
      </c>
      <c r="BP170" s="12">
        <v>1987.8</v>
      </c>
      <c r="BQ170" s="12">
        <v>38510.19</v>
      </c>
      <c r="BR170" s="12">
        <v>19687.38</v>
      </c>
      <c r="BS170" s="12">
        <v>304.38</v>
      </c>
      <c r="BT170" s="12">
        <v>1211.33</v>
      </c>
      <c r="BU170" s="12">
        <f t="shared" si="98"/>
        <v>71988.740000000005</v>
      </c>
      <c r="BV170" s="26">
        <v>202010</v>
      </c>
      <c r="BW170" t="s">
        <v>717</v>
      </c>
      <c r="BX170" s="12">
        <f t="shared" si="99"/>
        <v>5560.95</v>
      </c>
      <c r="BY170" s="12">
        <f t="shared" si="100"/>
        <v>6714.51</v>
      </c>
      <c r="BZ170" s="12">
        <f t="shared" si="101"/>
        <v>59713.280000000006</v>
      </c>
      <c r="CA170" s="12">
        <f t="shared" si="102"/>
        <v>71988.740000000005</v>
      </c>
      <c r="CC170" s="26">
        <v>202010</v>
      </c>
      <c r="CD170" s="372">
        <v>14553803.1</v>
      </c>
      <c r="CE170" s="372">
        <v>358407.67</v>
      </c>
      <c r="CF170" s="377">
        <v>7374648.0999999996</v>
      </c>
      <c r="CG170" s="377">
        <v>1639438.81</v>
      </c>
      <c r="CH170" s="372">
        <v>2612791.67</v>
      </c>
      <c r="CI170" s="372">
        <v>1333497.19</v>
      </c>
      <c r="CJ170" s="372">
        <v>103322.81</v>
      </c>
      <c r="CK170" s="372">
        <v>1131696.8999999999</v>
      </c>
      <c r="CL170">
        <f t="shared" si="103"/>
        <v>18.187519450042664</v>
      </c>
      <c r="CM170" s="26">
        <v>202010</v>
      </c>
      <c r="CN170" s="12">
        <f t="shared" si="97"/>
        <v>358407.67</v>
      </c>
      <c r="CO170" s="12">
        <f t="shared" si="104"/>
        <v>9014086.9100000001</v>
      </c>
      <c r="CP170" s="12">
        <f t="shared" si="105"/>
        <v>5181308.57</v>
      </c>
      <c r="CQ170" s="12">
        <f t="shared" si="106"/>
        <v>14553803.15</v>
      </c>
    </row>
    <row r="171" spans="1:95">
      <c r="A171" s="26">
        <v>202103</v>
      </c>
      <c r="B171" s="26" t="s">
        <v>1521</v>
      </c>
      <c r="C171" s="26">
        <v>327337.57</v>
      </c>
      <c r="D171" s="26"/>
      <c r="E171" s="26"/>
      <c r="F171" s="26"/>
      <c r="G171" s="26"/>
      <c r="H171" s="26"/>
      <c r="J171" s="26"/>
      <c r="K171" s="26"/>
      <c r="L171" s="26"/>
      <c r="R171" s="26"/>
      <c r="AO171" s="373">
        <v>201609</v>
      </c>
      <c r="AP171" s="374" t="s">
        <v>1566</v>
      </c>
      <c r="AQ171" s="374">
        <v>207616</v>
      </c>
      <c r="BC171" s="26"/>
      <c r="BL171" s="357">
        <v>44136</v>
      </c>
      <c r="BM171" t="s">
        <v>717</v>
      </c>
      <c r="BN171" s="12">
        <v>2966.76</v>
      </c>
      <c r="BO171" s="12">
        <v>5849.67</v>
      </c>
      <c r="BP171" s="12">
        <v>2168.8000000000002</v>
      </c>
      <c r="BQ171" s="12">
        <v>38129.519999999997</v>
      </c>
      <c r="BR171" s="12">
        <v>19201.189999999999</v>
      </c>
      <c r="BS171" s="12">
        <v>422.38</v>
      </c>
      <c r="BT171" s="12">
        <v>1428.95</v>
      </c>
      <c r="BU171" s="12">
        <f t="shared" si="98"/>
        <v>70167.27</v>
      </c>
      <c r="BV171" s="26">
        <v>202011</v>
      </c>
      <c r="BW171" t="s">
        <v>717</v>
      </c>
      <c r="BX171" s="12">
        <f t="shared" si="99"/>
        <v>2966.76</v>
      </c>
      <c r="BY171" s="12">
        <f t="shared" si="100"/>
        <v>8018.47</v>
      </c>
      <c r="BZ171" s="12">
        <f t="shared" si="101"/>
        <v>59182.039999999986</v>
      </c>
      <c r="CA171" s="12">
        <f t="shared" si="102"/>
        <v>70167.26999999999</v>
      </c>
      <c r="CC171" s="26">
        <v>202011</v>
      </c>
      <c r="CD171" s="372">
        <v>14562222.699999999</v>
      </c>
      <c r="CE171" s="372">
        <v>333716.95</v>
      </c>
      <c r="CF171" s="377">
        <v>7379276.3799999999</v>
      </c>
      <c r="CG171" s="377">
        <v>1639256.38</v>
      </c>
      <c r="CH171" s="372">
        <v>2629237.52</v>
      </c>
      <c r="CI171" s="372">
        <v>1333338.33</v>
      </c>
      <c r="CJ171" s="372">
        <v>103233.24</v>
      </c>
      <c r="CK171" s="372">
        <v>1144163.8999999999</v>
      </c>
      <c r="CL171">
        <f t="shared" si="103"/>
        <v>18.17653074644927</v>
      </c>
      <c r="CM171" s="26">
        <v>202011</v>
      </c>
      <c r="CN171" s="12">
        <f t="shared" si="97"/>
        <v>333716.95</v>
      </c>
      <c r="CO171" s="12">
        <f t="shared" si="104"/>
        <v>9018532.7599999998</v>
      </c>
      <c r="CP171" s="12">
        <f t="shared" si="105"/>
        <v>5209972.99</v>
      </c>
      <c r="CQ171" s="12">
        <f t="shared" si="106"/>
        <v>14562222.699999999</v>
      </c>
    </row>
    <row r="172" spans="1:95">
      <c r="A172" s="26">
        <v>202104</v>
      </c>
      <c r="B172" s="26" t="s">
        <v>1521</v>
      </c>
      <c r="C172" s="26">
        <v>346158.3</v>
      </c>
      <c r="D172" s="26"/>
      <c r="E172" s="26"/>
      <c r="F172" s="26"/>
      <c r="G172" s="26"/>
      <c r="H172" s="26"/>
      <c r="J172" s="26"/>
      <c r="K172" s="26"/>
      <c r="L172" s="26"/>
      <c r="R172" s="26"/>
      <c r="AO172" s="373">
        <v>201609</v>
      </c>
      <c r="AP172" s="374" t="s">
        <v>1567</v>
      </c>
      <c r="AQ172" s="374">
        <v>1005201</v>
      </c>
      <c r="BC172" s="26"/>
      <c r="BL172" s="357">
        <v>44166</v>
      </c>
      <c r="BM172" t="s">
        <v>717</v>
      </c>
      <c r="BN172" s="12">
        <v>2417.15</v>
      </c>
      <c r="BO172" s="12">
        <v>4902.63</v>
      </c>
      <c r="BP172" s="12">
        <v>1734.47</v>
      </c>
      <c r="BQ172" s="12">
        <v>40720.26</v>
      </c>
      <c r="BR172" s="12">
        <v>19173.57</v>
      </c>
      <c r="BS172" s="12">
        <v>461.84</v>
      </c>
      <c r="BT172" s="12">
        <v>1659.15</v>
      </c>
      <c r="BU172" s="12">
        <f t="shared" si="98"/>
        <v>71069.069999999992</v>
      </c>
      <c r="BV172" s="26">
        <v>202012</v>
      </c>
      <c r="BW172" t="s">
        <v>717</v>
      </c>
      <c r="BX172" s="12">
        <f t="shared" si="99"/>
        <v>2417.15</v>
      </c>
      <c r="BY172" s="12">
        <f t="shared" si="100"/>
        <v>6637.1</v>
      </c>
      <c r="BZ172" s="12">
        <f t="shared" si="101"/>
        <v>62014.82</v>
      </c>
      <c r="CA172" s="12">
        <f t="shared" si="102"/>
        <v>71069.070000000007</v>
      </c>
      <c r="CC172" s="26">
        <v>202012</v>
      </c>
      <c r="CD172" s="372">
        <v>14553605.300000001</v>
      </c>
      <c r="CE172" s="372">
        <v>323568.37</v>
      </c>
      <c r="CF172" s="377">
        <v>7380919.6799999997</v>
      </c>
      <c r="CG172" s="377">
        <v>1636759.79</v>
      </c>
      <c r="CH172" s="372">
        <v>2616142.37</v>
      </c>
      <c r="CI172" s="372">
        <v>1346878.58</v>
      </c>
      <c r="CJ172" s="372">
        <v>101227.63</v>
      </c>
      <c r="CK172" s="372">
        <v>1148108.8899999999</v>
      </c>
      <c r="CL172">
        <f t="shared" si="103"/>
        <v>18.150565180822515</v>
      </c>
      <c r="CM172" s="26">
        <v>202012</v>
      </c>
      <c r="CN172" s="12">
        <f t="shared" si="97"/>
        <v>323568.37</v>
      </c>
      <c r="CO172" s="12">
        <f t="shared" si="104"/>
        <v>9017679.4699999988</v>
      </c>
      <c r="CP172" s="12">
        <f t="shared" si="105"/>
        <v>5212357.47</v>
      </c>
      <c r="CQ172" s="12">
        <f t="shared" si="106"/>
        <v>14553605.309999999</v>
      </c>
    </row>
    <row r="173" spans="1:95">
      <c r="A173" s="26">
        <v>202105</v>
      </c>
      <c r="B173" s="26" t="s">
        <v>1521</v>
      </c>
      <c r="C173" s="26">
        <v>376038.38</v>
      </c>
      <c r="D173" s="26"/>
      <c r="E173" s="26"/>
      <c r="F173" s="26"/>
      <c r="G173" s="26"/>
      <c r="H173" s="26"/>
      <c r="J173" s="26"/>
      <c r="K173" s="26"/>
      <c r="L173" s="26"/>
      <c r="R173" s="26"/>
      <c r="AO173" s="373">
        <v>201610</v>
      </c>
      <c r="AP173" s="374" t="s">
        <v>1520</v>
      </c>
      <c r="AQ173" s="374">
        <v>13222986</v>
      </c>
      <c r="BC173" s="26"/>
      <c r="BL173" s="357">
        <v>44197</v>
      </c>
      <c r="BM173" t="s">
        <v>717</v>
      </c>
      <c r="BN173" s="12">
        <v>2496.73</v>
      </c>
      <c r="BO173" s="12">
        <v>7677.68</v>
      </c>
      <c r="BP173" s="12">
        <v>2622.89</v>
      </c>
      <c r="BQ173" s="12">
        <v>40678.15</v>
      </c>
      <c r="BR173" s="12">
        <v>22416.05</v>
      </c>
      <c r="BS173" s="12">
        <v>370.73</v>
      </c>
      <c r="BT173" s="12">
        <v>1811.42</v>
      </c>
      <c r="BU173" s="12">
        <f t="shared" si="98"/>
        <v>78073.649999999994</v>
      </c>
      <c r="BV173" s="26">
        <v>202101</v>
      </c>
      <c r="BW173" t="s">
        <v>717</v>
      </c>
      <c r="BX173" s="12">
        <f t="shared" si="99"/>
        <v>2496.73</v>
      </c>
      <c r="BY173" s="12">
        <f t="shared" si="100"/>
        <v>10300.57</v>
      </c>
      <c r="BZ173" s="12">
        <f t="shared" si="101"/>
        <v>65276.35</v>
      </c>
      <c r="CA173" s="12">
        <f t="shared" si="102"/>
        <v>78073.649999999994</v>
      </c>
      <c r="CC173" s="26">
        <v>202101</v>
      </c>
      <c r="CD173" s="372">
        <v>14357793.5</v>
      </c>
      <c r="CE173" s="372">
        <v>313553.74</v>
      </c>
      <c r="CF173" s="377">
        <v>7377918.5300000003</v>
      </c>
      <c r="CG173" s="377">
        <v>1634516.63</v>
      </c>
      <c r="CH173" s="372">
        <v>2516733.79</v>
      </c>
      <c r="CI173" s="372">
        <v>1269074.47</v>
      </c>
      <c r="CJ173" s="372">
        <v>100152.74</v>
      </c>
      <c r="CK173" s="372">
        <v>1145843.58</v>
      </c>
      <c r="CL173">
        <f t="shared" si="103"/>
        <v>18.136237331886669</v>
      </c>
      <c r="CM173" s="26">
        <v>202101</v>
      </c>
      <c r="CN173" s="12">
        <f t="shared" si="97"/>
        <v>313553.74</v>
      </c>
      <c r="CO173" s="12">
        <f t="shared" si="104"/>
        <v>9012435.1600000001</v>
      </c>
      <c r="CP173" s="12">
        <f t="shared" si="105"/>
        <v>5031804.58</v>
      </c>
      <c r="CQ173" s="12">
        <f t="shared" si="106"/>
        <v>14357793.48</v>
      </c>
    </row>
    <row r="174" spans="1:95">
      <c r="A174" s="26">
        <v>202106</v>
      </c>
      <c r="B174" s="26" t="s">
        <v>1521</v>
      </c>
      <c r="C174" s="26">
        <v>416734.82</v>
      </c>
      <c r="D174" s="26"/>
      <c r="E174" s="26"/>
      <c r="F174" s="26"/>
      <c r="G174" s="26"/>
      <c r="H174" s="26"/>
      <c r="J174" s="26"/>
      <c r="K174" s="26"/>
      <c r="L174" s="26"/>
      <c r="R174" s="26"/>
      <c r="AO174" s="373">
        <v>201610</v>
      </c>
      <c r="AP174" s="374" t="s">
        <v>1522</v>
      </c>
      <c r="AQ174" s="374">
        <v>6406568</v>
      </c>
      <c r="BC174" s="26"/>
      <c r="BL174" s="357">
        <v>44228</v>
      </c>
      <c r="BM174" t="s">
        <v>717</v>
      </c>
      <c r="BN174" s="12">
        <v>1399.05</v>
      </c>
      <c r="BO174" s="12">
        <v>5426.6</v>
      </c>
      <c r="BP174" s="12">
        <v>1843.45</v>
      </c>
      <c r="BQ174" s="12">
        <v>31733.1</v>
      </c>
      <c r="BR174" s="12">
        <v>14811</v>
      </c>
      <c r="BS174" s="12">
        <v>273.7</v>
      </c>
      <c r="BT174" s="12">
        <v>1459.2</v>
      </c>
      <c r="BU174" s="12">
        <f t="shared" si="98"/>
        <v>56946.099999999991</v>
      </c>
      <c r="BV174" s="26">
        <v>202102</v>
      </c>
      <c r="BW174" t="s">
        <v>717</v>
      </c>
      <c r="BX174" s="12">
        <f t="shared" si="99"/>
        <v>1399.05</v>
      </c>
      <c r="BY174" s="12">
        <f t="shared" si="100"/>
        <v>7270.05</v>
      </c>
      <c r="BZ174" s="12">
        <f t="shared" si="101"/>
        <v>48276.999999999993</v>
      </c>
      <c r="CA174" s="12">
        <f t="shared" si="102"/>
        <v>56946.099999999991</v>
      </c>
      <c r="CC174" s="26">
        <v>202102</v>
      </c>
      <c r="CD174" s="372">
        <v>14374878.199999999</v>
      </c>
      <c r="CE174" s="372">
        <v>314506.40000000002</v>
      </c>
      <c r="CF174" s="377">
        <v>7383531.7000000002</v>
      </c>
      <c r="CG174" s="377">
        <v>1634521.3</v>
      </c>
      <c r="CH174" s="372">
        <v>2529765.15</v>
      </c>
      <c r="CI174" s="372">
        <v>1251440.05</v>
      </c>
      <c r="CJ174" s="372">
        <v>100303.5</v>
      </c>
      <c r="CK174" s="372">
        <v>1160810.05</v>
      </c>
      <c r="CL174">
        <f t="shared" si="103"/>
        <v>18.124991059600116</v>
      </c>
      <c r="CM174" s="26">
        <v>202102</v>
      </c>
      <c r="CN174" s="12">
        <f t="shared" si="97"/>
        <v>314506.40000000002</v>
      </c>
      <c r="CO174" s="12">
        <f t="shared" si="104"/>
        <v>9018053</v>
      </c>
      <c r="CP174" s="12">
        <f t="shared" si="105"/>
        <v>5042318.75</v>
      </c>
      <c r="CQ174" s="12">
        <f t="shared" si="106"/>
        <v>14374878.15</v>
      </c>
    </row>
    <row r="175" spans="1:95">
      <c r="A175" s="26">
        <v>202107</v>
      </c>
      <c r="B175" s="26" t="s">
        <v>1521</v>
      </c>
      <c r="C175" s="26">
        <v>306517.59000000003</v>
      </c>
      <c r="D175" s="26"/>
      <c r="E175" s="26"/>
      <c r="F175" s="26"/>
      <c r="G175" s="26"/>
      <c r="H175" s="26"/>
      <c r="J175" s="26"/>
      <c r="K175" s="26"/>
      <c r="L175" s="26"/>
      <c r="R175" s="26"/>
      <c r="AO175" s="373">
        <v>201610</v>
      </c>
      <c r="AP175" s="374" t="s">
        <v>1523</v>
      </c>
      <c r="AQ175" s="374">
        <v>1473091</v>
      </c>
      <c r="BC175" s="26"/>
      <c r="BL175" s="357">
        <v>44256</v>
      </c>
      <c r="BM175" t="s">
        <v>717</v>
      </c>
      <c r="BN175" s="12">
        <v>2048.08</v>
      </c>
      <c r="BO175" s="12">
        <v>7272.61</v>
      </c>
      <c r="BP175" s="12">
        <v>2118.2600000000002</v>
      </c>
      <c r="BQ175" s="12">
        <v>35089.910000000003</v>
      </c>
      <c r="BR175" s="12">
        <v>17176.21</v>
      </c>
      <c r="BS175" s="12">
        <v>280.08</v>
      </c>
      <c r="BT175" s="12">
        <v>1537.39</v>
      </c>
      <c r="BU175" s="12">
        <f t="shared" si="98"/>
        <v>65522.54</v>
      </c>
      <c r="BV175" s="26">
        <v>202103</v>
      </c>
      <c r="BW175" t="s">
        <v>717</v>
      </c>
      <c r="BX175" s="12">
        <f t="shared" si="99"/>
        <v>2048.08</v>
      </c>
      <c r="BY175" s="12">
        <f t="shared" si="100"/>
        <v>9390.869999999999</v>
      </c>
      <c r="BZ175" s="12">
        <f t="shared" si="101"/>
        <v>54083.590000000004</v>
      </c>
      <c r="CA175" s="12">
        <f t="shared" si="102"/>
        <v>65522.54</v>
      </c>
      <c r="CC175" s="26">
        <v>202103</v>
      </c>
      <c r="CD175" s="372">
        <v>14451142.1</v>
      </c>
      <c r="CE175" s="372">
        <v>327337.57</v>
      </c>
      <c r="CF175" s="377">
        <v>7431430.4299999997</v>
      </c>
      <c r="CG175" s="377">
        <v>1659862.61</v>
      </c>
      <c r="CH175" s="372">
        <v>2498499.4300000002</v>
      </c>
      <c r="CI175" s="372">
        <v>1260103.0900000001</v>
      </c>
      <c r="CJ175" s="372">
        <v>99659.7</v>
      </c>
      <c r="CK175" s="372">
        <v>1174249.3</v>
      </c>
      <c r="CL175">
        <f t="shared" si="103"/>
        <v>18.257717606251532</v>
      </c>
      <c r="CM175" s="26">
        <v>202103</v>
      </c>
      <c r="CN175" s="12">
        <f t="shared" si="97"/>
        <v>327337.57</v>
      </c>
      <c r="CO175" s="12">
        <f t="shared" si="104"/>
        <v>9091293.0399999991</v>
      </c>
      <c r="CP175" s="12">
        <f t="shared" si="105"/>
        <v>5032511.5200000005</v>
      </c>
      <c r="CQ175" s="12">
        <f t="shared" si="106"/>
        <v>14451142.129999999</v>
      </c>
    </row>
    <row r="176" spans="1:95">
      <c r="A176" s="26">
        <v>202108</v>
      </c>
      <c r="B176" s="26" t="s">
        <v>1521</v>
      </c>
      <c r="C176" s="26">
        <v>287871.05</v>
      </c>
      <c r="D176" s="26"/>
      <c r="E176" s="26"/>
      <c r="F176" s="26"/>
      <c r="G176" s="26"/>
      <c r="H176" s="26"/>
      <c r="J176" s="26"/>
      <c r="K176" s="26"/>
      <c r="L176" s="26"/>
      <c r="R176" s="26"/>
      <c r="AO176" s="373">
        <v>201610</v>
      </c>
      <c r="AP176" s="374" t="s">
        <v>1521</v>
      </c>
      <c r="AQ176" s="374">
        <v>345304</v>
      </c>
      <c r="BC176" s="26"/>
      <c r="BL176" s="357">
        <v>44287</v>
      </c>
      <c r="BM176" t="s">
        <v>717</v>
      </c>
      <c r="BN176" s="12">
        <v>2118.4499999999998</v>
      </c>
      <c r="BO176" s="12">
        <v>5396.5</v>
      </c>
      <c r="BP176" s="12">
        <v>1820.35</v>
      </c>
      <c r="BQ176" s="12">
        <v>34054.050000000003</v>
      </c>
      <c r="BR176" s="12">
        <v>17455</v>
      </c>
      <c r="BS176" s="12">
        <v>247.75</v>
      </c>
      <c r="BT176" s="12">
        <v>1424.75</v>
      </c>
      <c r="BU176" s="12">
        <f t="shared" si="98"/>
        <v>62516.850000000006</v>
      </c>
      <c r="BV176" s="26">
        <v>202104</v>
      </c>
      <c r="BW176" t="s">
        <v>717</v>
      </c>
      <c r="BX176" s="12">
        <f t="shared" si="99"/>
        <v>2118.4499999999998</v>
      </c>
      <c r="BY176" s="12">
        <f t="shared" si="100"/>
        <v>7216.85</v>
      </c>
      <c r="BZ176" s="12">
        <f t="shared" si="101"/>
        <v>53181.55</v>
      </c>
      <c r="CA176" s="12">
        <f t="shared" si="102"/>
        <v>62516.850000000006</v>
      </c>
      <c r="CC176" s="26">
        <v>202104</v>
      </c>
      <c r="CD176" s="372">
        <v>14556235.199999999</v>
      </c>
      <c r="CE176" s="372">
        <v>346158.3</v>
      </c>
      <c r="CF176" s="377">
        <v>7465017.5999999996</v>
      </c>
      <c r="CG176" s="377">
        <v>1673479.75</v>
      </c>
      <c r="CH176" s="372">
        <v>2497293.35</v>
      </c>
      <c r="CI176" s="372">
        <v>1289713.3500000001</v>
      </c>
      <c r="CJ176" s="372">
        <v>99498.8</v>
      </c>
      <c r="CK176" s="372">
        <v>1185074</v>
      </c>
      <c r="CL176">
        <f t="shared" si="103"/>
        <v>18.312417084631534</v>
      </c>
      <c r="CM176" s="26">
        <v>202104</v>
      </c>
      <c r="CN176" s="12">
        <f t="shared" si="97"/>
        <v>346158.3</v>
      </c>
      <c r="CO176" s="12">
        <f t="shared" si="104"/>
        <v>9138497.3499999996</v>
      </c>
      <c r="CP176" s="12">
        <f t="shared" si="105"/>
        <v>5071579.5</v>
      </c>
      <c r="CQ176" s="12">
        <f t="shared" si="106"/>
        <v>14556235.15</v>
      </c>
    </row>
    <row r="177" spans="1:102">
      <c r="A177" s="26">
        <v>202109</v>
      </c>
      <c r="B177" s="26" t="s">
        <v>1521</v>
      </c>
      <c r="C177" s="26">
        <v>405881.27</v>
      </c>
      <c r="D177" s="26"/>
      <c r="E177" s="26"/>
      <c r="F177" s="26"/>
      <c r="G177" s="26"/>
      <c r="H177" s="26"/>
      <c r="J177" s="26"/>
      <c r="K177" s="26"/>
      <c r="L177" s="26"/>
      <c r="R177" s="26"/>
      <c r="AO177" s="373">
        <v>201610</v>
      </c>
      <c r="AP177" s="374" t="s">
        <v>1524</v>
      </c>
      <c r="AQ177" s="374">
        <v>2266080</v>
      </c>
      <c r="BC177" s="26"/>
      <c r="BL177" s="357">
        <v>44317</v>
      </c>
      <c r="BM177" t="s">
        <v>717</v>
      </c>
      <c r="BN177" s="12">
        <v>2296</v>
      </c>
      <c r="BO177" s="12">
        <v>5571.57</v>
      </c>
      <c r="BP177" s="12">
        <v>2031.42</v>
      </c>
      <c r="BQ177" s="12">
        <v>38079.800000000003</v>
      </c>
      <c r="BR177" s="12">
        <v>22068.33</v>
      </c>
      <c r="BS177" s="12">
        <v>346.66</v>
      </c>
      <c r="BT177" s="12">
        <v>1767.52</v>
      </c>
      <c r="BU177" s="12">
        <f t="shared" si="98"/>
        <v>72161.3</v>
      </c>
      <c r="BV177" s="26">
        <v>202105</v>
      </c>
      <c r="BW177" t="s">
        <v>717</v>
      </c>
      <c r="BX177" s="12">
        <f t="shared" si="99"/>
        <v>2296</v>
      </c>
      <c r="BY177" s="12">
        <f t="shared" si="100"/>
        <v>7602.99</v>
      </c>
      <c r="BZ177" s="12">
        <f t="shared" si="101"/>
        <v>62262.310000000005</v>
      </c>
      <c r="CA177" s="12">
        <f t="shared" si="102"/>
        <v>72161.3</v>
      </c>
      <c r="CC177" s="26">
        <v>202105</v>
      </c>
      <c r="CD177" s="372">
        <v>14728558.6</v>
      </c>
      <c r="CE177" s="372">
        <v>376038.38</v>
      </c>
      <c r="CF177" s="377">
        <v>7485162.8600000003</v>
      </c>
      <c r="CG177" s="377">
        <v>1674944.76</v>
      </c>
      <c r="CH177" s="372">
        <v>2554941.52</v>
      </c>
      <c r="CI177" s="372">
        <v>1339894.24</v>
      </c>
      <c r="CJ177" s="372">
        <v>99744.62</v>
      </c>
      <c r="CK177" s="372">
        <v>1197832.19</v>
      </c>
      <c r="CL177">
        <f t="shared" si="103"/>
        <v>18.285208312869141</v>
      </c>
      <c r="CM177" s="26">
        <v>202105</v>
      </c>
      <c r="CN177" s="12">
        <f t="shared" si="97"/>
        <v>376038.38</v>
      </c>
      <c r="CO177" s="12">
        <f t="shared" si="104"/>
        <v>9160107.620000001</v>
      </c>
      <c r="CP177" s="12">
        <f t="shared" si="105"/>
        <v>5192412.57</v>
      </c>
      <c r="CQ177" s="12">
        <f t="shared" si="106"/>
        <v>14728558.570000002</v>
      </c>
    </row>
    <row r="178" spans="1:102">
      <c r="A178" s="26">
        <v>202110</v>
      </c>
      <c r="B178" s="26" t="s">
        <v>1521</v>
      </c>
      <c r="C178" s="26">
        <v>451163.15</v>
      </c>
      <c r="D178" s="26"/>
      <c r="E178" s="26"/>
      <c r="F178" s="26"/>
      <c r="G178" s="26"/>
      <c r="H178" s="26"/>
      <c r="J178" s="26"/>
      <c r="K178" s="26"/>
      <c r="L178" s="26"/>
      <c r="R178" s="26"/>
      <c r="AO178" s="373">
        <v>201610</v>
      </c>
      <c r="AP178" s="374" t="s">
        <v>1525</v>
      </c>
      <c r="AQ178" s="374">
        <v>1510158</v>
      </c>
      <c r="BC178" s="26"/>
      <c r="BL178" s="357">
        <v>44348</v>
      </c>
      <c r="BM178" t="s">
        <v>717</v>
      </c>
      <c r="BN178" s="12">
        <v>8759.31</v>
      </c>
      <c r="BO178" s="12">
        <v>6035.59</v>
      </c>
      <c r="BP178" s="12">
        <v>2538.31</v>
      </c>
      <c r="BQ178" s="12">
        <v>40700.18</v>
      </c>
      <c r="BR178" s="12">
        <v>29975.9</v>
      </c>
      <c r="BS178" s="12">
        <v>435.54</v>
      </c>
      <c r="BT178" s="12">
        <v>2479.13</v>
      </c>
      <c r="BU178" s="12">
        <f t="shared" si="98"/>
        <v>90923.96</v>
      </c>
      <c r="BV178" s="26">
        <v>202106</v>
      </c>
      <c r="BW178" t="s">
        <v>717</v>
      </c>
      <c r="BX178" s="12">
        <f t="shared" si="99"/>
        <v>8759.31</v>
      </c>
      <c r="BY178" s="12">
        <f t="shared" si="100"/>
        <v>8573.9</v>
      </c>
      <c r="BZ178" s="12">
        <f t="shared" si="101"/>
        <v>73590.75</v>
      </c>
      <c r="CA178" s="12">
        <f t="shared" si="102"/>
        <v>90923.959999999992</v>
      </c>
      <c r="CC178" s="26">
        <v>202106</v>
      </c>
      <c r="CD178" s="372">
        <v>14973052.4</v>
      </c>
      <c r="CE178" s="372">
        <v>416734.82</v>
      </c>
      <c r="CF178" s="377">
        <v>7506647.3600000003</v>
      </c>
      <c r="CG178" s="377">
        <v>1667570</v>
      </c>
      <c r="CH178" s="372">
        <v>2690680.86</v>
      </c>
      <c r="CI178" s="372">
        <v>1387559</v>
      </c>
      <c r="CJ178" s="372">
        <v>100844.55</v>
      </c>
      <c r="CK178" s="372">
        <v>1203015.77</v>
      </c>
      <c r="CL178">
        <f t="shared" si="103"/>
        <v>18.176700361064917</v>
      </c>
      <c r="CM178" s="26">
        <v>202106</v>
      </c>
      <c r="CN178" s="12">
        <f t="shared" si="97"/>
        <v>416734.82</v>
      </c>
      <c r="CO178" s="12">
        <f t="shared" si="104"/>
        <v>9174217.3599999994</v>
      </c>
      <c r="CP178" s="12">
        <f t="shared" si="105"/>
        <v>5382100.1799999997</v>
      </c>
      <c r="CQ178" s="12">
        <f t="shared" si="106"/>
        <v>14973052.359999999</v>
      </c>
    </row>
    <row r="179" spans="1:102">
      <c r="A179" s="26">
        <v>202111</v>
      </c>
      <c r="B179" s="26" t="s">
        <v>1521</v>
      </c>
      <c r="C179" s="26">
        <v>404354.14</v>
      </c>
      <c r="D179" s="26"/>
      <c r="E179" s="26"/>
      <c r="F179" s="26"/>
      <c r="G179" s="26"/>
      <c r="H179" s="26"/>
      <c r="J179" s="26"/>
      <c r="K179" s="26"/>
      <c r="L179" s="26"/>
      <c r="R179" s="26"/>
      <c r="AO179" s="373">
        <v>201610</v>
      </c>
      <c r="AP179" s="374" t="s">
        <v>1566</v>
      </c>
      <c r="AQ179" s="374">
        <v>203754</v>
      </c>
      <c r="BC179" s="26"/>
      <c r="BL179" s="357">
        <v>44378</v>
      </c>
      <c r="BM179" t="s">
        <v>717</v>
      </c>
      <c r="BN179" s="12">
        <v>3495.27</v>
      </c>
      <c r="BO179" s="12">
        <v>5220.1400000000003</v>
      </c>
      <c r="BP179" s="12">
        <v>2101.63</v>
      </c>
      <c r="BQ179" s="12">
        <v>41345.18</v>
      </c>
      <c r="BR179" s="12">
        <v>25238.13</v>
      </c>
      <c r="BS179" s="12">
        <v>324.5</v>
      </c>
      <c r="BT179" s="12">
        <v>2347.6799999999998</v>
      </c>
      <c r="BU179" s="12">
        <f t="shared" si="98"/>
        <v>80072.53</v>
      </c>
      <c r="BV179" s="26">
        <v>202107</v>
      </c>
      <c r="BW179" t="s">
        <v>717</v>
      </c>
      <c r="BX179" s="12">
        <f t="shared" si="99"/>
        <v>3495.27</v>
      </c>
      <c r="BY179" s="12">
        <f t="shared" si="100"/>
        <v>7321.77</v>
      </c>
      <c r="BZ179" s="12">
        <f t="shared" si="101"/>
        <v>69255.489999999991</v>
      </c>
      <c r="CA179" s="12">
        <f t="shared" si="102"/>
        <v>80072.53</v>
      </c>
      <c r="CC179" s="26">
        <v>202107</v>
      </c>
      <c r="CD179" s="372">
        <v>15114453.5</v>
      </c>
      <c r="CE179" s="372">
        <v>306517.59000000003</v>
      </c>
      <c r="CF179" s="377">
        <v>7526972.2699999996</v>
      </c>
      <c r="CG179" s="377">
        <v>1649851.18</v>
      </c>
      <c r="CH179" s="372">
        <v>2900755.09</v>
      </c>
      <c r="CI179" s="372">
        <v>1433668.82</v>
      </c>
      <c r="CJ179" s="372">
        <v>106046.82</v>
      </c>
      <c r="CK179" s="372">
        <v>1190641.73</v>
      </c>
      <c r="CL179">
        <f t="shared" si="103"/>
        <v>17.978456150859042</v>
      </c>
      <c r="CM179" s="26">
        <v>202107</v>
      </c>
      <c r="CN179" s="12">
        <f t="shared" si="97"/>
        <v>306517.59000000003</v>
      </c>
      <c r="CO179" s="12">
        <f t="shared" si="104"/>
        <v>9176823.4499999993</v>
      </c>
      <c r="CP179" s="12">
        <f t="shared" si="105"/>
        <v>5631112.4600000009</v>
      </c>
      <c r="CQ179" s="12">
        <f t="shared" si="106"/>
        <v>15114453.5</v>
      </c>
    </row>
    <row r="180" spans="1:102">
      <c r="A180" s="26">
        <v>202112</v>
      </c>
      <c r="B180" s="26" t="s">
        <v>1521</v>
      </c>
      <c r="C180" s="26">
        <v>381985.47</v>
      </c>
      <c r="D180" s="26"/>
      <c r="E180" s="26"/>
      <c r="F180" s="26"/>
      <c r="G180" s="26"/>
      <c r="H180" s="26"/>
      <c r="J180" s="26"/>
      <c r="K180" s="26"/>
      <c r="L180" s="26"/>
      <c r="R180" s="26"/>
      <c r="AO180" s="373">
        <v>201610</v>
      </c>
      <c r="AP180" s="374" t="s">
        <v>1567</v>
      </c>
      <c r="AQ180" s="374">
        <v>1018031</v>
      </c>
      <c r="BC180" s="26"/>
      <c r="BL180" s="357">
        <v>44409</v>
      </c>
      <c r="BM180" t="s">
        <v>717</v>
      </c>
      <c r="BN180" s="12">
        <v>2463.09</v>
      </c>
      <c r="BO180" s="12">
        <v>6848.09</v>
      </c>
      <c r="BP180" s="12">
        <v>2281.27</v>
      </c>
      <c r="BQ180" s="12">
        <v>45386</v>
      </c>
      <c r="BR180" s="12">
        <v>27111.77</v>
      </c>
      <c r="BS180" s="12">
        <v>424.77</v>
      </c>
      <c r="BT180" s="12">
        <v>3658.22</v>
      </c>
      <c r="BU180" s="12">
        <f t="shared" si="98"/>
        <v>88173.21</v>
      </c>
      <c r="BV180" s="26">
        <v>202108</v>
      </c>
      <c r="BW180" t="s">
        <v>717</v>
      </c>
      <c r="BX180" s="12">
        <f t="shared" si="99"/>
        <v>2463.09</v>
      </c>
      <c r="BY180" s="12">
        <f t="shared" si="100"/>
        <v>9129.36</v>
      </c>
      <c r="BZ180" s="12">
        <f t="shared" si="101"/>
        <v>76580.760000000009</v>
      </c>
      <c r="CA180" s="12">
        <f t="shared" si="102"/>
        <v>88173.21</v>
      </c>
      <c r="CC180" s="26">
        <v>202108</v>
      </c>
      <c r="CD180" s="372">
        <v>15022274.300000001</v>
      </c>
      <c r="CE180" s="372">
        <v>287871.05</v>
      </c>
      <c r="CF180" s="377">
        <v>7526068.4100000001</v>
      </c>
      <c r="CG180" s="377">
        <v>1639075.27</v>
      </c>
      <c r="CH180" s="372">
        <v>2910523.64</v>
      </c>
      <c r="CI180" s="372">
        <v>1384198.86</v>
      </c>
      <c r="CJ180" s="372">
        <v>103795.36</v>
      </c>
      <c r="CK180" s="372">
        <v>1170741.73</v>
      </c>
      <c r="CL180">
        <f t="shared" si="103"/>
        <v>17.883792412079242</v>
      </c>
      <c r="CM180" s="26">
        <v>202108</v>
      </c>
      <c r="CN180" s="12">
        <f t="shared" si="97"/>
        <v>287871.05</v>
      </c>
      <c r="CO180" s="12">
        <f t="shared" si="104"/>
        <v>9165143.6799999997</v>
      </c>
      <c r="CP180" s="12">
        <f t="shared" si="105"/>
        <v>5569259.5899999999</v>
      </c>
      <c r="CQ180" s="12">
        <f t="shared" si="106"/>
        <v>15022274.32</v>
      </c>
    </row>
    <row r="181" spans="1:102">
      <c r="A181" s="26">
        <v>202201</v>
      </c>
      <c r="B181" s="26" t="s">
        <v>1521</v>
      </c>
      <c r="C181" s="26">
        <v>370783.85</v>
      </c>
      <c r="D181" s="372">
        <f t="shared" ref="D181:D185" si="107">+C181-C180</f>
        <v>-11201.619999999995</v>
      </c>
      <c r="E181" s="26"/>
      <c r="F181" s="26"/>
      <c r="G181" s="26"/>
      <c r="H181" s="26"/>
      <c r="J181" s="26"/>
      <c r="K181" s="26"/>
      <c r="L181" s="26"/>
      <c r="R181" s="26"/>
      <c r="AO181" s="373">
        <v>201611</v>
      </c>
      <c r="AP181" s="374" t="s">
        <v>1520</v>
      </c>
      <c r="AQ181" s="374">
        <v>13282529</v>
      </c>
      <c r="BC181" s="26"/>
      <c r="BL181" s="357">
        <v>44440</v>
      </c>
      <c r="BM181" t="s">
        <v>717</v>
      </c>
      <c r="BN181" s="12">
        <v>3415.63</v>
      </c>
      <c r="BO181" s="12">
        <v>6317.82</v>
      </c>
      <c r="BP181" s="12">
        <v>2640.27</v>
      </c>
      <c r="BQ181" s="12">
        <v>55025.81</v>
      </c>
      <c r="BR181" s="12">
        <v>32046.59</v>
      </c>
      <c r="BS181" s="12">
        <v>451.95</v>
      </c>
      <c r="BT181" s="12">
        <v>3158.95</v>
      </c>
      <c r="BU181" s="12">
        <f t="shared" si="98"/>
        <v>103057.01999999999</v>
      </c>
      <c r="BV181" s="26">
        <v>202109</v>
      </c>
      <c r="BW181" t="s">
        <v>717</v>
      </c>
      <c r="BX181" s="12">
        <f t="shared" si="99"/>
        <v>3415.63</v>
      </c>
      <c r="BY181" s="12">
        <f t="shared" si="100"/>
        <v>8958.09</v>
      </c>
      <c r="BZ181" s="12">
        <f t="shared" si="101"/>
        <v>90683.299999999988</v>
      </c>
      <c r="CA181" s="12">
        <f t="shared" si="102"/>
        <v>103057.01999999999</v>
      </c>
      <c r="CC181" s="26">
        <v>202109</v>
      </c>
      <c r="CD181" s="372">
        <v>15056358.1</v>
      </c>
      <c r="CE181" s="372">
        <v>405881.27</v>
      </c>
      <c r="CF181" s="377">
        <v>7549931.3200000003</v>
      </c>
      <c r="CG181" s="377">
        <v>1650772.18</v>
      </c>
      <c r="CH181" s="372">
        <v>2808261.23</v>
      </c>
      <c r="CI181" s="372">
        <v>1363068.23</v>
      </c>
      <c r="CJ181" s="372">
        <v>103299.41</v>
      </c>
      <c r="CK181" s="372">
        <v>1175144.5</v>
      </c>
      <c r="CL181">
        <f t="shared" si="103"/>
        <v>17.941803906625182</v>
      </c>
      <c r="CM181" s="26">
        <v>202109</v>
      </c>
      <c r="CN181" s="12">
        <f t="shared" si="97"/>
        <v>405881.27</v>
      </c>
      <c r="CO181" s="12">
        <f t="shared" si="104"/>
        <v>9200703.5</v>
      </c>
      <c r="CP181" s="12">
        <f t="shared" si="105"/>
        <v>5449773.3700000001</v>
      </c>
      <c r="CQ181" s="12">
        <f t="shared" si="106"/>
        <v>15056358.140000001</v>
      </c>
    </row>
    <row r="182" spans="1:102">
      <c r="A182" s="26">
        <v>202202</v>
      </c>
      <c r="B182" s="26" t="s">
        <v>1521</v>
      </c>
      <c r="C182" s="26">
        <v>399319.2</v>
      </c>
      <c r="D182" s="372">
        <f t="shared" si="107"/>
        <v>28535.350000000035</v>
      </c>
      <c r="E182" s="26"/>
      <c r="F182" s="26"/>
      <c r="G182" s="26"/>
      <c r="H182" s="26"/>
      <c r="J182" s="26"/>
      <c r="K182" s="26"/>
      <c r="L182" s="26"/>
      <c r="R182" s="26"/>
      <c r="AO182" s="373">
        <v>201611</v>
      </c>
      <c r="AP182" s="374" t="s">
        <v>1522</v>
      </c>
      <c r="AQ182" s="374">
        <v>6428126</v>
      </c>
      <c r="BC182" s="26"/>
      <c r="BL182" s="357">
        <v>44470</v>
      </c>
      <c r="BM182" t="s">
        <v>717</v>
      </c>
      <c r="BN182" s="12">
        <v>4366.8</v>
      </c>
      <c r="BO182" s="12">
        <v>5817.25</v>
      </c>
      <c r="BP182" s="12">
        <v>2393.4499999999998</v>
      </c>
      <c r="BQ182" s="12">
        <v>49968</v>
      </c>
      <c r="BR182" s="12">
        <v>28749.8</v>
      </c>
      <c r="BS182" s="12">
        <v>294.85000000000002</v>
      </c>
      <c r="BT182" s="12">
        <v>1607.4</v>
      </c>
      <c r="BU182" s="12">
        <f t="shared" si="98"/>
        <v>93197.55</v>
      </c>
      <c r="BV182" s="26">
        <v>202110</v>
      </c>
      <c r="BW182" t="s">
        <v>717</v>
      </c>
      <c r="BX182" s="12">
        <f t="shared" si="99"/>
        <v>4366.8</v>
      </c>
      <c r="BY182" s="12">
        <f t="shared" si="100"/>
        <v>8210.7000000000007</v>
      </c>
      <c r="BZ182" s="12">
        <f t="shared" si="101"/>
        <v>80620.05</v>
      </c>
      <c r="CA182" s="12">
        <f t="shared" si="102"/>
        <v>93197.55</v>
      </c>
      <c r="CC182" s="26">
        <v>202110</v>
      </c>
      <c r="CD182" s="372">
        <v>15200635.6</v>
      </c>
      <c r="CE182" s="372">
        <v>451163.15</v>
      </c>
      <c r="CF182" s="377">
        <v>7573757</v>
      </c>
      <c r="CG182" s="377">
        <v>1661854.95</v>
      </c>
      <c r="CH182" s="372">
        <v>2738773.3</v>
      </c>
      <c r="CI182" s="372">
        <v>1449580.6</v>
      </c>
      <c r="CJ182" s="372">
        <v>106167.2</v>
      </c>
      <c r="CK182" s="372">
        <v>1219339.3500000001</v>
      </c>
      <c r="CL182">
        <f t="shared" si="103"/>
        <v>17.993988476313149</v>
      </c>
      <c r="CM182" s="26">
        <v>202110</v>
      </c>
      <c r="CN182" s="12">
        <f t="shared" si="97"/>
        <v>451163.15</v>
      </c>
      <c r="CO182" s="12">
        <f t="shared" si="104"/>
        <v>9235611.9499999993</v>
      </c>
      <c r="CP182" s="12">
        <f t="shared" si="105"/>
        <v>5513860.4499999993</v>
      </c>
      <c r="CQ182" s="12">
        <f t="shared" si="106"/>
        <v>15200635.549999999</v>
      </c>
    </row>
    <row r="183" spans="1:102">
      <c r="A183" s="26">
        <v>202203</v>
      </c>
      <c r="B183" s="26" t="s">
        <v>1521</v>
      </c>
      <c r="C183" s="26">
        <v>471005.17</v>
      </c>
      <c r="D183" s="372">
        <f t="shared" si="107"/>
        <v>71685.969999999972</v>
      </c>
      <c r="E183" s="26"/>
      <c r="F183" s="26"/>
      <c r="G183" s="26"/>
      <c r="H183" s="26"/>
      <c r="J183" s="26"/>
      <c r="K183" s="26"/>
      <c r="L183" s="26"/>
      <c r="R183" s="26"/>
      <c r="AO183" s="373">
        <v>201611</v>
      </c>
      <c r="AP183" s="374" t="s">
        <v>1523</v>
      </c>
      <c r="AQ183" s="374">
        <v>1483962</v>
      </c>
      <c r="BC183" s="26"/>
      <c r="BL183" s="357">
        <v>44501</v>
      </c>
      <c r="BM183" t="s">
        <v>717</v>
      </c>
      <c r="BN183" s="12">
        <v>5741.19</v>
      </c>
      <c r="BO183" s="12">
        <v>7463.62</v>
      </c>
      <c r="BP183" s="12">
        <v>2847.14</v>
      </c>
      <c r="BQ183" s="12">
        <v>50996.09</v>
      </c>
      <c r="BR183" s="12">
        <v>29874.52</v>
      </c>
      <c r="BS183" s="12">
        <v>364.14</v>
      </c>
      <c r="BT183" s="12">
        <v>1759</v>
      </c>
      <c r="BU183" s="12">
        <f t="shared" si="98"/>
        <v>99045.7</v>
      </c>
      <c r="BV183" s="26">
        <v>202111</v>
      </c>
      <c r="BW183" t="s">
        <v>717</v>
      </c>
      <c r="BX183" s="12">
        <f t="shared" si="99"/>
        <v>5741.19</v>
      </c>
      <c r="BY183" s="12">
        <f t="shared" si="100"/>
        <v>10310.76</v>
      </c>
      <c r="BZ183" s="12">
        <f t="shared" si="101"/>
        <v>82993.75</v>
      </c>
      <c r="CA183" s="12">
        <f t="shared" si="102"/>
        <v>99045.7</v>
      </c>
      <c r="CC183" s="26">
        <v>202111</v>
      </c>
      <c r="CD183" s="372">
        <v>15255902.5</v>
      </c>
      <c r="CE183" s="372">
        <v>404354.14</v>
      </c>
      <c r="CF183" s="377">
        <v>7651801.7599999998</v>
      </c>
      <c r="CG183" s="377">
        <v>1687991.05</v>
      </c>
      <c r="CH183" s="372">
        <v>2687555.86</v>
      </c>
      <c r="CI183" s="372">
        <v>1478817.43</v>
      </c>
      <c r="CJ183" s="372">
        <v>110542.1</v>
      </c>
      <c r="CK183" s="372">
        <v>1234840.1399999999</v>
      </c>
      <c r="CL183">
        <f t="shared" si="103"/>
        <v>18.073110232088759</v>
      </c>
      <c r="CM183" s="26">
        <v>202111</v>
      </c>
      <c r="CN183" s="12">
        <f t="shared" si="97"/>
        <v>404354.14</v>
      </c>
      <c r="CO183" s="12">
        <f t="shared" si="104"/>
        <v>9339792.8100000005</v>
      </c>
      <c r="CP183" s="12">
        <f t="shared" si="105"/>
        <v>5511755.5299999993</v>
      </c>
      <c r="CQ183" s="12">
        <f t="shared" si="106"/>
        <v>15255902.48</v>
      </c>
    </row>
    <row r="184" spans="1:102">
      <c r="A184" s="26">
        <v>202204</v>
      </c>
      <c r="B184" s="26" t="s">
        <v>1521</v>
      </c>
      <c r="C184" s="26">
        <v>640111.26</v>
      </c>
      <c r="D184" s="372">
        <f t="shared" si="107"/>
        <v>169106.09000000003</v>
      </c>
      <c r="E184" s="26"/>
      <c r="F184" s="26"/>
      <c r="G184" s="26"/>
      <c r="H184" s="26"/>
      <c r="J184" s="26"/>
      <c r="K184" s="26"/>
      <c r="L184" s="26"/>
      <c r="R184" s="26"/>
      <c r="AO184" s="373">
        <v>201611</v>
      </c>
      <c r="AP184" s="374" t="s">
        <v>1521</v>
      </c>
      <c r="AQ184" s="374">
        <v>301540</v>
      </c>
      <c r="BC184" s="26"/>
      <c r="BL184" s="357">
        <v>44531</v>
      </c>
      <c r="BM184" t="s">
        <v>717</v>
      </c>
      <c r="BN184" s="12">
        <v>3554.94</v>
      </c>
      <c r="BO184" s="12">
        <v>5502</v>
      </c>
      <c r="BP184" s="12">
        <v>2122.73</v>
      </c>
      <c r="BQ184" s="12">
        <v>49223.68</v>
      </c>
      <c r="BR184" s="12">
        <v>28159.31</v>
      </c>
      <c r="BS184" s="12">
        <v>389.05</v>
      </c>
      <c r="BT184" s="12">
        <v>1654.31</v>
      </c>
      <c r="BU184" s="12">
        <f t="shared" si="98"/>
        <v>90606.02</v>
      </c>
      <c r="BV184" s="26">
        <v>202112</v>
      </c>
      <c r="BW184" t="s">
        <v>717</v>
      </c>
      <c r="BX184" s="12">
        <f t="shared" si="99"/>
        <v>3554.94</v>
      </c>
      <c r="BY184" s="12">
        <f t="shared" si="100"/>
        <v>7624.73</v>
      </c>
      <c r="BZ184" s="12">
        <f t="shared" si="101"/>
        <v>79426.350000000006</v>
      </c>
      <c r="CA184" s="12">
        <f t="shared" si="102"/>
        <v>90606.02</v>
      </c>
      <c r="CC184" s="26">
        <v>202112</v>
      </c>
      <c r="CD184" s="372">
        <v>15297594.4</v>
      </c>
      <c r="CE184" s="372">
        <v>381985.47</v>
      </c>
      <c r="CF184" s="377">
        <v>7703325.8399999999</v>
      </c>
      <c r="CG184" s="377">
        <v>1697497.26</v>
      </c>
      <c r="CH184" s="372">
        <v>2661250.2599999998</v>
      </c>
      <c r="CI184" s="372">
        <v>1501670.95</v>
      </c>
      <c r="CJ184" s="372">
        <v>111560.47</v>
      </c>
      <c r="CK184" s="372">
        <v>1240304.1599999999</v>
      </c>
      <c r="CL184">
        <f t="shared" si="103"/>
        <v>18.056900358012268</v>
      </c>
      <c r="CM184" s="26">
        <v>202112</v>
      </c>
      <c r="CN184" s="12">
        <f t="shared" si="97"/>
        <v>381985.47</v>
      </c>
      <c r="CO184" s="12">
        <f t="shared" si="104"/>
        <v>9400823.0999999996</v>
      </c>
      <c r="CP184" s="12">
        <f t="shared" si="105"/>
        <v>5514785.8399999999</v>
      </c>
      <c r="CQ184" s="12">
        <f t="shared" si="106"/>
        <v>15297594.41</v>
      </c>
    </row>
    <row r="185" spans="1:102">
      <c r="A185" s="26">
        <v>202205</v>
      </c>
      <c r="B185" s="26" t="s">
        <v>1521</v>
      </c>
      <c r="C185" s="26">
        <v>775234.73</v>
      </c>
      <c r="D185" s="372">
        <f t="shared" si="107"/>
        <v>135123.46999999997</v>
      </c>
      <c r="E185" s="26"/>
      <c r="F185" s="26"/>
      <c r="G185" s="26"/>
      <c r="H185" s="26"/>
      <c r="J185" s="26"/>
      <c r="K185" s="26"/>
      <c r="L185" s="26"/>
      <c r="R185" s="26"/>
      <c r="AO185" s="373">
        <v>201611</v>
      </c>
      <c r="AP185" s="374" t="s">
        <v>1524</v>
      </c>
      <c r="AQ185" s="374">
        <v>2298420</v>
      </c>
      <c r="BC185" s="26"/>
      <c r="BL185" s="357">
        <v>44562</v>
      </c>
      <c r="BM185" t="s">
        <v>717</v>
      </c>
      <c r="BN185" s="12">
        <v>3453.25</v>
      </c>
      <c r="BO185" s="12">
        <v>9986.7000000000007</v>
      </c>
      <c r="BP185" s="12">
        <v>3299.9</v>
      </c>
      <c r="BQ185" s="12">
        <v>50328.65</v>
      </c>
      <c r="BR185" s="12">
        <v>29187.200000000001</v>
      </c>
      <c r="BS185" s="12">
        <v>365.75</v>
      </c>
      <c r="BT185" s="12">
        <v>2497.5500000000002</v>
      </c>
      <c r="BU185" s="12">
        <f t="shared" si="98"/>
        <v>99119</v>
      </c>
      <c r="BV185" s="26">
        <v>202201</v>
      </c>
      <c r="BW185" t="s">
        <v>717</v>
      </c>
      <c r="BX185" s="12">
        <f t="shared" si="99"/>
        <v>3453.25</v>
      </c>
      <c r="BY185" s="12">
        <f t="shared" si="100"/>
        <v>13286.6</v>
      </c>
      <c r="BZ185" s="12">
        <f t="shared" si="101"/>
        <v>82379.150000000009</v>
      </c>
      <c r="CA185" s="12">
        <f t="shared" si="102"/>
        <v>99119</v>
      </c>
      <c r="CC185" s="26">
        <v>202201</v>
      </c>
      <c r="CD185" s="372">
        <v>15129748.5</v>
      </c>
      <c r="CE185" s="372">
        <v>370783.85</v>
      </c>
      <c r="CF185" s="377">
        <v>7734681.5</v>
      </c>
      <c r="CG185" s="377">
        <v>1714317.6</v>
      </c>
      <c r="CH185" s="372">
        <v>2572701.5499999998</v>
      </c>
      <c r="CI185" s="372">
        <v>1388847.75</v>
      </c>
      <c r="CJ185" s="372">
        <v>112742.95</v>
      </c>
      <c r="CK185" s="372">
        <v>1235673.3</v>
      </c>
      <c r="CL185">
        <f t="shared" si="103"/>
        <v>18.142848590175017</v>
      </c>
      <c r="CM185" s="26">
        <v>202201</v>
      </c>
      <c r="CN185" s="12">
        <f t="shared" si="97"/>
        <v>370783.85</v>
      </c>
      <c r="CO185" s="12">
        <f t="shared" si="104"/>
        <v>9448999.0999999996</v>
      </c>
      <c r="CP185" s="12">
        <f t="shared" si="105"/>
        <v>5309965.55</v>
      </c>
      <c r="CQ185" s="12">
        <f t="shared" si="106"/>
        <v>15129748.5</v>
      </c>
    </row>
    <row r="186" spans="1:102">
      <c r="A186" s="26">
        <v>202206</v>
      </c>
      <c r="B186" s="26" t="s">
        <v>1521</v>
      </c>
      <c r="C186" s="26">
        <v>834026.45</v>
      </c>
      <c r="D186" s="372">
        <f>+C186-C185</f>
        <v>58791.719999999972</v>
      </c>
      <c r="E186" s="26"/>
      <c r="F186" s="26"/>
      <c r="G186" s="26"/>
      <c r="H186" s="26"/>
      <c r="J186" s="26"/>
      <c r="K186" s="26"/>
      <c r="L186" s="26"/>
      <c r="R186" s="26"/>
      <c r="AO186" s="373">
        <v>201611</v>
      </c>
      <c r="AP186" s="374" t="s">
        <v>1525</v>
      </c>
      <c r="AQ186" s="374">
        <v>1542376</v>
      </c>
      <c r="BC186" s="26"/>
      <c r="BL186" s="357">
        <v>44593</v>
      </c>
      <c r="BM186" t="s">
        <v>717</v>
      </c>
      <c r="BN186" s="12">
        <v>3301.8</v>
      </c>
      <c r="BO186" s="12">
        <v>7277.3</v>
      </c>
      <c r="BP186" s="12">
        <v>2908.45</v>
      </c>
      <c r="BQ186" s="12">
        <v>36990.85</v>
      </c>
      <c r="BR186" s="12">
        <v>18978.599999999999</v>
      </c>
      <c r="BS186" s="12">
        <v>266.85000000000002</v>
      </c>
      <c r="BT186" s="12">
        <v>1930</v>
      </c>
      <c r="BU186" s="12">
        <f t="shared" si="98"/>
        <v>71653.850000000006</v>
      </c>
      <c r="BV186" s="26">
        <v>202202</v>
      </c>
      <c r="BW186" t="s">
        <v>717</v>
      </c>
      <c r="BX186" s="12">
        <f t="shared" si="99"/>
        <v>3301.8</v>
      </c>
      <c r="BY186" s="12">
        <f t="shared" si="100"/>
        <v>10185.75</v>
      </c>
      <c r="BZ186" s="12">
        <f t="shared" si="101"/>
        <v>58166.299999999996</v>
      </c>
      <c r="CA186" s="12">
        <f t="shared" si="102"/>
        <v>71653.849999999991</v>
      </c>
      <c r="CC186" s="26">
        <v>202202</v>
      </c>
      <c r="CD186" s="372">
        <v>15214561.4</v>
      </c>
      <c r="CE186" s="372">
        <v>399319.2</v>
      </c>
      <c r="CF186" s="377">
        <v>7803654.3499999996</v>
      </c>
      <c r="CG186" s="377">
        <v>1757540.85</v>
      </c>
      <c r="CH186" s="372">
        <v>2545008</v>
      </c>
      <c r="CI186" s="372">
        <v>1345671.35</v>
      </c>
      <c r="CJ186" s="372">
        <v>113411.85</v>
      </c>
      <c r="CK186" s="372">
        <v>1249955.75</v>
      </c>
      <c r="CL186">
        <f t="shared" si="103"/>
        <v>18.382020377536065</v>
      </c>
      <c r="CM186" s="26">
        <v>202202</v>
      </c>
      <c r="CN186" s="12">
        <f t="shared" si="97"/>
        <v>399319.2</v>
      </c>
      <c r="CO186" s="12">
        <f t="shared" si="104"/>
        <v>9561195.1999999993</v>
      </c>
      <c r="CP186" s="12">
        <f t="shared" si="105"/>
        <v>5254046.95</v>
      </c>
      <c r="CQ186" s="12">
        <f t="shared" si="106"/>
        <v>15214561.349999998</v>
      </c>
    </row>
    <row r="187" spans="1:102">
      <c r="A187" s="26">
        <v>201501</v>
      </c>
      <c r="B187" s="26" t="s">
        <v>1522</v>
      </c>
      <c r="C187" s="26">
        <v>6132976.3499999996</v>
      </c>
      <c r="D187" s="26"/>
      <c r="E187" s="26"/>
      <c r="F187" s="26"/>
      <c r="G187" s="26"/>
      <c r="H187" s="26"/>
      <c r="J187" s="26"/>
      <c r="K187" s="26"/>
      <c r="L187" s="26"/>
      <c r="R187" s="26"/>
      <c r="AO187" s="373">
        <v>201611</v>
      </c>
      <c r="AP187" s="374" t="s">
        <v>1566</v>
      </c>
      <c r="AQ187" s="374">
        <v>202819</v>
      </c>
      <c r="BC187" s="26"/>
      <c r="BL187" s="357">
        <v>44621</v>
      </c>
      <c r="BM187" t="s">
        <v>717</v>
      </c>
      <c r="BN187" s="12">
        <v>4602.6899999999996</v>
      </c>
      <c r="BO187" s="12">
        <v>7909.83</v>
      </c>
      <c r="BP187" s="12">
        <v>3221.56</v>
      </c>
      <c r="BQ187" s="12">
        <v>36229.43</v>
      </c>
      <c r="BR187" s="12">
        <v>18039.47</v>
      </c>
      <c r="BS187" s="12">
        <v>311.47000000000003</v>
      </c>
      <c r="BT187" s="12">
        <v>1642.91</v>
      </c>
      <c r="BU187" s="12">
        <f t="shared" si="98"/>
        <v>71957.360000000015</v>
      </c>
      <c r="BV187" s="26">
        <v>202203</v>
      </c>
      <c r="BW187" t="s">
        <v>717</v>
      </c>
      <c r="BX187" s="12">
        <f t="shared" si="99"/>
        <v>4602.6899999999996</v>
      </c>
      <c r="BY187" s="12">
        <f t="shared" si="100"/>
        <v>11131.39</v>
      </c>
      <c r="BZ187" s="12">
        <f t="shared" si="101"/>
        <v>56223.280000000006</v>
      </c>
      <c r="CA187" s="12">
        <f t="shared" si="102"/>
        <v>71957.36</v>
      </c>
      <c r="CC187" s="26">
        <v>202203</v>
      </c>
      <c r="CD187" s="372">
        <v>15348911.199999999</v>
      </c>
      <c r="CE187" s="372">
        <v>471005.17</v>
      </c>
      <c r="CF187" s="377">
        <v>7923154.2999999998</v>
      </c>
      <c r="CG187" s="377">
        <v>1836308.65</v>
      </c>
      <c r="CH187" s="372">
        <v>2454231.2200000002</v>
      </c>
      <c r="CI187" s="372">
        <v>1286980.9099999999</v>
      </c>
      <c r="CJ187" s="372">
        <v>114588.65</v>
      </c>
      <c r="CK187" s="372">
        <v>1262642.26</v>
      </c>
      <c r="CL187">
        <f t="shared" si="103"/>
        <v>18.815673151359217</v>
      </c>
      <c r="CM187" s="26">
        <v>202203</v>
      </c>
      <c r="CN187" s="12">
        <f t="shared" si="97"/>
        <v>471005.17</v>
      </c>
      <c r="CO187" s="12">
        <f t="shared" si="104"/>
        <v>9759462.9499999993</v>
      </c>
      <c r="CP187" s="12">
        <f t="shared" si="105"/>
        <v>5118443.04</v>
      </c>
      <c r="CQ187" s="12">
        <f t="shared" si="106"/>
        <v>15348911.16</v>
      </c>
    </row>
    <row r="188" spans="1:102">
      <c r="A188" s="26">
        <v>201502</v>
      </c>
      <c r="B188" s="26" t="s">
        <v>1522</v>
      </c>
      <c r="C188" s="26">
        <v>6143170.9000000004</v>
      </c>
      <c r="D188" s="26"/>
      <c r="E188" s="26"/>
      <c r="F188" s="26"/>
      <c r="G188" s="26"/>
      <c r="H188" s="26"/>
      <c r="J188" s="26"/>
      <c r="K188" s="26"/>
      <c r="L188" s="26"/>
      <c r="R188" s="26"/>
      <c r="AO188" s="373">
        <v>201611</v>
      </c>
      <c r="AP188" s="374" t="s">
        <v>1567</v>
      </c>
      <c r="AQ188" s="374">
        <v>1025286</v>
      </c>
      <c r="BC188" s="26"/>
      <c r="BL188" s="357">
        <v>44652</v>
      </c>
      <c r="BM188" t="s">
        <v>717</v>
      </c>
      <c r="BN188" s="12">
        <v>9552.89</v>
      </c>
      <c r="BO188" s="12">
        <v>8419.0499999999993</v>
      </c>
      <c r="BP188" s="12">
        <v>4351.26</v>
      </c>
      <c r="BQ188" s="12">
        <v>34846.36</v>
      </c>
      <c r="BR188" s="12">
        <v>16699.52</v>
      </c>
      <c r="BS188" s="12">
        <v>268.26</v>
      </c>
      <c r="BT188" s="12">
        <v>1975.94</v>
      </c>
      <c r="BU188" s="12">
        <f t="shared" si="98"/>
        <v>76113.279999999999</v>
      </c>
      <c r="BV188" s="26">
        <v>202204</v>
      </c>
      <c r="BW188" t="s">
        <v>717</v>
      </c>
      <c r="BX188" s="12">
        <f t="shared" si="99"/>
        <v>9552.89</v>
      </c>
      <c r="BY188" s="12">
        <f t="shared" si="100"/>
        <v>12770.31</v>
      </c>
      <c r="BZ188" s="12">
        <f t="shared" si="101"/>
        <v>53790.080000000009</v>
      </c>
      <c r="CA188" s="12">
        <f t="shared" si="102"/>
        <v>76113.279999999999</v>
      </c>
      <c r="CC188" s="26">
        <v>202204</v>
      </c>
      <c r="CD188" s="372">
        <v>15516353.699999999</v>
      </c>
      <c r="CE188" s="372">
        <v>640111.26</v>
      </c>
      <c r="CF188" s="377">
        <v>8111149.5300000003</v>
      </c>
      <c r="CG188" s="377">
        <v>1959382.63</v>
      </c>
      <c r="CH188" s="372">
        <v>2259713.2599999998</v>
      </c>
      <c r="CI188" s="372">
        <v>1159333.53</v>
      </c>
      <c r="CJ188" s="372">
        <v>116604.95</v>
      </c>
      <c r="CK188" s="372">
        <v>1270058.53</v>
      </c>
      <c r="CL188">
        <f t="shared" si="103"/>
        <v>19.456594734711615</v>
      </c>
      <c r="CM188" s="26">
        <v>202204</v>
      </c>
      <c r="CN188" s="12">
        <f t="shared" si="97"/>
        <v>640111.26</v>
      </c>
      <c r="CO188" s="12">
        <f t="shared" si="104"/>
        <v>10070532.16</v>
      </c>
      <c r="CP188" s="12">
        <f t="shared" si="105"/>
        <v>4805710.2700000005</v>
      </c>
      <c r="CQ188" s="12">
        <f t="shared" si="106"/>
        <v>15516353.690000001</v>
      </c>
    </row>
    <row r="189" spans="1:102">
      <c r="A189" s="26">
        <v>201503</v>
      </c>
      <c r="B189" s="26" t="s">
        <v>1522</v>
      </c>
      <c r="C189" s="26">
        <v>6156296.4100000001</v>
      </c>
      <c r="D189" s="26"/>
      <c r="E189" s="26"/>
      <c r="F189" s="26"/>
      <c r="G189" s="26"/>
      <c r="H189" s="26"/>
      <c r="J189" s="26"/>
      <c r="K189" s="26"/>
      <c r="L189" s="26"/>
      <c r="R189" s="26"/>
      <c r="AO189" s="373">
        <v>201612</v>
      </c>
      <c r="AP189" s="374" t="s">
        <v>1520</v>
      </c>
      <c r="AQ189" s="374">
        <v>13242454</v>
      </c>
      <c r="BC189" s="26"/>
      <c r="BL189" s="357">
        <v>44682</v>
      </c>
      <c r="BM189" t="s">
        <v>717</v>
      </c>
      <c r="BN189" s="12">
        <v>13551.77</v>
      </c>
      <c r="BO189" s="12">
        <v>10185.27</v>
      </c>
      <c r="BP189" s="12">
        <v>5690.31</v>
      </c>
      <c r="BQ189" s="12">
        <v>37380.9</v>
      </c>
      <c r="BR189" s="12">
        <v>18895.13</v>
      </c>
      <c r="BS189" s="12">
        <v>370.04</v>
      </c>
      <c r="BT189" s="12">
        <v>2223.1799999999998</v>
      </c>
      <c r="BU189" s="12">
        <f t="shared" si="98"/>
        <v>88296.599999999991</v>
      </c>
      <c r="BV189" s="26">
        <v>202205</v>
      </c>
      <c r="BW189" t="s">
        <v>717</v>
      </c>
      <c r="BX189" s="12">
        <f t="shared" si="99"/>
        <v>13551.77</v>
      </c>
      <c r="BY189" s="12">
        <f t="shared" si="100"/>
        <v>15875.580000000002</v>
      </c>
      <c r="BZ189" s="12">
        <f t="shared" si="101"/>
        <v>58869.25</v>
      </c>
      <c r="CA189" s="12">
        <f t="shared" si="102"/>
        <v>88296.6</v>
      </c>
      <c r="CC189" s="26">
        <v>202205</v>
      </c>
      <c r="CD189" s="372">
        <v>15698229.6</v>
      </c>
      <c r="CE189" s="372">
        <v>775234.73</v>
      </c>
      <c r="CF189" s="377">
        <v>8254913.7699999996</v>
      </c>
      <c r="CG189" s="377">
        <v>2038607.5</v>
      </c>
      <c r="CH189" s="372">
        <v>2161341.86</v>
      </c>
      <c r="CI189" s="372">
        <v>1081535.4099999999</v>
      </c>
      <c r="CJ189" s="372">
        <v>115029.45</v>
      </c>
      <c r="CK189" s="372">
        <v>1271566.9099999999</v>
      </c>
      <c r="CL189">
        <f t="shared" si="103"/>
        <v>19.804763078903125</v>
      </c>
      <c r="CM189" s="26">
        <v>202205</v>
      </c>
      <c r="CN189" s="12">
        <f t="shared" si="97"/>
        <v>775234.73</v>
      </c>
      <c r="CO189" s="12">
        <f t="shared" si="104"/>
        <v>10293521.27</v>
      </c>
      <c r="CP189" s="12">
        <f t="shared" si="105"/>
        <v>4629473.63</v>
      </c>
      <c r="CQ189" s="12">
        <f t="shared" si="106"/>
        <v>15698229.629999999</v>
      </c>
    </row>
    <row r="190" spans="1:102">
      <c r="A190" s="26">
        <v>201504</v>
      </c>
      <c r="B190" s="26" t="s">
        <v>1522</v>
      </c>
      <c r="C190" s="26">
        <v>6172857.3499999996</v>
      </c>
      <c r="D190" s="26"/>
      <c r="E190" s="26"/>
      <c r="F190" s="26"/>
      <c r="G190" s="26"/>
      <c r="H190" s="26"/>
      <c r="J190" s="26"/>
      <c r="K190" s="26"/>
      <c r="L190" s="26"/>
      <c r="R190" s="26"/>
      <c r="AO190" s="373">
        <v>201612</v>
      </c>
      <c r="AP190" s="374" t="s">
        <v>1522</v>
      </c>
      <c r="AQ190" s="374">
        <v>6445293</v>
      </c>
      <c r="BC190" s="26"/>
      <c r="BL190" s="357">
        <v>44713</v>
      </c>
      <c r="BM190" t="s">
        <v>717</v>
      </c>
      <c r="BN190" s="12">
        <v>22631.77</v>
      </c>
      <c r="BO190" s="12">
        <v>10469.950000000001</v>
      </c>
      <c r="BP190" s="12">
        <v>6398.59</v>
      </c>
      <c r="BQ190" s="12">
        <v>35026.18</v>
      </c>
      <c r="BR190" s="12">
        <v>22564.45</v>
      </c>
      <c r="BS190" s="12">
        <v>493.95</v>
      </c>
      <c r="BT190" s="12">
        <v>2923.4</v>
      </c>
      <c r="BU190" s="12">
        <f t="shared" si="98"/>
        <v>100508.28999999998</v>
      </c>
      <c r="BV190" s="26">
        <v>202206</v>
      </c>
      <c r="BW190" t="s">
        <v>717</v>
      </c>
      <c r="BX190" s="12">
        <f t="shared" si="99"/>
        <v>22631.77</v>
      </c>
      <c r="BY190" s="12">
        <f t="shared" si="100"/>
        <v>16868.54</v>
      </c>
      <c r="BZ190" s="12">
        <f t="shared" si="101"/>
        <v>61007.98</v>
      </c>
      <c r="CA190" s="12">
        <f t="shared" si="102"/>
        <v>100508.29000000001</v>
      </c>
      <c r="CC190" s="26">
        <v>202206</v>
      </c>
      <c r="CD190" s="372">
        <v>15832607.1</v>
      </c>
      <c r="CE190" s="372">
        <v>834026.45</v>
      </c>
      <c r="CF190" s="377">
        <v>8429235.7300000004</v>
      </c>
      <c r="CG190" s="377">
        <v>2105245.64</v>
      </c>
      <c r="CH190" s="372">
        <v>2106469.1800000002</v>
      </c>
      <c r="CI190" s="372">
        <v>973159.18</v>
      </c>
      <c r="CJ190" s="372">
        <v>114586.14</v>
      </c>
      <c r="CK190" s="372">
        <v>1269884.73</v>
      </c>
      <c r="CL190">
        <f t="shared" si="103"/>
        <v>19.98433113181347</v>
      </c>
      <c r="CM190" s="26">
        <v>202206</v>
      </c>
      <c r="CN190" s="12">
        <f t="shared" si="97"/>
        <v>834026.45</v>
      </c>
      <c r="CO190" s="12">
        <f t="shared" si="104"/>
        <v>10534481.370000001</v>
      </c>
      <c r="CP190" s="12">
        <f t="shared" si="105"/>
        <v>4464099.2300000004</v>
      </c>
      <c r="CQ190" s="12">
        <f t="shared" si="106"/>
        <v>15832607.050000001</v>
      </c>
    </row>
    <row r="191" spans="1:102">
      <c r="A191" s="26">
        <v>201505</v>
      </c>
      <c r="B191" s="26" t="s">
        <v>1522</v>
      </c>
      <c r="C191" s="26">
        <v>6185416.5</v>
      </c>
      <c r="D191" s="26"/>
      <c r="E191" s="26"/>
      <c r="F191" s="26"/>
      <c r="G191" s="26"/>
      <c r="H191" s="26"/>
      <c r="J191" s="26"/>
      <c r="K191" s="26"/>
      <c r="L191" s="26"/>
      <c r="R191" s="26"/>
      <c r="AO191" s="373">
        <v>201612</v>
      </c>
      <c r="AP191" s="374" t="s">
        <v>1523</v>
      </c>
      <c r="AQ191" s="374">
        <v>1488214</v>
      </c>
      <c r="BC191" s="26"/>
      <c r="BL191" s="357">
        <v>44743</v>
      </c>
      <c r="BM191" t="s">
        <v>717</v>
      </c>
      <c r="BN191" s="12">
        <v>15826.95</v>
      </c>
      <c r="BO191" s="12">
        <v>9974.14</v>
      </c>
      <c r="BP191" s="12">
        <v>5880.71</v>
      </c>
      <c r="BQ191" s="12">
        <v>34292.28</v>
      </c>
      <c r="BR191" s="12">
        <v>17011.189999999999</v>
      </c>
      <c r="BS191" s="12">
        <v>397.38</v>
      </c>
      <c r="BT191" s="12">
        <v>2681.66</v>
      </c>
      <c r="BU191" s="12">
        <f t="shared" si="98"/>
        <v>86064.310000000012</v>
      </c>
      <c r="BV191" s="26">
        <v>202207</v>
      </c>
      <c r="BW191" t="s">
        <v>717</v>
      </c>
      <c r="BX191" s="12">
        <f t="shared" si="99"/>
        <v>15826.95</v>
      </c>
      <c r="BY191" s="12">
        <f t="shared" si="100"/>
        <v>15854.849999999999</v>
      </c>
      <c r="BZ191" s="12">
        <f t="shared" si="101"/>
        <v>54382.509999999995</v>
      </c>
      <c r="CA191" s="12">
        <f t="shared" si="102"/>
        <v>86064.31</v>
      </c>
      <c r="CC191" s="26">
        <v>202207</v>
      </c>
      <c r="CD191" s="12">
        <v>15887338.76</v>
      </c>
      <c r="CE191" s="12">
        <v>790956.29</v>
      </c>
      <c r="CF191" s="385">
        <v>8578536</v>
      </c>
      <c r="CG191" s="385">
        <v>2144504.4300000002</v>
      </c>
      <c r="CH191" s="12">
        <v>2106336.29</v>
      </c>
      <c r="CI191" s="12">
        <v>896930.9</v>
      </c>
      <c r="CJ191" s="12">
        <v>115150.71</v>
      </c>
      <c r="CK191" s="12">
        <v>1254924.1399999999</v>
      </c>
      <c r="CL191">
        <f t="shared" si="103"/>
        <v>19.99903333386947</v>
      </c>
      <c r="CM191" s="26">
        <v>202207</v>
      </c>
      <c r="CN191" s="12">
        <f t="shared" si="97"/>
        <v>790956.29</v>
      </c>
      <c r="CO191" s="12">
        <f t="shared" si="104"/>
        <v>10723040.43</v>
      </c>
      <c r="CP191" s="12">
        <f t="shared" si="105"/>
        <v>4373342.04</v>
      </c>
      <c r="CQ191" s="12">
        <f t="shared" si="106"/>
        <v>15887338.759999998</v>
      </c>
      <c r="CT191" s="386">
        <f t="shared" ref="CT191:CT222" si="108">+BX191/CN191*100</f>
        <v>2.0009892076337117</v>
      </c>
      <c r="CU191" s="386">
        <f t="shared" ref="CU191:CU222" si="109">+BY191/CO191*100</f>
        <v>0.14785778439893468</v>
      </c>
      <c r="CV191" s="386">
        <f t="shared" ref="CV191:CV222" si="110">+(BX191+BY191)/(CN191+CO191)*100</f>
        <v>0.27515901533103793</v>
      </c>
      <c r="CW191" s="386">
        <f t="shared" ref="CW191:CW222" si="111">+BZ191/CP191*100</f>
        <v>1.243500039617299</v>
      </c>
      <c r="CX191" s="386">
        <f t="shared" ref="CX191:CX222" si="112">+CA191/CQ191*100</f>
        <v>0.54171633965964483</v>
      </c>
    </row>
    <row r="192" spans="1:102">
      <c r="A192" s="26">
        <v>201506</v>
      </c>
      <c r="B192" s="26" t="s">
        <v>1522</v>
      </c>
      <c r="C192" s="26">
        <v>6198608.1399999997</v>
      </c>
      <c r="D192" s="26"/>
      <c r="E192" s="26"/>
      <c r="F192" s="26"/>
      <c r="G192" s="26"/>
      <c r="H192" s="26"/>
      <c r="J192" s="26"/>
      <c r="K192" s="26"/>
      <c r="L192" s="26"/>
      <c r="R192" s="26"/>
      <c r="AO192" s="373">
        <v>201612</v>
      </c>
      <c r="AP192" s="374" t="s">
        <v>1521</v>
      </c>
      <c r="AQ192" s="374">
        <v>289221</v>
      </c>
      <c r="BC192" s="26"/>
      <c r="BL192" s="357">
        <v>44774</v>
      </c>
      <c r="BM192" t="s">
        <v>717</v>
      </c>
      <c r="BN192">
        <v>14824.86</v>
      </c>
      <c r="BO192">
        <v>10902.27</v>
      </c>
      <c r="BP192">
        <v>6400.45</v>
      </c>
      <c r="BQ192">
        <v>35245.31</v>
      </c>
      <c r="BR192">
        <v>17497.63</v>
      </c>
      <c r="BS192">
        <v>429.59</v>
      </c>
      <c r="BT192">
        <v>4008.18</v>
      </c>
      <c r="BV192" s="26">
        <v>202208</v>
      </c>
      <c r="BW192" t="s">
        <v>717</v>
      </c>
      <c r="BX192" s="12">
        <f t="shared" si="99"/>
        <v>14824.86</v>
      </c>
      <c r="BY192" s="12">
        <f t="shared" si="100"/>
        <v>17302.72</v>
      </c>
      <c r="BZ192" s="12">
        <f t="shared" si="101"/>
        <v>57180.71</v>
      </c>
      <c r="CA192" s="12">
        <f t="shared" si="102"/>
        <v>89308.290000000008</v>
      </c>
      <c r="CC192" s="26">
        <v>202208</v>
      </c>
      <c r="CD192" s="372">
        <v>15727138.699999999</v>
      </c>
      <c r="CE192" s="372">
        <v>762996.36</v>
      </c>
      <c r="CF192" s="377">
        <v>8639537.9100000001</v>
      </c>
      <c r="CG192" s="377">
        <v>2151125.8199999998</v>
      </c>
      <c r="CH192" s="372">
        <v>2015077.64</v>
      </c>
      <c r="CI192" s="372">
        <v>816496.41</v>
      </c>
      <c r="CJ192" s="372">
        <v>111232.05</v>
      </c>
      <c r="CK192" s="372">
        <v>1230672.5</v>
      </c>
      <c r="CL192">
        <f t="shared" si="103"/>
        <v>19.935064921164027</v>
      </c>
      <c r="CM192" s="26">
        <v>202208</v>
      </c>
      <c r="CN192" s="12">
        <f t="shared" si="97"/>
        <v>762996.36</v>
      </c>
      <c r="CO192" s="12">
        <f t="shared" si="104"/>
        <v>10790663.73</v>
      </c>
      <c r="CP192" s="12">
        <f t="shared" si="105"/>
        <v>4173478.5999999996</v>
      </c>
      <c r="CQ192" s="12">
        <f t="shared" si="106"/>
        <v>15727138.689999999</v>
      </c>
      <c r="CT192" s="378">
        <f t="shared" si="108"/>
        <v>1.9429791250904529</v>
      </c>
      <c r="CU192" s="378">
        <f t="shared" si="109"/>
        <v>0.16034898717022664</v>
      </c>
      <c r="CV192" s="378">
        <f t="shared" si="110"/>
        <v>0.27807274707525176</v>
      </c>
      <c r="CW192" s="378">
        <f t="shared" si="111"/>
        <v>1.3700971175460204</v>
      </c>
      <c r="CX192" s="378">
        <f t="shared" si="112"/>
        <v>0.56786101884372719</v>
      </c>
    </row>
    <row r="193" spans="1:102">
      <c r="A193" s="26">
        <v>201507</v>
      </c>
      <c r="B193" s="26" t="s">
        <v>1522</v>
      </c>
      <c r="C193" s="26">
        <v>6209693.2999999998</v>
      </c>
      <c r="D193" s="26"/>
      <c r="E193" s="26"/>
      <c r="F193" s="26"/>
      <c r="G193" s="26"/>
      <c r="H193" s="26"/>
      <c r="J193" s="26"/>
      <c r="K193" s="26"/>
      <c r="L193" s="26"/>
      <c r="R193" s="26"/>
      <c r="AO193" s="373">
        <v>201612</v>
      </c>
      <c r="AP193" s="374" t="s">
        <v>1524</v>
      </c>
      <c r="AQ193" s="374">
        <v>2235839</v>
      </c>
      <c r="BC193" s="26"/>
      <c r="BL193" s="357">
        <v>42005</v>
      </c>
      <c r="BM193" t="s">
        <v>1570</v>
      </c>
      <c r="BN193" s="12">
        <v>259801.3</v>
      </c>
      <c r="BO193" s="12">
        <v>6132976.3499999996</v>
      </c>
      <c r="BP193" s="12">
        <v>1375511.5</v>
      </c>
      <c r="BQ193" s="12">
        <v>1877086.05</v>
      </c>
      <c r="BR193" s="12">
        <v>1373847.5</v>
      </c>
      <c r="BS193" s="12">
        <v>200575.8</v>
      </c>
      <c r="BT193" s="12">
        <v>1002683.05</v>
      </c>
      <c r="BV193" s="26">
        <v>201501</v>
      </c>
      <c r="BW193" t="s">
        <v>1570</v>
      </c>
      <c r="BX193" s="12">
        <f t="shared" si="99"/>
        <v>259801.3</v>
      </c>
      <c r="BY193" s="12">
        <f t="shared" si="100"/>
        <v>7508487.8499999996</v>
      </c>
      <c r="BZ193" s="12">
        <f t="shared" si="101"/>
        <v>4454192.3999999994</v>
      </c>
      <c r="CA193" s="12">
        <f t="shared" si="102"/>
        <v>12222481.549999999</v>
      </c>
      <c r="CC193" s="26">
        <v>201501</v>
      </c>
      <c r="CD193" s="372">
        <v>12222481.6</v>
      </c>
      <c r="CE193" s="372">
        <v>259801.3</v>
      </c>
      <c r="CF193" s="377">
        <v>6132976.3499999996</v>
      </c>
      <c r="CG193" s="377">
        <v>1375511.5</v>
      </c>
      <c r="CH193" s="372">
        <v>1877086.05</v>
      </c>
      <c r="CI193" s="372">
        <v>1373847.5</v>
      </c>
      <c r="CJ193" s="372">
        <v>200575.8</v>
      </c>
      <c r="CK193" s="372">
        <v>1002683.05</v>
      </c>
      <c r="CL193">
        <f t="shared" si="103"/>
        <v>18.319421000328315</v>
      </c>
      <c r="CM193" s="26">
        <v>201501</v>
      </c>
      <c r="CN193" s="12">
        <f t="shared" si="97"/>
        <v>259801.3</v>
      </c>
      <c r="CO193" s="12">
        <f t="shared" si="104"/>
        <v>7508487.8499999996</v>
      </c>
      <c r="CP193" s="12">
        <f t="shared" si="105"/>
        <v>4454192.3999999994</v>
      </c>
      <c r="CQ193" s="12">
        <f t="shared" si="106"/>
        <v>12222481.549999999</v>
      </c>
      <c r="CT193" s="378">
        <f t="shared" si="108"/>
        <v>100</v>
      </c>
      <c r="CU193" s="378">
        <f t="shared" si="109"/>
        <v>100</v>
      </c>
      <c r="CV193" s="378">
        <f t="shared" si="110"/>
        <v>100</v>
      </c>
      <c r="CW193" s="378">
        <f t="shared" si="111"/>
        <v>100</v>
      </c>
      <c r="CX193" s="378">
        <f t="shared" si="112"/>
        <v>100</v>
      </c>
    </row>
    <row r="194" spans="1:102">
      <c r="A194" s="26">
        <v>201508</v>
      </c>
      <c r="B194" s="26" t="s">
        <v>1522</v>
      </c>
      <c r="C194" s="26">
        <v>6205359.6200000001</v>
      </c>
      <c r="D194" s="26"/>
      <c r="E194" s="26"/>
      <c r="F194" s="26"/>
      <c r="G194" s="26"/>
      <c r="H194" s="26"/>
      <c r="J194" s="26"/>
      <c r="K194" s="26"/>
      <c r="L194" s="26"/>
      <c r="R194" s="26"/>
      <c r="AO194" s="373">
        <v>201612</v>
      </c>
      <c r="AP194" s="374" t="s">
        <v>1525</v>
      </c>
      <c r="AQ194" s="374">
        <v>1553800</v>
      </c>
      <c r="BC194" s="26"/>
      <c r="BL194" s="357">
        <v>42036</v>
      </c>
      <c r="BM194" t="s">
        <v>1570</v>
      </c>
      <c r="BN194" s="12">
        <v>271078.55</v>
      </c>
      <c r="BO194" s="12">
        <v>6143170.9000000004</v>
      </c>
      <c r="BP194" s="12">
        <v>1381013.3</v>
      </c>
      <c r="BQ194" s="12">
        <v>1935228.35</v>
      </c>
      <c r="BR194" s="12">
        <v>1380162.95</v>
      </c>
      <c r="BS194" s="12">
        <v>205274.3</v>
      </c>
      <c r="BT194" s="12">
        <v>1007956.45</v>
      </c>
      <c r="BV194" s="26">
        <v>201502</v>
      </c>
      <c r="BW194" t="s">
        <v>1570</v>
      </c>
      <c r="BX194" s="12">
        <f t="shared" si="99"/>
        <v>271078.55</v>
      </c>
      <c r="BY194" s="12">
        <f t="shared" si="100"/>
        <v>7524184.2000000002</v>
      </c>
      <c r="BZ194" s="12">
        <f t="shared" si="101"/>
        <v>4528622.05</v>
      </c>
      <c r="CA194" s="12">
        <f t="shared" si="102"/>
        <v>12323884.800000001</v>
      </c>
      <c r="CC194" s="26">
        <v>201502</v>
      </c>
      <c r="CD194" s="372">
        <v>12323884.800000001</v>
      </c>
      <c r="CE194" s="372">
        <v>271078.55</v>
      </c>
      <c r="CF194" s="377">
        <v>6143170.9000000004</v>
      </c>
      <c r="CG194" s="377">
        <v>1381013.3</v>
      </c>
      <c r="CH194" s="372">
        <v>1935228.35</v>
      </c>
      <c r="CI194" s="372">
        <v>1380162.95</v>
      </c>
      <c r="CJ194" s="372">
        <v>205274.3</v>
      </c>
      <c r="CK194" s="372">
        <v>1007956.45</v>
      </c>
      <c r="CL194">
        <f t="shared" si="103"/>
        <v>18.354326041087617</v>
      </c>
      <c r="CM194" s="26">
        <v>201502</v>
      </c>
      <c r="CN194" s="12">
        <f t="shared" si="97"/>
        <v>271078.55</v>
      </c>
      <c r="CO194" s="12">
        <f t="shared" si="104"/>
        <v>7524184.2000000002</v>
      </c>
      <c r="CP194" s="12">
        <f t="shared" si="105"/>
        <v>4528622.05</v>
      </c>
      <c r="CQ194" s="12">
        <f t="shared" si="106"/>
        <v>12323884.800000001</v>
      </c>
      <c r="CT194" s="378">
        <f t="shared" si="108"/>
        <v>100</v>
      </c>
      <c r="CU194" s="378">
        <f t="shared" si="109"/>
        <v>100</v>
      </c>
      <c r="CV194" s="378">
        <f t="shared" si="110"/>
        <v>100</v>
      </c>
      <c r="CW194" s="378">
        <f t="shared" si="111"/>
        <v>100</v>
      </c>
      <c r="CX194" s="378">
        <f t="shared" si="112"/>
        <v>100</v>
      </c>
    </row>
    <row r="195" spans="1:102">
      <c r="A195" s="26">
        <v>201509</v>
      </c>
      <c r="B195" s="26" t="s">
        <v>1522</v>
      </c>
      <c r="C195" s="26">
        <v>6220927.5</v>
      </c>
      <c r="D195" s="26"/>
      <c r="E195" s="26"/>
      <c r="F195" s="26"/>
      <c r="G195" s="26"/>
      <c r="H195" s="26"/>
      <c r="J195" s="26"/>
      <c r="K195" s="26"/>
      <c r="L195" s="26"/>
      <c r="R195" s="26"/>
      <c r="AO195" s="373">
        <v>201612</v>
      </c>
      <c r="AP195" s="374" t="s">
        <v>1566</v>
      </c>
      <c r="AQ195" s="374">
        <v>206809</v>
      </c>
      <c r="BC195" s="26"/>
      <c r="BL195" s="357">
        <v>42064</v>
      </c>
      <c r="BM195" t="s">
        <v>1570</v>
      </c>
      <c r="BN195" s="12">
        <v>296784.32</v>
      </c>
      <c r="BO195" s="12">
        <v>6156296.4100000001</v>
      </c>
      <c r="BP195" s="12">
        <v>1388622.86</v>
      </c>
      <c r="BQ195" s="12">
        <v>1986569.22</v>
      </c>
      <c r="BR195" s="12">
        <v>1406244.23</v>
      </c>
      <c r="BS195" s="12">
        <v>209527.77</v>
      </c>
      <c r="BT195" s="12">
        <v>1012495.5</v>
      </c>
      <c r="BV195" s="26">
        <v>201503</v>
      </c>
      <c r="BW195" t="s">
        <v>1570</v>
      </c>
      <c r="BX195" s="12">
        <f t="shared" si="99"/>
        <v>296784.32</v>
      </c>
      <c r="BY195" s="12">
        <f t="shared" si="100"/>
        <v>7544919.2700000005</v>
      </c>
      <c r="BZ195" s="12">
        <f t="shared" si="101"/>
        <v>4614836.7200000007</v>
      </c>
      <c r="CA195" s="12">
        <f t="shared" si="102"/>
        <v>12456540.310000002</v>
      </c>
      <c r="CC195" s="26">
        <v>201503</v>
      </c>
      <c r="CD195" s="372">
        <v>12456540.300000001</v>
      </c>
      <c r="CE195" s="372">
        <v>296784.32</v>
      </c>
      <c r="CF195" s="377">
        <v>6156296.4100000001</v>
      </c>
      <c r="CG195" s="377">
        <v>1388622.86</v>
      </c>
      <c r="CH195" s="372">
        <v>1986569.23</v>
      </c>
      <c r="CI195" s="372">
        <v>1406244.23</v>
      </c>
      <c r="CJ195" s="372">
        <v>209527.77</v>
      </c>
      <c r="CK195" s="372">
        <v>1012495.5</v>
      </c>
      <c r="CL195">
        <f t="shared" si="103"/>
        <v>18.404741128529</v>
      </c>
      <c r="CM195" s="26">
        <v>201503</v>
      </c>
      <c r="CN195" s="12">
        <f t="shared" si="97"/>
        <v>296784.32</v>
      </c>
      <c r="CO195" s="12">
        <f t="shared" si="104"/>
        <v>7544919.2700000005</v>
      </c>
      <c r="CP195" s="12">
        <f t="shared" si="105"/>
        <v>4614836.7300000004</v>
      </c>
      <c r="CQ195" s="12">
        <f t="shared" si="106"/>
        <v>12456540.32</v>
      </c>
      <c r="CT195" s="378">
        <f t="shared" si="108"/>
        <v>100</v>
      </c>
      <c r="CU195" s="378">
        <f t="shared" si="109"/>
        <v>100</v>
      </c>
      <c r="CV195" s="378">
        <f t="shared" si="110"/>
        <v>100</v>
      </c>
      <c r="CW195" s="378">
        <f t="shared" si="111"/>
        <v>99.999999783307615</v>
      </c>
      <c r="CX195" s="378">
        <f t="shared" si="112"/>
        <v>99.999999919720906</v>
      </c>
    </row>
    <row r="196" spans="1:102">
      <c r="A196" s="26">
        <v>201510</v>
      </c>
      <c r="B196" s="26" t="s">
        <v>1522</v>
      </c>
      <c r="C196" s="26">
        <v>6235411.3799999999</v>
      </c>
      <c r="D196" s="26"/>
      <c r="E196" s="26"/>
      <c r="F196" s="26"/>
      <c r="G196" s="26"/>
      <c r="H196" s="26"/>
      <c r="J196" s="26"/>
      <c r="K196" s="26"/>
      <c r="L196" s="26"/>
      <c r="R196" s="26"/>
      <c r="AO196" s="373">
        <v>201612</v>
      </c>
      <c r="AP196" s="374" t="s">
        <v>1567</v>
      </c>
      <c r="AQ196" s="374">
        <v>1023278</v>
      </c>
      <c r="BC196" s="26"/>
      <c r="BL196" s="357">
        <v>42095</v>
      </c>
      <c r="BM196" t="s">
        <v>1570</v>
      </c>
      <c r="BN196" s="12">
        <v>331913.40000000002</v>
      </c>
      <c r="BO196" s="12">
        <v>6172857.3499999996</v>
      </c>
      <c r="BP196" s="12">
        <v>1395763.8</v>
      </c>
      <c r="BQ196" s="12">
        <v>2028321.85</v>
      </c>
      <c r="BR196" s="12">
        <v>1437010.2</v>
      </c>
      <c r="BS196" s="12">
        <v>215033.2</v>
      </c>
      <c r="BT196" s="12">
        <v>1012756.15</v>
      </c>
      <c r="BV196" s="26">
        <v>201504</v>
      </c>
      <c r="BW196" t="s">
        <v>1570</v>
      </c>
      <c r="BX196" s="12">
        <f t="shared" si="99"/>
        <v>331913.40000000002</v>
      </c>
      <c r="BY196" s="12">
        <f t="shared" si="100"/>
        <v>7568621.1499999994</v>
      </c>
      <c r="BZ196" s="12">
        <f t="shared" si="101"/>
        <v>4693121.4000000004</v>
      </c>
      <c r="CA196" s="12">
        <f t="shared" si="102"/>
        <v>12593655.949999999</v>
      </c>
      <c r="CC196" s="26">
        <v>201504</v>
      </c>
      <c r="CD196" s="372">
        <v>12593656</v>
      </c>
      <c r="CE196" s="372">
        <v>331913.40000000002</v>
      </c>
      <c r="CF196" s="377">
        <v>6172857.3499999996</v>
      </c>
      <c r="CG196" s="377">
        <v>1395763.8</v>
      </c>
      <c r="CH196" s="372">
        <v>2028321.85</v>
      </c>
      <c r="CI196" s="372">
        <v>1437010.2</v>
      </c>
      <c r="CJ196" s="372">
        <v>215033.2</v>
      </c>
      <c r="CK196" s="372">
        <v>1012756.15</v>
      </c>
      <c r="CL196">
        <f t="shared" si="103"/>
        <v>18.441454161039626</v>
      </c>
      <c r="CM196" s="26">
        <v>201504</v>
      </c>
      <c r="CN196" s="12">
        <f t="shared" si="97"/>
        <v>331913.40000000002</v>
      </c>
      <c r="CO196" s="12">
        <f t="shared" si="104"/>
        <v>7568621.1499999994</v>
      </c>
      <c r="CP196" s="12">
        <f t="shared" si="105"/>
        <v>4693121.4000000004</v>
      </c>
      <c r="CQ196" s="12">
        <f t="shared" si="106"/>
        <v>12593655.949999999</v>
      </c>
      <c r="CT196" s="378">
        <f t="shared" si="108"/>
        <v>100</v>
      </c>
      <c r="CU196" s="378">
        <f t="shared" si="109"/>
        <v>100</v>
      </c>
      <c r="CV196" s="378">
        <f t="shared" si="110"/>
        <v>100</v>
      </c>
      <c r="CW196" s="378">
        <f t="shared" si="111"/>
        <v>100</v>
      </c>
      <c r="CX196" s="378">
        <f t="shared" si="112"/>
        <v>100</v>
      </c>
    </row>
    <row r="197" spans="1:102">
      <c r="A197" s="26">
        <v>201511</v>
      </c>
      <c r="B197" s="26" t="s">
        <v>1522</v>
      </c>
      <c r="C197" s="26">
        <v>6247155.0499999998</v>
      </c>
      <c r="D197" s="26"/>
      <c r="E197" s="26"/>
      <c r="F197" s="26"/>
      <c r="G197" s="26"/>
      <c r="H197" s="26"/>
      <c r="J197" s="26"/>
      <c r="K197" s="26"/>
      <c r="L197" s="26"/>
      <c r="R197" s="26"/>
      <c r="AO197" s="373">
        <v>201701</v>
      </c>
      <c r="AP197" s="374" t="s">
        <v>1520</v>
      </c>
      <c r="AQ197" s="374">
        <v>13148485</v>
      </c>
      <c r="BC197" s="26"/>
      <c r="BL197" s="357">
        <v>42125</v>
      </c>
      <c r="BM197" t="s">
        <v>1570</v>
      </c>
      <c r="BN197" s="12">
        <v>360365</v>
      </c>
      <c r="BO197" s="12">
        <v>6185416.5</v>
      </c>
      <c r="BP197" s="12">
        <v>1399614.7</v>
      </c>
      <c r="BQ197" s="12">
        <v>2097915.4</v>
      </c>
      <c r="BR197" s="12">
        <v>1481419.5</v>
      </c>
      <c r="BS197" s="12">
        <v>220224.85</v>
      </c>
      <c r="BT197" s="12">
        <v>1017539.7</v>
      </c>
      <c r="BV197" s="26">
        <v>201505</v>
      </c>
      <c r="BW197" t="s">
        <v>1570</v>
      </c>
      <c r="BX197" s="12">
        <f t="shared" si="99"/>
        <v>360365</v>
      </c>
      <c r="BY197" s="12">
        <f t="shared" si="100"/>
        <v>7585031.2000000002</v>
      </c>
      <c r="BZ197" s="12">
        <f t="shared" si="101"/>
        <v>4817099.45</v>
      </c>
      <c r="CA197" s="12">
        <f t="shared" si="102"/>
        <v>12762495.65</v>
      </c>
      <c r="CC197" s="26">
        <v>201505</v>
      </c>
      <c r="CD197" s="372">
        <v>12762495.699999999</v>
      </c>
      <c r="CE197" s="372">
        <v>360365</v>
      </c>
      <c r="CF197" s="377">
        <v>6185416.5</v>
      </c>
      <c r="CG197" s="377">
        <v>1399614.7</v>
      </c>
      <c r="CH197" s="372">
        <v>2097915.4</v>
      </c>
      <c r="CI197" s="372">
        <v>1481419.5</v>
      </c>
      <c r="CJ197" s="372">
        <v>220224.85</v>
      </c>
      <c r="CK197" s="372">
        <v>1017539.7</v>
      </c>
      <c r="CL197">
        <f t="shared" si="103"/>
        <v>18.452326207966024</v>
      </c>
      <c r="CM197" s="26">
        <v>201505</v>
      </c>
      <c r="CN197" s="12">
        <f t="shared" si="97"/>
        <v>360365</v>
      </c>
      <c r="CO197" s="12">
        <f t="shared" si="104"/>
        <v>7585031.2000000002</v>
      </c>
      <c r="CP197" s="12">
        <f t="shared" si="105"/>
        <v>4817099.45</v>
      </c>
      <c r="CQ197" s="12">
        <f t="shared" si="106"/>
        <v>12762495.65</v>
      </c>
      <c r="CT197" s="378">
        <f t="shared" si="108"/>
        <v>100</v>
      </c>
      <c r="CU197" s="378">
        <f t="shared" si="109"/>
        <v>100</v>
      </c>
      <c r="CV197" s="378">
        <f t="shared" si="110"/>
        <v>100</v>
      </c>
      <c r="CW197" s="378">
        <f t="shared" si="111"/>
        <v>100</v>
      </c>
      <c r="CX197" s="378">
        <f t="shared" si="112"/>
        <v>100</v>
      </c>
    </row>
    <row r="198" spans="1:102">
      <c r="A198" s="26">
        <v>201512</v>
      </c>
      <c r="B198" s="26" t="s">
        <v>1522</v>
      </c>
      <c r="C198" s="26">
        <v>6258124.21</v>
      </c>
      <c r="D198" s="26"/>
      <c r="E198" s="26"/>
      <c r="F198" s="26"/>
      <c r="G198" s="26"/>
      <c r="H198" s="26"/>
      <c r="J198" s="26"/>
      <c r="K198" s="26"/>
      <c r="L198" s="26"/>
      <c r="R198" s="26"/>
      <c r="AO198" s="373">
        <v>201701</v>
      </c>
      <c r="AP198" s="374" t="s">
        <v>1522</v>
      </c>
      <c r="AQ198" s="374">
        <v>6453738</v>
      </c>
      <c r="BC198" s="26"/>
      <c r="BL198" s="357">
        <v>42156</v>
      </c>
      <c r="BM198" t="s">
        <v>1570</v>
      </c>
      <c r="BN198" s="12">
        <v>325274.05</v>
      </c>
      <c r="BO198" s="12">
        <v>6198608.1399999997</v>
      </c>
      <c r="BP198" s="12">
        <v>1398949.82</v>
      </c>
      <c r="BQ198" s="12">
        <v>2187071.36</v>
      </c>
      <c r="BR198" s="12">
        <v>1461092.09</v>
      </c>
      <c r="BS198" s="12">
        <v>226926.95</v>
      </c>
      <c r="BT198" s="12">
        <v>1014963.77</v>
      </c>
      <c r="BV198" s="26">
        <v>201506</v>
      </c>
      <c r="BW198" t="s">
        <v>1570</v>
      </c>
      <c r="BX198" s="12">
        <f t="shared" si="99"/>
        <v>325274.05</v>
      </c>
      <c r="BY198" s="12">
        <f t="shared" si="100"/>
        <v>7597557.96</v>
      </c>
      <c r="BZ198" s="12">
        <f t="shared" si="101"/>
        <v>4890054.17</v>
      </c>
      <c r="CA198" s="12">
        <f t="shared" si="102"/>
        <v>12812886.18</v>
      </c>
      <c r="CC198" s="26">
        <v>201506</v>
      </c>
      <c r="CD198" s="372">
        <v>12812886.199999999</v>
      </c>
      <c r="CE198" s="372">
        <v>325274.05</v>
      </c>
      <c r="CF198" s="377">
        <v>6198608.1399999997</v>
      </c>
      <c r="CG198" s="377">
        <v>1398949.82</v>
      </c>
      <c r="CH198" s="372">
        <v>2187071.36</v>
      </c>
      <c r="CI198" s="372">
        <v>1461092.09</v>
      </c>
      <c r="CJ198" s="372">
        <v>226926.95</v>
      </c>
      <c r="CK198" s="372">
        <v>1014963.77</v>
      </c>
      <c r="CL198">
        <f t="shared" si="103"/>
        <v>18.413151006747963</v>
      </c>
      <c r="CM198" s="26">
        <v>201506</v>
      </c>
      <c r="CN198" s="12">
        <f t="shared" si="97"/>
        <v>325274.05</v>
      </c>
      <c r="CO198" s="12">
        <f t="shared" si="104"/>
        <v>7597557.96</v>
      </c>
      <c r="CP198" s="12">
        <f t="shared" si="105"/>
        <v>4890054.17</v>
      </c>
      <c r="CQ198" s="12">
        <f t="shared" si="106"/>
        <v>12812886.18</v>
      </c>
      <c r="CT198" s="378">
        <f t="shared" si="108"/>
        <v>100</v>
      </c>
      <c r="CU198" s="378">
        <f t="shared" si="109"/>
        <v>100</v>
      </c>
      <c r="CV198" s="378">
        <f t="shared" si="110"/>
        <v>100</v>
      </c>
      <c r="CW198" s="378">
        <f t="shared" si="111"/>
        <v>100</v>
      </c>
      <c r="CX198" s="378">
        <f t="shared" si="112"/>
        <v>100</v>
      </c>
    </row>
    <row r="199" spans="1:102">
      <c r="A199" s="26">
        <v>201601</v>
      </c>
      <c r="B199" s="26" t="s">
        <v>1522</v>
      </c>
      <c r="C199" s="26">
        <v>6264198.0499999998</v>
      </c>
      <c r="D199" s="26"/>
      <c r="E199" s="26"/>
      <c r="F199" s="26"/>
      <c r="G199" s="26"/>
      <c r="H199" s="26"/>
      <c r="J199" s="26"/>
      <c r="K199" s="26"/>
      <c r="L199" s="26"/>
      <c r="R199" s="26"/>
      <c r="AO199" s="373">
        <v>201701</v>
      </c>
      <c r="AP199" s="374" t="s">
        <v>1523</v>
      </c>
      <c r="AQ199" s="374">
        <v>1489344</v>
      </c>
      <c r="BC199" s="26"/>
      <c r="BL199" s="357">
        <v>42186</v>
      </c>
      <c r="BM199" t="s">
        <v>1570</v>
      </c>
      <c r="BN199" s="12">
        <v>236380.74</v>
      </c>
      <c r="BO199" s="12">
        <v>6209693.2999999998</v>
      </c>
      <c r="BP199" s="12">
        <v>1388941.39</v>
      </c>
      <c r="BQ199" s="12">
        <v>2355637.08</v>
      </c>
      <c r="BR199" s="12">
        <v>1485246.35</v>
      </c>
      <c r="BS199" s="12">
        <v>233521.61</v>
      </c>
      <c r="BT199" s="12">
        <v>1004295.05</v>
      </c>
      <c r="BV199" s="26">
        <v>201507</v>
      </c>
      <c r="BW199" t="s">
        <v>1570</v>
      </c>
      <c r="BX199" s="12">
        <f t="shared" si="99"/>
        <v>236380.74</v>
      </c>
      <c r="BY199" s="12">
        <f t="shared" si="100"/>
        <v>7598634.6899999995</v>
      </c>
      <c r="BZ199" s="12">
        <f t="shared" si="101"/>
        <v>5078700.09</v>
      </c>
      <c r="CA199" s="12">
        <f t="shared" si="102"/>
        <v>12913715.52</v>
      </c>
      <c r="CC199" s="26">
        <v>201507</v>
      </c>
      <c r="CD199" s="372">
        <v>12913715.5</v>
      </c>
      <c r="CE199" s="372">
        <v>236380.74</v>
      </c>
      <c r="CF199" s="377">
        <v>6209693.2999999998</v>
      </c>
      <c r="CG199" s="377">
        <v>1388941.39</v>
      </c>
      <c r="CH199" s="372">
        <v>2355637.09</v>
      </c>
      <c r="CI199" s="372">
        <v>1485246.35</v>
      </c>
      <c r="CJ199" s="372">
        <v>233521.61</v>
      </c>
      <c r="CK199" s="372">
        <v>1004295.04</v>
      </c>
      <c r="CL199">
        <f t="shared" si="103"/>
        <v>18.278828324618406</v>
      </c>
      <c r="CM199" s="26">
        <v>201507</v>
      </c>
      <c r="CN199" s="12">
        <f t="shared" si="97"/>
        <v>236380.74</v>
      </c>
      <c r="CO199" s="12">
        <f t="shared" si="104"/>
        <v>7598634.6899999995</v>
      </c>
      <c r="CP199" s="12">
        <f t="shared" si="105"/>
        <v>5078700.09</v>
      </c>
      <c r="CQ199" s="12">
        <f t="shared" si="106"/>
        <v>12913715.52</v>
      </c>
      <c r="CT199" s="378">
        <f t="shared" si="108"/>
        <v>100</v>
      </c>
      <c r="CU199" s="378">
        <f t="shared" si="109"/>
        <v>100</v>
      </c>
      <c r="CV199" s="378">
        <f t="shared" si="110"/>
        <v>100</v>
      </c>
      <c r="CW199" s="378">
        <f t="shared" si="111"/>
        <v>100</v>
      </c>
      <c r="CX199" s="378">
        <f t="shared" si="112"/>
        <v>100</v>
      </c>
    </row>
    <row r="200" spans="1:102">
      <c r="A200" s="26">
        <v>201602</v>
      </c>
      <c r="B200" s="26" t="s">
        <v>1522</v>
      </c>
      <c r="C200" s="26">
        <v>6279883.9500000002</v>
      </c>
      <c r="D200" s="26"/>
      <c r="E200" s="26"/>
      <c r="F200" s="26"/>
      <c r="G200" s="26"/>
      <c r="H200" s="26"/>
      <c r="J200" s="26"/>
      <c r="K200" s="26"/>
      <c r="L200" s="26"/>
      <c r="R200" s="26"/>
      <c r="AO200" s="373">
        <v>201701</v>
      </c>
      <c r="AP200" s="374" t="s">
        <v>1521</v>
      </c>
      <c r="AQ200" s="374">
        <v>291374</v>
      </c>
      <c r="BC200" s="26"/>
      <c r="BL200" s="357">
        <v>42217</v>
      </c>
      <c r="BM200" t="s">
        <v>1570</v>
      </c>
      <c r="BN200" s="12">
        <v>219442.19</v>
      </c>
      <c r="BO200" s="12">
        <v>6205359.6200000001</v>
      </c>
      <c r="BP200" s="12">
        <v>1381860.33</v>
      </c>
      <c r="BQ200" s="12">
        <v>2341944.9500000002</v>
      </c>
      <c r="BR200" s="12">
        <v>1439338.1</v>
      </c>
      <c r="BS200" s="12">
        <v>234525.29</v>
      </c>
      <c r="BT200" s="12">
        <v>987603.52</v>
      </c>
      <c r="BV200" s="26">
        <v>201508</v>
      </c>
      <c r="BW200" t="s">
        <v>1570</v>
      </c>
      <c r="BX200" s="12">
        <f t="shared" si="99"/>
        <v>219442.19</v>
      </c>
      <c r="BY200" s="12">
        <f t="shared" si="100"/>
        <v>7587219.9500000002</v>
      </c>
      <c r="BZ200" s="12">
        <f t="shared" si="101"/>
        <v>5003411.8600000003</v>
      </c>
      <c r="CA200" s="12">
        <f t="shared" si="102"/>
        <v>12810074</v>
      </c>
      <c r="CC200" s="26">
        <v>201508</v>
      </c>
      <c r="CD200" s="372">
        <v>12810074</v>
      </c>
      <c r="CE200" s="372">
        <v>219442.19</v>
      </c>
      <c r="CF200" s="377">
        <v>6205359.6200000001</v>
      </c>
      <c r="CG200" s="377">
        <v>1381860.33</v>
      </c>
      <c r="CH200" s="372">
        <v>2341944.9500000002</v>
      </c>
      <c r="CI200" s="372">
        <v>1439338.1</v>
      </c>
      <c r="CJ200" s="372">
        <v>234525.29</v>
      </c>
      <c r="CK200" s="372">
        <v>987603.52</v>
      </c>
      <c r="CL200">
        <f t="shared" si="103"/>
        <v>18.212999479473375</v>
      </c>
      <c r="CM200" s="26">
        <v>201508</v>
      </c>
      <c r="CN200" s="12">
        <f t="shared" si="97"/>
        <v>219442.19</v>
      </c>
      <c r="CO200" s="12">
        <f t="shared" si="104"/>
        <v>7587219.9500000002</v>
      </c>
      <c r="CP200" s="12">
        <f t="shared" si="105"/>
        <v>5003411.8600000003</v>
      </c>
      <c r="CQ200" s="12">
        <f t="shared" si="106"/>
        <v>12810074</v>
      </c>
      <c r="CT200" s="378">
        <f t="shared" si="108"/>
        <v>100</v>
      </c>
      <c r="CU200" s="378">
        <f t="shared" si="109"/>
        <v>100</v>
      </c>
      <c r="CV200" s="378">
        <f t="shared" si="110"/>
        <v>100</v>
      </c>
      <c r="CW200" s="378">
        <f t="shared" si="111"/>
        <v>100</v>
      </c>
      <c r="CX200" s="378">
        <f t="shared" si="112"/>
        <v>100</v>
      </c>
    </row>
    <row r="201" spans="1:102">
      <c r="A201" s="26">
        <v>201603</v>
      </c>
      <c r="B201" s="26" t="s">
        <v>1522</v>
      </c>
      <c r="C201" s="26">
        <v>6300411.4800000004</v>
      </c>
      <c r="D201" s="26"/>
      <c r="E201" s="26"/>
      <c r="F201" s="26"/>
      <c r="G201" s="26"/>
      <c r="H201" s="26"/>
      <c r="J201" s="26"/>
      <c r="K201" s="26"/>
      <c r="L201" s="26"/>
      <c r="R201" s="26"/>
      <c r="AO201" s="373">
        <v>201701</v>
      </c>
      <c r="AP201" s="374" t="s">
        <v>1524</v>
      </c>
      <c r="AQ201" s="374">
        <v>2217445</v>
      </c>
      <c r="BC201" s="26"/>
      <c r="BL201" s="357">
        <v>42248</v>
      </c>
      <c r="BM201" t="s">
        <v>1570</v>
      </c>
      <c r="BN201" s="12">
        <v>306762.64</v>
      </c>
      <c r="BO201" s="12">
        <v>6220927.5</v>
      </c>
      <c r="BP201" s="12">
        <v>1392980.45</v>
      </c>
      <c r="BQ201" s="12">
        <v>2249784.4500000002</v>
      </c>
      <c r="BR201" s="12">
        <v>1390639.73</v>
      </c>
      <c r="BS201" s="12">
        <v>234674.64</v>
      </c>
      <c r="BT201" s="12">
        <v>989088.73</v>
      </c>
      <c r="BV201" s="26">
        <v>201509</v>
      </c>
      <c r="BW201" t="s">
        <v>1570</v>
      </c>
      <c r="BX201" s="12">
        <f t="shared" si="99"/>
        <v>306762.64</v>
      </c>
      <c r="BY201" s="12">
        <f t="shared" si="100"/>
        <v>7613907.9500000002</v>
      </c>
      <c r="BZ201" s="12">
        <f t="shared" si="101"/>
        <v>4864187.5500000007</v>
      </c>
      <c r="CA201" s="12">
        <f t="shared" si="102"/>
        <v>12784858.140000001</v>
      </c>
      <c r="CC201" s="26">
        <v>201509</v>
      </c>
      <c r="CD201" s="372">
        <v>12784858.1</v>
      </c>
      <c r="CE201" s="372">
        <v>306762.64</v>
      </c>
      <c r="CF201" s="377">
        <v>6220927.5</v>
      </c>
      <c r="CG201" s="377">
        <v>1392980.45</v>
      </c>
      <c r="CH201" s="372">
        <v>2249784.4500000002</v>
      </c>
      <c r="CI201" s="372">
        <v>1390639.73</v>
      </c>
      <c r="CJ201" s="372">
        <v>234674.64</v>
      </c>
      <c r="CK201" s="372">
        <v>989088.73</v>
      </c>
      <c r="CL201">
        <f t="shared" si="103"/>
        <v>18.295210017609946</v>
      </c>
      <c r="CM201" s="26">
        <v>201509</v>
      </c>
      <c r="CN201" s="12">
        <f t="shared" ref="CN201:CN264" si="113">+CE201</f>
        <v>306762.64</v>
      </c>
      <c r="CO201" s="12">
        <f t="shared" si="104"/>
        <v>7613907.9500000002</v>
      </c>
      <c r="CP201" s="12">
        <f t="shared" si="105"/>
        <v>4864187.5500000007</v>
      </c>
      <c r="CQ201" s="12">
        <f t="shared" si="106"/>
        <v>12784858.140000001</v>
      </c>
      <c r="CT201" s="378">
        <f t="shared" si="108"/>
        <v>100</v>
      </c>
      <c r="CU201" s="378">
        <f t="shared" si="109"/>
        <v>100</v>
      </c>
      <c r="CV201" s="378">
        <f t="shared" si="110"/>
        <v>100</v>
      </c>
      <c r="CW201" s="378">
        <f t="shared" si="111"/>
        <v>100</v>
      </c>
      <c r="CX201" s="378">
        <f t="shared" si="112"/>
        <v>100</v>
      </c>
    </row>
    <row r="202" spans="1:102">
      <c r="A202" s="26">
        <v>201604</v>
      </c>
      <c r="B202" s="26" t="s">
        <v>1522</v>
      </c>
      <c r="C202" s="26">
        <v>6318864.71</v>
      </c>
      <c r="D202" s="26"/>
      <c r="E202" s="26"/>
      <c r="F202" s="26"/>
      <c r="G202" s="26"/>
      <c r="H202" s="26"/>
      <c r="J202" s="26"/>
      <c r="K202" s="26"/>
      <c r="L202" s="26"/>
      <c r="R202" s="26"/>
      <c r="AO202" s="373">
        <v>201701</v>
      </c>
      <c r="AP202" s="374" t="s">
        <v>1525</v>
      </c>
      <c r="AQ202" s="374">
        <v>1472082</v>
      </c>
      <c r="BC202" s="26"/>
      <c r="BL202" s="357">
        <v>42278</v>
      </c>
      <c r="BM202" t="s">
        <v>1570</v>
      </c>
      <c r="BN202" s="12">
        <v>349090.76</v>
      </c>
      <c r="BO202" s="12">
        <v>6235411.3799999999</v>
      </c>
      <c r="BP202" s="12">
        <v>1407421.38</v>
      </c>
      <c r="BQ202" s="12">
        <v>2141963.2799999998</v>
      </c>
      <c r="BR202" s="12">
        <v>1436426.71</v>
      </c>
      <c r="BS202" s="12">
        <v>235711.14</v>
      </c>
      <c r="BT202" s="12">
        <v>1007982.33</v>
      </c>
      <c r="BV202" s="26">
        <v>201510</v>
      </c>
      <c r="BW202" t="s">
        <v>1570</v>
      </c>
      <c r="BX202" s="12">
        <f t="shared" ref="BX202:BX265" si="114">+BN202</f>
        <v>349090.76</v>
      </c>
      <c r="BY202" s="12">
        <f t="shared" ref="BY202:BY265" si="115">+BO202+BP202</f>
        <v>7642832.7599999998</v>
      </c>
      <c r="BZ202" s="12">
        <f t="shared" ref="BZ202:BZ265" si="116">+BQ202+BR202+BS202+BT202</f>
        <v>4822083.46</v>
      </c>
      <c r="CA202" s="12">
        <f t="shared" ref="CA202:CA265" si="117">+BX202+BY202+BZ202</f>
        <v>12814006.98</v>
      </c>
      <c r="CC202" s="26">
        <v>201510</v>
      </c>
      <c r="CD202" s="372">
        <v>12814007</v>
      </c>
      <c r="CE202" s="372">
        <v>349090.76</v>
      </c>
      <c r="CF202" s="377">
        <v>6235411.3799999999</v>
      </c>
      <c r="CG202" s="377">
        <v>1407421.38</v>
      </c>
      <c r="CH202" s="372">
        <v>2141963.29</v>
      </c>
      <c r="CI202" s="372">
        <v>1436426.71</v>
      </c>
      <c r="CJ202" s="372">
        <v>235711.14</v>
      </c>
      <c r="CK202" s="372">
        <v>1007982.33</v>
      </c>
      <c r="CL202">
        <f t="shared" ref="CL202:CL265" si="118">+CG202/(CG202+CF202)*100</f>
        <v>18.414917926321341</v>
      </c>
      <c r="CM202" s="26">
        <v>201510</v>
      </c>
      <c r="CN202" s="12">
        <f t="shared" si="113"/>
        <v>349090.76</v>
      </c>
      <c r="CO202" s="12">
        <f t="shared" ref="CO202:CO265" si="119">+CF202+CG202</f>
        <v>7642832.7599999998</v>
      </c>
      <c r="CP202" s="12">
        <f t="shared" ref="CP202:CP265" si="120">+CH202+CI202+CJ202+CK202</f>
        <v>4822083.47</v>
      </c>
      <c r="CQ202" s="12">
        <f t="shared" ref="CQ202:CQ265" si="121">+CN202+CO202+CP202</f>
        <v>12814006.989999998</v>
      </c>
      <c r="CT202" s="378">
        <f t="shared" si="108"/>
        <v>100</v>
      </c>
      <c r="CU202" s="378">
        <f t="shared" si="109"/>
        <v>100</v>
      </c>
      <c r="CV202" s="378">
        <f t="shared" si="110"/>
        <v>100</v>
      </c>
      <c r="CW202" s="378">
        <f t="shared" si="111"/>
        <v>99.99999979262077</v>
      </c>
      <c r="CX202" s="378">
        <f t="shared" si="112"/>
        <v>99.999999921960409</v>
      </c>
    </row>
    <row r="203" spans="1:102">
      <c r="A203" s="26">
        <v>201605</v>
      </c>
      <c r="B203" s="26" t="s">
        <v>1522</v>
      </c>
      <c r="C203" s="26">
        <v>6336437.7300000004</v>
      </c>
      <c r="D203" s="26"/>
      <c r="E203" s="26"/>
      <c r="F203" s="26"/>
      <c r="G203" s="26"/>
      <c r="H203" s="26"/>
      <c r="J203" s="26"/>
      <c r="K203" s="26"/>
      <c r="L203" s="26"/>
      <c r="R203" s="26"/>
      <c r="AO203" s="373">
        <v>201701</v>
      </c>
      <c r="AP203" s="374" t="s">
        <v>1566</v>
      </c>
      <c r="AQ203" s="374">
        <v>204495</v>
      </c>
      <c r="BC203" s="26"/>
      <c r="BL203" s="357">
        <v>42309</v>
      </c>
      <c r="BM203" t="s">
        <v>1570</v>
      </c>
      <c r="BN203" s="12">
        <v>300366.86</v>
      </c>
      <c r="BO203" s="12">
        <v>6247155.0499999998</v>
      </c>
      <c r="BP203" s="12">
        <v>1415771.86</v>
      </c>
      <c r="BQ203" s="12">
        <v>2124113.52</v>
      </c>
      <c r="BR203" s="12">
        <v>1452854.14</v>
      </c>
      <c r="BS203" s="12">
        <v>240142.14</v>
      </c>
      <c r="BT203" s="12">
        <v>1016166.14</v>
      </c>
      <c r="BV203" s="26">
        <v>201511</v>
      </c>
      <c r="BW203" t="s">
        <v>1570</v>
      </c>
      <c r="BX203" s="12">
        <f t="shared" si="114"/>
        <v>300366.86</v>
      </c>
      <c r="BY203" s="12">
        <f t="shared" si="115"/>
        <v>7662926.9100000001</v>
      </c>
      <c r="BZ203" s="12">
        <f t="shared" si="116"/>
        <v>4833275.9400000004</v>
      </c>
      <c r="CA203" s="12">
        <f t="shared" si="117"/>
        <v>12796569.710000001</v>
      </c>
      <c r="CC203" s="26">
        <v>201511</v>
      </c>
      <c r="CD203" s="372">
        <v>12796569.699999999</v>
      </c>
      <c r="CE203" s="372">
        <v>300366.86</v>
      </c>
      <c r="CF203" s="377">
        <v>6247155.0499999998</v>
      </c>
      <c r="CG203" s="377">
        <v>1415771.86</v>
      </c>
      <c r="CH203" s="372">
        <v>2124113.52</v>
      </c>
      <c r="CI203" s="372">
        <v>1452854.14</v>
      </c>
      <c r="CJ203" s="372">
        <v>240142.14</v>
      </c>
      <c r="CK203" s="372">
        <v>1016166.14</v>
      </c>
      <c r="CL203">
        <f t="shared" si="118"/>
        <v>18.475601772378123</v>
      </c>
      <c r="CM203" s="26">
        <v>201511</v>
      </c>
      <c r="CN203" s="12">
        <f t="shared" si="113"/>
        <v>300366.86</v>
      </c>
      <c r="CO203" s="12">
        <f t="shared" si="119"/>
        <v>7662926.9100000001</v>
      </c>
      <c r="CP203" s="12">
        <f t="shared" si="120"/>
        <v>4833275.9400000004</v>
      </c>
      <c r="CQ203" s="12">
        <f t="shared" si="121"/>
        <v>12796569.710000001</v>
      </c>
      <c r="CT203" s="378">
        <f t="shared" si="108"/>
        <v>100</v>
      </c>
      <c r="CU203" s="378">
        <f t="shared" si="109"/>
        <v>100</v>
      </c>
      <c r="CV203" s="378">
        <f t="shared" si="110"/>
        <v>100</v>
      </c>
      <c r="CW203" s="378">
        <f t="shared" si="111"/>
        <v>100</v>
      </c>
      <c r="CX203" s="378">
        <f t="shared" si="112"/>
        <v>100</v>
      </c>
    </row>
    <row r="204" spans="1:102">
      <c r="A204" s="26">
        <v>201606</v>
      </c>
      <c r="B204" s="26" t="s">
        <v>1522</v>
      </c>
      <c r="C204" s="26">
        <v>6356690.8600000003</v>
      </c>
      <c r="D204" s="26"/>
      <c r="E204" s="26"/>
      <c r="F204" s="26"/>
      <c r="G204" s="26"/>
      <c r="H204" s="26"/>
      <c r="J204" s="26"/>
      <c r="K204" s="26"/>
      <c r="L204" s="26"/>
      <c r="R204" s="26"/>
      <c r="AO204" s="373">
        <v>201701</v>
      </c>
      <c r="AP204" s="374" t="s">
        <v>1567</v>
      </c>
      <c r="AQ204" s="374">
        <v>1020007</v>
      </c>
      <c r="BC204" s="26"/>
      <c r="BL204" s="357">
        <v>42339</v>
      </c>
      <c r="BM204" t="s">
        <v>1570</v>
      </c>
      <c r="BN204" s="12">
        <v>282467.53000000003</v>
      </c>
      <c r="BO204" s="12">
        <v>6258124.21</v>
      </c>
      <c r="BP204" s="12">
        <v>1420056.21</v>
      </c>
      <c r="BQ204" s="12">
        <v>2129532.89</v>
      </c>
      <c r="BR204" s="12">
        <v>1489737</v>
      </c>
      <c r="BS204" s="12">
        <v>244424.16</v>
      </c>
      <c r="BT204" s="12">
        <v>1017733.21</v>
      </c>
      <c r="BV204" s="26">
        <v>201512</v>
      </c>
      <c r="BW204" t="s">
        <v>1570</v>
      </c>
      <c r="BX204" s="12">
        <f t="shared" si="114"/>
        <v>282467.53000000003</v>
      </c>
      <c r="BY204" s="12">
        <f t="shared" si="115"/>
        <v>7678180.4199999999</v>
      </c>
      <c r="BZ204" s="12">
        <f t="shared" si="116"/>
        <v>4881427.26</v>
      </c>
      <c r="CA204" s="12">
        <f t="shared" si="117"/>
        <v>12842075.210000001</v>
      </c>
      <c r="CC204" s="26">
        <v>201512</v>
      </c>
      <c r="CD204" s="372">
        <v>12842075.199999999</v>
      </c>
      <c r="CE204" s="372">
        <v>282467.53000000003</v>
      </c>
      <c r="CF204" s="377">
        <v>6258124.21</v>
      </c>
      <c r="CG204" s="377">
        <v>1420056.21</v>
      </c>
      <c r="CH204" s="372">
        <v>2129532.89</v>
      </c>
      <c r="CI204" s="372">
        <v>1489737</v>
      </c>
      <c r="CJ204" s="372">
        <v>244424.16</v>
      </c>
      <c r="CK204" s="372">
        <v>1017733.21</v>
      </c>
      <c r="CL204">
        <f t="shared" si="118"/>
        <v>18.494697080848223</v>
      </c>
      <c r="CM204" s="26">
        <v>201512</v>
      </c>
      <c r="CN204" s="12">
        <f t="shared" si="113"/>
        <v>282467.53000000003</v>
      </c>
      <c r="CO204" s="12">
        <f t="shared" si="119"/>
        <v>7678180.4199999999</v>
      </c>
      <c r="CP204" s="12">
        <f t="shared" si="120"/>
        <v>4881427.26</v>
      </c>
      <c r="CQ204" s="12">
        <f t="shared" si="121"/>
        <v>12842075.210000001</v>
      </c>
      <c r="CT204" s="378">
        <f t="shared" si="108"/>
        <v>100</v>
      </c>
      <c r="CU204" s="378">
        <f t="shared" si="109"/>
        <v>100</v>
      </c>
      <c r="CV204" s="378">
        <f t="shared" si="110"/>
        <v>100</v>
      </c>
      <c r="CW204" s="378">
        <f t="shared" si="111"/>
        <v>100</v>
      </c>
      <c r="CX204" s="378">
        <f t="shared" si="112"/>
        <v>100</v>
      </c>
    </row>
    <row r="205" spans="1:102">
      <c r="A205" s="26">
        <v>201607</v>
      </c>
      <c r="B205" s="26" t="s">
        <v>1522</v>
      </c>
      <c r="C205" s="26">
        <v>6374826</v>
      </c>
      <c r="D205" s="26"/>
      <c r="E205" s="26"/>
      <c r="F205" s="26"/>
      <c r="G205" s="26"/>
      <c r="H205" s="26"/>
      <c r="J205" s="26"/>
      <c r="K205" s="26"/>
      <c r="L205" s="26"/>
      <c r="R205" s="26"/>
      <c r="AO205" s="373">
        <v>201702</v>
      </c>
      <c r="AP205" s="374" t="s">
        <v>1520</v>
      </c>
      <c r="AQ205" s="374">
        <v>13281638</v>
      </c>
      <c r="BC205" s="26"/>
      <c r="BL205" s="357">
        <v>42370</v>
      </c>
      <c r="BM205" t="s">
        <v>1570</v>
      </c>
      <c r="BN205" s="12">
        <v>272689.26</v>
      </c>
      <c r="BO205" s="12">
        <v>6264198.0499999998</v>
      </c>
      <c r="BP205" s="12">
        <v>1421259.79</v>
      </c>
      <c r="BQ205" s="12">
        <v>2047582.1</v>
      </c>
      <c r="BR205" s="12">
        <v>1413012.42</v>
      </c>
      <c r="BS205" s="12">
        <v>243646.84</v>
      </c>
      <c r="BT205" s="12">
        <v>1011364.26</v>
      </c>
      <c r="BV205" s="26">
        <v>201601</v>
      </c>
      <c r="BW205" t="s">
        <v>1570</v>
      </c>
      <c r="BX205" s="12">
        <f t="shared" si="114"/>
        <v>272689.26</v>
      </c>
      <c r="BY205" s="12">
        <f t="shared" si="115"/>
        <v>7685457.8399999999</v>
      </c>
      <c r="BZ205" s="12">
        <f t="shared" si="116"/>
        <v>4715605.62</v>
      </c>
      <c r="CA205" s="12">
        <f t="shared" si="117"/>
        <v>12673752.719999999</v>
      </c>
      <c r="CC205" s="26">
        <v>201601</v>
      </c>
      <c r="CD205" s="372">
        <v>12673752.699999999</v>
      </c>
      <c r="CE205" s="372">
        <v>272689.26</v>
      </c>
      <c r="CF205" s="377">
        <v>6264198.0499999998</v>
      </c>
      <c r="CG205" s="377">
        <v>1421259.79</v>
      </c>
      <c r="CH205" s="372">
        <v>2047582.11</v>
      </c>
      <c r="CI205" s="372">
        <v>1413012.42</v>
      </c>
      <c r="CJ205" s="372">
        <v>243646.84</v>
      </c>
      <c r="CK205" s="372">
        <v>1011364.26</v>
      </c>
      <c r="CL205">
        <f t="shared" si="118"/>
        <v>18.49284479322575</v>
      </c>
      <c r="CM205" s="26">
        <v>201601</v>
      </c>
      <c r="CN205" s="12">
        <f t="shared" si="113"/>
        <v>272689.26</v>
      </c>
      <c r="CO205" s="12">
        <f t="shared" si="119"/>
        <v>7685457.8399999999</v>
      </c>
      <c r="CP205" s="12">
        <f t="shared" si="120"/>
        <v>4715605.63</v>
      </c>
      <c r="CQ205" s="12">
        <f t="shared" si="121"/>
        <v>12673752.73</v>
      </c>
      <c r="CT205" s="378">
        <f t="shared" si="108"/>
        <v>100</v>
      </c>
      <c r="CU205" s="378">
        <f t="shared" si="109"/>
        <v>100</v>
      </c>
      <c r="CV205" s="378">
        <f t="shared" si="110"/>
        <v>100</v>
      </c>
      <c r="CW205" s="378">
        <f t="shared" si="111"/>
        <v>99.999999787938165</v>
      </c>
      <c r="CX205" s="378">
        <f t="shared" si="112"/>
        <v>99.999999921096759</v>
      </c>
    </row>
    <row r="206" spans="1:102">
      <c r="A206" s="26">
        <v>201608</v>
      </c>
      <c r="B206" s="26" t="s">
        <v>1522</v>
      </c>
      <c r="C206" s="26">
        <v>6378277.2300000004</v>
      </c>
      <c r="D206" s="26"/>
      <c r="E206" s="26"/>
      <c r="F206" s="26"/>
      <c r="G206" s="26"/>
      <c r="H206" s="26"/>
      <c r="J206" s="26"/>
      <c r="K206" s="26"/>
      <c r="L206" s="26"/>
      <c r="R206" s="26"/>
      <c r="AO206" s="373">
        <v>201702</v>
      </c>
      <c r="AP206" s="374" t="s">
        <v>1522</v>
      </c>
      <c r="AQ206" s="374">
        <v>6477893</v>
      </c>
      <c r="BC206" s="26"/>
      <c r="BL206" s="357">
        <v>42401</v>
      </c>
      <c r="BM206" t="s">
        <v>1570</v>
      </c>
      <c r="BN206" s="12">
        <v>285526.52</v>
      </c>
      <c r="BO206" s="12">
        <v>6279883.9500000002</v>
      </c>
      <c r="BP206" s="12">
        <v>1428119.1</v>
      </c>
      <c r="BQ206" s="12">
        <v>2075297.19</v>
      </c>
      <c r="BR206" s="12">
        <v>1428427.95</v>
      </c>
      <c r="BS206" s="12">
        <v>242936.05</v>
      </c>
      <c r="BT206" s="12">
        <v>1018033.86</v>
      </c>
      <c r="BV206" s="26">
        <v>201602</v>
      </c>
      <c r="BW206" t="s">
        <v>1570</v>
      </c>
      <c r="BX206" s="12">
        <f t="shared" si="114"/>
        <v>285526.52</v>
      </c>
      <c r="BY206" s="12">
        <f t="shared" si="115"/>
        <v>7708003.0500000007</v>
      </c>
      <c r="BZ206" s="12">
        <f t="shared" si="116"/>
        <v>4764695.05</v>
      </c>
      <c r="CA206" s="12">
        <f t="shared" si="117"/>
        <v>12758224.620000001</v>
      </c>
      <c r="CC206" s="26">
        <v>201602</v>
      </c>
      <c r="CD206" s="372">
        <v>12758224.6</v>
      </c>
      <c r="CE206" s="372">
        <v>285526.52</v>
      </c>
      <c r="CF206" s="377">
        <v>6279883.9500000002</v>
      </c>
      <c r="CG206" s="377">
        <v>1428119.1</v>
      </c>
      <c r="CH206" s="372">
        <v>2075297.19</v>
      </c>
      <c r="CI206" s="372">
        <v>1428427.95</v>
      </c>
      <c r="CJ206" s="372">
        <v>242936.05</v>
      </c>
      <c r="CK206" s="372">
        <v>1018033.86</v>
      </c>
      <c r="CL206">
        <f t="shared" si="118"/>
        <v>18.527744355264623</v>
      </c>
      <c r="CM206" s="26">
        <v>201602</v>
      </c>
      <c r="CN206" s="12">
        <f t="shared" si="113"/>
        <v>285526.52</v>
      </c>
      <c r="CO206" s="12">
        <f t="shared" si="119"/>
        <v>7708003.0500000007</v>
      </c>
      <c r="CP206" s="12">
        <f t="shared" si="120"/>
        <v>4764695.05</v>
      </c>
      <c r="CQ206" s="12">
        <f t="shared" si="121"/>
        <v>12758224.620000001</v>
      </c>
      <c r="CT206" s="378">
        <f t="shared" si="108"/>
        <v>100</v>
      </c>
      <c r="CU206" s="378">
        <f t="shared" si="109"/>
        <v>100</v>
      </c>
      <c r="CV206" s="378">
        <f t="shared" si="110"/>
        <v>100</v>
      </c>
      <c r="CW206" s="378">
        <f t="shared" si="111"/>
        <v>100</v>
      </c>
      <c r="CX206" s="378">
        <f t="shared" si="112"/>
        <v>100</v>
      </c>
    </row>
    <row r="207" spans="1:102">
      <c r="A207" s="26">
        <v>201609</v>
      </c>
      <c r="B207" s="26" t="s">
        <v>1522</v>
      </c>
      <c r="C207" s="26">
        <v>6398151.0499999998</v>
      </c>
      <c r="D207" s="26"/>
      <c r="E207" s="26"/>
      <c r="F207" s="26"/>
      <c r="G207" s="26"/>
      <c r="H207" s="26"/>
      <c r="J207" s="26"/>
      <c r="K207" s="26"/>
      <c r="L207" s="26"/>
      <c r="R207" s="26"/>
      <c r="AO207" s="373">
        <v>201702</v>
      </c>
      <c r="AP207" s="374" t="s">
        <v>1523</v>
      </c>
      <c r="AQ207" s="374">
        <v>1497513</v>
      </c>
      <c r="BC207" s="26"/>
      <c r="BL207" s="357">
        <v>42430</v>
      </c>
      <c r="BM207" t="s">
        <v>1570</v>
      </c>
      <c r="BN207" s="12">
        <v>313871.95</v>
      </c>
      <c r="BO207" s="12">
        <v>6300411.4800000004</v>
      </c>
      <c r="BP207" s="12">
        <v>1436499</v>
      </c>
      <c r="BQ207" s="12">
        <v>2112785.9</v>
      </c>
      <c r="BR207" s="12">
        <v>1458283</v>
      </c>
      <c r="BS207" s="12">
        <v>235431.33</v>
      </c>
      <c r="BT207" s="12">
        <v>1023848.38</v>
      </c>
      <c r="BV207" s="26">
        <v>201603</v>
      </c>
      <c r="BW207" t="s">
        <v>1570</v>
      </c>
      <c r="BX207" s="12">
        <f t="shared" si="114"/>
        <v>313871.95</v>
      </c>
      <c r="BY207" s="12">
        <f t="shared" si="115"/>
        <v>7736910.4800000004</v>
      </c>
      <c r="BZ207" s="12">
        <f t="shared" si="116"/>
        <v>4830348.6100000003</v>
      </c>
      <c r="CA207" s="12">
        <f t="shared" si="117"/>
        <v>12881131.040000001</v>
      </c>
      <c r="CC207" s="26">
        <v>201603</v>
      </c>
      <c r="CD207" s="372">
        <v>12881131.1</v>
      </c>
      <c r="CE207" s="372">
        <v>313871.95</v>
      </c>
      <c r="CF207" s="377">
        <v>6300411.4800000004</v>
      </c>
      <c r="CG207" s="377">
        <v>1436499</v>
      </c>
      <c r="CH207" s="372">
        <v>2112785.9</v>
      </c>
      <c r="CI207" s="372">
        <v>1458283</v>
      </c>
      <c r="CJ207" s="372">
        <v>235431.33</v>
      </c>
      <c r="CK207" s="372">
        <v>1023848.38</v>
      </c>
      <c r="CL207">
        <f t="shared" si="118"/>
        <v>18.566829792245443</v>
      </c>
      <c r="CM207" s="26">
        <v>201603</v>
      </c>
      <c r="CN207" s="12">
        <f t="shared" si="113"/>
        <v>313871.95</v>
      </c>
      <c r="CO207" s="12">
        <f t="shared" si="119"/>
        <v>7736910.4800000004</v>
      </c>
      <c r="CP207" s="12">
        <f t="shared" si="120"/>
        <v>4830348.6100000003</v>
      </c>
      <c r="CQ207" s="12">
        <f t="shared" si="121"/>
        <v>12881131.040000001</v>
      </c>
      <c r="CT207" s="378">
        <f t="shared" si="108"/>
        <v>100</v>
      </c>
      <c r="CU207" s="378">
        <f t="shared" si="109"/>
        <v>100</v>
      </c>
      <c r="CV207" s="378">
        <f t="shared" si="110"/>
        <v>100</v>
      </c>
      <c r="CW207" s="378">
        <f t="shared" si="111"/>
        <v>100</v>
      </c>
      <c r="CX207" s="378">
        <f t="shared" si="112"/>
        <v>100</v>
      </c>
    </row>
    <row r="208" spans="1:102">
      <c r="A208" s="26">
        <v>201610</v>
      </c>
      <c r="B208" s="26" t="s">
        <v>1522</v>
      </c>
      <c r="C208" s="26">
        <v>6417125.4000000004</v>
      </c>
      <c r="D208" s="26"/>
      <c r="E208" s="26"/>
      <c r="F208" s="26"/>
      <c r="G208" s="26"/>
      <c r="H208" s="26"/>
      <c r="J208" s="26"/>
      <c r="K208" s="26"/>
      <c r="L208" s="26"/>
      <c r="R208" s="26"/>
      <c r="AO208" s="373">
        <v>201702</v>
      </c>
      <c r="AP208" s="374" t="s">
        <v>1521</v>
      </c>
      <c r="AQ208" s="374">
        <v>307440</v>
      </c>
      <c r="BC208" s="26"/>
      <c r="BL208" s="357">
        <v>42461</v>
      </c>
      <c r="BM208" t="s">
        <v>1570</v>
      </c>
      <c r="BN208" s="12">
        <v>345063.57</v>
      </c>
      <c r="BO208" s="12">
        <v>6318864.71</v>
      </c>
      <c r="BP208" s="12">
        <v>1445145.29</v>
      </c>
      <c r="BQ208" s="12">
        <v>2156123.9</v>
      </c>
      <c r="BR208" s="12">
        <v>1491042.43</v>
      </c>
      <c r="BS208" s="12">
        <v>229529.57</v>
      </c>
      <c r="BT208" s="12">
        <v>1026091.62</v>
      </c>
      <c r="BV208" s="26">
        <v>201604</v>
      </c>
      <c r="BW208" t="s">
        <v>1570</v>
      </c>
      <c r="BX208" s="12">
        <f t="shared" si="114"/>
        <v>345063.57</v>
      </c>
      <c r="BY208" s="12">
        <f t="shared" si="115"/>
        <v>7764010</v>
      </c>
      <c r="BZ208" s="12">
        <f t="shared" si="116"/>
        <v>4902787.5199999996</v>
      </c>
      <c r="CA208" s="12">
        <f t="shared" si="117"/>
        <v>13011861.09</v>
      </c>
      <c r="CC208" s="26">
        <v>201604</v>
      </c>
      <c r="CD208" s="372">
        <v>13011861.1</v>
      </c>
      <c r="CE208" s="372">
        <v>345063.57</v>
      </c>
      <c r="CF208" s="377">
        <v>6318864.71</v>
      </c>
      <c r="CG208" s="377">
        <v>1445145.29</v>
      </c>
      <c r="CH208" s="372">
        <v>2156123.9</v>
      </c>
      <c r="CI208" s="372">
        <v>1491042.43</v>
      </c>
      <c r="CJ208" s="372">
        <v>229529.57</v>
      </c>
      <c r="CK208" s="372">
        <v>1026091.62</v>
      </c>
      <c r="CL208">
        <f t="shared" si="118"/>
        <v>18.613387798315561</v>
      </c>
      <c r="CM208" s="26">
        <v>201604</v>
      </c>
      <c r="CN208" s="12">
        <f t="shared" si="113"/>
        <v>345063.57</v>
      </c>
      <c r="CO208" s="12">
        <f t="shared" si="119"/>
        <v>7764010</v>
      </c>
      <c r="CP208" s="12">
        <f t="shared" si="120"/>
        <v>4902787.5199999996</v>
      </c>
      <c r="CQ208" s="12">
        <f t="shared" si="121"/>
        <v>13011861.09</v>
      </c>
      <c r="CT208" s="378">
        <f t="shared" si="108"/>
        <v>100</v>
      </c>
      <c r="CU208" s="378">
        <f t="shared" si="109"/>
        <v>100</v>
      </c>
      <c r="CV208" s="378">
        <f t="shared" si="110"/>
        <v>100</v>
      </c>
      <c r="CW208" s="378">
        <f t="shared" si="111"/>
        <v>100</v>
      </c>
      <c r="CX208" s="378">
        <f t="shared" si="112"/>
        <v>100</v>
      </c>
    </row>
    <row r="209" spans="1:102">
      <c r="A209" s="26">
        <v>201611</v>
      </c>
      <c r="B209" s="26" t="s">
        <v>1522</v>
      </c>
      <c r="C209" s="26">
        <v>6436077.6699999999</v>
      </c>
      <c r="D209" s="26"/>
      <c r="E209" s="26"/>
      <c r="F209" s="26"/>
      <c r="G209" s="26"/>
      <c r="H209" s="26"/>
      <c r="J209" s="26"/>
      <c r="K209" s="26"/>
      <c r="L209" s="26"/>
      <c r="R209" s="26"/>
      <c r="AO209" s="373">
        <v>201702</v>
      </c>
      <c r="AP209" s="374" t="s">
        <v>1524</v>
      </c>
      <c r="AQ209" s="374">
        <v>2262410</v>
      </c>
      <c r="BC209" s="26"/>
      <c r="BL209" s="357">
        <v>42491</v>
      </c>
      <c r="BM209" t="s">
        <v>1570</v>
      </c>
      <c r="BN209" s="12">
        <v>374165.59</v>
      </c>
      <c r="BO209" s="12">
        <v>6336437.7300000004</v>
      </c>
      <c r="BP209" s="12">
        <v>1451523.73</v>
      </c>
      <c r="BQ209" s="12">
        <v>2234326.2200000002</v>
      </c>
      <c r="BR209" s="12">
        <v>1530727.45</v>
      </c>
      <c r="BS209" s="12">
        <v>225146.55</v>
      </c>
      <c r="BT209" s="12">
        <v>1027181.23</v>
      </c>
      <c r="BV209" s="26">
        <v>201605</v>
      </c>
      <c r="BW209" t="s">
        <v>1570</v>
      </c>
      <c r="BX209" s="12">
        <f t="shared" si="114"/>
        <v>374165.59</v>
      </c>
      <c r="BY209" s="12">
        <f t="shared" si="115"/>
        <v>7787961.4600000009</v>
      </c>
      <c r="BZ209" s="12">
        <f t="shared" si="116"/>
        <v>5017381.4499999993</v>
      </c>
      <c r="CA209" s="12">
        <f t="shared" si="117"/>
        <v>13179508.5</v>
      </c>
      <c r="CC209" s="26">
        <v>201605</v>
      </c>
      <c r="CD209" s="372">
        <v>13179508.5</v>
      </c>
      <c r="CE209" s="372">
        <v>374165.59</v>
      </c>
      <c r="CF209" s="377">
        <v>6336437.7300000004</v>
      </c>
      <c r="CG209" s="377">
        <v>1451523.73</v>
      </c>
      <c r="CH209" s="372">
        <v>2234326.23</v>
      </c>
      <c r="CI209" s="372">
        <v>1530727.45</v>
      </c>
      <c r="CJ209" s="372">
        <v>225146.55</v>
      </c>
      <c r="CK209" s="372">
        <v>1027181.23</v>
      </c>
      <c r="CL209">
        <f t="shared" si="118"/>
        <v>18.638044595562235</v>
      </c>
      <c r="CM209" s="26">
        <v>201605</v>
      </c>
      <c r="CN209" s="12">
        <f t="shared" si="113"/>
        <v>374165.59</v>
      </c>
      <c r="CO209" s="12">
        <f t="shared" si="119"/>
        <v>7787961.4600000009</v>
      </c>
      <c r="CP209" s="12">
        <f t="shared" si="120"/>
        <v>5017381.459999999</v>
      </c>
      <c r="CQ209" s="12">
        <f t="shared" si="121"/>
        <v>13179508.51</v>
      </c>
      <c r="CT209" s="378">
        <f t="shared" si="108"/>
        <v>100</v>
      </c>
      <c r="CU209" s="378">
        <f t="shared" si="109"/>
        <v>100</v>
      </c>
      <c r="CV209" s="378">
        <f t="shared" si="110"/>
        <v>100</v>
      </c>
      <c r="CW209" s="378">
        <f t="shared" si="111"/>
        <v>99.999999800692848</v>
      </c>
      <c r="CX209" s="378">
        <f t="shared" si="112"/>
        <v>99.999999924124637</v>
      </c>
    </row>
    <row r="210" spans="1:102">
      <c r="A210" s="26">
        <v>201612</v>
      </c>
      <c r="B210" s="26" t="s">
        <v>1522</v>
      </c>
      <c r="C210" s="26">
        <v>6450769.7000000002</v>
      </c>
      <c r="D210" s="26"/>
      <c r="E210" s="26"/>
      <c r="F210" s="26"/>
      <c r="G210" s="26"/>
      <c r="H210" s="26"/>
      <c r="J210" s="26"/>
      <c r="K210" s="26"/>
      <c r="L210" s="26"/>
      <c r="R210" s="26"/>
      <c r="AO210" s="373">
        <v>201702</v>
      </c>
      <c r="AP210" s="374" t="s">
        <v>1525</v>
      </c>
      <c r="AQ210" s="374">
        <v>1505506</v>
      </c>
      <c r="BC210" s="26"/>
      <c r="BL210" s="357">
        <v>42522</v>
      </c>
      <c r="BM210" t="s">
        <v>1570</v>
      </c>
      <c r="BN210" s="12">
        <v>339469.95</v>
      </c>
      <c r="BO210" s="12">
        <v>6356690.8600000003</v>
      </c>
      <c r="BP210" s="12">
        <v>1455954.09</v>
      </c>
      <c r="BQ210" s="12">
        <v>2368879</v>
      </c>
      <c r="BR210" s="12">
        <v>1515271.91</v>
      </c>
      <c r="BS210" s="12">
        <v>220920.09</v>
      </c>
      <c r="BT210" s="12">
        <v>1025169.23</v>
      </c>
      <c r="BV210" s="26">
        <v>201606</v>
      </c>
      <c r="BW210" t="s">
        <v>1570</v>
      </c>
      <c r="BX210" s="12">
        <f t="shared" si="114"/>
        <v>339469.95</v>
      </c>
      <c r="BY210" s="12">
        <f t="shared" si="115"/>
        <v>7812644.9500000002</v>
      </c>
      <c r="BZ210" s="12">
        <f t="shared" si="116"/>
        <v>5130240.2300000004</v>
      </c>
      <c r="CA210" s="12">
        <f t="shared" si="117"/>
        <v>13282355.130000001</v>
      </c>
      <c r="CC210" s="26">
        <v>201606</v>
      </c>
      <c r="CD210" s="372">
        <v>13282355.1</v>
      </c>
      <c r="CE210" s="372">
        <v>339469.95</v>
      </c>
      <c r="CF210" s="377">
        <v>6356690.8600000003</v>
      </c>
      <c r="CG210" s="377">
        <v>1455954.09</v>
      </c>
      <c r="CH210" s="372">
        <v>2368879</v>
      </c>
      <c r="CI210" s="372">
        <v>1515271.91</v>
      </c>
      <c r="CJ210" s="372">
        <v>220920.09</v>
      </c>
      <c r="CK210" s="372">
        <v>1025169.23</v>
      </c>
      <c r="CL210">
        <f t="shared" si="118"/>
        <v>18.635866589585646</v>
      </c>
      <c r="CM210" s="26">
        <v>201606</v>
      </c>
      <c r="CN210" s="12">
        <f t="shared" si="113"/>
        <v>339469.95</v>
      </c>
      <c r="CO210" s="12">
        <f t="shared" si="119"/>
        <v>7812644.9500000002</v>
      </c>
      <c r="CP210" s="12">
        <f t="shared" si="120"/>
        <v>5130240.2300000004</v>
      </c>
      <c r="CQ210" s="12">
        <f t="shared" si="121"/>
        <v>13282355.130000001</v>
      </c>
      <c r="CT210" s="378">
        <f t="shared" si="108"/>
        <v>100</v>
      </c>
      <c r="CU210" s="378">
        <f t="shared" si="109"/>
        <v>100</v>
      </c>
      <c r="CV210" s="378">
        <f t="shared" si="110"/>
        <v>100</v>
      </c>
      <c r="CW210" s="378">
        <f t="shared" si="111"/>
        <v>100</v>
      </c>
      <c r="CX210" s="378">
        <f t="shared" si="112"/>
        <v>100</v>
      </c>
    </row>
    <row r="211" spans="1:102">
      <c r="A211" s="26">
        <v>201701</v>
      </c>
      <c r="B211" s="26" t="s">
        <v>1522</v>
      </c>
      <c r="C211" s="26">
        <v>6461655.29</v>
      </c>
      <c r="D211" s="26"/>
      <c r="E211" s="26"/>
      <c r="F211" s="26"/>
      <c r="G211" s="26"/>
      <c r="H211" s="26"/>
      <c r="J211" s="26"/>
      <c r="K211" s="26"/>
      <c r="L211" s="26"/>
      <c r="R211" s="26"/>
      <c r="AO211" s="373">
        <v>201702</v>
      </c>
      <c r="AP211" s="374" t="s">
        <v>1566</v>
      </c>
      <c r="AQ211" s="374">
        <v>202834</v>
      </c>
      <c r="BC211" s="26"/>
      <c r="BL211" s="357">
        <v>42552</v>
      </c>
      <c r="BM211" t="s">
        <v>1570</v>
      </c>
      <c r="BN211" s="12">
        <v>246984.67</v>
      </c>
      <c r="BO211" s="12">
        <v>6374826</v>
      </c>
      <c r="BP211" s="12">
        <v>1447000.24</v>
      </c>
      <c r="BQ211" s="12">
        <v>2558773.66</v>
      </c>
      <c r="BR211" s="12">
        <v>1543732.95</v>
      </c>
      <c r="BS211" s="12">
        <v>218853.86</v>
      </c>
      <c r="BT211" s="12">
        <v>1011270.24</v>
      </c>
      <c r="BV211" s="26">
        <v>201607</v>
      </c>
      <c r="BW211" t="s">
        <v>1570</v>
      </c>
      <c r="BX211" s="12">
        <f t="shared" si="114"/>
        <v>246984.67</v>
      </c>
      <c r="BY211" s="12">
        <f t="shared" si="115"/>
        <v>7821826.2400000002</v>
      </c>
      <c r="BZ211" s="12">
        <f t="shared" si="116"/>
        <v>5332630.7100000009</v>
      </c>
      <c r="CA211" s="12">
        <f t="shared" si="117"/>
        <v>13401441.620000001</v>
      </c>
      <c r="CC211" s="26">
        <v>201607</v>
      </c>
      <c r="CD211" s="372">
        <v>13401441.6</v>
      </c>
      <c r="CE211" s="372">
        <v>246984.67</v>
      </c>
      <c r="CF211" s="377">
        <v>6374826</v>
      </c>
      <c r="CG211" s="377">
        <v>1447000.24</v>
      </c>
      <c r="CH211" s="372">
        <v>2558773.67</v>
      </c>
      <c r="CI211" s="372">
        <v>1543732.95</v>
      </c>
      <c r="CJ211" s="372">
        <v>218853.86</v>
      </c>
      <c r="CK211" s="372">
        <v>1011270.24</v>
      </c>
      <c r="CL211">
        <f t="shared" si="118"/>
        <v>18.499519109746931</v>
      </c>
      <c r="CM211" s="26">
        <v>201607</v>
      </c>
      <c r="CN211" s="12">
        <f t="shared" si="113"/>
        <v>246984.67</v>
      </c>
      <c r="CO211" s="12">
        <f t="shared" si="119"/>
        <v>7821826.2400000002</v>
      </c>
      <c r="CP211" s="12">
        <f t="shared" si="120"/>
        <v>5332630.7200000007</v>
      </c>
      <c r="CQ211" s="12">
        <f t="shared" si="121"/>
        <v>13401441.630000001</v>
      </c>
      <c r="CT211" s="378">
        <f t="shared" si="108"/>
        <v>100</v>
      </c>
      <c r="CU211" s="378">
        <f t="shared" si="109"/>
        <v>100</v>
      </c>
      <c r="CV211" s="378">
        <f t="shared" si="110"/>
        <v>100</v>
      </c>
      <c r="CW211" s="378">
        <f t="shared" si="111"/>
        <v>99.999999812475309</v>
      </c>
      <c r="CX211" s="378">
        <f t="shared" si="112"/>
        <v>99.999999925381161</v>
      </c>
    </row>
    <row r="212" spans="1:102">
      <c r="A212" s="26">
        <v>201702</v>
      </c>
      <c r="B212" s="26" t="s">
        <v>1522</v>
      </c>
      <c r="C212" s="26">
        <v>6483784.5999999996</v>
      </c>
      <c r="D212" s="26"/>
      <c r="E212" s="26"/>
      <c r="F212" s="26"/>
      <c r="G212" s="26"/>
      <c r="H212" s="26"/>
      <c r="J212" s="26"/>
      <c r="K212" s="26"/>
      <c r="L212" s="26"/>
      <c r="R212" s="26"/>
      <c r="AO212" s="373">
        <v>201702</v>
      </c>
      <c r="AP212" s="374" t="s">
        <v>1567</v>
      </c>
      <c r="AQ212" s="374">
        <v>1028042</v>
      </c>
      <c r="BC212" s="26"/>
      <c r="BL212" s="357">
        <v>42583</v>
      </c>
      <c r="BM212" t="s">
        <v>1570</v>
      </c>
      <c r="BN212" s="12">
        <v>232511.14</v>
      </c>
      <c r="BO212" s="12">
        <v>6378277.2300000004</v>
      </c>
      <c r="BP212" s="12">
        <v>1442388.95</v>
      </c>
      <c r="BQ212" s="12">
        <v>2552724.54</v>
      </c>
      <c r="BR212" s="12">
        <v>1482694.27</v>
      </c>
      <c r="BS212" s="12">
        <v>214396.05</v>
      </c>
      <c r="BT212" s="12">
        <v>988571.68</v>
      </c>
      <c r="BV212" s="26">
        <v>201608</v>
      </c>
      <c r="BW212" t="s">
        <v>1570</v>
      </c>
      <c r="BX212" s="12">
        <f t="shared" si="114"/>
        <v>232511.14</v>
      </c>
      <c r="BY212" s="12">
        <f t="shared" si="115"/>
        <v>7820666.1800000006</v>
      </c>
      <c r="BZ212" s="12">
        <f t="shared" si="116"/>
        <v>5238386.54</v>
      </c>
      <c r="CA212" s="12">
        <f t="shared" si="117"/>
        <v>13291563.859999999</v>
      </c>
      <c r="CC212" s="26">
        <v>201608</v>
      </c>
      <c r="CD212" s="372">
        <v>13291563.9</v>
      </c>
      <c r="CE212" s="372">
        <v>232511.14</v>
      </c>
      <c r="CF212" s="377">
        <v>6378277.2300000004</v>
      </c>
      <c r="CG212" s="377">
        <v>1442388.95</v>
      </c>
      <c r="CH212" s="372">
        <v>2552724.5499999998</v>
      </c>
      <c r="CI212" s="372">
        <v>1482694.27</v>
      </c>
      <c r="CJ212" s="372">
        <v>214396.05</v>
      </c>
      <c r="CK212" s="372">
        <v>988571.68</v>
      </c>
      <c r="CL212">
        <f t="shared" si="118"/>
        <v>18.443300312301524</v>
      </c>
      <c r="CM212" s="26">
        <v>201608</v>
      </c>
      <c r="CN212" s="12">
        <f t="shared" si="113"/>
        <v>232511.14</v>
      </c>
      <c r="CO212" s="12">
        <f t="shared" si="119"/>
        <v>7820666.1800000006</v>
      </c>
      <c r="CP212" s="12">
        <f t="shared" si="120"/>
        <v>5238386.55</v>
      </c>
      <c r="CQ212" s="12">
        <f t="shared" si="121"/>
        <v>13291563.870000001</v>
      </c>
      <c r="CT212" s="378">
        <f t="shared" si="108"/>
        <v>100</v>
      </c>
      <c r="CU212" s="378">
        <f t="shared" si="109"/>
        <v>100</v>
      </c>
      <c r="CV212" s="378">
        <f t="shared" si="110"/>
        <v>100</v>
      </c>
      <c r="CW212" s="378">
        <f t="shared" si="111"/>
        <v>99.999999809101524</v>
      </c>
      <c r="CX212" s="378">
        <f t="shared" si="112"/>
        <v>99.999999924764296</v>
      </c>
    </row>
    <row r="213" spans="1:102">
      <c r="A213" s="26">
        <v>201703</v>
      </c>
      <c r="B213" s="26" t="s">
        <v>1522</v>
      </c>
      <c r="C213" s="26">
        <v>6509634.9100000001</v>
      </c>
      <c r="D213" s="26"/>
      <c r="E213" s="26"/>
      <c r="F213" s="26"/>
      <c r="G213" s="26"/>
      <c r="H213" s="26"/>
      <c r="J213" s="26"/>
      <c r="K213" s="26"/>
      <c r="L213" s="26"/>
      <c r="R213" s="26"/>
      <c r="AO213" s="373">
        <v>201703</v>
      </c>
      <c r="AP213" s="374" t="s">
        <v>1520</v>
      </c>
      <c r="AQ213" s="374">
        <v>13387750</v>
      </c>
      <c r="BC213" s="26"/>
      <c r="BL213" s="357">
        <v>42614</v>
      </c>
      <c r="BM213" t="s">
        <v>1570</v>
      </c>
      <c r="BN213" s="12">
        <v>328053.55</v>
      </c>
      <c r="BO213" s="12">
        <v>6398151.0499999998</v>
      </c>
      <c r="BP213" s="12">
        <v>1456830.27</v>
      </c>
      <c r="BQ213" s="12">
        <v>2447205.04</v>
      </c>
      <c r="BR213" s="12">
        <v>1445327.18</v>
      </c>
      <c r="BS213" s="12">
        <v>210731.36</v>
      </c>
      <c r="BT213" s="12">
        <v>992404.68</v>
      </c>
      <c r="BV213" s="26">
        <v>201609</v>
      </c>
      <c r="BW213" t="s">
        <v>1570</v>
      </c>
      <c r="BX213" s="12">
        <f t="shared" si="114"/>
        <v>328053.55</v>
      </c>
      <c r="BY213" s="12">
        <f t="shared" si="115"/>
        <v>7854981.3200000003</v>
      </c>
      <c r="BZ213" s="12">
        <f t="shared" si="116"/>
        <v>5095668.26</v>
      </c>
      <c r="CA213" s="12">
        <f t="shared" si="117"/>
        <v>13278703.129999999</v>
      </c>
      <c r="CC213" s="26">
        <v>201609</v>
      </c>
      <c r="CD213" s="372">
        <v>13278703.1</v>
      </c>
      <c r="CE213" s="372">
        <v>328053.55</v>
      </c>
      <c r="CF213" s="377">
        <v>6398151.0499999998</v>
      </c>
      <c r="CG213" s="377">
        <v>1456830.27</v>
      </c>
      <c r="CH213" s="372">
        <v>2447205.0499999998</v>
      </c>
      <c r="CI213" s="372">
        <v>1445327.18</v>
      </c>
      <c r="CJ213" s="372">
        <v>210731.36</v>
      </c>
      <c r="CK213" s="372">
        <v>992404.68</v>
      </c>
      <c r="CL213">
        <f t="shared" si="118"/>
        <v>18.546578415033075</v>
      </c>
      <c r="CM213" s="26">
        <v>201609</v>
      </c>
      <c r="CN213" s="12">
        <f t="shared" si="113"/>
        <v>328053.55</v>
      </c>
      <c r="CO213" s="12">
        <f t="shared" si="119"/>
        <v>7854981.3200000003</v>
      </c>
      <c r="CP213" s="12">
        <f t="shared" si="120"/>
        <v>5095668.2699999996</v>
      </c>
      <c r="CQ213" s="12">
        <f t="shared" si="121"/>
        <v>13278703.140000001</v>
      </c>
      <c r="CT213" s="378">
        <f t="shared" si="108"/>
        <v>100</v>
      </c>
      <c r="CU213" s="378">
        <f t="shared" si="109"/>
        <v>100</v>
      </c>
      <c r="CV213" s="378">
        <f t="shared" si="110"/>
        <v>100</v>
      </c>
      <c r="CW213" s="378">
        <f t="shared" si="111"/>
        <v>99.999999803754889</v>
      </c>
      <c r="CX213" s="378">
        <f t="shared" si="112"/>
        <v>99.999999924691423</v>
      </c>
    </row>
    <row r="214" spans="1:102">
      <c r="A214" s="26">
        <v>201704</v>
      </c>
      <c r="B214" s="26" t="s">
        <v>1522</v>
      </c>
      <c r="C214" s="26">
        <v>6537304.9400000004</v>
      </c>
      <c r="D214" s="26"/>
      <c r="E214" s="26"/>
      <c r="F214" s="26"/>
      <c r="G214" s="26"/>
      <c r="H214" s="26"/>
      <c r="J214" s="26"/>
      <c r="K214" s="26"/>
      <c r="L214" s="26"/>
      <c r="R214" s="26"/>
      <c r="AO214" s="373">
        <v>201703</v>
      </c>
      <c r="AP214" s="374" t="s">
        <v>1522</v>
      </c>
      <c r="AQ214" s="374">
        <v>6490448</v>
      </c>
      <c r="BC214" s="26"/>
      <c r="BL214" s="357">
        <v>42644</v>
      </c>
      <c r="BM214" t="s">
        <v>1570</v>
      </c>
      <c r="BN214" s="12">
        <v>370275.8</v>
      </c>
      <c r="BO214" s="12">
        <v>6417125.4000000004</v>
      </c>
      <c r="BP214" s="12">
        <v>1473782.05</v>
      </c>
      <c r="BQ214" s="12">
        <v>2347004</v>
      </c>
      <c r="BR214" s="12">
        <v>1518491</v>
      </c>
      <c r="BS214" s="12">
        <v>206822.05</v>
      </c>
      <c r="BT214" s="12">
        <v>1017304.95</v>
      </c>
      <c r="BV214" s="26">
        <v>201610</v>
      </c>
      <c r="BW214" t="s">
        <v>1570</v>
      </c>
      <c r="BX214" s="12">
        <f t="shared" si="114"/>
        <v>370275.8</v>
      </c>
      <c r="BY214" s="12">
        <f t="shared" si="115"/>
        <v>7890907.4500000002</v>
      </c>
      <c r="BZ214" s="12">
        <f t="shared" si="116"/>
        <v>5089622</v>
      </c>
      <c r="CA214" s="12">
        <f t="shared" si="117"/>
        <v>13350805.25</v>
      </c>
      <c r="CC214" s="26">
        <v>201610</v>
      </c>
      <c r="CD214" s="372">
        <v>13350805.300000001</v>
      </c>
      <c r="CE214" s="372">
        <v>370275.8</v>
      </c>
      <c r="CF214" s="377">
        <v>6417125.4000000004</v>
      </c>
      <c r="CG214" s="377">
        <v>1473782.05</v>
      </c>
      <c r="CH214" s="372">
        <v>2347004</v>
      </c>
      <c r="CI214" s="372">
        <v>1518491</v>
      </c>
      <c r="CJ214" s="372">
        <v>206822.05</v>
      </c>
      <c r="CK214" s="372">
        <v>1017304.95</v>
      </c>
      <c r="CL214">
        <f t="shared" si="118"/>
        <v>18.676965346995676</v>
      </c>
      <c r="CM214" s="26">
        <v>201610</v>
      </c>
      <c r="CN214" s="12">
        <f t="shared" si="113"/>
        <v>370275.8</v>
      </c>
      <c r="CO214" s="12">
        <f t="shared" si="119"/>
        <v>7890907.4500000002</v>
      </c>
      <c r="CP214" s="12">
        <f t="shared" si="120"/>
        <v>5089622</v>
      </c>
      <c r="CQ214" s="12">
        <f t="shared" si="121"/>
        <v>13350805.25</v>
      </c>
      <c r="CT214" s="378">
        <f t="shared" si="108"/>
        <v>100</v>
      </c>
      <c r="CU214" s="378">
        <f t="shared" si="109"/>
        <v>100</v>
      </c>
      <c r="CV214" s="378">
        <f t="shared" si="110"/>
        <v>100</v>
      </c>
      <c r="CW214" s="378">
        <f t="shared" si="111"/>
        <v>100</v>
      </c>
      <c r="CX214" s="378">
        <f t="shared" si="112"/>
        <v>100</v>
      </c>
    </row>
    <row r="215" spans="1:102">
      <c r="A215" s="26">
        <v>201705</v>
      </c>
      <c r="B215" s="26" t="s">
        <v>1522</v>
      </c>
      <c r="C215" s="26">
        <v>6560280.9500000002</v>
      </c>
      <c r="D215" s="26"/>
      <c r="E215" s="26"/>
      <c r="F215" s="26"/>
      <c r="G215" s="26"/>
      <c r="H215" s="26"/>
      <c r="J215" s="26"/>
      <c r="K215" s="26"/>
      <c r="L215" s="26"/>
      <c r="R215" s="26"/>
      <c r="AO215" s="373">
        <v>201703</v>
      </c>
      <c r="AP215" s="374" t="s">
        <v>1523</v>
      </c>
      <c r="AQ215" s="374">
        <v>1504969</v>
      </c>
      <c r="BC215" s="26"/>
      <c r="BL215" s="357">
        <v>42675</v>
      </c>
      <c r="BM215" t="s">
        <v>1570</v>
      </c>
      <c r="BN215" s="12">
        <v>318367.67</v>
      </c>
      <c r="BO215" s="12">
        <v>6436077.6699999999</v>
      </c>
      <c r="BP215" s="12">
        <v>1485039</v>
      </c>
      <c r="BQ215" s="12">
        <v>2311647.4700000002</v>
      </c>
      <c r="BR215" s="12">
        <v>1545746.95</v>
      </c>
      <c r="BS215" s="12">
        <v>204932.81</v>
      </c>
      <c r="BT215" s="12">
        <v>1025319.67</v>
      </c>
      <c r="BV215" s="26">
        <v>201611</v>
      </c>
      <c r="BW215" t="s">
        <v>1570</v>
      </c>
      <c r="BX215" s="12">
        <f t="shared" si="114"/>
        <v>318367.67</v>
      </c>
      <c r="BY215" s="12">
        <f t="shared" si="115"/>
        <v>7921116.6699999999</v>
      </c>
      <c r="BZ215" s="12">
        <f t="shared" si="116"/>
        <v>5087646.9000000004</v>
      </c>
      <c r="CA215" s="12">
        <f t="shared" si="117"/>
        <v>13327131.24</v>
      </c>
      <c r="CC215" s="26">
        <v>201611</v>
      </c>
      <c r="CD215" s="372">
        <v>13327131.199999999</v>
      </c>
      <c r="CE215" s="372">
        <v>318367.67</v>
      </c>
      <c r="CF215" s="377">
        <v>6436077.6699999999</v>
      </c>
      <c r="CG215" s="377">
        <v>1485039</v>
      </c>
      <c r="CH215" s="372">
        <v>2311647.48</v>
      </c>
      <c r="CI215" s="372">
        <v>1545746.95</v>
      </c>
      <c r="CJ215" s="372">
        <v>204932.81</v>
      </c>
      <c r="CK215" s="372">
        <v>1025319.67</v>
      </c>
      <c r="CL215">
        <f t="shared" si="118"/>
        <v>18.747849095877537</v>
      </c>
      <c r="CM215" s="26">
        <v>201611</v>
      </c>
      <c r="CN215" s="12">
        <f t="shared" si="113"/>
        <v>318367.67</v>
      </c>
      <c r="CO215" s="12">
        <f t="shared" si="119"/>
        <v>7921116.6699999999</v>
      </c>
      <c r="CP215" s="12">
        <f t="shared" si="120"/>
        <v>5087646.91</v>
      </c>
      <c r="CQ215" s="12">
        <f t="shared" si="121"/>
        <v>13327131.25</v>
      </c>
      <c r="CT215" s="378">
        <f t="shared" si="108"/>
        <v>100</v>
      </c>
      <c r="CU215" s="378">
        <f t="shared" si="109"/>
        <v>100</v>
      </c>
      <c r="CV215" s="378">
        <f t="shared" si="110"/>
        <v>100</v>
      </c>
      <c r="CW215" s="378">
        <f t="shared" si="111"/>
        <v>99.999999803445476</v>
      </c>
      <c r="CX215" s="378">
        <f t="shared" si="112"/>
        <v>99.999999924965095</v>
      </c>
    </row>
    <row r="216" spans="1:102">
      <c r="A216" s="26">
        <v>201706</v>
      </c>
      <c r="B216" s="26" t="s">
        <v>1522</v>
      </c>
      <c r="C216" s="26">
        <v>6585131.5</v>
      </c>
      <c r="D216" s="26"/>
      <c r="E216" s="26"/>
      <c r="F216" s="26"/>
      <c r="G216" s="26"/>
      <c r="H216" s="26"/>
      <c r="J216" s="26"/>
      <c r="K216" s="26"/>
      <c r="L216" s="26"/>
      <c r="R216" s="26"/>
      <c r="AO216" s="373">
        <v>201703</v>
      </c>
      <c r="AP216" s="374" t="s">
        <v>1521</v>
      </c>
      <c r="AQ216" s="374">
        <v>337576</v>
      </c>
      <c r="BC216" s="26"/>
      <c r="BL216" s="357">
        <v>42705</v>
      </c>
      <c r="BM216" t="s">
        <v>1570</v>
      </c>
      <c r="BN216" s="12">
        <v>298631.05</v>
      </c>
      <c r="BO216" s="12">
        <v>6450769.7000000002</v>
      </c>
      <c r="BP216" s="12">
        <v>1490213.55</v>
      </c>
      <c r="BQ216" s="12">
        <v>2300912.5499999998</v>
      </c>
      <c r="BR216" s="12">
        <v>1579706.35</v>
      </c>
      <c r="BS216" s="12">
        <v>203437.85</v>
      </c>
      <c r="BT216" s="12">
        <v>1026419.7</v>
      </c>
      <c r="BV216" s="26">
        <v>201612</v>
      </c>
      <c r="BW216" t="s">
        <v>1570</v>
      </c>
      <c r="BX216" s="12">
        <f t="shared" si="114"/>
        <v>298631.05</v>
      </c>
      <c r="BY216" s="12">
        <f t="shared" si="115"/>
        <v>7940983.25</v>
      </c>
      <c r="BZ216" s="12">
        <f t="shared" si="116"/>
        <v>5110476.45</v>
      </c>
      <c r="CA216" s="12">
        <f t="shared" si="117"/>
        <v>13350090.75</v>
      </c>
      <c r="CC216" s="26">
        <v>201612</v>
      </c>
      <c r="CD216" s="372">
        <v>13350090.800000001</v>
      </c>
      <c r="CE216" s="372">
        <v>298631.05</v>
      </c>
      <c r="CF216" s="377">
        <v>6450769.7000000002</v>
      </c>
      <c r="CG216" s="377">
        <v>1490213.55</v>
      </c>
      <c r="CH216" s="372">
        <v>2300912.5499999998</v>
      </c>
      <c r="CI216" s="372">
        <v>1579706.35</v>
      </c>
      <c r="CJ216" s="372">
        <v>203437.85</v>
      </c>
      <c r="CK216" s="372">
        <v>1026419.7</v>
      </c>
      <c r="CL216">
        <f t="shared" si="118"/>
        <v>18.766108718337872</v>
      </c>
      <c r="CM216" s="26">
        <v>201612</v>
      </c>
      <c r="CN216" s="12">
        <f t="shared" si="113"/>
        <v>298631.05</v>
      </c>
      <c r="CO216" s="12">
        <f t="shared" si="119"/>
        <v>7940983.25</v>
      </c>
      <c r="CP216" s="12">
        <f t="shared" si="120"/>
        <v>5110476.45</v>
      </c>
      <c r="CQ216" s="12">
        <f t="shared" si="121"/>
        <v>13350090.75</v>
      </c>
      <c r="CT216" s="378">
        <f t="shared" si="108"/>
        <v>100</v>
      </c>
      <c r="CU216" s="378">
        <f t="shared" si="109"/>
        <v>100</v>
      </c>
      <c r="CV216" s="378">
        <f t="shared" si="110"/>
        <v>100</v>
      </c>
      <c r="CW216" s="378">
        <f t="shared" si="111"/>
        <v>100</v>
      </c>
      <c r="CX216" s="378">
        <f t="shared" si="112"/>
        <v>100</v>
      </c>
    </row>
    <row r="217" spans="1:102">
      <c r="A217" s="26">
        <v>201707</v>
      </c>
      <c r="B217" s="26" t="s">
        <v>1522</v>
      </c>
      <c r="C217" s="26">
        <v>6607198.1900000004</v>
      </c>
      <c r="D217" s="26"/>
      <c r="E217" s="26"/>
      <c r="F217" s="26"/>
      <c r="G217" s="26"/>
      <c r="H217" s="26"/>
      <c r="J217" s="26"/>
      <c r="K217" s="26"/>
      <c r="L217" s="26"/>
      <c r="R217" s="26"/>
      <c r="AO217" s="373">
        <v>201703</v>
      </c>
      <c r="AP217" s="374" t="s">
        <v>1524</v>
      </c>
      <c r="AQ217" s="374">
        <v>2307716</v>
      </c>
      <c r="BC217" s="26"/>
      <c r="BL217" s="357">
        <v>42736</v>
      </c>
      <c r="BM217" t="s">
        <v>1570</v>
      </c>
      <c r="BN217" s="12">
        <v>289824.38</v>
      </c>
      <c r="BO217" s="12">
        <v>6461655.29</v>
      </c>
      <c r="BP217" s="12">
        <v>1491822.24</v>
      </c>
      <c r="BQ217" s="12">
        <v>2231987.19</v>
      </c>
      <c r="BR217" s="12">
        <v>1497284.67</v>
      </c>
      <c r="BS217" s="12">
        <v>206151.67</v>
      </c>
      <c r="BT217" s="12">
        <v>1020359.48</v>
      </c>
      <c r="BV217" s="26">
        <v>201701</v>
      </c>
      <c r="BW217" t="s">
        <v>1570</v>
      </c>
      <c r="BX217" s="12">
        <f t="shared" si="114"/>
        <v>289824.38</v>
      </c>
      <c r="BY217" s="12">
        <f t="shared" si="115"/>
        <v>7953477.5300000003</v>
      </c>
      <c r="BZ217" s="12">
        <f t="shared" si="116"/>
        <v>4955783.01</v>
      </c>
      <c r="CA217" s="12">
        <f t="shared" si="117"/>
        <v>13199084.92</v>
      </c>
      <c r="CC217" s="26">
        <v>201701</v>
      </c>
      <c r="CD217" s="372">
        <v>13199084.9</v>
      </c>
      <c r="CE217" s="372">
        <v>289824.38</v>
      </c>
      <c r="CF217" s="377">
        <v>6461655.29</v>
      </c>
      <c r="CG217" s="377">
        <v>1491822.24</v>
      </c>
      <c r="CH217" s="372">
        <v>2231987.19</v>
      </c>
      <c r="CI217" s="372">
        <v>1497284.67</v>
      </c>
      <c r="CJ217" s="372">
        <v>206151.67</v>
      </c>
      <c r="CK217" s="372">
        <v>1020359.48</v>
      </c>
      <c r="CL217">
        <f t="shared" si="118"/>
        <v>18.756854902436622</v>
      </c>
      <c r="CM217" s="26">
        <v>201701</v>
      </c>
      <c r="CN217" s="12">
        <f t="shared" si="113"/>
        <v>289824.38</v>
      </c>
      <c r="CO217" s="12">
        <f t="shared" si="119"/>
        <v>7953477.5300000003</v>
      </c>
      <c r="CP217" s="12">
        <f t="shared" si="120"/>
        <v>4955783.01</v>
      </c>
      <c r="CQ217" s="12">
        <f t="shared" si="121"/>
        <v>13199084.92</v>
      </c>
      <c r="CT217" s="378">
        <f t="shared" si="108"/>
        <v>100</v>
      </c>
      <c r="CU217" s="378">
        <f t="shared" si="109"/>
        <v>100</v>
      </c>
      <c r="CV217" s="378">
        <f t="shared" si="110"/>
        <v>100</v>
      </c>
      <c r="CW217" s="378">
        <f t="shared" si="111"/>
        <v>100</v>
      </c>
      <c r="CX217" s="378">
        <f t="shared" si="112"/>
        <v>100</v>
      </c>
    </row>
    <row r="218" spans="1:102">
      <c r="A218" s="26">
        <v>201708</v>
      </c>
      <c r="B218" s="26" t="s">
        <v>1522</v>
      </c>
      <c r="C218" s="26">
        <v>6609682.1799999997</v>
      </c>
      <c r="D218" s="26"/>
      <c r="E218" s="26"/>
      <c r="F218" s="26"/>
      <c r="G218" s="26"/>
      <c r="H218" s="26"/>
      <c r="J218" s="26"/>
      <c r="K218" s="26"/>
      <c r="L218" s="26"/>
      <c r="R218" s="26"/>
      <c r="AO218" s="373">
        <v>201703</v>
      </c>
      <c r="AP218" s="374" t="s">
        <v>1525</v>
      </c>
      <c r="AQ218" s="374">
        <v>1526399</v>
      </c>
      <c r="BC218" s="26"/>
      <c r="BL218" s="357">
        <v>42767</v>
      </c>
      <c r="BM218" t="s">
        <v>1570</v>
      </c>
      <c r="BN218" s="12">
        <v>302404.75</v>
      </c>
      <c r="BO218" s="12">
        <v>6483784.5999999996</v>
      </c>
      <c r="BP218" s="12">
        <v>1499365.2</v>
      </c>
      <c r="BQ218" s="12">
        <v>2264541.1</v>
      </c>
      <c r="BR218" s="12">
        <v>1509015.95</v>
      </c>
      <c r="BS218" s="12">
        <v>204353.95</v>
      </c>
      <c r="BT218" s="12">
        <v>1027786.45</v>
      </c>
      <c r="BV218" s="26">
        <v>201702</v>
      </c>
      <c r="BW218" t="s">
        <v>1570</v>
      </c>
      <c r="BX218" s="12">
        <f t="shared" si="114"/>
        <v>302404.75</v>
      </c>
      <c r="BY218" s="12">
        <f t="shared" si="115"/>
        <v>7983149.7999999998</v>
      </c>
      <c r="BZ218" s="12">
        <f t="shared" si="116"/>
        <v>5005697.45</v>
      </c>
      <c r="CA218" s="12">
        <f t="shared" si="117"/>
        <v>13291252</v>
      </c>
      <c r="CC218" s="26">
        <v>201702</v>
      </c>
      <c r="CD218" s="372">
        <v>13291252</v>
      </c>
      <c r="CE218" s="372">
        <v>302404.75</v>
      </c>
      <c r="CF218" s="377">
        <v>6483784.5999999996</v>
      </c>
      <c r="CG218" s="377">
        <v>1499365.2</v>
      </c>
      <c r="CH218" s="372">
        <v>2264541.1</v>
      </c>
      <c r="CI218" s="372">
        <v>1509015.95</v>
      </c>
      <c r="CJ218" s="372">
        <v>204353.95</v>
      </c>
      <c r="CK218" s="372">
        <v>1027786.45</v>
      </c>
      <c r="CL218">
        <f t="shared" si="118"/>
        <v>18.78162426565013</v>
      </c>
      <c r="CM218" s="26">
        <v>201702</v>
      </c>
      <c r="CN218" s="12">
        <f t="shared" si="113"/>
        <v>302404.75</v>
      </c>
      <c r="CO218" s="12">
        <f t="shared" si="119"/>
        <v>7983149.7999999998</v>
      </c>
      <c r="CP218" s="12">
        <f t="shared" si="120"/>
        <v>5005697.45</v>
      </c>
      <c r="CQ218" s="12">
        <f t="shared" si="121"/>
        <v>13291252</v>
      </c>
      <c r="CT218" s="378">
        <f t="shared" si="108"/>
        <v>100</v>
      </c>
      <c r="CU218" s="378">
        <f t="shared" si="109"/>
        <v>100</v>
      </c>
      <c r="CV218" s="378">
        <f t="shared" si="110"/>
        <v>100</v>
      </c>
      <c r="CW218" s="378">
        <f t="shared" si="111"/>
        <v>100</v>
      </c>
      <c r="CX218" s="378">
        <f t="shared" si="112"/>
        <v>100</v>
      </c>
    </row>
    <row r="219" spans="1:102">
      <c r="A219" s="26">
        <v>201709</v>
      </c>
      <c r="B219" s="26" t="s">
        <v>1522</v>
      </c>
      <c r="C219" s="26">
        <v>6632528.5199999996</v>
      </c>
      <c r="D219" s="26"/>
      <c r="E219" s="26"/>
      <c r="F219" s="26"/>
      <c r="G219" s="26"/>
      <c r="H219" s="26"/>
      <c r="J219" s="26"/>
      <c r="K219" s="26"/>
      <c r="L219" s="26"/>
      <c r="R219" s="26"/>
      <c r="AO219" s="373">
        <v>201703</v>
      </c>
      <c r="AP219" s="374" t="s">
        <v>1566</v>
      </c>
      <c r="AQ219" s="374">
        <v>188620</v>
      </c>
      <c r="BC219" s="26"/>
      <c r="BL219" s="357">
        <v>42795</v>
      </c>
      <c r="BM219" t="s">
        <v>1570</v>
      </c>
      <c r="BN219" s="12">
        <v>328228.61</v>
      </c>
      <c r="BO219" s="12">
        <v>6509634.9100000001</v>
      </c>
      <c r="BP219" s="12">
        <v>1510295.87</v>
      </c>
      <c r="BQ219" s="12">
        <v>2321769.86</v>
      </c>
      <c r="BR219" s="12">
        <v>1539857.22</v>
      </c>
      <c r="BS219" s="12">
        <v>196899.52</v>
      </c>
      <c r="BT219" s="12">
        <v>1033634.78</v>
      </c>
      <c r="BV219" s="26">
        <v>201703</v>
      </c>
      <c r="BW219" t="s">
        <v>1570</v>
      </c>
      <c r="BX219" s="12">
        <f t="shared" si="114"/>
        <v>328228.61</v>
      </c>
      <c r="BY219" s="12">
        <f t="shared" si="115"/>
        <v>8019930.7800000003</v>
      </c>
      <c r="BZ219" s="12">
        <f t="shared" si="116"/>
        <v>5092161.38</v>
      </c>
      <c r="CA219" s="12">
        <f t="shared" si="117"/>
        <v>13440320.77</v>
      </c>
      <c r="CC219" s="26">
        <v>201703</v>
      </c>
      <c r="CD219" s="372">
        <v>13440320.800000001</v>
      </c>
      <c r="CE219" s="372">
        <v>328228.61</v>
      </c>
      <c r="CF219" s="377">
        <v>6509634.9100000001</v>
      </c>
      <c r="CG219" s="377">
        <v>1510295.87</v>
      </c>
      <c r="CH219" s="372">
        <v>2321769.87</v>
      </c>
      <c r="CI219" s="372">
        <v>1539857.22</v>
      </c>
      <c r="CJ219" s="372">
        <v>196899.52</v>
      </c>
      <c r="CK219" s="372">
        <v>1033634.78</v>
      </c>
      <c r="CL219">
        <f t="shared" si="118"/>
        <v>18.831781862336722</v>
      </c>
      <c r="CM219" s="26">
        <v>201703</v>
      </c>
      <c r="CN219" s="12">
        <f t="shared" si="113"/>
        <v>328228.61</v>
      </c>
      <c r="CO219" s="12">
        <f t="shared" si="119"/>
        <v>8019930.7800000003</v>
      </c>
      <c r="CP219" s="12">
        <f t="shared" si="120"/>
        <v>5092161.3899999997</v>
      </c>
      <c r="CQ219" s="12">
        <f t="shared" si="121"/>
        <v>13440320.780000001</v>
      </c>
      <c r="CT219" s="378">
        <f t="shared" si="108"/>
        <v>100</v>
      </c>
      <c r="CU219" s="378">
        <f t="shared" si="109"/>
        <v>100</v>
      </c>
      <c r="CV219" s="378">
        <f t="shared" si="110"/>
        <v>100</v>
      </c>
      <c r="CW219" s="378">
        <f t="shared" si="111"/>
        <v>99.999999803619744</v>
      </c>
      <c r="CX219" s="378">
        <f t="shared" si="112"/>
        <v>99.99999992559701</v>
      </c>
    </row>
    <row r="220" spans="1:102">
      <c r="A220" s="26">
        <v>201710</v>
      </c>
      <c r="B220" s="26" t="s">
        <v>1522</v>
      </c>
      <c r="C220" s="26">
        <v>6656528.4800000004</v>
      </c>
      <c r="D220" s="26"/>
      <c r="E220" s="26"/>
      <c r="F220" s="26"/>
      <c r="G220" s="26"/>
      <c r="H220" s="26"/>
      <c r="J220" s="26"/>
      <c r="K220" s="26"/>
      <c r="L220" s="26"/>
      <c r="R220" s="26"/>
      <c r="AO220" s="373">
        <v>201703</v>
      </c>
      <c r="AP220" s="374" t="s">
        <v>1567</v>
      </c>
      <c r="AQ220" s="374">
        <v>1032022</v>
      </c>
      <c r="BC220" s="26"/>
      <c r="BL220" s="357">
        <v>42826</v>
      </c>
      <c r="BM220" t="s">
        <v>1570</v>
      </c>
      <c r="BN220" s="12">
        <v>370078.11</v>
      </c>
      <c r="BO220" s="12">
        <v>6537304.9400000004</v>
      </c>
      <c r="BP220" s="12">
        <v>1517520.72</v>
      </c>
      <c r="BQ220" s="12">
        <v>2390438.11</v>
      </c>
      <c r="BR220" s="12">
        <v>1580556.61</v>
      </c>
      <c r="BS220" s="12">
        <v>188546.28</v>
      </c>
      <c r="BT220" s="12">
        <v>1035538.61</v>
      </c>
      <c r="BV220" s="26">
        <v>201704</v>
      </c>
      <c r="BW220" t="s">
        <v>1570</v>
      </c>
      <c r="BX220" s="12">
        <f t="shared" si="114"/>
        <v>370078.11</v>
      </c>
      <c r="BY220" s="12">
        <f t="shared" si="115"/>
        <v>8054825.6600000001</v>
      </c>
      <c r="BZ220" s="12">
        <f t="shared" si="116"/>
        <v>5195079.6099999994</v>
      </c>
      <c r="CA220" s="12">
        <f t="shared" si="117"/>
        <v>13619983.379999999</v>
      </c>
      <c r="CC220" s="26">
        <v>201704</v>
      </c>
      <c r="CD220" s="372">
        <v>13619983.4</v>
      </c>
      <c r="CE220" s="372">
        <v>370078.11</v>
      </c>
      <c r="CF220" s="377">
        <v>6537304.9400000004</v>
      </c>
      <c r="CG220" s="377">
        <v>1517520.72</v>
      </c>
      <c r="CH220" s="372">
        <v>2390438.11</v>
      </c>
      <c r="CI220" s="372">
        <v>1580556.61</v>
      </c>
      <c r="CJ220" s="372">
        <v>188546.28</v>
      </c>
      <c r="CK220" s="372">
        <v>1035538.61</v>
      </c>
      <c r="CL220">
        <f t="shared" si="118"/>
        <v>18.839895288310931</v>
      </c>
      <c r="CM220" s="26">
        <v>201704</v>
      </c>
      <c r="CN220" s="12">
        <f t="shared" si="113"/>
        <v>370078.11</v>
      </c>
      <c r="CO220" s="12">
        <f t="shared" si="119"/>
        <v>8054825.6600000001</v>
      </c>
      <c r="CP220" s="12">
        <f t="shared" si="120"/>
        <v>5195079.6099999994</v>
      </c>
      <c r="CQ220" s="12">
        <f t="shared" si="121"/>
        <v>13619983.379999999</v>
      </c>
      <c r="CT220" s="378">
        <f t="shared" si="108"/>
        <v>100</v>
      </c>
      <c r="CU220" s="378">
        <f t="shared" si="109"/>
        <v>100</v>
      </c>
      <c r="CV220" s="378">
        <f t="shared" si="110"/>
        <v>100</v>
      </c>
      <c r="CW220" s="378">
        <f t="shared" si="111"/>
        <v>100</v>
      </c>
      <c r="CX220" s="378">
        <f t="shared" si="112"/>
        <v>100</v>
      </c>
    </row>
    <row r="221" spans="1:102">
      <c r="A221" s="26">
        <v>201711</v>
      </c>
      <c r="B221" s="26" t="s">
        <v>1522</v>
      </c>
      <c r="C221" s="26">
        <v>6679288.9000000004</v>
      </c>
      <c r="D221" s="26"/>
      <c r="E221" s="26"/>
      <c r="F221" s="26"/>
      <c r="G221" s="26"/>
      <c r="H221" s="26"/>
      <c r="J221" s="26"/>
      <c r="K221" s="26"/>
      <c r="L221" s="26"/>
      <c r="R221" s="26"/>
      <c r="AO221" s="373">
        <v>201704</v>
      </c>
      <c r="AP221" s="374" t="s">
        <v>1520</v>
      </c>
      <c r="AQ221" s="374">
        <v>13665424</v>
      </c>
      <c r="BC221" s="26"/>
      <c r="BL221" s="357">
        <v>42856</v>
      </c>
      <c r="BM221" t="s">
        <v>1570</v>
      </c>
      <c r="BN221" s="12">
        <v>397313.82</v>
      </c>
      <c r="BO221" s="12">
        <v>6560280.9500000002</v>
      </c>
      <c r="BP221" s="12">
        <v>1521991.18</v>
      </c>
      <c r="BQ221" s="12">
        <v>2478408.6800000002</v>
      </c>
      <c r="BR221" s="12">
        <v>1621122.55</v>
      </c>
      <c r="BS221" s="12">
        <v>184770.77</v>
      </c>
      <c r="BT221" s="12">
        <v>1034833.77</v>
      </c>
      <c r="BV221" s="26">
        <v>201705</v>
      </c>
      <c r="BW221" t="s">
        <v>1570</v>
      </c>
      <c r="BX221" s="12">
        <f t="shared" si="114"/>
        <v>397313.82</v>
      </c>
      <c r="BY221" s="12">
        <f t="shared" si="115"/>
        <v>8082272.1299999999</v>
      </c>
      <c r="BZ221" s="12">
        <f t="shared" si="116"/>
        <v>5319135.7699999996</v>
      </c>
      <c r="CA221" s="12">
        <f t="shared" si="117"/>
        <v>13798721.719999999</v>
      </c>
      <c r="CC221" s="26">
        <v>201705</v>
      </c>
      <c r="CD221" s="372">
        <v>13798721.699999999</v>
      </c>
      <c r="CE221" s="372">
        <v>397313.82</v>
      </c>
      <c r="CF221" s="377">
        <v>6560280.9500000002</v>
      </c>
      <c r="CG221" s="377">
        <v>1521991.18</v>
      </c>
      <c r="CH221" s="372">
        <v>2478408.6800000002</v>
      </c>
      <c r="CI221" s="372">
        <v>1621122.55</v>
      </c>
      <c r="CJ221" s="372">
        <v>184770.77</v>
      </c>
      <c r="CK221" s="372">
        <v>1034833.77</v>
      </c>
      <c r="CL221">
        <f t="shared" si="118"/>
        <v>18.831229084091728</v>
      </c>
      <c r="CM221" s="26">
        <v>201705</v>
      </c>
      <c r="CN221" s="12">
        <f t="shared" si="113"/>
        <v>397313.82</v>
      </c>
      <c r="CO221" s="12">
        <f t="shared" si="119"/>
        <v>8082272.1299999999</v>
      </c>
      <c r="CP221" s="12">
        <f t="shared" si="120"/>
        <v>5319135.7699999996</v>
      </c>
      <c r="CQ221" s="12">
        <f t="shared" si="121"/>
        <v>13798721.719999999</v>
      </c>
      <c r="CT221" s="378">
        <f t="shared" si="108"/>
        <v>100</v>
      </c>
      <c r="CU221" s="378">
        <f t="shared" si="109"/>
        <v>100</v>
      </c>
      <c r="CV221" s="378">
        <f t="shared" si="110"/>
        <v>100</v>
      </c>
      <c r="CW221" s="378">
        <f t="shared" si="111"/>
        <v>100</v>
      </c>
      <c r="CX221" s="378">
        <f t="shared" si="112"/>
        <v>100</v>
      </c>
    </row>
    <row r="222" spans="1:102">
      <c r="A222" s="26">
        <v>201712</v>
      </c>
      <c r="B222" s="26" t="s">
        <v>1522</v>
      </c>
      <c r="C222" s="26">
        <v>6700282.8300000001</v>
      </c>
      <c r="D222" s="26"/>
      <c r="E222" s="26"/>
      <c r="F222" s="26"/>
      <c r="G222" s="26"/>
      <c r="H222" s="26"/>
      <c r="J222" s="26"/>
      <c r="K222" s="26"/>
      <c r="L222" s="26"/>
      <c r="R222" s="26"/>
      <c r="AO222" s="373">
        <v>201704</v>
      </c>
      <c r="AP222" s="374" t="s">
        <v>1522</v>
      </c>
      <c r="AQ222" s="374">
        <v>6540222</v>
      </c>
      <c r="BC222" s="26"/>
      <c r="BL222" s="357">
        <v>42887</v>
      </c>
      <c r="BM222" t="s">
        <v>1570</v>
      </c>
      <c r="BN222" s="12">
        <v>360624.5</v>
      </c>
      <c r="BO222" s="12">
        <v>6585131.5</v>
      </c>
      <c r="BP222" s="12">
        <v>1520104.32</v>
      </c>
      <c r="BQ222" s="12">
        <v>2621867.27</v>
      </c>
      <c r="BR222" s="12">
        <v>1601860.68</v>
      </c>
      <c r="BS222" s="12">
        <v>183625.23</v>
      </c>
      <c r="BT222" s="12">
        <v>1034301.5</v>
      </c>
      <c r="BV222" s="26">
        <v>201706</v>
      </c>
      <c r="BW222" t="s">
        <v>1570</v>
      </c>
      <c r="BX222" s="12">
        <f t="shared" si="114"/>
        <v>360624.5</v>
      </c>
      <c r="BY222" s="12">
        <f t="shared" si="115"/>
        <v>8105235.8200000003</v>
      </c>
      <c r="BZ222" s="12">
        <f t="shared" si="116"/>
        <v>5441654.6800000006</v>
      </c>
      <c r="CA222" s="12">
        <f t="shared" si="117"/>
        <v>13907515</v>
      </c>
      <c r="CC222" s="26">
        <v>201706</v>
      </c>
      <c r="CD222" s="372">
        <v>13907515</v>
      </c>
      <c r="CE222" s="372">
        <v>360624.5</v>
      </c>
      <c r="CF222" s="377">
        <v>6585131.5</v>
      </c>
      <c r="CG222" s="377">
        <v>1520104.32</v>
      </c>
      <c r="CH222" s="372">
        <v>2621867.27</v>
      </c>
      <c r="CI222" s="372">
        <v>1601860.68</v>
      </c>
      <c r="CJ222" s="372">
        <v>183625.23</v>
      </c>
      <c r="CK222" s="372">
        <v>1034301.5</v>
      </c>
      <c r="CL222">
        <f t="shared" si="118"/>
        <v>18.754597074758522</v>
      </c>
      <c r="CM222" s="26">
        <v>201706</v>
      </c>
      <c r="CN222" s="12">
        <f t="shared" si="113"/>
        <v>360624.5</v>
      </c>
      <c r="CO222" s="12">
        <f t="shared" si="119"/>
        <v>8105235.8200000003</v>
      </c>
      <c r="CP222" s="12">
        <f t="shared" si="120"/>
        <v>5441654.6800000006</v>
      </c>
      <c r="CQ222" s="12">
        <f t="shared" si="121"/>
        <v>13907515</v>
      </c>
      <c r="CT222" s="378">
        <f t="shared" si="108"/>
        <v>100</v>
      </c>
      <c r="CU222" s="378">
        <f t="shared" si="109"/>
        <v>100</v>
      </c>
      <c r="CV222" s="378">
        <f t="shared" si="110"/>
        <v>100</v>
      </c>
      <c r="CW222" s="378">
        <f t="shared" si="111"/>
        <v>100</v>
      </c>
      <c r="CX222" s="378">
        <f t="shared" si="112"/>
        <v>100</v>
      </c>
    </row>
    <row r="223" spans="1:102">
      <c r="A223" s="26">
        <v>201801</v>
      </c>
      <c r="B223" s="26" t="s">
        <v>1522</v>
      </c>
      <c r="C223" s="26">
        <v>6716686.8200000003</v>
      </c>
      <c r="D223" s="26"/>
      <c r="E223" s="26"/>
      <c r="F223" s="26"/>
      <c r="G223" s="26"/>
      <c r="H223" s="26"/>
      <c r="J223" s="26"/>
      <c r="K223" s="26"/>
      <c r="L223" s="26"/>
      <c r="R223" s="26"/>
      <c r="AO223" s="373">
        <v>201704</v>
      </c>
      <c r="AP223" s="374" t="s">
        <v>1523</v>
      </c>
      <c r="AQ223" s="374">
        <v>1518670</v>
      </c>
      <c r="BC223" s="26"/>
      <c r="BL223" s="357">
        <v>42917</v>
      </c>
      <c r="BM223" t="s">
        <v>1570</v>
      </c>
      <c r="BN223" s="12">
        <v>262134.57</v>
      </c>
      <c r="BO223" s="12">
        <v>6607198.1900000004</v>
      </c>
      <c r="BP223" s="12">
        <v>1507032.81</v>
      </c>
      <c r="BQ223" s="12">
        <v>2821890.33</v>
      </c>
      <c r="BR223" s="12">
        <v>1611689.67</v>
      </c>
      <c r="BS223" s="12">
        <v>183861.19</v>
      </c>
      <c r="BT223" s="12">
        <v>1024627.71</v>
      </c>
      <c r="BV223" s="26">
        <v>201707</v>
      </c>
      <c r="BW223" t="s">
        <v>1570</v>
      </c>
      <c r="BX223" s="12">
        <f t="shared" si="114"/>
        <v>262134.57</v>
      </c>
      <c r="BY223" s="12">
        <f t="shared" si="115"/>
        <v>8114231</v>
      </c>
      <c r="BZ223" s="12">
        <f t="shared" si="116"/>
        <v>5642068.9000000004</v>
      </c>
      <c r="CA223" s="12">
        <f t="shared" si="117"/>
        <v>14018434.470000001</v>
      </c>
      <c r="CC223" s="26">
        <v>201707</v>
      </c>
      <c r="CD223" s="372">
        <v>14018434.5</v>
      </c>
      <c r="CE223" s="372">
        <v>262134.57</v>
      </c>
      <c r="CF223" s="377">
        <v>6607198.1900000004</v>
      </c>
      <c r="CG223" s="377">
        <v>1507032.81</v>
      </c>
      <c r="CH223" s="372">
        <v>2821890.33</v>
      </c>
      <c r="CI223" s="372">
        <v>1611689.67</v>
      </c>
      <c r="CJ223" s="372">
        <v>183861.19</v>
      </c>
      <c r="CK223" s="372">
        <v>1024627.71</v>
      </c>
      <c r="CL223">
        <f t="shared" si="118"/>
        <v>18.572712682199953</v>
      </c>
      <c r="CM223" s="26">
        <v>201707</v>
      </c>
      <c r="CN223" s="12">
        <f t="shared" si="113"/>
        <v>262134.57</v>
      </c>
      <c r="CO223" s="12">
        <f t="shared" si="119"/>
        <v>8114231</v>
      </c>
      <c r="CP223" s="12">
        <f t="shared" si="120"/>
        <v>5642068.9000000004</v>
      </c>
      <c r="CQ223" s="12">
        <f t="shared" si="121"/>
        <v>14018434.470000001</v>
      </c>
      <c r="CT223" s="378">
        <f t="shared" ref="CT223:CT254" si="122">+BX223/CN223*100</f>
        <v>100</v>
      </c>
      <c r="CU223" s="378">
        <f t="shared" ref="CU223:CU254" si="123">+BY223/CO223*100</f>
        <v>100</v>
      </c>
      <c r="CV223" s="378">
        <f t="shared" ref="CV223:CV254" si="124">+(BX223+BY223)/(CN223+CO223)*100</f>
        <v>100</v>
      </c>
      <c r="CW223" s="378">
        <f t="shared" ref="CW223:CW254" si="125">+BZ223/CP223*100</f>
        <v>100</v>
      </c>
      <c r="CX223" s="378">
        <f t="shared" ref="CX223:CX254" si="126">+CA223/CQ223*100</f>
        <v>100</v>
      </c>
    </row>
    <row r="224" spans="1:102">
      <c r="A224" s="26">
        <v>201802</v>
      </c>
      <c r="B224" s="26" t="s">
        <v>1522</v>
      </c>
      <c r="C224" s="26">
        <v>6740647.3499999996</v>
      </c>
      <c r="D224" s="26"/>
      <c r="E224" s="26"/>
      <c r="F224" s="26"/>
      <c r="G224" s="26"/>
      <c r="H224" s="26"/>
      <c r="J224" s="26"/>
      <c r="K224" s="26"/>
      <c r="L224" s="26"/>
      <c r="R224" s="26"/>
      <c r="AO224" s="373">
        <v>201704</v>
      </c>
      <c r="AP224" s="374" t="s">
        <v>1521</v>
      </c>
      <c r="AQ224" s="374">
        <v>381437</v>
      </c>
      <c r="BC224" s="26"/>
      <c r="BL224" s="357">
        <v>42948</v>
      </c>
      <c r="BM224" t="s">
        <v>1570</v>
      </c>
      <c r="BN224" s="12">
        <v>246582.86</v>
      </c>
      <c r="BO224" s="12">
        <v>6609682.1799999997</v>
      </c>
      <c r="BP224" s="12">
        <v>1500426.68</v>
      </c>
      <c r="BQ224" s="12">
        <v>2797915.45</v>
      </c>
      <c r="BR224" s="12">
        <v>1535033.68</v>
      </c>
      <c r="BS224" s="12">
        <v>182125.64</v>
      </c>
      <c r="BT224" s="12">
        <v>1004305.5</v>
      </c>
      <c r="BV224" s="26">
        <v>201708</v>
      </c>
      <c r="BW224" t="s">
        <v>1570</v>
      </c>
      <c r="BX224" s="12">
        <f t="shared" si="114"/>
        <v>246582.86</v>
      </c>
      <c r="BY224" s="12">
        <f t="shared" si="115"/>
        <v>8110108.8599999994</v>
      </c>
      <c r="BZ224" s="12">
        <f t="shared" si="116"/>
        <v>5519380.2699999996</v>
      </c>
      <c r="CA224" s="12">
        <f t="shared" si="117"/>
        <v>13876071.989999998</v>
      </c>
      <c r="CC224" s="26">
        <v>201708</v>
      </c>
      <c r="CD224" s="372">
        <v>13876072</v>
      </c>
      <c r="CE224" s="372">
        <v>246582.86</v>
      </c>
      <c r="CF224" s="377">
        <v>6609682.1799999997</v>
      </c>
      <c r="CG224" s="377">
        <v>1500426.68</v>
      </c>
      <c r="CH224" s="372">
        <v>2797915.45</v>
      </c>
      <c r="CI224" s="372">
        <v>1535033.68</v>
      </c>
      <c r="CJ224" s="372">
        <v>182125.64</v>
      </c>
      <c r="CK224" s="372">
        <v>1004305.5</v>
      </c>
      <c r="CL224">
        <f t="shared" si="118"/>
        <v>18.500697165734469</v>
      </c>
      <c r="CM224" s="26">
        <v>201708</v>
      </c>
      <c r="CN224" s="12">
        <f t="shared" si="113"/>
        <v>246582.86</v>
      </c>
      <c r="CO224" s="12">
        <f t="shared" si="119"/>
        <v>8110108.8599999994</v>
      </c>
      <c r="CP224" s="12">
        <f t="shared" si="120"/>
        <v>5519380.2699999996</v>
      </c>
      <c r="CQ224" s="12">
        <f t="shared" si="121"/>
        <v>13876071.989999998</v>
      </c>
      <c r="CT224" s="378">
        <f t="shared" si="122"/>
        <v>100</v>
      </c>
      <c r="CU224" s="378">
        <f t="shared" si="123"/>
        <v>100</v>
      </c>
      <c r="CV224" s="378">
        <f t="shared" si="124"/>
        <v>100</v>
      </c>
      <c r="CW224" s="378">
        <f t="shared" si="125"/>
        <v>100</v>
      </c>
      <c r="CX224" s="378">
        <f t="shared" si="126"/>
        <v>100</v>
      </c>
    </row>
    <row r="225" spans="1:102">
      <c r="A225" s="26">
        <v>201803</v>
      </c>
      <c r="B225" s="26" t="s">
        <v>1522</v>
      </c>
      <c r="C225" s="26">
        <v>6772035.9000000004</v>
      </c>
      <c r="D225" s="26"/>
      <c r="E225" s="26"/>
      <c r="F225" s="26"/>
      <c r="G225" s="26"/>
      <c r="H225" s="26"/>
      <c r="J225" s="26"/>
      <c r="K225" s="26"/>
      <c r="L225" s="26"/>
      <c r="R225" s="26"/>
      <c r="AO225" s="373">
        <v>201704</v>
      </c>
      <c r="AP225" s="374" t="s">
        <v>1524</v>
      </c>
      <c r="AQ225" s="374">
        <v>2406207</v>
      </c>
      <c r="BC225" s="26"/>
      <c r="BL225" s="357">
        <v>42979</v>
      </c>
      <c r="BM225" t="s">
        <v>1570</v>
      </c>
      <c r="BN225" s="12">
        <v>348324.81</v>
      </c>
      <c r="BO225" s="12">
        <v>6632528.5199999996</v>
      </c>
      <c r="BP225" s="12">
        <v>1514405.38</v>
      </c>
      <c r="BQ225" s="12">
        <v>2708393.52</v>
      </c>
      <c r="BR225" s="12">
        <v>1500204.52</v>
      </c>
      <c r="BS225" s="12">
        <v>180177.43</v>
      </c>
      <c r="BT225" s="12">
        <v>995389.57</v>
      </c>
      <c r="BV225" s="26">
        <v>201709</v>
      </c>
      <c r="BW225" t="s">
        <v>1570</v>
      </c>
      <c r="BX225" s="12">
        <f t="shared" si="114"/>
        <v>348324.81</v>
      </c>
      <c r="BY225" s="12">
        <f t="shared" si="115"/>
        <v>8146933.8999999994</v>
      </c>
      <c r="BZ225" s="12">
        <f t="shared" si="116"/>
        <v>5384165.04</v>
      </c>
      <c r="CA225" s="12">
        <f t="shared" si="117"/>
        <v>13879423.75</v>
      </c>
      <c r="CC225" s="26">
        <v>201709</v>
      </c>
      <c r="CD225" s="372">
        <v>13879423.800000001</v>
      </c>
      <c r="CE225" s="372">
        <v>348324.81</v>
      </c>
      <c r="CF225" s="377">
        <v>6632528.5199999996</v>
      </c>
      <c r="CG225" s="377">
        <v>1514405.38</v>
      </c>
      <c r="CH225" s="372">
        <v>2708393.52</v>
      </c>
      <c r="CI225" s="372">
        <v>1500204.52</v>
      </c>
      <c r="CJ225" s="372">
        <v>180177.43</v>
      </c>
      <c r="CK225" s="372">
        <v>995389.57</v>
      </c>
      <c r="CL225">
        <f t="shared" si="118"/>
        <v>18.588654315705199</v>
      </c>
      <c r="CM225" s="26">
        <v>201709</v>
      </c>
      <c r="CN225" s="12">
        <f t="shared" si="113"/>
        <v>348324.81</v>
      </c>
      <c r="CO225" s="12">
        <f t="shared" si="119"/>
        <v>8146933.8999999994</v>
      </c>
      <c r="CP225" s="12">
        <f t="shared" si="120"/>
        <v>5384165.04</v>
      </c>
      <c r="CQ225" s="12">
        <f t="shared" si="121"/>
        <v>13879423.75</v>
      </c>
      <c r="CT225" s="378">
        <f t="shared" si="122"/>
        <v>100</v>
      </c>
      <c r="CU225" s="378">
        <f t="shared" si="123"/>
        <v>100</v>
      </c>
      <c r="CV225" s="378">
        <f t="shared" si="124"/>
        <v>100</v>
      </c>
      <c r="CW225" s="378">
        <f t="shared" si="125"/>
        <v>100</v>
      </c>
      <c r="CX225" s="378">
        <f t="shared" si="126"/>
        <v>100</v>
      </c>
    </row>
    <row r="226" spans="1:102">
      <c r="A226" s="26">
        <v>201804</v>
      </c>
      <c r="B226" s="26" t="s">
        <v>1522</v>
      </c>
      <c r="C226" s="26">
        <v>6801613.1900000004</v>
      </c>
      <c r="D226" s="26"/>
      <c r="E226" s="26"/>
      <c r="F226" s="26"/>
      <c r="G226" s="26"/>
      <c r="H226" s="26"/>
      <c r="J226" s="26"/>
      <c r="K226" s="26"/>
      <c r="L226" s="26"/>
      <c r="R226" s="26"/>
      <c r="AO226" s="373">
        <v>201704</v>
      </c>
      <c r="AP226" s="374" t="s">
        <v>1525</v>
      </c>
      <c r="AQ226" s="374">
        <v>1596334</v>
      </c>
      <c r="BC226" s="26"/>
      <c r="BL226" s="357">
        <v>43009</v>
      </c>
      <c r="BM226" t="s">
        <v>1570</v>
      </c>
      <c r="BN226" s="12">
        <v>392976.19</v>
      </c>
      <c r="BO226" s="12">
        <v>6656528.4800000004</v>
      </c>
      <c r="BP226" s="12">
        <v>1532105.52</v>
      </c>
      <c r="BQ226" s="12">
        <v>2618341.52</v>
      </c>
      <c r="BR226" s="12">
        <v>1570323.14</v>
      </c>
      <c r="BS226" s="12">
        <v>178883.81</v>
      </c>
      <c r="BT226" s="12">
        <v>1019780.29</v>
      </c>
      <c r="BV226" s="26">
        <v>201710</v>
      </c>
      <c r="BW226" t="s">
        <v>1570</v>
      </c>
      <c r="BX226" s="12">
        <f t="shared" si="114"/>
        <v>392976.19</v>
      </c>
      <c r="BY226" s="12">
        <f t="shared" si="115"/>
        <v>8188634</v>
      </c>
      <c r="BZ226" s="12">
        <f t="shared" si="116"/>
        <v>5387328.7599999998</v>
      </c>
      <c r="CA226" s="12">
        <f t="shared" si="117"/>
        <v>13968938.949999999</v>
      </c>
      <c r="CC226" s="26">
        <v>201710</v>
      </c>
      <c r="CD226" s="372">
        <v>13968939</v>
      </c>
      <c r="CE226" s="372">
        <v>392976.19</v>
      </c>
      <c r="CF226" s="377">
        <v>6656528.4800000004</v>
      </c>
      <c r="CG226" s="377">
        <v>1532105.52</v>
      </c>
      <c r="CH226" s="372">
        <v>2618341.52</v>
      </c>
      <c r="CI226" s="372">
        <v>1570323.14</v>
      </c>
      <c r="CJ226" s="372">
        <v>178883.81</v>
      </c>
      <c r="CK226" s="372">
        <v>1019780.29</v>
      </c>
      <c r="CL226">
        <f t="shared" si="118"/>
        <v>18.710147748696549</v>
      </c>
      <c r="CM226" s="26">
        <v>201710</v>
      </c>
      <c r="CN226" s="12">
        <f t="shared" si="113"/>
        <v>392976.19</v>
      </c>
      <c r="CO226" s="12">
        <f t="shared" si="119"/>
        <v>8188634</v>
      </c>
      <c r="CP226" s="12">
        <f t="shared" si="120"/>
        <v>5387328.7599999998</v>
      </c>
      <c r="CQ226" s="12">
        <f t="shared" si="121"/>
        <v>13968938.949999999</v>
      </c>
      <c r="CT226" s="378">
        <f t="shared" si="122"/>
        <v>100</v>
      </c>
      <c r="CU226" s="378">
        <f t="shared" si="123"/>
        <v>100</v>
      </c>
      <c r="CV226" s="378">
        <f t="shared" si="124"/>
        <v>100</v>
      </c>
      <c r="CW226" s="378">
        <f t="shared" si="125"/>
        <v>100</v>
      </c>
      <c r="CX226" s="378">
        <f t="shared" si="126"/>
        <v>100</v>
      </c>
    </row>
    <row r="227" spans="1:102">
      <c r="A227" s="26">
        <v>201805</v>
      </c>
      <c r="B227" s="26" t="s">
        <v>1522</v>
      </c>
      <c r="C227" s="26">
        <v>6835683.4500000002</v>
      </c>
      <c r="D227" s="26"/>
      <c r="E227" s="26"/>
      <c r="F227" s="26"/>
      <c r="G227" s="26"/>
      <c r="H227" s="26"/>
      <c r="J227" s="26"/>
      <c r="K227" s="26"/>
      <c r="L227" s="26"/>
      <c r="R227" s="26"/>
      <c r="AO227" s="373">
        <v>201704</v>
      </c>
      <c r="AP227" s="374" t="s">
        <v>1566</v>
      </c>
      <c r="AQ227" s="374">
        <v>187547</v>
      </c>
      <c r="BC227" s="26"/>
      <c r="BL227" s="357">
        <v>43040</v>
      </c>
      <c r="BM227" t="s">
        <v>1570</v>
      </c>
      <c r="BN227" s="12">
        <v>335290.43</v>
      </c>
      <c r="BO227" s="12">
        <v>6679288.9000000004</v>
      </c>
      <c r="BP227" s="12">
        <v>1542043.9</v>
      </c>
      <c r="BQ227" s="12">
        <v>2594249.71</v>
      </c>
      <c r="BR227" s="12">
        <v>1596565.29</v>
      </c>
      <c r="BS227" s="12">
        <v>178157.05</v>
      </c>
      <c r="BT227" s="12">
        <v>1027492.24</v>
      </c>
      <c r="BV227" s="26">
        <v>201711</v>
      </c>
      <c r="BW227" t="s">
        <v>1570</v>
      </c>
      <c r="BX227" s="12">
        <f t="shared" si="114"/>
        <v>335290.43</v>
      </c>
      <c r="BY227" s="12">
        <f t="shared" si="115"/>
        <v>8221332.8000000007</v>
      </c>
      <c r="BZ227" s="12">
        <f t="shared" si="116"/>
        <v>5396464.29</v>
      </c>
      <c r="CA227" s="12">
        <f t="shared" si="117"/>
        <v>13953087.52</v>
      </c>
      <c r="CC227" s="26">
        <v>201711</v>
      </c>
      <c r="CD227" s="372">
        <v>13953087.5</v>
      </c>
      <c r="CE227" s="372">
        <v>335290.43</v>
      </c>
      <c r="CF227" s="377">
        <v>6679288.9000000004</v>
      </c>
      <c r="CG227" s="377">
        <v>1542043.9</v>
      </c>
      <c r="CH227" s="372">
        <v>2594249.71</v>
      </c>
      <c r="CI227" s="372">
        <v>1596565.29</v>
      </c>
      <c r="CJ227" s="372">
        <v>178157.05</v>
      </c>
      <c r="CK227" s="372">
        <v>1027492.24</v>
      </c>
      <c r="CL227">
        <f t="shared" si="118"/>
        <v>18.75661693198942</v>
      </c>
      <c r="CM227" s="26">
        <v>201711</v>
      </c>
      <c r="CN227" s="12">
        <f t="shared" si="113"/>
        <v>335290.43</v>
      </c>
      <c r="CO227" s="12">
        <f t="shared" si="119"/>
        <v>8221332.8000000007</v>
      </c>
      <c r="CP227" s="12">
        <f t="shared" si="120"/>
        <v>5396464.29</v>
      </c>
      <c r="CQ227" s="12">
        <f t="shared" si="121"/>
        <v>13953087.52</v>
      </c>
      <c r="CT227" s="378">
        <f t="shared" si="122"/>
        <v>100</v>
      </c>
      <c r="CU227" s="378">
        <f t="shared" si="123"/>
        <v>100</v>
      </c>
      <c r="CV227" s="378">
        <f t="shared" si="124"/>
        <v>100</v>
      </c>
      <c r="CW227" s="378">
        <f t="shared" si="125"/>
        <v>100</v>
      </c>
      <c r="CX227" s="378">
        <f t="shared" si="126"/>
        <v>100</v>
      </c>
    </row>
    <row r="228" spans="1:102">
      <c r="A228" s="26">
        <v>201806</v>
      </c>
      <c r="B228" s="26" t="s">
        <v>1522</v>
      </c>
      <c r="C228" s="26">
        <v>6872808.3799999999</v>
      </c>
      <c r="D228" s="26"/>
      <c r="E228" s="26"/>
      <c r="F228" s="26"/>
      <c r="G228" s="26"/>
      <c r="H228" s="26"/>
      <c r="J228" s="26"/>
      <c r="K228" s="26"/>
      <c r="L228" s="26"/>
      <c r="R228" s="26"/>
      <c r="AO228" s="373">
        <v>201704</v>
      </c>
      <c r="AP228" s="374" t="s">
        <v>1567</v>
      </c>
      <c r="AQ228" s="374">
        <v>1035007</v>
      </c>
      <c r="BC228" s="26"/>
      <c r="BL228" s="357">
        <v>43070</v>
      </c>
      <c r="BM228" t="s">
        <v>1570</v>
      </c>
      <c r="BN228" s="12">
        <v>312893.94</v>
      </c>
      <c r="BO228" s="12">
        <v>6700282.8300000001</v>
      </c>
      <c r="BP228" s="12">
        <v>1546416.44</v>
      </c>
      <c r="BQ228" s="12">
        <v>2574348</v>
      </c>
      <c r="BR228" s="12">
        <v>1630217.33</v>
      </c>
      <c r="BS228" s="12">
        <v>175987.17</v>
      </c>
      <c r="BT228" s="12">
        <v>1029249.17</v>
      </c>
      <c r="BV228" s="26">
        <v>201712</v>
      </c>
      <c r="BW228" t="s">
        <v>1570</v>
      </c>
      <c r="BX228" s="12">
        <f t="shared" si="114"/>
        <v>312893.94</v>
      </c>
      <c r="BY228" s="12">
        <f t="shared" si="115"/>
        <v>8246699.2699999996</v>
      </c>
      <c r="BZ228" s="12">
        <f t="shared" si="116"/>
        <v>5409801.6699999999</v>
      </c>
      <c r="CA228" s="12">
        <f t="shared" si="117"/>
        <v>13969394.879999999</v>
      </c>
      <c r="CC228" s="26">
        <v>201712</v>
      </c>
      <c r="CD228" s="372">
        <v>13969394.9</v>
      </c>
      <c r="CE228" s="372">
        <v>312893.94</v>
      </c>
      <c r="CF228" s="377">
        <v>6700282.8300000001</v>
      </c>
      <c r="CG228" s="377">
        <v>1546416.44</v>
      </c>
      <c r="CH228" s="372">
        <v>2574348</v>
      </c>
      <c r="CI228" s="372">
        <v>1630217.33</v>
      </c>
      <c r="CJ228" s="372">
        <v>175987.17</v>
      </c>
      <c r="CK228" s="372">
        <v>1029249.17</v>
      </c>
      <c r="CL228">
        <f t="shared" si="118"/>
        <v>18.751944133886187</v>
      </c>
      <c r="CM228" s="26">
        <v>201712</v>
      </c>
      <c r="CN228" s="12">
        <f t="shared" si="113"/>
        <v>312893.94</v>
      </c>
      <c r="CO228" s="12">
        <f t="shared" si="119"/>
        <v>8246699.2699999996</v>
      </c>
      <c r="CP228" s="12">
        <f t="shared" si="120"/>
        <v>5409801.6699999999</v>
      </c>
      <c r="CQ228" s="12">
        <f t="shared" si="121"/>
        <v>13969394.879999999</v>
      </c>
      <c r="CT228" s="378">
        <f t="shared" si="122"/>
        <v>100</v>
      </c>
      <c r="CU228" s="378">
        <f t="shared" si="123"/>
        <v>100</v>
      </c>
      <c r="CV228" s="378">
        <f t="shared" si="124"/>
        <v>100</v>
      </c>
      <c r="CW228" s="378">
        <f t="shared" si="125"/>
        <v>100</v>
      </c>
      <c r="CX228" s="378">
        <f t="shared" si="126"/>
        <v>100</v>
      </c>
    </row>
    <row r="229" spans="1:102">
      <c r="A229" s="26">
        <v>201807</v>
      </c>
      <c r="B229" s="26" t="s">
        <v>1522</v>
      </c>
      <c r="C229" s="26">
        <v>6903169.7300000004</v>
      </c>
      <c r="D229" s="26"/>
      <c r="E229" s="26"/>
      <c r="F229" s="26"/>
      <c r="G229" s="26"/>
      <c r="H229" s="26"/>
      <c r="J229" s="26"/>
      <c r="K229" s="26"/>
      <c r="L229" s="26"/>
      <c r="R229" s="26"/>
      <c r="AO229" s="373">
        <v>201705</v>
      </c>
      <c r="AP229" s="374" t="s">
        <v>1520</v>
      </c>
      <c r="AQ229" s="374">
        <v>13723652</v>
      </c>
      <c r="BC229" s="26"/>
      <c r="BL229" s="357">
        <v>43101</v>
      </c>
      <c r="BM229" t="s">
        <v>1570</v>
      </c>
      <c r="BN229" s="12">
        <v>301614.95</v>
      </c>
      <c r="BO229" s="12">
        <v>6716686.8200000003</v>
      </c>
      <c r="BP229" s="12">
        <v>1548250.95</v>
      </c>
      <c r="BQ229" s="12">
        <v>2490990.2200000002</v>
      </c>
      <c r="BR229" s="12">
        <v>1551890</v>
      </c>
      <c r="BS229" s="12">
        <v>174575.05</v>
      </c>
      <c r="BT229" s="12">
        <v>1023613.64</v>
      </c>
      <c r="BV229" s="26">
        <v>201801</v>
      </c>
      <c r="BW229" t="s">
        <v>1570</v>
      </c>
      <c r="BX229" s="12">
        <f t="shared" si="114"/>
        <v>301614.95</v>
      </c>
      <c r="BY229" s="12">
        <f t="shared" si="115"/>
        <v>8264937.7700000005</v>
      </c>
      <c r="BZ229" s="12">
        <f t="shared" si="116"/>
        <v>5241068.91</v>
      </c>
      <c r="CA229" s="12">
        <f t="shared" si="117"/>
        <v>13807621.630000001</v>
      </c>
      <c r="CC229" s="26">
        <v>201801</v>
      </c>
      <c r="CD229" s="372">
        <v>13807621.6</v>
      </c>
      <c r="CE229" s="372">
        <v>301614.95</v>
      </c>
      <c r="CF229" s="377">
        <v>6716686.8200000003</v>
      </c>
      <c r="CG229" s="377">
        <v>1548250.95</v>
      </c>
      <c r="CH229" s="372">
        <v>2490990.23</v>
      </c>
      <c r="CI229" s="372">
        <v>1551890</v>
      </c>
      <c r="CJ229" s="372">
        <v>174575.05</v>
      </c>
      <c r="CK229" s="372">
        <v>1023613.64</v>
      </c>
      <c r="CL229">
        <f t="shared" si="118"/>
        <v>18.732759920102822</v>
      </c>
      <c r="CM229" s="26">
        <v>201801</v>
      </c>
      <c r="CN229" s="12">
        <f t="shared" si="113"/>
        <v>301614.95</v>
      </c>
      <c r="CO229" s="12">
        <f t="shared" si="119"/>
        <v>8264937.7700000005</v>
      </c>
      <c r="CP229" s="12">
        <f t="shared" si="120"/>
        <v>5241068.92</v>
      </c>
      <c r="CQ229" s="12">
        <f t="shared" si="121"/>
        <v>13807621.640000001</v>
      </c>
      <c r="CT229" s="378">
        <f t="shared" si="122"/>
        <v>100</v>
      </c>
      <c r="CU229" s="378">
        <f t="shared" si="123"/>
        <v>100</v>
      </c>
      <c r="CV229" s="378">
        <f t="shared" si="124"/>
        <v>100</v>
      </c>
      <c r="CW229" s="378">
        <f t="shared" si="125"/>
        <v>99.999999809199238</v>
      </c>
      <c r="CX229" s="378">
        <f t="shared" si="126"/>
        <v>99.999999927576226</v>
      </c>
    </row>
    <row r="230" spans="1:102">
      <c r="A230" s="26">
        <v>201808</v>
      </c>
      <c r="B230" s="26" t="s">
        <v>1522</v>
      </c>
      <c r="C230" s="26">
        <v>6918271.2300000004</v>
      </c>
      <c r="D230" s="26"/>
      <c r="E230" s="26"/>
      <c r="F230" s="26"/>
      <c r="G230" s="26"/>
      <c r="H230" s="26"/>
      <c r="J230" s="26"/>
      <c r="K230" s="26"/>
      <c r="L230" s="26"/>
      <c r="R230" s="26"/>
      <c r="AO230" s="373">
        <v>201705</v>
      </c>
      <c r="AP230" s="374" t="s">
        <v>1522</v>
      </c>
      <c r="AQ230" s="374">
        <v>6549421</v>
      </c>
      <c r="BC230" s="26"/>
      <c r="BL230" s="357">
        <v>43132</v>
      </c>
      <c r="BM230" t="s">
        <v>1570</v>
      </c>
      <c r="BN230" s="12">
        <v>316587.59999999998</v>
      </c>
      <c r="BO230" s="12">
        <v>6740647.3499999996</v>
      </c>
      <c r="BP230" s="12">
        <v>1556382.05</v>
      </c>
      <c r="BQ230" s="12">
        <v>2513026.25</v>
      </c>
      <c r="BR230" s="12">
        <v>1560531.3</v>
      </c>
      <c r="BS230" s="12">
        <v>176434.9</v>
      </c>
      <c r="BT230" s="12">
        <v>1031525.3</v>
      </c>
      <c r="BV230" s="26">
        <v>201802</v>
      </c>
      <c r="BW230" t="s">
        <v>1570</v>
      </c>
      <c r="BX230" s="12">
        <f t="shared" si="114"/>
        <v>316587.59999999998</v>
      </c>
      <c r="BY230" s="12">
        <f t="shared" si="115"/>
        <v>8297029.3999999994</v>
      </c>
      <c r="BZ230" s="12">
        <f t="shared" si="116"/>
        <v>5281517.75</v>
      </c>
      <c r="CA230" s="12">
        <f t="shared" si="117"/>
        <v>13895134.75</v>
      </c>
      <c r="CC230" s="26">
        <v>201802</v>
      </c>
      <c r="CD230" s="372">
        <v>13895134.800000001</v>
      </c>
      <c r="CE230" s="372">
        <v>316587.59999999998</v>
      </c>
      <c r="CF230" s="377">
        <v>6740647.3499999996</v>
      </c>
      <c r="CG230" s="377">
        <v>1556382.05</v>
      </c>
      <c r="CH230" s="372">
        <v>2513026.25</v>
      </c>
      <c r="CI230" s="372">
        <v>1560531.3</v>
      </c>
      <c r="CJ230" s="372">
        <v>176434.9</v>
      </c>
      <c r="CK230" s="372">
        <v>1031525.3</v>
      </c>
      <c r="CL230">
        <f t="shared" si="118"/>
        <v>18.758304628883202</v>
      </c>
      <c r="CM230" s="26">
        <v>201802</v>
      </c>
      <c r="CN230" s="12">
        <f t="shared" si="113"/>
        <v>316587.59999999998</v>
      </c>
      <c r="CO230" s="12">
        <f t="shared" si="119"/>
        <v>8297029.3999999994</v>
      </c>
      <c r="CP230" s="12">
        <f t="shared" si="120"/>
        <v>5281517.75</v>
      </c>
      <c r="CQ230" s="12">
        <f t="shared" si="121"/>
        <v>13895134.75</v>
      </c>
      <c r="CT230" s="378">
        <f t="shared" si="122"/>
        <v>100</v>
      </c>
      <c r="CU230" s="378">
        <f t="shared" si="123"/>
        <v>100</v>
      </c>
      <c r="CV230" s="378">
        <f t="shared" si="124"/>
        <v>100</v>
      </c>
      <c r="CW230" s="378">
        <f t="shared" si="125"/>
        <v>100</v>
      </c>
      <c r="CX230" s="378">
        <f t="shared" si="126"/>
        <v>100</v>
      </c>
    </row>
    <row r="231" spans="1:102">
      <c r="A231" s="26">
        <v>201809</v>
      </c>
      <c r="B231" s="26" t="s">
        <v>1522</v>
      </c>
      <c r="C231" s="26">
        <v>6970094.5499999998</v>
      </c>
      <c r="D231" s="26"/>
      <c r="E231" s="26"/>
      <c r="F231" s="26"/>
      <c r="G231" s="26"/>
      <c r="H231" s="26"/>
      <c r="J231" s="26"/>
      <c r="K231" s="26"/>
      <c r="L231" s="26"/>
      <c r="R231" s="26"/>
      <c r="AO231" s="373">
        <v>201705</v>
      </c>
      <c r="AP231" s="374" t="s">
        <v>1523</v>
      </c>
      <c r="AQ231" s="374">
        <v>1516766</v>
      </c>
      <c r="BC231" s="26"/>
      <c r="BL231" s="357">
        <v>43160</v>
      </c>
      <c r="BM231" t="s">
        <v>1570</v>
      </c>
      <c r="BN231" s="12">
        <v>349970.55</v>
      </c>
      <c r="BO231" s="12">
        <v>6772035.9000000004</v>
      </c>
      <c r="BP231" s="12">
        <v>1568022.9</v>
      </c>
      <c r="BQ231" s="12">
        <v>2537230.5</v>
      </c>
      <c r="BR231" s="12">
        <v>1581381.75</v>
      </c>
      <c r="BS231" s="12">
        <v>175719.6</v>
      </c>
      <c r="BT231" s="12">
        <v>1039187.75</v>
      </c>
      <c r="BV231" s="26">
        <v>201803</v>
      </c>
      <c r="BW231" t="s">
        <v>1570</v>
      </c>
      <c r="BX231" s="12">
        <f t="shared" si="114"/>
        <v>349970.55</v>
      </c>
      <c r="BY231" s="12">
        <f t="shared" si="115"/>
        <v>8340058.8000000007</v>
      </c>
      <c r="BZ231" s="12">
        <f t="shared" si="116"/>
        <v>5333519.5999999996</v>
      </c>
      <c r="CA231" s="12">
        <f t="shared" si="117"/>
        <v>14023548.950000001</v>
      </c>
      <c r="CC231" s="26">
        <v>201803</v>
      </c>
      <c r="CD231" s="372">
        <v>14023549</v>
      </c>
      <c r="CE231" s="372">
        <v>349970.55</v>
      </c>
      <c r="CF231" s="377">
        <v>6772035.9000000004</v>
      </c>
      <c r="CG231" s="377">
        <v>1568022.9</v>
      </c>
      <c r="CH231" s="372">
        <v>2537230.5</v>
      </c>
      <c r="CI231" s="372">
        <v>1581381.75</v>
      </c>
      <c r="CJ231" s="372">
        <v>175719.6</v>
      </c>
      <c r="CK231" s="372">
        <v>1039187.75</v>
      </c>
      <c r="CL231">
        <f t="shared" si="118"/>
        <v>18.801101258422779</v>
      </c>
      <c r="CM231" s="26">
        <v>201803</v>
      </c>
      <c r="CN231" s="12">
        <f t="shared" si="113"/>
        <v>349970.55</v>
      </c>
      <c r="CO231" s="12">
        <f t="shared" si="119"/>
        <v>8340058.8000000007</v>
      </c>
      <c r="CP231" s="12">
        <f t="shared" si="120"/>
        <v>5333519.5999999996</v>
      </c>
      <c r="CQ231" s="12">
        <f t="shared" si="121"/>
        <v>14023548.950000001</v>
      </c>
      <c r="CT231" s="378">
        <f t="shared" si="122"/>
        <v>100</v>
      </c>
      <c r="CU231" s="378">
        <f t="shared" si="123"/>
        <v>100</v>
      </c>
      <c r="CV231" s="378">
        <f t="shared" si="124"/>
        <v>100</v>
      </c>
      <c r="CW231" s="378">
        <f t="shared" si="125"/>
        <v>100</v>
      </c>
      <c r="CX231" s="378">
        <f t="shared" si="126"/>
        <v>100</v>
      </c>
    </row>
    <row r="232" spans="1:102">
      <c r="A232" s="26">
        <v>201810</v>
      </c>
      <c r="B232" s="26" t="s">
        <v>1522</v>
      </c>
      <c r="C232" s="26">
        <v>7004090.2300000004</v>
      </c>
      <c r="D232" s="26"/>
      <c r="E232" s="26"/>
      <c r="F232" s="26"/>
      <c r="G232" s="26"/>
      <c r="H232" s="26"/>
      <c r="J232" s="26"/>
      <c r="K232" s="26"/>
      <c r="L232" s="26"/>
      <c r="R232" s="26"/>
      <c r="AO232" s="373">
        <v>201705</v>
      </c>
      <c r="AP232" s="374" t="s">
        <v>1521</v>
      </c>
      <c r="AQ232" s="374">
        <v>390237</v>
      </c>
      <c r="BC232" s="26"/>
      <c r="BL232" s="357">
        <v>43191</v>
      </c>
      <c r="BM232" t="s">
        <v>1570</v>
      </c>
      <c r="BN232" s="12">
        <v>391683.71</v>
      </c>
      <c r="BO232" s="12">
        <v>6801613.1900000004</v>
      </c>
      <c r="BP232" s="12">
        <v>1580118.29</v>
      </c>
      <c r="BQ232" s="12">
        <v>2571245.5699999998</v>
      </c>
      <c r="BR232" s="12">
        <v>1602436.67</v>
      </c>
      <c r="BS232" s="12">
        <v>173237.62</v>
      </c>
      <c r="BT232" s="12">
        <v>1042503.29</v>
      </c>
      <c r="BV232" s="26">
        <v>201804</v>
      </c>
      <c r="BW232" t="s">
        <v>1570</v>
      </c>
      <c r="BX232" s="12">
        <f t="shared" si="114"/>
        <v>391683.71</v>
      </c>
      <c r="BY232" s="12">
        <f t="shared" si="115"/>
        <v>8381731.4800000004</v>
      </c>
      <c r="BZ232" s="12">
        <f t="shared" si="116"/>
        <v>5389423.1499999994</v>
      </c>
      <c r="CA232" s="12">
        <f t="shared" si="117"/>
        <v>14162838.34</v>
      </c>
      <c r="CC232" s="26">
        <v>201804</v>
      </c>
      <c r="CD232" s="372">
        <v>14162838.300000001</v>
      </c>
      <c r="CE232" s="372">
        <v>391683.71</v>
      </c>
      <c r="CF232" s="377">
        <v>6801613.1900000004</v>
      </c>
      <c r="CG232" s="377">
        <v>1580118.29</v>
      </c>
      <c r="CH232" s="372">
        <v>2571245.5699999998</v>
      </c>
      <c r="CI232" s="372">
        <v>1602436.67</v>
      </c>
      <c r="CJ232" s="372">
        <v>173237.62</v>
      </c>
      <c r="CK232" s="372">
        <v>1042503.29</v>
      </c>
      <c r="CL232">
        <f t="shared" si="118"/>
        <v>18.851931653625343</v>
      </c>
      <c r="CM232" s="26">
        <v>201804</v>
      </c>
      <c r="CN232" s="12">
        <f t="shared" si="113"/>
        <v>391683.71</v>
      </c>
      <c r="CO232" s="12">
        <f t="shared" si="119"/>
        <v>8381731.4800000004</v>
      </c>
      <c r="CP232" s="12">
        <f t="shared" si="120"/>
        <v>5389423.1499999994</v>
      </c>
      <c r="CQ232" s="12">
        <f t="shared" si="121"/>
        <v>14162838.34</v>
      </c>
      <c r="CT232" s="378">
        <f t="shared" si="122"/>
        <v>100</v>
      </c>
      <c r="CU232" s="378">
        <f t="shared" si="123"/>
        <v>100</v>
      </c>
      <c r="CV232" s="378">
        <f t="shared" si="124"/>
        <v>100</v>
      </c>
      <c r="CW232" s="378">
        <f t="shared" si="125"/>
        <v>100</v>
      </c>
      <c r="CX232" s="378">
        <f t="shared" si="126"/>
        <v>100</v>
      </c>
    </row>
    <row r="233" spans="1:102">
      <c r="A233" s="26">
        <v>201811</v>
      </c>
      <c r="B233" s="26" t="s">
        <v>1522</v>
      </c>
      <c r="C233" s="26">
        <v>7032124.6200000001</v>
      </c>
      <c r="D233" s="26"/>
      <c r="E233" s="26"/>
      <c r="F233" s="26"/>
      <c r="G233" s="26"/>
      <c r="H233" s="26"/>
      <c r="J233" s="26"/>
      <c r="K233" s="26"/>
      <c r="L233" s="26"/>
      <c r="R233" s="26"/>
      <c r="AO233" s="373">
        <v>201705</v>
      </c>
      <c r="AP233" s="374" t="s">
        <v>1524</v>
      </c>
      <c r="AQ233" s="374">
        <v>2484160</v>
      </c>
      <c r="BC233" s="26"/>
      <c r="BL233" s="357">
        <v>43221</v>
      </c>
      <c r="BM233" t="s">
        <v>1570</v>
      </c>
      <c r="BN233" s="12">
        <v>425467.82</v>
      </c>
      <c r="BO233" s="12">
        <v>6835683.4500000002</v>
      </c>
      <c r="BP233" s="12">
        <v>1590362.59</v>
      </c>
      <c r="BQ233" s="12">
        <v>2651555.63</v>
      </c>
      <c r="BR233" s="12">
        <v>1638903.27</v>
      </c>
      <c r="BS233" s="12">
        <v>171037.91</v>
      </c>
      <c r="BT233" s="12">
        <v>1044681.14</v>
      </c>
      <c r="BV233" s="26">
        <v>201805</v>
      </c>
      <c r="BW233" t="s">
        <v>1570</v>
      </c>
      <c r="BX233" s="12">
        <f t="shared" si="114"/>
        <v>425467.82</v>
      </c>
      <c r="BY233" s="12">
        <f t="shared" si="115"/>
        <v>8426046.040000001</v>
      </c>
      <c r="BZ233" s="12">
        <f t="shared" si="116"/>
        <v>5506177.9500000002</v>
      </c>
      <c r="CA233" s="12">
        <f t="shared" si="117"/>
        <v>14357691.810000002</v>
      </c>
      <c r="CC233" s="26">
        <v>201805</v>
      </c>
      <c r="CD233" s="372">
        <v>14357691.800000001</v>
      </c>
      <c r="CE233" s="372">
        <v>425467.82</v>
      </c>
      <c r="CF233" s="377">
        <v>6835683.4500000002</v>
      </c>
      <c r="CG233" s="377">
        <v>1590362.59</v>
      </c>
      <c r="CH233" s="372">
        <v>2651555.64</v>
      </c>
      <c r="CI233" s="372">
        <v>1638903.27</v>
      </c>
      <c r="CJ233" s="372">
        <v>171037.91</v>
      </c>
      <c r="CK233" s="372">
        <v>1044681.14</v>
      </c>
      <c r="CL233">
        <f t="shared" si="118"/>
        <v>18.874363876606587</v>
      </c>
      <c r="CM233" s="26">
        <v>201805</v>
      </c>
      <c r="CN233" s="12">
        <f t="shared" si="113"/>
        <v>425467.82</v>
      </c>
      <c r="CO233" s="12">
        <f t="shared" si="119"/>
        <v>8426046.040000001</v>
      </c>
      <c r="CP233" s="12">
        <f t="shared" si="120"/>
        <v>5506177.96</v>
      </c>
      <c r="CQ233" s="12">
        <f t="shared" si="121"/>
        <v>14357691.82</v>
      </c>
      <c r="CT233" s="378">
        <f t="shared" si="122"/>
        <v>100</v>
      </c>
      <c r="CU233" s="378">
        <f t="shared" si="123"/>
        <v>100</v>
      </c>
      <c r="CV233" s="378">
        <f t="shared" si="124"/>
        <v>100</v>
      </c>
      <c r="CW233" s="378">
        <f t="shared" si="125"/>
        <v>99.999999818385817</v>
      </c>
      <c r="CX233" s="378">
        <f t="shared" si="126"/>
        <v>99.999999930350938</v>
      </c>
    </row>
    <row r="234" spans="1:102">
      <c r="A234" s="26">
        <v>201812</v>
      </c>
      <c r="B234" s="26" t="s">
        <v>1522</v>
      </c>
      <c r="C234" s="26">
        <v>7054728.9400000004</v>
      </c>
      <c r="D234" s="26"/>
      <c r="E234" s="26"/>
      <c r="F234" s="26"/>
      <c r="G234" s="26"/>
      <c r="H234" s="26"/>
      <c r="J234" s="26"/>
      <c r="K234" s="26"/>
      <c r="L234" s="26"/>
      <c r="R234" s="26"/>
      <c r="AO234" s="373">
        <v>201705</v>
      </c>
      <c r="AP234" s="374" t="s">
        <v>1525</v>
      </c>
      <c r="AQ234" s="374">
        <v>1576592</v>
      </c>
      <c r="BC234" s="26"/>
      <c r="BL234" s="357">
        <v>43252</v>
      </c>
      <c r="BM234" t="s">
        <v>1570</v>
      </c>
      <c r="BN234" s="12">
        <v>391894.05</v>
      </c>
      <c r="BO234" s="12">
        <v>6872808.3799999999</v>
      </c>
      <c r="BP234" s="12">
        <v>1592324.52</v>
      </c>
      <c r="BQ234" s="12">
        <v>2774310.52</v>
      </c>
      <c r="BR234" s="12">
        <v>1612622.24</v>
      </c>
      <c r="BS234" s="12">
        <v>167221.48000000001</v>
      </c>
      <c r="BT234" s="12">
        <v>1046480.52</v>
      </c>
      <c r="BV234" s="26">
        <v>201806</v>
      </c>
      <c r="BW234" t="s">
        <v>1570</v>
      </c>
      <c r="BX234" s="12">
        <f t="shared" si="114"/>
        <v>391894.05</v>
      </c>
      <c r="BY234" s="12">
        <f t="shared" si="115"/>
        <v>8465132.9000000004</v>
      </c>
      <c r="BZ234" s="12">
        <f t="shared" si="116"/>
        <v>5600634.7599999998</v>
      </c>
      <c r="CA234" s="12">
        <f t="shared" si="117"/>
        <v>14457661.710000001</v>
      </c>
      <c r="CC234" s="26">
        <v>201806</v>
      </c>
      <c r="CD234" s="372">
        <v>14457661.699999999</v>
      </c>
      <c r="CE234" s="372">
        <v>391894.05</v>
      </c>
      <c r="CF234" s="377">
        <v>6872808.3799999999</v>
      </c>
      <c r="CG234" s="377">
        <v>1592324.52</v>
      </c>
      <c r="CH234" s="372">
        <v>2774310.52</v>
      </c>
      <c r="CI234" s="372">
        <v>1612622.24</v>
      </c>
      <c r="CJ234" s="372">
        <v>167221.48000000001</v>
      </c>
      <c r="CK234" s="372">
        <v>1046480.52</v>
      </c>
      <c r="CL234">
        <f t="shared" si="118"/>
        <v>18.810390088500558</v>
      </c>
      <c r="CM234" s="26">
        <v>201806</v>
      </c>
      <c r="CN234" s="12">
        <f t="shared" si="113"/>
        <v>391894.05</v>
      </c>
      <c r="CO234" s="12">
        <f t="shared" si="119"/>
        <v>8465132.9000000004</v>
      </c>
      <c r="CP234" s="12">
        <f t="shared" si="120"/>
        <v>5600634.7599999998</v>
      </c>
      <c r="CQ234" s="12">
        <f t="shared" si="121"/>
        <v>14457661.710000001</v>
      </c>
      <c r="CT234" s="378">
        <f t="shared" si="122"/>
        <v>100</v>
      </c>
      <c r="CU234" s="378">
        <f t="shared" si="123"/>
        <v>100</v>
      </c>
      <c r="CV234" s="378">
        <f t="shared" si="124"/>
        <v>100</v>
      </c>
      <c r="CW234" s="378">
        <f t="shared" si="125"/>
        <v>100</v>
      </c>
      <c r="CX234" s="378">
        <f t="shared" si="126"/>
        <v>100</v>
      </c>
    </row>
    <row r="235" spans="1:102">
      <c r="A235" s="26">
        <v>201901</v>
      </c>
      <c r="B235" s="26" t="s">
        <v>1522</v>
      </c>
      <c r="C235" s="26">
        <v>7068050.5499999998</v>
      </c>
      <c r="D235" s="26"/>
      <c r="E235" s="26"/>
      <c r="F235" s="26"/>
      <c r="G235" s="26"/>
      <c r="H235" s="26"/>
      <c r="J235" s="26"/>
      <c r="K235" s="26"/>
      <c r="L235" s="26"/>
      <c r="R235" s="26"/>
      <c r="AO235" s="373">
        <v>201705</v>
      </c>
      <c r="AP235" s="374" t="s">
        <v>1566</v>
      </c>
      <c r="AQ235" s="374">
        <v>181963</v>
      </c>
      <c r="BC235" s="26"/>
      <c r="BL235" s="357">
        <v>43282</v>
      </c>
      <c r="BM235" t="s">
        <v>1570</v>
      </c>
      <c r="BN235" s="12">
        <v>284587.05</v>
      </c>
      <c r="BO235" s="12">
        <v>6903169.7300000004</v>
      </c>
      <c r="BP235" s="12">
        <v>1579935.32</v>
      </c>
      <c r="BQ235" s="12">
        <v>2958080.5</v>
      </c>
      <c r="BR235" s="12">
        <v>1616589.73</v>
      </c>
      <c r="BS235" s="12">
        <v>166735.64000000001</v>
      </c>
      <c r="BT235" s="12">
        <v>1037873.27</v>
      </c>
      <c r="BV235" s="26">
        <v>201807</v>
      </c>
      <c r="BW235" t="s">
        <v>1570</v>
      </c>
      <c r="BX235" s="12">
        <f t="shared" si="114"/>
        <v>284587.05</v>
      </c>
      <c r="BY235" s="12">
        <f t="shared" si="115"/>
        <v>8483105.0500000007</v>
      </c>
      <c r="BZ235" s="12">
        <f t="shared" si="116"/>
        <v>5779279.1400000006</v>
      </c>
      <c r="CA235" s="12">
        <f t="shared" si="117"/>
        <v>14546971.240000002</v>
      </c>
      <c r="CC235" s="26">
        <v>201807</v>
      </c>
      <c r="CD235" s="372">
        <v>14546971.199999999</v>
      </c>
      <c r="CE235" s="372">
        <v>284587.05</v>
      </c>
      <c r="CF235" s="377">
        <v>6903169.7300000004</v>
      </c>
      <c r="CG235" s="377">
        <v>1579935.32</v>
      </c>
      <c r="CH235" s="372">
        <v>2958080.5</v>
      </c>
      <c r="CI235" s="372">
        <v>1616589.73</v>
      </c>
      <c r="CJ235" s="372">
        <v>166735.64000000001</v>
      </c>
      <c r="CK235" s="372">
        <v>1037873.27</v>
      </c>
      <c r="CL235">
        <f t="shared" si="118"/>
        <v>18.624493162441741</v>
      </c>
      <c r="CM235" s="26">
        <v>201807</v>
      </c>
      <c r="CN235" s="12">
        <f t="shared" si="113"/>
        <v>284587.05</v>
      </c>
      <c r="CO235" s="12">
        <f t="shared" si="119"/>
        <v>8483105.0500000007</v>
      </c>
      <c r="CP235" s="12">
        <f t="shared" si="120"/>
        <v>5779279.1400000006</v>
      </c>
      <c r="CQ235" s="12">
        <f t="shared" si="121"/>
        <v>14546971.240000002</v>
      </c>
      <c r="CT235" s="378">
        <f t="shared" si="122"/>
        <v>100</v>
      </c>
      <c r="CU235" s="378">
        <f t="shared" si="123"/>
        <v>100</v>
      </c>
      <c r="CV235" s="378">
        <f t="shared" si="124"/>
        <v>100</v>
      </c>
      <c r="CW235" s="378">
        <f t="shared" si="125"/>
        <v>100</v>
      </c>
      <c r="CX235" s="378">
        <f t="shared" si="126"/>
        <v>100</v>
      </c>
    </row>
    <row r="236" spans="1:102">
      <c r="A236" s="26">
        <v>201902</v>
      </c>
      <c r="B236" s="26" t="s">
        <v>1522</v>
      </c>
      <c r="C236" s="26">
        <v>7087185.5</v>
      </c>
      <c r="D236" s="26"/>
      <c r="E236" s="26"/>
      <c r="F236" s="26"/>
      <c r="G236" s="26"/>
      <c r="H236" s="26"/>
      <c r="J236" s="26"/>
      <c r="K236" s="26"/>
      <c r="L236" s="26"/>
      <c r="R236" s="26"/>
      <c r="AO236" s="373">
        <v>201705</v>
      </c>
      <c r="AP236" s="374" t="s">
        <v>1567</v>
      </c>
      <c r="AQ236" s="374">
        <v>1024513</v>
      </c>
      <c r="BC236" s="26"/>
      <c r="BL236" s="357">
        <v>43313</v>
      </c>
      <c r="BM236" t="s">
        <v>1570</v>
      </c>
      <c r="BN236" s="12">
        <v>266979.09000000003</v>
      </c>
      <c r="BO236" s="12">
        <v>6918271.2300000004</v>
      </c>
      <c r="BP236" s="12">
        <v>1576633.36</v>
      </c>
      <c r="BQ236" s="12">
        <v>2914612.77</v>
      </c>
      <c r="BR236" s="12">
        <v>1535564.86</v>
      </c>
      <c r="BS236" s="12">
        <v>163836.85999999999</v>
      </c>
      <c r="BT236" s="12">
        <v>1016436.14</v>
      </c>
      <c r="BV236" s="26">
        <v>201808</v>
      </c>
      <c r="BW236" t="s">
        <v>1570</v>
      </c>
      <c r="BX236" s="12">
        <f t="shared" si="114"/>
        <v>266979.09000000003</v>
      </c>
      <c r="BY236" s="12">
        <f t="shared" si="115"/>
        <v>8494904.5899999999</v>
      </c>
      <c r="BZ236" s="12">
        <f t="shared" si="116"/>
        <v>5630450.6299999999</v>
      </c>
      <c r="CA236" s="12">
        <f t="shared" si="117"/>
        <v>14392334.309999999</v>
      </c>
      <c r="CC236" s="26">
        <v>201808</v>
      </c>
      <c r="CD236" s="372">
        <v>14392334.300000001</v>
      </c>
      <c r="CE236" s="372">
        <v>266979.09000000003</v>
      </c>
      <c r="CF236" s="377">
        <v>6918271.2300000004</v>
      </c>
      <c r="CG236" s="377">
        <v>1576633.36</v>
      </c>
      <c r="CH236" s="372">
        <v>2914612.77</v>
      </c>
      <c r="CI236" s="372">
        <v>1535564.86</v>
      </c>
      <c r="CJ236" s="372">
        <v>163836.85999999999</v>
      </c>
      <c r="CK236" s="372">
        <v>1016436.14</v>
      </c>
      <c r="CL236">
        <f t="shared" si="118"/>
        <v>18.559753594595701</v>
      </c>
      <c r="CM236" s="26">
        <v>201808</v>
      </c>
      <c r="CN236" s="12">
        <f t="shared" si="113"/>
        <v>266979.09000000003</v>
      </c>
      <c r="CO236" s="12">
        <f t="shared" si="119"/>
        <v>8494904.5899999999</v>
      </c>
      <c r="CP236" s="12">
        <f t="shared" si="120"/>
        <v>5630450.6299999999</v>
      </c>
      <c r="CQ236" s="12">
        <f t="shared" si="121"/>
        <v>14392334.309999999</v>
      </c>
      <c r="CT236" s="378">
        <f t="shared" si="122"/>
        <v>100</v>
      </c>
      <c r="CU236" s="378">
        <f t="shared" si="123"/>
        <v>100</v>
      </c>
      <c r="CV236" s="378">
        <f t="shared" si="124"/>
        <v>100</v>
      </c>
      <c r="CW236" s="378">
        <f t="shared" si="125"/>
        <v>100</v>
      </c>
      <c r="CX236" s="378">
        <f t="shared" si="126"/>
        <v>100</v>
      </c>
    </row>
    <row r="237" spans="1:102">
      <c r="A237" s="26">
        <v>201903</v>
      </c>
      <c r="B237" s="26" t="s">
        <v>1522</v>
      </c>
      <c r="C237" s="26">
        <v>7113363.4299999997</v>
      </c>
      <c r="D237" s="26"/>
      <c r="E237" s="26"/>
      <c r="F237" s="26"/>
      <c r="G237" s="26"/>
      <c r="H237" s="26"/>
      <c r="J237" s="26"/>
      <c r="K237" s="26"/>
      <c r="L237" s="26"/>
      <c r="R237" s="26"/>
      <c r="AO237" s="373">
        <v>201706</v>
      </c>
      <c r="AP237" s="374" t="s">
        <v>1520</v>
      </c>
      <c r="AQ237" s="374">
        <v>13718561</v>
      </c>
      <c r="BC237" s="26"/>
      <c r="BL237" s="357">
        <v>43344</v>
      </c>
      <c r="BM237" t="s">
        <v>1570</v>
      </c>
      <c r="BN237" s="12">
        <v>376571.25</v>
      </c>
      <c r="BO237" s="12">
        <v>6970094.5499999998</v>
      </c>
      <c r="BP237" s="12">
        <v>1607896.55</v>
      </c>
      <c r="BQ237" s="12">
        <v>2782783.9</v>
      </c>
      <c r="BR237" s="12">
        <v>1482126.05</v>
      </c>
      <c r="BS237" s="12">
        <v>162595.54999999999</v>
      </c>
      <c r="BT237" s="12">
        <v>1013469.1</v>
      </c>
      <c r="BV237" s="26">
        <v>201809</v>
      </c>
      <c r="BW237" t="s">
        <v>1570</v>
      </c>
      <c r="BX237" s="12">
        <f t="shared" si="114"/>
        <v>376571.25</v>
      </c>
      <c r="BY237" s="12">
        <f t="shared" si="115"/>
        <v>8577991.0999999996</v>
      </c>
      <c r="BZ237" s="12">
        <f t="shared" si="116"/>
        <v>5440974.5999999996</v>
      </c>
      <c r="CA237" s="12">
        <f t="shared" si="117"/>
        <v>14395536.949999999</v>
      </c>
      <c r="CC237" s="26">
        <v>201809</v>
      </c>
      <c r="CD237" s="372">
        <v>14395537</v>
      </c>
      <c r="CE237" s="372">
        <v>376571.25</v>
      </c>
      <c r="CF237" s="377">
        <v>6970094.5499999998</v>
      </c>
      <c r="CG237" s="377">
        <v>1607896.55</v>
      </c>
      <c r="CH237" s="372">
        <v>2782783.9</v>
      </c>
      <c r="CI237" s="372">
        <v>1482126.05</v>
      </c>
      <c r="CJ237" s="372">
        <v>162595.54999999999</v>
      </c>
      <c r="CK237" s="372">
        <v>1013469.1</v>
      </c>
      <c r="CL237">
        <f t="shared" si="118"/>
        <v>18.744441807592924</v>
      </c>
      <c r="CM237" s="26">
        <v>201809</v>
      </c>
      <c r="CN237" s="12">
        <f t="shared" si="113"/>
        <v>376571.25</v>
      </c>
      <c r="CO237" s="12">
        <f t="shared" si="119"/>
        <v>8577991.0999999996</v>
      </c>
      <c r="CP237" s="12">
        <f t="shared" si="120"/>
        <v>5440974.5999999996</v>
      </c>
      <c r="CQ237" s="12">
        <f t="shared" si="121"/>
        <v>14395536.949999999</v>
      </c>
      <c r="CT237" s="378">
        <f t="shared" si="122"/>
        <v>100</v>
      </c>
      <c r="CU237" s="378">
        <f t="shared" si="123"/>
        <v>100</v>
      </c>
      <c r="CV237" s="378">
        <f t="shared" si="124"/>
        <v>100</v>
      </c>
      <c r="CW237" s="378">
        <f t="shared" si="125"/>
        <v>100</v>
      </c>
      <c r="CX237" s="378">
        <f t="shared" si="126"/>
        <v>100</v>
      </c>
    </row>
    <row r="238" spans="1:102">
      <c r="A238" s="26">
        <v>201904</v>
      </c>
      <c r="B238" s="26" t="s">
        <v>1522</v>
      </c>
      <c r="C238" s="26">
        <v>7137848.6500000004</v>
      </c>
      <c r="D238" s="26"/>
      <c r="E238" s="26"/>
      <c r="F238" s="26"/>
      <c r="G238" s="26"/>
      <c r="H238" s="26"/>
      <c r="J238" s="26"/>
      <c r="K238" s="26"/>
      <c r="L238" s="26"/>
      <c r="R238" s="26"/>
      <c r="AO238" s="373">
        <v>201706</v>
      </c>
      <c r="AP238" s="374" t="s">
        <v>1522</v>
      </c>
      <c r="AQ238" s="374">
        <v>6567225</v>
      </c>
      <c r="BC238" s="26"/>
      <c r="BL238" s="357">
        <v>43374</v>
      </c>
      <c r="BM238" t="s">
        <v>1570</v>
      </c>
      <c r="BN238" s="12">
        <v>423333.64</v>
      </c>
      <c r="BO238" s="12">
        <v>7004090.2300000004</v>
      </c>
      <c r="BP238" s="12">
        <v>1631185.64</v>
      </c>
      <c r="BQ238" s="12">
        <v>2677161</v>
      </c>
      <c r="BR238" s="12">
        <v>1546672.91</v>
      </c>
      <c r="BS238" s="12">
        <v>162112.26999999999</v>
      </c>
      <c r="BT238" s="12">
        <v>1047728.14</v>
      </c>
      <c r="BV238" s="26">
        <v>201810</v>
      </c>
      <c r="BW238" t="s">
        <v>1570</v>
      </c>
      <c r="BX238" s="12">
        <f t="shared" si="114"/>
        <v>423333.64</v>
      </c>
      <c r="BY238" s="12">
        <f t="shared" si="115"/>
        <v>8635275.870000001</v>
      </c>
      <c r="BZ238" s="12">
        <f t="shared" si="116"/>
        <v>5433674.3199999994</v>
      </c>
      <c r="CA238" s="12">
        <f t="shared" si="117"/>
        <v>14492283.830000002</v>
      </c>
      <c r="CC238" s="26">
        <v>201810</v>
      </c>
      <c r="CD238" s="372">
        <v>14492283.800000001</v>
      </c>
      <c r="CE238" s="372">
        <v>423333.64</v>
      </c>
      <c r="CF238" s="377">
        <v>7004090.2300000004</v>
      </c>
      <c r="CG238" s="377">
        <v>1631185.64</v>
      </c>
      <c r="CH238" s="372">
        <v>2677161</v>
      </c>
      <c r="CI238" s="372">
        <v>1546672.91</v>
      </c>
      <c r="CJ238" s="372">
        <v>162112.26999999999</v>
      </c>
      <c r="CK238" s="372">
        <v>1047728.14</v>
      </c>
      <c r="CL238">
        <f t="shared" si="118"/>
        <v>18.889791878762523</v>
      </c>
      <c r="CM238" s="26">
        <v>201810</v>
      </c>
      <c r="CN238" s="12">
        <f t="shared" si="113"/>
        <v>423333.64</v>
      </c>
      <c r="CO238" s="12">
        <f t="shared" si="119"/>
        <v>8635275.870000001</v>
      </c>
      <c r="CP238" s="12">
        <f t="shared" si="120"/>
        <v>5433674.3199999994</v>
      </c>
      <c r="CQ238" s="12">
        <f t="shared" si="121"/>
        <v>14492283.830000002</v>
      </c>
      <c r="CT238" s="378">
        <f t="shared" si="122"/>
        <v>100</v>
      </c>
      <c r="CU238" s="378">
        <f t="shared" si="123"/>
        <v>100</v>
      </c>
      <c r="CV238" s="378">
        <f t="shared" si="124"/>
        <v>100</v>
      </c>
      <c r="CW238" s="378">
        <f t="shared" si="125"/>
        <v>100</v>
      </c>
      <c r="CX238" s="378">
        <f t="shared" si="126"/>
        <v>100</v>
      </c>
    </row>
    <row r="239" spans="1:102">
      <c r="A239" s="26">
        <v>201905</v>
      </c>
      <c r="B239" s="26" t="s">
        <v>1522</v>
      </c>
      <c r="C239" s="26">
        <v>7159809.5899999999</v>
      </c>
      <c r="D239" s="26"/>
      <c r="E239" s="26"/>
      <c r="F239" s="26"/>
      <c r="G239" s="26"/>
      <c r="H239" s="26"/>
      <c r="J239" s="26"/>
      <c r="K239" s="26"/>
      <c r="L239" s="26"/>
      <c r="R239" s="26"/>
      <c r="AO239" s="373">
        <v>201706</v>
      </c>
      <c r="AP239" s="374" t="s">
        <v>1523</v>
      </c>
      <c r="AQ239" s="374">
        <v>1506117</v>
      </c>
      <c r="BC239" s="26"/>
      <c r="BL239" s="357">
        <v>43405</v>
      </c>
      <c r="BM239" t="s">
        <v>1570</v>
      </c>
      <c r="BN239" s="12">
        <v>360484.43</v>
      </c>
      <c r="BO239" s="12">
        <v>7032124.6200000001</v>
      </c>
      <c r="BP239" s="12">
        <v>1644002.67</v>
      </c>
      <c r="BQ239" s="12">
        <v>2631111.52</v>
      </c>
      <c r="BR239" s="12">
        <v>1564787.95</v>
      </c>
      <c r="BS239" s="12">
        <v>165929.14000000001</v>
      </c>
      <c r="BT239" s="12">
        <v>1056257</v>
      </c>
      <c r="BV239" s="26">
        <v>201811</v>
      </c>
      <c r="BW239" t="s">
        <v>1570</v>
      </c>
      <c r="BX239" s="12">
        <f t="shared" si="114"/>
        <v>360484.43</v>
      </c>
      <c r="BY239" s="12">
        <f t="shared" si="115"/>
        <v>8676127.2899999991</v>
      </c>
      <c r="BZ239" s="12">
        <f t="shared" si="116"/>
        <v>5418085.6099999994</v>
      </c>
      <c r="CA239" s="12">
        <f t="shared" si="117"/>
        <v>14454697.329999998</v>
      </c>
      <c r="CC239" s="26">
        <v>201811</v>
      </c>
      <c r="CD239" s="372">
        <v>14454697.300000001</v>
      </c>
      <c r="CE239" s="372">
        <v>360484.43</v>
      </c>
      <c r="CF239" s="377">
        <v>7032124.6200000001</v>
      </c>
      <c r="CG239" s="377">
        <v>1644002.67</v>
      </c>
      <c r="CH239" s="372">
        <v>2631111.52</v>
      </c>
      <c r="CI239" s="372">
        <v>1564787.95</v>
      </c>
      <c r="CJ239" s="372">
        <v>165929.14000000001</v>
      </c>
      <c r="CK239" s="372">
        <v>1056257</v>
      </c>
      <c r="CL239">
        <f t="shared" si="118"/>
        <v>18.948577113372437</v>
      </c>
      <c r="CM239" s="26">
        <v>201811</v>
      </c>
      <c r="CN239" s="12">
        <f t="shared" si="113"/>
        <v>360484.43</v>
      </c>
      <c r="CO239" s="12">
        <f t="shared" si="119"/>
        <v>8676127.2899999991</v>
      </c>
      <c r="CP239" s="12">
        <f t="shared" si="120"/>
        <v>5418085.6099999994</v>
      </c>
      <c r="CQ239" s="12">
        <f t="shared" si="121"/>
        <v>14454697.329999998</v>
      </c>
      <c r="CT239" s="378">
        <f t="shared" si="122"/>
        <v>100</v>
      </c>
      <c r="CU239" s="378">
        <f t="shared" si="123"/>
        <v>100</v>
      </c>
      <c r="CV239" s="378">
        <f t="shared" si="124"/>
        <v>100</v>
      </c>
      <c r="CW239" s="378">
        <f t="shared" si="125"/>
        <v>100</v>
      </c>
      <c r="CX239" s="378">
        <f t="shared" si="126"/>
        <v>100</v>
      </c>
    </row>
    <row r="240" spans="1:102">
      <c r="A240" s="26">
        <v>201906</v>
      </c>
      <c r="B240" s="26" t="s">
        <v>1522</v>
      </c>
      <c r="C240" s="26">
        <v>7191801</v>
      </c>
      <c r="D240" s="26"/>
      <c r="E240" s="26"/>
      <c r="F240" s="26"/>
      <c r="G240" s="26"/>
      <c r="H240" s="26"/>
      <c r="J240" s="26"/>
      <c r="K240" s="26"/>
      <c r="L240" s="26"/>
      <c r="R240" s="26"/>
      <c r="AO240" s="373">
        <v>201706</v>
      </c>
      <c r="AP240" s="374" t="s">
        <v>1521</v>
      </c>
      <c r="AQ240" s="374">
        <v>272056</v>
      </c>
      <c r="BC240" s="26"/>
      <c r="BL240" s="357">
        <v>43435</v>
      </c>
      <c r="BM240" t="s">
        <v>1570</v>
      </c>
      <c r="BN240" s="12">
        <v>337688.47</v>
      </c>
      <c r="BO240" s="12">
        <v>7054728.9500000002</v>
      </c>
      <c r="BP240" s="12">
        <v>1651248.12</v>
      </c>
      <c r="BQ240" s="12">
        <v>2618178.58</v>
      </c>
      <c r="BR240" s="12">
        <v>1596352.35</v>
      </c>
      <c r="BS240" s="12">
        <v>165809</v>
      </c>
      <c r="BT240" s="12">
        <v>1058961.94</v>
      </c>
      <c r="BV240" s="26">
        <v>201812</v>
      </c>
      <c r="BW240" t="s">
        <v>1570</v>
      </c>
      <c r="BX240" s="12">
        <f t="shared" si="114"/>
        <v>337688.47</v>
      </c>
      <c r="BY240" s="12">
        <f t="shared" si="115"/>
        <v>8705977.0700000003</v>
      </c>
      <c r="BZ240" s="12">
        <f t="shared" si="116"/>
        <v>5439301.8699999992</v>
      </c>
      <c r="CA240" s="12">
        <f t="shared" si="117"/>
        <v>14482967.41</v>
      </c>
      <c r="CC240" s="26">
        <v>201812</v>
      </c>
      <c r="CD240" s="372">
        <v>14482967.4</v>
      </c>
      <c r="CE240" s="372">
        <v>337688.47</v>
      </c>
      <c r="CF240" s="377">
        <v>7054728.9400000004</v>
      </c>
      <c r="CG240" s="377">
        <v>1651248.12</v>
      </c>
      <c r="CH240" s="372">
        <v>2618178.59</v>
      </c>
      <c r="CI240" s="372">
        <v>1596352.35</v>
      </c>
      <c r="CJ240" s="372">
        <v>165809</v>
      </c>
      <c r="CK240" s="372">
        <v>1058961.94</v>
      </c>
      <c r="CL240">
        <f t="shared" si="118"/>
        <v>18.966832885268364</v>
      </c>
      <c r="CM240" s="26">
        <v>201812</v>
      </c>
      <c r="CN240" s="12">
        <f t="shared" si="113"/>
        <v>337688.47</v>
      </c>
      <c r="CO240" s="12">
        <f t="shared" si="119"/>
        <v>8705977.0600000005</v>
      </c>
      <c r="CP240" s="12">
        <f t="shared" si="120"/>
        <v>5439301.879999999</v>
      </c>
      <c r="CQ240" s="12">
        <f t="shared" si="121"/>
        <v>14482967.41</v>
      </c>
      <c r="CT240" s="378">
        <f t="shared" si="122"/>
        <v>100</v>
      </c>
      <c r="CU240" s="378">
        <f t="shared" si="123"/>
        <v>100.00000011486361</v>
      </c>
      <c r="CV240" s="378">
        <f t="shared" si="124"/>
        <v>100.00000011057463</v>
      </c>
      <c r="CW240" s="378">
        <f t="shared" si="125"/>
        <v>99.999999816152879</v>
      </c>
      <c r="CX240" s="378">
        <f t="shared" si="126"/>
        <v>100</v>
      </c>
    </row>
    <row r="241" spans="1:102">
      <c r="A241" s="26">
        <v>201907</v>
      </c>
      <c r="B241" s="26" t="s">
        <v>1522</v>
      </c>
      <c r="C241" s="26">
        <v>7214329.04</v>
      </c>
      <c r="D241" s="26"/>
      <c r="E241" s="26"/>
      <c r="F241" s="26"/>
      <c r="G241" s="26"/>
      <c r="H241" s="26"/>
      <c r="J241" s="26"/>
      <c r="K241" s="26"/>
      <c r="L241" s="26"/>
      <c r="R241" s="26"/>
      <c r="AO241" s="373">
        <v>201706</v>
      </c>
      <c r="AP241" s="374" t="s">
        <v>1524</v>
      </c>
      <c r="AQ241" s="374">
        <v>2642621</v>
      </c>
      <c r="BC241" s="26"/>
      <c r="BL241" s="357">
        <v>43466</v>
      </c>
      <c r="BM241" t="s">
        <v>1570</v>
      </c>
      <c r="BN241" s="12">
        <v>324943.35999999999</v>
      </c>
      <c r="BO241" s="12">
        <v>7068050.5499999998</v>
      </c>
      <c r="BP241" s="12">
        <v>1651485.86</v>
      </c>
      <c r="BQ241" s="12">
        <v>2530463.13</v>
      </c>
      <c r="BR241" s="12">
        <v>1515001.41</v>
      </c>
      <c r="BS241" s="12">
        <v>161648.76999999999</v>
      </c>
      <c r="BT241" s="12">
        <v>1050551.68</v>
      </c>
      <c r="BV241" s="26">
        <v>201901</v>
      </c>
      <c r="BW241" t="s">
        <v>1570</v>
      </c>
      <c r="BX241" s="12">
        <f t="shared" si="114"/>
        <v>324943.35999999999</v>
      </c>
      <c r="BY241" s="12">
        <f t="shared" si="115"/>
        <v>8719536.4100000001</v>
      </c>
      <c r="BZ241" s="12">
        <f t="shared" si="116"/>
        <v>5257664.9899999993</v>
      </c>
      <c r="CA241" s="12">
        <f t="shared" si="117"/>
        <v>14302144.759999998</v>
      </c>
      <c r="CC241" s="26">
        <v>201901</v>
      </c>
      <c r="CD241" s="372">
        <v>14302144.800000001</v>
      </c>
      <c r="CE241" s="372">
        <v>324943.35999999999</v>
      </c>
      <c r="CF241" s="377">
        <v>7068050.5499999998</v>
      </c>
      <c r="CG241" s="377">
        <v>1651485.86</v>
      </c>
      <c r="CH241" s="372">
        <v>2530463.14</v>
      </c>
      <c r="CI241" s="372">
        <v>1515001.41</v>
      </c>
      <c r="CJ241" s="372">
        <v>161648.76999999999</v>
      </c>
      <c r="CK241" s="372">
        <v>1050551.68</v>
      </c>
      <c r="CL241">
        <f t="shared" si="118"/>
        <v>18.940064956962548</v>
      </c>
      <c r="CM241" s="26">
        <v>201901</v>
      </c>
      <c r="CN241" s="12">
        <f t="shared" si="113"/>
        <v>324943.35999999999</v>
      </c>
      <c r="CO241" s="12">
        <f t="shared" si="119"/>
        <v>8719536.4100000001</v>
      </c>
      <c r="CP241" s="12">
        <f t="shared" si="120"/>
        <v>5257664.9999999991</v>
      </c>
      <c r="CQ241" s="12">
        <f t="shared" si="121"/>
        <v>14302144.77</v>
      </c>
      <c r="CT241" s="378">
        <f t="shared" si="122"/>
        <v>100</v>
      </c>
      <c r="CU241" s="378">
        <f t="shared" si="123"/>
        <v>100</v>
      </c>
      <c r="CV241" s="378">
        <f t="shared" si="124"/>
        <v>100</v>
      </c>
      <c r="CW241" s="378">
        <f t="shared" si="125"/>
        <v>99.999999809801494</v>
      </c>
      <c r="CX241" s="378">
        <f t="shared" si="126"/>
        <v>99.999999930080406</v>
      </c>
    </row>
    <row r="242" spans="1:102">
      <c r="A242" s="26">
        <v>201908</v>
      </c>
      <c r="B242" s="26" t="s">
        <v>1522</v>
      </c>
      <c r="C242" s="26">
        <v>7213010.4800000004</v>
      </c>
      <c r="D242" s="26"/>
      <c r="E242" s="26"/>
      <c r="F242" s="26"/>
      <c r="G242" s="26"/>
      <c r="H242" s="26"/>
      <c r="J242" s="26"/>
      <c r="K242" s="26"/>
      <c r="L242" s="26"/>
      <c r="R242" s="26"/>
      <c r="AO242" s="373">
        <v>201706</v>
      </c>
      <c r="AP242" s="374" t="s">
        <v>1525</v>
      </c>
      <c r="AQ242" s="374">
        <v>1527677</v>
      </c>
      <c r="BC242" s="26"/>
      <c r="BL242" s="357">
        <v>43497</v>
      </c>
      <c r="BM242" t="s">
        <v>1570</v>
      </c>
      <c r="BN242" s="12">
        <v>340471.95</v>
      </c>
      <c r="BO242" s="12">
        <v>7087185.5</v>
      </c>
      <c r="BP242" s="12">
        <v>1655891.05</v>
      </c>
      <c r="BQ242" s="12">
        <v>2560424.7999999998</v>
      </c>
      <c r="BR242" s="12">
        <v>1527874.55</v>
      </c>
      <c r="BS242" s="12">
        <v>159339.95000000001</v>
      </c>
      <c r="BT242" s="12">
        <v>1060876.8</v>
      </c>
      <c r="BV242" s="26">
        <v>201902</v>
      </c>
      <c r="BW242" t="s">
        <v>1570</v>
      </c>
      <c r="BX242" s="12">
        <f t="shared" si="114"/>
        <v>340471.95</v>
      </c>
      <c r="BY242" s="12">
        <f t="shared" si="115"/>
        <v>8743076.5500000007</v>
      </c>
      <c r="BZ242" s="12">
        <f t="shared" si="116"/>
        <v>5308516.0999999996</v>
      </c>
      <c r="CA242" s="12">
        <f t="shared" si="117"/>
        <v>14392064.6</v>
      </c>
      <c r="CC242" s="26">
        <v>201902</v>
      </c>
      <c r="CD242" s="372">
        <v>14392064.6</v>
      </c>
      <c r="CE242" s="372">
        <v>340471.95</v>
      </c>
      <c r="CF242" s="377">
        <v>7087185.5</v>
      </c>
      <c r="CG242" s="377">
        <v>1655891.05</v>
      </c>
      <c r="CH242" s="372">
        <v>2560424.7999999998</v>
      </c>
      <c r="CI242" s="372">
        <v>1527874.55</v>
      </c>
      <c r="CJ242" s="372">
        <v>159339.95000000001</v>
      </c>
      <c r="CK242" s="372">
        <v>1060876.8</v>
      </c>
      <c r="CL242">
        <f t="shared" si="118"/>
        <v>18.939455013693092</v>
      </c>
      <c r="CM242" s="26">
        <v>201902</v>
      </c>
      <c r="CN242" s="12">
        <f t="shared" si="113"/>
        <v>340471.95</v>
      </c>
      <c r="CO242" s="12">
        <f t="shared" si="119"/>
        <v>8743076.5500000007</v>
      </c>
      <c r="CP242" s="12">
        <f t="shared" si="120"/>
        <v>5308516.0999999996</v>
      </c>
      <c r="CQ242" s="12">
        <f t="shared" si="121"/>
        <v>14392064.6</v>
      </c>
      <c r="CT242" s="378">
        <f t="shared" si="122"/>
        <v>100</v>
      </c>
      <c r="CU242" s="378">
        <f t="shared" si="123"/>
        <v>100</v>
      </c>
      <c r="CV242" s="378">
        <f t="shared" si="124"/>
        <v>100</v>
      </c>
      <c r="CW242" s="378">
        <f t="shared" si="125"/>
        <v>100</v>
      </c>
      <c r="CX242" s="378">
        <f t="shared" si="126"/>
        <v>100</v>
      </c>
    </row>
    <row r="243" spans="1:102">
      <c r="A243" s="26">
        <v>201909</v>
      </c>
      <c r="B243" s="26" t="s">
        <v>1522</v>
      </c>
      <c r="C243" s="26">
        <v>7250508.8600000003</v>
      </c>
      <c r="D243" s="26"/>
      <c r="E243" s="26"/>
      <c r="F243" s="26"/>
      <c r="G243" s="26"/>
      <c r="H243" s="26"/>
      <c r="J243" s="26"/>
      <c r="K243" s="26"/>
      <c r="L243" s="26"/>
      <c r="R243" s="26"/>
      <c r="AO243" s="373">
        <v>201706</v>
      </c>
      <c r="AP243" s="374" t="s">
        <v>1566</v>
      </c>
      <c r="AQ243" s="374">
        <v>180913</v>
      </c>
      <c r="BC243" s="26"/>
      <c r="BL243" s="357">
        <v>43525</v>
      </c>
      <c r="BM243" t="s">
        <v>1570</v>
      </c>
      <c r="BN243" s="12">
        <v>370642.24</v>
      </c>
      <c r="BO243" s="12">
        <v>7113363.4299999997</v>
      </c>
      <c r="BP243" s="12">
        <v>1661494.1</v>
      </c>
      <c r="BQ243" s="12">
        <v>2610351.66</v>
      </c>
      <c r="BR243" s="12">
        <v>1559156.96</v>
      </c>
      <c r="BS243" s="12">
        <v>158057.29</v>
      </c>
      <c r="BT243" s="12">
        <v>1067289.33</v>
      </c>
      <c r="BV243" s="26">
        <v>201903</v>
      </c>
      <c r="BW243" t="s">
        <v>1570</v>
      </c>
      <c r="BX243" s="12">
        <f t="shared" si="114"/>
        <v>370642.24</v>
      </c>
      <c r="BY243" s="12">
        <f t="shared" si="115"/>
        <v>8774857.5299999993</v>
      </c>
      <c r="BZ243" s="12">
        <f t="shared" si="116"/>
        <v>5394855.2400000002</v>
      </c>
      <c r="CA243" s="12">
        <f t="shared" si="117"/>
        <v>14540355.01</v>
      </c>
      <c r="CC243" s="26">
        <v>201903</v>
      </c>
      <c r="CD243" s="372">
        <v>14540355</v>
      </c>
      <c r="CE243" s="372">
        <v>370642.24</v>
      </c>
      <c r="CF243" s="377">
        <v>7113363.4299999997</v>
      </c>
      <c r="CG243" s="377">
        <v>1661494.1</v>
      </c>
      <c r="CH243" s="372">
        <v>2610351.67</v>
      </c>
      <c r="CI243" s="372">
        <v>1559156.95</v>
      </c>
      <c r="CJ243" s="372">
        <v>158057.29</v>
      </c>
      <c r="CK243" s="372">
        <v>1067289.33</v>
      </c>
      <c r="CL243">
        <f t="shared" si="118"/>
        <v>18.934713120065897</v>
      </c>
      <c r="CM243" s="26">
        <v>201903</v>
      </c>
      <c r="CN243" s="12">
        <f t="shared" si="113"/>
        <v>370642.24</v>
      </c>
      <c r="CO243" s="12">
        <f t="shared" si="119"/>
        <v>8774857.5299999993</v>
      </c>
      <c r="CP243" s="12">
        <f t="shared" si="120"/>
        <v>5394855.2400000002</v>
      </c>
      <c r="CQ243" s="12">
        <f t="shared" si="121"/>
        <v>14540355.01</v>
      </c>
      <c r="CT243" s="378">
        <f t="shared" si="122"/>
        <v>100</v>
      </c>
      <c r="CU243" s="378">
        <f t="shared" si="123"/>
        <v>100</v>
      </c>
      <c r="CV243" s="378">
        <f t="shared" si="124"/>
        <v>100</v>
      </c>
      <c r="CW243" s="378">
        <f t="shared" si="125"/>
        <v>100</v>
      </c>
      <c r="CX243" s="378">
        <f t="shared" si="126"/>
        <v>100</v>
      </c>
    </row>
    <row r="244" spans="1:102">
      <c r="A244" s="26">
        <v>201910</v>
      </c>
      <c r="B244" s="26" t="s">
        <v>1522</v>
      </c>
      <c r="C244" s="26">
        <v>7293161</v>
      </c>
      <c r="D244" s="26"/>
      <c r="E244" s="26"/>
      <c r="F244" s="26"/>
      <c r="G244" s="26"/>
      <c r="H244" s="26"/>
      <c r="J244" s="26"/>
      <c r="K244" s="26"/>
      <c r="L244" s="26"/>
      <c r="R244" s="26"/>
      <c r="AO244" s="373">
        <v>201706</v>
      </c>
      <c r="AP244" s="374" t="s">
        <v>1567</v>
      </c>
      <c r="AQ244" s="374">
        <v>1021952</v>
      </c>
      <c r="BC244" s="26"/>
      <c r="BL244" s="357">
        <v>43556</v>
      </c>
      <c r="BM244" t="s">
        <v>1570</v>
      </c>
      <c r="BN244" s="12">
        <v>418235</v>
      </c>
      <c r="BO244" s="12">
        <v>7137848.6500000004</v>
      </c>
      <c r="BP244" s="12">
        <v>1662402.7</v>
      </c>
      <c r="BQ244" s="12">
        <v>2665293.35</v>
      </c>
      <c r="BR244" s="12">
        <v>1592309.25</v>
      </c>
      <c r="BS244" s="12">
        <v>156959.04999999999</v>
      </c>
      <c r="BT244" s="12">
        <v>1073638.8</v>
      </c>
      <c r="BV244" s="26">
        <v>201904</v>
      </c>
      <c r="BW244" t="s">
        <v>1570</v>
      </c>
      <c r="BX244" s="12">
        <f t="shared" si="114"/>
        <v>418235</v>
      </c>
      <c r="BY244" s="12">
        <f t="shared" si="115"/>
        <v>8800251.3499999996</v>
      </c>
      <c r="BZ244" s="12">
        <f t="shared" si="116"/>
        <v>5488200.4499999993</v>
      </c>
      <c r="CA244" s="12">
        <f t="shared" si="117"/>
        <v>14706686.799999999</v>
      </c>
      <c r="CC244" s="26">
        <v>201904</v>
      </c>
      <c r="CD244" s="372">
        <v>14706686.800000001</v>
      </c>
      <c r="CE244" s="372">
        <v>418235</v>
      </c>
      <c r="CF244" s="377">
        <v>7137848.6500000004</v>
      </c>
      <c r="CG244" s="377">
        <v>1662402.7</v>
      </c>
      <c r="CH244" s="372">
        <v>2665293.35</v>
      </c>
      <c r="CI244" s="372">
        <v>1592309.25</v>
      </c>
      <c r="CJ244" s="372">
        <v>156959.04999999999</v>
      </c>
      <c r="CK244" s="372">
        <v>1073638.8</v>
      </c>
      <c r="CL244">
        <f t="shared" si="118"/>
        <v>18.890400215671114</v>
      </c>
      <c r="CM244" s="26">
        <v>201904</v>
      </c>
      <c r="CN244" s="12">
        <f t="shared" si="113"/>
        <v>418235</v>
      </c>
      <c r="CO244" s="12">
        <f t="shared" si="119"/>
        <v>8800251.3499999996</v>
      </c>
      <c r="CP244" s="12">
        <f t="shared" si="120"/>
        <v>5488200.4499999993</v>
      </c>
      <c r="CQ244" s="12">
        <f t="shared" si="121"/>
        <v>14706686.799999999</v>
      </c>
      <c r="CT244" s="378">
        <f t="shared" si="122"/>
        <v>100</v>
      </c>
      <c r="CU244" s="378">
        <f t="shared" si="123"/>
        <v>100</v>
      </c>
      <c r="CV244" s="378">
        <f t="shared" si="124"/>
        <v>100</v>
      </c>
      <c r="CW244" s="378">
        <f t="shared" si="125"/>
        <v>100</v>
      </c>
      <c r="CX244" s="378">
        <f t="shared" si="126"/>
        <v>100</v>
      </c>
    </row>
    <row r="245" spans="1:102">
      <c r="A245" s="26">
        <v>201911</v>
      </c>
      <c r="B245" s="26" t="s">
        <v>1522</v>
      </c>
      <c r="C245" s="26">
        <v>7311116.2000000002</v>
      </c>
      <c r="D245" s="26"/>
      <c r="E245" s="26"/>
      <c r="F245" s="26"/>
      <c r="G245" s="26"/>
      <c r="H245" s="26"/>
      <c r="J245" s="26"/>
      <c r="K245" s="26"/>
      <c r="L245" s="26"/>
      <c r="R245" s="26"/>
      <c r="AO245" s="373">
        <v>201707</v>
      </c>
      <c r="AP245" s="374" t="s">
        <v>1520</v>
      </c>
      <c r="AQ245" s="374">
        <v>13834741</v>
      </c>
      <c r="BC245" s="26"/>
      <c r="BL245" s="357">
        <v>43586</v>
      </c>
      <c r="BM245" t="s">
        <v>1570</v>
      </c>
      <c r="BN245" s="12">
        <v>452486.64</v>
      </c>
      <c r="BO245" s="12">
        <v>7159809.5899999999</v>
      </c>
      <c r="BP245" s="12">
        <v>1659212.5</v>
      </c>
      <c r="BQ245" s="12">
        <v>2747572.31</v>
      </c>
      <c r="BR245" s="12">
        <v>1625800.41</v>
      </c>
      <c r="BS245" s="12">
        <v>152638.73000000001</v>
      </c>
      <c r="BT245" s="12">
        <v>1084798.05</v>
      </c>
      <c r="BV245" s="26">
        <v>201905</v>
      </c>
      <c r="BW245" t="s">
        <v>1570</v>
      </c>
      <c r="BX245" s="12">
        <f t="shared" si="114"/>
        <v>452486.64</v>
      </c>
      <c r="BY245" s="12">
        <f t="shared" si="115"/>
        <v>8819022.0899999999</v>
      </c>
      <c r="BZ245" s="12">
        <f t="shared" si="116"/>
        <v>5610809.5</v>
      </c>
      <c r="CA245" s="12">
        <f t="shared" si="117"/>
        <v>14882318.23</v>
      </c>
      <c r="CC245" s="26">
        <v>201905</v>
      </c>
      <c r="CD245" s="372">
        <v>14882318.199999999</v>
      </c>
      <c r="CE245" s="372">
        <v>452486.64</v>
      </c>
      <c r="CF245" s="377">
        <v>7159809.5899999999</v>
      </c>
      <c r="CG245" s="377">
        <v>1659212.5</v>
      </c>
      <c r="CH245" s="372">
        <v>2747572.32</v>
      </c>
      <c r="CI245" s="372">
        <v>1625800.41</v>
      </c>
      <c r="CJ245" s="372">
        <v>152638.73000000001</v>
      </c>
      <c r="CK245" s="372">
        <v>1084798.05</v>
      </c>
      <c r="CL245">
        <f t="shared" si="118"/>
        <v>18.814019094944801</v>
      </c>
      <c r="CM245" s="26">
        <v>201905</v>
      </c>
      <c r="CN245" s="12">
        <f t="shared" si="113"/>
        <v>452486.64</v>
      </c>
      <c r="CO245" s="12">
        <f t="shared" si="119"/>
        <v>8819022.0899999999</v>
      </c>
      <c r="CP245" s="12">
        <f t="shared" si="120"/>
        <v>5610809.5099999998</v>
      </c>
      <c r="CQ245" s="12">
        <f t="shared" si="121"/>
        <v>14882318.24</v>
      </c>
      <c r="CT245" s="378">
        <f t="shared" si="122"/>
        <v>100</v>
      </c>
      <c r="CU245" s="378">
        <f t="shared" si="123"/>
        <v>100</v>
      </c>
      <c r="CV245" s="378">
        <f t="shared" si="124"/>
        <v>100</v>
      </c>
      <c r="CW245" s="378">
        <f t="shared" si="125"/>
        <v>99.999999821772604</v>
      </c>
      <c r="CX245" s="378">
        <f t="shared" si="126"/>
        <v>99.999999932806176</v>
      </c>
    </row>
    <row r="246" spans="1:102">
      <c r="A246" s="26">
        <v>201912</v>
      </c>
      <c r="B246" s="26" t="s">
        <v>1522</v>
      </c>
      <c r="C246" s="26">
        <v>7325100.7800000003</v>
      </c>
      <c r="D246" s="26"/>
      <c r="E246" s="26"/>
      <c r="F246" s="26"/>
      <c r="G246" s="26"/>
      <c r="H246" s="26"/>
      <c r="J246" s="26"/>
      <c r="K246" s="26"/>
      <c r="L246" s="26"/>
      <c r="R246" s="26"/>
      <c r="AO246" s="373">
        <v>201707</v>
      </c>
      <c r="AP246" s="374" t="s">
        <v>1522</v>
      </c>
      <c r="AQ246" s="374">
        <v>6590300</v>
      </c>
      <c r="BC246" s="26"/>
      <c r="BL246" s="357">
        <v>43617</v>
      </c>
      <c r="BM246" t="s">
        <v>1570</v>
      </c>
      <c r="BN246" s="12">
        <v>417517.45</v>
      </c>
      <c r="BO246" s="12">
        <v>7191801</v>
      </c>
      <c r="BP246" s="12">
        <v>1648168</v>
      </c>
      <c r="BQ246" s="12">
        <v>2877627.4</v>
      </c>
      <c r="BR246" s="12">
        <v>1601771</v>
      </c>
      <c r="BS246" s="12">
        <v>150593.45000000001</v>
      </c>
      <c r="BT246" s="12">
        <v>1091943.95</v>
      </c>
      <c r="BV246" s="26">
        <v>201906</v>
      </c>
      <c r="BW246" t="s">
        <v>1570</v>
      </c>
      <c r="BX246" s="12">
        <f t="shared" si="114"/>
        <v>417517.45</v>
      </c>
      <c r="BY246" s="12">
        <f t="shared" si="115"/>
        <v>8839969</v>
      </c>
      <c r="BZ246" s="12">
        <f t="shared" si="116"/>
        <v>5721935.8000000007</v>
      </c>
      <c r="CA246" s="12">
        <f t="shared" si="117"/>
        <v>14979422.25</v>
      </c>
      <c r="CC246" s="26">
        <v>201906</v>
      </c>
      <c r="CD246" s="372">
        <v>14979422.300000001</v>
      </c>
      <c r="CE246" s="372">
        <v>417517.45</v>
      </c>
      <c r="CF246" s="377">
        <v>7191801</v>
      </c>
      <c r="CG246" s="377">
        <v>1648168</v>
      </c>
      <c r="CH246" s="372">
        <v>2877627.4</v>
      </c>
      <c r="CI246" s="372">
        <v>1601771</v>
      </c>
      <c r="CJ246" s="372">
        <v>150593.45000000001</v>
      </c>
      <c r="CK246" s="372">
        <v>1091943.95</v>
      </c>
      <c r="CL246">
        <f t="shared" si="118"/>
        <v>18.64449977143585</v>
      </c>
      <c r="CM246" s="26">
        <v>201906</v>
      </c>
      <c r="CN246" s="12">
        <f t="shared" si="113"/>
        <v>417517.45</v>
      </c>
      <c r="CO246" s="12">
        <f t="shared" si="119"/>
        <v>8839969</v>
      </c>
      <c r="CP246" s="12">
        <f t="shared" si="120"/>
        <v>5721935.8000000007</v>
      </c>
      <c r="CQ246" s="12">
        <f t="shared" si="121"/>
        <v>14979422.25</v>
      </c>
      <c r="CT246" s="378">
        <f t="shared" si="122"/>
        <v>100</v>
      </c>
      <c r="CU246" s="378">
        <f t="shared" si="123"/>
        <v>100</v>
      </c>
      <c r="CV246" s="378">
        <f t="shared" si="124"/>
        <v>100</v>
      </c>
      <c r="CW246" s="378">
        <f t="shared" si="125"/>
        <v>100</v>
      </c>
      <c r="CX246" s="378">
        <f t="shared" si="126"/>
        <v>100</v>
      </c>
    </row>
    <row r="247" spans="1:102">
      <c r="A247" s="26">
        <v>202001</v>
      </c>
      <c r="B247" s="26" t="s">
        <v>1522</v>
      </c>
      <c r="C247" s="26">
        <v>7337245.1399999997</v>
      </c>
      <c r="D247" s="26"/>
      <c r="E247" s="26"/>
      <c r="F247" s="26"/>
      <c r="G247" s="26"/>
      <c r="H247" s="26"/>
      <c r="J247" s="26"/>
      <c r="K247" s="26"/>
      <c r="L247" s="26"/>
      <c r="R247" s="26"/>
      <c r="AO247" s="373">
        <v>201707</v>
      </c>
      <c r="AP247" s="374" t="s">
        <v>1523</v>
      </c>
      <c r="AQ247" s="374">
        <v>1498180</v>
      </c>
      <c r="BC247" s="26"/>
      <c r="BL247" s="357">
        <v>43647</v>
      </c>
      <c r="BM247" t="s">
        <v>1570</v>
      </c>
      <c r="BN247" s="12">
        <v>302922.57</v>
      </c>
      <c r="BO247" s="12">
        <v>7214329.04</v>
      </c>
      <c r="BP247" s="12">
        <v>1626785.3</v>
      </c>
      <c r="BQ247" s="12">
        <v>3066569.86</v>
      </c>
      <c r="BR247" s="12">
        <v>1599852.39</v>
      </c>
      <c r="BS247" s="12">
        <v>148645.78</v>
      </c>
      <c r="BT247" s="12">
        <v>1093986.43</v>
      </c>
      <c r="BV247" s="26">
        <v>201907</v>
      </c>
      <c r="BW247" t="s">
        <v>1570</v>
      </c>
      <c r="BX247" s="12">
        <f t="shared" si="114"/>
        <v>302922.57</v>
      </c>
      <c r="BY247" s="12">
        <f t="shared" si="115"/>
        <v>8841114.3399999999</v>
      </c>
      <c r="BZ247" s="12">
        <f t="shared" si="116"/>
        <v>5909054.46</v>
      </c>
      <c r="CA247" s="12">
        <f t="shared" si="117"/>
        <v>15053091.370000001</v>
      </c>
      <c r="CC247" s="26">
        <v>201907</v>
      </c>
      <c r="CD247" s="372">
        <v>15053091.4</v>
      </c>
      <c r="CE247" s="372">
        <v>302922.57</v>
      </c>
      <c r="CF247" s="377">
        <v>7214329.04</v>
      </c>
      <c r="CG247" s="377">
        <v>1626785.3</v>
      </c>
      <c r="CH247" s="372">
        <v>3066569.87</v>
      </c>
      <c r="CI247" s="372">
        <v>1599852.39</v>
      </c>
      <c r="CJ247" s="372">
        <v>148645.78</v>
      </c>
      <c r="CK247" s="372">
        <v>1093986.43</v>
      </c>
      <c r="CL247">
        <f t="shared" si="118"/>
        <v>18.400229172921208</v>
      </c>
      <c r="CM247" s="26">
        <v>201907</v>
      </c>
      <c r="CN247" s="12">
        <f t="shared" si="113"/>
        <v>302922.57</v>
      </c>
      <c r="CO247" s="12">
        <f t="shared" si="119"/>
        <v>8841114.3399999999</v>
      </c>
      <c r="CP247" s="12">
        <f t="shared" si="120"/>
        <v>5909054.4699999997</v>
      </c>
      <c r="CQ247" s="12">
        <f t="shared" si="121"/>
        <v>15053091.379999999</v>
      </c>
      <c r="CT247" s="378">
        <f t="shared" si="122"/>
        <v>100</v>
      </c>
      <c r="CU247" s="378">
        <f t="shared" si="123"/>
        <v>100</v>
      </c>
      <c r="CV247" s="378">
        <f t="shared" si="124"/>
        <v>100</v>
      </c>
      <c r="CW247" s="378">
        <f t="shared" si="125"/>
        <v>99.999999830768189</v>
      </c>
      <c r="CX247" s="378">
        <f t="shared" si="126"/>
        <v>99.999999933568475</v>
      </c>
    </row>
    <row r="248" spans="1:102">
      <c r="A248" s="26">
        <v>202002</v>
      </c>
      <c r="B248" s="26" t="s">
        <v>1522</v>
      </c>
      <c r="C248" s="26">
        <v>7361296.4500000002</v>
      </c>
      <c r="D248" s="26"/>
      <c r="E248" s="26"/>
      <c r="F248" s="26"/>
      <c r="G248" s="26"/>
      <c r="H248" s="26"/>
      <c r="J248" s="26"/>
      <c r="K248" s="26"/>
      <c r="L248" s="26"/>
      <c r="R248" s="26"/>
      <c r="AO248" s="373">
        <v>201707</v>
      </c>
      <c r="AP248" s="374" t="s">
        <v>1521</v>
      </c>
      <c r="AQ248" s="374">
        <v>247640</v>
      </c>
      <c r="BC248" s="26"/>
      <c r="BL248" s="357">
        <v>43678</v>
      </c>
      <c r="BM248" t="s">
        <v>1570</v>
      </c>
      <c r="BN248" s="12">
        <v>283477.81</v>
      </c>
      <c r="BO248" s="12">
        <v>7213010.4800000004</v>
      </c>
      <c r="BP248" s="12">
        <v>1613833.67</v>
      </c>
      <c r="BQ248" s="12">
        <v>3029313.14</v>
      </c>
      <c r="BR248" s="12">
        <v>1525522.43</v>
      </c>
      <c r="BS248" s="12">
        <v>141980.19</v>
      </c>
      <c r="BT248" s="12">
        <v>1078788.76</v>
      </c>
      <c r="BV248" s="26">
        <v>201908</v>
      </c>
      <c r="BW248" t="s">
        <v>1570</v>
      </c>
      <c r="BX248" s="12">
        <f t="shared" si="114"/>
        <v>283477.81</v>
      </c>
      <c r="BY248" s="12">
        <f t="shared" si="115"/>
        <v>8826844.1500000004</v>
      </c>
      <c r="BZ248" s="12">
        <f t="shared" si="116"/>
        <v>5775604.5200000005</v>
      </c>
      <c r="CA248" s="12">
        <f t="shared" si="117"/>
        <v>14885926.48</v>
      </c>
      <c r="CC248" s="26">
        <v>201908</v>
      </c>
      <c r="CD248" s="372">
        <v>14885926.5</v>
      </c>
      <c r="CE248" s="372">
        <v>283477.81</v>
      </c>
      <c r="CF248" s="377">
        <v>7213010.4800000004</v>
      </c>
      <c r="CG248" s="377">
        <v>1613833.67</v>
      </c>
      <c r="CH248" s="372">
        <v>3029313.14</v>
      </c>
      <c r="CI248" s="372">
        <v>1525522.43</v>
      </c>
      <c r="CJ248" s="372">
        <v>141980.19</v>
      </c>
      <c r="CK248" s="372">
        <v>1078788.76</v>
      </c>
      <c r="CL248">
        <f t="shared" si="118"/>
        <v>18.283246453377107</v>
      </c>
      <c r="CM248" s="26">
        <v>201908</v>
      </c>
      <c r="CN248" s="12">
        <f t="shared" si="113"/>
        <v>283477.81</v>
      </c>
      <c r="CO248" s="12">
        <f t="shared" si="119"/>
        <v>8826844.1500000004</v>
      </c>
      <c r="CP248" s="12">
        <f t="shared" si="120"/>
        <v>5775604.5200000005</v>
      </c>
      <c r="CQ248" s="12">
        <f t="shared" si="121"/>
        <v>14885926.48</v>
      </c>
      <c r="CT248" s="378">
        <f t="shared" si="122"/>
        <v>100</v>
      </c>
      <c r="CU248" s="378">
        <f t="shared" si="123"/>
        <v>100</v>
      </c>
      <c r="CV248" s="378">
        <f t="shared" si="124"/>
        <v>100</v>
      </c>
      <c r="CW248" s="378">
        <f t="shared" si="125"/>
        <v>100</v>
      </c>
      <c r="CX248" s="378">
        <f t="shared" si="126"/>
        <v>100</v>
      </c>
    </row>
    <row r="249" spans="1:102">
      <c r="A249" s="26">
        <v>202003</v>
      </c>
      <c r="B249" s="26" t="s">
        <v>1522</v>
      </c>
      <c r="C249" s="26">
        <v>7358829.5499999998</v>
      </c>
      <c r="D249" s="26"/>
      <c r="E249" s="26"/>
      <c r="F249" s="26"/>
      <c r="G249" s="26"/>
      <c r="H249" s="26"/>
      <c r="J249" s="26"/>
      <c r="K249" s="26"/>
      <c r="L249" s="26"/>
      <c r="R249" s="26"/>
      <c r="AO249" s="373">
        <v>201707</v>
      </c>
      <c r="AP249" s="374" t="s">
        <v>1524</v>
      </c>
      <c r="AQ249" s="374">
        <v>2775894</v>
      </c>
      <c r="BC249" s="26"/>
      <c r="BL249" s="357">
        <v>43709</v>
      </c>
      <c r="BM249" t="s">
        <v>1570</v>
      </c>
      <c r="BN249" s="12">
        <v>395746.14</v>
      </c>
      <c r="BO249" s="12">
        <v>7250508.8600000003</v>
      </c>
      <c r="BP249" s="12">
        <v>1635119.48</v>
      </c>
      <c r="BQ249" s="12">
        <v>2888310.23</v>
      </c>
      <c r="BR249" s="12">
        <v>1471612.57</v>
      </c>
      <c r="BS249" s="12">
        <v>139380.71</v>
      </c>
      <c r="BT249" s="12">
        <v>1081451.81</v>
      </c>
      <c r="BV249" s="26">
        <v>201909</v>
      </c>
      <c r="BW249" t="s">
        <v>1570</v>
      </c>
      <c r="BX249" s="12">
        <f t="shared" si="114"/>
        <v>395746.14</v>
      </c>
      <c r="BY249" s="12">
        <f t="shared" si="115"/>
        <v>8885628.3399999999</v>
      </c>
      <c r="BZ249" s="12">
        <f t="shared" si="116"/>
        <v>5580755.3200000003</v>
      </c>
      <c r="CA249" s="12">
        <f t="shared" si="117"/>
        <v>14862129.800000001</v>
      </c>
      <c r="CC249" s="26">
        <v>201909</v>
      </c>
      <c r="CD249" s="372">
        <v>14862129.800000001</v>
      </c>
      <c r="CE249" s="372">
        <v>395746.14</v>
      </c>
      <c r="CF249" s="377">
        <v>7250508.8600000003</v>
      </c>
      <c r="CG249" s="377">
        <v>1635119.48</v>
      </c>
      <c r="CH249" s="372">
        <v>2888310.24</v>
      </c>
      <c r="CI249" s="372">
        <v>1471612.57</v>
      </c>
      <c r="CJ249" s="372">
        <v>139380.71</v>
      </c>
      <c r="CK249" s="372">
        <v>1081451.81</v>
      </c>
      <c r="CL249">
        <f t="shared" si="118"/>
        <v>18.401844162660534</v>
      </c>
      <c r="CM249" s="26">
        <v>201909</v>
      </c>
      <c r="CN249" s="12">
        <f t="shared" si="113"/>
        <v>395746.14</v>
      </c>
      <c r="CO249" s="12">
        <f t="shared" si="119"/>
        <v>8885628.3399999999</v>
      </c>
      <c r="CP249" s="12">
        <f t="shared" si="120"/>
        <v>5580755.3300000001</v>
      </c>
      <c r="CQ249" s="12">
        <f t="shared" si="121"/>
        <v>14862129.810000001</v>
      </c>
      <c r="CT249" s="378">
        <f t="shared" si="122"/>
        <v>100</v>
      </c>
      <c r="CU249" s="378">
        <f t="shared" si="123"/>
        <v>100</v>
      </c>
      <c r="CV249" s="378">
        <f t="shared" si="124"/>
        <v>100</v>
      </c>
      <c r="CW249" s="378">
        <f t="shared" si="125"/>
        <v>99.999999820812789</v>
      </c>
      <c r="CX249" s="378">
        <f t="shared" si="126"/>
        <v>99.999999932714886</v>
      </c>
    </row>
    <row r="250" spans="1:102">
      <c r="A250" s="26">
        <v>202004</v>
      </c>
      <c r="B250" s="26" t="s">
        <v>1522</v>
      </c>
      <c r="C250" s="26">
        <v>7299437.5999999996</v>
      </c>
      <c r="D250" s="26"/>
      <c r="E250" s="26"/>
      <c r="F250" s="26"/>
      <c r="G250" s="26"/>
      <c r="H250" s="26"/>
      <c r="J250" s="26"/>
      <c r="K250" s="26"/>
      <c r="L250" s="26"/>
      <c r="R250" s="26"/>
      <c r="AO250" s="373">
        <v>201707</v>
      </c>
      <c r="AP250" s="374" t="s">
        <v>1525</v>
      </c>
      <c r="AQ250" s="374">
        <v>1531359</v>
      </c>
      <c r="BC250" s="26"/>
      <c r="BL250" s="357">
        <v>43739</v>
      </c>
      <c r="BM250" t="s">
        <v>1570</v>
      </c>
      <c r="BN250" s="12">
        <v>446963.04</v>
      </c>
      <c r="BO250" s="12">
        <v>7293161</v>
      </c>
      <c r="BP250" s="12">
        <v>1663935.91</v>
      </c>
      <c r="BQ250" s="12">
        <v>2755832.21</v>
      </c>
      <c r="BR250" s="12">
        <v>1533705.87</v>
      </c>
      <c r="BS250" s="12">
        <v>138476.65</v>
      </c>
      <c r="BT250" s="12">
        <v>1121655</v>
      </c>
      <c r="BV250" s="26">
        <v>201910</v>
      </c>
      <c r="BW250" t="s">
        <v>1570</v>
      </c>
      <c r="BX250" s="12">
        <f t="shared" si="114"/>
        <v>446963.04</v>
      </c>
      <c r="BY250" s="12">
        <f t="shared" si="115"/>
        <v>8957096.9100000001</v>
      </c>
      <c r="BZ250" s="12">
        <f t="shared" si="116"/>
        <v>5549669.7300000004</v>
      </c>
      <c r="CA250" s="12">
        <f t="shared" si="117"/>
        <v>14953729.68</v>
      </c>
      <c r="CC250" s="26">
        <v>201910</v>
      </c>
      <c r="CD250" s="372">
        <v>14953729.699999999</v>
      </c>
      <c r="CE250" s="372">
        <v>446963.04</v>
      </c>
      <c r="CF250" s="377">
        <v>7293161</v>
      </c>
      <c r="CG250" s="377">
        <v>1663935.91</v>
      </c>
      <c r="CH250" s="372">
        <v>2755832.22</v>
      </c>
      <c r="CI250" s="372">
        <v>1533705.87</v>
      </c>
      <c r="CJ250" s="372">
        <v>138476.65</v>
      </c>
      <c r="CK250" s="372">
        <v>1121655</v>
      </c>
      <c r="CL250">
        <f t="shared" si="118"/>
        <v>18.576732246162557</v>
      </c>
      <c r="CM250" s="26">
        <v>201910</v>
      </c>
      <c r="CN250" s="12">
        <f t="shared" si="113"/>
        <v>446963.04</v>
      </c>
      <c r="CO250" s="12">
        <f t="shared" si="119"/>
        <v>8957096.9100000001</v>
      </c>
      <c r="CP250" s="12">
        <f t="shared" si="120"/>
        <v>5549669.7400000002</v>
      </c>
      <c r="CQ250" s="12">
        <f t="shared" si="121"/>
        <v>14953729.689999999</v>
      </c>
      <c r="CT250" s="378">
        <f t="shared" si="122"/>
        <v>100</v>
      </c>
      <c r="CU250" s="378">
        <f t="shared" si="123"/>
        <v>100</v>
      </c>
      <c r="CV250" s="378">
        <f t="shared" si="124"/>
        <v>100</v>
      </c>
      <c r="CW250" s="378">
        <f t="shared" si="125"/>
        <v>99.999999819809105</v>
      </c>
      <c r="CX250" s="378">
        <f t="shared" si="126"/>
        <v>99.999999933127043</v>
      </c>
    </row>
    <row r="251" spans="1:102">
      <c r="A251" s="26">
        <v>202005</v>
      </c>
      <c r="B251" s="26" t="s">
        <v>1522</v>
      </c>
      <c r="C251" s="26">
        <v>7295720.9000000004</v>
      </c>
      <c r="D251" s="26"/>
      <c r="E251" s="26"/>
      <c r="F251" s="26"/>
      <c r="G251" s="26"/>
      <c r="H251" s="26"/>
      <c r="J251" s="26"/>
      <c r="K251" s="26"/>
      <c r="L251" s="26"/>
      <c r="R251" s="26"/>
      <c r="AO251" s="373">
        <v>201707</v>
      </c>
      <c r="AP251" s="374" t="s">
        <v>1566</v>
      </c>
      <c r="AQ251" s="374">
        <v>182084</v>
      </c>
      <c r="BC251" s="26"/>
      <c r="BL251" s="357">
        <v>43770</v>
      </c>
      <c r="BM251" t="s">
        <v>1570</v>
      </c>
      <c r="BN251" s="12">
        <v>381040.25</v>
      </c>
      <c r="BO251" s="12">
        <v>7311116.2000000002</v>
      </c>
      <c r="BP251" s="12">
        <v>1672594.25</v>
      </c>
      <c r="BQ251" s="12">
        <v>2706614.65</v>
      </c>
      <c r="BR251" s="12">
        <v>1556821.55</v>
      </c>
      <c r="BS251" s="12">
        <v>139030.79999999999</v>
      </c>
      <c r="BT251" s="12">
        <v>1137178.2</v>
      </c>
      <c r="BV251" s="26">
        <v>201911</v>
      </c>
      <c r="BW251" t="s">
        <v>1570</v>
      </c>
      <c r="BX251" s="12">
        <f t="shared" si="114"/>
        <v>381040.25</v>
      </c>
      <c r="BY251" s="12">
        <f t="shared" si="115"/>
        <v>8983710.4499999993</v>
      </c>
      <c r="BZ251" s="12">
        <f t="shared" si="116"/>
        <v>5539645.2000000002</v>
      </c>
      <c r="CA251" s="12">
        <f t="shared" si="117"/>
        <v>14904395.899999999</v>
      </c>
      <c r="CC251" s="26">
        <v>201911</v>
      </c>
      <c r="CD251" s="372">
        <v>14904395.9</v>
      </c>
      <c r="CE251" s="372">
        <v>381040.25</v>
      </c>
      <c r="CF251" s="377">
        <v>7311116.2000000002</v>
      </c>
      <c r="CG251" s="377">
        <v>1672594.25</v>
      </c>
      <c r="CH251" s="372">
        <v>2706614.65</v>
      </c>
      <c r="CI251" s="372">
        <v>1556821.55</v>
      </c>
      <c r="CJ251" s="372">
        <v>139030.79999999999</v>
      </c>
      <c r="CK251" s="372">
        <v>1137178.2</v>
      </c>
      <c r="CL251">
        <f t="shared" si="118"/>
        <v>18.618078346458731</v>
      </c>
      <c r="CM251" s="26">
        <v>201911</v>
      </c>
      <c r="CN251" s="12">
        <f t="shared" si="113"/>
        <v>381040.25</v>
      </c>
      <c r="CO251" s="12">
        <f t="shared" si="119"/>
        <v>8983710.4499999993</v>
      </c>
      <c r="CP251" s="12">
        <f t="shared" si="120"/>
        <v>5539645.2000000002</v>
      </c>
      <c r="CQ251" s="12">
        <f t="shared" si="121"/>
        <v>14904395.899999999</v>
      </c>
      <c r="CT251" s="378">
        <f t="shared" si="122"/>
        <v>100</v>
      </c>
      <c r="CU251" s="378">
        <f t="shared" si="123"/>
        <v>100</v>
      </c>
      <c r="CV251" s="378">
        <f t="shared" si="124"/>
        <v>100</v>
      </c>
      <c r="CW251" s="378">
        <f t="shared" si="125"/>
        <v>100</v>
      </c>
      <c r="CX251" s="378">
        <f t="shared" si="126"/>
        <v>100</v>
      </c>
    </row>
    <row r="252" spans="1:102">
      <c r="A252" s="26">
        <v>202006</v>
      </c>
      <c r="B252" s="26" t="s">
        <v>1522</v>
      </c>
      <c r="C252" s="26">
        <v>7313408.3200000003</v>
      </c>
      <c r="D252" s="26"/>
      <c r="E252" s="26"/>
      <c r="F252" s="26"/>
      <c r="G252" s="26"/>
      <c r="H252" s="26"/>
      <c r="J252" s="26"/>
      <c r="K252" s="26"/>
      <c r="L252" s="26"/>
      <c r="R252" s="26"/>
      <c r="AO252" s="373">
        <v>201707</v>
      </c>
      <c r="AP252" s="374" t="s">
        <v>1567</v>
      </c>
      <c r="AQ252" s="374">
        <v>1009284</v>
      </c>
      <c r="BC252" s="26"/>
      <c r="BL252" s="357">
        <v>43800</v>
      </c>
      <c r="BM252" t="s">
        <v>1570</v>
      </c>
      <c r="BN252" s="12">
        <v>356730.72</v>
      </c>
      <c r="BO252" s="12">
        <v>7325100.7800000003</v>
      </c>
      <c r="BP252" s="12">
        <v>1675038.06</v>
      </c>
      <c r="BQ252" s="12">
        <v>2675205.88</v>
      </c>
      <c r="BR252" s="12">
        <v>1585433.11</v>
      </c>
      <c r="BS252" s="12">
        <v>139677.06</v>
      </c>
      <c r="BT252" s="12">
        <v>1144373.44</v>
      </c>
      <c r="BV252" s="26">
        <v>201912</v>
      </c>
      <c r="BW252" t="s">
        <v>1570</v>
      </c>
      <c r="BX252" s="12">
        <f t="shared" si="114"/>
        <v>356730.72</v>
      </c>
      <c r="BY252" s="12">
        <f t="shared" si="115"/>
        <v>9000138.8399999999</v>
      </c>
      <c r="BZ252" s="12">
        <f t="shared" si="116"/>
        <v>5544689.4900000002</v>
      </c>
      <c r="CA252" s="12">
        <f t="shared" si="117"/>
        <v>14901559.050000001</v>
      </c>
      <c r="CC252" s="26">
        <v>201912</v>
      </c>
      <c r="CD252" s="372">
        <v>14901559.1</v>
      </c>
      <c r="CE252" s="372">
        <v>356730.72</v>
      </c>
      <c r="CF252" s="377">
        <v>7325100.7800000003</v>
      </c>
      <c r="CG252" s="377">
        <v>1675038.06</v>
      </c>
      <c r="CH252" s="372">
        <v>2675205.89</v>
      </c>
      <c r="CI252" s="372">
        <v>1585433.11</v>
      </c>
      <c r="CJ252" s="372">
        <v>139677.06</v>
      </c>
      <c r="CK252" s="372">
        <v>1144373.44</v>
      </c>
      <c r="CL252">
        <f t="shared" si="118"/>
        <v>18.61124689049797</v>
      </c>
      <c r="CM252" s="26">
        <v>201912</v>
      </c>
      <c r="CN252" s="12">
        <f t="shared" si="113"/>
        <v>356730.72</v>
      </c>
      <c r="CO252" s="12">
        <f t="shared" si="119"/>
        <v>9000138.8399999999</v>
      </c>
      <c r="CP252" s="12">
        <f t="shared" si="120"/>
        <v>5544689.5</v>
      </c>
      <c r="CQ252" s="12">
        <f t="shared" si="121"/>
        <v>14901559.060000001</v>
      </c>
      <c r="CT252" s="378">
        <f t="shared" si="122"/>
        <v>100</v>
      </c>
      <c r="CU252" s="378">
        <f t="shared" si="123"/>
        <v>100</v>
      </c>
      <c r="CV252" s="378">
        <f t="shared" si="124"/>
        <v>100</v>
      </c>
      <c r="CW252" s="378">
        <f t="shared" si="125"/>
        <v>99.999999819647257</v>
      </c>
      <c r="CX252" s="378">
        <f t="shared" si="126"/>
        <v>99.999999932892919</v>
      </c>
    </row>
    <row r="253" spans="1:102">
      <c r="A253" s="26">
        <v>202007</v>
      </c>
      <c r="B253" s="26" t="s">
        <v>1522</v>
      </c>
      <c r="C253" s="26">
        <v>7332913.8700000001</v>
      </c>
      <c r="D253" s="26"/>
      <c r="E253" s="26"/>
      <c r="F253" s="26"/>
      <c r="G253" s="26"/>
      <c r="H253" s="26"/>
      <c r="J253" s="26"/>
      <c r="K253" s="26"/>
      <c r="L253" s="26"/>
      <c r="R253" s="26"/>
      <c r="AO253" s="373">
        <v>201708</v>
      </c>
      <c r="AP253" s="374" t="s">
        <v>1520</v>
      </c>
      <c r="AQ253" s="374">
        <v>13622135</v>
      </c>
      <c r="BC253" s="26"/>
      <c r="BL253" s="357">
        <v>43831</v>
      </c>
      <c r="BM253" t="s">
        <v>1570</v>
      </c>
      <c r="BN253" s="12">
        <v>343100.38</v>
      </c>
      <c r="BO253" s="12">
        <v>7337245.1399999997</v>
      </c>
      <c r="BP253" s="12">
        <v>1676828.14</v>
      </c>
      <c r="BQ253" s="12">
        <v>2569651.04</v>
      </c>
      <c r="BR253" s="12">
        <v>1491993.81</v>
      </c>
      <c r="BS253" s="12">
        <v>136140.67000000001</v>
      </c>
      <c r="BT253" s="12">
        <v>1139617.1000000001</v>
      </c>
      <c r="BV253" s="26">
        <v>202001</v>
      </c>
      <c r="BW253" t="s">
        <v>1570</v>
      </c>
      <c r="BX253" s="12">
        <f t="shared" si="114"/>
        <v>343100.38</v>
      </c>
      <c r="BY253" s="12">
        <f t="shared" si="115"/>
        <v>9014073.2799999993</v>
      </c>
      <c r="BZ253" s="12">
        <f t="shared" si="116"/>
        <v>5337402.620000001</v>
      </c>
      <c r="CA253" s="12">
        <f t="shared" si="117"/>
        <v>14694576.280000001</v>
      </c>
      <c r="CC253" s="26">
        <v>202001</v>
      </c>
      <c r="CD253" s="372">
        <v>14694576.300000001</v>
      </c>
      <c r="CE253" s="372">
        <v>343100.38</v>
      </c>
      <c r="CF253" s="377">
        <v>7337245.1399999997</v>
      </c>
      <c r="CG253" s="377">
        <v>1676828.14</v>
      </c>
      <c r="CH253" s="372">
        <v>2569651.0499999998</v>
      </c>
      <c r="CI253" s="372">
        <v>1491993.81</v>
      </c>
      <c r="CJ253" s="372">
        <v>136140.67000000001</v>
      </c>
      <c r="CK253" s="372">
        <v>1139617.1000000001</v>
      </c>
      <c r="CL253">
        <f t="shared" si="118"/>
        <v>18.602335347333675</v>
      </c>
      <c r="CM253" s="26">
        <v>202001</v>
      </c>
      <c r="CN253" s="12">
        <f t="shared" si="113"/>
        <v>343100.38</v>
      </c>
      <c r="CO253" s="12">
        <f t="shared" si="119"/>
        <v>9014073.2799999993</v>
      </c>
      <c r="CP253" s="12">
        <f t="shared" si="120"/>
        <v>5337402.6300000008</v>
      </c>
      <c r="CQ253" s="12">
        <f t="shared" si="121"/>
        <v>14694576.290000001</v>
      </c>
      <c r="CT253" s="378">
        <f t="shared" si="122"/>
        <v>100</v>
      </c>
      <c r="CU253" s="378">
        <f t="shared" si="123"/>
        <v>100</v>
      </c>
      <c r="CV253" s="378">
        <f t="shared" si="124"/>
        <v>100</v>
      </c>
      <c r="CW253" s="378">
        <f t="shared" si="125"/>
        <v>99.999999812642955</v>
      </c>
      <c r="CX253" s="378">
        <f t="shared" si="126"/>
        <v>99.999999931947684</v>
      </c>
    </row>
    <row r="254" spans="1:102">
      <c r="A254" s="26">
        <v>202008</v>
      </c>
      <c r="B254" s="26" t="s">
        <v>1522</v>
      </c>
      <c r="C254" s="26">
        <v>7339675.8600000003</v>
      </c>
      <c r="D254" s="26"/>
      <c r="E254" s="26"/>
      <c r="F254" s="26"/>
      <c r="G254" s="26"/>
      <c r="H254" s="26"/>
      <c r="J254" s="26"/>
      <c r="K254" s="26"/>
      <c r="L254" s="26"/>
      <c r="R254" s="26"/>
      <c r="AO254" s="373">
        <v>201708</v>
      </c>
      <c r="AP254" s="374" t="s">
        <v>1522</v>
      </c>
      <c r="AQ254" s="374">
        <v>6594773</v>
      </c>
      <c r="BC254" s="26"/>
      <c r="BL254" s="357">
        <v>43862</v>
      </c>
      <c r="BM254" t="s">
        <v>1570</v>
      </c>
      <c r="BN254" s="12">
        <v>360957.55</v>
      </c>
      <c r="BO254" s="12">
        <v>7361296.4500000002</v>
      </c>
      <c r="BP254" s="12">
        <v>1686381.85</v>
      </c>
      <c r="BQ254" s="12">
        <v>2590933.15</v>
      </c>
      <c r="BR254" s="12">
        <v>1502401.75</v>
      </c>
      <c r="BS254" s="12">
        <v>134650.25</v>
      </c>
      <c r="BT254" s="12">
        <v>1151619.25</v>
      </c>
      <c r="BV254" s="26">
        <v>202002</v>
      </c>
      <c r="BW254" t="s">
        <v>1570</v>
      </c>
      <c r="BX254" s="12">
        <f t="shared" si="114"/>
        <v>360957.55</v>
      </c>
      <c r="BY254" s="12">
        <f t="shared" si="115"/>
        <v>9047678.3000000007</v>
      </c>
      <c r="BZ254" s="12">
        <f t="shared" si="116"/>
        <v>5379604.4000000004</v>
      </c>
      <c r="CA254" s="12">
        <f t="shared" si="117"/>
        <v>14788240.250000002</v>
      </c>
      <c r="CC254" s="26">
        <v>202002</v>
      </c>
      <c r="CD254" s="372">
        <v>14788240.300000001</v>
      </c>
      <c r="CE254" s="372">
        <v>360957.55</v>
      </c>
      <c r="CF254" s="377">
        <v>7361296.4500000002</v>
      </c>
      <c r="CG254" s="377">
        <v>1686381.85</v>
      </c>
      <c r="CH254" s="372">
        <v>2590933.15</v>
      </c>
      <c r="CI254" s="372">
        <v>1502401.75</v>
      </c>
      <c r="CJ254" s="372">
        <v>134650.25</v>
      </c>
      <c r="CK254" s="372">
        <v>1151619.25</v>
      </c>
      <c r="CL254">
        <f t="shared" si="118"/>
        <v>18.63883522472279</v>
      </c>
      <c r="CM254" s="26">
        <v>202002</v>
      </c>
      <c r="CN254" s="12">
        <f t="shared" si="113"/>
        <v>360957.55</v>
      </c>
      <c r="CO254" s="12">
        <f t="shared" si="119"/>
        <v>9047678.3000000007</v>
      </c>
      <c r="CP254" s="12">
        <f t="shared" si="120"/>
        <v>5379604.4000000004</v>
      </c>
      <c r="CQ254" s="12">
        <f t="shared" si="121"/>
        <v>14788240.250000002</v>
      </c>
      <c r="CT254" s="378">
        <f t="shared" si="122"/>
        <v>100</v>
      </c>
      <c r="CU254" s="378">
        <f t="shared" si="123"/>
        <v>100</v>
      </c>
      <c r="CV254" s="378">
        <f t="shared" si="124"/>
        <v>100</v>
      </c>
      <c r="CW254" s="378">
        <f t="shared" si="125"/>
        <v>100</v>
      </c>
      <c r="CX254" s="378">
        <f t="shared" si="126"/>
        <v>100</v>
      </c>
    </row>
    <row r="255" spans="1:102">
      <c r="A255" s="26">
        <v>202009</v>
      </c>
      <c r="B255" s="26" t="s">
        <v>1522</v>
      </c>
      <c r="C255" s="26">
        <v>7361575</v>
      </c>
      <c r="D255" s="26"/>
      <c r="E255" s="26"/>
      <c r="F255" s="26"/>
      <c r="G255" s="26"/>
      <c r="H255" s="26"/>
      <c r="J255" s="26"/>
      <c r="K255" s="26"/>
      <c r="L255" s="26"/>
      <c r="R255" s="26"/>
      <c r="AO255" s="373">
        <v>201708</v>
      </c>
      <c r="AP255" s="374" t="s">
        <v>1523</v>
      </c>
      <c r="AQ255" s="374">
        <v>1492288</v>
      </c>
      <c r="BC255" s="26"/>
      <c r="BL255" s="357">
        <v>43891</v>
      </c>
      <c r="BM255" t="s">
        <v>1570</v>
      </c>
      <c r="BN255" s="12">
        <v>362512.64000000001</v>
      </c>
      <c r="BO255" s="12">
        <v>7358829.5499999998</v>
      </c>
      <c r="BP255" s="12">
        <v>1670867.18</v>
      </c>
      <c r="BQ255" s="12">
        <v>2482836.2200000002</v>
      </c>
      <c r="BR255" s="12">
        <v>1397325.05</v>
      </c>
      <c r="BS255" s="12">
        <v>129778</v>
      </c>
      <c r="BT255" s="12">
        <v>1145461.73</v>
      </c>
      <c r="BV255" s="26">
        <v>202003</v>
      </c>
      <c r="BW255" t="s">
        <v>1570</v>
      </c>
      <c r="BX255" s="12">
        <f t="shared" si="114"/>
        <v>362512.64000000001</v>
      </c>
      <c r="BY255" s="12">
        <f t="shared" si="115"/>
        <v>9029696.7300000004</v>
      </c>
      <c r="BZ255" s="12">
        <f t="shared" si="116"/>
        <v>5155401</v>
      </c>
      <c r="CA255" s="12">
        <f t="shared" si="117"/>
        <v>14547610.370000001</v>
      </c>
      <c r="CC255" s="26">
        <v>202003</v>
      </c>
      <c r="CD255" s="372">
        <v>14547610.4</v>
      </c>
      <c r="CE255" s="372">
        <v>362512.64000000001</v>
      </c>
      <c r="CF255" s="377">
        <v>7358829.5499999998</v>
      </c>
      <c r="CG255" s="377">
        <v>1670867.18</v>
      </c>
      <c r="CH255" s="372">
        <v>2482836.23</v>
      </c>
      <c r="CI255" s="372">
        <v>1397325.05</v>
      </c>
      <c r="CJ255" s="372">
        <v>129778</v>
      </c>
      <c r="CK255" s="372">
        <v>1145461.73</v>
      </c>
      <c r="CL255">
        <f t="shared" si="118"/>
        <v>18.504133969956708</v>
      </c>
      <c r="CM255" s="26">
        <v>202003</v>
      </c>
      <c r="CN255" s="12">
        <f t="shared" si="113"/>
        <v>362512.64000000001</v>
      </c>
      <c r="CO255" s="12">
        <f t="shared" si="119"/>
        <v>9029696.7300000004</v>
      </c>
      <c r="CP255" s="12">
        <f t="shared" si="120"/>
        <v>5155401.01</v>
      </c>
      <c r="CQ255" s="12">
        <f t="shared" si="121"/>
        <v>14547610.380000001</v>
      </c>
      <c r="CT255" s="378">
        <f t="shared" ref="CT255:CT281" si="127">+BX255/CN255*100</f>
        <v>100</v>
      </c>
      <c r="CU255" s="378">
        <f t="shared" ref="CU255:CU281" si="128">+BY255/CO255*100</f>
        <v>100</v>
      </c>
      <c r="CV255" s="378">
        <f t="shared" ref="CV255:CV281" si="129">+(BX255+BY255)/(CN255+CO255)*100</f>
        <v>100</v>
      </c>
      <c r="CW255" s="378">
        <f t="shared" ref="CW255:CW281" si="130">+BZ255/CP255*100</f>
        <v>99.999999806028669</v>
      </c>
      <c r="CX255" s="378">
        <f t="shared" ref="CX255:CX281" si="131">+CA255/CQ255*100</f>
        <v>99.999999931260191</v>
      </c>
    </row>
    <row r="256" spans="1:102">
      <c r="A256" s="26">
        <v>202010</v>
      </c>
      <c r="B256" s="26" t="s">
        <v>1522</v>
      </c>
      <c r="C256" s="26">
        <v>7374648.0999999996</v>
      </c>
      <c r="D256" s="26"/>
      <c r="E256" s="26"/>
      <c r="F256" s="26"/>
      <c r="G256" s="26"/>
      <c r="H256" s="26"/>
      <c r="J256" s="26"/>
      <c r="K256" s="26"/>
      <c r="L256" s="26"/>
      <c r="R256" s="26"/>
      <c r="AO256" s="373">
        <v>201708</v>
      </c>
      <c r="AP256" s="374" t="s">
        <v>1521</v>
      </c>
      <c r="AQ256" s="374">
        <v>252160</v>
      </c>
      <c r="BC256" s="26"/>
      <c r="BL256" s="357">
        <v>43922</v>
      </c>
      <c r="BM256" t="s">
        <v>1570</v>
      </c>
      <c r="BN256" s="12">
        <v>363928.5</v>
      </c>
      <c r="BO256" s="12">
        <v>7299437.5999999996</v>
      </c>
      <c r="BP256" s="12">
        <v>1647547.7</v>
      </c>
      <c r="BQ256" s="12">
        <v>2272490.35</v>
      </c>
      <c r="BR256" s="12">
        <v>1218686.3</v>
      </c>
      <c r="BS256" s="12">
        <v>121631.05</v>
      </c>
      <c r="BT256" s="12">
        <v>1119670.7</v>
      </c>
      <c r="BV256" s="26">
        <v>202004</v>
      </c>
      <c r="BW256" t="s">
        <v>1570</v>
      </c>
      <c r="BX256" s="12">
        <f t="shared" si="114"/>
        <v>363928.5</v>
      </c>
      <c r="BY256" s="12">
        <f t="shared" si="115"/>
        <v>8946985.2999999989</v>
      </c>
      <c r="BZ256" s="12">
        <f t="shared" si="116"/>
        <v>4732478.4000000004</v>
      </c>
      <c r="CA256" s="12">
        <f t="shared" si="117"/>
        <v>14043392.199999999</v>
      </c>
      <c r="CC256" s="26">
        <v>202004</v>
      </c>
      <c r="CD256" s="372">
        <v>14043392.199999999</v>
      </c>
      <c r="CE256" s="372">
        <v>363928.5</v>
      </c>
      <c r="CF256" s="377">
        <v>7299437.5999999996</v>
      </c>
      <c r="CG256" s="377">
        <v>1647547.7</v>
      </c>
      <c r="CH256" s="372">
        <v>2272490.35</v>
      </c>
      <c r="CI256" s="372">
        <v>1218686.3</v>
      </c>
      <c r="CJ256" s="372">
        <v>121631.05</v>
      </c>
      <c r="CK256" s="372">
        <v>1119670.7</v>
      </c>
      <c r="CL256">
        <f t="shared" si="118"/>
        <v>18.414556912259599</v>
      </c>
      <c r="CM256" s="26">
        <v>202004</v>
      </c>
      <c r="CN256" s="12">
        <f t="shared" si="113"/>
        <v>363928.5</v>
      </c>
      <c r="CO256" s="12">
        <f t="shared" si="119"/>
        <v>8946985.2999999989</v>
      </c>
      <c r="CP256" s="12">
        <f t="shared" si="120"/>
        <v>4732478.4000000004</v>
      </c>
      <c r="CQ256" s="12">
        <f t="shared" si="121"/>
        <v>14043392.199999999</v>
      </c>
      <c r="CT256" s="378">
        <f t="shared" si="127"/>
        <v>100</v>
      </c>
      <c r="CU256" s="378">
        <f t="shared" si="128"/>
        <v>100</v>
      </c>
      <c r="CV256" s="378">
        <f t="shared" si="129"/>
        <v>100</v>
      </c>
      <c r="CW256" s="378">
        <f t="shared" si="130"/>
        <v>100</v>
      </c>
      <c r="CX256" s="378">
        <f t="shared" si="131"/>
        <v>100</v>
      </c>
    </row>
    <row r="257" spans="1:102">
      <c r="A257" s="26">
        <v>202011</v>
      </c>
      <c r="B257" s="26" t="s">
        <v>1522</v>
      </c>
      <c r="C257" s="26">
        <v>7379276.3799999999</v>
      </c>
      <c r="D257" s="26"/>
      <c r="E257" s="26"/>
      <c r="F257" s="26"/>
      <c r="G257" s="26"/>
      <c r="H257" s="26"/>
      <c r="J257" s="26"/>
      <c r="K257" s="26"/>
      <c r="L257" s="26"/>
      <c r="R257" s="26"/>
      <c r="AO257" s="373">
        <v>201708</v>
      </c>
      <c r="AP257" s="374" t="s">
        <v>1524</v>
      </c>
      <c r="AQ257" s="374">
        <v>2704151</v>
      </c>
      <c r="BC257" s="26"/>
      <c r="BL257" s="357">
        <v>43952</v>
      </c>
      <c r="BM257" t="s">
        <v>1570</v>
      </c>
      <c r="BN257" s="12">
        <v>396178.5</v>
      </c>
      <c r="BO257" s="12">
        <v>7295720.9000000004</v>
      </c>
      <c r="BP257" s="12">
        <v>1651388.4</v>
      </c>
      <c r="BQ257" s="12">
        <v>2315573.85</v>
      </c>
      <c r="BR257" s="12">
        <v>1219985.1499999999</v>
      </c>
      <c r="BS257" s="12">
        <v>116441.3</v>
      </c>
      <c r="BT257" s="12">
        <v>1110947.25</v>
      </c>
      <c r="BV257" s="26">
        <v>202005</v>
      </c>
      <c r="BW257" t="s">
        <v>1570</v>
      </c>
      <c r="BX257" s="12">
        <f t="shared" si="114"/>
        <v>396178.5</v>
      </c>
      <c r="BY257" s="12">
        <f t="shared" si="115"/>
        <v>8947109.3000000007</v>
      </c>
      <c r="BZ257" s="12">
        <f t="shared" si="116"/>
        <v>4762947.55</v>
      </c>
      <c r="CA257" s="12">
        <f t="shared" si="117"/>
        <v>14106235.350000001</v>
      </c>
      <c r="CC257" s="26">
        <v>202005</v>
      </c>
      <c r="CD257" s="372">
        <v>14106235.4</v>
      </c>
      <c r="CE257" s="372">
        <v>396178.5</v>
      </c>
      <c r="CF257" s="377">
        <v>7295720.9000000004</v>
      </c>
      <c r="CG257" s="377">
        <v>1651388.4</v>
      </c>
      <c r="CH257" s="372">
        <v>2315573.85</v>
      </c>
      <c r="CI257" s="372">
        <v>1219985.1499999999</v>
      </c>
      <c r="CJ257" s="372">
        <v>116441.3</v>
      </c>
      <c r="CK257" s="372">
        <v>1110947.25</v>
      </c>
      <c r="CL257">
        <f t="shared" si="118"/>
        <v>18.457228414545018</v>
      </c>
      <c r="CM257" s="26">
        <v>202005</v>
      </c>
      <c r="CN257" s="12">
        <f t="shared" si="113"/>
        <v>396178.5</v>
      </c>
      <c r="CO257" s="12">
        <f t="shared" si="119"/>
        <v>8947109.3000000007</v>
      </c>
      <c r="CP257" s="12">
        <f t="shared" si="120"/>
        <v>4762947.55</v>
      </c>
      <c r="CQ257" s="12">
        <f t="shared" si="121"/>
        <v>14106235.350000001</v>
      </c>
      <c r="CT257" s="378">
        <f t="shared" si="127"/>
        <v>100</v>
      </c>
      <c r="CU257" s="378">
        <f t="shared" si="128"/>
        <v>100</v>
      </c>
      <c r="CV257" s="378">
        <f t="shared" si="129"/>
        <v>100</v>
      </c>
      <c r="CW257" s="378">
        <f t="shared" si="130"/>
        <v>100</v>
      </c>
      <c r="CX257" s="378">
        <f t="shared" si="131"/>
        <v>100</v>
      </c>
    </row>
    <row r="258" spans="1:102">
      <c r="A258" s="26">
        <v>202012</v>
      </c>
      <c r="B258" s="26" t="s">
        <v>1522</v>
      </c>
      <c r="C258" s="26">
        <v>7380919.6799999997</v>
      </c>
      <c r="D258" s="26"/>
      <c r="E258" s="26"/>
      <c r="F258" s="26"/>
      <c r="G258" s="26"/>
      <c r="H258" s="26"/>
      <c r="J258" s="26"/>
      <c r="K258" s="26"/>
      <c r="L258" s="26"/>
      <c r="R258" s="26"/>
      <c r="AO258" s="373">
        <v>201708</v>
      </c>
      <c r="AP258" s="374" t="s">
        <v>1525</v>
      </c>
      <c r="AQ258" s="374">
        <v>1432760</v>
      </c>
      <c r="BC258" s="26"/>
      <c r="BL258" s="357">
        <v>43983</v>
      </c>
      <c r="BM258" t="s">
        <v>1570</v>
      </c>
      <c r="BN258" s="12">
        <v>356897.55</v>
      </c>
      <c r="BO258" s="12">
        <v>7313408.3200000003</v>
      </c>
      <c r="BP258" s="12">
        <v>1648635.77</v>
      </c>
      <c r="BQ258" s="12">
        <v>2415060.5</v>
      </c>
      <c r="BR258" s="12">
        <v>1240160.05</v>
      </c>
      <c r="BS258" s="12">
        <v>112389.91</v>
      </c>
      <c r="BT258" s="12">
        <v>1104215.32</v>
      </c>
      <c r="BV258" s="26">
        <v>202006</v>
      </c>
      <c r="BW258" t="s">
        <v>1570</v>
      </c>
      <c r="BX258" s="12">
        <f t="shared" si="114"/>
        <v>356897.55</v>
      </c>
      <c r="BY258" s="12">
        <f t="shared" si="115"/>
        <v>8962044.0899999999</v>
      </c>
      <c r="BZ258" s="12">
        <f t="shared" si="116"/>
        <v>4871825.78</v>
      </c>
      <c r="CA258" s="12">
        <f t="shared" si="117"/>
        <v>14190767.420000002</v>
      </c>
      <c r="CC258" s="26">
        <v>202006</v>
      </c>
      <c r="CD258" s="372">
        <v>14190767.4</v>
      </c>
      <c r="CE258" s="372">
        <v>356897.55</v>
      </c>
      <c r="CF258" s="377">
        <v>7313408.3200000003</v>
      </c>
      <c r="CG258" s="377">
        <v>1648635.77</v>
      </c>
      <c r="CH258" s="372">
        <v>2415060.5</v>
      </c>
      <c r="CI258" s="372">
        <v>1240160.05</v>
      </c>
      <c r="CJ258" s="372">
        <v>112389.91</v>
      </c>
      <c r="CK258" s="372">
        <v>1104215.32</v>
      </c>
      <c r="CL258">
        <f t="shared" si="118"/>
        <v>18.395756073545495</v>
      </c>
      <c r="CM258" s="26">
        <v>202006</v>
      </c>
      <c r="CN258" s="12">
        <f t="shared" si="113"/>
        <v>356897.55</v>
      </c>
      <c r="CO258" s="12">
        <f t="shared" si="119"/>
        <v>8962044.0899999999</v>
      </c>
      <c r="CP258" s="12">
        <f t="shared" si="120"/>
        <v>4871825.78</v>
      </c>
      <c r="CQ258" s="12">
        <f t="shared" si="121"/>
        <v>14190767.420000002</v>
      </c>
      <c r="CT258" s="378">
        <f t="shared" si="127"/>
        <v>100</v>
      </c>
      <c r="CU258" s="378">
        <f t="shared" si="128"/>
        <v>100</v>
      </c>
      <c r="CV258" s="378">
        <f t="shared" si="129"/>
        <v>100</v>
      </c>
      <c r="CW258" s="378">
        <f t="shared" si="130"/>
        <v>100</v>
      </c>
      <c r="CX258" s="378">
        <f t="shared" si="131"/>
        <v>100</v>
      </c>
    </row>
    <row r="259" spans="1:102">
      <c r="A259" s="26">
        <v>202101</v>
      </c>
      <c r="B259" s="26" t="s">
        <v>1522</v>
      </c>
      <c r="C259" s="26">
        <v>7377918.5300000003</v>
      </c>
      <c r="D259" s="26"/>
      <c r="E259" s="26"/>
      <c r="F259" s="26"/>
      <c r="G259" s="26"/>
      <c r="H259" s="26"/>
      <c r="J259" s="26"/>
      <c r="K259" s="26"/>
      <c r="L259" s="26"/>
      <c r="R259" s="26"/>
      <c r="AO259" s="373">
        <v>201708</v>
      </c>
      <c r="AP259" s="374" t="s">
        <v>1566</v>
      </c>
      <c r="AQ259" s="374">
        <v>178984</v>
      </c>
      <c r="BC259" s="26"/>
      <c r="BL259" s="357">
        <v>44013</v>
      </c>
      <c r="BM259" t="s">
        <v>1570</v>
      </c>
      <c r="BN259" s="12">
        <v>275072.7</v>
      </c>
      <c r="BO259" s="12">
        <v>7332913.8700000001</v>
      </c>
      <c r="BP259" s="12">
        <v>1633695.35</v>
      </c>
      <c r="BQ259" s="12">
        <v>2629392.69</v>
      </c>
      <c r="BR259" s="12">
        <v>1307927.83</v>
      </c>
      <c r="BS259" s="12">
        <v>109513.48</v>
      </c>
      <c r="BT259" s="12">
        <v>1097271.3500000001</v>
      </c>
      <c r="BV259" s="26">
        <v>202007</v>
      </c>
      <c r="BW259" t="s">
        <v>1570</v>
      </c>
      <c r="BX259" s="12">
        <f t="shared" si="114"/>
        <v>275072.7</v>
      </c>
      <c r="BY259" s="12">
        <f t="shared" si="115"/>
        <v>8966609.2200000007</v>
      </c>
      <c r="BZ259" s="12">
        <f t="shared" si="116"/>
        <v>5144105.3499999996</v>
      </c>
      <c r="CA259" s="12">
        <f t="shared" si="117"/>
        <v>14385787.27</v>
      </c>
      <c r="CC259" s="26">
        <v>202007</v>
      </c>
      <c r="CD259" s="372">
        <v>14385787.300000001</v>
      </c>
      <c r="CE259" s="372">
        <v>275072.7</v>
      </c>
      <c r="CF259" s="377">
        <v>7332913.8700000001</v>
      </c>
      <c r="CG259" s="377">
        <v>1633695.35</v>
      </c>
      <c r="CH259" s="372">
        <v>2629392.7000000002</v>
      </c>
      <c r="CI259" s="372">
        <v>1307927.83</v>
      </c>
      <c r="CJ259" s="372">
        <v>109513.48</v>
      </c>
      <c r="CK259" s="372">
        <v>1097271.3500000001</v>
      </c>
      <c r="CL259">
        <f t="shared" si="118"/>
        <v>18.219767471922903</v>
      </c>
      <c r="CM259" s="26">
        <v>202007</v>
      </c>
      <c r="CN259" s="12">
        <f t="shared" si="113"/>
        <v>275072.7</v>
      </c>
      <c r="CO259" s="12">
        <f t="shared" si="119"/>
        <v>8966609.2200000007</v>
      </c>
      <c r="CP259" s="12">
        <f t="shared" si="120"/>
        <v>5144105.3600000003</v>
      </c>
      <c r="CQ259" s="12">
        <f t="shared" si="121"/>
        <v>14385787.280000001</v>
      </c>
      <c r="CT259" s="378">
        <f t="shared" si="127"/>
        <v>100</v>
      </c>
      <c r="CU259" s="378">
        <f t="shared" si="128"/>
        <v>100</v>
      </c>
      <c r="CV259" s="378">
        <f t="shared" si="129"/>
        <v>100</v>
      </c>
      <c r="CW259" s="378">
        <f t="shared" si="130"/>
        <v>99.999999805602727</v>
      </c>
      <c r="CX259" s="378">
        <f t="shared" si="131"/>
        <v>99.999999930486936</v>
      </c>
    </row>
    <row r="260" spans="1:102">
      <c r="A260" s="26">
        <v>202102</v>
      </c>
      <c r="B260" s="26" t="s">
        <v>1522</v>
      </c>
      <c r="C260" s="26">
        <v>7383531.7000000002</v>
      </c>
      <c r="D260" s="26"/>
      <c r="E260" s="26"/>
      <c r="F260" s="26"/>
      <c r="G260" s="26"/>
      <c r="H260" s="26"/>
      <c r="J260" s="26"/>
      <c r="K260" s="26"/>
      <c r="L260" s="26"/>
      <c r="R260" s="26"/>
      <c r="AO260" s="373">
        <v>201708</v>
      </c>
      <c r="AP260" s="374" t="s">
        <v>1567</v>
      </c>
      <c r="AQ260" s="374">
        <v>967019</v>
      </c>
      <c r="BC260" s="26"/>
      <c r="BL260" s="357">
        <v>44044</v>
      </c>
      <c r="BM260" t="s">
        <v>1570</v>
      </c>
      <c r="BN260" s="12">
        <v>264260.95</v>
      </c>
      <c r="BO260" s="12">
        <v>7339675.8600000003</v>
      </c>
      <c r="BP260" s="12">
        <v>1625426.81</v>
      </c>
      <c r="BQ260" s="12">
        <v>2677431.42</v>
      </c>
      <c r="BR260" s="12">
        <v>1296807.95</v>
      </c>
      <c r="BS260" s="12">
        <v>105988.57</v>
      </c>
      <c r="BT260" s="12">
        <v>1087544.95</v>
      </c>
      <c r="BV260" s="26">
        <v>202008</v>
      </c>
      <c r="BW260" t="s">
        <v>1570</v>
      </c>
      <c r="BX260" s="12">
        <f t="shared" si="114"/>
        <v>264260.95</v>
      </c>
      <c r="BY260" s="12">
        <f t="shared" si="115"/>
        <v>8965102.6699999999</v>
      </c>
      <c r="BZ260" s="12">
        <f t="shared" si="116"/>
        <v>5167772.8899999997</v>
      </c>
      <c r="CA260" s="12">
        <f t="shared" si="117"/>
        <v>14397136.509999998</v>
      </c>
      <c r="CC260" s="26">
        <v>202008</v>
      </c>
      <c r="CD260" s="372">
        <v>14397136.5</v>
      </c>
      <c r="CE260" s="372">
        <v>264260.95</v>
      </c>
      <c r="CF260" s="377">
        <v>7339675.8600000003</v>
      </c>
      <c r="CG260" s="377">
        <v>1625426.81</v>
      </c>
      <c r="CH260" s="372">
        <v>2677431.4300000002</v>
      </c>
      <c r="CI260" s="372">
        <v>1296807.95</v>
      </c>
      <c r="CJ260" s="372">
        <v>105988.57</v>
      </c>
      <c r="CK260" s="372">
        <v>1087544.95</v>
      </c>
      <c r="CL260">
        <f t="shared" si="118"/>
        <v>18.130598943826708</v>
      </c>
      <c r="CM260" s="26">
        <v>202008</v>
      </c>
      <c r="CN260" s="12">
        <f t="shared" si="113"/>
        <v>264260.95</v>
      </c>
      <c r="CO260" s="12">
        <f t="shared" si="119"/>
        <v>8965102.6699999999</v>
      </c>
      <c r="CP260" s="12">
        <f t="shared" si="120"/>
        <v>5167772.8999999994</v>
      </c>
      <c r="CQ260" s="12">
        <f t="shared" si="121"/>
        <v>14397136.52</v>
      </c>
      <c r="CT260" s="378">
        <f t="shared" si="127"/>
        <v>100</v>
      </c>
      <c r="CU260" s="378">
        <f t="shared" si="128"/>
        <v>100</v>
      </c>
      <c r="CV260" s="378">
        <f t="shared" si="129"/>
        <v>100</v>
      </c>
      <c r="CW260" s="378">
        <f t="shared" si="130"/>
        <v>99.999999806493051</v>
      </c>
      <c r="CX260" s="378">
        <f t="shared" si="131"/>
        <v>99.999999930541733</v>
      </c>
    </row>
    <row r="261" spans="1:102">
      <c r="A261" s="26">
        <v>202103</v>
      </c>
      <c r="B261" s="26" t="s">
        <v>1522</v>
      </c>
      <c r="C261" s="26">
        <v>7431430.4299999997</v>
      </c>
      <c r="D261" s="26"/>
      <c r="E261" s="26"/>
      <c r="F261" s="26"/>
      <c r="G261" s="26"/>
      <c r="H261" s="26"/>
      <c r="J261" s="26"/>
      <c r="K261" s="26"/>
      <c r="L261" s="26"/>
      <c r="R261" s="26"/>
      <c r="AO261" s="373">
        <v>201709</v>
      </c>
      <c r="AP261" s="374" t="s">
        <v>1520</v>
      </c>
      <c r="AQ261" s="374">
        <v>13941312</v>
      </c>
      <c r="BC261" s="26"/>
      <c r="BL261" s="357">
        <v>44075</v>
      </c>
      <c r="BM261" t="s">
        <v>1570</v>
      </c>
      <c r="BN261" s="12">
        <v>357039.41</v>
      </c>
      <c r="BO261" s="12">
        <v>7361575</v>
      </c>
      <c r="BP261" s="12">
        <v>1631874.73</v>
      </c>
      <c r="BQ261" s="12">
        <v>2629059.31</v>
      </c>
      <c r="BR261" s="12">
        <v>1274449.3600000001</v>
      </c>
      <c r="BS261" s="12">
        <v>104058.59</v>
      </c>
      <c r="BT261" s="12">
        <v>1088166.4099999999</v>
      </c>
      <c r="BV261" s="26">
        <v>202009</v>
      </c>
      <c r="BW261" t="s">
        <v>1570</v>
      </c>
      <c r="BX261" s="12">
        <f t="shared" si="114"/>
        <v>357039.41</v>
      </c>
      <c r="BY261" s="12">
        <f t="shared" si="115"/>
        <v>8993449.7300000004</v>
      </c>
      <c r="BZ261" s="12">
        <f t="shared" si="116"/>
        <v>5095733.67</v>
      </c>
      <c r="CA261" s="12">
        <f t="shared" si="117"/>
        <v>14446222.810000001</v>
      </c>
      <c r="CC261" s="26">
        <v>202009</v>
      </c>
      <c r="CD261" s="372">
        <v>14446222.800000001</v>
      </c>
      <c r="CE261" s="372">
        <v>357039.41</v>
      </c>
      <c r="CF261" s="377">
        <v>7361575</v>
      </c>
      <c r="CG261" s="377">
        <v>1631874.73</v>
      </c>
      <c r="CH261" s="372">
        <v>2629059.3199999998</v>
      </c>
      <c r="CI261" s="372">
        <v>1274449.3600000001</v>
      </c>
      <c r="CJ261" s="372">
        <v>104058.59</v>
      </c>
      <c r="CK261" s="372">
        <v>1088166.4099999999</v>
      </c>
      <c r="CL261">
        <f t="shared" si="118"/>
        <v>18.145147624014125</v>
      </c>
      <c r="CM261" s="26">
        <v>202009</v>
      </c>
      <c r="CN261" s="12">
        <f t="shared" si="113"/>
        <v>357039.41</v>
      </c>
      <c r="CO261" s="12">
        <f t="shared" si="119"/>
        <v>8993449.7300000004</v>
      </c>
      <c r="CP261" s="12">
        <f t="shared" si="120"/>
        <v>5095733.68</v>
      </c>
      <c r="CQ261" s="12">
        <f t="shared" si="121"/>
        <v>14446222.82</v>
      </c>
      <c r="CT261" s="378">
        <f t="shared" si="127"/>
        <v>100</v>
      </c>
      <c r="CU261" s="378">
        <f t="shared" si="128"/>
        <v>100</v>
      </c>
      <c r="CV261" s="378">
        <f t="shared" si="129"/>
        <v>100</v>
      </c>
      <c r="CW261" s="378">
        <f t="shared" si="130"/>
        <v>99.999999803757404</v>
      </c>
      <c r="CX261" s="378">
        <f t="shared" si="131"/>
        <v>99.999999930777747</v>
      </c>
    </row>
    <row r="262" spans="1:102">
      <c r="A262" s="26">
        <v>202104</v>
      </c>
      <c r="B262" s="26" t="s">
        <v>1522</v>
      </c>
      <c r="C262" s="26">
        <v>7465017.5999999996</v>
      </c>
      <c r="D262" s="26"/>
      <c r="E262" s="26"/>
      <c r="F262" s="26"/>
      <c r="G262" s="26"/>
      <c r="H262" s="26"/>
      <c r="J262" s="26"/>
      <c r="K262" s="26"/>
      <c r="L262" s="26"/>
      <c r="R262" s="26"/>
      <c r="AO262" s="373">
        <v>201709</v>
      </c>
      <c r="AP262" s="374" t="s">
        <v>1522</v>
      </c>
      <c r="AQ262" s="374">
        <v>6636881</v>
      </c>
      <c r="BC262" s="26"/>
      <c r="BL262" s="357">
        <v>44105</v>
      </c>
      <c r="BM262" t="s">
        <v>1570</v>
      </c>
      <c r="BN262" s="12">
        <v>358407.67</v>
      </c>
      <c r="BO262" s="12">
        <v>7374648.0999999996</v>
      </c>
      <c r="BP262" s="12">
        <v>1639438.81</v>
      </c>
      <c r="BQ262" s="12">
        <v>2612791.66</v>
      </c>
      <c r="BR262" s="12">
        <v>1333497.19</v>
      </c>
      <c r="BS262" s="12">
        <v>103322.81</v>
      </c>
      <c r="BT262" s="12">
        <v>1131696.8999999999</v>
      </c>
      <c r="BV262" s="26">
        <v>202010</v>
      </c>
      <c r="BW262" t="s">
        <v>1570</v>
      </c>
      <c r="BX262" s="12">
        <f t="shared" si="114"/>
        <v>358407.67</v>
      </c>
      <c r="BY262" s="12">
        <f t="shared" si="115"/>
        <v>9014086.9100000001</v>
      </c>
      <c r="BZ262" s="12">
        <f t="shared" si="116"/>
        <v>5181308.5600000005</v>
      </c>
      <c r="CA262" s="12">
        <f t="shared" si="117"/>
        <v>14553803.140000001</v>
      </c>
      <c r="CC262" s="26">
        <v>202010</v>
      </c>
      <c r="CD262" s="372">
        <v>14553803.1</v>
      </c>
      <c r="CE262" s="372">
        <v>358407.67</v>
      </c>
      <c r="CF262" s="377">
        <v>7374648.0999999996</v>
      </c>
      <c r="CG262" s="377">
        <v>1639438.81</v>
      </c>
      <c r="CH262" s="372">
        <v>2612791.67</v>
      </c>
      <c r="CI262" s="372">
        <v>1333497.19</v>
      </c>
      <c r="CJ262" s="372">
        <v>103322.81</v>
      </c>
      <c r="CK262" s="372">
        <v>1131696.8999999999</v>
      </c>
      <c r="CL262">
        <f t="shared" si="118"/>
        <v>18.187519450042664</v>
      </c>
      <c r="CM262" s="26">
        <v>202010</v>
      </c>
      <c r="CN262" s="12">
        <f t="shared" si="113"/>
        <v>358407.67</v>
      </c>
      <c r="CO262" s="12">
        <f t="shared" si="119"/>
        <v>9014086.9100000001</v>
      </c>
      <c r="CP262" s="12">
        <f t="shared" si="120"/>
        <v>5181308.57</v>
      </c>
      <c r="CQ262" s="12">
        <f t="shared" si="121"/>
        <v>14553803.15</v>
      </c>
      <c r="CT262" s="378">
        <f t="shared" si="127"/>
        <v>100</v>
      </c>
      <c r="CU262" s="378">
        <f t="shared" si="128"/>
        <v>100</v>
      </c>
      <c r="CV262" s="378">
        <f t="shared" si="129"/>
        <v>100</v>
      </c>
      <c r="CW262" s="378">
        <f t="shared" si="130"/>
        <v>99.999999806998559</v>
      </c>
      <c r="CX262" s="378">
        <f t="shared" si="131"/>
        <v>99.999999931289437</v>
      </c>
    </row>
    <row r="263" spans="1:102">
      <c r="A263" s="26">
        <v>202105</v>
      </c>
      <c r="B263" s="26" t="s">
        <v>1522</v>
      </c>
      <c r="C263" s="26">
        <v>7485162.8600000003</v>
      </c>
      <c r="D263" s="26"/>
      <c r="E263" s="26"/>
      <c r="F263" s="26"/>
      <c r="G263" s="26"/>
      <c r="H263" s="26"/>
      <c r="J263" s="26"/>
      <c r="K263" s="26"/>
      <c r="L263" s="26"/>
      <c r="R263" s="26"/>
      <c r="AO263" s="373">
        <v>201709</v>
      </c>
      <c r="AP263" s="374" t="s">
        <v>1523</v>
      </c>
      <c r="AQ263" s="374">
        <v>1520123</v>
      </c>
      <c r="BC263" s="26"/>
      <c r="BL263" s="357">
        <v>44136</v>
      </c>
      <c r="BM263" t="s">
        <v>1570</v>
      </c>
      <c r="BN263" s="12">
        <v>333716.95</v>
      </c>
      <c r="BO263" s="12">
        <v>7379276.3799999999</v>
      </c>
      <c r="BP263" s="12">
        <v>1639256.38</v>
      </c>
      <c r="BQ263" s="12">
        <v>2629237.52</v>
      </c>
      <c r="BR263" s="12">
        <v>1333338.33</v>
      </c>
      <c r="BS263" s="12">
        <v>103233.24</v>
      </c>
      <c r="BT263" s="12">
        <v>1144163.8999999999</v>
      </c>
      <c r="BV263" s="26">
        <v>202011</v>
      </c>
      <c r="BW263" t="s">
        <v>1570</v>
      </c>
      <c r="BX263" s="12">
        <f t="shared" si="114"/>
        <v>333716.95</v>
      </c>
      <c r="BY263" s="12">
        <f t="shared" si="115"/>
        <v>9018532.7599999998</v>
      </c>
      <c r="BZ263" s="12">
        <f t="shared" si="116"/>
        <v>5209972.99</v>
      </c>
      <c r="CA263" s="12">
        <f t="shared" si="117"/>
        <v>14562222.699999999</v>
      </c>
      <c r="CC263" s="26">
        <v>202011</v>
      </c>
      <c r="CD263" s="372">
        <v>14562222.699999999</v>
      </c>
      <c r="CE263" s="372">
        <v>333716.95</v>
      </c>
      <c r="CF263" s="377">
        <v>7379276.3799999999</v>
      </c>
      <c r="CG263" s="377">
        <v>1639256.38</v>
      </c>
      <c r="CH263" s="372">
        <v>2629237.52</v>
      </c>
      <c r="CI263" s="372">
        <v>1333338.33</v>
      </c>
      <c r="CJ263" s="372">
        <v>103233.24</v>
      </c>
      <c r="CK263" s="372">
        <v>1144163.8999999999</v>
      </c>
      <c r="CL263">
        <f t="shared" si="118"/>
        <v>18.17653074644927</v>
      </c>
      <c r="CM263" s="26">
        <v>202011</v>
      </c>
      <c r="CN263" s="12">
        <f t="shared" si="113"/>
        <v>333716.95</v>
      </c>
      <c r="CO263" s="12">
        <f t="shared" si="119"/>
        <v>9018532.7599999998</v>
      </c>
      <c r="CP263" s="12">
        <f t="shared" si="120"/>
        <v>5209972.99</v>
      </c>
      <c r="CQ263" s="12">
        <f t="shared" si="121"/>
        <v>14562222.699999999</v>
      </c>
      <c r="CT263" s="378">
        <f t="shared" si="127"/>
        <v>100</v>
      </c>
      <c r="CU263" s="378">
        <f t="shared" si="128"/>
        <v>100</v>
      </c>
      <c r="CV263" s="378">
        <f t="shared" si="129"/>
        <v>100</v>
      </c>
      <c r="CW263" s="378">
        <f t="shared" si="130"/>
        <v>100</v>
      </c>
      <c r="CX263" s="378">
        <f t="shared" si="131"/>
        <v>100</v>
      </c>
    </row>
    <row r="264" spans="1:102">
      <c r="A264" s="26">
        <v>202106</v>
      </c>
      <c r="B264" s="26" t="s">
        <v>1522</v>
      </c>
      <c r="C264" s="26">
        <v>7506647.3600000003</v>
      </c>
      <c r="D264" s="26"/>
      <c r="E264" s="26"/>
      <c r="F264" s="26"/>
      <c r="G264" s="26"/>
      <c r="H264" s="26"/>
      <c r="J264" s="26"/>
      <c r="K264" s="26"/>
      <c r="L264" s="26"/>
      <c r="R264" s="26"/>
      <c r="AO264" s="373">
        <v>201709</v>
      </c>
      <c r="AP264" s="374" t="s">
        <v>1521</v>
      </c>
      <c r="AQ264" s="374">
        <v>381530</v>
      </c>
      <c r="BC264" s="26"/>
      <c r="BL264" s="357">
        <v>44166</v>
      </c>
      <c r="BM264" t="s">
        <v>1570</v>
      </c>
      <c r="BN264" s="12">
        <v>323568.37</v>
      </c>
      <c r="BO264" s="12">
        <v>7380919.6799999997</v>
      </c>
      <c r="BP264" s="12">
        <v>1636759.79</v>
      </c>
      <c r="BQ264" s="12">
        <v>2616142.36</v>
      </c>
      <c r="BR264" s="12">
        <v>1346878.58</v>
      </c>
      <c r="BS264" s="12">
        <v>101227.63</v>
      </c>
      <c r="BT264" s="12">
        <v>1148108.8899999999</v>
      </c>
      <c r="BV264" s="26">
        <v>202012</v>
      </c>
      <c r="BW264" t="s">
        <v>1570</v>
      </c>
      <c r="BX264" s="12">
        <f t="shared" si="114"/>
        <v>323568.37</v>
      </c>
      <c r="BY264" s="12">
        <f t="shared" si="115"/>
        <v>9017679.4699999988</v>
      </c>
      <c r="BZ264" s="12">
        <f t="shared" si="116"/>
        <v>5212357.46</v>
      </c>
      <c r="CA264" s="12">
        <f t="shared" si="117"/>
        <v>14553605.299999997</v>
      </c>
      <c r="CC264" s="26">
        <v>202012</v>
      </c>
      <c r="CD264" s="372">
        <v>14553605.300000001</v>
      </c>
      <c r="CE264" s="372">
        <v>323568.37</v>
      </c>
      <c r="CF264" s="377">
        <v>7380919.6799999997</v>
      </c>
      <c r="CG264" s="377">
        <v>1636759.79</v>
      </c>
      <c r="CH264" s="372">
        <v>2616142.37</v>
      </c>
      <c r="CI264" s="372">
        <v>1346878.58</v>
      </c>
      <c r="CJ264" s="372">
        <v>101227.63</v>
      </c>
      <c r="CK264" s="372">
        <v>1148108.8899999999</v>
      </c>
      <c r="CL264">
        <f t="shared" si="118"/>
        <v>18.150565180822515</v>
      </c>
      <c r="CM264" s="26">
        <v>202012</v>
      </c>
      <c r="CN264" s="12">
        <f t="shared" si="113"/>
        <v>323568.37</v>
      </c>
      <c r="CO264" s="12">
        <f t="shared" si="119"/>
        <v>9017679.4699999988</v>
      </c>
      <c r="CP264" s="12">
        <f t="shared" si="120"/>
        <v>5212357.47</v>
      </c>
      <c r="CQ264" s="12">
        <f t="shared" si="121"/>
        <v>14553605.309999999</v>
      </c>
      <c r="CT264" s="378">
        <f t="shared" si="127"/>
        <v>100</v>
      </c>
      <c r="CU264" s="378">
        <f t="shared" si="128"/>
        <v>100</v>
      </c>
      <c r="CV264" s="378">
        <f t="shared" si="129"/>
        <v>100</v>
      </c>
      <c r="CW264" s="378">
        <f t="shared" si="130"/>
        <v>99.999999808148232</v>
      </c>
      <c r="CX264" s="378">
        <f t="shared" si="131"/>
        <v>99.9999999312885</v>
      </c>
    </row>
    <row r="265" spans="1:102">
      <c r="A265" s="26">
        <v>202107</v>
      </c>
      <c r="B265" s="26" t="s">
        <v>1522</v>
      </c>
      <c r="C265" s="26">
        <v>7526972.2699999996</v>
      </c>
      <c r="D265" s="26"/>
      <c r="E265" s="26"/>
      <c r="F265" s="26"/>
      <c r="G265" s="26"/>
      <c r="H265" s="26"/>
      <c r="J265" s="26"/>
      <c r="K265" s="26"/>
      <c r="L265" s="26"/>
      <c r="R265" s="26"/>
      <c r="AO265" s="373">
        <v>201709</v>
      </c>
      <c r="AP265" s="374" t="s">
        <v>1524</v>
      </c>
      <c r="AQ265" s="374">
        <v>2693450</v>
      </c>
      <c r="BC265" s="26"/>
      <c r="BL265" s="357">
        <v>44197</v>
      </c>
      <c r="BM265" t="s">
        <v>1570</v>
      </c>
      <c r="BN265" s="12">
        <v>313553.74</v>
      </c>
      <c r="BO265" s="12">
        <v>7377918.5300000003</v>
      </c>
      <c r="BP265" s="12">
        <v>1634516.63</v>
      </c>
      <c r="BQ265" s="12">
        <v>2516733.7799999998</v>
      </c>
      <c r="BR265" s="12">
        <v>1269074.47</v>
      </c>
      <c r="BS265" s="12">
        <v>100152.74</v>
      </c>
      <c r="BT265" s="12">
        <v>1145843.58</v>
      </c>
      <c r="BV265" s="26">
        <v>202101</v>
      </c>
      <c r="BW265" t="s">
        <v>1570</v>
      </c>
      <c r="BX265" s="12">
        <f t="shared" si="114"/>
        <v>313553.74</v>
      </c>
      <c r="BY265" s="12">
        <f t="shared" si="115"/>
        <v>9012435.1600000001</v>
      </c>
      <c r="BZ265" s="12">
        <f t="shared" si="116"/>
        <v>5031804.57</v>
      </c>
      <c r="CA265" s="12">
        <f t="shared" si="117"/>
        <v>14357793.470000001</v>
      </c>
      <c r="CC265" s="26">
        <v>202101</v>
      </c>
      <c r="CD265" s="372">
        <v>14357793.5</v>
      </c>
      <c r="CE265" s="372">
        <v>313553.74</v>
      </c>
      <c r="CF265" s="377">
        <v>7377918.5300000003</v>
      </c>
      <c r="CG265" s="377">
        <v>1634516.63</v>
      </c>
      <c r="CH265" s="372">
        <v>2516733.79</v>
      </c>
      <c r="CI265" s="372">
        <v>1269074.47</v>
      </c>
      <c r="CJ265" s="372">
        <v>100152.74</v>
      </c>
      <c r="CK265" s="372">
        <v>1145843.58</v>
      </c>
      <c r="CL265">
        <f t="shared" si="118"/>
        <v>18.136237331886669</v>
      </c>
      <c r="CM265" s="26">
        <v>202101</v>
      </c>
      <c r="CN265" s="12">
        <f t="shared" ref="CN265:CN284" si="132">+CE265</f>
        <v>313553.74</v>
      </c>
      <c r="CO265" s="12">
        <f t="shared" si="119"/>
        <v>9012435.1600000001</v>
      </c>
      <c r="CP265" s="12">
        <f t="shared" si="120"/>
        <v>5031804.58</v>
      </c>
      <c r="CQ265" s="12">
        <f t="shared" si="121"/>
        <v>14357793.48</v>
      </c>
      <c r="CT265" s="378">
        <f t="shared" si="127"/>
        <v>100</v>
      </c>
      <c r="CU265" s="378">
        <f t="shared" si="128"/>
        <v>100</v>
      </c>
      <c r="CV265" s="378">
        <f t="shared" si="129"/>
        <v>100</v>
      </c>
      <c r="CW265" s="378">
        <f t="shared" si="130"/>
        <v>99.999999801264153</v>
      </c>
      <c r="CX265" s="378">
        <f t="shared" si="131"/>
        <v>99.999999930351407</v>
      </c>
    </row>
    <row r="266" spans="1:102">
      <c r="A266" s="26">
        <v>202108</v>
      </c>
      <c r="B266" s="26" t="s">
        <v>1522</v>
      </c>
      <c r="C266" s="26">
        <v>7526068.4100000001</v>
      </c>
      <c r="D266" s="26"/>
      <c r="E266" s="26"/>
      <c r="F266" s="26"/>
      <c r="G266" s="26"/>
      <c r="H266" s="26"/>
      <c r="J266" s="26"/>
      <c r="K266" s="26"/>
      <c r="L266" s="26"/>
      <c r="R266" s="26"/>
      <c r="AO266" s="373">
        <v>201709</v>
      </c>
      <c r="AP266" s="374" t="s">
        <v>1525</v>
      </c>
      <c r="AQ266" s="374">
        <v>1517361</v>
      </c>
      <c r="BC266" s="26"/>
      <c r="BL266" s="357">
        <v>44228</v>
      </c>
      <c r="BM266" t="s">
        <v>1570</v>
      </c>
      <c r="BN266" s="12">
        <v>314506.40000000002</v>
      </c>
      <c r="BO266" s="12">
        <v>7383531.7000000002</v>
      </c>
      <c r="BP266" s="12">
        <v>1634521.3</v>
      </c>
      <c r="BQ266" s="12">
        <v>2529765.15</v>
      </c>
      <c r="BR266" s="12">
        <v>1251440.05</v>
      </c>
      <c r="BS266" s="12">
        <v>100303.5</v>
      </c>
      <c r="BT266" s="12">
        <v>1160810.05</v>
      </c>
      <c r="BV266" s="26">
        <v>202102</v>
      </c>
      <c r="BW266" t="s">
        <v>1570</v>
      </c>
      <c r="BX266" s="12">
        <f t="shared" ref="BX266:BX284" si="133">+BN266</f>
        <v>314506.40000000002</v>
      </c>
      <c r="BY266" s="12">
        <f t="shared" ref="BY266:BY284" si="134">+BO266+BP266</f>
        <v>9018053</v>
      </c>
      <c r="BZ266" s="12">
        <f t="shared" ref="BZ266:BZ284" si="135">+BQ266+BR266+BS266+BT266</f>
        <v>5042318.75</v>
      </c>
      <c r="CA266" s="12">
        <f t="shared" ref="CA266:CA284" si="136">+BX266+BY266+BZ266</f>
        <v>14374878.15</v>
      </c>
      <c r="CC266" s="26">
        <v>202102</v>
      </c>
      <c r="CD266" s="372">
        <v>14374878.199999999</v>
      </c>
      <c r="CE266" s="372">
        <v>314506.40000000002</v>
      </c>
      <c r="CF266" s="377">
        <v>7383531.7000000002</v>
      </c>
      <c r="CG266" s="377">
        <v>1634521.3</v>
      </c>
      <c r="CH266" s="372">
        <v>2529765.15</v>
      </c>
      <c r="CI266" s="372">
        <v>1251440.05</v>
      </c>
      <c r="CJ266" s="372">
        <v>100303.5</v>
      </c>
      <c r="CK266" s="372">
        <v>1160810.05</v>
      </c>
      <c r="CL266">
        <f t="shared" ref="CL266:CL284" si="137">+CG266/(CG266+CF266)*100</f>
        <v>18.124991059600116</v>
      </c>
      <c r="CM266" s="26">
        <v>202102</v>
      </c>
      <c r="CN266" s="12">
        <f t="shared" si="132"/>
        <v>314506.40000000002</v>
      </c>
      <c r="CO266" s="12">
        <f t="shared" ref="CO266:CO284" si="138">+CF266+CG266</f>
        <v>9018053</v>
      </c>
      <c r="CP266" s="12">
        <f t="shared" ref="CP266:CP284" si="139">+CH266+CI266+CJ266+CK266</f>
        <v>5042318.75</v>
      </c>
      <c r="CQ266" s="12">
        <f t="shared" ref="CQ266:CQ284" si="140">+CN266+CO266+CP266</f>
        <v>14374878.15</v>
      </c>
      <c r="CT266" s="378">
        <f t="shared" si="127"/>
        <v>100</v>
      </c>
      <c r="CU266" s="378">
        <f t="shared" si="128"/>
        <v>100</v>
      </c>
      <c r="CV266" s="378">
        <f t="shared" si="129"/>
        <v>100</v>
      </c>
      <c r="CW266" s="378">
        <f t="shared" si="130"/>
        <v>100</v>
      </c>
      <c r="CX266" s="378">
        <f t="shared" si="131"/>
        <v>100</v>
      </c>
    </row>
    <row r="267" spans="1:102">
      <c r="A267" s="26">
        <v>202109</v>
      </c>
      <c r="B267" s="26" t="s">
        <v>1522</v>
      </c>
      <c r="C267" s="26">
        <v>7549931.3200000003</v>
      </c>
      <c r="D267" s="26"/>
      <c r="E267" s="26"/>
      <c r="F267" s="26"/>
      <c r="G267" s="26"/>
      <c r="H267" s="26"/>
      <c r="J267" s="26"/>
      <c r="K267" s="26"/>
      <c r="L267" s="26"/>
      <c r="R267" s="26"/>
      <c r="AO267" s="373">
        <v>201709</v>
      </c>
      <c r="AP267" s="374" t="s">
        <v>1566</v>
      </c>
      <c r="AQ267" s="374">
        <v>178883</v>
      </c>
      <c r="BC267" s="26"/>
      <c r="BL267" s="357">
        <v>44256</v>
      </c>
      <c r="BM267" t="s">
        <v>1570</v>
      </c>
      <c r="BN267" s="12">
        <v>327337.57</v>
      </c>
      <c r="BO267" s="12">
        <v>7431430.4299999997</v>
      </c>
      <c r="BP267" s="12">
        <v>1659862.61</v>
      </c>
      <c r="BQ267" s="12">
        <v>2498499.4300000002</v>
      </c>
      <c r="BR267" s="12">
        <v>1260103.0900000001</v>
      </c>
      <c r="BS267" s="12">
        <v>99659.7</v>
      </c>
      <c r="BT267" s="12">
        <v>1174249.3</v>
      </c>
      <c r="BV267" s="26">
        <v>202103</v>
      </c>
      <c r="BW267" t="s">
        <v>1570</v>
      </c>
      <c r="BX267" s="12">
        <f t="shared" si="133"/>
        <v>327337.57</v>
      </c>
      <c r="BY267" s="12">
        <f t="shared" si="134"/>
        <v>9091293.0399999991</v>
      </c>
      <c r="BZ267" s="12">
        <f t="shared" si="135"/>
        <v>5032511.5200000005</v>
      </c>
      <c r="CA267" s="12">
        <f t="shared" si="136"/>
        <v>14451142.129999999</v>
      </c>
      <c r="CC267" s="26">
        <v>202103</v>
      </c>
      <c r="CD267" s="372">
        <v>14451142.1</v>
      </c>
      <c r="CE267" s="372">
        <v>327337.57</v>
      </c>
      <c r="CF267" s="377">
        <v>7431430.4299999997</v>
      </c>
      <c r="CG267" s="377">
        <v>1659862.61</v>
      </c>
      <c r="CH267" s="372">
        <v>2498499.4300000002</v>
      </c>
      <c r="CI267" s="372">
        <v>1260103.0900000001</v>
      </c>
      <c r="CJ267" s="372">
        <v>99659.7</v>
      </c>
      <c r="CK267" s="372">
        <v>1174249.3</v>
      </c>
      <c r="CL267">
        <f t="shared" si="137"/>
        <v>18.257717606251532</v>
      </c>
      <c r="CM267" s="26">
        <v>202103</v>
      </c>
      <c r="CN267" s="12">
        <f t="shared" si="132"/>
        <v>327337.57</v>
      </c>
      <c r="CO267" s="12">
        <f t="shared" si="138"/>
        <v>9091293.0399999991</v>
      </c>
      <c r="CP267" s="12">
        <f t="shared" si="139"/>
        <v>5032511.5200000005</v>
      </c>
      <c r="CQ267" s="12">
        <f t="shared" si="140"/>
        <v>14451142.129999999</v>
      </c>
      <c r="CT267" s="378">
        <f t="shared" si="127"/>
        <v>100</v>
      </c>
      <c r="CU267" s="378">
        <f t="shared" si="128"/>
        <v>100</v>
      </c>
      <c r="CV267" s="378">
        <f t="shared" si="129"/>
        <v>100</v>
      </c>
      <c r="CW267" s="378">
        <f t="shared" si="130"/>
        <v>100</v>
      </c>
      <c r="CX267" s="378">
        <f t="shared" si="131"/>
        <v>100</v>
      </c>
    </row>
    <row r="268" spans="1:102">
      <c r="A268" s="26">
        <v>202110</v>
      </c>
      <c r="B268" s="26" t="s">
        <v>1522</v>
      </c>
      <c r="C268" s="26">
        <v>7573757</v>
      </c>
      <c r="D268" s="26"/>
      <c r="E268" s="26"/>
      <c r="F268" s="26"/>
      <c r="G268" s="26"/>
      <c r="H268" s="26"/>
      <c r="J268" s="26"/>
      <c r="K268" s="26"/>
      <c r="L268" s="26"/>
      <c r="R268" s="26"/>
      <c r="AO268" s="373">
        <v>201709</v>
      </c>
      <c r="AP268" s="374" t="s">
        <v>1567</v>
      </c>
      <c r="AQ268" s="374">
        <v>1013084</v>
      </c>
      <c r="BC268" s="26"/>
      <c r="BL268" s="357">
        <v>44287</v>
      </c>
      <c r="BM268" t="s">
        <v>1570</v>
      </c>
      <c r="BN268" s="12">
        <v>346158.3</v>
      </c>
      <c r="BO268" s="12">
        <v>7465017.5999999996</v>
      </c>
      <c r="BP268" s="12">
        <v>1673479.75</v>
      </c>
      <c r="BQ268" s="12">
        <v>2497293.35</v>
      </c>
      <c r="BR268" s="12">
        <v>1289713.3500000001</v>
      </c>
      <c r="BS268" s="12">
        <v>99498.8</v>
      </c>
      <c r="BT268" s="12">
        <v>1185074</v>
      </c>
      <c r="BV268" s="26">
        <v>202104</v>
      </c>
      <c r="BW268" t="s">
        <v>1570</v>
      </c>
      <c r="BX268" s="12">
        <f t="shared" si="133"/>
        <v>346158.3</v>
      </c>
      <c r="BY268" s="12">
        <f t="shared" si="134"/>
        <v>9138497.3499999996</v>
      </c>
      <c r="BZ268" s="12">
        <f t="shared" si="135"/>
        <v>5071579.5</v>
      </c>
      <c r="CA268" s="12">
        <f t="shared" si="136"/>
        <v>14556235.15</v>
      </c>
      <c r="CC268" s="26">
        <v>202104</v>
      </c>
      <c r="CD268" s="372">
        <v>14556235.199999999</v>
      </c>
      <c r="CE268" s="372">
        <v>346158.3</v>
      </c>
      <c r="CF268" s="377">
        <v>7465017.5999999996</v>
      </c>
      <c r="CG268" s="377">
        <v>1673479.75</v>
      </c>
      <c r="CH268" s="372">
        <v>2497293.35</v>
      </c>
      <c r="CI268" s="372">
        <v>1289713.3500000001</v>
      </c>
      <c r="CJ268" s="372">
        <v>99498.8</v>
      </c>
      <c r="CK268" s="372">
        <v>1185074</v>
      </c>
      <c r="CL268">
        <f t="shared" si="137"/>
        <v>18.312417084631534</v>
      </c>
      <c r="CM268" s="26">
        <v>202104</v>
      </c>
      <c r="CN268" s="12">
        <f t="shared" si="132"/>
        <v>346158.3</v>
      </c>
      <c r="CO268" s="12">
        <f t="shared" si="138"/>
        <v>9138497.3499999996</v>
      </c>
      <c r="CP268" s="12">
        <f t="shared" si="139"/>
        <v>5071579.5</v>
      </c>
      <c r="CQ268" s="12">
        <f t="shared" si="140"/>
        <v>14556235.15</v>
      </c>
      <c r="CT268" s="378">
        <f t="shared" si="127"/>
        <v>100</v>
      </c>
      <c r="CU268" s="378">
        <f t="shared" si="128"/>
        <v>100</v>
      </c>
      <c r="CV268" s="378">
        <f t="shared" si="129"/>
        <v>100</v>
      </c>
      <c r="CW268" s="378">
        <f t="shared" si="130"/>
        <v>100</v>
      </c>
      <c r="CX268" s="378">
        <f t="shared" si="131"/>
        <v>100</v>
      </c>
    </row>
    <row r="269" spans="1:102">
      <c r="A269" s="26">
        <v>202111</v>
      </c>
      <c r="B269" s="26" t="s">
        <v>1522</v>
      </c>
      <c r="C269" s="26">
        <v>7651801.7599999998</v>
      </c>
      <c r="D269" s="26"/>
      <c r="E269" s="26"/>
      <c r="F269" s="26"/>
      <c r="G269" s="26"/>
      <c r="H269" s="26"/>
      <c r="J269" s="26"/>
      <c r="K269" s="26"/>
      <c r="L269" s="26"/>
      <c r="R269" s="26"/>
      <c r="AO269" s="373">
        <v>201710</v>
      </c>
      <c r="AP269" s="374" t="s">
        <v>1520</v>
      </c>
      <c r="AQ269" s="374">
        <v>13834749</v>
      </c>
      <c r="BC269" s="26"/>
      <c r="BL269" s="357">
        <v>44317</v>
      </c>
      <c r="BM269" t="s">
        <v>1570</v>
      </c>
      <c r="BN269" s="12">
        <v>376038.38</v>
      </c>
      <c r="BO269" s="12">
        <v>7485162.8600000003</v>
      </c>
      <c r="BP269" s="12">
        <v>1674944.76</v>
      </c>
      <c r="BQ269" s="12">
        <v>2554941.52</v>
      </c>
      <c r="BR269" s="12">
        <v>1339894.24</v>
      </c>
      <c r="BS269" s="12">
        <v>99744.62</v>
      </c>
      <c r="BT269" s="12">
        <v>1197832.19</v>
      </c>
      <c r="BV269" s="26">
        <v>202105</v>
      </c>
      <c r="BW269" t="s">
        <v>1570</v>
      </c>
      <c r="BX269" s="12">
        <f t="shared" si="133"/>
        <v>376038.38</v>
      </c>
      <c r="BY269" s="12">
        <f t="shared" si="134"/>
        <v>9160107.620000001</v>
      </c>
      <c r="BZ269" s="12">
        <f t="shared" si="135"/>
        <v>5192412.57</v>
      </c>
      <c r="CA269" s="12">
        <f t="shared" si="136"/>
        <v>14728558.570000002</v>
      </c>
      <c r="CC269" s="26">
        <v>202105</v>
      </c>
      <c r="CD269" s="372">
        <v>14728558.6</v>
      </c>
      <c r="CE269" s="372">
        <v>376038.38</v>
      </c>
      <c r="CF269" s="377">
        <v>7485162.8600000003</v>
      </c>
      <c r="CG269" s="377">
        <v>1674944.76</v>
      </c>
      <c r="CH269" s="372">
        <v>2554941.52</v>
      </c>
      <c r="CI269" s="372">
        <v>1339894.24</v>
      </c>
      <c r="CJ269" s="372">
        <v>99744.62</v>
      </c>
      <c r="CK269" s="372">
        <v>1197832.19</v>
      </c>
      <c r="CL269">
        <f t="shared" si="137"/>
        <v>18.285208312869141</v>
      </c>
      <c r="CM269" s="26">
        <v>202105</v>
      </c>
      <c r="CN269" s="12">
        <f t="shared" si="132"/>
        <v>376038.38</v>
      </c>
      <c r="CO269" s="12">
        <f t="shared" si="138"/>
        <v>9160107.620000001</v>
      </c>
      <c r="CP269" s="12">
        <f t="shared" si="139"/>
        <v>5192412.57</v>
      </c>
      <c r="CQ269" s="12">
        <f t="shared" si="140"/>
        <v>14728558.570000002</v>
      </c>
      <c r="CT269" s="378">
        <f t="shared" si="127"/>
        <v>100</v>
      </c>
      <c r="CU269" s="378">
        <f t="shared" si="128"/>
        <v>100</v>
      </c>
      <c r="CV269" s="378">
        <f t="shared" si="129"/>
        <v>100</v>
      </c>
      <c r="CW269" s="378">
        <f t="shared" si="130"/>
        <v>100</v>
      </c>
      <c r="CX269" s="378">
        <f t="shared" si="131"/>
        <v>100</v>
      </c>
    </row>
    <row r="270" spans="1:102">
      <c r="A270" s="26">
        <v>202112</v>
      </c>
      <c r="B270" s="26" t="s">
        <v>1522</v>
      </c>
      <c r="C270" s="26">
        <v>7703325.8399999999</v>
      </c>
      <c r="D270" s="26"/>
      <c r="E270" s="26"/>
      <c r="F270" s="26"/>
      <c r="G270" s="26"/>
      <c r="H270" s="26"/>
      <c r="J270" s="26"/>
      <c r="K270" s="26"/>
      <c r="L270" s="26"/>
      <c r="R270" s="26"/>
      <c r="AO270" s="373">
        <v>201710</v>
      </c>
      <c r="AP270" s="374" t="s">
        <v>1522</v>
      </c>
      <c r="AQ270" s="374">
        <v>6644007</v>
      </c>
      <c r="BC270" s="26"/>
      <c r="BL270" s="357">
        <v>44348</v>
      </c>
      <c r="BM270" t="s">
        <v>1570</v>
      </c>
      <c r="BN270" s="12">
        <v>416734.82</v>
      </c>
      <c r="BO270" s="12">
        <v>7506647.3600000003</v>
      </c>
      <c r="BP270" s="12">
        <v>1667570</v>
      </c>
      <c r="BQ270" s="12">
        <v>2690680.86</v>
      </c>
      <c r="BR270" s="12">
        <v>1387559</v>
      </c>
      <c r="BS270" s="12">
        <v>100844.55</v>
      </c>
      <c r="BT270" s="12">
        <v>1203015.77</v>
      </c>
      <c r="BV270" s="26">
        <v>202106</v>
      </c>
      <c r="BW270" t="s">
        <v>1570</v>
      </c>
      <c r="BX270" s="12">
        <f t="shared" si="133"/>
        <v>416734.82</v>
      </c>
      <c r="BY270" s="12">
        <f t="shared" si="134"/>
        <v>9174217.3599999994</v>
      </c>
      <c r="BZ270" s="12">
        <f t="shared" si="135"/>
        <v>5382100.1799999997</v>
      </c>
      <c r="CA270" s="12">
        <f t="shared" si="136"/>
        <v>14973052.359999999</v>
      </c>
      <c r="CC270" s="26">
        <v>202106</v>
      </c>
      <c r="CD270" s="372">
        <v>14973052.4</v>
      </c>
      <c r="CE270" s="372">
        <v>416734.82</v>
      </c>
      <c r="CF270" s="377">
        <v>7506647.3600000003</v>
      </c>
      <c r="CG270" s="377">
        <v>1667570</v>
      </c>
      <c r="CH270" s="372">
        <v>2690680.86</v>
      </c>
      <c r="CI270" s="372">
        <v>1387559</v>
      </c>
      <c r="CJ270" s="372">
        <v>100844.55</v>
      </c>
      <c r="CK270" s="372">
        <v>1203015.77</v>
      </c>
      <c r="CL270">
        <f t="shared" si="137"/>
        <v>18.176700361064917</v>
      </c>
      <c r="CM270" s="26">
        <v>202106</v>
      </c>
      <c r="CN270" s="12">
        <f t="shared" si="132"/>
        <v>416734.82</v>
      </c>
      <c r="CO270" s="12">
        <f t="shared" si="138"/>
        <v>9174217.3599999994</v>
      </c>
      <c r="CP270" s="12">
        <f t="shared" si="139"/>
        <v>5382100.1799999997</v>
      </c>
      <c r="CQ270" s="12">
        <f t="shared" si="140"/>
        <v>14973052.359999999</v>
      </c>
      <c r="CT270" s="378">
        <f t="shared" si="127"/>
        <v>100</v>
      </c>
      <c r="CU270" s="378">
        <f t="shared" si="128"/>
        <v>100</v>
      </c>
      <c r="CV270" s="378">
        <f t="shared" si="129"/>
        <v>100</v>
      </c>
      <c r="CW270" s="378">
        <f t="shared" si="130"/>
        <v>100</v>
      </c>
      <c r="CX270" s="378">
        <f t="shared" si="131"/>
        <v>100</v>
      </c>
    </row>
    <row r="271" spans="1:102">
      <c r="A271" s="26">
        <v>202201</v>
      </c>
      <c r="B271" s="26" t="s">
        <v>1522</v>
      </c>
      <c r="C271" s="26">
        <v>7734681.5</v>
      </c>
      <c r="D271" s="26"/>
      <c r="E271" s="26"/>
      <c r="F271" s="26"/>
      <c r="G271" s="26"/>
      <c r="H271" s="26"/>
      <c r="J271" s="26"/>
      <c r="K271" s="26"/>
      <c r="L271" s="26"/>
      <c r="R271" s="26"/>
      <c r="AO271" s="373">
        <v>201710</v>
      </c>
      <c r="AP271" s="374" t="s">
        <v>1523</v>
      </c>
      <c r="AQ271" s="374">
        <v>1528680</v>
      </c>
      <c r="BC271" s="26"/>
      <c r="BL271" s="357">
        <v>44378</v>
      </c>
      <c r="BM271" t="s">
        <v>1570</v>
      </c>
      <c r="BN271" s="12">
        <v>306517.59000000003</v>
      </c>
      <c r="BO271" s="12">
        <v>7526972.2699999996</v>
      </c>
      <c r="BP271" s="12">
        <v>1649851.18</v>
      </c>
      <c r="BQ271" s="12">
        <v>2661250.2599999998</v>
      </c>
      <c r="BR271" s="12">
        <v>1501670.95</v>
      </c>
      <c r="BS271" s="12">
        <v>111560.47</v>
      </c>
      <c r="BT271" s="12">
        <v>1240304.1599999999</v>
      </c>
      <c r="BV271" s="26">
        <v>202107</v>
      </c>
      <c r="BW271" t="s">
        <v>1570</v>
      </c>
      <c r="BX271" s="12">
        <f t="shared" si="133"/>
        <v>306517.59000000003</v>
      </c>
      <c r="BY271" s="12">
        <f t="shared" si="134"/>
        <v>9176823.4499999993</v>
      </c>
      <c r="BZ271" s="12">
        <f t="shared" si="135"/>
        <v>5514785.8399999999</v>
      </c>
      <c r="CA271" s="12">
        <f t="shared" si="136"/>
        <v>14998126.879999999</v>
      </c>
      <c r="CC271" s="26">
        <v>202107</v>
      </c>
      <c r="CD271" s="372">
        <v>15114453.5</v>
      </c>
      <c r="CE271" s="372">
        <v>306517.59000000003</v>
      </c>
      <c r="CF271" s="377">
        <v>7526972.2699999996</v>
      </c>
      <c r="CG271" s="377">
        <v>1649851.18</v>
      </c>
      <c r="CH271" s="372">
        <v>2900755.09</v>
      </c>
      <c r="CI271" s="372">
        <v>1433668.82</v>
      </c>
      <c r="CJ271" s="372">
        <v>106046.82</v>
      </c>
      <c r="CK271" s="372">
        <v>1190641.73</v>
      </c>
      <c r="CL271">
        <f t="shared" si="137"/>
        <v>17.978456150859042</v>
      </c>
      <c r="CM271" s="26">
        <v>202107</v>
      </c>
      <c r="CN271" s="12">
        <f t="shared" si="132"/>
        <v>306517.59000000003</v>
      </c>
      <c r="CO271" s="12">
        <f t="shared" si="138"/>
        <v>9176823.4499999993</v>
      </c>
      <c r="CP271" s="12">
        <f t="shared" si="139"/>
        <v>5631112.4600000009</v>
      </c>
      <c r="CQ271" s="12">
        <f t="shared" si="140"/>
        <v>15114453.5</v>
      </c>
      <c r="CT271" s="378">
        <f t="shared" si="127"/>
        <v>100</v>
      </c>
      <c r="CU271" s="378">
        <f t="shared" si="128"/>
        <v>100</v>
      </c>
      <c r="CV271" s="378">
        <f t="shared" si="129"/>
        <v>100</v>
      </c>
      <c r="CW271" s="378">
        <f t="shared" si="130"/>
        <v>97.934216003919033</v>
      </c>
      <c r="CX271" s="378">
        <f t="shared" si="131"/>
        <v>99.230361719661246</v>
      </c>
    </row>
    <row r="272" spans="1:102">
      <c r="A272" s="26">
        <v>202202</v>
      </c>
      <c r="B272" s="26" t="s">
        <v>1522</v>
      </c>
      <c r="C272" s="26">
        <v>7803654.3499999996</v>
      </c>
      <c r="D272" s="26"/>
      <c r="E272" s="26"/>
      <c r="F272" s="26"/>
      <c r="G272" s="26"/>
      <c r="H272" s="26"/>
      <c r="J272" s="26"/>
      <c r="K272" s="26"/>
      <c r="L272" s="26"/>
      <c r="R272" s="26"/>
      <c r="AO272" s="373">
        <v>201710</v>
      </c>
      <c r="AP272" s="374" t="s">
        <v>1521</v>
      </c>
      <c r="AQ272" s="374">
        <v>362389</v>
      </c>
      <c r="BC272" s="26"/>
      <c r="BL272" s="357">
        <v>44409</v>
      </c>
      <c r="BM272" t="s">
        <v>1570</v>
      </c>
      <c r="BN272" s="12">
        <v>287871.05</v>
      </c>
      <c r="BO272" s="12">
        <v>7526068.4100000001</v>
      </c>
      <c r="BP272" s="12">
        <v>1639075.27</v>
      </c>
      <c r="BQ272" s="12">
        <v>2910523.63</v>
      </c>
      <c r="BR272" s="12">
        <v>1384198.86</v>
      </c>
      <c r="BS272" s="12">
        <v>103795.36</v>
      </c>
      <c r="BT272" s="12">
        <v>1170741.73</v>
      </c>
      <c r="BV272" s="26">
        <v>202108</v>
      </c>
      <c r="BW272" t="s">
        <v>1570</v>
      </c>
      <c r="BX272" s="12">
        <f t="shared" si="133"/>
        <v>287871.05</v>
      </c>
      <c r="BY272" s="12">
        <f t="shared" si="134"/>
        <v>9165143.6799999997</v>
      </c>
      <c r="BZ272" s="12">
        <f t="shared" si="135"/>
        <v>5569259.5800000001</v>
      </c>
      <c r="CA272" s="12">
        <f t="shared" si="136"/>
        <v>15022274.310000001</v>
      </c>
      <c r="CC272" s="26">
        <v>202108</v>
      </c>
      <c r="CD272" s="372">
        <v>15022274.300000001</v>
      </c>
      <c r="CE272" s="372">
        <v>287871.05</v>
      </c>
      <c r="CF272" s="377">
        <v>7526068.4100000001</v>
      </c>
      <c r="CG272" s="377">
        <v>1639075.27</v>
      </c>
      <c r="CH272" s="372">
        <v>2910523.64</v>
      </c>
      <c r="CI272" s="372">
        <v>1384198.86</v>
      </c>
      <c r="CJ272" s="372">
        <v>103795.36</v>
      </c>
      <c r="CK272" s="372">
        <v>1170741.73</v>
      </c>
      <c r="CL272">
        <f t="shared" si="137"/>
        <v>17.883792412079242</v>
      </c>
      <c r="CM272" s="26">
        <v>202108</v>
      </c>
      <c r="CN272" s="12">
        <f t="shared" si="132"/>
        <v>287871.05</v>
      </c>
      <c r="CO272" s="12">
        <f t="shared" si="138"/>
        <v>9165143.6799999997</v>
      </c>
      <c r="CP272" s="12">
        <f t="shared" si="139"/>
        <v>5569259.5899999999</v>
      </c>
      <c r="CQ272" s="12">
        <f t="shared" si="140"/>
        <v>15022274.32</v>
      </c>
      <c r="CT272" s="378">
        <f t="shared" si="127"/>
        <v>100</v>
      </c>
      <c r="CU272" s="378">
        <f t="shared" si="128"/>
        <v>100</v>
      </c>
      <c r="CV272" s="378">
        <f t="shared" si="129"/>
        <v>100</v>
      </c>
      <c r="CW272" s="378">
        <f t="shared" si="130"/>
        <v>99.999999820442923</v>
      </c>
      <c r="CX272" s="378">
        <f t="shared" si="131"/>
        <v>99.999999933432179</v>
      </c>
    </row>
    <row r="273" spans="1:102">
      <c r="A273" s="26">
        <v>202203</v>
      </c>
      <c r="B273" s="26" t="s">
        <v>1522</v>
      </c>
      <c r="C273" s="26">
        <v>7923154.2999999998</v>
      </c>
      <c r="D273" s="26"/>
      <c r="E273" s="26"/>
      <c r="F273" s="26"/>
      <c r="G273" s="26"/>
      <c r="H273" s="26"/>
      <c r="J273" s="26"/>
      <c r="K273" s="26"/>
      <c r="L273" s="26"/>
      <c r="R273" s="26"/>
      <c r="AO273" s="373">
        <v>201710</v>
      </c>
      <c r="AP273" s="374" t="s">
        <v>1524</v>
      </c>
      <c r="AQ273" s="374">
        <v>2551479</v>
      </c>
      <c r="BC273" s="26"/>
      <c r="BL273" s="357">
        <v>44440</v>
      </c>
      <c r="BM273" t="s">
        <v>1570</v>
      </c>
      <c r="BN273" s="12">
        <v>405881.27</v>
      </c>
      <c r="BO273" s="12">
        <v>7549931.3200000003</v>
      </c>
      <c r="BP273" s="12">
        <v>1650772.18</v>
      </c>
      <c r="BQ273" s="12">
        <v>2808261.22</v>
      </c>
      <c r="BR273" s="12">
        <v>1363068.23</v>
      </c>
      <c r="BS273" s="12">
        <v>103299.41</v>
      </c>
      <c r="BT273" s="12">
        <v>1175144.5</v>
      </c>
      <c r="BV273" s="26">
        <v>202109</v>
      </c>
      <c r="BW273" t="s">
        <v>1570</v>
      </c>
      <c r="BX273" s="12">
        <f t="shared" si="133"/>
        <v>405881.27</v>
      </c>
      <c r="BY273" s="12">
        <f t="shared" si="134"/>
        <v>9200703.5</v>
      </c>
      <c r="BZ273" s="12">
        <f t="shared" si="135"/>
        <v>5449773.3600000003</v>
      </c>
      <c r="CA273" s="12">
        <f t="shared" si="136"/>
        <v>15056358.129999999</v>
      </c>
      <c r="CC273" s="26">
        <v>202109</v>
      </c>
      <c r="CD273" s="372">
        <v>15056358.1</v>
      </c>
      <c r="CE273" s="372">
        <v>405881.27</v>
      </c>
      <c r="CF273" s="377">
        <v>7549931.3200000003</v>
      </c>
      <c r="CG273" s="377">
        <v>1650772.18</v>
      </c>
      <c r="CH273" s="372">
        <v>2808261.23</v>
      </c>
      <c r="CI273" s="372">
        <v>1363068.23</v>
      </c>
      <c r="CJ273" s="372">
        <v>103299.41</v>
      </c>
      <c r="CK273" s="372">
        <v>1175144.5</v>
      </c>
      <c r="CL273">
        <f t="shared" si="137"/>
        <v>17.941803906625182</v>
      </c>
      <c r="CM273" s="26">
        <v>202109</v>
      </c>
      <c r="CN273" s="12">
        <f t="shared" si="132"/>
        <v>405881.27</v>
      </c>
      <c r="CO273" s="12">
        <f t="shared" si="138"/>
        <v>9200703.5</v>
      </c>
      <c r="CP273" s="12">
        <f t="shared" si="139"/>
        <v>5449773.3700000001</v>
      </c>
      <c r="CQ273" s="12">
        <f t="shared" si="140"/>
        <v>15056358.140000001</v>
      </c>
      <c r="CT273" s="378">
        <f t="shared" si="127"/>
        <v>100</v>
      </c>
      <c r="CU273" s="378">
        <f t="shared" si="128"/>
        <v>100</v>
      </c>
      <c r="CV273" s="378">
        <f t="shared" si="129"/>
        <v>100</v>
      </c>
      <c r="CW273" s="378">
        <f t="shared" si="130"/>
        <v>99.999999816506133</v>
      </c>
      <c r="CX273" s="378">
        <f t="shared" si="131"/>
        <v>99.999999933582856</v>
      </c>
    </row>
    <row r="274" spans="1:102">
      <c r="A274" s="26">
        <v>202204</v>
      </c>
      <c r="B274" s="26" t="s">
        <v>1522</v>
      </c>
      <c r="C274" s="26">
        <v>8111149.5300000003</v>
      </c>
      <c r="D274" s="26"/>
      <c r="E274" s="26"/>
      <c r="F274" s="26"/>
      <c r="G274" s="26"/>
      <c r="H274" s="26"/>
      <c r="J274" s="26"/>
      <c r="K274" s="26"/>
      <c r="L274" s="26"/>
      <c r="R274" s="26"/>
      <c r="AO274" s="373">
        <v>201710</v>
      </c>
      <c r="AP274" s="374" t="s">
        <v>1525</v>
      </c>
      <c r="AQ274" s="374">
        <v>1549700</v>
      </c>
      <c r="BC274" s="26"/>
      <c r="BL274" s="357">
        <v>44470</v>
      </c>
      <c r="BM274" t="s">
        <v>1570</v>
      </c>
      <c r="BN274" s="12">
        <v>451163.15</v>
      </c>
      <c r="BO274" s="12">
        <v>7573757</v>
      </c>
      <c r="BP274" s="12">
        <v>1661854.95</v>
      </c>
      <c r="BQ274" s="12">
        <v>2738773.3</v>
      </c>
      <c r="BR274" s="12">
        <v>1449580.6</v>
      </c>
      <c r="BS274" s="12">
        <v>106167.2</v>
      </c>
      <c r="BT274" s="12">
        <v>1219339.3500000001</v>
      </c>
      <c r="BV274" s="26">
        <v>202110</v>
      </c>
      <c r="BW274" t="s">
        <v>1570</v>
      </c>
      <c r="BX274" s="12">
        <f t="shared" si="133"/>
        <v>451163.15</v>
      </c>
      <c r="BY274" s="12">
        <f t="shared" si="134"/>
        <v>9235611.9499999993</v>
      </c>
      <c r="BZ274" s="12">
        <f t="shared" si="135"/>
        <v>5513860.4499999993</v>
      </c>
      <c r="CA274" s="12">
        <f t="shared" si="136"/>
        <v>15200635.549999999</v>
      </c>
      <c r="CC274" s="26">
        <v>202110</v>
      </c>
      <c r="CD274" s="372">
        <v>15200635.6</v>
      </c>
      <c r="CE274" s="372">
        <v>451163.15</v>
      </c>
      <c r="CF274" s="377">
        <v>7573757</v>
      </c>
      <c r="CG274" s="377">
        <v>1661854.95</v>
      </c>
      <c r="CH274" s="372">
        <v>2738773.3</v>
      </c>
      <c r="CI274" s="372">
        <v>1449580.6</v>
      </c>
      <c r="CJ274" s="372">
        <v>106167.2</v>
      </c>
      <c r="CK274" s="372">
        <v>1219339.3500000001</v>
      </c>
      <c r="CL274">
        <f t="shared" si="137"/>
        <v>17.993988476313149</v>
      </c>
      <c r="CM274" s="26">
        <v>202110</v>
      </c>
      <c r="CN274" s="12">
        <f t="shared" si="132"/>
        <v>451163.15</v>
      </c>
      <c r="CO274" s="12">
        <f t="shared" si="138"/>
        <v>9235611.9499999993</v>
      </c>
      <c r="CP274" s="12">
        <f t="shared" si="139"/>
        <v>5513860.4499999993</v>
      </c>
      <c r="CQ274" s="12">
        <f t="shared" si="140"/>
        <v>15200635.549999999</v>
      </c>
      <c r="CT274" s="378">
        <f t="shared" si="127"/>
        <v>100</v>
      </c>
      <c r="CU274" s="378">
        <f t="shared" si="128"/>
        <v>100</v>
      </c>
      <c r="CV274" s="378">
        <f t="shared" si="129"/>
        <v>100</v>
      </c>
      <c r="CW274" s="378">
        <f t="shared" si="130"/>
        <v>100</v>
      </c>
      <c r="CX274" s="378">
        <f t="shared" si="131"/>
        <v>100</v>
      </c>
    </row>
    <row r="275" spans="1:102">
      <c r="A275" s="26">
        <v>202205</v>
      </c>
      <c r="B275" s="26" t="s">
        <v>1522</v>
      </c>
      <c r="C275" s="26">
        <v>8254913.7699999996</v>
      </c>
      <c r="D275" s="26"/>
      <c r="E275" s="26"/>
      <c r="F275" s="26"/>
      <c r="G275" s="26"/>
      <c r="H275" s="26"/>
      <c r="J275" s="26"/>
      <c r="K275" s="26"/>
      <c r="L275" s="26"/>
      <c r="R275" s="26"/>
      <c r="AO275" s="373">
        <v>201710</v>
      </c>
      <c r="AP275" s="374" t="s">
        <v>1566</v>
      </c>
      <c r="AQ275" s="374">
        <v>177704</v>
      </c>
      <c r="BC275" s="26"/>
      <c r="BL275" s="357">
        <v>44501</v>
      </c>
      <c r="BM275" t="s">
        <v>1570</v>
      </c>
      <c r="BN275" s="12">
        <v>404354.14</v>
      </c>
      <c r="BO275" s="12">
        <v>7651801.7599999998</v>
      </c>
      <c r="BP275" s="12">
        <v>1687991.05</v>
      </c>
      <c r="BQ275" s="12">
        <v>2687555.85</v>
      </c>
      <c r="BR275" s="12">
        <v>1478817.43</v>
      </c>
      <c r="BS275" s="12">
        <v>110542.1</v>
      </c>
      <c r="BT275" s="12">
        <v>1234840.1399999999</v>
      </c>
      <c r="BV275" s="26">
        <v>202111</v>
      </c>
      <c r="BW275" t="s">
        <v>1570</v>
      </c>
      <c r="BX275" s="12">
        <f t="shared" si="133"/>
        <v>404354.14</v>
      </c>
      <c r="BY275" s="12">
        <f t="shared" si="134"/>
        <v>9339792.8100000005</v>
      </c>
      <c r="BZ275" s="12">
        <f t="shared" si="135"/>
        <v>5511755.5199999996</v>
      </c>
      <c r="CA275" s="12">
        <f t="shared" si="136"/>
        <v>15255902.470000001</v>
      </c>
      <c r="CC275" s="26">
        <v>202111</v>
      </c>
      <c r="CD275" s="372">
        <v>15255902.5</v>
      </c>
      <c r="CE275" s="372">
        <v>404354.14</v>
      </c>
      <c r="CF275" s="377">
        <v>7651801.7599999998</v>
      </c>
      <c r="CG275" s="377">
        <v>1687991.05</v>
      </c>
      <c r="CH275" s="372">
        <v>2687555.86</v>
      </c>
      <c r="CI275" s="372">
        <v>1478817.43</v>
      </c>
      <c r="CJ275" s="372">
        <v>110542.1</v>
      </c>
      <c r="CK275" s="372">
        <v>1234840.1399999999</v>
      </c>
      <c r="CL275">
        <f t="shared" si="137"/>
        <v>18.073110232088759</v>
      </c>
      <c r="CM275" s="26">
        <v>202111</v>
      </c>
      <c r="CN275" s="12">
        <f t="shared" si="132"/>
        <v>404354.14</v>
      </c>
      <c r="CO275" s="12">
        <f t="shared" si="138"/>
        <v>9339792.8100000005</v>
      </c>
      <c r="CP275" s="12">
        <f t="shared" si="139"/>
        <v>5511755.5299999993</v>
      </c>
      <c r="CQ275" s="12">
        <f t="shared" si="140"/>
        <v>15255902.48</v>
      </c>
      <c r="CT275" s="378">
        <f t="shared" si="127"/>
        <v>100</v>
      </c>
      <c r="CU275" s="378">
        <f t="shared" si="128"/>
        <v>100</v>
      </c>
      <c r="CV275" s="378">
        <f t="shared" si="129"/>
        <v>100</v>
      </c>
      <c r="CW275" s="378">
        <f t="shared" si="130"/>
        <v>99.999999818569606</v>
      </c>
      <c r="CX275" s="378">
        <f t="shared" si="131"/>
        <v>99.999999934451594</v>
      </c>
    </row>
    <row r="276" spans="1:102">
      <c r="A276" s="26">
        <v>202206</v>
      </c>
      <c r="B276" s="26" t="s">
        <v>1522</v>
      </c>
      <c r="C276" s="26">
        <v>8429235.7300000004</v>
      </c>
      <c r="D276" s="26"/>
      <c r="E276" s="26"/>
      <c r="F276" s="26"/>
      <c r="G276" s="26"/>
      <c r="H276" s="26"/>
      <c r="J276" s="26"/>
      <c r="K276" s="26"/>
      <c r="L276" s="26"/>
      <c r="R276" s="26"/>
      <c r="AO276" s="373">
        <v>201710</v>
      </c>
      <c r="AP276" s="374" t="s">
        <v>1567</v>
      </c>
      <c r="AQ276" s="374">
        <v>1020790</v>
      </c>
      <c r="BC276" s="26"/>
      <c r="BL276" s="357">
        <v>44531</v>
      </c>
      <c r="BM276" t="s">
        <v>1570</v>
      </c>
      <c r="BN276" s="12">
        <v>381985.47</v>
      </c>
      <c r="BO276" s="12">
        <v>7703325.8399999999</v>
      </c>
      <c r="BP276" s="12">
        <v>1697497.26</v>
      </c>
      <c r="BQ276" s="12">
        <v>2661250.2599999998</v>
      </c>
      <c r="BR276" s="12">
        <v>1501670.95</v>
      </c>
      <c r="BS276" s="12">
        <v>111560.47</v>
      </c>
      <c r="BT276" s="12">
        <v>1240304.1599999999</v>
      </c>
      <c r="BV276" s="26">
        <v>202112</v>
      </c>
      <c r="BW276" t="s">
        <v>1570</v>
      </c>
      <c r="BX276" s="12">
        <f t="shared" si="133"/>
        <v>381985.47</v>
      </c>
      <c r="BY276" s="12">
        <f t="shared" si="134"/>
        <v>9400823.0999999996</v>
      </c>
      <c r="BZ276" s="12">
        <f t="shared" si="135"/>
        <v>5514785.8399999999</v>
      </c>
      <c r="CA276" s="12">
        <f t="shared" si="136"/>
        <v>15297594.41</v>
      </c>
      <c r="CC276" s="26">
        <v>202112</v>
      </c>
      <c r="CD276" s="372">
        <v>15297594.4</v>
      </c>
      <c r="CE276" s="372">
        <v>381985.47</v>
      </c>
      <c r="CF276" s="377">
        <v>7703325.8399999999</v>
      </c>
      <c r="CG276" s="377">
        <v>1697497.26</v>
      </c>
      <c r="CH276" s="372">
        <v>2661250.2599999998</v>
      </c>
      <c r="CI276" s="372">
        <v>1501670.95</v>
      </c>
      <c r="CJ276" s="372">
        <v>111560.47</v>
      </c>
      <c r="CK276" s="372">
        <v>1240304.1599999999</v>
      </c>
      <c r="CL276">
        <f t="shared" si="137"/>
        <v>18.056900358012268</v>
      </c>
      <c r="CM276" s="26">
        <v>202112</v>
      </c>
      <c r="CN276" s="12">
        <f t="shared" si="132"/>
        <v>381985.47</v>
      </c>
      <c r="CO276" s="12">
        <f t="shared" si="138"/>
        <v>9400823.0999999996</v>
      </c>
      <c r="CP276" s="12">
        <f t="shared" si="139"/>
        <v>5514785.8399999999</v>
      </c>
      <c r="CQ276" s="12">
        <f t="shared" si="140"/>
        <v>15297594.41</v>
      </c>
      <c r="CT276" s="378">
        <f t="shared" si="127"/>
        <v>100</v>
      </c>
      <c r="CU276" s="378">
        <f t="shared" si="128"/>
        <v>100</v>
      </c>
      <c r="CV276" s="378">
        <f t="shared" si="129"/>
        <v>100</v>
      </c>
      <c r="CW276" s="378">
        <f t="shared" si="130"/>
        <v>100</v>
      </c>
      <c r="CX276" s="378">
        <f t="shared" si="131"/>
        <v>100</v>
      </c>
    </row>
    <row r="277" spans="1:102">
      <c r="A277" s="26">
        <v>201501</v>
      </c>
      <c r="B277" s="26" t="s">
        <v>1523</v>
      </c>
      <c r="C277" s="26">
        <v>1375511.5</v>
      </c>
      <c r="D277" s="26"/>
      <c r="E277" s="26"/>
      <c r="F277" s="26"/>
      <c r="G277" s="26"/>
      <c r="H277" s="26"/>
      <c r="J277" s="26"/>
      <c r="K277" s="26"/>
      <c r="L277" s="26"/>
      <c r="R277" s="26"/>
      <c r="AO277" s="373">
        <v>201711</v>
      </c>
      <c r="AP277" s="374" t="s">
        <v>1520</v>
      </c>
      <c r="AQ277" s="374">
        <v>13904315</v>
      </c>
      <c r="BC277" s="26"/>
      <c r="BL277" s="357">
        <v>44562</v>
      </c>
      <c r="BM277" t="s">
        <v>1570</v>
      </c>
      <c r="BN277" s="12">
        <v>370783.85</v>
      </c>
      <c r="BO277" s="12">
        <v>7734681.5</v>
      </c>
      <c r="BP277" s="12">
        <v>1714317.6</v>
      </c>
      <c r="BQ277" s="12">
        <v>2572701.5499999998</v>
      </c>
      <c r="BR277" s="12">
        <v>1388847.75</v>
      </c>
      <c r="BS277" s="12">
        <v>112742.95</v>
      </c>
      <c r="BT277" s="12">
        <v>1235673.3</v>
      </c>
      <c r="BV277" s="26">
        <v>202201</v>
      </c>
      <c r="BW277" t="s">
        <v>1570</v>
      </c>
      <c r="BX277" s="12">
        <f t="shared" si="133"/>
        <v>370783.85</v>
      </c>
      <c r="BY277" s="12">
        <f t="shared" si="134"/>
        <v>9448999.0999999996</v>
      </c>
      <c r="BZ277" s="12">
        <f t="shared" si="135"/>
        <v>5309965.55</v>
      </c>
      <c r="CA277" s="12">
        <f t="shared" si="136"/>
        <v>15129748.5</v>
      </c>
      <c r="CC277" s="26">
        <v>202201</v>
      </c>
      <c r="CD277" s="372">
        <v>15129748.5</v>
      </c>
      <c r="CE277" s="372">
        <v>370783.85</v>
      </c>
      <c r="CF277" s="377">
        <v>7734681.5</v>
      </c>
      <c r="CG277" s="377">
        <v>1714317.6</v>
      </c>
      <c r="CH277" s="372">
        <v>2572701.5499999998</v>
      </c>
      <c r="CI277" s="372">
        <v>1388847.75</v>
      </c>
      <c r="CJ277" s="372">
        <v>112742.95</v>
      </c>
      <c r="CK277" s="372">
        <v>1235673.3</v>
      </c>
      <c r="CL277">
        <f t="shared" si="137"/>
        <v>18.142848590175017</v>
      </c>
      <c r="CM277" s="26">
        <v>202201</v>
      </c>
      <c r="CN277" s="12">
        <f t="shared" si="132"/>
        <v>370783.85</v>
      </c>
      <c r="CO277" s="12">
        <f t="shared" si="138"/>
        <v>9448999.0999999996</v>
      </c>
      <c r="CP277" s="12">
        <f t="shared" si="139"/>
        <v>5309965.55</v>
      </c>
      <c r="CQ277" s="12">
        <f t="shared" si="140"/>
        <v>15129748.5</v>
      </c>
      <c r="CT277" s="378">
        <f t="shared" si="127"/>
        <v>100</v>
      </c>
      <c r="CU277" s="378">
        <f t="shared" si="128"/>
        <v>100</v>
      </c>
      <c r="CV277" s="378">
        <f t="shared" si="129"/>
        <v>100</v>
      </c>
      <c r="CW277" s="378">
        <f t="shared" si="130"/>
        <v>100</v>
      </c>
      <c r="CX277" s="378">
        <f t="shared" si="131"/>
        <v>100</v>
      </c>
    </row>
    <row r="278" spans="1:102">
      <c r="A278" s="26">
        <v>201502</v>
      </c>
      <c r="B278" s="26" t="s">
        <v>1523</v>
      </c>
      <c r="C278" s="26">
        <v>1381013.3</v>
      </c>
      <c r="D278" s="26"/>
      <c r="E278" s="26"/>
      <c r="F278" s="26"/>
      <c r="G278" s="26"/>
      <c r="H278" s="26"/>
      <c r="J278" s="26"/>
      <c r="K278" s="26"/>
      <c r="L278" s="26"/>
      <c r="R278" s="26"/>
      <c r="AO278" s="373">
        <v>201711</v>
      </c>
      <c r="AP278" s="374" t="s">
        <v>1522</v>
      </c>
      <c r="AQ278" s="374">
        <v>6672141</v>
      </c>
      <c r="BC278" s="26"/>
      <c r="BL278" s="357">
        <v>44593</v>
      </c>
      <c r="BM278" t="s">
        <v>1570</v>
      </c>
      <c r="BN278" s="12">
        <v>399319.2</v>
      </c>
      <c r="BO278" s="12">
        <v>7803654.3499999996</v>
      </c>
      <c r="BP278" s="12">
        <v>1757540.85</v>
      </c>
      <c r="BQ278" s="12">
        <v>2545008</v>
      </c>
      <c r="BR278" s="12">
        <v>1345671.35</v>
      </c>
      <c r="BS278" s="12">
        <v>113411.85</v>
      </c>
      <c r="BT278" s="12">
        <v>1249955.75</v>
      </c>
      <c r="BV278" s="26">
        <v>202202</v>
      </c>
      <c r="BW278" t="s">
        <v>1570</v>
      </c>
      <c r="BX278" s="12">
        <f t="shared" si="133"/>
        <v>399319.2</v>
      </c>
      <c r="BY278" s="12">
        <f t="shared" si="134"/>
        <v>9561195.1999999993</v>
      </c>
      <c r="BZ278" s="12">
        <f t="shared" si="135"/>
        <v>5254046.95</v>
      </c>
      <c r="CA278" s="12">
        <f t="shared" si="136"/>
        <v>15214561.349999998</v>
      </c>
      <c r="CC278" s="26">
        <v>202202</v>
      </c>
      <c r="CD278" s="372">
        <v>15214561.4</v>
      </c>
      <c r="CE278" s="372">
        <v>399319.2</v>
      </c>
      <c r="CF278" s="377">
        <v>7803654.3499999996</v>
      </c>
      <c r="CG278" s="377">
        <v>1757540.85</v>
      </c>
      <c r="CH278" s="372">
        <v>2545008</v>
      </c>
      <c r="CI278" s="372">
        <v>1345671.35</v>
      </c>
      <c r="CJ278" s="372">
        <v>113411.85</v>
      </c>
      <c r="CK278" s="372">
        <v>1249955.75</v>
      </c>
      <c r="CL278">
        <f t="shared" si="137"/>
        <v>18.382020377536065</v>
      </c>
      <c r="CM278" s="26">
        <v>202202</v>
      </c>
      <c r="CN278" s="12">
        <f t="shared" si="132"/>
        <v>399319.2</v>
      </c>
      <c r="CO278" s="12">
        <f t="shared" si="138"/>
        <v>9561195.1999999993</v>
      </c>
      <c r="CP278" s="12">
        <f t="shared" si="139"/>
        <v>5254046.95</v>
      </c>
      <c r="CQ278" s="12">
        <f t="shared" si="140"/>
        <v>15214561.349999998</v>
      </c>
      <c r="CT278" s="378">
        <f t="shared" si="127"/>
        <v>100</v>
      </c>
      <c r="CU278" s="378">
        <f t="shared" si="128"/>
        <v>100</v>
      </c>
      <c r="CV278" s="378">
        <f t="shared" si="129"/>
        <v>100</v>
      </c>
      <c r="CW278" s="378">
        <f t="shared" si="130"/>
        <v>100</v>
      </c>
      <c r="CX278" s="378">
        <f t="shared" si="131"/>
        <v>100</v>
      </c>
    </row>
    <row r="279" spans="1:102">
      <c r="A279" s="26">
        <v>201503</v>
      </c>
      <c r="B279" s="26" t="s">
        <v>1523</v>
      </c>
      <c r="C279" s="26">
        <v>1388622.86</v>
      </c>
      <c r="D279" s="26"/>
      <c r="E279" s="26"/>
      <c r="F279" s="26"/>
      <c r="G279" s="26"/>
      <c r="H279" s="26"/>
      <c r="J279" s="26"/>
      <c r="K279" s="26"/>
      <c r="L279" s="26"/>
      <c r="R279" s="26"/>
      <c r="AO279" s="373">
        <v>201711</v>
      </c>
      <c r="AP279" s="374" t="s">
        <v>1523</v>
      </c>
      <c r="AQ279" s="374">
        <v>1540542</v>
      </c>
      <c r="BC279" s="26"/>
      <c r="BL279" s="357">
        <v>44621</v>
      </c>
      <c r="BM279" t="s">
        <v>1570</v>
      </c>
      <c r="BN279" s="12">
        <v>471005.17</v>
      </c>
      <c r="BO279" s="12">
        <v>7923154.2999999998</v>
      </c>
      <c r="BP279" s="12">
        <v>1836308.65</v>
      </c>
      <c r="BQ279" s="12">
        <v>2454231.21</v>
      </c>
      <c r="BR279" s="12">
        <v>1286980.9099999999</v>
      </c>
      <c r="BS279" s="12">
        <v>114588.65</v>
      </c>
      <c r="BT279" s="12">
        <v>1262642.26</v>
      </c>
      <c r="BV279" s="26">
        <v>202203</v>
      </c>
      <c r="BW279" t="s">
        <v>1570</v>
      </c>
      <c r="BX279" s="12">
        <f t="shared" si="133"/>
        <v>471005.17</v>
      </c>
      <c r="BY279" s="12">
        <f t="shared" si="134"/>
        <v>9759462.9499999993</v>
      </c>
      <c r="BZ279" s="12">
        <f t="shared" si="135"/>
        <v>5118443.03</v>
      </c>
      <c r="CA279" s="12">
        <f t="shared" si="136"/>
        <v>15348911.149999999</v>
      </c>
      <c r="CC279" s="26">
        <v>202203</v>
      </c>
      <c r="CD279" s="372">
        <v>15348911.199999999</v>
      </c>
      <c r="CE279" s="372">
        <v>471005.17</v>
      </c>
      <c r="CF279" s="377">
        <v>7923154.2999999998</v>
      </c>
      <c r="CG279" s="377">
        <v>1836308.65</v>
      </c>
      <c r="CH279" s="372">
        <v>2454231.2200000002</v>
      </c>
      <c r="CI279" s="372">
        <v>1286980.9099999999</v>
      </c>
      <c r="CJ279" s="372">
        <v>114588.65</v>
      </c>
      <c r="CK279" s="372">
        <v>1262642.26</v>
      </c>
      <c r="CL279">
        <f t="shared" si="137"/>
        <v>18.815673151359217</v>
      </c>
      <c r="CM279" s="26">
        <v>202203</v>
      </c>
      <c r="CN279" s="12">
        <f t="shared" si="132"/>
        <v>471005.17</v>
      </c>
      <c r="CO279" s="12">
        <f t="shared" si="138"/>
        <v>9759462.9499999993</v>
      </c>
      <c r="CP279" s="12">
        <f t="shared" si="139"/>
        <v>5118443.04</v>
      </c>
      <c r="CQ279" s="12">
        <f t="shared" si="140"/>
        <v>15348911.16</v>
      </c>
      <c r="CT279" s="378">
        <f t="shared" si="127"/>
        <v>100</v>
      </c>
      <c r="CU279" s="378">
        <f t="shared" si="128"/>
        <v>100</v>
      </c>
      <c r="CV279" s="378">
        <f t="shared" si="129"/>
        <v>100</v>
      </c>
      <c r="CW279" s="378">
        <f t="shared" si="130"/>
        <v>99.999999804628089</v>
      </c>
      <c r="CX279" s="378">
        <f t="shared" si="131"/>
        <v>99.999999934848788</v>
      </c>
    </row>
    <row r="280" spans="1:102">
      <c r="A280" s="26">
        <v>201504</v>
      </c>
      <c r="B280" s="26" t="s">
        <v>1523</v>
      </c>
      <c r="C280" s="26">
        <v>1395763.8</v>
      </c>
      <c r="D280" s="26"/>
      <c r="E280" s="26"/>
      <c r="F280" s="26"/>
      <c r="G280" s="26"/>
      <c r="H280" s="26"/>
      <c r="J280" s="26"/>
      <c r="K280" s="26"/>
      <c r="L280" s="26"/>
      <c r="R280" s="26"/>
      <c r="AO280" s="373">
        <v>201711</v>
      </c>
      <c r="AP280" s="374" t="s">
        <v>1521</v>
      </c>
      <c r="AQ280" s="374">
        <v>318284</v>
      </c>
      <c r="BC280" s="26"/>
      <c r="BL280" s="357">
        <v>44652</v>
      </c>
      <c r="BM280" t="s">
        <v>1570</v>
      </c>
      <c r="BN280" s="12">
        <v>640111.26</v>
      </c>
      <c r="BO280" s="12">
        <v>8111149.5300000003</v>
      </c>
      <c r="BP280" s="12">
        <v>1959382.63</v>
      </c>
      <c r="BQ280" s="12">
        <v>2259713.2599999998</v>
      </c>
      <c r="BR280" s="12">
        <v>1159333.53</v>
      </c>
      <c r="BS280" s="12">
        <v>116604.95</v>
      </c>
      <c r="BT280" s="12">
        <v>1270058.53</v>
      </c>
      <c r="BV280" s="26">
        <v>202204</v>
      </c>
      <c r="BW280" t="s">
        <v>1570</v>
      </c>
      <c r="BX280" s="12">
        <f t="shared" si="133"/>
        <v>640111.26</v>
      </c>
      <c r="BY280" s="12">
        <f t="shared" si="134"/>
        <v>10070532.16</v>
      </c>
      <c r="BZ280" s="12">
        <f t="shared" si="135"/>
        <v>4805710.2700000005</v>
      </c>
      <c r="CA280" s="12">
        <f t="shared" si="136"/>
        <v>15516353.690000001</v>
      </c>
      <c r="CC280" s="26">
        <v>202204</v>
      </c>
      <c r="CD280" s="372">
        <v>15516353.699999999</v>
      </c>
      <c r="CE280" s="372">
        <v>640111.26</v>
      </c>
      <c r="CF280" s="377">
        <v>8111149.5300000003</v>
      </c>
      <c r="CG280" s="377">
        <v>1959382.63</v>
      </c>
      <c r="CH280" s="372">
        <v>2259713.2599999998</v>
      </c>
      <c r="CI280" s="372">
        <v>1159333.53</v>
      </c>
      <c r="CJ280" s="372">
        <v>116604.95</v>
      </c>
      <c r="CK280" s="372">
        <v>1270058.53</v>
      </c>
      <c r="CL280">
        <f t="shared" si="137"/>
        <v>19.456594734711615</v>
      </c>
      <c r="CM280" s="26">
        <v>202204</v>
      </c>
      <c r="CN280" s="12">
        <f t="shared" si="132"/>
        <v>640111.26</v>
      </c>
      <c r="CO280" s="12">
        <f t="shared" si="138"/>
        <v>10070532.16</v>
      </c>
      <c r="CP280" s="12">
        <f t="shared" si="139"/>
        <v>4805710.2700000005</v>
      </c>
      <c r="CQ280" s="12">
        <f t="shared" si="140"/>
        <v>15516353.690000001</v>
      </c>
      <c r="CT280" s="378">
        <f t="shared" si="127"/>
        <v>100</v>
      </c>
      <c r="CU280" s="378">
        <f t="shared" si="128"/>
        <v>100</v>
      </c>
      <c r="CV280" s="378">
        <f t="shared" si="129"/>
        <v>100</v>
      </c>
      <c r="CW280" s="378">
        <f t="shared" si="130"/>
        <v>100</v>
      </c>
      <c r="CX280" s="378">
        <f t="shared" si="131"/>
        <v>100</v>
      </c>
    </row>
    <row r="281" spans="1:102">
      <c r="A281" s="26">
        <v>201505</v>
      </c>
      <c r="B281" s="26" t="s">
        <v>1523</v>
      </c>
      <c r="C281" s="26">
        <v>1399614.7</v>
      </c>
      <c r="D281" s="26"/>
      <c r="E281" s="26"/>
      <c r="F281" s="26"/>
      <c r="G281" s="26"/>
      <c r="H281" s="26"/>
      <c r="J281" s="26"/>
      <c r="K281" s="26"/>
      <c r="L281" s="26"/>
      <c r="R281" s="26"/>
      <c r="AO281" s="373">
        <v>201711</v>
      </c>
      <c r="AP281" s="374" t="s">
        <v>1524</v>
      </c>
      <c r="AQ281" s="374">
        <v>2577837</v>
      </c>
      <c r="BC281" s="26"/>
      <c r="BL281" s="357">
        <v>44682</v>
      </c>
      <c r="BM281" t="s">
        <v>1570</v>
      </c>
      <c r="BN281" s="12">
        <v>775234.73</v>
      </c>
      <c r="BO281" s="12">
        <v>8254913.7699999996</v>
      </c>
      <c r="BP281" s="12">
        <v>2038607.5</v>
      </c>
      <c r="BQ281" s="12">
        <v>2161341.86</v>
      </c>
      <c r="BR281" s="12">
        <v>1081535.4099999999</v>
      </c>
      <c r="BS281" s="12">
        <v>115029.45</v>
      </c>
      <c r="BT281" s="12">
        <v>1271566.9099999999</v>
      </c>
      <c r="BV281" s="26">
        <v>202205</v>
      </c>
      <c r="BW281" t="s">
        <v>1570</v>
      </c>
      <c r="BX281" s="12">
        <f t="shared" si="133"/>
        <v>775234.73</v>
      </c>
      <c r="BY281" s="12">
        <f t="shared" si="134"/>
        <v>10293521.27</v>
      </c>
      <c r="BZ281" s="12">
        <f t="shared" si="135"/>
        <v>4629473.63</v>
      </c>
      <c r="CA281" s="12">
        <f t="shared" si="136"/>
        <v>15698229.629999999</v>
      </c>
      <c r="CC281" s="26">
        <v>202205</v>
      </c>
      <c r="CD281" s="372">
        <v>15698229.6</v>
      </c>
      <c r="CE281" s="372">
        <v>775234.73</v>
      </c>
      <c r="CF281" s="377">
        <v>8254913.7699999996</v>
      </c>
      <c r="CG281" s="377">
        <v>2038607.5</v>
      </c>
      <c r="CH281" s="372">
        <v>2161341.86</v>
      </c>
      <c r="CI281" s="372">
        <v>1081535.4099999999</v>
      </c>
      <c r="CJ281" s="372">
        <v>115029.45</v>
      </c>
      <c r="CK281" s="372">
        <v>1271566.9099999999</v>
      </c>
      <c r="CL281">
        <f t="shared" si="137"/>
        <v>19.804763078903125</v>
      </c>
      <c r="CM281" s="26">
        <v>202205</v>
      </c>
      <c r="CN281" s="12">
        <f t="shared" si="132"/>
        <v>775234.73</v>
      </c>
      <c r="CO281" s="12">
        <f t="shared" si="138"/>
        <v>10293521.27</v>
      </c>
      <c r="CP281" s="12">
        <f t="shared" si="139"/>
        <v>4629473.63</v>
      </c>
      <c r="CQ281" s="12">
        <f t="shared" si="140"/>
        <v>15698229.629999999</v>
      </c>
      <c r="CT281" s="378">
        <f t="shared" si="127"/>
        <v>100</v>
      </c>
      <c r="CU281" s="378">
        <f t="shared" si="128"/>
        <v>100</v>
      </c>
      <c r="CV281" s="378">
        <f t="shared" si="129"/>
        <v>100</v>
      </c>
      <c r="CW281" s="378">
        <f t="shared" si="130"/>
        <v>100</v>
      </c>
      <c r="CX281" s="378">
        <f t="shared" si="131"/>
        <v>100</v>
      </c>
    </row>
    <row r="282" spans="1:102">
      <c r="A282" s="26">
        <v>201506</v>
      </c>
      <c r="B282" s="26" t="s">
        <v>1523</v>
      </c>
      <c r="C282" s="26">
        <v>1398949.82</v>
      </c>
      <c r="D282" s="26"/>
      <c r="E282" s="26"/>
      <c r="F282" s="26"/>
      <c r="G282" s="26"/>
      <c r="H282" s="26"/>
      <c r="J282" s="26"/>
      <c r="K282" s="26"/>
      <c r="L282" s="26"/>
      <c r="R282" s="26"/>
      <c r="AO282" s="373">
        <v>201711</v>
      </c>
      <c r="AP282" s="374" t="s">
        <v>1525</v>
      </c>
      <c r="AQ282" s="374">
        <v>1590868</v>
      </c>
      <c r="BC282" s="26"/>
      <c r="BL282" s="357">
        <v>44713</v>
      </c>
      <c r="BM282" t="s">
        <v>1570</v>
      </c>
      <c r="BN282" s="12">
        <v>834026.45</v>
      </c>
      <c r="BO282" s="12">
        <v>8429235.7300000004</v>
      </c>
      <c r="BP282" s="12">
        <v>2105245.64</v>
      </c>
      <c r="BQ282" s="12">
        <v>2106469.1800000002</v>
      </c>
      <c r="BR282" s="12">
        <v>973159.18</v>
      </c>
      <c r="BS282" s="12">
        <v>114586.14</v>
      </c>
      <c r="BT282" s="12">
        <v>1269884.73</v>
      </c>
      <c r="BV282" s="26">
        <v>202206</v>
      </c>
      <c r="BW282" t="s">
        <v>1570</v>
      </c>
      <c r="BX282" s="12">
        <f t="shared" si="133"/>
        <v>834026.45</v>
      </c>
      <c r="BY282" s="12">
        <f t="shared" si="134"/>
        <v>10534481.370000001</v>
      </c>
      <c r="BZ282" s="12">
        <f t="shared" si="135"/>
        <v>4464099.2300000004</v>
      </c>
      <c r="CA282" s="12">
        <f t="shared" si="136"/>
        <v>15832607.050000001</v>
      </c>
      <c r="CC282" s="26">
        <v>202206</v>
      </c>
      <c r="CD282" s="372">
        <v>15832607.1</v>
      </c>
      <c r="CE282" s="372">
        <v>834026.45</v>
      </c>
      <c r="CF282" s="377">
        <v>8429235.7300000004</v>
      </c>
      <c r="CG282" s="377">
        <v>2105245.64</v>
      </c>
      <c r="CH282" s="372">
        <v>2106469.1800000002</v>
      </c>
      <c r="CI282" s="372">
        <v>973159.18</v>
      </c>
      <c r="CJ282" s="372">
        <v>114586.14</v>
      </c>
      <c r="CK282" s="372">
        <v>1269884.73</v>
      </c>
      <c r="CL282">
        <f t="shared" si="137"/>
        <v>19.98433113181347</v>
      </c>
      <c r="CM282" s="26">
        <v>202206</v>
      </c>
      <c r="CN282" s="12">
        <f t="shared" si="132"/>
        <v>834026.45</v>
      </c>
      <c r="CO282" s="12">
        <f t="shared" si="138"/>
        <v>10534481.370000001</v>
      </c>
      <c r="CP282" s="12">
        <f t="shared" si="139"/>
        <v>4464099.2300000004</v>
      </c>
      <c r="CQ282" s="12">
        <f t="shared" si="140"/>
        <v>15832607.050000001</v>
      </c>
    </row>
    <row r="283" spans="1:102">
      <c r="A283" s="26">
        <v>201507</v>
      </c>
      <c r="B283" s="26" t="s">
        <v>1523</v>
      </c>
      <c r="C283" s="26">
        <v>1388941.39</v>
      </c>
      <c r="D283" s="26"/>
      <c r="E283" s="26"/>
      <c r="F283" s="26"/>
      <c r="G283" s="26"/>
      <c r="H283" s="26"/>
      <c r="J283" s="26"/>
      <c r="K283" s="26"/>
      <c r="L283" s="26"/>
      <c r="R283" s="26"/>
      <c r="AO283" s="373">
        <v>201711</v>
      </c>
      <c r="AP283" s="374" t="s">
        <v>1566</v>
      </c>
      <c r="AQ283" s="374">
        <v>176663</v>
      </c>
      <c r="BC283" s="26"/>
      <c r="BL283" s="357">
        <v>44743</v>
      </c>
      <c r="BM283" t="s">
        <v>1570</v>
      </c>
      <c r="BN283" s="12">
        <v>790956.29</v>
      </c>
      <c r="BO283" s="12">
        <v>8578536</v>
      </c>
      <c r="BP283" s="12">
        <v>2144504.4300000002</v>
      </c>
      <c r="BQ283" s="12">
        <v>2106336.2799999998</v>
      </c>
      <c r="BR283" s="12">
        <v>896930.9</v>
      </c>
      <c r="BS283" s="12">
        <v>115150.71</v>
      </c>
      <c r="BT283" s="12">
        <v>1254924.1399999999</v>
      </c>
      <c r="BV283" s="26">
        <v>202207</v>
      </c>
      <c r="BW283" t="s">
        <v>1570</v>
      </c>
      <c r="BX283" s="12">
        <f t="shared" si="133"/>
        <v>790956.29</v>
      </c>
      <c r="BY283" s="12">
        <f t="shared" si="134"/>
        <v>10723040.43</v>
      </c>
      <c r="BZ283" s="12">
        <f t="shared" si="135"/>
        <v>4373342.0299999993</v>
      </c>
      <c r="CA283" s="12">
        <f t="shared" si="136"/>
        <v>15887338.749999998</v>
      </c>
      <c r="CC283" s="26">
        <v>202207</v>
      </c>
      <c r="CD283" s="12">
        <v>15887338.76</v>
      </c>
      <c r="CE283" s="12">
        <v>790956.29</v>
      </c>
      <c r="CF283" s="385">
        <v>8578536</v>
      </c>
      <c r="CG283" s="385">
        <v>2144504.4300000002</v>
      </c>
      <c r="CH283" s="12">
        <v>2106336.29</v>
      </c>
      <c r="CI283" s="12">
        <v>896930.9</v>
      </c>
      <c r="CJ283" s="12">
        <v>115150.71</v>
      </c>
      <c r="CK283" s="12">
        <v>1254924.1399999999</v>
      </c>
      <c r="CL283">
        <f t="shared" si="137"/>
        <v>19.99903333386947</v>
      </c>
      <c r="CM283" s="26">
        <v>202207</v>
      </c>
      <c r="CN283" s="12">
        <f t="shared" si="132"/>
        <v>790956.29</v>
      </c>
      <c r="CO283" s="12">
        <f t="shared" si="138"/>
        <v>10723040.43</v>
      </c>
      <c r="CP283" s="12">
        <f t="shared" si="139"/>
        <v>4373342.04</v>
      </c>
      <c r="CQ283" s="12">
        <f t="shared" si="140"/>
        <v>15887338.759999998</v>
      </c>
    </row>
    <row r="284" spans="1:102">
      <c r="A284" s="26">
        <v>201508</v>
      </c>
      <c r="B284" s="26" t="s">
        <v>1523</v>
      </c>
      <c r="C284" s="26">
        <v>1381860.33</v>
      </c>
      <c r="D284" s="26"/>
      <c r="E284" s="26"/>
      <c r="F284" s="26"/>
      <c r="G284" s="26"/>
      <c r="H284" s="26"/>
      <c r="J284" s="26"/>
      <c r="K284" s="26"/>
      <c r="L284" s="26"/>
      <c r="R284" s="26"/>
      <c r="AO284" s="373">
        <v>201711</v>
      </c>
      <c r="AP284" s="374" t="s">
        <v>1567</v>
      </c>
      <c r="AQ284" s="374">
        <v>1027980</v>
      </c>
      <c r="BC284" s="26"/>
      <c r="BL284" s="357">
        <v>44774</v>
      </c>
      <c r="BM284" t="s">
        <v>1570</v>
      </c>
      <c r="BN284" s="12">
        <v>762996.36</v>
      </c>
      <c r="BO284" s="12">
        <v>8639537.9100000001</v>
      </c>
      <c r="BP284" s="12">
        <v>2151125.8199999998</v>
      </c>
      <c r="BQ284" s="12">
        <v>2015077.63</v>
      </c>
      <c r="BR284" s="12">
        <v>816496.41</v>
      </c>
      <c r="BS284" s="12">
        <v>111232.05</v>
      </c>
      <c r="BT284" s="12">
        <v>1230672.5</v>
      </c>
      <c r="BV284" s="26">
        <v>202208</v>
      </c>
      <c r="BW284" t="s">
        <v>1570</v>
      </c>
      <c r="BX284" s="12">
        <f t="shared" si="133"/>
        <v>762996.36</v>
      </c>
      <c r="BY284" s="12">
        <f t="shared" si="134"/>
        <v>10790663.73</v>
      </c>
      <c r="BZ284" s="12">
        <f t="shared" si="135"/>
        <v>4173478.59</v>
      </c>
      <c r="CA284" s="12">
        <f t="shared" si="136"/>
        <v>15727138.68</v>
      </c>
      <c r="CC284" s="26">
        <v>202208</v>
      </c>
      <c r="CD284" s="372">
        <v>15727138.699999999</v>
      </c>
      <c r="CE284" s="372">
        <v>762996.36</v>
      </c>
      <c r="CF284" s="377">
        <v>8639537.9100000001</v>
      </c>
      <c r="CG284" s="377">
        <v>2151125.8199999998</v>
      </c>
      <c r="CH284" s="372">
        <v>2015077.64</v>
      </c>
      <c r="CI284" s="372">
        <v>816496.41</v>
      </c>
      <c r="CJ284" s="372">
        <v>111232.05</v>
      </c>
      <c r="CK284" s="372">
        <v>1230672.5</v>
      </c>
      <c r="CL284">
        <f t="shared" si="137"/>
        <v>19.935064921164027</v>
      </c>
      <c r="CM284" s="26">
        <v>202208</v>
      </c>
      <c r="CN284" s="12">
        <f t="shared" si="132"/>
        <v>762996.36</v>
      </c>
      <c r="CO284" s="12">
        <f t="shared" si="138"/>
        <v>10790663.73</v>
      </c>
      <c r="CP284" s="12">
        <f t="shared" si="139"/>
        <v>4173478.5999999996</v>
      </c>
      <c r="CQ284" s="12">
        <f t="shared" si="140"/>
        <v>15727138.689999999</v>
      </c>
    </row>
    <row r="285" spans="1:102">
      <c r="A285" s="26">
        <v>201509</v>
      </c>
      <c r="B285" s="26" t="s">
        <v>1523</v>
      </c>
      <c r="C285" s="26">
        <v>1392980.45</v>
      </c>
      <c r="D285" s="26"/>
      <c r="E285" s="26"/>
      <c r="F285" s="26"/>
      <c r="G285" s="26"/>
      <c r="H285" s="26"/>
      <c r="J285" s="26"/>
      <c r="K285" s="26"/>
      <c r="L285" s="26"/>
      <c r="R285" s="26"/>
      <c r="AO285" s="373">
        <v>201712</v>
      </c>
      <c r="AP285" s="374" t="s">
        <v>1520</v>
      </c>
      <c r="AQ285" s="374">
        <v>13850570</v>
      </c>
      <c r="BC285" s="26"/>
      <c r="BM285" s="373"/>
      <c r="BO285" s="374"/>
      <c r="BP285" s="374"/>
      <c r="BV285" s="26"/>
      <c r="BW285" s="373"/>
      <c r="CN285" s="12">
        <f>+CN284-CN281</f>
        <v>-12238.369999999995</v>
      </c>
      <c r="CO285" s="12">
        <f>+CO284-CO281</f>
        <v>497142.46000000089</v>
      </c>
    </row>
    <row r="286" spans="1:102">
      <c r="A286" s="26">
        <v>201510</v>
      </c>
      <c r="B286" s="26" t="s">
        <v>1523</v>
      </c>
      <c r="C286" s="26">
        <v>1407421.38</v>
      </c>
      <c r="D286" s="26"/>
      <c r="E286" s="26"/>
      <c r="F286" s="26"/>
      <c r="G286" s="26"/>
      <c r="H286" s="26"/>
      <c r="J286" s="26"/>
      <c r="K286" s="26"/>
      <c r="L286" s="26"/>
      <c r="R286" s="26"/>
      <c r="AO286" s="373">
        <v>201712</v>
      </c>
      <c r="AP286" s="374" t="s">
        <v>1522</v>
      </c>
      <c r="AQ286" s="374">
        <v>6697437</v>
      </c>
      <c r="BC286" s="26"/>
      <c r="BM286" s="373"/>
      <c r="BO286" s="374"/>
      <c r="BP286" s="374"/>
      <c r="BV286" s="26"/>
      <c r="BW286" s="373"/>
      <c r="CO286" s="12">
        <f>+CO285+CN285</f>
        <v>484904.0900000009</v>
      </c>
    </row>
    <row r="287" spans="1:102">
      <c r="A287" s="26">
        <v>201511</v>
      </c>
      <c r="B287" s="26" t="s">
        <v>1523</v>
      </c>
      <c r="C287" s="26">
        <v>1415771.86</v>
      </c>
      <c r="D287" s="26"/>
      <c r="E287" s="26"/>
      <c r="F287" s="26"/>
      <c r="G287" s="26"/>
      <c r="H287" s="26"/>
      <c r="J287" s="26"/>
      <c r="K287" s="26"/>
      <c r="L287" s="26"/>
      <c r="R287" s="26"/>
      <c r="AO287" s="373">
        <v>201712</v>
      </c>
      <c r="AP287" s="374" t="s">
        <v>1523</v>
      </c>
      <c r="AQ287" s="374">
        <v>1544917</v>
      </c>
      <c r="BC287" s="26"/>
      <c r="BM287" s="373"/>
      <c r="BO287" s="374"/>
      <c r="BP287" s="374"/>
      <c r="BV287" s="26"/>
      <c r="BW287" s="373"/>
    </row>
    <row r="288" spans="1:102">
      <c r="A288" s="26">
        <v>201512</v>
      </c>
      <c r="B288" s="26" t="s">
        <v>1523</v>
      </c>
      <c r="C288" s="26">
        <v>1420056.21</v>
      </c>
      <c r="D288" s="26"/>
      <c r="E288" s="26"/>
      <c r="F288" s="26"/>
      <c r="G288" s="26"/>
      <c r="H288" s="26"/>
      <c r="J288" s="26"/>
      <c r="K288" s="26"/>
      <c r="L288" s="26"/>
      <c r="R288" s="26"/>
      <c r="AO288" s="373">
        <v>201712</v>
      </c>
      <c r="AP288" s="374" t="s">
        <v>1521</v>
      </c>
      <c r="AQ288" s="374">
        <v>302959</v>
      </c>
      <c r="BC288" s="26"/>
      <c r="BM288" s="373"/>
      <c r="BO288" s="374"/>
      <c r="BP288" s="374"/>
      <c r="BV288" s="26"/>
      <c r="BW288" s="373"/>
    </row>
    <row r="289" spans="1:75">
      <c r="A289" s="26">
        <v>201601</v>
      </c>
      <c r="B289" s="26" t="s">
        <v>1523</v>
      </c>
      <c r="C289" s="26">
        <v>1421259.79</v>
      </c>
      <c r="D289" s="26"/>
      <c r="E289" s="26"/>
      <c r="F289" s="26"/>
      <c r="G289" s="26"/>
      <c r="H289" s="26"/>
      <c r="J289" s="26"/>
      <c r="K289" s="26"/>
      <c r="L289" s="26"/>
      <c r="R289" s="26"/>
      <c r="AO289" s="373">
        <v>201712</v>
      </c>
      <c r="AP289" s="374" t="s">
        <v>1524</v>
      </c>
      <c r="AQ289" s="374">
        <v>2497593</v>
      </c>
      <c r="BC289" s="26"/>
      <c r="BM289" s="373"/>
      <c r="BO289" s="374"/>
      <c r="BP289" s="374"/>
      <c r="BV289" s="26"/>
      <c r="BW289" s="373"/>
    </row>
    <row r="290" spans="1:75">
      <c r="A290" s="26">
        <v>201602</v>
      </c>
      <c r="B290" s="26" t="s">
        <v>1523</v>
      </c>
      <c r="C290" s="26">
        <v>1428119.1</v>
      </c>
      <c r="D290" s="26"/>
      <c r="E290" s="26"/>
      <c r="F290" s="26"/>
      <c r="G290" s="26"/>
      <c r="H290" s="26"/>
      <c r="J290" s="26"/>
      <c r="K290" s="26"/>
      <c r="L290" s="26"/>
      <c r="R290" s="26"/>
      <c r="AO290" s="373">
        <v>201712</v>
      </c>
      <c r="AP290" s="374" t="s">
        <v>1525</v>
      </c>
      <c r="AQ290" s="374">
        <v>1607713</v>
      </c>
      <c r="BC290" s="26"/>
      <c r="BM290" s="373"/>
      <c r="BO290" s="374"/>
      <c r="BP290" s="374"/>
      <c r="BV290" s="26"/>
      <c r="BW290" s="373"/>
    </row>
    <row r="291" spans="1:75">
      <c r="A291" s="26">
        <v>201603</v>
      </c>
      <c r="B291" s="26" t="s">
        <v>1523</v>
      </c>
      <c r="C291" s="26">
        <v>1436499</v>
      </c>
      <c r="D291" s="26"/>
      <c r="E291" s="26"/>
      <c r="F291" s="26"/>
      <c r="G291" s="26"/>
      <c r="H291" s="26"/>
      <c r="J291" s="26"/>
      <c r="K291" s="26"/>
      <c r="L291" s="26"/>
      <c r="R291" s="26"/>
      <c r="AO291" s="373">
        <v>201712</v>
      </c>
      <c r="AP291" s="374" t="s">
        <v>1566</v>
      </c>
      <c r="AQ291" s="374">
        <v>174515</v>
      </c>
      <c r="BC291" s="26"/>
      <c r="BM291" s="373"/>
      <c r="BO291" s="374"/>
      <c r="BP291" s="374"/>
      <c r="BV291" s="26"/>
      <c r="BW291" s="373"/>
    </row>
    <row r="292" spans="1:75">
      <c r="A292" s="26">
        <v>201604</v>
      </c>
      <c r="B292" s="26" t="s">
        <v>1523</v>
      </c>
      <c r="C292" s="26">
        <v>1445145.29</v>
      </c>
      <c r="D292" s="26"/>
      <c r="E292" s="26"/>
      <c r="F292" s="26"/>
      <c r="G292" s="26"/>
      <c r="H292" s="26"/>
      <c r="J292" s="26"/>
      <c r="K292" s="26"/>
      <c r="L292" s="26"/>
      <c r="R292" s="26"/>
      <c r="AO292" s="373">
        <v>201712</v>
      </c>
      <c r="AP292" s="374" t="s">
        <v>1567</v>
      </c>
      <c r="AQ292" s="374">
        <v>1025436</v>
      </c>
      <c r="BC292" s="26"/>
      <c r="BM292" s="373"/>
      <c r="BO292" s="374"/>
      <c r="BP292" s="374"/>
      <c r="BV292" s="26"/>
      <c r="BW292" s="373"/>
    </row>
    <row r="293" spans="1:75">
      <c r="A293" s="26">
        <v>201605</v>
      </c>
      <c r="B293" s="26" t="s">
        <v>1523</v>
      </c>
      <c r="C293" s="26">
        <v>1451523.73</v>
      </c>
      <c r="D293" s="26"/>
      <c r="E293" s="26"/>
      <c r="F293" s="26"/>
      <c r="G293" s="26"/>
      <c r="H293" s="26"/>
      <c r="J293" s="26"/>
      <c r="K293" s="26"/>
      <c r="L293" s="26"/>
      <c r="R293" s="26"/>
      <c r="AO293" s="373">
        <v>201801</v>
      </c>
      <c r="AP293" s="374" t="s">
        <v>1520</v>
      </c>
      <c r="AQ293" s="374">
        <v>13750200</v>
      </c>
      <c r="BC293" s="26"/>
      <c r="BM293" s="373"/>
      <c r="BO293" s="374"/>
      <c r="BP293" s="374"/>
      <c r="BV293" s="26"/>
      <c r="BW293" s="373"/>
    </row>
    <row r="294" spans="1:75">
      <c r="A294" s="26">
        <v>201606</v>
      </c>
      <c r="B294" s="26" t="s">
        <v>1523</v>
      </c>
      <c r="C294" s="26">
        <v>1455954.09</v>
      </c>
      <c r="D294" s="26"/>
      <c r="E294" s="26"/>
      <c r="F294" s="26"/>
      <c r="G294" s="26"/>
      <c r="H294" s="26"/>
      <c r="J294" s="26"/>
      <c r="K294" s="26"/>
      <c r="L294" s="26"/>
      <c r="R294" s="26"/>
      <c r="AO294" s="373">
        <v>201801</v>
      </c>
      <c r="AP294" s="374" t="s">
        <v>1522</v>
      </c>
      <c r="AQ294" s="374">
        <v>6705686</v>
      </c>
      <c r="BC294" s="26"/>
      <c r="BM294" s="373"/>
      <c r="BO294" s="374"/>
      <c r="BP294" s="374"/>
      <c r="BV294" s="26"/>
      <c r="BW294" s="373"/>
    </row>
    <row r="295" spans="1:75">
      <c r="A295" s="26">
        <v>201607</v>
      </c>
      <c r="B295" s="26" t="s">
        <v>1523</v>
      </c>
      <c r="C295" s="26">
        <v>1447000.24</v>
      </c>
      <c r="D295" s="26"/>
      <c r="E295" s="26"/>
      <c r="F295" s="26"/>
      <c r="G295" s="26"/>
      <c r="H295" s="26"/>
      <c r="J295" s="26"/>
      <c r="K295" s="26"/>
      <c r="L295" s="26"/>
      <c r="R295" s="26"/>
      <c r="AO295" s="373">
        <v>201801</v>
      </c>
      <c r="AP295" s="374" t="s">
        <v>1523</v>
      </c>
      <c r="AQ295" s="374">
        <v>1545286</v>
      </c>
      <c r="BC295" s="26"/>
      <c r="BM295" s="373"/>
      <c r="BO295" s="374"/>
      <c r="BP295" s="374"/>
      <c r="BV295" s="26"/>
      <c r="BW295" s="373"/>
    </row>
    <row r="296" spans="1:75">
      <c r="A296" s="26">
        <v>201608</v>
      </c>
      <c r="B296" s="26" t="s">
        <v>1523</v>
      </c>
      <c r="C296" s="26">
        <v>1442388.95</v>
      </c>
      <c r="D296" s="26"/>
      <c r="E296" s="26"/>
      <c r="F296" s="26"/>
      <c r="G296" s="26"/>
      <c r="H296" s="26"/>
      <c r="J296" s="26"/>
      <c r="K296" s="26"/>
      <c r="L296" s="26"/>
      <c r="R296" s="26"/>
      <c r="AO296" s="373">
        <v>201801</v>
      </c>
      <c r="AP296" s="374" t="s">
        <v>1521</v>
      </c>
      <c r="AQ296" s="374">
        <v>302016</v>
      </c>
      <c r="BC296" s="26"/>
      <c r="BM296" s="373"/>
      <c r="BN296" s="180"/>
      <c r="BO296" s="374"/>
      <c r="BP296" s="387"/>
      <c r="BV296" s="26"/>
      <c r="BW296" s="373"/>
    </row>
    <row r="297" spans="1:75">
      <c r="A297" s="26">
        <v>201609</v>
      </c>
      <c r="B297" s="26" t="s">
        <v>1523</v>
      </c>
      <c r="C297" s="26">
        <v>1456830.27</v>
      </c>
      <c r="D297" s="26"/>
      <c r="E297" s="26"/>
      <c r="F297" s="26"/>
      <c r="G297" s="26"/>
      <c r="H297" s="26"/>
      <c r="J297" s="26"/>
      <c r="K297" s="26"/>
      <c r="L297" s="26"/>
      <c r="R297" s="26"/>
      <c r="AO297" s="373">
        <v>201801</v>
      </c>
      <c r="AP297" s="374" t="s">
        <v>1524</v>
      </c>
      <c r="AQ297" s="374">
        <v>2472056</v>
      </c>
      <c r="BC297" s="26"/>
      <c r="BM297" s="373"/>
      <c r="BO297" s="374"/>
      <c r="BP297" s="374"/>
      <c r="BV297" s="26"/>
      <c r="BW297" s="373"/>
    </row>
    <row r="298" spans="1:75">
      <c r="A298" s="26">
        <v>201610</v>
      </c>
      <c r="B298" s="26" t="s">
        <v>1523</v>
      </c>
      <c r="C298" s="26">
        <v>1473782.05</v>
      </c>
      <c r="D298" s="26"/>
      <c r="E298" s="26"/>
      <c r="F298" s="26"/>
      <c r="G298" s="26"/>
      <c r="H298" s="26"/>
      <c r="J298" s="26"/>
      <c r="K298" s="26"/>
      <c r="L298" s="26"/>
      <c r="R298" s="26"/>
      <c r="AO298" s="373">
        <v>201801</v>
      </c>
      <c r="AP298" s="374" t="s">
        <v>1525</v>
      </c>
      <c r="AQ298" s="374">
        <v>1525798</v>
      </c>
      <c r="BC298" s="26"/>
      <c r="BM298" s="373"/>
      <c r="BO298" s="374"/>
      <c r="BP298" s="374"/>
      <c r="BV298" s="26"/>
      <c r="BW298" s="373"/>
    </row>
    <row r="299" spans="1:75">
      <c r="A299" s="26">
        <v>201611</v>
      </c>
      <c r="B299" s="26" t="s">
        <v>1523</v>
      </c>
      <c r="C299" s="26">
        <v>1485039</v>
      </c>
      <c r="D299" s="26"/>
      <c r="E299" s="26"/>
      <c r="F299" s="26"/>
      <c r="G299" s="26"/>
      <c r="H299" s="26"/>
      <c r="J299" s="26"/>
      <c r="K299" s="26"/>
      <c r="L299" s="26"/>
      <c r="R299" s="26"/>
      <c r="AO299" s="373">
        <v>201801</v>
      </c>
      <c r="AP299" s="374" t="s">
        <v>1566</v>
      </c>
      <c r="AQ299" s="374">
        <v>174803</v>
      </c>
      <c r="BC299" s="26"/>
      <c r="BM299" s="373"/>
      <c r="BO299" s="374"/>
      <c r="BP299" s="374"/>
      <c r="BV299" s="26"/>
      <c r="BW299" s="373"/>
    </row>
    <row r="300" spans="1:75">
      <c r="A300" s="26">
        <v>201612</v>
      </c>
      <c r="B300" s="26" t="s">
        <v>1523</v>
      </c>
      <c r="C300" s="26">
        <v>1490213.55</v>
      </c>
      <c r="D300" s="26"/>
      <c r="E300" s="26"/>
      <c r="F300" s="26"/>
      <c r="G300" s="26"/>
      <c r="H300" s="26"/>
      <c r="J300" s="26"/>
      <c r="K300" s="26"/>
      <c r="L300" s="26"/>
      <c r="R300" s="26"/>
      <c r="AO300" s="373">
        <v>201801</v>
      </c>
      <c r="AP300" s="374" t="s">
        <v>1567</v>
      </c>
      <c r="AQ300" s="374">
        <v>1024555</v>
      </c>
      <c r="BC300" s="26"/>
      <c r="BM300" s="373"/>
      <c r="BO300" s="374"/>
      <c r="BP300" s="374"/>
      <c r="BV300" s="26"/>
      <c r="BW300" s="373"/>
    </row>
    <row r="301" spans="1:75">
      <c r="A301" s="26">
        <v>201701</v>
      </c>
      <c r="B301" s="26" t="s">
        <v>1523</v>
      </c>
      <c r="C301" s="26">
        <v>1491822.24</v>
      </c>
      <c r="D301" s="26"/>
      <c r="E301" s="26"/>
      <c r="F301" s="26"/>
      <c r="G301" s="26"/>
      <c r="H301" s="26"/>
      <c r="J301" s="26"/>
      <c r="K301" s="26"/>
      <c r="L301" s="26"/>
      <c r="R301" s="26"/>
      <c r="AO301" s="373">
        <v>201802</v>
      </c>
      <c r="AP301" s="374" t="s">
        <v>1520</v>
      </c>
      <c r="AQ301" s="374">
        <v>13863988</v>
      </c>
      <c r="BC301" s="26"/>
      <c r="BO301"/>
      <c r="BP301"/>
      <c r="BV301" s="26"/>
    </row>
    <row r="302" spans="1:75">
      <c r="A302" s="26">
        <v>201702</v>
      </c>
      <c r="B302" s="26" t="s">
        <v>1523</v>
      </c>
      <c r="C302" s="26">
        <v>1499365.2</v>
      </c>
      <c r="D302" s="26"/>
      <c r="E302" s="26"/>
      <c r="F302" s="26"/>
      <c r="G302" s="26"/>
      <c r="H302" s="26"/>
      <c r="J302" s="26"/>
      <c r="K302" s="26"/>
      <c r="L302" s="26"/>
      <c r="R302" s="26"/>
      <c r="AO302" s="373">
        <v>201802</v>
      </c>
      <c r="AP302" s="374" t="s">
        <v>1522</v>
      </c>
      <c r="AQ302" s="374">
        <v>6733424</v>
      </c>
      <c r="BC302" s="26"/>
      <c r="BV302" s="26"/>
    </row>
    <row r="303" spans="1:75">
      <c r="A303" s="26">
        <v>201703</v>
      </c>
      <c r="B303" s="26" t="s">
        <v>1523</v>
      </c>
      <c r="C303" s="26">
        <v>1510295.87</v>
      </c>
      <c r="D303" s="26"/>
      <c r="E303" s="26"/>
      <c r="F303" s="26"/>
      <c r="G303" s="26"/>
      <c r="H303" s="26"/>
      <c r="J303" s="26"/>
      <c r="K303" s="26"/>
      <c r="L303" s="26"/>
      <c r="R303" s="26"/>
      <c r="AO303" s="373">
        <v>201802</v>
      </c>
      <c r="AP303" s="374" t="s">
        <v>1523</v>
      </c>
      <c r="AQ303" s="374">
        <v>1554208</v>
      </c>
      <c r="BC303" s="26"/>
      <c r="BV303" s="26"/>
    </row>
    <row r="304" spans="1:75">
      <c r="A304" s="26">
        <v>201704</v>
      </c>
      <c r="B304" s="26" t="s">
        <v>1523</v>
      </c>
      <c r="C304" s="26">
        <v>1517520.72</v>
      </c>
      <c r="D304" s="26"/>
      <c r="E304" s="26"/>
      <c r="F304" s="26"/>
      <c r="G304" s="26"/>
      <c r="H304" s="26"/>
      <c r="J304" s="26"/>
      <c r="K304" s="26"/>
      <c r="L304" s="26"/>
      <c r="R304" s="26"/>
      <c r="AO304" s="373">
        <v>201802</v>
      </c>
      <c r="AP304" s="374" t="s">
        <v>1521</v>
      </c>
      <c r="AQ304" s="374">
        <v>323504</v>
      </c>
      <c r="BC304" s="26"/>
      <c r="BV304" s="26"/>
    </row>
    <row r="305" spans="1:74">
      <c r="A305" s="26">
        <v>201705</v>
      </c>
      <c r="B305" s="26" t="s">
        <v>1523</v>
      </c>
      <c r="C305" s="26">
        <v>1521991.18</v>
      </c>
      <c r="D305" s="26"/>
      <c r="E305" s="26"/>
      <c r="F305" s="26"/>
      <c r="G305" s="26"/>
      <c r="H305" s="26"/>
      <c r="J305" s="26"/>
      <c r="K305" s="26"/>
      <c r="L305" s="26"/>
      <c r="R305" s="26"/>
      <c r="AO305" s="373">
        <v>201802</v>
      </c>
      <c r="AP305" s="374" t="s">
        <v>1524</v>
      </c>
      <c r="AQ305" s="374">
        <v>2496326</v>
      </c>
      <c r="BC305" s="26"/>
      <c r="BV305" s="26"/>
    </row>
    <row r="306" spans="1:74">
      <c r="A306" s="26">
        <v>201706</v>
      </c>
      <c r="B306" s="26" t="s">
        <v>1523</v>
      </c>
      <c r="C306" s="26">
        <v>1520104.32</v>
      </c>
      <c r="D306" s="26"/>
      <c r="E306" s="26"/>
      <c r="F306" s="26"/>
      <c r="G306" s="26"/>
      <c r="H306" s="26"/>
      <c r="J306" s="26"/>
      <c r="K306" s="26"/>
      <c r="L306" s="26"/>
      <c r="R306" s="26"/>
      <c r="AO306" s="373">
        <v>201802</v>
      </c>
      <c r="AP306" s="374" t="s">
        <v>1525</v>
      </c>
      <c r="AQ306" s="374">
        <v>1547624</v>
      </c>
      <c r="BC306" s="26"/>
      <c r="BV306" s="26"/>
    </row>
    <row r="307" spans="1:74">
      <c r="A307" s="26">
        <v>201707</v>
      </c>
      <c r="B307" s="26" t="s">
        <v>1523</v>
      </c>
      <c r="C307" s="26">
        <v>1507032.81</v>
      </c>
      <c r="D307" s="26"/>
      <c r="E307" s="26"/>
      <c r="F307" s="26"/>
      <c r="G307" s="26"/>
      <c r="H307" s="26"/>
      <c r="J307" s="26"/>
      <c r="K307" s="26"/>
      <c r="L307" s="26"/>
      <c r="R307" s="26"/>
      <c r="AO307" s="373">
        <v>201802</v>
      </c>
      <c r="AP307" s="374" t="s">
        <v>1566</v>
      </c>
      <c r="AQ307" s="374">
        <v>175562</v>
      </c>
      <c r="BC307" s="26"/>
      <c r="BV307" s="26"/>
    </row>
    <row r="308" spans="1:74">
      <c r="A308" s="26">
        <v>201708</v>
      </c>
      <c r="B308" s="26" t="s">
        <v>1523</v>
      </c>
      <c r="C308" s="26">
        <v>1500426.68</v>
      </c>
      <c r="D308" s="26"/>
      <c r="E308" s="26"/>
      <c r="F308" s="26"/>
      <c r="G308" s="26"/>
      <c r="H308" s="26"/>
      <c r="J308" s="26"/>
      <c r="K308" s="26"/>
      <c r="L308" s="26"/>
      <c r="R308" s="26"/>
      <c r="AO308" s="373">
        <v>201802</v>
      </c>
      <c r="AP308" s="374" t="s">
        <v>1567</v>
      </c>
      <c r="AQ308" s="374">
        <v>1033340</v>
      </c>
      <c r="BC308" s="26"/>
      <c r="BV308" s="26"/>
    </row>
    <row r="309" spans="1:74">
      <c r="A309" s="26">
        <v>201709</v>
      </c>
      <c r="B309" s="26" t="s">
        <v>1523</v>
      </c>
      <c r="C309" s="26">
        <v>1514405.38</v>
      </c>
      <c r="D309" s="26"/>
      <c r="E309" s="26"/>
      <c r="F309" s="26"/>
      <c r="G309" s="26"/>
      <c r="H309" s="26"/>
      <c r="J309" s="26"/>
      <c r="K309" s="26"/>
      <c r="L309" s="26"/>
      <c r="R309" s="26"/>
      <c r="AO309" s="373">
        <v>201803</v>
      </c>
      <c r="AP309" s="374" t="s">
        <v>1520</v>
      </c>
      <c r="AQ309" s="374">
        <v>14049667</v>
      </c>
      <c r="BC309" s="26"/>
      <c r="BV309" s="26"/>
    </row>
    <row r="310" spans="1:74">
      <c r="A310" s="26">
        <v>201710</v>
      </c>
      <c r="B310" s="26" t="s">
        <v>1523</v>
      </c>
      <c r="C310" s="26">
        <v>1532105.52</v>
      </c>
      <c r="D310" s="26"/>
      <c r="E310" s="26"/>
      <c r="F310" s="26"/>
      <c r="G310" s="26"/>
      <c r="H310" s="26"/>
      <c r="J310" s="26"/>
      <c r="K310" s="26"/>
      <c r="L310" s="26"/>
      <c r="R310" s="26"/>
      <c r="AO310" s="373">
        <v>201803</v>
      </c>
      <c r="AP310" s="374" t="s">
        <v>1522</v>
      </c>
      <c r="AQ310" s="374">
        <v>6777683</v>
      </c>
      <c r="BC310" s="26"/>
      <c r="BV310" s="26"/>
    </row>
    <row r="311" spans="1:74">
      <c r="A311" s="26">
        <v>201711</v>
      </c>
      <c r="B311" s="26" t="s">
        <v>1523</v>
      </c>
      <c r="C311" s="26">
        <v>1542043.9</v>
      </c>
      <c r="D311" s="26"/>
      <c r="E311" s="26"/>
      <c r="F311" s="26"/>
      <c r="G311" s="26"/>
      <c r="H311" s="26"/>
      <c r="J311" s="26"/>
      <c r="K311" s="26"/>
      <c r="L311" s="26"/>
      <c r="R311" s="26"/>
      <c r="AO311" s="373">
        <v>201803</v>
      </c>
      <c r="AP311" s="374" t="s">
        <v>1523</v>
      </c>
      <c r="AQ311" s="374">
        <v>1571410</v>
      </c>
      <c r="BC311" s="26"/>
      <c r="BV311" s="26"/>
    </row>
    <row r="312" spans="1:74">
      <c r="A312" s="26">
        <v>201712</v>
      </c>
      <c r="B312" s="26" t="s">
        <v>1523</v>
      </c>
      <c r="C312" s="26">
        <v>1546416.44</v>
      </c>
      <c r="D312" s="26"/>
      <c r="E312" s="26"/>
      <c r="F312" s="26"/>
      <c r="G312" s="26"/>
      <c r="H312" s="26"/>
      <c r="J312" s="26"/>
      <c r="K312" s="26"/>
      <c r="L312" s="26"/>
      <c r="R312" s="26"/>
      <c r="AO312" s="373">
        <v>201803</v>
      </c>
      <c r="AP312" s="374" t="s">
        <v>1521</v>
      </c>
      <c r="AQ312" s="374">
        <v>369368</v>
      </c>
      <c r="BC312" s="26"/>
      <c r="BV312" s="26"/>
    </row>
    <row r="313" spans="1:74">
      <c r="A313" s="26">
        <v>201801</v>
      </c>
      <c r="B313" s="26" t="s">
        <v>1523</v>
      </c>
      <c r="C313" s="26">
        <v>1548250.95</v>
      </c>
      <c r="D313" s="26"/>
      <c r="E313" s="26"/>
      <c r="F313" s="26"/>
      <c r="G313" s="26"/>
      <c r="H313" s="26"/>
      <c r="J313" s="26"/>
      <c r="K313" s="26"/>
      <c r="L313" s="26"/>
      <c r="R313" s="26"/>
      <c r="AO313" s="373">
        <v>201803</v>
      </c>
      <c r="AP313" s="374" t="s">
        <v>1524</v>
      </c>
      <c r="AQ313" s="374">
        <v>2529126</v>
      </c>
      <c r="BC313" s="26"/>
      <c r="BV313" s="26"/>
    </row>
    <row r="314" spans="1:74">
      <c r="A314" s="26">
        <v>201802</v>
      </c>
      <c r="B314" s="26" t="s">
        <v>1523</v>
      </c>
      <c r="C314" s="26">
        <v>1556382.05</v>
      </c>
      <c r="D314" s="26"/>
      <c r="E314" s="26"/>
      <c r="F314" s="26"/>
      <c r="G314" s="26"/>
      <c r="H314" s="26"/>
      <c r="J314" s="26"/>
      <c r="K314" s="26"/>
      <c r="L314" s="26"/>
      <c r="R314" s="26"/>
      <c r="AO314" s="373">
        <v>201803</v>
      </c>
      <c r="AP314" s="374" t="s">
        <v>1525</v>
      </c>
      <c r="AQ314" s="374">
        <v>1587378</v>
      </c>
      <c r="BC314" s="26"/>
      <c r="BV314" s="26"/>
    </row>
    <row r="315" spans="1:74">
      <c r="A315" s="26">
        <v>201803</v>
      </c>
      <c r="B315" s="26" t="s">
        <v>1523</v>
      </c>
      <c r="C315" s="26">
        <v>1568022.9</v>
      </c>
      <c r="D315" s="26"/>
      <c r="E315" s="26"/>
      <c r="F315" s="26"/>
      <c r="G315" s="26"/>
      <c r="H315" s="26"/>
      <c r="J315" s="26"/>
      <c r="K315" s="26"/>
      <c r="L315" s="26"/>
      <c r="R315" s="26"/>
      <c r="AO315" s="373">
        <v>201803</v>
      </c>
      <c r="AP315" s="374" t="s">
        <v>1566</v>
      </c>
      <c r="AQ315" s="374">
        <v>174734</v>
      </c>
      <c r="BC315" s="26"/>
      <c r="BV315" s="26"/>
    </row>
    <row r="316" spans="1:74">
      <c r="A316" s="26">
        <v>201804</v>
      </c>
      <c r="B316" s="26" t="s">
        <v>1523</v>
      </c>
      <c r="C316" s="26">
        <v>1580118.29</v>
      </c>
      <c r="D316" s="26"/>
      <c r="E316" s="26"/>
      <c r="F316" s="26"/>
      <c r="G316" s="26"/>
      <c r="H316" s="26"/>
      <c r="J316" s="26"/>
      <c r="K316" s="26"/>
      <c r="L316" s="26"/>
      <c r="R316" s="26"/>
      <c r="AO316" s="373">
        <v>201803</v>
      </c>
      <c r="AP316" s="374" t="s">
        <v>1567</v>
      </c>
      <c r="AQ316" s="374">
        <v>1039968</v>
      </c>
      <c r="BC316" s="26"/>
      <c r="BV316" s="26"/>
    </row>
    <row r="317" spans="1:74">
      <c r="A317" s="26">
        <v>201805</v>
      </c>
      <c r="B317" s="26" t="s">
        <v>1523</v>
      </c>
      <c r="C317" s="26">
        <v>1590362.59</v>
      </c>
      <c r="D317" s="26"/>
      <c r="E317" s="26"/>
      <c r="F317" s="26"/>
      <c r="G317" s="26"/>
      <c r="H317" s="26"/>
      <c r="J317" s="26"/>
      <c r="K317" s="26"/>
      <c r="L317" s="26"/>
      <c r="R317" s="26"/>
      <c r="AO317" s="373">
        <v>201804</v>
      </c>
      <c r="AP317" s="374" t="s">
        <v>1520</v>
      </c>
      <c r="AQ317" s="374">
        <v>14139083</v>
      </c>
      <c r="BC317" s="26"/>
      <c r="BV317" s="26"/>
    </row>
    <row r="318" spans="1:74">
      <c r="A318" s="26">
        <v>201806</v>
      </c>
      <c r="B318" s="26" t="s">
        <v>1523</v>
      </c>
      <c r="C318" s="26">
        <v>1592324.52</v>
      </c>
      <c r="D318" s="26"/>
      <c r="E318" s="26"/>
      <c r="F318" s="26"/>
      <c r="G318" s="26"/>
      <c r="H318" s="26"/>
      <c r="J318" s="26"/>
      <c r="K318" s="26"/>
      <c r="L318" s="26"/>
      <c r="R318" s="26"/>
      <c r="AO318" s="373">
        <v>201804</v>
      </c>
      <c r="AP318" s="374" t="s">
        <v>1522</v>
      </c>
      <c r="AQ318" s="374">
        <v>6787472</v>
      </c>
      <c r="BC318" s="26"/>
      <c r="BV318" s="26"/>
    </row>
    <row r="319" spans="1:74">
      <c r="A319" s="26">
        <v>201807</v>
      </c>
      <c r="B319" s="26" t="s">
        <v>1523</v>
      </c>
      <c r="C319" s="26">
        <v>1579935.32</v>
      </c>
      <c r="D319" s="26"/>
      <c r="E319" s="26"/>
      <c r="F319" s="26"/>
      <c r="G319" s="26"/>
      <c r="H319" s="26"/>
      <c r="J319" s="26"/>
      <c r="K319" s="26"/>
      <c r="L319" s="26"/>
      <c r="R319" s="26"/>
      <c r="AO319" s="373">
        <v>201804</v>
      </c>
      <c r="AP319" s="374" t="s">
        <v>1523</v>
      </c>
      <c r="AQ319" s="374">
        <v>1578093</v>
      </c>
      <c r="BC319" s="26"/>
      <c r="BV319" s="26"/>
    </row>
    <row r="320" spans="1:74">
      <c r="A320" s="26">
        <v>201808</v>
      </c>
      <c r="B320" s="26" t="s">
        <v>1523</v>
      </c>
      <c r="C320" s="26">
        <v>1576633.36</v>
      </c>
      <c r="D320" s="26"/>
      <c r="E320" s="26"/>
      <c r="F320" s="26"/>
      <c r="G320" s="26"/>
      <c r="H320" s="26"/>
      <c r="J320" s="26"/>
      <c r="K320" s="26"/>
      <c r="L320" s="26"/>
      <c r="R320" s="26"/>
      <c r="AO320" s="373">
        <v>201804</v>
      </c>
      <c r="AP320" s="374" t="s">
        <v>1521</v>
      </c>
      <c r="AQ320" s="374">
        <v>405504</v>
      </c>
      <c r="BC320" s="26"/>
      <c r="BV320" s="26"/>
    </row>
    <row r="321" spans="1:74">
      <c r="A321" s="26">
        <v>201809</v>
      </c>
      <c r="B321" s="26" t="s">
        <v>1523</v>
      </c>
      <c r="C321" s="26">
        <v>1607896.55</v>
      </c>
      <c r="D321" s="26"/>
      <c r="E321" s="26"/>
      <c r="F321" s="26"/>
      <c r="G321" s="26"/>
      <c r="H321" s="26"/>
      <c r="J321" s="26"/>
      <c r="K321" s="26"/>
      <c r="L321" s="26"/>
      <c r="R321" s="26"/>
      <c r="AO321" s="373">
        <v>201804</v>
      </c>
      <c r="AP321" s="374" t="s">
        <v>1524</v>
      </c>
      <c r="AQ321" s="374">
        <v>2553497</v>
      </c>
      <c r="BC321" s="26"/>
      <c r="BV321" s="26"/>
    </row>
    <row r="322" spans="1:74">
      <c r="A322" s="26">
        <v>201810</v>
      </c>
      <c r="B322" s="26" t="s">
        <v>1523</v>
      </c>
      <c r="C322" s="26">
        <v>1631185.64</v>
      </c>
      <c r="D322" s="26"/>
      <c r="E322" s="26"/>
      <c r="F322" s="26"/>
      <c r="G322" s="26"/>
      <c r="H322" s="26"/>
      <c r="J322" s="26"/>
      <c r="K322" s="26"/>
      <c r="L322" s="26"/>
      <c r="R322" s="26"/>
      <c r="AO322" s="373">
        <v>201804</v>
      </c>
      <c r="AP322" s="374" t="s">
        <v>1525</v>
      </c>
      <c r="AQ322" s="374">
        <v>1602994</v>
      </c>
      <c r="BC322" s="26"/>
      <c r="BV322" s="26"/>
    </row>
    <row r="323" spans="1:74">
      <c r="A323" s="26">
        <v>201811</v>
      </c>
      <c r="B323" s="26" t="s">
        <v>1523</v>
      </c>
      <c r="C323" s="26">
        <v>1644002.67</v>
      </c>
      <c r="D323" s="26"/>
      <c r="E323" s="26"/>
      <c r="F323" s="26"/>
      <c r="G323" s="26"/>
      <c r="H323" s="26"/>
      <c r="J323" s="26"/>
      <c r="K323" s="26"/>
      <c r="L323" s="26"/>
      <c r="R323" s="26"/>
      <c r="AO323" s="373">
        <v>201804</v>
      </c>
      <c r="AP323" s="374" t="s">
        <v>1566</v>
      </c>
      <c r="AQ323" s="374">
        <v>170689</v>
      </c>
      <c r="BC323" s="26"/>
      <c r="BV323" s="26"/>
    </row>
    <row r="324" spans="1:74">
      <c r="A324" s="26">
        <v>201812</v>
      </c>
      <c r="B324" s="26" t="s">
        <v>1523</v>
      </c>
      <c r="C324" s="26">
        <v>1651248.12</v>
      </c>
      <c r="D324" s="26"/>
      <c r="E324" s="26"/>
      <c r="F324" s="26"/>
      <c r="G324" s="26"/>
      <c r="H324" s="26"/>
      <c r="J324" s="26"/>
      <c r="K324" s="26"/>
      <c r="L324" s="26"/>
      <c r="R324" s="26"/>
      <c r="AO324" s="373">
        <v>201804</v>
      </c>
      <c r="AP324" s="374" t="s">
        <v>1567</v>
      </c>
      <c r="AQ324" s="374">
        <v>1040834</v>
      </c>
      <c r="BC324" s="26"/>
      <c r="BV324" s="26"/>
    </row>
    <row r="325" spans="1:74">
      <c r="A325" s="26">
        <v>201901</v>
      </c>
      <c r="B325" s="26" t="s">
        <v>1523</v>
      </c>
      <c r="C325" s="26">
        <v>1651485.86</v>
      </c>
      <c r="D325" s="26"/>
      <c r="E325" s="26"/>
      <c r="F325" s="26"/>
      <c r="G325" s="26"/>
      <c r="H325" s="26"/>
      <c r="J325" s="26"/>
      <c r="K325" s="26"/>
      <c r="L325" s="26"/>
      <c r="R325" s="26"/>
      <c r="AO325" s="373">
        <v>201805</v>
      </c>
      <c r="AP325" s="374" t="s">
        <v>1520</v>
      </c>
      <c r="AQ325" s="374">
        <v>14286921</v>
      </c>
      <c r="BC325" s="26"/>
      <c r="BV325" s="26"/>
    </row>
    <row r="326" spans="1:74">
      <c r="A326" s="26">
        <v>201902</v>
      </c>
      <c r="B326" s="26" t="s">
        <v>1523</v>
      </c>
      <c r="C326" s="26">
        <v>1655891.05</v>
      </c>
      <c r="D326" s="26"/>
      <c r="E326" s="26"/>
      <c r="F326" s="26"/>
      <c r="G326" s="26"/>
      <c r="H326" s="26"/>
      <c r="J326" s="26"/>
      <c r="K326" s="26"/>
      <c r="L326" s="26"/>
      <c r="R326" s="26"/>
      <c r="AO326" s="373">
        <v>201805</v>
      </c>
      <c r="AP326" s="374" t="s">
        <v>1522</v>
      </c>
      <c r="AQ326" s="374">
        <v>6826337</v>
      </c>
      <c r="BC326" s="26"/>
      <c r="BV326" s="26"/>
    </row>
    <row r="327" spans="1:74">
      <c r="A327" s="26">
        <v>201903</v>
      </c>
      <c r="B327" s="26" t="s">
        <v>1523</v>
      </c>
      <c r="C327" s="26">
        <v>1661494.1</v>
      </c>
      <c r="D327" s="26"/>
      <c r="E327" s="26"/>
      <c r="F327" s="26"/>
      <c r="G327" s="26"/>
      <c r="H327" s="26"/>
      <c r="J327" s="26"/>
      <c r="K327" s="26"/>
      <c r="L327" s="26"/>
      <c r="R327" s="26"/>
      <c r="AO327" s="373">
        <v>201805</v>
      </c>
      <c r="AP327" s="374" t="s">
        <v>1523</v>
      </c>
      <c r="AQ327" s="374">
        <v>1586053</v>
      </c>
      <c r="BC327" s="26"/>
      <c r="BV327" s="26"/>
    </row>
    <row r="328" spans="1:74">
      <c r="A328" s="26">
        <v>201904</v>
      </c>
      <c r="B328" s="26" t="s">
        <v>1523</v>
      </c>
      <c r="C328" s="26">
        <v>1662402.7</v>
      </c>
      <c r="D328" s="26"/>
      <c r="E328" s="26"/>
      <c r="F328" s="26"/>
      <c r="G328" s="26"/>
      <c r="H328" s="26"/>
      <c r="J328" s="26"/>
      <c r="K328" s="26"/>
      <c r="L328" s="26"/>
      <c r="R328" s="26"/>
      <c r="AO328" s="373">
        <v>201805</v>
      </c>
      <c r="AP328" s="374" t="s">
        <v>1521</v>
      </c>
      <c r="AQ328" s="374">
        <v>418361</v>
      </c>
      <c r="BC328" s="26"/>
      <c r="BV328" s="26"/>
    </row>
    <row r="329" spans="1:74">
      <c r="A329" s="26">
        <v>201905</v>
      </c>
      <c r="B329" s="26" t="s">
        <v>1523</v>
      </c>
      <c r="C329" s="26">
        <v>1659212.5</v>
      </c>
      <c r="D329" s="26"/>
      <c r="E329" s="26"/>
      <c r="F329" s="26"/>
      <c r="G329" s="26"/>
      <c r="H329" s="26"/>
      <c r="J329" s="26"/>
      <c r="K329" s="26"/>
      <c r="L329" s="26"/>
      <c r="R329" s="26"/>
      <c r="AO329" s="373">
        <v>201805</v>
      </c>
      <c r="AP329" s="374" t="s">
        <v>1524</v>
      </c>
      <c r="AQ329" s="374">
        <v>2656380</v>
      </c>
      <c r="BC329" s="26"/>
      <c r="BV329" s="26"/>
    </row>
    <row r="330" spans="1:74">
      <c r="A330" s="26">
        <v>201906</v>
      </c>
      <c r="B330" s="26" t="s">
        <v>1523</v>
      </c>
      <c r="C330" s="26">
        <v>1648168</v>
      </c>
      <c r="D330" s="26"/>
      <c r="E330" s="26"/>
      <c r="F330" s="26"/>
      <c r="G330" s="26"/>
      <c r="H330" s="26"/>
      <c r="J330" s="26"/>
      <c r="K330" s="26"/>
      <c r="L330" s="26"/>
      <c r="R330" s="26"/>
      <c r="AO330" s="373">
        <v>201805</v>
      </c>
      <c r="AP330" s="374" t="s">
        <v>1525</v>
      </c>
      <c r="AQ330" s="374">
        <v>1592794</v>
      </c>
      <c r="BC330" s="26"/>
      <c r="BV330" s="26"/>
    </row>
    <row r="331" spans="1:74">
      <c r="A331" s="26">
        <v>201907</v>
      </c>
      <c r="B331" s="26" t="s">
        <v>1523</v>
      </c>
      <c r="C331" s="26">
        <v>1626785.3</v>
      </c>
      <c r="D331" s="26"/>
      <c r="E331" s="26"/>
      <c r="F331" s="26"/>
      <c r="G331" s="26"/>
      <c r="H331" s="26"/>
      <c r="J331" s="26"/>
      <c r="K331" s="26"/>
      <c r="L331" s="26"/>
      <c r="R331" s="26"/>
      <c r="AO331" s="373">
        <v>201805</v>
      </c>
      <c r="AP331" s="374" t="s">
        <v>1566</v>
      </c>
      <c r="AQ331" s="374">
        <v>166694</v>
      </c>
      <c r="BC331" s="26"/>
      <c r="BV331" s="26"/>
    </row>
    <row r="332" spans="1:74">
      <c r="A332" s="26">
        <v>201908</v>
      </c>
      <c r="B332" s="26" t="s">
        <v>1523</v>
      </c>
      <c r="C332" s="26">
        <v>1613833.67</v>
      </c>
      <c r="D332" s="26"/>
      <c r="E332" s="26"/>
      <c r="F332" s="26"/>
      <c r="G332" s="26"/>
      <c r="H332" s="26"/>
      <c r="J332" s="26"/>
      <c r="K332" s="26"/>
      <c r="L332" s="26"/>
      <c r="R332" s="26"/>
      <c r="AO332" s="373">
        <v>201805</v>
      </c>
      <c r="AP332" s="374" t="s">
        <v>1567</v>
      </c>
      <c r="AQ332" s="374">
        <v>1040302</v>
      </c>
      <c r="BC332" s="26"/>
      <c r="BV332" s="26"/>
    </row>
    <row r="333" spans="1:74">
      <c r="A333" s="26">
        <v>201909</v>
      </c>
      <c r="B333" s="26" t="s">
        <v>1523</v>
      </c>
      <c r="C333" s="26">
        <v>1635119.48</v>
      </c>
      <c r="D333" s="26"/>
      <c r="E333" s="26"/>
      <c r="F333" s="26"/>
      <c r="G333" s="26"/>
      <c r="H333" s="26"/>
      <c r="J333" s="26"/>
      <c r="K333" s="26"/>
      <c r="L333" s="26"/>
      <c r="R333" s="26"/>
      <c r="AO333" s="373">
        <v>201806</v>
      </c>
      <c r="AP333" s="374" t="s">
        <v>1520</v>
      </c>
      <c r="AQ333" s="374">
        <v>14444678</v>
      </c>
      <c r="BC333" s="26"/>
      <c r="BV333" s="26"/>
    </row>
    <row r="334" spans="1:74">
      <c r="A334" s="26">
        <v>201910</v>
      </c>
      <c r="B334" s="26" t="s">
        <v>1523</v>
      </c>
      <c r="C334" s="26">
        <v>1663935.91</v>
      </c>
      <c r="D334" s="26"/>
      <c r="E334" s="26"/>
      <c r="F334" s="26"/>
      <c r="G334" s="26"/>
      <c r="H334" s="26"/>
      <c r="J334" s="26"/>
      <c r="K334" s="26"/>
      <c r="L334" s="26"/>
      <c r="R334" s="26"/>
      <c r="AO334" s="373">
        <v>201806</v>
      </c>
      <c r="AP334" s="374" t="s">
        <v>1522</v>
      </c>
      <c r="AQ334" s="374">
        <v>6879298</v>
      </c>
      <c r="BC334" s="26"/>
      <c r="BV334" s="26"/>
    </row>
    <row r="335" spans="1:74">
      <c r="A335" s="26">
        <v>201911</v>
      </c>
      <c r="B335" s="26" t="s">
        <v>1523</v>
      </c>
      <c r="C335" s="26">
        <v>1672594.25</v>
      </c>
      <c r="D335" s="26"/>
      <c r="E335" s="26"/>
      <c r="F335" s="26"/>
      <c r="G335" s="26"/>
      <c r="H335" s="26"/>
      <c r="J335" s="26"/>
      <c r="K335" s="26"/>
      <c r="L335" s="26"/>
      <c r="R335" s="26"/>
      <c r="AO335" s="373">
        <v>201806</v>
      </c>
      <c r="AP335" s="374" t="s">
        <v>1523</v>
      </c>
      <c r="AQ335" s="374">
        <v>1587766</v>
      </c>
      <c r="BC335" s="26"/>
      <c r="BV335" s="26"/>
    </row>
    <row r="336" spans="1:74">
      <c r="A336" s="26">
        <v>201912</v>
      </c>
      <c r="B336" s="26" t="s">
        <v>1523</v>
      </c>
      <c r="C336" s="26">
        <v>1675038.06</v>
      </c>
      <c r="D336" s="26"/>
      <c r="E336" s="26"/>
      <c r="F336" s="26"/>
      <c r="G336" s="26"/>
      <c r="H336" s="26"/>
      <c r="J336" s="26"/>
      <c r="K336" s="26"/>
      <c r="L336" s="26"/>
      <c r="R336" s="26"/>
      <c r="AO336" s="373">
        <v>201806</v>
      </c>
      <c r="AP336" s="374" t="s">
        <v>1521</v>
      </c>
      <c r="AQ336" s="374">
        <v>319617</v>
      </c>
      <c r="BC336" s="26"/>
      <c r="BV336" s="26"/>
    </row>
    <row r="337" spans="1:74">
      <c r="A337" s="26">
        <v>202001</v>
      </c>
      <c r="B337" s="26" t="s">
        <v>1523</v>
      </c>
      <c r="C337" s="26">
        <v>1676828.14</v>
      </c>
      <c r="D337" s="26"/>
      <c r="E337" s="26"/>
      <c r="F337" s="26"/>
      <c r="G337" s="26"/>
      <c r="H337" s="26"/>
      <c r="J337" s="26"/>
      <c r="K337" s="26"/>
      <c r="L337" s="26"/>
      <c r="R337" s="26"/>
      <c r="AO337" s="373">
        <v>201806</v>
      </c>
      <c r="AP337" s="374" t="s">
        <v>1524</v>
      </c>
      <c r="AQ337" s="374">
        <v>2849303</v>
      </c>
      <c r="BC337" s="26"/>
      <c r="BV337" s="26"/>
    </row>
    <row r="338" spans="1:74">
      <c r="A338" s="26">
        <v>202002</v>
      </c>
      <c r="B338" s="26" t="s">
        <v>1523</v>
      </c>
      <c r="C338" s="26">
        <v>1686381.85</v>
      </c>
      <c r="D338" s="26"/>
      <c r="E338" s="26"/>
      <c r="F338" s="26"/>
      <c r="G338" s="26"/>
      <c r="H338" s="26"/>
      <c r="J338" s="26"/>
      <c r="K338" s="26"/>
      <c r="L338" s="26"/>
      <c r="R338" s="26"/>
      <c r="AO338" s="373">
        <v>201806</v>
      </c>
      <c r="AP338" s="374" t="s">
        <v>1525</v>
      </c>
      <c r="AQ338" s="374">
        <v>1597234</v>
      </c>
      <c r="BC338" s="26"/>
      <c r="BV338" s="26"/>
    </row>
    <row r="339" spans="1:74">
      <c r="A339" s="26">
        <v>202003</v>
      </c>
      <c r="B339" s="26" t="s">
        <v>1523</v>
      </c>
      <c r="C339" s="26">
        <v>1670867.18</v>
      </c>
      <c r="D339" s="26"/>
      <c r="E339" s="26"/>
      <c r="F339" s="26"/>
      <c r="G339" s="26"/>
      <c r="H339" s="26"/>
      <c r="J339" s="26"/>
      <c r="K339" s="26"/>
      <c r="L339" s="26"/>
      <c r="R339" s="26"/>
      <c r="AO339" s="373">
        <v>201806</v>
      </c>
      <c r="AP339" s="374" t="s">
        <v>1566</v>
      </c>
      <c r="AQ339" s="374">
        <v>166629</v>
      </c>
      <c r="BC339" s="26"/>
      <c r="BV339" s="26"/>
    </row>
    <row r="340" spans="1:74">
      <c r="A340" s="26">
        <v>202004</v>
      </c>
      <c r="B340" s="26" t="s">
        <v>1523</v>
      </c>
      <c r="C340" s="26">
        <v>1647547.7</v>
      </c>
      <c r="D340" s="26"/>
      <c r="E340" s="26"/>
      <c r="F340" s="26"/>
      <c r="G340" s="26"/>
      <c r="H340" s="26"/>
      <c r="J340" s="26"/>
      <c r="K340" s="26"/>
      <c r="L340" s="26"/>
      <c r="R340" s="26"/>
      <c r="AO340" s="373">
        <v>201806</v>
      </c>
      <c r="AP340" s="374" t="s">
        <v>1567</v>
      </c>
      <c r="AQ340" s="374">
        <v>1044831</v>
      </c>
      <c r="BC340" s="26"/>
      <c r="BV340" s="26"/>
    </row>
    <row r="341" spans="1:74">
      <c r="A341" s="26">
        <v>202005</v>
      </c>
      <c r="B341" s="26" t="s">
        <v>1523</v>
      </c>
      <c r="C341" s="26">
        <v>1651388.4</v>
      </c>
      <c r="D341" s="26"/>
      <c r="E341" s="26"/>
      <c r="F341" s="26"/>
      <c r="G341" s="26"/>
      <c r="H341" s="26"/>
      <c r="J341" s="26"/>
      <c r="K341" s="26"/>
      <c r="L341" s="26"/>
      <c r="R341" s="26"/>
      <c r="AO341" s="373">
        <v>201807</v>
      </c>
      <c r="AP341" s="374" t="s">
        <v>1520</v>
      </c>
      <c r="AQ341" s="374">
        <v>14352507</v>
      </c>
      <c r="BC341" s="26"/>
      <c r="BV341" s="26"/>
    </row>
    <row r="342" spans="1:74">
      <c r="A342" s="26">
        <v>202006</v>
      </c>
      <c r="B342" s="26" t="s">
        <v>1523</v>
      </c>
      <c r="C342" s="26">
        <v>1648635.77</v>
      </c>
      <c r="D342" s="26"/>
      <c r="E342" s="26"/>
      <c r="F342" s="26"/>
      <c r="G342" s="26"/>
      <c r="H342" s="26"/>
      <c r="J342" s="26"/>
      <c r="K342" s="26"/>
      <c r="L342" s="26"/>
      <c r="R342" s="26"/>
      <c r="AO342" s="373">
        <v>201807</v>
      </c>
      <c r="AP342" s="374" t="s">
        <v>1522</v>
      </c>
      <c r="AQ342" s="374">
        <v>6887573</v>
      </c>
      <c r="BC342" s="26"/>
      <c r="BV342" s="26"/>
    </row>
    <row r="343" spans="1:74">
      <c r="A343" s="26">
        <v>202007</v>
      </c>
      <c r="B343" s="26" t="s">
        <v>1523</v>
      </c>
      <c r="C343" s="26">
        <v>1633695.35</v>
      </c>
      <c r="D343" s="26"/>
      <c r="E343" s="26"/>
      <c r="F343" s="26"/>
      <c r="G343" s="26"/>
      <c r="H343" s="26"/>
      <c r="J343" s="26"/>
      <c r="K343" s="26"/>
      <c r="L343" s="26"/>
      <c r="R343" s="26"/>
      <c r="AO343" s="373">
        <v>201807</v>
      </c>
      <c r="AP343" s="374" t="s">
        <v>1523</v>
      </c>
      <c r="AQ343" s="374">
        <v>1568997</v>
      </c>
      <c r="BC343" s="26"/>
      <c r="BV343" s="26"/>
    </row>
    <row r="344" spans="1:74">
      <c r="A344" s="26">
        <v>202008</v>
      </c>
      <c r="B344" s="26" t="s">
        <v>1523</v>
      </c>
      <c r="C344" s="26">
        <v>1625426.81</v>
      </c>
      <c r="D344" s="26"/>
      <c r="E344" s="26"/>
      <c r="F344" s="26"/>
      <c r="G344" s="26"/>
      <c r="H344" s="26"/>
      <c r="J344" s="26"/>
      <c r="K344" s="26"/>
      <c r="L344" s="26"/>
      <c r="R344" s="26"/>
      <c r="AO344" s="373">
        <v>201807</v>
      </c>
      <c r="AP344" s="374" t="s">
        <v>1521</v>
      </c>
      <c r="AQ344" s="374">
        <v>269276</v>
      </c>
      <c r="BC344" s="26"/>
      <c r="BV344" s="26"/>
    </row>
    <row r="345" spans="1:74">
      <c r="A345" s="26">
        <v>202009</v>
      </c>
      <c r="B345" s="26" t="s">
        <v>1523</v>
      </c>
      <c r="C345" s="26">
        <v>1631874.73</v>
      </c>
      <c r="D345" s="26"/>
      <c r="E345" s="26"/>
      <c r="F345" s="26"/>
      <c r="G345" s="26"/>
      <c r="H345" s="26"/>
      <c r="J345" s="26"/>
      <c r="K345" s="26"/>
      <c r="L345" s="26"/>
      <c r="R345" s="26"/>
      <c r="AO345" s="373">
        <v>201807</v>
      </c>
      <c r="AP345" s="374" t="s">
        <v>1524</v>
      </c>
      <c r="AQ345" s="374">
        <v>2909981</v>
      </c>
      <c r="BC345" s="26"/>
      <c r="BV345" s="26"/>
    </row>
    <row r="346" spans="1:74">
      <c r="A346" s="26">
        <v>202010</v>
      </c>
      <c r="B346" s="26" t="s">
        <v>1523</v>
      </c>
      <c r="C346" s="26">
        <v>1639438.81</v>
      </c>
      <c r="D346" s="26"/>
      <c r="E346" s="26"/>
      <c r="F346" s="26"/>
      <c r="G346" s="26"/>
      <c r="H346" s="26"/>
      <c r="J346" s="26"/>
      <c r="K346" s="26"/>
      <c r="L346" s="26"/>
      <c r="R346" s="26"/>
      <c r="AO346" s="373">
        <v>201807</v>
      </c>
      <c r="AP346" s="374" t="s">
        <v>1525</v>
      </c>
      <c r="AQ346" s="374">
        <v>1531283</v>
      </c>
      <c r="BC346" s="26"/>
      <c r="BV346" s="26"/>
    </row>
    <row r="347" spans="1:74">
      <c r="A347" s="26">
        <v>202011</v>
      </c>
      <c r="B347" s="26" t="s">
        <v>1523</v>
      </c>
      <c r="C347" s="26">
        <v>1639256.38</v>
      </c>
      <c r="D347" s="26"/>
      <c r="E347" s="26"/>
      <c r="F347" s="26"/>
      <c r="G347" s="26"/>
      <c r="H347" s="26"/>
      <c r="J347" s="26"/>
      <c r="K347" s="26"/>
      <c r="L347" s="26"/>
      <c r="R347" s="26"/>
      <c r="AO347" s="373">
        <v>201807</v>
      </c>
      <c r="AP347" s="374" t="s">
        <v>1566</v>
      </c>
      <c r="AQ347" s="374">
        <v>163944</v>
      </c>
      <c r="BC347" s="26"/>
      <c r="BV347" s="26"/>
    </row>
    <row r="348" spans="1:74">
      <c r="A348" s="26">
        <v>202012</v>
      </c>
      <c r="B348" s="26" t="s">
        <v>1523</v>
      </c>
      <c r="C348" s="26">
        <v>1636759.79</v>
      </c>
      <c r="D348" s="26"/>
      <c r="E348" s="26"/>
      <c r="F348" s="26"/>
      <c r="G348" s="26"/>
      <c r="H348" s="26"/>
      <c r="J348" s="26"/>
      <c r="K348" s="26"/>
      <c r="L348" s="26"/>
      <c r="R348" s="26"/>
      <c r="AO348" s="373">
        <v>201807</v>
      </c>
      <c r="AP348" s="374" t="s">
        <v>1567</v>
      </c>
      <c r="AQ348" s="374">
        <v>1021453</v>
      </c>
      <c r="BC348" s="26"/>
      <c r="BV348" s="26"/>
    </row>
    <row r="349" spans="1:74">
      <c r="A349" s="26">
        <v>202101</v>
      </c>
      <c r="B349" s="26" t="s">
        <v>1523</v>
      </c>
      <c r="C349" s="26">
        <v>1634516.63</v>
      </c>
      <c r="D349" s="26"/>
      <c r="E349" s="26"/>
      <c r="F349" s="26"/>
      <c r="G349" s="26"/>
      <c r="H349" s="26"/>
      <c r="J349" s="26"/>
      <c r="K349" s="26"/>
      <c r="L349" s="26"/>
      <c r="R349" s="26"/>
      <c r="AO349" s="373">
        <v>201808</v>
      </c>
      <c r="AP349" s="374" t="s">
        <v>1520</v>
      </c>
      <c r="AQ349" s="374">
        <v>14113357</v>
      </c>
      <c r="BC349" s="26"/>
      <c r="BV349" s="26"/>
    </row>
    <row r="350" spans="1:74">
      <c r="A350" s="26">
        <v>202102</v>
      </c>
      <c r="B350" s="26" t="s">
        <v>1523</v>
      </c>
      <c r="C350" s="26">
        <v>1634521.3</v>
      </c>
      <c r="D350" s="26"/>
      <c r="E350" s="26"/>
      <c r="F350" s="26"/>
      <c r="G350" s="26"/>
      <c r="H350" s="26"/>
      <c r="J350" s="26"/>
      <c r="K350" s="26"/>
      <c r="L350" s="26"/>
      <c r="R350" s="26"/>
      <c r="AO350" s="373">
        <v>201808</v>
      </c>
      <c r="AP350" s="374" t="s">
        <v>1522</v>
      </c>
      <c r="AQ350" s="374">
        <v>6903704</v>
      </c>
      <c r="BC350" s="26"/>
      <c r="BV350" s="26"/>
    </row>
    <row r="351" spans="1:74">
      <c r="A351" s="26">
        <v>202103</v>
      </c>
      <c r="B351" s="26" t="s">
        <v>1523</v>
      </c>
      <c r="C351" s="26">
        <v>1659862.61</v>
      </c>
      <c r="D351" s="26"/>
      <c r="E351" s="26"/>
      <c r="F351" s="26"/>
      <c r="G351" s="26"/>
      <c r="H351" s="26"/>
      <c r="J351" s="26"/>
      <c r="K351" s="26"/>
      <c r="L351" s="26"/>
      <c r="R351" s="26"/>
      <c r="AO351" s="373">
        <v>201808</v>
      </c>
      <c r="AP351" s="374" t="s">
        <v>1523</v>
      </c>
      <c r="AQ351" s="374">
        <v>1570405</v>
      </c>
      <c r="BC351" s="26"/>
      <c r="BV351" s="26"/>
    </row>
    <row r="352" spans="1:74">
      <c r="A352" s="26">
        <v>202104</v>
      </c>
      <c r="B352" s="26" t="s">
        <v>1523</v>
      </c>
      <c r="C352" s="26">
        <v>1673479.75</v>
      </c>
      <c r="D352" s="26"/>
      <c r="E352" s="26"/>
      <c r="F352" s="26"/>
      <c r="G352" s="26"/>
      <c r="H352" s="26"/>
      <c r="J352" s="26"/>
      <c r="K352" s="26"/>
      <c r="L352" s="26"/>
      <c r="R352" s="26"/>
      <c r="AO352" s="373">
        <v>201808</v>
      </c>
      <c r="AP352" s="374" t="s">
        <v>1521</v>
      </c>
      <c r="AQ352" s="374">
        <v>271487</v>
      </c>
      <c r="BC352" s="26"/>
      <c r="BV352" s="26"/>
    </row>
    <row r="353" spans="1:74">
      <c r="A353" s="26">
        <v>202105</v>
      </c>
      <c r="B353" s="26" t="s">
        <v>1523</v>
      </c>
      <c r="C353" s="26">
        <v>1674944.76</v>
      </c>
      <c r="D353" s="26"/>
      <c r="E353" s="26"/>
      <c r="F353" s="26"/>
      <c r="G353" s="26"/>
      <c r="H353" s="26"/>
      <c r="J353" s="26"/>
      <c r="K353" s="26"/>
      <c r="L353" s="26"/>
      <c r="R353" s="26"/>
      <c r="AO353" s="373">
        <v>201808</v>
      </c>
      <c r="AP353" s="374" t="s">
        <v>1524</v>
      </c>
      <c r="AQ353" s="374">
        <v>2798042</v>
      </c>
      <c r="BC353" s="26"/>
      <c r="BV353" s="26"/>
    </row>
    <row r="354" spans="1:74">
      <c r="A354" s="26">
        <v>202106</v>
      </c>
      <c r="B354" s="26" t="s">
        <v>1523</v>
      </c>
      <c r="C354" s="26">
        <v>1667570</v>
      </c>
      <c r="D354" s="26"/>
      <c r="E354" s="26"/>
      <c r="F354" s="26"/>
      <c r="G354" s="26"/>
      <c r="H354" s="26"/>
      <c r="J354" s="26"/>
      <c r="K354" s="26"/>
      <c r="L354" s="26"/>
      <c r="R354" s="26"/>
      <c r="AO354" s="373">
        <v>201808</v>
      </c>
      <c r="AP354" s="374" t="s">
        <v>1525</v>
      </c>
      <c r="AQ354" s="374">
        <v>1425099</v>
      </c>
      <c r="BC354" s="26"/>
      <c r="BV354" s="26"/>
    </row>
    <row r="355" spans="1:74">
      <c r="A355" s="26">
        <v>202107</v>
      </c>
      <c r="B355" s="26" t="s">
        <v>1523</v>
      </c>
      <c r="C355" s="26">
        <v>1649851.18</v>
      </c>
      <c r="D355" s="26"/>
      <c r="E355" s="26"/>
      <c r="F355" s="26"/>
      <c r="G355" s="26"/>
      <c r="H355" s="26"/>
      <c r="J355" s="26"/>
      <c r="K355" s="26"/>
      <c r="L355" s="26"/>
      <c r="R355" s="26"/>
      <c r="AO355" s="373">
        <v>201808</v>
      </c>
      <c r="AP355" s="374" t="s">
        <v>1566</v>
      </c>
      <c r="AQ355" s="374">
        <v>160113</v>
      </c>
      <c r="BC355" s="26"/>
      <c r="BV355" s="26"/>
    </row>
    <row r="356" spans="1:74">
      <c r="A356" s="26">
        <v>202108</v>
      </c>
      <c r="B356" s="26" t="s">
        <v>1523</v>
      </c>
      <c r="C356" s="26">
        <v>1639075.27</v>
      </c>
      <c r="D356" s="26"/>
      <c r="E356" s="26"/>
      <c r="F356" s="26"/>
      <c r="G356" s="26"/>
      <c r="H356" s="26"/>
      <c r="J356" s="26"/>
      <c r="K356" s="26"/>
      <c r="L356" s="26"/>
      <c r="R356" s="26"/>
      <c r="AO356" s="373">
        <v>201808</v>
      </c>
      <c r="AP356" s="374" t="s">
        <v>1567</v>
      </c>
      <c r="AQ356" s="374">
        <v>984507</v>
      </c>
      <c r="BC356" s="26"/>
      <c r="BV356" s="26"/>
    </row>
    <row r="357" spans="1:74">
      <c r="A357" s="26">
        <v>202109</v>
      </c>
      <c r="B357" s="26" t="s">
        <v>1523</v>
      </c>
      <c r="C357" s="26">
        <v>1650772.18</v>
      </c>
      <c r="D357" s="26"/>
      <c r="E357" s="26"/>
      <c r="F357" s="26"/>
      <c r="G357" s="26"/>
      <c r="H357" s="26"/>
      <c r="J357" s="26"/>
      <c r="K357" s="26"/>
      <c r="L357" s="26"/>
      <c r="R357" s="26"/>
      <c r="AO357" s="373">
        <v>201809</v>
      </c>
      <c r="AP357" s="374" t="s">
        <v>1520</v>
      </c>
      <c r="AQ357" s="374">
        <v>14464674</v>
      </c>
      <c r="BC357" s="26"/>
      <c r="BV357" s="26"/>
    </row>
    <row r="358" spans="1:74">
      <c r="A358" s="26">
        <v>202110</v>
      </c>
      <c r="B358" s="26" t="s">
        <v>1523</v>
      </c>
      <c r="C358" s="26">
        <v>1661854.95</v>
      </c>
      <c r="D358" s="26"/>
      <c r="E358" s="26"/>
      <c r="F358" s="26"/>
      <c r="G358" s="26"/>
      <c r="H358" s="26"/>
      <c r="J358" s="26"/>
      <c r="K358" s="26"/>
      <c r="L358" s="26"/>
      <c r="R358" s="26"/>
      <c r="AO358" s="373">
        <v>201809</v>
      </c>
      <c r="AP358" s="374" t="s">
        <v>1522</v>
      </c>
      <c r="AQ358" s="374">
        <v>6977607</v>
      </c>
      <c r="BC358" s="26"/>
      <c r="BV358" s="26"/>
    </row>
    <row r="359" spans="1:74">
      <c r="A359" s="26">
        <v>202111</v>
      </c>
      <c r="B359" s="26" t="s">
        <v>1523</v>
      </c>
      <c r="C359" s="26">
        <v>1687991.05</v>
      </c>
      <c r="D359" s="26"/>
      <c r="E359" s="26"/>
      <c r="F359" s="26"/>
      <c r="G359" s="26"/>
      <c r="H359" s="26"/>
      <c r="J359" s="26"/>
      <c r="K359" s="26"/>
      <c r="L359" s="26"/>
      <c r="R359" s="26"/>
      <c r="AO359" s="373">
        <v>201809</v>
      </c>
      <c r="AP359" s="374" t="s">
        <v>1523</v>
      </c>
      <c r="AQ359" s="374">
        <v>1616837</v>
      </c>
      <c r="BC359" s="26"/>
      <c r="BV359" s="26"/>
    </row>
    <row r="360" spans="1:74">
      <c r="A360" s="26">
        <v>202112</v>
      </c>
      <c r="B360" s="26" t="s">
        <v>1523</v>
      </c>
      <c r="C360" s="26">
        <v>1697497.26</v>
      </c>
      <c r="D360" s="26"/>
      <c r="E360" s="26"/>
      <c r="F360" s="26"/>
      <c r="G360" s="26"/>
      <c r="H360" s="26"/>
      <c r="J360" s="26"/>
      <c r="K360" s="26"/>
      <c r="L360" s="26"/>
      <c r="R360" s="26"/>
      <c r="AO360" s="373">
        <v>201809</v>
      </c>
      <c r="AP360" s="374" t="s">
        <v>1521</v>
      </c>
      <c r="AQ360" s="374">
        <v>409549</v>
      </c>
      <c r="BC360" s="26"/>
      <c r="BV360" s="26"/>
    </row>
    <row r="361" spans="1:74">
      <c r="A361" s="26">
        <v>202201</v>
      </c>
      <c r="B361" s="26" t="s">
        <v>1523</v>
      </c>
      <c r="C361" s="26">
        <v>1714317.6</v>
      </c>
      <c r="D361" s="26"/>
      <c r="E361" s="26"/>
      <c r="F361" s="26"/>
      <c r="G361" s="26"/>
      <c r="H361" s="26"/>
      <c r="J361" s="26"/>
      <c r="K361" s="26"/>
      <c r="L361" s="26"/>
      <c r="R361" s="26"/>
      <c r="AO361" s="373">
        <v>201809</v>
      </c>
      <c r="AP361" s="374" t="s">
        <v>1524</v>
      </c>
      <c r="AQ361" s="374">
        <v>2756235</v>
      </c>
      <c r="BC361" s="26"/>
      <c r="BV361" s="26"/>
    </row>
    <row r="362" spans="1:74">
      <c r="A362" s="26">
        <v>202202</v>
      </c>
      <c r="B362" s="26" t="s">
        <v>1523</v>
      </c>
      <c r="C362" s="26">
        <v>1757540.85</v>
      </c>
      <c r="D362" s="26"/>
      <c r="E362" s="26"/>
      <c r="F362" s="26"/>
      <c r="G362" s="26"/>
      <c r="H362" s="26"/>
      <c r="J362" s="26"/>
      <c r="K362" s="26"/>
      <c r="L362" s="26"/>
      <c r="R362" s="26"/>
      <c r="AO362" s="373">
        <v>201809</v>
      </c>
      <c r="AP362" s="374" t="s">
        <v>1525</v>
      </c>
      <c r="AQ362" s="374">
        <v>1501062</v>
      </c>
      <c r="BC362" s="26"/>
      <c r="BV362" s="26"/>
    </row>
    <row r="363" spans="1:74">
      <c r="A363" s="26">
        <v>202203</v>
      </c>
      <c r="B363" s="26" t="s">
        <v>1523</v>
      </c>
      <c r="C363" s="26">
        <v>1836308.65</v>
      </c>
      <c r="D363" s="26"/>
      <c r="E363" s="26"/>
      <c r="F363" s="26"/>
      <c r="G363" s="26"/>
      <c r="H363" s="26"/>
      <c r="J363" s="26"/>
      <c r="K363" s="26"/>
      <c r="L363" s="26"/>
      <c r="R363" s="26"/>
      <c r="AO363" s="373">
        <v>201809</v>
      </c>
      <c r="AP363" s="374" t="s">
        <v>1566</v>
      </c>
      <c r="AQ363" s="374">
        <v>162234</v>
      </c>
      <c r="BC363" s="26"/>
      <c r="BV363" s="26"/>
    </row>
    <row r="364" spans="1:74">
      <c r="A364" s="26">
        <v>202204</v>
      </c>
      <c r="B364" s="26" t="s">
        <v>1523</v>
      </c>
      <c r="C364" s="26">
        <v>1959382.63</v>
      </c>
      <c r="D364" s="26"/>
      <c r="E364" s="26"/>
      <c r="F364" s="26"/>
      <c r="G364" s="26"/>
      <c r="H364" s="26"/>
      <c r="J364" s="26"/>
      <c r="K364" s="26"/>
      <c r="L364" s="26"/>
      <c r="R364" s="26"/>
      <c r="AO364" s="373">
        <v>201809</v>
      </c>
      <c r="AP364" s="374" t="s">
        <v>1567</v>
      </c>
      <c r="AQ364" s="374">
        <v>1041150</v>
      </c>
      <c r="BC364" s="26"/>
      <c r="BV364" s="26"/>
    </row>
    <row r="365" spans="1:74">
      <c r="A365" s="26">
        <v>202205</v>
      </c>
      <c r="B365" s="26" t="s">
        <v>1523</v>
      </c>
      <c r="C365" s="26">
        <v>2038607.5</v>
      </c>
      <c r="D365" s="26"/>
      <c r="E365" s="26"/>
      <c r="F365" s="26"/>
      <c r="G365" s="26"/>
      <c r="H365" s="26"/>
      <c r="J365" s="26"/>
      <c r="K365" s="26"/>
      <c r="L365" s="26"/>
      <c r="R365" s="26"/>
      <c r="AO365" s="373">
        <v>201810</v>
      </c>
      <c r="AP365" s="374" t="s">
        <v>1520</v>
      </c>
      <c r="AQ365" s="374">
        <v>14326576</v>
      </c>
      <c r="BC365" s="26"/>
      <c r="BV365" s="26"/>
    </row>
    <row r="366" spans="1:74">
      <c r="A366" s="26">
        <v>202206</v>
      </c>
      <c r="B366" s="26" t="s">
        <v>1523</v>
      </c>
      <c r="C366" s="26">
        <v>2105245.64</v>
      </c>
      <c r="D366" s="26"/>
      <c r="E366" s="26"/>
      <c r="F366" s="26"/>
      <c r="G366" s="26"/>
      <c r="H366" s="26"/>
      <c r="J366" s="26"/>
      <c r="K366" s="26"/>
      <c r="L366" s="26"/>
      <c r="R366" s="26"/>
      <c r="AO366" s="373">
        <v>201810</v>
      </c>
      <c r="AP366" s="374" t="s">
        <v>1522</v>
      </c>
      <c r="AQ366" s="374">
        <v>6987017</v>
      </c>
      <c r="BC366" s="26"/>
      <c r="BV366" s="26"/>
    </row>
    <row r="367" spans="1:74">
      <c r="A367" s="26">
        <v>201501</v>
      </c>
      <c r="B367" s="26" t="s">
        <v>1567</v>
      </c>
      <c r="C367" s="26">
        <v>1002683.05</v>
      </c>
      <c r="D367" s="26"/>
      <c r="E367" s="26"/>
      <c r="F367" s="26"/>
      <c r="G367" s="26"/>
      <c r="H367" s="26"/>
      <c r="J367" s="26"/>
      <c r="K367" s="26"/>
      <c r="L367" s="26"/>
      <c r="R367" s="26"/>
      <c r="AO367" s="373">
        <v>201810</v>
      </c>
      <c r="AP367" s="374" t="s">
        <v>1523</v>
      </c>
      <c r="AQ367" s="374">
        <v>1627844</v>
      </c>
      <c r="BC367" s="26"/>
      <c r="BV367" s="26"/>
    </row>
    <row r="368" spans="1:74">
      <c r="A368" s="26">
        <v>201502</v>
      </c>
      <c r="B368" s="26" t="s">
        <v>1567</v>
      </c>
      <c r="C368" s="26">
        <v>1007956.45</v>
      </c>
      <c r="D368" s="26"/>
      <c r="E368" s="26"/>
      <c r="F368" s="26"/>
      <c r="G368" s="26"/>
      <c r="H368" s="26"/>
      <c r="J368" s="26"/>
      <c r="K368" s="26"/>
      <c r="L368" s="26"/>
      <c r="R368" s="26"/>
      <c r="AO368" s="373">
        <v>201810</v>
      </c>
      <c r="AP368" s="374" t="s">
        <v>1521</v>
      </c>
      <c r="AQ368" s="374">
        <v>388046</v>
      </c>
      <c r="BC368" s="26"/>
      <c r="BV368" s="26"/>
    </row>
    <row r="369" spans="1:74">
      <c r="A369" s="26">
        <v>201503</v>
      </c>
      <c r="B369" s="26" t="s">
        <v>1567</v>
      </c>
      <c r="C369" s="26">
        <v>1012495.5</v>
      </c>
      <c r="D369" s="26"/>
      <c r="E369" s="26"/>
      <c r="F369" s="26"/>
      <c r="G369" s="26"/>
      <c r="H369" s="26"/>
      <c r="J369" s="26"/>
      <c r="K369" s="26"/>
      <c r="L369" s="26"/>
      <c r="R369" s="26"/>
      <c r="AO369" s="373">
        <v>201810</v>
      </c>
      <c r="AP369" s="374" t="s">
        <v>1524</v>
      </c>
      <c r="AQ369" s="374">
        <v>2589660</v>
      </c>
      <c r="BC369" s="26"/>
      <c r="BV369" s="26"/>
    </row>
    <row r="370" spans="1:74">
      <c r="A370" s="26">
        <v>201504</v>
      </c>
      <c r="B370" s="26" t="s">
        <v>1567</v>
      </c>
      <c r="C370" s="26">
        <v>1012756.15</v>
      </c>
      <c r="D370" s="26"/>
      <c r="E370" s="26"/>
      <c r="F370" s="26"/>
      <c r="G370" s="26"/>
      <c r="H370" s="26"/>
      <c r="J370" s="26"/>
      <c r="K370" s="26"/>
      <c r="L370" s="26"/>
      <c r="R370" s="26"/>
      <c r="AO370" s="373">
        <v>201810</v>
      </c>
      <c r="AP370" s="374" t="s">
        <v>1525</v>
      </c>
      <c r="AQ370" s="374">
        <v>1522910</v>
      </c>
      <c r="BC370" s="26"/>
      <c r="BV370" s="26"/>
    </row>
    <row r="371" spans="1:74">
      <c r="A371" s="26">
        <v>201505</v>
      </c>
      <c r="B371" s="26" t="s">
        <v>1567</v>
      </c>
      <c r="C371" s="26">
        <v>1017539.7</v>
      </c>
      <c r="D371" s="26"/>
      <c r="E371" s="26"/>
      <c r="F371" s="26"/>
      <c r="G371" s="26"/>
      <c r="H371" s="26"/>
      <c r="J371" s="26"/>
      <c r="K371" s="26"/>
      <c r="L371" s="26"/>
      <c r="R371" s="26"/>
      <c r="AO371" s="373">
        <v>201810</v>
      </c>
      <c r="AP371" s="374" t="s">
        <v>1566</v>
      </c>
      <c r="AQ371" s="374">
        <v>162212</v>
      </c>
      <c r="BC371" s="26"/>
      <c r="BV371" s="26"/>
    </row>
    <row r="372" spans="1:74">
      <c r="A372" s="26">
        <v>201506</v>
      </c>
      <c r="B372" s="26" t="s">
        <v>1567</v>
      </c>
      <c r="C372" s="26">
        <v>1014963.77</v>
      </c>
      <c r="D372" s="26"/>
      <c r="E372" s="26"/>
      <c r="F372" s="26"/>
      <c r="G372" s="26"/>
      <c r="H372" s="26"/>
      <c r="J372" s="26"/>
      <c r="K372" s="26"/>
      <c r="L372" s="26"/>
      <c r="R372" s="26"/>
      <c r="AO372" s="373">
        <v>201810</v>
      </c>
      <c r="AP372" s="374" t="s">
        <v>1567</v>
      </c>
      <c r="AQ372" s="374">
        <v>1048887</v>
      </c>
      <c r="BC372" s="26"/>
      <c r="BV372" s="26"/>
    </row>
    <row r="373" spans="1:74">
      <c r="A373" s="26">
        <v>201507</v>
      </c>
      <c r="B373" s="26" t="s">
        <v>1567</v>
      </c>
      <c r="C373" s="26">
        <v>1004295.04</v>
      </c>
      <c r="D373" s="26"/>
      <c r="E373" s="26"/>
      <c r="F373" s="26"/>
      <c r="G373" s="26"/>
      <c r="H373" s="26"/>
      <c r="J373" s="26"/>
      <c r="K373" s="26"/>
      <c r="L373" s="26"/>
      <c r="R373" s="26"/>
      <c r="AO373" s="373">
        <v>201811</v>
      </c>
      <c r="AP373" s="374" t="s">
        <v>1520</v>
      </c>
      <c r="AQ373" s="374">
        <v>14387220</v>
      </c>
      <c r="BC373" s="26"/>
      <c r="BV373" s="26"/>
    </row>
    <row r="374" spans="1:74">
      <c r="A374" s="26">
        <v>201508</v>
      </c>
      <c r="B374" s="26" t="s">
        <v>1567</v>
      </c>
      <c r="C374" s="26">
        <v>987603.52</v>
      </c>
      <c r="D374" s="26"/>
      <c r="E374" s="26"/>
      <c r="F374" s="26"/>
      <c r="G374" s="26"/>
      <c r="H374" s="26"/>
      <c r="J374" s="26"/>
      <c r="K374" s="26"/>
      <c r="L374" s="26"/>
      <c r="R374" s="26"/>
      <c r="AO374" s="373">
        <v>201811</v>
      </c>
      <c r="AP374" s="374" t="s">
        <v>1522</v>
      </c>
      <c r="AQ374" s="374">
        <v>7021820</v>
      </c>
      <c r="BC374" s="26"/>
      <c r="BV374" s="26"/>
    </row>
    <row r="375" spans="1:74">
      <c r="A375" s="26">
        <v>201509</v>
      </c>
      <c r="B375" s="26" t="s">
        <v>1567</v>
      </c>
      <c r="C375" s="26">
        <v>989088.73</v>
      </c>
      <c r="D375" s="26"/>
      <c r="E375" s="26"/>
      <c r="F375" s="26"/>
      <c r="G375" s="26"/>
      <c r="H375" s="26"/>
      <c r="J375" s="26"/>
      <c r="K375" s="26"/>
      <c r="L375" s="26"/>
      <c r="R375" s="26"/>
      <c r="AO375" s="373">
        <v>201811</v>
      </c>
      <c r="AP375" s="374" t="s">
        <v>1523</v>
      </c>
      <c r="AQ375" s="374">
        <v>1641749</v>
      </c>
      <c r="BC375" s="26"/>
      <c r="BV375" s="26"/>
    </row>
    <row r="376" spans="1:74">
      <c r="A376" s="26">
        <v>201510</v>
      </c>
      <c r="B376" s="26" t="s">
        <v>1567</v>
      </c>
      <c r="C376" s="26">
        <v>1007982.33</v>
      </c>
      <c r="D376" s="26"/>
      <c r="E376" s="26"/>
      <c r="F376" s="26"/>
      <c r="G376" s="26"/>
      <c r="H376" s="26"/>
      <c r="J376" s="26"/>
      <c r="K376" s="26"/>
      <c r="L376" s="26"/>
      <c r="R376" s="26"/>
      <c r="AO376" s="373">
        <v>201811</v>
      </c>
      <c r="AP376" s="374" t="s">
        <v>1521</v>
      </c>
      <c r="AQ376" s="374">
        <v>342758</v>
      </c>
      <c r="BC376" s="26"/>
      <c r="BV376" s="26"/>
    </row>
    <row r="377" spans="1:74">
      <c r="A377" s="26">
        <v>201511</v>
      </c>
      <c r="B377" s="26" t="s">
        <v>1567</v>
      </c>
      <c r="C377" s="26">
        <v>1016166.14</v>
      </c>
      <c r="D377" s="26"/>
      <c r="E377" s="26"/>
      <c r="F377" s="26"/>
      <c r="G377" s="26"/>
      <c r="H377" s="26"/>
      <c r="J377" s="26"/>
      <c r="K377" s="26"/>
      <c r="L377" s="26"/>
      <c r="R377" s="26"/>
      <c r="AO377" s="373">
        <v>201811</v>
      </c>
      <c r="AP377" s="374" t="s">
        <v>1524</v>
      </c>
      <c r="AQ377" s="374">
        <v>2601078</v>
      </c>
      <c r="BC377" s="26"/>
      <c r="BV377" s="26"/>
    </row>
    <row r="378" spans="1:74">
      <c r="A378" s="26">
        <v>201512</v>
      </c>
      <c r="B378" s="26" t="s">
        <v>1567</v>
      </c>
      <c r="C378" s="26">
        <v>1017733.21</v>
      </c>
      <c r="D378" s="26"/>
      <c r="E378" s="26"/>
      <c r="F378" s="26"/>
      <c r="G378" s="26"/>
      <c r="H378" s="26"/>
      <c r="J378" s="26"/>
      <c r="K378" s="26"/>
      <c r="L378" s="26"/>
      <c r="R378" s="26"/>
      <c r="AO378" s="373">
        <v>201811</v>
      </c>
      <c r="AP378" s="374" t="s">
        <v>1525</v>
      </c>
      <c r="AQ378" s="374">
        <v>1557793</v>
      </c>
      <c r="BC378" s="26"/>
      <c r="BV378" s="26"/>
    </row>
    <row r="379" spans="1:74">
      <c r="A379" s="26">
        <v>201601</v>
      </c>
      <c r="B379" s="26" t="s">
        <v>1567</v>
      </c>
      <c r="C379" s="26">
        <v>1011364.26</v>
      </c>
      <c r="D379" s="26"/>
      <c r="E379" s="26"/>
      <c r="F379" s="26"/>
      <c r="G379" s="26"/>
      <c r="H379" s="26"/>
      <c r="J379" s="26"/>
      <c r="K379" s="26"/>
      <c r="L379" s="26"/>
      <c r="R379" s="26"/>
      <c r="AO379" s="373">
        <v>201811</v>
      </c>
      <c r="AP379" s="374" t="s">
        <v>1566</v>
      </c>
      <c r="AQ379" s="374">
        <v>165009</v>
      </c>
      <c r="BC379" s="26"/>
      <c r="BV379" s="26"/>
    </row>
    <row r="380" spans="1:74">
      <c r="A380" s="26">
        <v>201602</v>
      </c>
      <c r="B380" s="26" t="s">
        <v>1567</v>
      </c>
      <c r="C380" s="26">
        <v>1018033.86</v>
      </c>
      <c r="D380" s="26"/>
      <c r="E380" s="26"/>
      <c r="F380" s="26"/>
      <c r="G380" s="26"/>
      <c r="H380" s="26"/>
      <c r="J380" s="26"/>
      <c r="K380" s="26"/>
      <c r="L380" s="26"/>
      <c r="R380" s="26"/>
      <c r="AO380" s="373">
        <v>201811</v>
      </c>
      <c r="AP380" s="374" t="s">
        <v>1567</v>
      </c>
      <c r="AQ380" s="374">
        <v>1057013</v>
      </c>
      <c r="BC380" s="26"/>
      <c r="BV380" s="26"/>
    </row>
    <row r="381" spans="1:74">
      <c r="A381" s="26">
        <v>201603</v>
      </c>
      <c r="B381" s="26" t="s">
        <v>1567</v>
      </c>
      <c r="C381" s="26">
        <v>1023848.38</v>
      </c>
      <c r="D381" s="26"/>
      <c r="E381" s="26"/>
      <c r="F381" s="26"/>
      <c r="G381" s="26"/>
      <c r="H381" s="26"/>
      <c r="J381" s="26"/>
      <c r="K381" s="26"/>
      <c r="L381" s="26"/>
      <c r="R381" s="26"/>
      <c r="AO381" s="373">
        <v>201812</v>
      </c>
      <c r="AP381" s="374" t="s">
        <v>1520</v>
      </c>
      <c r="AQ381" s="374">
        <v>14370362</v>
      </c>
      <c r="BC381" s="26"/>
      <c r="BV381" s="26"/>
    </row>
    <row r="382" spans="1:74">
      <c r="A382" s="26">
        <v>201604</v>
      </c>
      <c r="B382" s="26" t="s">
        <v>1567</v>
      </c>
      <c r="C382" s="26">
        <v>1026091.62</v>
      </c>
      <c r="D382" s="26"/>
      <c r="E382" s="26"/>
      <c r="F382" s="26"/>
      <c r="G382" s="26"/>
      <c r="H382" s="26"/>
      <c r="J382" s="26"/>
      <c r="K382" s="26"/>
      <c r="L382" s="26"/>
      <c r="R382" s="26"/>
      <c r="AO382" s="373">
        <v>201812</v>
      </c>
      <c r="AP382" s="374" t="s">
        <v>1522</v>
      </c>
      <c r="AQ382" s="374">
        <v>7050884</v>
      </c>
      <c r="BC382" s="26"/>
      <c r="BV382" s="26"/>
    </row>
    <row r="383" spans="1:74">
      <c r="A383" s="26">
        <v>201605</v>
      </c>
      <c r="B383" s="26" t="s">
        <v>1567</v>
      </c>
      <c r="C383" s="26">
        <v>1027181.23</v>
      </c>
      <c r="D383" s="26"/>
      <c r="E383" s="26"/>
      <c r="F383" s="26"/>
      <c r="G383" s="26"/>
      <c r="H383" s="26"/>
      <c r="J383" s="26"/>
      <c r="K383" s="26"/>
      <c r="L383" s="26"/>
      <c r="R383" s="26"/>
      <c r="AO383" s="373">
        <v>201812</v>
      </c>
      <c r="AP383" s="374" t="s">
        <v>1523</v>
      </c>
      <c r="AQ383" s="374">
        <v>1650375</v>
      </c>
      <c r="BC383" s="26"/>
      <c r="BV383" s="26"/>
    </row>
    <row r="384" spans="1:74">
      <c r="A384" s="26">
        <v>201606</v>
      </c>
      <c r="B384" s="26" t="s">
        <v>1567</v>
      </c>
      <c r="C384" s="26">
        <v>1025169.23</v>
      </c>
      <c r="D384" s="26"/>
      <c r="E384" s="26"/>
      <c r="F384" s="26"/>
      <c r="G384" s="26"/>
      <c r="H384" s="26"/>
      <c r="J384" s="26"/>
      <c r="K384" s="26"/>
      <c r="L384" s="26"/>
      <c r="R384" s="26"/>
      <c r="AO384" s="373">
        <v>201812</v>
      </c>
      <c r="AP384" s="374" t="s">
        <v>1521</v>
      </c>
      <c r="AQ384" s="374">
        <v>326018</v>
      </c>
      <c r="BC384" s="26"/>
      <c r="BV384" s="26"/>
    </row>
    <row r="385" spans="1:74">
      <c r="A385" s="26">
        <v>201607</v>
      </c>
      <c r="B385" s="26" t="s">
        <v>1567</v>
      </c>
      <c r="C385" s="26">
        <v>1011270.24</v>
      </c>
      <c r="D385" s="26"/>
      <c r="E385" s="26"/>
      <c r="F385" s="26"/>
      <c r="G385" s="26"/>
      <c r="H385" s="26"/>
      <c r="J385" s="26"/>
      <c r="K385" s="26"/>
      <c r="L385" s="26"/>
      <c r="R385" s="26"/>
      <c r="AO385" s="373">
        <v>201812</v>
      </c>
      <c r="AP385" s="374" t="s">
        <v>1524</v>
      </c>
      <c r="AQ385" s="374">
        <v>2538803</v>
      </c>
      <c r="BC385" s="26"/>
      <c r="BV385" s="26"/>
    </row>
    <row r="386" spans="1:74">
      <c r="A386" s="26">
        <v>201608</v>
      </c>
      <c r="B386" s="26" t="s">
        <v>1567</v>
      </c>
      <c r="C386" s="26">
        <v>988571.68</v>
      </c>
      <c r="D386" s="26"/>
      <c r="E386" s="26"/>
      <c r="F386" s="26"/>
      <c r="G386" s="26"/>
      <c r="H386" s="26"/>
      <c r="J386" s="26"/>
      <c r="K386" s="26"/>
      <c r="L386" s="26"/>
      <c r="R386" s="26"/>
      <c r="AO386" s="373">
        <v>201812</v>
      </c>
      <c r="AP386" s="374" t="s">
        <v>1525</v>
      </c>
      <c r="AQ386" s="374">
        <v>1584171</v>
      </c>
      <c r="BC386" s="26"/>
      <c r="BV386" s="26"/>
    </row>
    <row r="387" spans="1:74">
      <c r="A387" s="26">
        <v>201609</v>
      </c>
      <c r="B387" s="26" t="s">
        <v>1567</v>
      </c>
      <c r="C387" s="26">
        <v>992404.68</v>
      </c>
      <c r="D387" s="26"/>
      <c r="E387" s="26"/>
      <c r="F387" s="26"/>
      <c r="G387" s="26"/>
      <c r="H387" s="26"/>
      <c r="J387" s="26"/>
      <c r="K387" s="26"/>
      <c r="L387" s="26"/>
      <c r="R387" s="26"/>
      <c r="AO387" s="373">
        <v>201812</v>
      </c>
      <c r="AP387" s="374" t="s">
        <v>1566</v>
      </c>
      <c r="AQ387" s="374">
        <v>164143</v>
      </c>
      <c r="BC387" s="26"/>
      <c r="BV387" s="26"/>
    </row>
    <row r="388" spans="1:74">
      <c r="A388" s="26">
        <v>201610</v>
      </c>
      <c r="B388" s="26" t="s">
        <v>1567</v>
      </c>
      <c r="C388" s="26">
        <v>1017304.95</v>
      </c>
      <c r="D388" s="26"/>
      <c r="E388" s="26"/>
      <c r="F388" s="26"/>
      <c r="G388" s="26"/>
      <c r="H388" s="26"/>
      <c r="J388" s="26"/>
      <c r="K388" s="26"/>
      <c r="L388" s="26"/>
      <c r="R388" s="26"/>
      <c r="AO388" s="373">
        <v>201812</v>
      </c>
      <c r="AP388" s="374" t="s">
        <v>1567</v>
      </c>
      <c r="AQ388" s="374">
        <v>1055968</v>
      </c>
      <c r="BC388" s="26"/>
      <c r="BV388" s="26"/>
    </row>
    <row r="389" spans="1:74">
      <c r="A389" s="26">
        <v>201611</v>
      </c>
      <c r="B389" s="26" t="s">
        <v>1567</v>
      </c>
      <c r="C389" s="26">
        <v>1025319.67</v>
      </c>
      <c r="D389" s="26"/>
      <c r="E389" s="26"/>
      <c r="F389" s="26"/>
      <c r="G389" s="26"/>
      <c r="H389" s="26"/>
      <c r="J389" s="26"/>
      <c r="K389" s="26"/>
      <c r="L389" s="26"/>
      <c r="R389" s="26"/>
      <c r="AO389" s="373">
        <v>201901</v>
      </c>
      <c r="AP389" s="374" t="s">
        <v>1520</v>
      </c>
      <c r="AQ389" s="374">
        <v>14242168</v>
      </c>
      <c r="BC389" s="26"/>
      <c r="BV389" s="26"/>
    </row>
    <row r="390" spans="1:74">
      <c r="A390" s="26">
        <v>201612</v>
      </c>
      <c r="B390" s="26" t="s">
        <v>1567</v>
      </c>
      <c r="C390" s="26">
        <v>1026419.7</v>
      </c>
      <c r="D390" s="26"/>
      <c r="E390" s="26"/>
      <c r="F390" s="26"/>
      <c r="G390" s="26"/>
      <c r="H390" s="26"/>
      <c r="J390" s="26"/>
      <c r="K390" s="26"/>
      <c r="L390" s="26"/>
      <c r="R390" s="26"/>
      <c r="AO390" s="373">
        <v>201901</v>
      </c>
      <c r="AP390" s="374" t="s">
        <v>1522</v>
      </c>
      <c r="AQ390" s="374">
        <v>7054981</v>
      </c>
      <c r="BC390" s="26"/>
      <c r="BV390" s="26"/>
    </row>
    <row r="391" spans="1:74">
      <c r="A391" s="26">
        <v>201701</v>
      </c>
      <c r="B391" s="26" t="s">
        <v>1567</v>
      </c>
      <c r="C391" s="26">
        <v>1020359.48</v>
      </c>
      <c r="D391" s="26"/>
      <c r="E391" s="26"/>
      <c r="F391" s="26"/>
      <c r="G391" s="26"/>
      <c r="H391" s="26"/>
      <c r="J391" s="26"/>
      <c r="K391" s="26"/>
      <c r="L391" s="26"/>
      <c r="R391" s="26"/>
      <c r="AO391" s="373">
        <v>201901</v>
      </c>
      <c r="AP391" s="374" t="s">
        <v>1523</v>
      </c>
      <c r="AQ391" s="374">
        <v>1645928</v>
      </c>
      <c r="BC391" s="26"/>
      <c r="BV391" s="26"/>
    </row>
    <row r="392" spans="1:74">
      <c r="A392" s="26">
        <v>201702</v>
      </c>
      <c r="B392" s="26" t="s">
        <v>1567</v>
      </c>
      <c r="C392" s="26">
        <v>1027786.45</v>
      </c>
      <c r="D392" s="26"/>
      <c r="E392" s="26"/>
      <c r="F392" s="26"/>
      <c r="G392" s="26"/>
      <c r="H392" s="26"/>
      <c r="J392" s="26"/>
      <c r="K392" s="26"/>
      <c r="L392" s="26"/>
      <c r="R392" s="26"/>
      <c r="AO392" s="373">
        <v>201901</v>
      </c>
      <c r="AP392" s="374" t="s">
        <v>1521</v>
      </c>
      <c r="AQ392" s="374">
        <v>326036</v>
      </c>
      <c r="BC392" s="26"/>
      <c r="BV392" s="26"/>
    </row>
    <row r="393" spans="1:74">
      <c r="A393" s="26">
        <v>201703</v>
      </c>
      <c r="B393" s="26" t="s">
        <v>1567</v>
      </c>
      <c r="C393" s="26">
        <v>1033634.78</v>
      </c>
      <c r="D393" s="26"/>
      <c r="E393" s="26"/>
      <c r="F393" s="26"/>
      <c r="G393" s="26"/>
      <c r="H393" s="26"/>
      <c r="J393" s="26"/>
      <c r="K393" s="26"/>
      <c r="L393" s="26"/>
      <c r="R393" s="26"/>
      <c r="AO393" s="373">
        <v>201901</v>
      </c>
      <c r="AP393" s="374" t="s">
        <v>1524</v>
      </c>
      <c r="AQ393" s="374">
        <v>2514675</v>
      </c>
      <c r="BC393" s="26"/>
      <c r="BV393" s="26"/>
    </row>
    <row r="394" spans="1:74">
      <c r="A394" s="26">
        <v>201704</v>
      </c>
      <c r="B394" s="26" t="s">
        <v>1567</v>
      </c>
      <c r="C394" s="26">
        <v>1035538.61</v>
      </c>
      <c r="D394" s="26"/>
      <c r="E394" s="26"/>
      <c r="F394" s="26"/>
      <c r="G394" s="26"/>
      <c r="H394" s="26"/>
      <c r="J394" s="26"/>
      <c r="K394" s="26"/>
      <c r="L394" s="26"/>
      <c r="R394" s="26"/>
      <c r="AO394" s="373">
        <v>201901</v>
      </c>
      <c r="AP394" s="374" t="s">
        <v>1525</v>
      </c>
      <c r="AQ394" s="374">
        <v>1489334</v>
      </c>
      <c r="BC394" s="26"/>
      <c r="BV394" s="26"/>
    </row>
    <row r="395" spans="1:74">
      <c r="A395" s="26">
        <v>201705</v>
      </c>
      <c r="B395" s="26" t="s">
        <v>1567</v>
      </c>
      <c r="C395" s="26">
        <v>1034833.77</v>
      </c>
      <c r="D395" s="26"/>
      <c r="E395" s="26"/>
      <c r="F395" s="26"/>
      <c r="G395" s="26"/>
      <c r="H395" s="26"/>
      <c r="J395" s="26"/>
      <c r="K395" s="26"/>
      <c r="L395" s="26"/>
      <c r="R395" s="26"/>
      <c r="AO395" s="373">
        <v>201901</v>
      </c>
      <c r="AP395" s="374" t="s">
        <v>1566</v>
      </c>
      <c r="AQ395" s="374">
        <v>159542</v>
      </c>
      <c r="BC395" s="26"/>
      <c r="BV395" s="26"/>
    </row>
    <row r="396" spans="1:74">
      <c r="A396" s="26">
        <v>201706</v>
      </c>
      <c r="B396" s="26" t="s">
        <v>1567</v>
      </c>
      <c r="C396" s="26">
        <v>1034301.5</v>
      </c>
      <c r="D396" s="26"/>
      <c r="E396" s="26"/>
      <c r="F396" s="26"/>
      <c r="G396" s="26"/>
      <c r="H396" s="26"/>
      <c r="J396" s="26"/>
      <c r="K396" s="26"/>
      <c r="L396" s="26"/>
      <c r="R396" s="26"/>
      <c r="AO396" s="373">
        <v>201901</v>
      </c>
      <c r="AP396" s="374" t="s">
        <v>1567</v>
      </c>
      <c r="AQ396" s="374">
        <v>1051672</v>
      </c>
      <c r="BC396" s="26"/>
      <c r="BV396" s="26"/>
    </row>
    <row r="397" spans="1:74">
      <c r="A397" s="26">
        <v>201707</v>
      </c>
      <c r="B397" s="26" t="s">
        <v>1567</v>
      </c>
      <c r="C397" s="26">
        <v>1024627.71</v>
      </c>
      <c r="D397" s="26"/>
      <c r="E397" s="26"/>
      <c r="F397" s="26"/>
      <c r="G397" s="26"/>
      <c r="H397" s="26"/>
      <c r="J397" s="26"/>
      <c r="K397" s="26"/>
      <c r="L397" s="26"/>
      <c r="R397" s="26"/>
      <c r="AO397" s="373">
        <v>201902</v>
      </c>
      <c r="AP397" s="374" t="s">
        <v>1520</v>
      </c>
      <c r="AQ397" s="374">
        <v>14369846</v>
      </c>
      <c r="BC397" s="26"/>
      <c r="BV397" s="26"/>
    </row>
    <row r="398" spans="1:74">
      <c r="A398" s="26">
        <v>201708</v>
      </c>
      <c r="B398" s="26" t="s">
        <v>1567</v>
      </c>
      <c r="C398" s="26">
        <v>1004305.5</v>
      </c>
      <c r="D398" s="26"/>
      <c r="E398" s="26"/>
      <c r="F398" s="26"/>
      <c r="G398" s="26"/>
      <c r="H398" s="26"/>
      <c r="J398" s="26"/>
      <c r="K398" s="26"/>
      <c r="L398" s="26"/>
      <c r="R398" s="26"/>
      <c r="AO398" s="373">
        <v>201902</v>
      </c>
      <c r="AP398" s="374" t="s">
        <v>1522</v>
      </c>
      <c r="AQ398" s="374">
        <v>7074929</v>
      </c>
      <c r="BC398" s="26"/>
      <c r="BV398" s="26"/>
    </row>
    <row r="399" spans="1:74">
      <c r="A399" s="26">
        <v>201709</v>
      </c>
      <c r="B399" s="26" t="s">
        <v>1567</v>
      </c>
      <c r="C399" s="26">
        <v>995389.57</v>
      </c>
      <c r="D399" s="26"/>
      <c r="E399" s="26"/>
      <c r="F399" s="26"/>
      <c r="G399" s="26"/>
      <c r="H399" s="26"/>
      <c r="J399" s="26"/>
      <c r="K399" s="26"/>
      <c r="L399" s="26"/>
      <c r="R399" s="26"/>
      <c r="AO399" s="373">
        <v>201902</v>
      </c>
      <c r="AP399" s="374" t="s">
        <v>1523</v>
      </c>
      <c r="AQ399" s="374">
        <v>1651520</v>
      </c>
      <c r="BC399" s="26"/>
      <c r="BV399" s="26"/>
    </row>
    <row r="400" spans="1:74">
      <c r="A400" s="26">
        <v>201710</v>
      </c>
      <c r="B400" s="26" t="s">
        <v>1567</v>
      </c>
      <c r="C400" s="26">
        <v>1019780.29</v>
      </c>
      <c r="D400" s="26"/>
      <c r="E400" s="26"/>
      <c r="F400" s="26"/>
      <c r="G400" s="26"/>
      <c r="H400" s="26"/>
      <c r="J400" s="26"/>
      <c r="K400" s="26"/>
      <c r="L400" s="26"/>
      <c r="R400" s="26"/>
      <c r="AO400" s="373">
        <v>201902</v>
      </c>
      <c r="AP400" s="374" t="s">
        <v>1521</v>
      </c>
      <c r="AQ400" s="374">
        <v>345990</v>
      </c>
      <c r="BC400" s="26"/>
      <c r="BV400" s="26"/>
    </row>
    <row r="401" spans="1:74">
      <c r="A401" s="26">
        <v>201711</v>
      </c>
      <c r="B401" s="26" t="s">
        <v>1567</v>
      </c>
      <c r="C401" s="26">
        <v>1027492.24</v>
      </c>
      <c r="D401" s="26"/>
      <c r="E401" s="26"/>
      <c r="F401" s="26"/>
      <c r="G401" s="26"/>
      <c r="H401" s="26"/>
      <c r="J401" s="26"/>
      <c r="K401" s="26"/>
      <c r="L401" s="26"/>
      <c r="R401" s="26"/>
      <c r="AO401" s="373">
        <v>201902</v>
      </c>
      <c r="AP401" s="374" t="s">
        <v>1524</v>
      </c>
      <c r="AQ401" s="374">
        <v>2554766</v>
      </c>
      <c r="BC401" s="26"/>
      <c r="BV401" s="26"/>
    </row>
    <row r="402" spans="1:74">
      <c r="A402" s="26">
        <v>201712</v>
      </c>
      <c r="B402" s="26" t="s">
        <v>1567</v>
      </c>
      <c r="C402" s="26">
        <v>1029249.17</v>
      </c>
      <c r="D402" s="26"/>
      <c r="E402" s="26"/>
      <c r="F402" s="26"/>
      <c r="G402" s="26"/>
      <c r="H402" s="26"/>
      <c r="J402" s="26"/>
      <c r="K402" s="26"/>
      <c r="L402" s="26"/>
      <c r="R402" s="26"/>
      <c r="AO402" s="373">
        <v>201902</v>
      </c>
      <c r="AP402" s="374" t="s">
        <v>1525</v>
      </c>
      <c r="AQ402" s="374">
        <v>1522875</v>
      </c>
      <c r="BC402" s="26"/>
      <c r="BV402" s="26"/>
    </row>
    <row r="403" spans="1:74">
      <c r="A403" s="26">
        <v>201801</v>
      </c>
      <c r="B403" s="26" t="s">
        <v>1567</v>
      </c>
      <c r="C403" s="26">
        <v>1023613.64</v>
      </c>
      <c r="D403" s="26"/>
      <c r="E403" s="26"/>
      <c r="F403" s="26"/>
      <c r="G403" s="26"/>
      <c r="H403" s="26"/>
      <c r="J403" s="26"/>
      <c r="K403" s="26"/>
      <c r="L403" s="26"/>
      <c r="R403" s="26"/>
      <c r="AO403" s="373">
        <v>201902</v>
      </c>
      <c r="AP403" s="374" t="s">
        <v>1566</v>
      </c>
      <c r="AQ403" s="374">
        <v>158152</v>
      </c>
      <c r="BC403" s="26"/>
      <c r="BV403" s="26"/>
    </row>
    <row r="404" spans="1:74">
      <c r="A404" s="26">
        <v>201802</v>
      </c>
      <c r="B404" s="26" t="s">
        <v>1567</v>
      </c>
      <c r="C404" s="26">
        <v>1031525.3</v>
      </c>
      <c r="D404" s="26"/>
      <c r="E404" s="26"/>
      <c r="F404" s="26"/>
      <c r="G404" s="26"/>
      <c r="H404" s="26"/>
      <c r="J404" s="26"/>
      <c r="K404" s="26"/>
      <c r="L404" s="26"/>
      <c r="R404" s="26"/>
      <c r="AO404" s="373">
        <v>201902</v>
      </c>
      <c r="AP404" s="374" t="s">
        <v>1567</v>
      </c>
      <c r="AQ404" s="374">
        <v>1061614</v>
      </c>
      <c r="BC404" s="26"/>
      <c r="BV404" s="26"/>
    </row>
    <row r="405" spans="1:74">
      <c r="A405" s="26">
        <v>201803</v>
      </c>
      <c r="B405" s="26" t="s">
        <v>1567</v>
      </c>
      <c r="C405" s="26">
        <v>1039187.75</v>
      </c>
      <c r="D405" s="26"/>
      <c r="E405" s="26"/>
      <c r="F405" s="26"/>
      <c r="G405" s="26"/>
      <c r="H405" s="26"/>
      <c r="J405" s="26"/>
      <c r="K405" s="26"/>
      <c r="L405" s="26"/>
      <c r="R405" s="26"/>
      <c r="AO405" s="373">
        <v>201903</v>
      </c>
      <c r="AP405" s="374" t="s">
        <v>1520</v>
      </c>
      <c r="AQ405" s="374">
        <v>14587707</v>
      </c>
      <c r="BC405" s="26"/>
      <c r="BV405" s="26"/>
    </row>
    <row r="406" spans="1:74">
      <c r="A406" s="26">
        <v>201804</v>
      </c>
      <c r="B406" s="26" t="s">
        <v>1567</v>
      </c>
      <c r="C406" s="26">
        <v>1042503.29</v>
      </c>
      <c r="D406" s="26"/>
      <c r="E406" s="26"/>
      <c r="F406" s="26"/>
      <c r="G406" s="26"/>
      <c r="H406" s="26"/>
      <c r="J406" s="26"/>
      <c r="K406" s="26"/>
      <c r="L406" s="26"/>
      <c r="R406" s="26"/>
      <c r="AO406" s="373">
        <v>201903</v>
      </c>
      <c r="AP406" s="374" t="s">
        <v>1522</v>
      </c>
      <c r="AQ406" s="374">
        <v>7117039</v>
      </c>
      <c r="BC406" s="26"/>
      <c r="BV406" s="26"/>
    </row>
    <row r="407" spans="1:74">
      <c r="A407" s="26">
        <v>201805</v>
      </c>
      <c r="B407" s="26" t="s">
        <v>1567</v>
      </c>
      <c r="C407" s="26">
        <v>1044681.14</v>
      </c>
      <c r="D407" s="26"/>
      <c r="E407" s="26"/>
      <c r="F407" s="26"/>
      <c r="G407" s="26"/>
      <c r="H407" s="26"/>
      <c r="J407" s="26"/>
      <c r="K407" s="26"/>
      <c r="L407" s="26"/>
      <c r="R407" s="26"/>
      <c r="AO407" s="373">
        <v>201903</v>
      </c>
      <c r="AP407" s="374" t="s">
        <v>1523</v>
      </c>
      <c r="AQ407" s="374">
        <v>1662566</v>
      </c>
      <c r="BC407" s="26"/>
      <c r="BV407" s="26"/>
    </row>
    <row r="408" spans="1:74">
      <c r="A408" s="26">
        <v>201806</v>
      </c>
      <c r="B408" s="26" t="s">
        <v>1567</v>
      </c>
      <c r="C408" s="26">
        <v>1046480.52</v>
      </c>
      <c r="D408" s="26"/>
      <c r="E408" s="26"/>
      <c r="F408" s="26"/>
      <c r="G408" s="26"/>
      <c r="H408" s="26"/>
      <c r="J408" s="26"/>
      <c r="K408" s="26"/>
      <c r="L408" s="26"/>
      <c r="R408" s="26"/>
      <c r="AO408" s="373">
        <v>201903</v>
      </c>
      <c r="AP408" s="374" t="s">
        <v>1521</v>
      </c>
      <c r="AQ408" s="374">
        <v>382246</v>
      </c>
      <c r="BC408" s="26"/>
      <c r="BV408" s="26"/>
    </row>
    <row r="409" spans="1:74">
      <c r="A409" s="26">
        <v>201807</v>
      </c>
      <c r="B409" s="26" t="s">
        <v>1567</v>
      </c>
      <c r="C409" s="26">
        <v>1037873.27</v>
      </c>
      <c r="D409" s="26"/>
      <c r="E409" s="26"/>
      <c r="F409" s="26"/>
      <c r="G409" s="26"/>
      <c r="H409" s="26"/>
      <c r="J409" s="26"/>
      <c r="K409" s="26"/>
      <c r="L409" s="26"/>
      <c r="R409" s="26"/>
      <c r="AO409" s="373">
        <v>201903</v>
      </c>
      <c r="AP409" s="374" t="s">
        <v>1524</v>
      </c>
      <c r="AQ409" s="374">
        <v>2625935</v>
      </c>
      <c r="BC409" s="26"/>
      <c r="BV409" s="26"/>
    </row>
    <row r="410" spans="1:74">
      <c r="A410" s="26">
        <v>201808</v>
      </c>
      <c r="B410" s="26" t="s">
        <v>1567</v>
      </c>
      <c r="C410" s="26">
        <v>1016436.14</v>
      </c>
      <c r="D410" s="26"/>
      <c r="E410" s="26"/>
      <c r="F410" s="26"/>
      <c r="G410" s="26"/>
      <c r="H410" s="26"/>
      <c r="J410" s="26"/>
      <c r="K410" s="26"/>
      <c r="L410" s="26"/>
      <c r="R410" s="26"/>
      <c r="AO410" s="373">
        <v>201903</v>
      </c>
      <c r="AP410" s="374" t="s">
        <v>1525</v>
      </c>
      <c r="AQ410" s="374">
        <v>1573001</v>
      </c>
      <c r="BC410" s="26"/>
      <c r="BV410" s="26"/>
    </row>
    <row r="411" spans="1:74">
      <c r="A411" s="26">
        <v>201809</v>
      </c>
      <c r="B411" s="26" t="s">
        <v>1567</v>
      </c>
      <c r="C411" s="26">
        <v>1013469.1</v>
      </c>
      <c r="D411" s="26"/>
      <c r="E411" s="26"/>
      <c r="F411" s="26"/>
      <c r="G411" s="26"/>
      <c r="H411" s="26"/>
      <c r="J411" s="26"/>
      <c r="K411" s="26"/>
      <c r="L411" s="26"/>
      <c r="R411" s="26"/>
      <c r="AO411" s="373">
        <v>201903</v>
      </c>
      <c r="AP411" s="374" t="s">
        <v>1566</v>
      </c>
      <c r="AQ411" s="374">
        <v>157349</v>
      </c>
      <c r="BC411" s="26"/>
      <c r="BV411" s="26"/>
    </row>
    <row r="412" spans="1:74">
      <c r="A412" s="26">
        <v>201810</v>
      </c>
      <c r="B412" s="26" t="s">
        <v>1567</v>
      </c>
      <c r="C412" s="26">
        <v>1047728.14</v>
      </c>
      <c r="D412" s="26"/>
      <c r="E412" s="26"/>
      <c r="F412" s="26"/>
      <c r="G412" s="26"/>
      <c r="H412" s="26"/>
      <c r="J412" s="26"/>
      <c r="K412" s="26"/>
      <c r="L412" s="26"/>
      <c r="R412" s="26"/>
      <c r="AO412" s="373">
        <v>201903</v>
      </c>
      <c r="AP412" s="374" t="s">
        <v>1567</v>
      </c>
      <c r="AQ412" s="374">
        <v>1069571</v>
      </c>
      <c r="BC412" s="26"/>
      <c r="BV412" s="26"/>
    </row>
    <row r="413" spans="1:74">
      <c r="A413" s="26">
        <v>201811</v>
      </c>
      <c r="B413" s="26" t="s">
        <v>1567</v>
      </c>
      <c r="C413" s="26">
        <v>1056257</v>
      </c>
      <c r="D413" s="26"/>
      <c r="E413" s="26"/>
      <c r="F413" s="26"/>
      <c r="G413" s="26"/>
      <c r="H413" s="26"/>
      <c r="J413" s="26"/>
      <c r="K413" s="26"/>
      <c r="L413" s="26"/>
      <c r="R413" s="26"/>
      <c r="AO413" s="373">
        <v>201904</v>
      </c>
      <c r="AP413" s="374" t="s">
        <v>1520</v>
      </c>
      <c r="AQ413" s="374">
        <v>14659684</v>
      </c>
      <c r="BC413" s="26"/>
      <c r="BV413" s="26"/>
    </row>
    <row r="414" spans="1:74">
      <c r="A414" s="26">
        <v>201812</v>
      </c>
      <c r="B414" s="26" t="s">
        <v>1567</v>
      </c>
      <c r="C414" s="26">
        <v>1058961.94</v>
      </c>
      <c r="D414" s="26"/>
      <c r="E414" s="26"/>
      <c r="F414" s="26"/>
      <c r="G414" s="26"/>
      <c r="H414" s="26"/>
      <c r="J414" s="26"/>
      <c r="K414" s="26"/>
      <c r="L414" s="26"/>
      <c r="R414" s="26"/>
      <c r="AO414" s="373">
        <v>201904</v>
      </c>
      <c r="AP414" s="374" t="s">
        <v>1522</v>
      </c>
      <c r="AQ414" s="374">
        <v>7122695</v>
      </c>
      <c r="BC414" s="26"/>
      <c r="BV414" s="26"/>
    </row>
    <row r="415" spans="1:74">
      <c r="A415" s="26">
        <v>201901</v>
      </c>
      <c r="B415" s="26" t="s">
        <v>1567</v>
      </c>
      <c r="C415" s="26">
        <v>1050551.68</v>
      </c>
      <c r="D415" s="26"/>
      <c r="E415" s="26"/>
      <c r="F415" s="26"/>
      <c r="G415" s="26"/>
      <c r="H415" s="26"/>
      <c r="J415" s="26"/>
      <c r="K415" s="26"/>
      <c r="L415" s="26"/>
      <c r="R415" s="26"/>
      <c r="AO415" s="373">
        <v>201904</v>
      </c>
      <c r="AP415" s="374" t="s">
        <v>1523</v>
      </c>
      <c r="AQ415" s="374">
        <v>1656083</v>
      </c>
      <c r="BC415" s="26"/>
      <c r="BV415" s="26"/>
    </row>
    <row r="416" spans="1:74">
      <c r="A416" s="26">
        <v>201902</v>
      </c>
      <c r="B416" s="26" t="s">
        <v>1567</v>
      </c>
      <c r="C416" s="26">
        <v>1060876.8</v>
      </c>
      <c r="D416" s="26"/>
      <c r="E416" s="26"/>
      <c r="F416" s="26"/>
      <c r="G416" s="26"/>
      <c r="H416" s="26"/>
      <c r="J416" s="26"/>
      <c r="K416" s="26"/>
      <c r="L416" s="26"/>
      <c r="R416" s="26"/>
      <c r="AO416" s="373">
        <v>201904</v>
      </c>
      <c r="AP416" s="374" t="s">
        <v>1521</v>
      </c>
      <c r="AQ416" s="374">
        <v>431924</v>
      </c>
      <c r="BC416" s="26"/>
      <c r="BV416" s="26"/>
    </row>
    <row r="417" spans="1:74">
      <c r="A417" s="26">
        <v>201903</v>
      </c>
      <c r="B417" s="26" t="s">
        <v>1567</v>
      </c>
      <c r="C417" s="26">
        <v>1067289.33</v>
      </c>
      <c r="D417" s="26"/>
      <c r="E417" s="26"/>
      <c r="F417" s="26"/>
      <c r="G417" s="26"/>
      <c r="H417" s="26"/>
      <c r="J417" s="26"/>
      <c r="K417" s="26"/>
      <c r="L417" s="26"/>
      <c r="R417" s="26"/>
      <c r="AO417" s="373">
        <v>201904</v>
      </c>
      <c r="AP417" s="374" t="s">
        <v>1524</v>
      </c>
      <c r="AQ417" s="374">
        <v>2643718</v>
      </c>
      <c r="BC417" s="26"/>
      <c r="BV417" s="26"/>
    </row>
    <row r="418" spans="1:74">
      <c r="A418" s="26">
        <v>201904</v>
      </c>
      <c r="B418" s="26" t="s">
        <v>1567</v>
      </c>
      <c r="C418" s="26">
        <v>1073638.8</v>
      </c>
      <c r="D418" s="26"/>
      <c r="E418" s="26"/>
      <c r="F418" s="26"/>
      <c r="G418" s="26"/>
      <c r="H418" s="26"/>
      <c r="J418" s="26"/>
      <c r="K418" s="26"/>
      <c r="L418" s="26"/>
      <c r="R418" s="26"/>
      <c r="AO418" s="373">
        <v>201904</v>
      </c>
      <c r="AP418" s="374" t="s">
        <v>1525</v>
      </c>
      <c r="AQ418" s="374">
        <v>1577234</v>
      </c>
      <c r="BC418" s="26"/>
      <c r="BV418" s="26"/>
    </row>
    <row r="419" spans="1:74">
      <c r="A419" s="26">
        <v>201905</v>
      </c>
      <c r="B419" s="26" t="s">
        <v>1567</v>
      </c>
      <c r="C419" s="26">
        <v>1084798.05</v>
      </c>
      <c r="D419" s="26"/>
      <c r="E419" s="26"/>
      <c r="F419" s="26"/>
      <c r="G419" s="26"/>
      <c r="H419" s="26"/>
      <c r="J419" s="26"/>
      <c r="K419" s="26"/>
      <c r="L419" s="26"/>
      <c r="R419" s="26"/>
      <c r="AO419" s="373">
        <v>201904</v>
      </c>
      <c r="AP419" s="374" t="s">
        <v>1566</v>
      </c>
      <c r="AQ419" s="374">
        <v>153636</v>
      </c>
      <c r="BC419" s="26"/>
      <c r="BV419" s="26"/>
    </row>
    <row r="420" spans="1:74">
      <c r="A420" s="26">
        <v>201906</v>
      </c>
      <c r="B420" s="26" t="s">
        <v>1567</v>
      </c>
      <c r="C420" s="26">
        <v>1091943.95</v>
      </c>
      <c r="D420" s="26"/>
      <c r="E420" s="26"/>
      <c r="F420" s="26"/>
      <c r="G420" s="26"/>
      <c r="H420" s="26"/>
      <c r="J420" s="26"/>
      <c r="K420" s="26"/>
      <c r="L420" s="26"/>
      <c r="R420" s="26"/>
      <c r="AO420" s="373">
        <v>201904</v>
      </c>
      <c r="AP420" s="374" t="s">
        <v>1567</v>
      </c>
      <c r="AQ420" s="374">
        <v>1074394</v>
      </c>
      <c r="BC420" s="26"/>
      <c r="BV420" s="26"/>
    </row>
    <row r="421" spans="1:74">
      <c r="A421" s="26">
        <v>201907</v>
      </c>
      <c r="B421" s="26" t="s">
        <v>1567</v>
      </c>
      <c r="C421" s="26">
        <v>1093986.43</v>
      </c>
      <c r="D421" s="26"/>
      <c r="E421" s="26"/>
      <c r="F421" s="26"/>
      <c r="G421" s="26"/>
      <c r="H421" s="26"/>
      <c r="J421" s="26"/>
      <c r="K421" s="26"/>
      <c r="L421" s="26"/>
      <c r="R421" s="26"/>
      <c r="AO421" s="373">
        <v>201905</v>
      </c>
      <c r="AP421" s="374" t="s">
        <v>1520</v>
      </c>
      <c r="AQ421" s="374">
        <v>14788780</v>
      </c>
      <c r="BC421" s="26"/>
      <c r="BV421" s="26"/>
    </row>
    <row r="422" spans="1:74">
      <c r="A422" s="26">
        <v>201908</v>
      </c>
      <c r="B422" s="26" t="s">
        <v>1567</v>
      </c>
      <c r="C422" s="26">
        <v>1078788.76</v>
      </c>
      <c r="D422" s="26"/>
      <c r="E422" s="26"/>
      <c r="F422" s="26"/>
      <c r="G422" s="26"/>
      <c r="H422" s="26"/>
      <c r="J422" s="26"/>
      <c r="K422" s="26"/>
      <c r="L422" s="26"/>
      <c r="R422" s="26"/>
      <c r="AO422" s="373">
        <v>201905</v>
      </c>
      <c r="AP422" s="374" t="s">
        <v>1522</v>
      </c>
      <c r="AQ422" s="374">
        <v>7145868</v>
      </c>
      <c r="BC422" s="26"/>
      <c r="BV422" s="26"/>
    </row>
    <row r="423" spans="1:74">
      <c r="A423" s="26">
        <v>201909</v>
      </c>
      <c r="B423" s="26" t="s">
        <v>1567</v>
      </c>
      <c r="C423" s="26">
        <v>1081451.81</v>
      </c>
      <c r="D423" s="26"/>
      <c r="E423" s="26"/>
      <c r="F423" s="26"/>
      <c r="G423" s="26"/>
      <c r="H423" s="26"/>
      <c r="J423" s="26"/>
      <c r="K423" s="26"/>
      <c r="L423" s="26"/>
      <c r="R423" s="26"/>
      <c r="AO423" s="373">
        <v>201905</v>
      </c>
      <c r="AP423" s="374" t="s">
        <v>1523</v>
      </c>
      <c r="AQ423" s="374">
        <v>1647830</v>
      </c>
      <c r="BC423" s="26"/>
      <c r="BV423" s="26"/>
    </row>
    <row r="424" spans="1:74">
      <c r="A424" s="26">
        <v>201910</v>
      </c>
      <c r="B424" s="26" t="s">
        <v>1567</v>
      </c>
      <c r="C424" s="26">
        <v>1121655</v>
      </c>
      <c r="D424" s="26"/>
      <c r="E424" s="26"/>
      <c r="F424" s="26"/>
      <c r="G424" s="26"/>
      <c r="H424" s="26"/>
      <c r="J424" s="26"/>
      <c r="K424" s="26"/>
      <c r="L424" s="26"/>
      <c r="R424" s="26"/>
      <c r="AO424" s="373">
        <v>201905</v>
      </c>
      <c r="AP424" s="374" t="s">
        <v>1521</v>
      </c>
      <c r="AQ424" s="374">
        <v>444758</v>
      </c>
      <c r="BC424" s="26"/>
      <c r="BV424" s="26"/>
    </row>
    <row r="425" spans="1:74">
      <c r="A425" s="26">
        <v>201911</v>
      </c>
      <c r="B425" s="26" t="s">
        <v>1567</v>
      </c>
      <c r="C425" s="26">
        <v>1137178.2</v>
      </c>
      <c r="D425" s="26"/>
      <c r="E425" s="26"/>
      <c r="F425" s="26"/>
      <c r="G425" s="26"/>
      <c r="H425" s="26"/>
      <c r="J425" s="26"/>
      <c r="K425" s="26"/>
      <c r="L425" s="26"/>
      <c r="R425" s="26"/>
      <c r="AO425" s="373">
        <v>201905</v>
      </c>
      <c r="AP425" s="374" t="s">
        <v>1524</v>
      </c>
      <c r="AQ425" s="374">
        <v>2733730</v>
      </c>
      <c r="BC425" s="26"/>
      <c r="BV425" s="26"/>
    </row>
    <row r="426" spans="1:74">
      <c r="A426" s="26">
        <v>201912</v>
      </c>
      <c r="B426" s="26" t="s">
        <v>1567</v>
      </c>
      <c r="C426" s="26">
        <v>1144373.44</v>
      </c>
      <c r="D426" s="26"/>
      <c r="E426" s="26"/>
      <c r="F426" s="26"/>
      <c r="G426" s="26"/>
      <c r="H426" s="26"/>
      <c r="J426" s="26"/>
      <c r="K426" s="26"/>
      <c r="L426" s="26"/>
      <c r="R426" s="26"/>
      <c r="AO426" s="373">
        <v>201905</v>
      </c>
      <c r="AP426" s="374" t="s">
        <v>1525</v>
      </c>
      <c r="AQ426" s="374">
        <v>1580775</v>
      </c>
      <c r="BC426" s="26"/>
      <c r="BV426" s="26"/>
    </row>
    <row r="427" spans="1:74">
      <c r="A427" s="26">
        <v>202001</v>
      </c>
      <c r="B427" s="26" t="s">
        <v>1567</v>
      </c>
      <c r="C427" s="26">
        <v>1139617.1000000001</v>
      </c>
      <c r="D427" s="26"/>
      <c r="E427" s="26"/>
      <c r="F427" s="26"/>
      <c r="G427" s="26"/>
      <c r="H427" s="26"/>
      <c r="J427" s="26"/>
      <c r="K427" s="26"/>
      <c r="L427" s="26"/>
      <c r="R427" s="26"/>
      <c r="AO427" s="373">
        <v>201905</v>
      </c>
      <c r="AP427" s="374" t="s">
        <v>1566</v>
      </c>
      <c r="AQ427" s="374">
        <v>150653</v>
      </c>
      <c r="BC427" s="26"/>
      <c r="BV427" s="26"/>
    </row>
    <row r="428" spans="1:74">
      <c r="A428" s="26">
        <v>202002</v>
      </c>
      <c r="B428" s="26" t="s">
        <v>1567</v>
      </c>
      <c r="C428" s="26">
        <v>1151619.25</v>
      </c>
      <c r="D428" s="26"/>
      <c r="E428" s="26"/>
      <c r="F428" s="26"/>
      <c r="G428" s="26"/>
      <c r="H428" s="26"/>
      <c r="J428" s="26"/>
      <c r="K428" s="26"/>
      <c r="L428" s="26"/>
      <c r="R428" s="26"/>
      <c r="AO428" s="373">
        <v>201905</v>
      </c>
      <c r="AP428" s="374" t="s">
        <v>1567</v>
      </c>
      <c r="AQ428" s="374">
        <v>1085166</v>
      </c>
      <c r="BC428" s="26"/>
      <c r="BV428" s="26"/>
    </row>
    <row r="429" spans="1:74">
      <c r="A429" s="26">
        <v>202003</v>
      </c>
      <c r="B429" s="26" t="s">
        <v>1567</v>
      </c>
      <c r="C429" s="26">
        <v>1145461.73</v>
      </c>
      <c r="D429" s="26"/>
      <c r="E429" s="26"/>
      <c r="F429" s="26"/>
      <c r="G429" s="26"/>
      <c r="H429" s="26"/>
      <c r="J429" s="26"/>
      <c r="K429" s="26"/>
      <c r="L429" s="26"/>
      <c r="R429" s="26"/>
      <c r="AO429" s="373">
        <v>201906</v>
      </c>
      <c r="AP429" s="374" t="s">
        <v>1520</v>
      </c>
      <c r="AQ429" s="374">
        <v>14948424</v>
      </c>
      <c r="BC429" s="26"/>
      <c r="BV429" s="26"/>
    </row>
    <row r="430" spans="1:74">
      <c r="A430" s="26">
        <v>202004</v>
      </c>
      <c r="B430" s="26" t="s">
        <v>1567</v>
      </c>
      <c r="C430" s="26">
        <v>1119670.7</v>
      </c>
      <c r="D430" s="26"/>
      <c r="E430" s="26"/>
      <c r="F430" s="26"/>
      <c r="G430" s="26"/>
      <c r="H430" s="26"/>
      <c r="J430" s="26"/>
      <c r="K430" s="26"/>
      <c r="L430" s="26"/>
      <c r="R430" s="26"/>
      <c r="AO430" s="373">
        <v>201906</v>
      </c>
      <c r="AP430" s="374" t="s">
        <v>1522</v>
      </c>
      <c r="AQ430" s="374">
        <v>7195232</v>
      </c>
      <c r="BC430" s="26"/>
      <c r="BV430" s="26"/>
    </row>
    <row r="431" spans="1:74">
      <c r="A431" s="26">
        <v>202005</v>
      </c>
      <c r="B431" s="26" t="s">
        <v>1567</v>
      </c>
      <c r="C431" s="26">
        <v>1110947.25</v>
      </c>
      <c r="D431" s="26"/>
      <c r="E431" s="26"/>
      <c r="F431" s="26"/>
      <c r="G431" s="26"/>
      <c r="H431" s="26"/>
      <c r="J431" s="26"/>
      <c r="K431" s="26"/>
      <c r="L431" s="26"/>
      <c r="R431" s="26"/>
      <c r="AO431" s="373">
        <v>201906</v>
      </c>
      <c r="AP431" s="374" t="s">
        <v>1523</v>
      </c>
      <c r="AQ431" s="374">
        <v>1641396</v>
      </c>
      <c r="BC431" s="26"/>
      <c r="BV431" s="26"/>
    </row>
    <row r="432" spans="1:74">
      <c r="A432" s="26">
        <v>202006</v>
      </c>
      <c r="B432" s="26" t="s">
        <v>1567</v>
      </c>
      <c r="C432" s="26">
        <v>1104215.32</v>
      </c>
      <c r="D432" s="26"/>
      <c r="E432" s="26"/>
      <c r="F432" s="26"/>
      <c r="G432" s="26"/>
      <c r="H432" s="26"/>
      <c r="J432" s="26"/>
      <c r="K432" s="26"/>
      <c r="L432" s="26"/>
      <c r="R432" s="26"/>
      <c r="AO432" s="373">
        <v>201906</v>
      </c>
      <c r="AP432" s="374" t="s">
        <v>1521</v>
      </c>
      <c r="AQ432" s="374">
        <v>342555</v>
      </c>
      <c r="BC432" s="26"/>
      <c r="BV432" s="26"/>
    </row>
    <row r="433" spans="1:74">
      <c r="A433" s="26">
        <v>202007</v>
      </c>
      <c r="B433" s="26" t="s">
        <v>1567</v>
      </c>
      <c r="C433" s="26">
        <v>1097271.3500000001</v>
      </c>
      <c r="D433" s="26"/>
      <c r="E433" s="26"/>
      <c r="F433" s="26"/>
      <c r="G433" s="26"/>
      <c r="H433" s="26"/>
      <c r="J433" s="26"/>
      <c r="K433" s="26"/>
      <c r="L433" s="26"/>
      <c r="R433" s="26"/>
      <c r="AO433" s="373">
        <v>201906</v>
      </c>
      <c r="AP433" s="374" t="s">
        <v>1524</v>
      </c>
      <c r="AQ433" s="374">
        <v>2946544</v>
      </c>
      <c r="BC433" s="26"/>
      <c r="BV433" s="26"/>
    </row>
    <row r="434" spans="1:74">
      <c r="A434" s="26">
        <v>202008</v>
      </c>
      <c r="B434" s="26" t="s">
        <v>1567</v>
      </c>
      <c r="C434" s="26">
        <v>1087544.95</v>
      </c>
      <c r="D434" s="26"/>
      <c r="E434" s="26"/>
      <c r="F434" s="26"/>
      <c r="G434" s="26"/>
      <c r="H434" s="26"/>
      <c r="J434" s="26"/>
      <c r="K434" s="26"/>
      <c r="L434" s="26"/>
      <c r="R434" s="26"/>
      <c r="AO434" s="373">
        <v>201906</v>
      </c>
      <c r="AP434" s="374" t="s">
        <v>1525</v>
      </c>
      <c r="AQ434" s="374">
        <v>1581341</v>
      </c>
      <c r="BC434" s="26"/>
      <c r="BV434" s="26"/>
    </row>
    <row r="435" spans="1:74">
      <c r="A435" s="26">
        <v>202009</v>
      </c>
      <c r="B435" s="26" t="s">
        <v>1567</v>
      </c>
      <c r="C435" s="26">
        <v>1088166.4099999999</v>
      </c>
      <c r="D435" s="26"/>
      <c r="E435" s="26"/>
      <c r="F435" s="26"/>
      <c r="G435" s="26"/>
      <c r="H435" s="26"/>
      <c r="J435" s="26"/>
      <c r="K435" s="26"/>
      <c r="L435" s="26"/>
      <c r="R435" s="26"/>
      <c r="AO435" s="373">
        <v>201906</v>
      </c>
      <c r="AP435" s="374" t="s">
        <v>1566</v>
      </c>
      <c r="AQ435" s="374">
        <v>149670</v>
      </c>
      <c r="BC435" s="26"/>
      <c r="BV435" s="26"/>
    </row>
    <row r="436" spans="1:74">
      <c r="A436" s="26">
        <v>202010</v>
      </c>
      <c r="B436" s="26" t="s">
        <v>1567</v>
      </c>
      <c r="C436" s="26">
        <v>1131696.8999999999</v>
      </c>
      <c r="D436" s="26"/>
      <c r="E436" s="26"/>
      <c r="F436" s="26"/>
      <c r="G436" s="26"/>
      <c r="H436" s="26"/>
      <c r="J436" s="26"/>
      <c r="K436" s="26"/>
      <c r="L436" s="26"/>
      <c r="R436" s="26"/>
      <c r="AO436" s="373">
        <v>201906</v>
      </c>
      <c r="AP436" s="374" t="s">
        <v>1567</v>
      </c>
      <c r="AQ436" s="374">
        <v>1091686</v>
      </c>
      <c r="BC436" s="26"/>
      <c r="BV436" s="26"/>
    </row>
    <row r="437" spans="1:74">
      <c r="A437" s="26">
        <v>202011</v>
      </c>
      <c r="B437" s="26" t="s">
        <v>1567</v>
      </c>
      <c r="C437" s="26">
        <v>1144163.8999999999</v>
      </c>
      <c r="D437" s="26"/>
      <c r="E437" s="26"/>
      <c r="F437" s="26"/>
      <c r="G437" s="26"/>
      <c r="H437" s="26"/>
      <c r="J437" s="26"/>
      <c r="K437" s="26"/>
      <c r="L437" s="26"/>
      <c r="R437" s="26"/>
      <c r="AO437" s="373">
        <v>201907</v>
      </c>
      <c r="AP437" s="374" t="s">
        <v>1520</v>
      </c>
      <c r="AQ437" s="374">
        <v>14854112</v>
      </c>
      <c r="BC437" s="26"/>
      <c r="BV437" s="26"/>
    </row>
    <row r="438" spans="1:74">
      <c r="A438" s="26">
        <v>202012</v>
      </c>
      <c r="B438" s="26" t="s">
        <v>1567</v>
      </c>
      <c r="C438" s="26">
        <v>1148108.8899999999</v>
      </c>
      <c r="D438" s="26"/>
      <c r="E438" s="26"/>
      <c r="F438" s="26"/>
      <c r="G438" s="26"/>
      <c r="H438" s="26"/>
      <c r="J438" s="26"/>
      <c r="K438" s="26"/>
      <c r="L438" s="26"/>
      <c r="R438" s="26"/>
      <c r="AO438" s="373">
        <v>201907</v>
      </c>
      <c r="AP438" s="374" t="s">
        <v>1522</v>
      </c>
      <c r="AQ438" s="374">
        <v>7193813</v>
      </c>
      <c r="BC438" s="26"/>
      <c r="BV438" s="26"/>
    </row>
    <row r="439" spans="1:74">
      <c r="A439" s="26">
        <v>202101</v>
      </c>
      <c r="B439" s="26" t="s">
        <v>1567</v>
      </c>
      <c r="C439" s="26">
        <v>1145843.58</v>
      </c>
      <c r="D439" s="26"/>
      <c r="E439" s="26"/>
      <c r="F439" s="26"/>
      <c r="G439" s="26"/>
      <c r="H439" s="26"/>
      <c r="J439" s="26"/>
      <c r="K439" s="26"/>
      <c r="L439" s="26"/>
      <c r="R439" s="26"/>
      <c r="AO439" s="373">
        <v>201907</v>
      </c>
      <c r="AP439" s="374" t="s">
        <v>1523</v>
      </c>
      <c r="AQ439" s="374">
        <v>1613415</v>
      </c>
      <c r="BC439" s="26"/>
      <c r="BV439" s="26"/>
    </row>
    <row r="440" spans="1:74">
      <c r="A440" s="26">
        <v>202102</v>
      </c>
      <c r="B440" s="26" t="s">
        <v>1567</v>
      </c>
      <c r="C440" s="26">
        <v>1160810.05</v>
      </c>
      <c r="D440" s="26"/>
      <c r="E440" s="26"/>
      <c r="F440" s="26"/>
      <c r="G440" s="26"/>
      <c r="H440" s="26"/>
      <c r="J440" s="26"/>
      <c r="K440" s="26"/>
      <c r="L440" s="26"/>
      <c r="R440" s="26"/>
      <c r="AO440" s="373">
        <v>201907</v>
      </c>
      <c r="AP440" s="374" t="s">
        <v>1521</v>
      </c>
      <c r="AQ440" s="374">
        <v>284670</v>
      </c>
      <c r="BC440" s="26"/>
      <c r="BV440" s="26"/>
    </row>
    <row r="441" spans="1:74">
      <c r="A441" s="26">
        <v>202103</v>
      </c>
      <c r="B441" s="26" t="s">
        <v>1567</v>
      </c>
      <c r="C441" s="26">
        <v>1174249.3</v>
      </c>
      <c r="D441" s="26"/>
      <c r="E441" s="26"/>
      <c r="F441" s="26"/>
      <c r="G441" s="26"/>
      <c r="H441" s="26"/>
      <c r="J441" s="26"/>
      <c r="K441" s="26"/>
      <c r="L441" s="26"/>
      <c r="R441" s="26"/>
      <c r="AO441" s="373">
        <v>201907</v>
      </c>
      <c r="AP441" s="374" t="s">
        <v>1524</v>
      </c>
      <c r="AQ441" s="374">
        <v>3021313</v>
      </c>
      <c r="BC441" s="26"/>
      <c r="BV441" s="26"/>
    </row>
    <row r="442" spans="1:74">
      <c r="A442" s="26">
        <v>202104</v>
      </c>
      <c r="B442" s="26" t="s">
        <v>1567</v>
      </c>
      <c r="C442" s="26">
        <v>1185074</v>
      </c>
      <c r="D442" s="26"/>
      <c r="E442" s="26"/>
      <c r="F442" s="26"/>
      <c r="G442" s="26"/>
      <c r="H442" s="26"/>
      <c r="J442" s="26"/>
      <c r="K442" s="26"/>
      <c r="L442" s="26"/>
      <c r="R442" s="26"/>
      <c r="AO442" s="373">
        <v>201907</v>
      </c>
      <c r="AP442" s="374" t="s">
        <v>1525</v>
      </c>
      <c r="AQ442" s="374">
        <v>1515823</v>
      </c>
      <c r="BC442" s="26"/>
      <c r="BV442" s="26"/>
    </row>
    <row r="443" spans="1:74">
      <c r="A443" s="26">
        <v>202105</v>
      </c>
      <c r="B443" s="26" t="s">
        <v>1567</v>
      </c>
      <c r="C443" s="26">
        <v>1197832.19</v>
      </c>
      <c r="D443" s="26"/>
      <c r="E443" s="26"/>
      <c r="F443" s="26"/>
      <c r="G443" s="26"/>
      <c r="H443" s="26"/>
      <c r="J443" s="26"/>
      <c r="K443" s="26"/>
      <c r="L443" s="26"/>
      <c r="R443" s="26"/>
      <c r="AO443" s="373">
        <v>201907</v>
      </c>
      <c r="AP443" s="374" t="s">
        <v>1566</v>
      </c>
      <c r="AQ443" s="374">
        <v>143920</v>
      </c>
      <c r="BC443" s="26"/>
      <c r="BV443" s="26"/>
    </row>
    <row r="444" spans="1:74">
      <c r="A444" s="26">
        <v>202106</v>
      </c>
      <c r="B444" s="26" t="s">
        <v>1567</v>
      </c>
      <c r="C444" s="26">
        <v>1203015.77</v>
      </c>
      <c r="D444" s="26"/>
      <c r="E444" s="26"/>
      <c r="F444" s="26"/>
      <c r="G444" s="26"/>
      <c r="H444" s="26"/>
      <c r="J444" s="26"/>
      <c r="K444" s="26"/>
      <c r="L444" s="26"/>
      <c r="R444" s="26"/>
      <c r="AO444" s="373">
        <v>201907</v>
      </c>
      <c r="AP444" s="374" t="s">
        <v>1567</v>
      </c>
      <c r="AQ444" s="374">
        <v>1081158</v>
      </c>
      <c r="BC444" s="26"/>
      <c r="BV444" s="26"/>
    </row>
    <row r="445" spans="1:74">
      <c r="A445" s="26">
        <v>202107</v>
      </c>
      <c r="B445" s="26" t="s">
        <v>1567</v>
      </c>
      <c r="C445" s="26">
        <v>1190641.73</v>
      </c>
      <c r="D445" s="26"/>
      <c r="E445" s="26"/>
      <c r="F445" s="26"/>
      <c r="G445" s="26"/>
      <c r="H445" s="26"/>
      <c r="J445" s="26"/>
      <c r="K445" s="26"/>
      <c r="L445" s="26"/>
      <c r="R445" s="26"/>
      <c r="AO445" s="373">
        <v>201908</v>
      </c>
      <c r="AP445" s="374" t="s">
        <v>1520</v>
      </c>
      <c r="AQ445" s="374">
        <v>14823978</v>
      </c>
      <c r="BC445" s="26"/>
      <c r="BV445" s="26"/>
    </row>
    <row r="446" spans="1:74">
      <c r="A446" s="26">
        <v>202108</v>
      </c>
      <c r="B446" s="26" t="s">
        <v>1567</v>
      </c>
      <c r="C446" s="26">
        <v>1170741.73</v>
      </c>
      <c r="D446" s="26"/>
      <c r="E446" s="26"/>
      <c r="F446" s="26"/>
      <c r="G446" s="26"/>
      <c r="H446" s="26"/>
      <c r="J446" s="26"/>
      <c r="K446" s="26"/>
      <c r="L446" s="26"/>
      <c r="R446" s="26"/>
      <c r="AO446" s="373">
        <v>201908</v>
      </c>
      <c r="AP446" s="374" t="s">
        <v>1522</v>
      </c>
      <c r="AQ446" s="374">
        <v>7210232</v>
      </c>
      <c r="BC446" s="26"/>
      <c r="BV446" s="26"/>
    </row>
    <row r="447" spans="1:74">
      <c r="A447" s="26">
        <v>202109</v>
      </c>
      <c r="B447" s="26" t="s">
        <v>1567</v>
      </c>
      <c r="C447" s="26">
        <v>1175144.5</v>
      </c>
      <c r="D447" s="26"/>
      <c r="E447" s="26"/>
      <c r="F447" s="26"/>
      <c r="G447" s="26"/>
      <c r="H447" s="26"/>
      <c r="J447" s="26"/>
      <c r="K447" s="26"/>
      <c r="L447" s="26"/>
      <c r="R447" s="26"/>
      <c r="AO447" s="373">
        <v>201908</v>
      </c>
      <c r="AP447" s="374" t="s">
        <v>1523</v>
      </c>
      <c r="AQ447" s="374">
        <v>1611605</v>
      </c>
      <c r="BC447" s="26"/>
      <c r="BV447" s="26"/>
    </row>
    <row r="448" spans="1:74">
      <c r="A448" s="26">
        <v>202110</v>
      </c>
      <c r="B448" s="26" t="s">
        <v>1567</v>
      </c>
      <c r="C448" s="26">
        <v>1219339.3500000001</v>
      </c>
      <c r="D448" s="26"/>
      <c r="E448" s="26"/>
      <c r="F448" s="26"/>
      <c r="G448" s="26"/>
      <c r="H448" s="26"/>
      <c r="J448" s="26"/>
      <c r="K448" s="26"/>
      <c r="L448" s="26"/>
      <c r="R448" s="26"/>
      <c r="AO448" s="373">
        <v>201908</v>
      </c>
      <c r="AP448" s="374" t="s">
        <v>1521</v>
      </c>
      <c r="AQ448" s="374">
        <v>290867</v>
      </c>
      <c r="BC448" s="26"/>
      <c r="BV448" s="26"/>
    </row>
    <row r="449" spans="1:74">
      <c r="A449" s="26">
        <v>202111</v>
      </c>
      <c r="B449" s="26" t="s">
        <v>1567</v>
      </c>
      <c r="C449" s="26">
        <v>1234840.1399999999</v>
      </c>
      <c r="D449" s="26"/>
      <c r="E449" s="26"/>
      <c r="F449" s="26"/>
      <c r="G449" s="26"/>
      <c r="H449" s="26"/>
      <c r="J449" s="26"/>
      <c r="K449" s="26"/>
      <c r="L449" s="26"/>
      <c r="R449" s="26"/>
      <c r="AO449" s="373">
        <v>201908</v>
      </c>
      <c r="AP449" s="374" t="s">
        <v>1524</v>
      </c>
      <c r="AQ449" s="374">
        <v>3007009</v>
      </c>
      <c r="BC449" s="26"/>
      <c r="BV449" s="26"/>
    </row>
    <row r="450" spans="1:74">
      <c r="A450" s="26">
        <v>202112</v>
      </c>
      <c r="B450" s="26" t="s">
        <v>1567</v>
      </c>
      <c r="C450" s="26">
        <v>1240304.1599999999</v>
      </c>
      <c r="D450" s="26"/>
      <c r="E450" s="26"/>
      <c r="F450" s="26"/>
      <c r="G450" s="26"/>
      <c r="H450" s="26"/>
      <c r="J450" s="26"/>
      <c r="K450" s="26"/>
      <c r="L450" s="26"/>
      <c r="R450" s="26"/>
      <c r="AO450" s="373">
        <v>201908</v>
      </c>
      <c r="AP450" s="374" t="s">
        <v>1525</v>
      </c>
      <c r="AQ450" s="374">
        <v>1489650</v>
      </c>
      <c r="BC450" s="26"/>
      <c r="BV450" s="26"/>
    </row>
    <row r="451" spans="1:74">
      <c r="A451" s="26">
        <v>202201</v>
      </c>
      <c r="B451" s="26" t="s">
        <v>1567</v>
      </c>
      <c r="C451" s="26">
        <v>1235673.3</v>
      </c>
      <c r="D451" s="26"/>
      <c r="E451" s="26"/>
      <c r="F451" s="26"/>
      <c r="G451" s="26"/>
      <c r="H451" s="26"/>
      <c r="J451" s="26"/>
      <c r="K451" s="26"/>
      <c r="L451" s="26"/>
      <c r="R451" s="26"/>
      <c r="AO451" s="373">
        <v>201908</v>
      </c>
      <c r="AP451" s="374" t="s">
        <v>1566</v>
      </c>
      <c r="AQ451" s="374">
        <v>139973</v>
      </c>
      <c r="BC451" s="26"/>
      <c r="BV451" s="26"/>
    </row>
    <row r="452" spans="1:74">
      <c r="A452" s="26">
        <v>202202</v>
      </c>
      <c r="B452" s="26" t="s">
        <v>1567</v>
      </c>
      <c r="C452" s="26">
        <v>1249955.75</v>
      </c>
      <c r="D452" s="26"/>
      <c r="E452" s="26"/>
      <c r="F452" s="26"/>
      <c r="G452" s="26"/>
      <c r="H452" s="26"/>
      <c r="J452" s="26"/>
      <c r="K452" s="26"/>
      <c r="L452" s="26"/>
      <c r="R452" s="26"/>
      <c r="AO452" s="373">
        <v>201908</v>
      </c>
      <c r="AP452" s="374" t="s">
        <v>1567</v>
      </c>
      <c r="AQ452" s="374">
        <v>1074642</v>
      </c>
      <c r="BC452" s="26"/>
      <c r="BV452" s="26"/>
    </row>
    <row r="453" spans="1:74">
      <c r="A453" s="26">
        <v>202203</v>
      </c>
      <c r="B453" s="26" t="s">
        <v>1567</v>
      </c>
      <c r="C453" s="26">
        <v>1262642.26</v>
      </c>
      <c r="D453" s="26"/>
      <c r="E453" s="26"/>
      <c r="F453" s="26"/>
      <c r="G453" s="26"/>
      <c r="H453" s="26"/>
      <c r="J453" s="26"/>
      <c r="K453" s="26"/>
      <c r="L453" s="26"/>
      <c r="R453" s="26"/>
      <c r="AO453" s="373">
        <v>201909</v>
      </c>
      <c r="AP453" s="374" t="s">
        <v>1520</v>
      </c>
      <c r="AQ453" s="374">
        <v>14754205</v>
      </c>
      <c r="BC453" s="26"/>
      <c r="BV453" s="26"/>
    </row>
    <row r="454" spans="1:74">
      <c r="A454" s="26">
        <v>202204</v>
      </c>
      <c r="B454" s="26" t="s">
        <v>1567</v>
      </c>
      <c r="C454" s="26">
        <v>1270058.53</v>
      </c>
      <c r="D454" s="26"/>
      <c r="E454" s="26"/>
      <c r="F454" s="26"/>
      <c r="G454" s="26"/>
      <c r="H454" s="26"/>
      <c r="J454" s="26"/>
      <c r="K454" s="26"/>
      <c r="L454" s="26"/>
      <c r="R454" s="26"/>
      <c r="AO454" s="373">
        <v>201909</v>
      </c>
      <c r="AP454" s="374" t="s">
        <v>1522</v>
      </c>
      <c r="AQ454" s="374">
        <v>7230963</v>
      </c>
      <c r="BC454" s="26"/>
      <c r="BV454" s="26"/>
    </row>
    <row r="455" spans="1:74">
      <c r="A455" s="26">
        <v>202205</v>
      </c>
      <c r="B455" s="26" t="s">
        <v>1567</v>
      </c>
      <c r="C455" s="26">
        <v>1271566.9099999999</v>
      </c>
      <c r="D455" s="26"/>
      <c r="E455" s="26"/>
      <c r="F455" s="26"/>
      <c r="G455" s="26"/>
      <c r="H455" s="26"/>
      <c r="J455" s="26"/>
      <c r="K455" s="26"/>
      <c r="L455" s="26"/>
      <c r="R455" s="26"/>
      <c r="AO455" s="373">
        <v>201909</v>
      </c>
      <c r="AP455" s="374" t="s">
        <v>1523</v>
      </c>
      <c r="AQ455" s="374">
        <v>1638769</v>
      </c>
      <c r="BC455" s="26"/>
      <c r="BV455" s="26"/>
    </row>
    <row r="456" spans="1:74">
      <c r="A456" s="26">
        <v>202206</v>
      </c>
      <c r="B456" s="26" t="s">
        <v>1567</v>
      </c>
      <c r="C456" s="26">
        <v>1269884.73</v>
      </c>
      <c r="D456" s="26"/>
      <c r="E456" s="26"/>
      <c r="F456" s="26"/>
      <c r="G456" s="26"/>
      <c r="H456" s="26"/>
      <c r="J456" s="26"/>
      <c r="K456" s="26"/>
      <c r="L456" s="26"/>
      <c r="R456" s="26"/>
      <c r="AO456" s="373">
        <v>201909</v>
      </c>
      <c r="AP456" s="374" t="s">
        <v>1521</v>
      </c>
      <c r="AQ456" s="374">
        <v>426734</v>
      </c>
      <c r="BC456" s="26"/>
      <c r="BV456" s="26"/>
    </row>
    <row r="457" spans="1:74">
      <c r="A457" s="26">
        <v>201501</v>
      </c>
      <c r="B457" s="26" t="s">
        <v>1524</v>
      </c>
      <c r="C457" s="26">
        <v>1877086.05</v>
      </c>
      <c r="D457" s="26"/>
      <c r="E457" s="26"/>
      <c r="F457" s="26"/>
      <c r="G457" s="26"/>
      <c r="H457" s="26"/>
      <c r="J457" s="26"/>
      <c r="K457" s="26"/>
      <c r="L457" s="26"/>
      <c r="R457" s="26"/>
      <c r="AO457" s="373">
        <v>201909</v>
      </c>
      <c r="AP457" s="374" t="s">
        <v>1524</v>
      </c>
      <c r="AQ457" s="374">
        <v>2773514</v>
      </c>
      <c r="BC457" s="26"/>
      <c r="BV457" s="26"/>
    </row>
    <row r="458" spans="1:74">
      <c r="A458" s="26">
        <v>201502</v>
      </c>
      <c r="B458" s="26" t="s">
        <v>1524</v>
      </c>
      <c r="C458" s="26">
        <v>1935228.35</v>
      </c>
      <c r="D458" s="26"/>
      <c r="E458" s="26"/>
      <c r="F458" s="26"/>
      <c r="G458" s="26"/>
      <c r="H458" s="26"/>
      <c r="J458" s="26"/>
      <c r="K458" s="26"/>
      <c r="L458" s="26"/>
      <c r="R458" s="26"/>
      <c r="AO458" s="373">
        <v>201909</v>
      </c>
      <c r="AP458" s="374" t="s">
        <v>1525</v>
      </c>
      <c r="AQ458" s="374">
        <v>1442809</v>
      </c>
      <c r="BC458" s="26"/>
      <c r="BV458" s="26"/>
    </row>
    <row r="459" spans="1:74">
      <c r="A459" s="26">
        <v>201503</v>
      </c>
      <c r="B459" s="26" t="s">
        <v>1524</v>
      </c>
      <c r="C459" s="26">
        <v>1986569.23</v>
      </c>
      <c r="D459" s="26"/>
      <c r="E459" s="26"/>
      <c r="F459" s="26"/>
      <c r="G459" s="26"/>
      <c r="H459" s="26"/>
      <c r="J459" s="26"/>
      <c r="K459" s="26"/>
      <c r="L459" s="26"/>
      <c r="R459" s="26"/>
      <c r="AO459" s="373">
        <v>201909</v>
      </c>
      <c r="AP459" s="374" t="s">
        <v>1566</v>
      </c>
      <c r="AQ459" s="374">
        <v>137215</v>
      </c>
      <c r="BC459" s="26"/>
      <c r="BV459" s="26"/>
    </row>
    <row r="460" spans="1:74">
      <c r="A460" s="26">
        <v>201504</v>
      </c>
      <c r="B460" s="26" t="s">
        <v>1524</v>
      </c>
      <c r="C460" s="26">
        <v>2028321.85</v>
      </c>
      <c r="D460" s="26"/>
      <c r="E460" s="26"/>
      <c r="F460" s="26"/>
      <c r="G460" s="26"/>
      <c r="H460" s="26"/>
      <c r="J460" s="26"/>
      <c r="K460" s="26"/>
      <c r="L460" s="26"/>
      <c r="R460" s="26"/>
      <c r="AO460" s="373">
        <v>201909</v>
      </c>
      <c r="AP460" s="374" t="s">
        <v>1567</v>
      </c>
      <c r="AQ460" s="374">
        <v>1104201</v>
      </c>
      <c r="BC460" s="26"/>
      <c r="BV460" s="26"/>
    </row>
    <row r="461" spans="1:74">
      <c r="A461" s="26">
        <v>201505</v>
      </c>
      <c r="B461" s="26" t="s">
        <v>1524</v>
      </c>
      <c r="C461" s="26">
        <v>2097915.4</v>
      </c>
      <c r="D461" s="26"/>
      <c r="E461" s="26"/>
      <c r="F461" s="26"/>
      <c r="G461" s="26"/>
      <c r="H461" s="26"/>
      <c r="J461" s="26"/>
      <c r="K461" s="26"/>
      <c r="L461" s="26"/>
      <c r="R461" s="26"/>
      <c r="AO461" s="373">
        <v>201910</v>
      </c>
      <c r="AP461" s="374" t="s">
        <v>1520</v>
      </c>
      <c r="AQ461" s="374">
        <v>14744775</v>
      </c>
      <c r="BC461" s="26"/>
      <c r="BV461" s="26"/>
    </row>
    <row r="462" spans="1:74">
      <c r="A462" s="26">
        <v>201506</v>
      </c>
      <c r="B462" s="26" t="s">
        <v>1524</v>
      </c>
      <c r="C462" s="26">
        <v>2187071.36</v>
      </c>
      <c r="D462" s="26"/>
      <c r="E462" s="26"/>
      <c r="F462" s="26"/>
      <c r="G462" s="26"/>
      <c r="H462" s="26"/>
      <c r="J462" s="26"/>
      <c r="K462" s="26"/>
      <c r="L462" s="26"/>
      <c r="R462" s="26"/>
      <c r="AO462" s="373">
        <v>201910</v>
      </c>
      <c r="AP462" s="374" t="s">
        <v>1522</v>
      </c>
      <c r="AQ462" s="374">
        <v>7267904</v>
      </c>
      <c r="BC462" s="26"/>
      <c r="BV462" s="26"/>
    </row>
    <row r="463" spans="1:74">
      <c r="A463" s="26">
        <v>201507</v>
      </c>
      <c r="B463" s="26" t="s">
        <v>1524</v>
      </c>
      <c r="C463" s="26">
        <v>2355637.09</v>
      </c>
      <c r="D463" s="26"/>
      <c r="E463" s="26"/>
      <c r="F463" s="26"/>
      <c r="G463" s="26"/>
      <c r="H463" s="26"/>
      <c r="J463" s="26"/>
      <c r="K463" s="26"/>
      <c r="L463" s="26"/>
      <c r="R463" s="26"/>
      <c r="AO463" s="373">
        <v>201910</v>
      </c>
      <c r="AP463" s="374" t="s">
        <v>1523</v>
      </c>
      <c r="AQ463" s="374">
        <v>1658163</v>
      </c>
      <c r="BC463" s="26"/>
      <c r="BV463" s="26"/>
    </row>
    <row r="464" spans="1:74">
      <c r="A464" s="26">
        <v>201508</v>
      </c>
      <c r="B464" s="26" t="s">
        <v>1524</v>
      </c>
      <c r="C464" s="26">
        <v>2341944.9500000002</v>
      </c>
      <c r="D464" s="26"/>
      <c r="E464" s="26"/>
      <c r="F464" s="26"/>
      <c r="G464" s="26"/>
      <c r="H464" s="26"/>
      <c r="J464" s="26"/>
      <c r="K464" s="26"/>
      <c r="L464" s="26"/>
      <c r="R464" s="26"/>
      <c r="AO464" s="373">
        <v>201910</v>
      </c>
      <c r="AP464" s="374" t="s">
        <v>1521</v>
      </c>
      <c r="AQ464" s="374">
        <v>403568</v>
      </c>
      <c r="BC464" s="26"/>
      <c r="BV464" s="26"/>
    </row>
    <row r="465" spans="1:74">
      <c r="A465" s="26">
        <v>201509</v>
      </c>
      <c r="B465" s="26" t="s">
        <v>1524</v>
      </c>
      <c r="C465" s="26">
        <v>2249784.4500000002</v>
      </c>
      <c r="D465" s="26"/>
      <c r="E465" s="26"/>
      <c r="F465" s="26"/>
      <c r="G465" s="26"/>
      <c r="H465" s="26"/>
      <c r="J465" s="26"/>
      <c r="K465" s="26"/>
      <c r="L465" s="26"/>
      <c r="R465" s="26"/>
      <c r="AO465" s="373">
        <v>201910</v>
      </c>
      <c r="AP465" s="374" t="s">
        <v>1524</v>
      </c>
      <c r="AQ465" s="374">
        <v>2646960</v>
      </c>
      <c r="BC465" s="26"/>
      <c r="BV465" s="26"/>
    </row>
    <row r="466" spans="1:74">
      <c r="A466" s="26">
        <v>201510</v>
      </c>
      <c r="B466" s="26" t="s">
        <v>1524</v>
      </c>
      <c r="C466" s="26">
        <v>2141963.29</v>
      </c>
      <c r="D466" s="26"/>
      <c r="E466" s="26"/>
      <c r="F466" s="26"/>
      <c r="G466" s="26"/>
      <c r="H466" s="26"/>
      <c r="J466" s="26"/>
      <c r="K466" s="26"/>
      <c r="L466" s="26"/>
      <c r="R466" s="26"/>
      <c r="AO466" s="373">
        <v>201910</v>
      </c>
      <c r="AP466" s="374" t="s">
        <v>1525</v>
      </c>
      <c r="AQ466" s="374">
        <v>1504446</v>
      </c>
      <c r="BC466" s="26"/>
      <c r="BV466" s="26"/>
    </row>
    <row r="467" spans="1:74">
      <c r="A467" s="26">
        <v>201511</v>
      </c>
      <c r="B467" s="26" t="s">
        <v>1524</v>
      </c>
      <c r="C467" s="26">
        <v>2124113.52</v>
      </c>
      <c r="D467" s="26"/>
      <c r="E467" s="26"/>
      <c r="F467" s="26"/>
      <c r="G467" s="26"/>
      <c r="H467" s="26"/>
      <c r="J467" s="26"/>
      <c r="K467" s="26"/>
      <c r="L467" s="26"/>
      <c r="R467" s="26"/>
      <c r="AO467" s="373">
        <v>201910</v>
      </c>
      <c r="AP467" s="374" t="s">
        <v>1566</v>
      </c>
      <c r="AQ467" s="374">
        <v>138401</v>
      </c>
      <c r="BC467" s="26"/>
      <c r="BV467" s="26"/>
    </row>
    <row r="468" spans="1:74">
      <c r="A468" s="26">
        <v>201512</v>
      </c>
      <c r="B468" s="26" t="s">
        <v>1524</v>
      </c>
      <c r="C468" s="26">
        <v>2129532.89</v>
      </c>
      <c r="D468" s="26"/>
      <c r="E468" s="26"/>
      <c r="F468" s="26"/>
      <c r="G468" s="26"/>
      <c r="H468" s="26"/>
      <c r="J468" s="26"/>
      <c r="K468" s="26"/>
      <c r="L468" s="26"/>
      <c r="R468" s="26"/>
      <c r="AO468" s="373">
        <v>201910</v>
      </c>
      <c r="AP468" s="374" t="s">
        <v>1567</v>
      </c>
      <c r="AQ468" s="374">
        <v>1125333</v>
      </c>
      <c r="BC468" s="26"/>
      <c r="BV468" s="26"/>
    </row>
    <row r="469" spans="1:74">
      <c r="A469" s="26">
        <v>201601</v>
      </c>
      <c r="B469" s="26" t="s">
        <v>1524</v>
      </c>
      <c r="C469" s="26">
        <v>2047582.11</v>
      </c>
      <c r="D469" s="26"/>
      <c r="E469" s="26"/>
      <c r="F469" s="26"/>
      <c r="G469" s="26"/>
      <c r="H469" s="26"/>
      <c r="J469" s="26"/>
      <c r="K469" s="26"/>
      <c r="L469" s="26"/>
      <c r="R469" s="26"/>
      <c r="AO469" s="373">
        <v>201911</v>
      </c>
      <c r="AP469" s="374" t="s">
        <v>1520</v>
      </c>
      <c r="AQ469" s="374">
        <v>14932326</v>
      </c>
      <c r="BC469" s="26"/>
      <c r="BV469" s="26"/>
    </row>
    <row r="470" spans="1:74">
      <c r="A470" s="26">
        <v>201602</v>
      </c>
      <c r="B470" s="26" t="s">
        <v>1524</v>
      </c>
      <c r="C470" s="26">
        <v>2075297.19</v>
      </c>
      <c r="D470" s="26"/>
      <c r="E470" s="26"/>
      <c r="F470" s="26"/>
      <c r="G470" s="26"/>
      <c r="H470" s="26"/>
      <c r="J470" s="26"/>
      <c r="K470" s="26"/>
      <c r="L470" s="26"/>
      <c r="R470" s="26"/>
      <c r="AO470" s="373">
        <v>201911</v>
      </c>
      <c r="AP470" s="374" t="s">
        <v>1522</v>
      </c>
      <c r="AQ470" s="374">
        <v>7313966</v>
      </c>
      <c r="BC470" s="26"/>
      <c r="BV470" s="26"/>
    </row>
    <row r="471" spans="1:74">
      <c r="A471" s="26">
        <v>201603</v>
      </c>
      <c r="B471" s="26" t="s">
        <v>1524</v>
      </c>
      <c r="C471" s="26">
        <v>2112785.9</v>
      </c>
      <c r="D471" s="26"/>
      <c r="E471" s="26"/>
      <c r="F471" s="26"/>
      <c r="G471" s="26"/>
      <c r="H471" s="26"/>
      <c r="J471" s="26"/>
      <c r="K471" s="26"/>
      <c r="L471" s="26"/>
      <c r="R471" s="26"/>
      <c r="AO471" s="373">
        <v>201911</v>
      </c>
      <c r="AP471" s="374" t="s">
        <v>1523</v>
      </c>
      <c r="AQ471" s="374">
        <v>1673004</v>
      </c>
      <c r="BC471" s="26"/>
      <c r="BV471" s="26"/>
    </row>
    <row r="472" spans="1:74">
      <c r="A472" s="26">
        <v>201604</v>
      </c>
      <c r="B472" s="26" t="s">
        <v>1524</v>
      </c>
      <c r="C472" s="26">
        <v>2156123.9</v>
      </c>
      <c r="D472" s="26"/>
      <c r="E472" s="26"/>
      <c r="F472" s="26"/>
      <c r="G472" s="26"/>
      <c r="H472" s="26"/>
      <c r="J472" s="26"/>
      <c r="K472" s="26"/>
      <c r="L472" s="26"/>
      <c r="R472" s="26"/>
      <c r="AO472" s="373">
        <v>201911</v>
      </c>
      <c r="AP472" s="374" t="s">
        <v>1521</v>
      </c>
      <c r="AQ472" s="374">
        <v>371198</v>
      </c>
      <c r="BC472" s="26"/>
      <c r="BV472" s="26"/>
    </row>
    <row r="473" spans="1:74">
      <c r="A473" s="26">
        <v>201605</v>
      </c>
      <c r="B473" s="26" t="s">
        <v>1524</v>
      </c>
      <c r="C473" s="26">
        <v>2234326.23</v>
      </c>
      <c r="D473" s="26"/>
      <c r="E473" s="26"/>
      <c r="F473" s="26"/>
      <c r="G473" s="26"/>
      <c r="H473" s="26"/>
      <c r="J473" s="26"/>
      <c r="K473" s="26"/>
      <c r="L473" s="26"/>
      <c r="R473" s="26"/>
      <c r="AO473" s="373">
        <v>201911</v>
      </c>
      <c r="AP473" s="374" t="s">
        <v>1524</v>
      </c>
      <c r="AQ473" s="374">
        <v>2711422</v>
      </c>
      <c r="BC473" s="26"/>
      <c r="BV473" s="26"/>
    </row>
    <row r="474" spans="1:74">
      <c r="A474" s="26">
        <v>201606</v>
      </c>
      <c r="B474" s="26" t="s">
        <v>1524</v>
      </c>
      <c r="C474" s="26">
        <v>2368879</v>
      </c>
      <c r="D474" s="26"/>
      <c r="E474" s="26"/>
      <c r="F474" s="26"/>
      <c r="G474" s="26"/>
      <c r="H474" s="26"/>
      <c r="J474" s="26"/>
      <c r="K474" s="26"/>
      <c r="L474" s="26"/>
      <c r="R474" s="26"/>
      <c r="AO474" s="373">
        <v>201911</v>
      </c>
      <c r="AP474" s="374" t="s">
        <v>1525</v>
      </c>
      <c r="AQ474" s="374">
        <v>1580300</v>
      </c>
      <c r="BC474" s="26"/>
      <c r="BV474" s="26"/>
    </row>
    <row r="475" spans="1:74">
      <c r="A475" s="26">
        <v>201607</v>
      </c>
      <c r="B475" s="26" t="s">
        <v>1524</v>
      </c>
      <c r="C475" s="26">
        <v>2558773.67</v>
      </c>
      <c r="D475" s="26"/>
      <c r="E475" s="26"/>
      <c r="F475" s="26"/>
      <c r="G475" s="26"/>
      <c r="H475" s="26"/>
      <c r="J475" s="26"/>
      <c r="K475" s="26"/>
      <c r="L475" s="26"/>
      <c r="R475" s="26"/>
      <c r="AO475" s="373">
        <v>201911</v>
      </c>
      <c r="AP475" s="374" t="s">
        <v>1566</v>
      </c>
      <c r="AQ475" s="374">
        <v>138856</v>
      </c>
      <c r="BC475" s="26"/>
      <c r="BV475" s="26"/>
    </row>
    <row r="476" spans="1:74">
      <c r="A476" s="26">
        <v>201608</v>
      </c>
      <c r="B476" s="26" t="s">
        <v>1524</v>
      </c>
      <c r="C476" s="26">
        <v>2552724.5499999998</v>
      </c>
      <c r="D476" s="26"/>
      <c r="E476" s="26"/>
      <c r="F476" s="26"/>
      <c r="G476" s="26"/>
      <c r="H476" s="26"/>
      <c r="J476" s="26"/>
      <c r="K476" s="26"/>
      <c r="L476" s="26"/>
      <c r="R476" s="26"/>
      <c r="AO476" s="373">
        <v>201911</v>
      </c>
      <c r="AP476" s="374" t="s">
        <v>1567</v>
      </c>
      <c r="AQ476" s="374">
        <v>1143580</v>
      </c>
      <c r="BC476" s="26"/>
      <c r="BV476" s="26"/>
    </row>
    <row r="477" spans="1:74">
      <c r="A477" s="26">
        <v>201609</v>
      </c>
      <c r="B477" s="26" t="s">
        <v>1524</v>
      </c>
      <c r="C477" s="26">
        <v>2447205.0499999998</v>
      </c>
      <c r="D477" s="26"/>
      <c r="E477" s="26"/>
      <c r="F477" s="26"/>
      <c r="G477" s="26"/>
      <c r="H477" s="26"/>
      <c r="J477" s="26"/>
      <c r="K477" s="26"/>
      <c r="L477" s="26"/>
      <c r="R477" s="26"/>
      <c r="AO477" s="373">
        <v>201912</v>
      </c>
      <c r="AP477" s="374" t="s">
        <v>1520</v>
      </c>
      <c r="AQ477" s="374">
        <v>14758870</v>
      </c>
      <c r="BC477" s="26"/>
      <c r="BV477" s="26"/>
    </row>
    <row r="478" spans="1:74">
      <c r="A478" s="26">
        <v>201610</v>
      </c>
      <c r="B478" s="26" t="s">
        <v>1524</v>
      </c>
      <c r="C478" s="26">
        <v>2347004</v>
      </c>
      <c r="D478" s="26"/>
      <c r="E478" s="26"/>
      <c r="F478" s="26"/>
      <c r="G478" s="26"/>
      <c r="H478" s="26"/>
      <c r="J478" s="26"/>
      <c r="K478" s="26"/>
      <c r="L478" s="26"/>
      <c r="R478" s="26"/>
      <c r="AO478" s="373">
        <v>201912</v>
      </c>
      <c r="AP478" s="374" t="s">
        <v>1522</v>
      </c>
      <c r="AQ478" s="374">
        <v>7319719</v>
      </c>
      <c r="BC478" s="26"/>
      <c r="BV478" s="26"/>
    </row>
    <row r="479" spans="1:74">
      <c r="A479" s="26">
        <v>201611</v>
      </c>
      <c r="B479" s="26" t="s">
        <v>1524</v>
      </c>
      <c r="C479" s="26">
        <v>2311647.48</v>
      </c>
      <c r="D479" s="26"/>
      <c r="E479" s="26"/>
      <c r="F479" s="26"/>
      <c r="G479" s="26"/>
      <c r="H479" s="26"/>
      <c r="J479" s="26"/>
      <c r="K479" s="26"/>
      <c r="L479" s="26"/>
      <c r="R479" s="26"/>
      <c r="AO479" s="373">
        <v>201912</v>
      </c>
      <c r="AP479" s="374" t="s">
        <v>1523</v>
      </c>
      <c r="AQ479" s="374">
        <v>1672283</v>
      </c>
      <c r="BC479" s="26"/>
      <c r="BV479" s="26"/>
    </row>
    <row r="480" spans="1:74">
      <c r="A480" s="26">
        <v>201612</v>
      </c>
      <c r="B480" s="26" t="s">
        <v>1524</v>
      </c>
      <c r="C480" s="26">
        <v>2300912.5499999998</v>
      </c>
      <c r="D480" s="26"/>
      <c r="E480" s="26"/>
      <c r="F480" s="26"/>
      <c r="G480" s="26"/>
      <c r="H480" s="26"/>
      <c r="J480" s="26"/>
      <c r="K480" s="26"/>
      <c r="L480" s="26"/>
      <c r="R480" s="26"/>
      <c r="AO480" s="373">
        <v>201912</v>
      </c>
      <c r="AP480" s="374" t="s">
        <v>1521</v>
      </c>
      <c r="AQ480" s="374">
        <v>344064</v>
      </c>
      <c r="BC480" s="26"/>
      <c r="BV480" s="26"/>
    </row>
    <row r="481" spans="1:74">
      <c r="A481" s="26">
        <v>201701</v>
      </c>
      <c r="B481" s="26" t="s">
        <v>1524</v>
      </c>
      <c r="C481" s="26">
        <v>2231987.19</v>
      </c>
      <c r="D481" s="26"/>
      <c r="E481" s="26"/>
      <c r="F481" s="26"/>
      <c r="G481" s="26"/>
      <c r="H481" s="26"/>
      <c r="J481" s="26"/>
      <c r="K481" s="26"/>
      <c r="L481" s="26"/>
      <c r="R481" s="26"/>
      <c r="AO481" s="373">
        <v>201912</v>
      </c>
      <c r="AP481" s="374" t="s">
        <v>1524</v>
      </c>
      <c r="AQ481" s="374">
        <v>2578774</v>
      </c>
      <c r="BC481" s="26"/>
      <c r="BV481" s="26"/>
    </row>
    <row r="482" spans="1:74">
      <c r="A482" s="26">
        <v>201702</v>
      </c>
      <c r="B482" s="26" t="s">
        <v>1524</v>
      </c>
      <c r="C482" s="26">
        <v>2264541.1</v>
      </c>
      <c r="D482" s="26"/>
      <c r="E482" s="26"/>
      <c r="F482" s="26"/>
      <c r="G482" s="26"/>
      <c r="H482" s="26"/>
      <c r="J482" s="26"/>
      <c r="K482" s="26"/>
      <c r="L482" s="26"/>
      <c r="R482" s="26"/>
      <c r="AO482" s="373">
        <v>201912</v>
      </c>
      <c r="AP482" s="374" t="s">
        <v>1525</v>
      </c>
      <c r="AQ482" s="374">
        <v>1564291</v>
      </c>
      <c r="BC482" s="26"/>
      <c r="BV482" s="26"/>
    </row>
    <row r="483" spans="1:74">
      <c r="A483" s="26">
        <v>201703</v>
      </c>
      <c r="B483" s="26" t="s">
        <v>1524</v>
      </c>
      <c r="C483" s="26">
        <v>2321769.87</v>
      </c>
      <c r="D483" s="26"/>
      <c r="E483" s="26"/>
      <c r="F483" s="26"/>
      <c r="G483" s="26"/>
      <c r="H483" s="26"/>
      <c r="J483" s="26"/>
      <c r="K483" s="26"/>
      <c r="L483" s="26"/>
      <c r="R483" s="26"/>
      <c r="AO483" s="373">
        <v>201912</v>
      </c>
      <c r="AP483" s="374" t="s">
        <v>1566</v>
      </c>
      <c r="AQ483" s="374">
        <v>138615</v>
      </c>
      <c r="BC483" s="26"/>
      <c r="BV483" s="26"/>
    </row>
    <row r="484" spans="1:74">
      <c r="A484" s="26">
        <v>201704</v>
      </c>
      <c r="B484" s="26" t="s">
        <v>1524</v>
      </c>
      <c r="C484" s="26">
        <v>2390438.11</v>
      </c>
      <c r="D484" s="26"/>
      <c r="E484" s="26"/>
      <c r="F484" s="26"/>
      <c r="G484" s="26"/>
      <c r="H484" s="26"/>
      <c r="J484" s="26"/>
      <c r="K484" s="26"/>
      <c r="L484" s="26"/>
      <c r="R484" s="26"/>
      <c r="AO484" s="373">
        <v>201912</v>
      </c>
      <c r="AP484" s="374" t="s">
        <v>1567</v>
      </c>
      <c r="AQ484" s="374">
        <v>1141124</v>
      </c>
      <c r="BC484" s="26"/>
      <c r="BV484" s="26"/>
    </row>
    <row r="485" spans="1:74">
      <c r="A485" s="26">
        <v>201705</v>
      </c>
      <c r="B485" s="26" t="s">
        <v>1524</v>
      </c>
      <c r="C485" s="26">
        <v>2478408.6800000002</v>
      </c>
      <c r="D485" s="26"/>
      <c r="E485" s="26"/>
      <c r="F485" s="26"/>
      <c r="G485" s="26"/>
      <c r="H485" s="26"/>
      <c r="J485" s="26"/>
      <c r="K485" s="26"/>
      <c r="L485" s="26"/>
      <c r="R485" s="26"/>
      <c r="AO485" s="373">
        <v>202001</v>
      </c>
      <c r="AP485" s="374" t="s">
        <v>1520</v>
      </c>
      <c r="AQ485" s="374">
        <v>14597983</v>
      </c>
      <c r="BC485" s="26"/>
      <c r="BV485" s="26"/>
    </row>
    <row r="486" spans="1:74">
      <c r="A486" s="26">
        <v>201706</v>
      </c>
      <c r="B486" s="26" t="s">
        <v>1524</v>
      </c>
      <c r="C486" s="26">
        <v>2621867.27</v>
      </c>
      <c r="D486" s="26"/>
      <c r="E486" s="26"/>
      <c r="F486" s="26"/>
      <c r="G486" s="26"/>
      <c r="H486" s="26"/>
      <c r="J486" s="26"/>
      <c r="K486" s="26"/>
      <c r="L486" s="26"/>
      <c r="R486" s="26"/>
      <c r="AO486" s="373">
        <v>202001</v>
      </c>
      <c r="AP486" s="374" t="s">
        <v>1522</v>
      </c>
      <c r="AQ486" s="374">
        <v>7319468</v>
      </c>
      <c r="BC486" s="26"/>
      <c r="BV486" s="26"/>
    </row>
    <row r="487" spans="1:74">
      <c r="A487" s="26">
        <v>201707</v>
      </c>
      <c r="B487" s="26" t="s">
        <v>1524</v>
      </c>
      <c r="C487" s="26">
        <v>2821890.33</v>
      </c>
      <c r="D487" s="26"/>
      <c r="E487" s="26"/>
      <c r="F487" s="26"/>
      <c r="G487" s="26"/>
      <c r="H487" s="26"/>
      <c r="J487" s="26"/>
      <c r="K487" s="26"/>
      <c r="L487" s="26"/>
      <c r="R487" s="26"/>
      <c r="AO487" s="373">
        <v>202001</v>
      </c>
      <c r="AP487" s="374" t="s">
        <v>1523</v>
      </c>
      <c r="AQ487" s="374">
        <v>1668407</v>
      </c>
      <c r="BC487" s="26"/>
      <c r="BV487" s="26"/>
    </row>
    <row r="488" spans="1:74">
      <c r="A488" s="26">
        <v>201708</v>
      </c>
      <c r="B488" s="26" t="s">
        <v>1524</v>
      </c>
      <c r="C488" s="26">
        <v>2797915.45</v>
      </c>
      <c r="D488" s="26"/>
      <c r="E488" s="26"/>
      <c r="F488" s="26"/>
      <c r="G488" s="26"/>
      <c r="H488" s="26"/>
      <c r="J488" s="26"/>
      <c r="K488" s="26"/>
      <c r="L488" s="26"/>
      <c r="R488" s="26"/>
      <c r="AO488" s="373">
        <v>202001</v>
      </c>
      <c r="AP488" s="374" t="s">
        <v>1521</v>
      </c>
      <c r="AQ488" s="374">
        <v>343389</v>
      </c>
      <c r="BC488" s="26"/>
      <c r="BV488" s="26"/>
    </row>
    <row r="489" spans="1:74">
      <c r="A489" s="26">
        <v>201709</v>
      </c>
      <c r="B489" s="26" t="s">
        <v>1524</v>
      </c>
      <c r="C489" s="26">
        <v>2708393.52</v>
      </c>
      <c r="D489" s="26"/>
      <c r="E489" s="26"/>
      <c r="F489" s="26"/>
      <c r="G489" s="26"/>
      <c r="H489" s="26"/>
      <c r="J489" s="26"/>
      <c r="K489" s="26"/>
      <c r="L489" s="26"/>
      <c r="R489" s="26"/>
      <c r="AO489" s="373">
        <v>202001</v>
      </c>
      <c r="AP489" s="374" t="s">
        <v>1524</v>
      </c>
      <c r="AQ489" s="374">
        <v>2529641</v>
      </c>
      <c r="BC489" s="26"/>
      <c r="BV489" s="26"/>
    </row>
    <row r="490" spans="1:74">
      <c r="A490" s="26">
        <v>201710</v>
      </c>
      <c r="B490" s="26" t="s">
        <v>1524</v>
      </c>
      <c r="C490" s="26">
        <v>2618341.52</v>
      </c>
      <c r="D490" s="26"/>
      <c r="E490" s="26"/>
      <c r="F490" s="26"/>
      <c r="G490" s="26"/>
      <c r="H490" s="26"/>
      <c r="J490" s="26"/>
      <c r="K490" s="26"/>
      <c r="L490" s="26"/>
      <c r="R490" s="26"/>
      <c r="AO490" s="373">
        <v>202001</v>
      </c>
      <c r="AP490" s="374" t="s">
        <v>1525</v>
      </c>
      <c r="AQ490" s="374">
        <v>1463252</v>
      </c>
      <c r="BC490" s="26"/>
      <c r="BV490" s="26"/>
    </row>
    <row r="491" spans="1:74">
      <c r="A491" s="26">
        <v>201711</v>
      </c>
      <c r="B491" s="26" t="s">
        <v>1524</v>
      </c>
      <c r="C491" s="26">
        <v>2594249.71</v>
      </c>
      <c r="D491" s="26"/>
      <c r="E491" s="26"/>
      <c r="F491" s="26"/>
      <c r="G491" s="26"/>
      <c r="H491" s="26"/>
      <c r="J491" s="26"/>
      <c r="K491" s="26"/>
      <c r="L491" s="26"/>
      <c r="R491" s="26"/>
      <c r="AO491" s="373">
        <v>202001</v>
      </c>
      <c r="AP491" s="374" t="s">
        <v>1566</v>
      </c>
      <c r="AQ491" s="374">
        <v>134040</v>
      </c>
      <c r="BC491" s="26"/>
      <c r="BV491" s="26"/>
    </row>
    <row r="492" spans="1:74">
      <c r="A492" s="26">
        <v>201712</v>
      </c>
      <c r="B492" s="26" t="s">
        <v>1524</v>
      </c>
      <c r="C492" s="26">
        <v>2574348</v>
      </c>
      <c r="D492" s="26"/>
      <c r="E492" s="26"/>
      <c r="F492" s="26"/>
      <c r="G492" s="26"/>
      <c r="H492" s="26"/>
      <c r="J492" s="26"/>
      <c r="K492" s="26"/>
      <c r="L492" s="26"/>
      <c r="R492" s="26"/>
      <c r="AO492" s="373">
        <v>202001</v>
      </c>
      <c r="AP492" s="374" t="s">
        <v>1567</v>
      </c>
      <c r="AQ492" s="374">
        <v>1139786</v>
      </c>
      <c r="BC492" s="26"/>
      <c r="BV492" s="26"/>
    </row>
    <row r="493" spans="1:74">
      <c r="A493" s="26">
        <v>201801</v>
      </c>
      <c r="B493" s="26" t="s">
        <v>1524</v>
      </c>
      <c r="C493" s="26">
        <v>2490990.23</v>
      </c>
      <c r="D493" s="26"/>
      <c r="E493" s="26"/>
      <c r="F493" s="26"/>
      <c r="G493" s="26"/>
      <c r="H493" s="26"/>
      <c r="J493" s="26"/>
      <c r="K493" s="26"/>
      <c r="L493" s="26"/>
      <c r="R493" s="26"/>
      <c r="AO493" s="373">
        <v>202002</v>
      </c>
      <c r="AP493" s="374" t="s">
        <v>1520</v>
      </c>
      <c r="AQ493" s="374">
        <v>14812757</v>
      </c>
      <c r="BC493" s="26"/>
      <c r="BV493" s="26"/>
    </row>
    <row r="494" spans="1:74">
      <c r="A494" s="26">
        <v>201802</v>
      </c>
      <c r="B494" s="26" t="s">
        <v>1524</v>
      </c>
      <c r="C494" s="26">
        <v>2513026.25</v>
      </c>
      <c r="D494" s="26"/>
      <c r="E494" s="26"/>
      <c r="F494" s="26"/>
      <c r="G494" s="26"/>
      <c r="H494" s="26"/>
      <c r="J494" s="26"/>
      <c r="K494" s="26"/>
      <c r="L494" s="26"/>
      <c r="R494" s="26"/>
      <c r="AO494" s="373">
        <v>202002</v>
      </c>
      <c r="AP494" s="374" t="s">
        <v>1522</v>
      </c>
      <c r="AQ494" s="374">
        <v>7363190</v>
      </c>
      <c r="BC494" s="26"/>
      <c r="BV494" s="26"/>
    </row>
    <row r="495" spans="1:74">
      <c r="A495" s="26">
        <v>201803</v>
      </c>
      <c r="B495" s="26" t="s">
        <v>1524</v>
      </c>
      <c r="C495" s="26">
        <v>2537230.5</v>
      </c>
      <c r="D495" s="26"/>
      <c r="E495" s="26"/>
      <c r="F495" s="26"/>
      <c r="G495" s="26"/>
      <c r="H495" s="26"/>
      <c r="J495" s="26"/>
      <c r="K495" s="26"/>
      <c r="L495" s="26"/>
      <c r="R495" s="26"/>
      <c r="AO495" s="373">
        <v>202002</v>
      </c>
      <c r="AP495" s="374" t="s">
        <v>1523</v>
      </c>
      <c r="AQ495" s="374">
        <v>1688450</v>
      </c>
      <c r="BC495" s="26"/>
      <c r="BV495" s="26"/>
    </row>
    <row r="496" spans="1:74">
      <c r="A496" s="26">
        <v>201804</v>
      </c>
      <c r="B496" s="26" t="s">
        <v>1524</v>
      </c>
      <c r="C496" s="26">
        <v>2571245.5699999998</v>
      </c>
      <c r="D496" s="26"/>
      <c r="E496" s="26"/>
      <c r="F496" s="26"/>
      <c r="G496" s="26"/>
      <c r="H496" s="26"/>
      <c r="J496" s="26"/>
      <c r="K496" s="26"/>
      <c r="L496" s="26"/>
      <c r="R496" s="26"/>
      <c r="AO496" s="373">
        <v>202002</v>
      </c>
      <c r="AP496" s="374" t="s">
        <v>1521</v>
      </c>
      <c r="AQ496" s="374">
        <v>370062</v>
      </c>
      <c r="BC496" s="26"/>
      <c r="BV496" s="26"/>
    </row>
    <row r="497" spans="1:74">
      <c r="A497" s="26">
        <v>201805</v>
      </c>
      <c r="B497" s="26" t="s">
        <v>1524</v>
      </c>
      <c r="C497" s="26">
        <v>2651555.64</v>
      </c>
      <c r="D497" s="26"/>
      <c r="E497" s="26"/>
      <c r="F497" s="26"/>
      <c r="G497" s="26"/>
      <c r="H497" s="26"/>
      <c r="J497" s="26"/>
      <c r="K497" s="26"/>
      <c r="L497" s="26"/>
      <c r="R497" s="26"/>
      <c r="AO497" s="373">
        <v>202002</v>
      </c>
      <c r="AP497" s="374" t="s">
        <v>1524</v>
      </c>
      <c r="AQ497" s="374">
        <v>2589489</v>
      </c>
      <c r="BC497" s="26"/>
      <c r="BV497" s="26"/>
    </row>
    <row r="498" spans="1:74">
      <c r="A498" s="26">
        <v>201806</v>
      </c>
      <c r="B498" s="26" t="s">
        <v>1524</v>
      </c>
      <c r="C498" s="26">
        <v>2774310.52</v>
      </c>
      <c r="D498" s="26"/>
      <c r="E498" s="26"/>
      <c r="F498" s="26"/>
      <c r="G498" s="26"/>
      <c r="H498" s="26"/>
      <c r="J498" s="26"/>
      <c r="K498" s="26"/>
      <c r="L498" s="26"/>
      <c r="R498" s="26"/>
      <c r="AO498" s="373">
        <v>202002</v>
      </c>
      <c r="AP498" s="374" t="s">
        <v>1525</v>
      </c>
      <c r="AQ498" s="374">
        <v>1512936</v>
      </c>
      <c r="BC498" s="26"/>
      <c r="BV498" s="26"/>
    </row>
    <row r="499" spans="1:74">
      <c r="A499" s="26">
        <v>201807</v>
      </c>
      <c r="B499" s="26" t="s">
        <v>1524</v>
      </c>
      <c r="C499" s="26">
        <v>2958080.5</v>
      </c>
      <c r="D499" s="26"/>
      <c r="E499" s="26"/>
      <c r="F499" s="26"/>
      <c r="G499" s="26"/>
      <c r="H499" s="26"/>
      <c r="J499" s="26"/>
      <c r="K499" s="26"/>
      <c r="L499" s="26"/>
      <c r="R499" s="26"/>
      <c r="AO499" s="373">
        <v>202002</v>
      </c>
      <c r="AP499" s="374" t="s">
        <v>1566</v>
      </c>
      <c r="AQ499" s="374">
        <v>133883</v>
      </c>
      <c r="BC499" s="26"/>
      <c r="BV499" s="26"/>
    </row>
    <row r="500" spans="1:74">
      <c r="A500" s="26">
        <v>201808</v>
      </c>
      <c r="B500" s="26" t="s">
        <v>1524</v>
      </c>
      <c r="C500" s="26">
        <v>2914612.77</v>
      </c>
      <c r="D500" s="26"/>
      <c r="E500" s="26"/>
      <c r="F500" s="26"/>
      <c r="G500" s="26"/>
      <c r="H500" s="26"/>
      <c r="J500" s="26"/>
      <c r="K500" s="26"/>
      <c r="L500" s="26"/>
      <c r="R500" s="26"/>
      <c r="AO500" s="373">
        <v>202002</v>
      </c>
      <c r="AP500" s="374" t="s">
        <v>1567</v>
      </c>
      <c r="AQ500" s="374">
        <v>1154747</v>
      </c>
      <c r="BC500" s="26"/>
      <c r="BV500" s="26"/>
    </row>
    <row r="501" spans="1:74">
      <c r="A501" s="26">
        <v>201809</v>
      </c>
      <c r="B501" s="26" t="s">
        <v>1524</v>
      </c>
      <c r="C501" s="26">
        <v>2782783.9</v>
      </c>
      <c r="D501" s="26"/>
      <c r="E501" s="26"/>
      <c r="F501" s="26"/>
      <c r="G501" s="26"/>
      <c r="H501" s="26"/>
      <c r="J501" s="26"/>
      <c r="K501" s="26"/>
      <c r="L501" s="26"/>
      <c r="R501" s="26"/>
      <c r="AO501" s="373">
        <v>202003</v>
      </c>
      <c r="AP501" s="374" t="s">
        <v>1520</v>
      </c>
      <c r="AQ501" s="374">
        <v>14029069</v>
      </c>
      <c r="BC501" s="26"/>
      <c r="BV501" s="26"/>
    </row>
    <row r="502" spans="1:74">
      <c r="A502" s="26">
        <v>201810</v>
      </c>
      <c r="B502" s="26" t="s">
        <v>1524</v>
      </c>
      <c r="C502" s="26">
        <v>2677161</v>
      </c>
      <c r="D502" s="26"/>
      <c r="E502" s="26"/>
      <c r="F502" s="26"/>
      <c r="G502" s="26"/>
      <c r="H502" s="26"/>
      <c r="J502" s="26"/>
      <c r="K502" s="26"/>
      <c r="L502" s="26"/>
      <c r="R502" s="26"/>
      <c r="AO502" s="373">
        <v>202003</v>
      </c>
      <c r="AP502" s="374" t="s">
        <v>1522</v>
      </c>
      <c r="AQ502" s="374">
        <v>7304125</v>
      </c>
      <c r="BC502" s="26"/>
      <c r="BV502" s="26"/>
    </row>
    <row r="503" spans="1:74">
      <c r="A503" s="26">
        <v>201811</v>
      </c>
      <c r="B503" s="26" t="s">
        <v>1524</v>
      </c>
      <c r="C503" s="26">
        <v>2631111.52</v>
      </c>
      <c r="D503" s="26"/>
      <c r="E503" s="26"/>
      <c r="F503" s="26"/>
      <c r="G503" s="26"/>
      <c r="H503" s="26"/>
      <c r="J503" s="26"/>
      <c r="K503" s="26"/>
      <c r="L503" s="26"/>
      <c r="R503" s="26"/>
      <c r="AO503" s="373">
        <v>202003</v>
      </c>
      <c r="AP503" s="374" t="s">
        <v>1523</v>
      </c>
      <c r="AQ503" s="374">
        <v>1641939</v>
      </c>
      <c r="BC503" s="26"/>
      <c r="BV503" s="26"/>
    </row>
    <row r="504" spans="1:74">
      <c r="A504" s="26">
        <v>201812</v>
      </c>
      <c r="B504" s="26" t="s">
        <v>1524</v>
      </c>
      <c r="C504" s="26">
        <v>2618178.59</v>
      </c>
      <c r="D504" s="26"/>
      <c r="E504" s="26"/>
      <c r="F504" s="26"/>
      <c r="G504" s="26"/>
      <c r="H504" s="26"/>
      <c r="J504" s="26"/>
      <c r="K504" s="26"/>
      <c r="L504" s="26"/>
      <c r="R504" s="26"/>
      <c r="AO504" s="373">
        <v>202003</v>
      </c>
      <c r="AP504" s="374" t="s">
        <v>1521</v>
      </c>
      <c r="AQ504" s="374">
        <v>336817</v>
      </c>
      <c r="BC504" s="26"/>
      <c r="BV504" s="26"/>
    </row>
    <row r="505" spans="1:74">
      <c r="A505" s="26">
        <v>201901</v>
      </c>
      <c r="B505" s="26" t="s">
        <v>1524</v>
      </c>
      <c r="C505" s="26">
        <v>2530463.14</v>
      </c>
      <c r="D505" s="26"/>
      <c r="E505" s="26"/>
      <c r="F505" s="26"/>
      <c r="G505" s="26"/>
      <c r="H505" s="26"/>
      <c r="J505" s="26"/>
      <c r="K505" s="26"/>
      <c r="L505" s="26"/>
      <c r="R505" s="26"/>
      <c r="AO505" s="373">
        <v>202003</v>
      </c>
      <c r="AP505" s="374" t="s">
        <v>1524</v>
      </c>
      <c r="AQ505" s="374">
        <v>2265491</v>
      </c>
      <c r="BC505" s="26"/>
      <c r="BV505" s="26"/>
    </row>
    <row r="506" spans="1:74">
      <c r="A506" s="26">
        <v>201902</v>
      </c>
      <c r="B506" s="26" t="s">
        <v>1524</v>
      </c>
      <c r="C506" s="26">
        <v>2560424.7999999998</v>
      </c>
      <c r="D506" s="26"/>
      <c r="E506" s="26"/>
      <c r="F506" s="26"/>
      <c r="G506" s="26"/>
      <c r="H506" s="26"/>
      <c r="J506" s="26"/>
      <c r="K506" s="26"/>
      <c r="L506" s="26"/>
      <c r="R506" s="26"/>
      <c r="AO506" s="373">
        <v>202003</v>
      </c>
      <c r="AP506" s="374" t="s">
        <v>1525</v>
      </c>
      <c r="AQ506" s="374">
        <v>1244680</v>
      </c>
      <c r="BC506" s="26"/>
      <c r="BV506" s="26"/>
    </row>
    <row r="507" spans="1:74">
      <c r="A507" s="26">
        <v>201903</v>
      </c>
      <c r="B507" s="26" t="s">
        <v>1524</v>
      </c>
      <c r="C507" s="26">
        <v>2610351.67</v>
      </c>
      <c r="D507" s="26"/>
      <c r="E507" s="26"/>
      <c r="F507" s="26"/>
      <c r="G507" s="26"/>
      <c r="H507" s="26"/>
      <c r="J507" s="26"/>
      <c r="K507" s="26"/>
      <c r="L507" s="26"/>
      <c r="R507" s="26"/>
      <c r="AO507" s="373">
        <v>202003</v>
      </c>
      <c r="AP507" s="374" t="s">
        <v>1566</v>
      </c>
      <c r="AQ507" s="374">
        <v>121025</v>
      </c>
      <c r="BC507" s="26"/>
      <c r="BV507" s="26"/>
    </row>
    <row r="508" spans="1:74">
      <c r="A508" s="26">
        <v>201904</v>
      </c>
      <c r="B508" s="26" t="s">
        <v>1524</v>
      </c>
      <c r="C508" s="26">
        <v>2665293.35</v>
      </c>
      <c r="D508" s="26"/>
      <c r="E508" s="26"/>
      <c r="F508" s="26"/>
      <c r="G508" s="26"/>
      <c r="H508" s="26"/>
      <c r="J508" s="26"/>
      <c r="K508" s="26"/>
      <c r="L508" s="26"/>
      <c r="R508" s="26"/>
      <c r="AO508" s="373">
        <v>202003</v>
      </c>
      <c r="AP508" s="374" t="s">
        <v>1567</v>
      </c>
      <c r="AQ508" s="374">
        <v>1114992</v>
      </c>
      <c r="BC508" s="26"/>
      <c r="BV508" s="26"/>
    </row>
    <row r="509" spans="1:74">
      <c r="A509" s="26">
        <v>201905</v>
      </c>
      <c r="B509" s="26" t="s">
        <v>1524</v>
      </c>
      <c r="C509" s="26">
        <v>2747572.32</v>
      </c>
      <c r="D509" s="26"/>
      <c r="E509" s="26"/>
      <c r="F509" s="26"/>
      <c r="G509" s="26"/>
      <c r="H509" s="26"/>
      <c r="J509" s="26"/>
      <c r="K509" s="26"/>
      <c r="L509" s="26"/>
      <c r="R509" s="26"/>
      <c r="AO509" s="373">
        <v>202004</v>
      </c>
      <c r="AP509" s="374" t="s">
        <v>1520</v>
      </c>
      <c r="AQ509" s="374">
        <v>13980803</v>
      </c>
      <c r="BC509" s="26"/>
      <c r="BV509" s="26"/>
    </row>
    <row r="510" spans="1:74">
      <c r="A510" s="26">
        <v>201906</v>
      </c>
      <c r="B510" s="26" t="s">
        <v>1524</v>
      </c>
      <c r="C510" s="26">
        <v>2877627.4</v>
      </c>
      <c r="D510" s="26"/>
      <c r="E510" s="26"/>
      <c r="F510" s="26"/>
      <c r="G510" s="26"/>
      <c r="H510" s="26"/>
      <c r="J510" s="26"/>
      <c r="K510" s="26"/>
      <c r="L510" s="26"/>
      <c r="R510" s="26"/>
      <c r="AO510" s="373">
        <v>202004</v>
      </c>
      <c r="AP510" s="374" t="s">
        <v>1522</v>
      </c>
      <c r="AQ510" s="374">
        <v>7279583</v>
      </c>
      <c r="BC510" s="26"/>
      <c r="BV510" s="26"/>
    </row>
    <row r="511" spans="1:74">
      <c r="A511" s="26">
        <v>201907</v>
      </c>
      <c r="B511" s="26" t="s">
        <v>1524</v>
      </c>
      <c r="C511" s="26">
        <v>3066569.87</v>
      </c>
      <c r="D511" s="26"/>
      <c r="E511" s="26"/>
      <c r="F511" s="26"/>
      <c r="G511" s="26"/>
      <c r="H511" s="26"/>
      <c r="J511" s="26"/>
      <c r="K511" s="26"/>
      <c r="L511" s="26"/>
      <c r="R511" s="26"/>
      <c r="AO511" s="373">
        <v>202004</v>
      </c>
      <c r="AP511" s="374" t="s">
        <v>1523</v>
      </c>
      <c r="AQ511" s="374">
        <v>1645637</v>
      </c>
      <c r="BC511" s="26"/>
      <c r="BV511" s="26"/>
    </row>
    <row r="512" spans="1:74">
      <c r="A512" s="26">
        <v>201908</v>
      </c>
      <c r="B512" s="26" t="s">
        <v>1524</v>
      </c>
      <c r="C512" s="26">
        <v>3029313.14</v>
      </c>
      <c r="D512" s="26"/>
      <c r="E512" s="26"/>
      <c r="F512" s="26"/>
      <c r="G512" s="26"/>
      <c r="H512" s="26"/>
      <c r="J512" s="26"/>
      <c r="K512" s="26"/>
      <c r="L512" s="26"/>
      <c r="R512" s="26"/>
      <c r="AO512" s="373">
        <v>202004</v>
      </c>
      <c r="AP512" s="374" t="s">
        <v>1521</v>
      </c>
      <c r="AQ512" s="374">
        <v>378779</v>
      </c>
      <c r="BC512" s="26"/>
      <c r="BV512" s="26"/>
    </row>
    <row r="513" spans="1:74">
      <c r="A513" s="26">
        <v>201909</v>
      </c>
      <c r="B513" s="26" t="s">
        <v>1524</v>
      </c>
      <c r="C513" s="26">
        <v>2888310.24</v>
      </c>
      <c r="D513" s="26"/>
      <c r="E513" s="26"/>
      <c r="F513" s="26"/>
      <c r="G513" s="26"/>
      <c r="H513" s="26"/>
      <c r="J513" s="26"/>
      <c r="K513" s="26"/>
      <c r="L513" s="26"/>
      <c r="R513" s="26"/>
      <c r="AO513" s="373">
        <v>202004</v>
      </c>
      <c r="AP513" s="374" t="s">
        <v>1524</v>
      </c>
      <c r="AQ513" s="374">
        <v>2257742</v>
      </c>
      <c r="BC513" s="26"/>
      <c r="BV513" s="26"/>
    </row>
    <row r="514" spans="1:74">
      <c r="A514" s="26">
        <v>201910</v>
      </c>
      <c r="B514" s="26" t="s">
        <v>1524</v>
      </c>
      <c r="C514" s="26">
        <v>2755832.22</v>
      </c>
      <c r="D514" s="26"/>
      <c r="E514" s="26"/>
      <c r="F514" s="26"/>
      <c r="G514" s="26"/>
      <c r="H514" s="26"/>
      <c r="J514" s="26"/>
      <c r="K514" s="26"/>
      <c r="L514" s="26"/>
      <c r="R514" s="26"/>
      <c r="AO514" s="373">
        <v>202004</v>
      </c>
      <c r="AP514" s="374" t="s">
        <v>1525</v>
      </c>
      <c r="AQ514" s="374">
        <v>1197388</v>
      </c>
      <c r="BC514" s="26"/>
      <c r="BV514" s="26"/>
    </row>
    <row r="515" spans="1:74">
      <c r="A515" s="26">
        <v>201911</v>
      </c>
      <c r="B515" s="26" t="s">
        <v>1524</v>
      </c>
      <c r="C515" s="26">
        <v>2706614.65</v>
      </c>
      <c r="D515" s="26"/>
      <c r="E515" s="26"/>
      <c r="F515" s="26"/>
      <c r="G515" s="26"/>
      <c r="H515" s="26"/>
      <c r="J515" s="26"/>
      <c r="K515" s="26"/>
      <c r="L515" s="26"/>
      <c r="R515" s="26"/>
      <c r="AO515" s="373">
        <v>202004</v>
      </c>
      <c r="AP515" s="374" t="s">
        <v>1566</v>
      </c>
      <c r="AQ515" s="374">
        <v>116986</v>
      </c>
      <c r="BC515" s="26"/>
      <c r="BV515" s="26"/>
    </row>
    <row r="516" spans="1:74">
      <c r="A516" s="26">
        <v>201912</v>
      </c>
      <c r="B516" s="26" t="s">
        <v>1524</v>
      </c>
      <c r="C516" s="26">
        <v>2675205.89</v>
      </c>
      <c r="D516" s="26"/>
      <c r="E516" s="26"/>
      <c r="F516" s="26"/>
      <c r="G516" s="26"/>
      <c r="H516" s="26"/>
      <c r="J516" s="26"/>
      <c r="K516" s="26"/>
      <c r="L516" s="26"/>
      <c r="R516" s="26"/>
      <c r="AO516" s="373">
        <v>202004</v>
      </c>
      <c r="AP516" s="374" t="s">
        <v>1567</v>
      </c>
      <c r="AQ516" s="374">
        <v>1104688</v>
      </c>
      <c r="BC516" s="26"/>
      <c r="BV516" s="26"/>
    </row>
    <row r="517" spans="1:74">
      <c r="A517" s="26">
        <v>202001</v>
      </c>
      <c r="B517" s="26" t="s">
        <v>1524</v>
      </c>
      <c r="C517" s="26">
        <v>2569651.0499999998</v>
      </c>
      <c r="D517" s="26"/>
      <c r="E517" s="26"/>
      <c r="F517" s="26"/>
      <c r="G517" s="26"/>
      <c r="H517" s="26"/>
      <c r="J517" s="26"/>
      <c r="K517" s="26"/>
      <c r="L517" s="26"/>
      <c r="R517" s="26"/>
      <c r="AO517" s="373">
        <v>202005</v>
      </c>
      <c r="AP517" s="374" t="s">
        <v>1520</v>
      </c>
      <c r="AQ517" s="374">
        <v>14131474</v>
      </c>
      <c r="BC517" s="26"/>
      <c r="BV517" s="26"/>
    </row>
    <row r="518" spans="1:74">
      <c r="A518" s="26">
        <v>202002</v>
      </c>
      <c r="B518" s="26" t="s">
        <v>1524</v>
      </c>
      <c r="C518" s="26">
        <v>2590933.15</v>
      </c>
      <c r="D518" s="26"/>
      <c r="E518" s="26"/>
      <c r="F518" s="26"/>
      <c r="G518" s="26"/>
      <c r="H518" s="26"/>
      <c r="J518" s="26"/>
      <c r="K518" s="26"/>
      <c r="L518" s="26"/>
      <c r="R518" s="26"/>
      <c r="AO518" s="373">
        <v>202005</v>
      </c>
      <c r="AP518" s="374" t="s">
        <v>1522</v>
      </c>
      <c r="AQ518" s="374">
        <v>7296340</v>
      </c>
      <c r="BC518" s="26"/>
      <c r="BV518" s="26"/>
    </row>
    <row r="519" spans="1:74">
      <c r="A519" s="26">
        <v>202003</v>
      </c>
      <c r="B519" s="26" t="s">
        <v>1524</v>
      </c>
      <c r="C519" s="26">
        <v>2482836.23</v>
      </c>
      <c r="D519" s="26"/>
      <c r="E519" s="26"/>
      <c r="F519" s="26"/>
      <c r="G519" s="26"/>
      <c r="H519" s="26"/>
      <c r="J519" s="26"/>
      <c r="K519" s="26"/>
      <c r="L519" s="26"/>
      <c r="R519" s="26"/>
      <c r="AO519" s="373">
        <v>202005</v>
      </c>
      <c r="AP519" s="374" t="s">
        <v>1523</v>
      </c>
      <c r="AQ519" s="374">
        <v>1651870</v>
      </c>
      <c r="BC519" s="26"/>
      <c r="BV519" s="26"/>
    </row>
    <row r="520" spans="1:74">
      <c r="A520" s="26">
        <v>202004</v>
      </c>
      <c r="B520" s="26" t="s">
        <v>1524</v>
      </c>
      <c r="C520" s="26">
        <v>2272490.35</v>
      </c>
      <c r="D520" s="26"/>
      <c r="E520" s="26"/>
      <c r="F520" s="26"/>
      <c r="G520" s="26"/>
      <c r="H520" s="26"/>
      <c r="J520" s="26"/>
      <c r="K520" s="26"/>
      <c r="L520" s="26"/>
      <c r="R520" s="26"/>
      <c r="AO520" s="373">
        <v>202005</v>
      </c>
      <c r="AP520" s="374" t="s">
        <v>1521</v>
      </c>
      <c r="AQ520" s="374">
        <v>397742</v>
      </c>
      <c r="BC520" s="26"/>
      <c r="BV520" s="26"/>
    </row>
    <row r="521" spans="1:74">
      <c r="A521" s="26">
        <v>202005</v>
      </c>
      <c r="B521" s="26" t="s">
        <v>1524</v>
      </c>
      <c r="C521" s="26">
        <v>2315573.85</v>
      </c>
      <c r="D521" s="26"/>
      <c r="E521" s="26"/>
      <c r="F521" s="26"/>
      <c r="G521" s="26"/>
      <c r="H521" s="26"/>
      <c r="J521" s="26"/>
      <c r="K521" s="26"/>
      <c r="L521" s="26"/>
      <c r="R521" s="26"/>
      <c r="AO521" s="373">
        <v>202005</v>
      </c>
      <c r="AP521" s="374" t="s">
        <v>1524</v>
      </c>
      <c r="AQ521" s="374">
        <v>2331147</v>
      </c>
      <c r="BC521" s="26"/>
      <c r="BV521" s="26"/>
    </row>
    <row r="522" spans="1:74">
      <c r="A522" s="26">
        <v>202006</v>
      </c>
      <c r="B522" s="26" t="s">
        <v>1524</v>
      </c>
      <c r="C522" s="26">
        <v>2415060.5</v>
      </c>
      <c r="D522" s="26"/>
      <c r="E522" s="26"/>
      <c r="F522" s="26"/>
      <c r="G522" s="26"/>
      <c r="H522" s="26"/>
      <c r="J522" s="26"/>
      <c r="K522" s="26"/>
      <c r="L522" s="26"/>
      <c r="R522" s="26"/>
      <c r="AO522" s="373">
        <v>202005</v>
      </c>
      <c r="AP522" s="374" t="s">
        <v>1525</v>
      </c>
      <c r="AQ522" s="374">
        <v>1231238</v>
      </c>
      <c r="BC522" s="26"/>
      <c r="BV522" s="26"/>
    </row>
    <row r="523" spans="1:74">
      <c r="A523" s="26">
        <v>202007</v>
      </c>
      <c r="B523" s="26" t="s">
        <v>1524</v>
      </c>
      <c r="C523" s="26">
        <v>2629392.7000000002</v>
      </c>
      <c r="D523" s="26"/>
      <c r="E523" s="26"/>
      <c r="F523" s="26"/>
      <c r="G523" s="26"/>
      <c r="H523" s="26"/>
      <c r="J523" s="26"/>
      <c r="K523" s="26"/>
      <c r="L523" s="26"/>
      <c r="R523" s="26"/>
      <c r="AO523" s="373">
        <v>202005</v>
      </c>
      <c r="AP523" s="374" t="s">
        <v>1566</v>
      </c>
      <c r="AQ523" s="374">
        <v>115138</v>
      </c>
      <c r="BC523" s="26"/>
      <c r="BV523" s="26"/>
    </row>
    <row r="524" spans="1:74">
      <c r="A524" s="26">
        <v>202008</v>
      </c>
      <c r="B524" s="26" t="s">
        <v>1524</v>
      </c>
      <c r="C524" s="26">
        <v>2677431.4300000002</v>
      </c>
      <c r="D524" s="26"/>
      <c r="E524" s="26"/>
      <c r="F524" s="26"/>
      <c r="G524" s="26"/>
      <c r="H524" s="26"/>
      <c r="J524" s="26"/>
      <c r="K524" s="26"/>
      <c r="L524" s="26"/>
      <c r="R524" s="26"/>
      <c r="AO524" s="373">
        <v>202005</v>
      </c>
      <c r="AP524" s="374" t="s">
        <v>1567</v>
      </c>
      <c r="AQ524" s="374">
        <v>1107999</v>
      </c>
      <c r="BC524" s="26"/>
      <c r="BV524" s="26"/>
    </row>
    <row r="525" spans="1:74">
      <c r="A525" s="26">
        <v>202009</v>
      </c>
      <c r="B525" s="26" t="s">
        <v>1524</v>
      </c>
      <c r="C525" s="26">
        <v>2629059.3199999998</v>
      </c>
      <c r="D525" s="26"/>
      <c r="E525" s="26"/>
      <c r="F525" s="26"/>
      <c r="G525" s="26"/>
      <c r="H525" s="26"/>
      <c r="J525" s="26"/>
      <c r="K525" s="26"/>
      <c r="L525" s="26"/>
      <c r="R525" s="26"/>
      <c r="AO525" s="373">
        <v>202006</v>
      </c>
      <c r="AP525" s="374" t="s">
        <v>1520</v>
      </c>
      <c r="AQ525" s="374">
        <v>14088354</v>
      </c>
      <c r="BC525" s="26"/>
      <c r="BV525" s="26"/>
    </row>
    <row r="526" spans="1:74">
      <c r="A526" s="26">
        <v>202010</v>
      </c>
      <c r="B526" s="26" t="s">
        <v>1524</v>
      </c>
      <c r="C526" s="26">
        <v>2612791.67</v>
      </c>
      <c r="D526" s="26"/>
      <c r="E526" s="26"/>
      <c r="F526" s="26"/>
      <c r="G526" s="26"/>
      <c r="H526" s="26"/>
      <c r="J526" s="26"/>
      <c r="K526" s="26"/>
      <c r="L526" s="26"/>
      <c r="R526" s="26"/>
      <c r="AO526" s="373">
        <v>202006</v>
      </c>
      <c r="AP526" s="374" t="s">
        <v>1522</v>
      </c>
      <c r="AQ526" s="374">
        <v>7300101</v>
      </c>
      <c r="BC526" s="26"/>
      <c r="BV526" s="26"/>
    </row>
    <row r="527" spans="1:74">
      <c r="A527" s="26">
        <v>202011</v>
      </c>
      <c r="B527" s="26" t="s">
        <v>1524</v>
      </c>
      <c r="C527" s="26">
        <v>2629237.52</v>
      </c>
      <c r="D527" s="26"/>
      <c r="E527" s="26"/>
      <c r="F527" s="26"/>
      <c r="G527" s="26"/>
      <c r="H527" s="26"/>
      <c r="J527" s="26"/>
      <c r="K527" s="26"/>
      <c r="L527" s="26"/>
      <c r="R527" s="26"/>
      <c r="AO527" s="373">
        <v>202006</v>
      </c>
      <c r="AP527" s="374" t="s">
        <v>1523</v>
      </c>
      <c r="AQ527" s="374">
        <v>1639069</v>
      </c>
      <c r="BC527" s="26"/>
      <c r="BV527" s="26"/>
    </row>
    <row r="528" spans="1:74">
      <c r="A528" s="26">
        <v>202012</v>
      </c>
      <c r="B528" s="26" t="s">
        <v>1524</v>
      </c>
      <c r="C528" s="26">
        <v>2616142.37</v>
      </c>
      <c r="D528" s="26"/>
      <c r="E528" s="26"/>
      <c r="F528" s="26"/>
      <c r="G528" s="26"/>
      <c r="H528" s="26"/>
      <c r="J528" s="26"/>
      <c r="K528" s="26"/>
      <c r="L528" s="26"/>
      <c r="R528" s="26"/>
      <c r="AO528" s="373">
        <v>202006</v>
      </c>
      <c r="AP528" s="374" t="s">
        <v>1521</v>
      </c>
      <c r="AQ528" s="374">
        <v>284070</v>
      </c>
      <c r="BC528" s="26"/>
      <c r="BV528" s="26"/>
    </row>
    <row r="529" spans="1:74">
      <c r="A529" s="26">
        <v>202101</v>
      </c>
      <c r="B529" s="26" t="s">
        <v>1524</v>
      </c>
      <c r="C529" s="26">
        <v>2516733.79</v>
      </c>
      <c r="D529" s="26"/>
      <c r="E529" s="26"/>
      <c r="F529" s="26"/>
      <c r="G529" s="26"/>
      <c r="H529" s="26"/>
      <c r="J529" s="26"/>
      <c r="K529" s="26"/>
      <c r="L529" s="26"/>
      <c r="R529" s="26"/>
      <c r="AO529" s="373">
        <v>202006</v>
      </c>
      <c r="AP529" s="374" t="s">
        <v>1524</v>
      </c>
      <c r="AQ529" s="374">
        <v>2444177</v>
      </c>
      <c r="BC529" s="26"/>
      <c r="BV529" s="26"/>
    </row>
    <row r="530" spans="1:74">
      <c r="A530" s="26">
        <v>202102</v>
      </c>
      <c r="B530" s="26" t="s">
        <v>1524</v>
      </c>
      <c r="C530" s="26">
        <v>2529765.15</v>
      </c>
      <c r="D530" s="26"/>
      <c r="E530" s="26"/>
      <c r="F530" s="26"/>
      <c r="G530" s="26"/>
      <c r="H530" s="26"/>
      <c r="J530" s="26"/>
      <c r="K530" s="26"/>
      <c r="L530" s="26"/>
      <c r="R530" s="26"/>
      <c r="AO530" s="373">
        <v>202006</v>
      </c>
      <c r="AP530" s="374" t="s">
        <v>1525</v>
      </c>
      <c r="AQ530" s="374">
        <v>1216115</v>
      </c>
      <c r="BC530" s="26"/>
      <c r="BV530" s="26"/>
    </row>
    <row r="531" spans="1:74">
      <c r="A531" s="26">
        <v>202103</v>
      </c>
      <c r="B531" s="26" t="s">
        <v>1524</v>
      </c>
      <c r="C531" s="26">
        <v>2498499.4300000002</v>
      </c>
      <c r="D531" s="26"/>
      <c r="E531" s="26"/>
      <c r="F531" s="26"/>
      <c r="G531" s="26"/>
      <c r="H531" s="26"/>
      <c r="J531" s="26"/>
      <c r="K531" s="26"/>
      <c r="L531" s="26"/>
      <c r="R531" s="26"/>
      <c r="AO531" s="373">
        <v>202006</v>
      </c>
      <c r="AP531" s="374" t="s">
        <v>1566</v>
      </c>
      <c r="AQ531" s="374">
        <v>108554</v>
      </c>
      <c r="BC531" s="26"/>
      <c r="BV531" s="26"/>
    </row>
    <row r="532" spans="1:74">
      <c r="A532" s="26">
        <v>202104</v>
      </c>
      <c r="B532" s="26" t="s">
        <v>1524</v>
      </c>
      <c r="C532" s="26">
        <v>2497293.35</v>
      </c>
      <c r="D532" s="26"/>
      <c r="E532" s="26"/>
      <c r="F532" s="26"/>
      <c r="G532" s="26"/>
      <c r="H532" s="26"/>
      <c r="J532" s="26"/>
      <c r="K532" s="26"/>
      <c r="L532" s="26"/>
      <c r="R532" s="26"/>
      <c r="AO532" s="373">
        <v>202006</v>
      </c>
      <c r="AP532" s="374" t="s">
        <v>1567</v>
      </c>
      <c r="AQ532" s="374">
        <v>1096268</v>
      </c>
      <c r="BC532" s="26"/>
      <c r="BV532" s="26"/>
    </row>
    <row r="533" spans="1:74">
      <c r="A533" s="26">
        <v>202105</v>
      </c>
      <c r="B533" s="26" t="s">
        <v>1524</v>
      </c>
      <c r="C533" s="26">
        <v>2554941.52</v>
      </c>
      <c r="D533" s="26"/>
      <c r="E533" s="26"/>
      <c r="F533" s="26"/>
      <c r="G533" s="26"/>
      <c r="H533" s="26"/>
      <c r="J533" s="26"/>
      <c r="K533" s="26"/>
      <c r="L533" s="26"/>
      <c r="R533" s="26"/>
      <c r="AO533" s="373">
        <v>202007</v>
      </c>
      <c r="AP533" s="374" t="s">
        <v>1520</v>
      </c>
      <c r="AQ533" s="374">
        <v>14304027</v>
      </c>
      <c r="BC533" s="26"/>
      <c r="BV533" s="26"/>
    </row>
    <row r="534" spans="1:74">
      <c r="A534" s="26">
        <v>202106</v>
      </c>
      <c r="B534" s="26" t="s">
        <v>1524</v>
      </c>
      <c r="C534" s="26">
        <v>2690680.86</v>
      </c>
      <c r="D534" s="26"/>
      <c r="E534" s="26"/>
      <c r="F534" s="26"/>
      <c r="G534" s="26"/>
      <c r="H534" s="26"/>
      <c r="J534" s="26"/>
      <c r="K534" s="26"/>
      <c r="L534" s="26"/>
      <c r="R534" s="26"/>
      <c r="AO534" s="373">
        <v>202007</v>
      </c>
      <c r="AP534" s="374" t="s">
        <v>1522</v>
      </c>
      <c r="AQ534" s="374">
        <v>7316672</v>
      </c>
      <c r="BC534" s="26"/>
      <c r="BV534" s="26"/>
    </row>
    <row r="535" spans="1:74">
      <c r="A535" s="26">
        <v>202107</v>
      </c>
      <c r="B535" s="26" t="s">
        <v>1524</v>
      </c>
      <c r="C535" s="26">
        <v>2900755.09</v>
      </c>
      <c r="D535" s="26"/>
      <c r="E535" s="26"/>
      <c r="F535" s="26"/>
      <c r="G535" s="26"/>
      <c r="H535" s="26"/>
      <c r="J535" s="26"/>
      <c r="K535" s="26"/>
      <c r="L535" s="26"/>
      <c r="R535" s="26"/>
      <c r="AO535" s="373">
        <v>202007</v>
      </c>
      <c r="AP535" s="374" t="s">
        <v>1523</v>
      </c>
      <c r="AQ535" s="374">
        <v>1625206</v>
      </c>
      <c r="BC535" s="26"/>
      <c r="BV535" s="26"/>
    </row>
    <row r="536" spans="1:74">
      <c r="A536" s="26">
        <v>202108</v>
      </c>
      <c r="B536" s="26" t="s">
        <v>1524</v>
      </c>
      <c r="C536" s="26">
        <v>2910523.64</v>
      </c>
      <c r="D536" s="26"/>
      <c r="E536" s="26"/>
      <c r="F536" s="26"/>
      <c r="G536" s="26"/>
      <c r="H536" s="26"/>
      <c r="J536" s="26"/>
      <c r="K536" s="26"/>
      <c r="L536" s="26"/>
      <c r="R536" s="26"/>
      <c r="AO536" s="373">
        <v>202007</v>
      </c>
      <c r="AP536" s="374" t="s">
        <v>1521</v>
      </c>
      <c r="AQ536" s="374">
        <v>264809</v>
      </c>
      <c r="BC536" s="26"/>
      <c r="BV536" s="26"/>
    </row>
    <row r="537" spans="1:74">
      <c r="A537" s="26">
        <v>202109</v>
      </c>
      <c r="B537" s="26" t="s">
        <v>1524</v>
      </c>
      <c r="C537" s="26">
        <v>2808261.23</v>
      </c>
      <c r="D537" s="26"/>
      <c r="E537" s="26"/>
      <c r="F537" s="26"/>
      <c r="G537" s="26"/>
      <c r="H537" s="26"/>
      <c r="J537" s="26"/>
      <c r="K537" s="26"/>
      <c r="L537" s="26"/>
      <c r="R537" s="26"/>
      <c r="AO537" s="373">
        <v>202007</v>
      </c>
      <c r="AP537" s="374" t="s">
        <v>1524</v>
      </c>
      <c r="AQ537" s="374">
        <v>2624122</v>
      </c>
      <c r="BC537" s="26"/>
      <c r="BV537" s="26"/>
    </row>
    <row r="538" spans="1:74">
      <c r="A538" s="26">
        <v>202110</v>
      </c>
      <c r="B538" s="26" t="s">
        <v>1524</v>
      </c>
      <c r="C538" s="26">
        <v>2738773.3</v>
      </c>
      <c r="D538" s="26"/>
      <c r="E538" s="26"/>
      <c r="F538" s="26"/>
      <c r="G538" s="26"/>
      <c r="H538" s="26"/>
      <c r="J538" s="26"/>
      <c r="K538" s="26"/>
      <c r="L538" s="26"/>
      <c r="R538" s="26"/>
      <c r="AO538" s="373">
        <v>202007</v>
      </c>
      <c r="AP538" s="374" t="s">
        <v>1525</v>
      </c>
      <c r="AQ538" s="374">
        <v>1278173</v>
      </c>
      <c r="BC538" s="26"/>
      <c r="BV538" s="26"/>
    </row>
    <row r="539" spans="1:74">
      <c r="A539" s="26">
        <v>202111</v>
      </c>
      <c r="B539" s="26" t="s">
        <v>1524</v>
      </c>
      <c r="C539" s="26">
        <v>2687555.86</v>
      </c>
      <c r="D539" s="26"/>
      <c r="E539" s="26"/>
      <c r="F539" s="26"/>
      <c r="G539" s="26"/>
      <c r="H539" s="26"/>
      <c r="J539" s="26"/>
      <c r="K539" s="26"/>
      <c r="L539" s="26"/>
      <c r="R539" s="26"/>
      <c r="AO539" s="373">
        <v>202007</v>
      </c>
      <c r="AP539" s="374" t="s">
        <v>1566</v>
      </c>
      <c r="AQ539" s="374">
        <v>106691</v>
      </c>
      <c r="BC539" s="26"/>
      <c r="BV539" s="26"/>
    </row>
    <row r="540" spans="1:74">
      <c r="A540" s="26">
        <v>202112</v>
      </c>
      <c r="B540" s="26" t="s">
        <v>1524</v>
      </c>
      <c r="C540" s="26">
        <v>2661250.2599999998</v>
      </c>
      <c r="D540" s="26"/>
      <c r="E540" s="26"/>
      <c r="F540" s="26"/>
      <c r="G540" s="26"/>
      <c r="H540" s="26"/>
      <c r="J540" s="26"/>
      <c r="K540" s="26"/>
      <c r="L540" s="26"/>
      <c r="R540" s="26"/>
      <c r="AO540" s="373">
        <v>202007</v>
      </c>
      <c r="AP540" s="374" t="s">
        <v>1567</v>
      </c>
      <c r="AQ540" s="374">
        <v>1088354</v>
      </c>
      <c r="BC540" s="26"/>
      <c r="BV540" s="26"/>
    </row>
    <row r="541" spans="1:74">
      <c r="A541" s="26">
        <v>202201</v>
      </c>
      <c r="B541" s="26" t="s">
        <v>1524</v>
      </c>
      <c r="C541" s="26">
        <v>2572701.5499999998</v>
      </c>
      <c r="D541" s="26"/>
      <c r="E541" s="26"/>
      <c r="F541" s="26"/>
      <c r="G541" s="26"/>
      <c r="H541" s="26"/>
      <c r="J541" s="26"/>
      <c r="K541" s="26"/>
      <c r="L541" s="26"/>
      <c r="R541" s="26"/>
      <c r="AO541" s="373">
        <v>202008</v>
      </c>
      <c r="AP541" s="374" t="s">
        <v>1520</v>
      </c>
      <c r="AQ541" s="374">
        <v>14200542</v>
      </c>
      <c r="BC541" s="26"/>
      <c r="BV541" s="26"/>
    </row>
    <row r="542" spans="1:74">
      <c r="A542" s="26">
        <v>202202</v>
      </c>
      <c r="B542" s="26" t="s">
        <v>1524</v>
      </c>
      <c r="C542" s="26">
        <v>2545008</v>
      </c>
      <c r="D542" s="26"/>
      <c r="E542" s="26"/>
      <c r="F542" s="26"/>
      <c r="G542" s="26"/>
      <c r="H542" s="26"/>
      <c r="J542" s="26"/>
      <c r="K542" s="26"/>
      <c r="L542" s="26"/>
      <c r="R542" s="26"/>
      <c r="AO542" s="373">
        <v>202008</v>
      </c>
      <c r="AP542" s="374" t="s">
        <v>1522</v>
      </c>
      <c r="AQ542" s="374">
        <v>7326966</v>
      </c>
      <c r="BC542" s="26"/>
      <c r="BV542" s="26"/>
    </row>
    <row r="543" spans="1:74">
      <c r="A543" s="26">
        <v>202203</v>
      </c>
      <c r="B543" s="26" t="s">
        <v>1524</v>
      </c>
      <c r="C543" s="26">
        <v>2454231.2200000002</v>
      </c>
      <c r="D543" s="26"/>
      <c r="E543" s="26"/>
      <c r="F543" s="26"/>
      <c r="G543" s="26"/>
      <c r="H543" s="26"/>
      <c r="J543" s="26"/>
      <c r="K543" s="26"/>
      <c r="L543" s="26"/>
      <c r="R543" s="26"/>
      <c r="AO543" s="373">
        <v>202008</v>
      </c>
      <c r="AP543" s="374" t="s">
        <v>1523</v>
      </c>
      <c r="AQ543" s="374">
        <v>1619290</v>
      </c>
      <c r="BC543" s="26"/>
      <c r="BV543" s="26"/>
    </row>
    <row r="544" spans="1:74">
      <c r="A544" s="26">
        <v>202204</v>
      </c>
      <c r="B544" s="26" t="s">
        <v>1524</v>
      </c>
      <c r="C544" s="26">
        <v>2259713.2599999998</v>
      </c>
      <c r="D544" s="26"/>
      <c r="E544" s="26"/>
      <c r="F544" s="26"/>
      <c r="G544" s="26"/>
      <c r="H544" s="26"/>
      <c r="J544" s="26"/>
      <c r="K544" s="26"/>
      <c r="L544" s="26"/>
      <c r="R544" s="26"/>
      <c r="AO544" s="373">
        <v>202008</v>
      </c>
      <c r="AP544" s="374" t="s">
        <v>1521</v>
      </c>
      <c r="AQ544" s="374">
        <v>269070</v>
      </c>
      <c r="BC544" s="26"/>
      <c r="BV544" s="26"/>
    </row>
    <row r="545" spans="1:74">
      <c r="A545" s="26">
        <v>202205</v>
      </c>
      <c r="B545" s="26" t="s">
        <v>1524</v>
      </c>
      <c r="C545" s="26">
        <v>2161341.86</v>
      </c>
      <c r="D545" s="26"/>
      <c r="E545" s="26"/>
      <c r="F545" s="26"/>
      <c r="G545" s="26"/>
      <c r="H545" s="26"/>
      <c r="J545" s="26"/>
      <c r="K545" s="26"/>
      <c r="L545" s="26"/>
      <c r="R545" s="26"/>
      <c r="AO545" s="373">
        <v>202008</v>
      </c>
      <c r="AP545" s="374" t="s">
        <v>1524</v>
      </c>
      <c r="AQ545" s="374">
        <v>2605910</v>
      </c>
      <c r="BC545" s="26"/>
      <c r="BV545" s="26"/>
    </row>
    <row r="546" spans="1:74">
      <c r="A546" s="26">
        <v>202206</v>
      </c>
      <c r="B546" s="26" t="s">
        <v>1524</v>
      </c>
      <c r="C546" s="26">
        <v>2106469.1800000002</v>
      </c>
      <c r="D546" s="26"/>
      <c r="E546" s="26"/>
      <c r="F546" s="26"/>
      <c r="G546" s="26"/>
      <c r="H546" s="26"/>
      <c r="J546" s="26"/>
      <c r="K546" s="26"/>
      <c r="L546" s="26"/>
      <c r="R546" s="26"/>
      <c r="AO546" s="373">
        <v>202008</v>
      </c>
      <c r="AP546" s="374" t="s">
        <v>1525</v>
      </c>
      <c r="AQ546" s="374">
        <v>1218309</v>
      </c>
      <c r="BC546" s="26"/>
      <c r="BV546" s="26"/>
    </row>
    <row r="547" spans="1:74">
      <c r="A547" s="26">
        <v>201501</v>
      </c>
      <c r="B547" s="26" t="s">
        <v>1525</v>
      </c>
      <c r="C547" s="26">
        <v>1373847.5</v>
      </c>
      <c r="D547" s="26"/>
      <c r="E547" s="26"/>
      <c r="F547" s="26"/>
      <c r="G547" s="26"/>
      <c r="H547" s="26"/>
      <c r="J547" s="26"/>
      <c r="K547" s="26"/>
      <c r="L547" s="26"/>
      <c r="R547" s="26"/>
      <c r="AO547" s="373">
        <v>202008</v>
      </c>
      <c r="AP547" s="374" t="s">
        <v>1566</v>
      </c>
      <c r="AQ547" s="374">
        <v>103039</v>
      </c>
      <c r="BC547" s="26"/>
      <c r="BV547" s="26"/>
    </row>
    <row r="548" spans="1:74">
      <c r="A548" s="26">
        <v>201502</v>
      </c>
      <c r="B548" s="26" t="s">
        <v>1525</v>
      </c>
      <c r="C548" s="26">
        <v>1380162.95</v>
      </c>
      <c r="D548" s="26"/>
      <c r="E548" s="26"/>
      <c r="F548" s="26"/>
      <c r="G548" s="26"/>
      <c r="H548" s="26"/>
      <c r="J548" s="26"/>
      <c r="K548" s="26"/>
      <c r="L548" s="26"/>
      <c r="R548" s="26"/>
      <c r="AO548" s="373">
        <v>202008</v>
      </c>
      <c r="AP548" s="374" t="s">
        <v>1567</v>
      </c>
      <c r="AQ548" s="374">
        <v>1057958</v>
      </c>
      <c r="BC548" s="26"/>
      <c r="BV548" s="26"/>
    </row>
    <row r="549" spans="1:74">
      <c r="A549" s="26">
        <v>201503</v>
      </c>
      <c r="B549" s="26" t="s">
        <v>1525</v>
      </c>
      <c r="C549" s="26">
        <v>1406244.23</v>
      </c>
      <c r="D549" s="26"/>
      <c r="E549" s="26"/>
      <c r="F549" s="26"/>
      <c r="G549" s="26"/>
      <c r="H549" s="26"/>
      <c r="J549" s="26"/>
      <c r="K549" s="26"/>
      <c r="L549" s="26"/>
      <c r="R549" s="26"/>
      <c r="AO549" s="373">
        <v>202009</v>
      </c>
      <c r="AP549" s="374" t="s">
        <v>1520</v>
      </c>
      <c r="AQ549" s="374">
        <v>14414332</v>
      </c>
      <c r="BC549" s="26"/>
      <c r="BV549" s="26"/>
    </row>
    <row r="550" spans="1:74">
      <c r="A550" s="26">
        <v>201504</v>
      </c>
      <c r="B550" s="26" t="s">
        <v>1525</v>
      </c>
      <c r="C550" s="26">
        <v>1437010.2</v>
      </c>
      <c r="D550" s="26"/>
      <c r="E550" s="26"/>
      <c r="F550" s="26"/>
      <c r="G550" s="26"/>
      <c r="H550" s="26"/>
      <c r="J550" s="26"/>
      <c r="K550" s="26"/>
      <c r="L550" s="26"/>
      <c r="R550" s="26"/>
      <c r="AO550" s="373">
        <v>202009</v>
      </c>
      <c r="AP550" s="374" t="s">
        <v>1522</v>
      </c>
      <c r="AQ550" s="374">
        <v>7349505</v>
      </c>
      <c r="BC550" s="26"/>
      <c r="BV550" s="26"/>
    </row>
    <row r="551" spans="1:74">
      <c r="A551" s="26">
        <v>201505</v>
      </c>
      <c r="B551" s="26" t="s">
        <v>1525</v>
      </c>
      <c r="C551" s="26">
        <v>1481419.5</v>
      </c>
      <c r="D551" s="26"/>
      <c r="E551" s="26"/>
      <c r="F551" s="26"/>
      <c r="G551" s="26"/>
      <c r="H551" s="26"/>
      <c r="J551" s="26"/>
      <c r="K551" s="26"/>
      <c r="L551" s="26"/>
      <c r="R551" s="26"/>
      <c r="AO551" s="373">
        <v>202009</v>
      </c>
      <c r="AP551" s="374" t="s">
        <v>1523</v>
      </c>
      <c r="AQ551" s="374">
        <v>1629328</v>
      </c>
      <c r="BC551" s="26"/>
      <c r="BV551" s="26"/>
    </row>
    <row r="552" spans="1:74">
      <c r="A552" s="26">
        <v>201506</v>
      </c>
      <c r="B552" s="26" t="s">
        <v>1525</v>
      </c>
      <c r="C552" s="26">
        <v>1461092.09</v>
      </c>
      <c r="D552" s="26"/>
      <c r="E552" s="26"/>
      <c r="F552" s="26"/>
      <c r="G552" s="26"/>
      <c r="H552" s="26"/>
      <c r="J552" s="26"/>
      <c r="K552" s="26"/>
      <c r="L552" s="26"/>
      <c r="R552" s="26"/>
      <c r="AO552" s="373">
        <v>202009</v>
      </c>
      <c r="AP552" s="374" t="s">
        <v>1521</v>
      </c>
      <c r="AQ552" s="374">
        <v>385791</v>
      </c>
      <c r="BC552" s="26"/>
      <c r="BV552" s="26"/>
    </row>
    <row r="553" spans="1:74">
      <c r="A553" s="26">
        <v>201507</v>
      </c>
      <c r="B553" s="26" t="s">
        <v>1525</v>
      </c>
      <c r="C553" s="26">
        <v>1485246.35</v>
      </c>
      <c r="D553" s="26"/>
      <c r="E553" s="26"/>
      <c r="F553" s="26"/>
      <c r="G553" s="26"/>
      <c r="H553" s="26"/>
      <c r="J553" s="26"/>
      <c r="K553" s="26"/>
      <c r="L553" s="26"/>
      <c r="R553" s="26"/>
      <c r="AO553" s="373">
        <v>202009</v>
      </c>
      <c r="AP553" s="374" t="s">
        <v>1524</v>
      </c>
      <c r="AQ553" s="374">
        <v>2571757</v>
      </c>
      <c r="BC553" s="26"/>
      <c r="BV553" s="26"/>
    </row>
    <row r="554" spans="1:74">
      <c r="A554" s="26">
        <v>201508</v>
      </c>
      <c r="B554" s="26" t="s">
        <v>1525</v>
      </c>
      <c r="C554" s="26">
        <v>1439338.1</v>
      </c>
      <c r="D554" s="26"/>
      <c r="E554" s="26"/>
      <c r="F554" s="26"/>
      <c r="G554" s="26"/>
      <c r="H554" s="26"/>
      <c r="J554" s="26"/>
      <c r="K554" s="26"/>
      <c r="L554" s="26"/>
      <c r="R554" s="26"/>
      <c r="AO554" s="373">
        <v>202009</v>
      </c>
      <c r="AP554" s="374" t="s">
        <v>1525</v>
      </c>
      <c r="AQ554" s="374">
        <v>1260009</v>
      </c>
      <c r="BC554" s="26"/>
      <c r="BV554" s="26"/>
    </row>
    <row r="555" spans="1:74">
      <c r="A555" s="26">
        <v>201509</v>
      </c>
      <c r="B555" s="26" t="s">
        <v>1525</v>
      </c>
      <c r="C555" s="26">
        <v>1390639.73</v>
      </c>
      <c r="D555" s="26"/>
      <c r="E555" s="26"/>
      <c r="F555" s="26"/>
      <c r="G555" s="26"/>
      <c r="H555" s="26"/>
      <c r="J555" s="26"/>
      <c r="K555" s="26"/>
      <c r="L555" s="26"/>
      <c r="R555" s="26"/>
      <c r="AO555" s="373">
        <v>202009</v>
      </c>
      <c r="AP555" s="374" t="s">
        <v>1566</v>
      </c>
      <c r="AQ555" s="374">
        <v>102389</v>
      </c>
      <c r="BC555" s="26"/>
      <c r="BV555" s="26"/>
    </row>
    <row r="556" spans="1:74">
      <c r="A556" s="26">
        <v>201510</v>
      </c>
      <c r="B556" s="26" t="s">
        <v>1525</v>
      </c>
      <c r="C556" s="26">
        <v>1436426.71</v>
      </c>
      <c r="D556" s="26"/>
      <c r="E556" s="26"/>
      <c r="F556" s="26"/>
      <c r="G556" s="26"/>
      <c r="H556" s="26"/>
      <c r="J556" s="26"/>
      <c r="K556" s="26"/>
      <c r="L556" s="26"/>
      <c r="R556" s="26"/>
      <c r="AO556" s="373">
        <v>202009</v>
      </c>
      <c r="AP556" s="374" t="s">
        <v>1567</v>
      </c>
      <c r="AQ556" s="374">
        <v>1115553</v>
      </c>
      <c r="BC556" s="26"/>
      <c r="BV556" s="26"/>
    </row>
    <row r="557" spans="1:74">
      <c r="A557" s="26">
        <v>201511</v>
      </c>
      <c r="B557" s="26" t="s">
        <v>1525</v>
      </c>
      <c r="C557" s="26">
        <v>1452854.14</v>
      </c>
      <c r="D557" s="26"/>
      <c r="E557" s="26"/>
      <c r="F557" s="26"/>
      <c r="G557" s="26"/>
      <c r="H557" s="26"/>
      <c r="J557" s="26"/>
      <c r="K557" s="26"/>
      <c r="L557" s="26"/>
      <c r="R557" s="26"/>
      <c r="AO557" s="373">
        <v>202010</v>
      </c>
      <c r="AP557" s="374" t="s">
        <v>1520</v>
      </c>
      <c r="AQ557" s="374">
        <v>14554758</v>
      </c>
      <c r="BC557" s="26"/>
      <c r="BV557" s="26"/>
    </row>
    <row r="558" spans="1:74">
      <c r="A558" s="26">
        <v>201512</v>
      </c>
      <c r="B558" s="26" t="s">
        <v>1525</v>
      </c>
      <c r="C558" s="26">
        <v>1489737</v>
      </c>
      <c r="D558" s="26"/>
      <c r="E558" s="26"/>
      <c r="F558" s="26"/>
      <c r="G558" s="26"/>
      <c r="H558" s="26"/>
      <c r="J558" s="26"/>
      <c r="K558" s="26"/>
      <c r="L558" s="26"/>
      <c r="R558" s="26"/>
      <c r="AO558" s="373">
        <v>202010</v>
      </c>
      <c r="AP558" s="374" t="s">
        <v>1522</v>
      </c>
      <c r="AQ558" s="374">
        <v>7372535</v>
      </c>
      <c r="BC558" s="26"/>
      <c r="BV558" s="26"/>
    </row>
    <row r="559" spans="1:74">
      <c r="A559" s="26">
        <v>201601</v>
      </c>
      <c r="B559" s="26" t="s">
        <v>1525</v>
      </c>
      <c r="C559" s="26">
        <v>1413012.42</v>
      </c>
      <c r="D559" s="26"/>
      <c r="E559" s="26"/>
      <c r="F559" s="26"/>
      <c r="G559" s="26"/>
      <c r="H559" s="26"/>
      <c r="J559" s="26"/>
      <c r="K559" s="26"/>
      <c r="L559" s="26"/>
      <c r="R559" s="26"/>
      <c r="AO559" s="373">
        <v>202010</v>
      </c>
      <c r="AP559" s="374" t="s">
        <v>1523</v>
      </c>
      <c r="AQ559" s="374">
        <v>1639167</v>
      </c>
      <c r="BC559" s="26"/>
      <c r="BV559" s="26"/>
    </row>
    <row r="560" spans="1:74">
      <c r="A560" s="26">
        <v>201602</v>
      </c>
      <c r="B560" s="26" t="s">
        <v>1525</v>
      </c>
      <c r="C560" s="26">
        <v>1428427.95</v>
      </c>
      <c r="D560" s="26"/>
      <c r="E560" s="26"/>
      <c r="F560" s="26"/>
      <c r="G560" s="26"/>
      <c r="H560" s="26"/>
      <c r="J560" s="26"/>
      <c r="K560" s="26"/>
      <c r="L560" s="26"/>
      <c r="R560" s="26"/>
      <c r="AO560" s="373">
        <v>202010</v>
      </c>
      <c r="AP560" s="374" t="s">
        <v>1521</v>
      </c>
      <c r="AQ560" s="374">
        <v>350163</v>
      </c>
      <c r="BC560" s="26"/>
      <c r="BV560" s="26"/>
    </row>
    <row r="561" spans="1:74">
      <c r="A561" s="26">
        <v>201603</v>
      </c>
      <c r="B561" s="26" t="s">
        <v>1525</v>
      </c>
      <c r="C561" s="26">
        <v>1458283</v>
      </c>
      <c r="D561" s="26"/>
      <c r="E561" s="26"/>
      <c r="F561" s="26"/>
      <c r="G561" s="26"/>
      <c r="H561" s="26"/>
      <c r="J561" s="26"/>
      <c r="K561" s="26"/>
      <c r="L561" s="26"/>
      <c r="R561" s="26"/>
      <c r="AO561" s="373">
        <v>202010</v>
      </c>
      <c r="AP561" s="374" t="s">
        <v>1524</v>
      </c>
      <c r="AQ561" s="374">
        <v>2610888</v>
      </c>
      <c r="BC561" s="26"/>
      <c r="BV561" s="26"/>
    </row>
    <row r="562" spans="1:74">
      <c r="A562" s="26">
        <v>201604</v>
      </c>
      <c r="B562" s="26" t="s">
        <v>1525</v>
      </c>
      <c r="C562" s="26">
        <v>1491042.43</v>
      </c>
      <c r="D562" s="26"/>
      <c r="E562" s="26"/>
      <c r="F562" s="26"/>
      <c r="G562" s="26"/>
      <c r="H562" s="26"/>
      <c r="J562" s="26"/>
      <c r="K562" s="26"/>
      <c r="L562" s="26"/>
      <c r="R562" s="26"/>
      <c r="AO562" s="373">
        <v>202010</v>
      </c>
      <c r="AP562" s="374" t="s">
        <v>1525</v>
      </c>
      <c r="AQ562" s="374">
        <v>1341129</v>
      </c>
      <c r="BC562" s="26"/>
      <c r="BV562" s="26"/>
    </row>
    <row r="563" spans="1:74">
      <c r="A563" s="26">
        <v>201605</v>
      </c>
      <c r="B563" s="26" t="s">
        <v>1525</v>
      </c>
      <c r="C563" s="26">
        <v>1530727.45</v>
      </c>
      <c r="D563" s="26"/>
      <c r="E563" s="26"/>
      <c r="F563" s="26"/>
      <c r="G563" s="26"/>
      <c r="H563" s="26"/>
      <c r="J563" s="26"/>
      <c r="K563" s="26"/>
      <c r="L563" s="26"/>
      <c r="R563" s="26"/>
      <c r="AO563" s="373">
        <v>202010</v>
      </c>
      <c r="AP563" s="374" t="s">
        <v>1566</v>
      </c>
      <c r="AQ563" s="374">
        <v>102769</v>
      </c>
      <c r="BC563" s="26"/>
      <c r="BV563" s="26"/>
    </row>
    <row r="564" spans="1:74">
      <c r="A564" s="26">
        <v>201606</v>
      </c>
      <c r="B564" s="26" t="s">
        <v>1525</v>
      </c>
      <c r="C564" s="26">
        <v>1515271.91</v>
      </c>
      <c r="D564" s="26"/>
      <c r="E564" s="26"/>
      <c r="F564" s="26"/>
      <c r="G564" s="26"/>
      <c r="H564" s="26"/>
      <c r="J564" s="26"/>
      <c r="K564" s="26"/>
      <c r="L564" s="26"/>
      <c r="R564" s="26"/>
      <c r="AO564" s="373">
        <v>202010</v>
      </c>
      <c r="AP564" s="374" t="s">
        <v>1567</v>
      </c>
      <c r="AQ564" s="374">
        <v>1138107</v>
      </c>
      <c r="BC564" s="26"/>
      <c r="BV564" s="26"/>
    </row>
    <row r="565" spans="1:74">
      <c r="A565" s="26">
        <v>201607</v>
      </c>
      <c r="B565" s="26" t="s">
        <v>1525</v>
      </c>
      <c r="C565" s="26">
        <v>1543732.95</v>
      </c>
      <c r="D565" s="26"/>
      <c r="E565" s="26"/>
      <c r="F565" s="26"/>
      <c r="G565" s="26"/>
      <c r="H565" s="26"/>
      <c r="J565" s="26"/>
      <c r="K565" s="26"/>
      <c r="L565" s="26"/>
      <c r="R565" s="26"/>
      <c r="AO565" s="373">
        <v>202011</v>
      </c>
      <c r="AP565" s="374" t="s">
        <v>1520</v>
      </c>
      <c r="AQ565" s="374">
        <v>14505887</v>
      </c>
      <c r="BC565" s="26"/>
      <c r="BV565" s="26"/>
    </row>
    <row r="566" spans="1:74">
      <c r="A566" s="26">
        <v>201608</v>
      </c>
      <c r="B566" s="26" t="s">
        <v>1525</v>
      </c>
      <c r="C566" s="26">
        <v>1482694.27</v>
      </c>
      <c r="D566" s="26"/>
      <c r="E566" s="26"/>
      <c r="F566" s="26"/>
      <c r="G566" s="26"/>
      <c r="H566" s="26"/>
      <c r="J566" s="26"/>
      <c r="K566" s="26"/>
      <c r="L566" s="26"/>
      <c r="R566" s="26"/>
      <c r="AO566" s="373">
        <v>202011</v>
      </c>
      <c r="AP566" s="374" t="s">
        <v>1522</v>
      </c>
      <c r="AQ566" s="374">
        <v>7363088</v>
      </c>
      <c r="BC566" s="26"/>
      <c r="BV566" s="26"/>
    </row>
    <row r="567" spans="1:74">
      <c r="A567" s="26">
        <v>201609</v>
      </c>
      <c r="B567" s="26" t="s">
        <v>1525</v>
      </c>
      <c r="C567" s="26">
        <v>1445327.18</v>
      </c>
      <c r="D567" s="26"/>
      <c r="E567" s="26"/>
      <c r="F567" s="26"/>
      <c r="G567" s="26"/>
      <c r="H567" s="26"/>
      <c r="J567" s="26"/>
      <c r="K567" s="26"/>
      <c r="L567" s="26"/>
      <c r="R567" s="26"/>
      <c r="AO567" s="373">
        <v>202011</v>
      </c>
      <c r="AP567" s="374" t="s">
        <v>1523</v>
      </c>
      <c r="AQ567" s="374">
        <v>1634123</v>
      </c>
      <c r="BC567" s="26"/>
      <c r="BV567" s="26"/>
    </row>
    <row r="568" spans="1:74">
      <c r="A568" s="26">
        <v>201610</v>
      </c>
      <c r="B568" s="26" t="s">
        <v>1525</v>
      </c>
      <c r="C568" s="26">
        <v>1518491</v>
      </c>
      <c r="D568" s="26"/>
      <c r="E568" s="26"/>
      <c r="F568" s="26"/>
      <c r="G568" s="26"/>
      <c r="H568" s="26"/>
      <c r="J568" s="26"/>
      <c r="K568" s="26"/>
      <c r="L568" s="26"/>
      <c r="R568" s="26"/>
      <c r="AO568" s="373">
        <v>202011</v>
      </c>
      <c r="AP568" s="374" t="s">
        <v>1521</v>
      </c>
      <c r="AQ568" s="374">
        <v>325272</v>
      </c>
      <c r="BC568" s="26"/>
      <c r="BV568" s="26"/>
    </row>
    <row r="569" spans="1:74">
      <c r="A569" s="26">
        <v>201611</v>
      </c>
      <c r="B569" s="26" t="s">
        <v>1525</v>
      </c>
      <c r="C569" s="26">
        <v>1545746.95</v>
      </c>
      <c r="D569" s="26"/>
      <c r="E569" s="26"/>
      <c r="F569" s="26"/>
      <c r="G569" s="26"/>
      <c r="H569" s="26"/>
      <c r="J569" s="26"/>
      <c r="K569" s="26"/>
      <c r="L569" s="26"/>
      <c r="R569" s="26"/>
      <c r="AO569" s="373">
        <v>202011</v>
      </c>
      <c r="AP569" s="374" t="s">
        <v>1524</v>
      </c>
      <c r="AQ569" s="374">
        <v>2616255</v>
      </c>
      <c r="BC569" s="26"/>
      <c r="BV569" s="26"/>
    </row>
    <row r="570" spans="1:74">
      <c r="A570" s="26">
        <v>201612</v>
      </c>
      <c r="B570" s="26" t="s">
        <v>1525</v>
      </c>
      <c r="C570" s="26">
        <v>1579706.35</v>
      </c>
      <c r="D570" s="26"/>
      <c r="E570" s="26"/>
      <c r="F570" s="26"/>
      <c r="G570" s="26"/>
      <c r="H570" s="26"/>
      <c r="J570" s="26"/>
      <c r="K570" s="26"/>
      <c r="L570" s="26"/>
      <c r="R570" s="26"/>
      <c r="AO570" s="373">
        <v>202011</v>
      </c>
      <c r="AP570" s="374" t="s">
        <v>1525</v>
      </c>
      <c r="AQ570" s="374">
        <v>1322185</v>
      </c>
      <c r="BC570" s="26"/>
      <c r="BV570" s="26"/>
    </row>
    <row r="571" spans="1:74">
      <c r="A571" s="26">
        <v>201701</v>
      </c>
      <c r="B571" s="26" t="s">
        <v>1525</v>
      </c>
      <c r="C571" s="26">
        <v>1497284.67</v>
      </c>
      <c r="D571" s="26"/>
      <c r="E571" s="26"/>
      <c r="F571" s="26"/>
      <c r="G571" s="26"/>
      <c r="H571" s="26"/>
      <c r="J571" s="26"/>
      <c r="K571" s="26"/>
      <c r="L571" s="26"/>
      <c r="R571" s="26"/>
      <c r="AO571" s="373">
        <v>202011</v>
      </c>
      <c r="AP571" s="374" t="s">
        <v>1566</v>
      </c>
      <c r="AQ571" s="374">
        <v>101068</v>
      </c>
      <c r="BC571" s="26"/>
      <c r="BV571" s="26"/>
    </row>
    <row r="572" spans="1:74">
      <c r="A572" s="26">
        <v>201702</v>
      </c>
      <c r="B572" s="26" t="s">
        <v>1525</v>
      </c>
      <c r="C572" s="26">
        <v>1509015.95</v>
      </c>
      <c r="D572" s="26"/>
      <c r="E572" s="26"/>
      <c r="F572" s="26"/>
      <c r="G572" s="26"/>
      <c r="H572" s="26"/>
      <c r="J572" s="26"/>
      <c r="K572" s="26"/>
      <c r="L572" s="26"/>
      <c r="R572" s="26"/>
      <c r="AO572" s="373">
        <v>202011</v>
      </c>
      <c r="AP572" s="374" t="s">
        <v>1567</v>
      </c>
      <c r="AQ572" s="374">
        <v>1143896</v>
      </c>
      <c r="BC572" s="26"/>
      <c r="BV572" s="26"/>
    </row>
    <row r="573" spans="1:74">
      <c r="A573" s="26">
        <v>201703</v>
      </c>
      <c r="B573" s="26" t="s">
        <v>1525</v>
      </c>
      <c r="C573" s="26">
        <v>1539857.22</v>
      </c>
      <c r="D573" s="26"/>
      <c r="E573" s="26"/>
      <c r="F573" s="26"/>
      <c r="G573" s="26"/>
      <c r="H573" s="26"/>
      <c r="J573" s="26"/>
      <c r="K573" s="26"/>
      <c r="L573" s="26"/>
      <c r="R573" s="26"/>
      <c r="AO573" s="373">
        <v>202012</v>
      </c>
      <c r="AP573" s="374" t="s">
        <v>1520</v>
      </c>
      <c r="AQ573" s="374">
        <v>14415649</v>
      </c>
      <c r="BC573" s="26"/>
      <c r="BV573" s="26"/>
    </row>
    <row r="574" spans="1:74">
      <c r="A574" s="26">
        <v>201704</v>
      </c>
      <c r="B574" s="26" t="s">
        <v>1525</v>
      </c>
      <c r="C574" s="26">
        <v>1580556.61</v>
      </c>
      <c r="D574" s="26"/>
      <c r="E574" s="26"/>
      <c r="F574" s="26"/>
      <c r="G574" s="26"/>
      <c r="H574" s="26"/>
      <c r="J574" s="26"/>
      <c r="K574" s="26"/>
      <c r="L574" s="26"/>
      <c r="R574" s="26"/>
      <c r="AO574" s="373">
        <v>202012</v>
      </c>
      <c r="AP574" s="374" t="s">
        <v>1522</v>
      </c>
      <c r="AQ574" s="374">
        <v>7373876</v>
      </c>
      <c r="BC574" s="26"/>
      <c r="BV574" s="26"/>
    </row>
    <row r="575" spans="1:74">
      <c r="A575" s="26">
        <v>201705</v>
      </c>
      <c r="B575" s="26" t="s">
        <v>1525</v>
      </c>
      <c r="C575" s="26">
        <v>1621122.55</v>
      </c>
      <c r="D575" s="26"/>
      <c r="E575" s="26"/>
      <c r="F575" s="26"/>
      <c r="G575" s="26"/>
      <c r="H575" s="26"/>
      <c r="J575" s="26"/>
      <c r="K575" s="26"/>
      <c r="L575" s="26"/>
      <c r="R575" s="26"/>
      <c r="AO575" s="373">
        <v>202012</v>
      </c>
      <c r="AP575" s="374" t="s">
        <v>1523</v>
      </c>
      <c r="AQ575" s="374">
        <v>1634226</v>
      </c>
      <c r="BC575" s="26"/>
      <c r="BV575" s="26"/>
    </row>
    <row r="576" spans="1:74">
      <c r="A576" s="26">
        <v>201706</v>
      </c>
      <c r="B576" s="26" t="s">
        <v>1525</v>
      </c>
      <c r="C576" s="26">
        <v>1601860.68</v>
      </c>
      <c r="D576" s="26"/>
      <c r="E576" s="26"/>
      <c r="F576" s="26"/>
      <c r="G576" s="26"/>
      <c r="H576" s="26"/>
      <c r="J576" s="26"/>
      <c r="K576" s="26"/>
      <c r="L576" s="26"/>
      <c r="R576" s="26"/>
      <c r="AO576" s="373">
        <v>202012</v>
      </c>
      <c r="AP576" s="374" t="s">
        <v>1521</v>
      </c>
      <c r="AQ576" s="374">
        <v>312427</v>
      </c>
      <c r="BC576" s="26"/>
      <c r="BV576" s="26"/>
    </row>
    <row r="577" spans="1:74">
      <c r="A577" s="26">
        <v>201707</v>
      </c>
      <c r="B577" s="26" t="s">
        <v>1525</v>
      </c>
      <c r="C577" s="26">
        <v>1611689.67</v>
      </c>
      <c r="D577" s="26"/>
      <c r="E577" s="26"/>
      <c r="F577" s="26"/>
      <c r="G577" s="26"/>
      <c r="H577" s="26"/>
      <c r="J577" s="26"/>
      <c r="K577" s="26"/>
      <c r="L577" s="26"/>
      <c r="R577" s="26"/>
      <c r="AO577" s="373">
        <v>202012</v>
      </c>
      <c r="AP577" s="374" t="s">
        <v>1524</v>
      </c>
      <c r="AQ577" s="374">
        <v>2523524</v>
      </c>
      <c r="BC577" s="26"/>
      <c r="BV577" s="26"/>
    </row>
    <row r="578" spans="1:74">
      <c r="A578" s="26">
        <v>201708</v>
      </c>
      <c r="B578" s="26" t="s">
        <v>1525</v>
      </c>
      <c r="C578" s="26">
        <v>1535033.68</v>
      </c>
      <c r="D578" s="26"/>
      <c r="E578" s="26"/>
      <c r="F578" s="26"/>
      <c r="G578" s="26"/>
      <c r="H578" s="26"/>
      <c r="J578" s="26"/>
      <c r="K578" s="26"/>
      <c r="L578" s="26"/>
      <c r="R578" s="26"/>
      <c r="AO578" s="373">
        <v>202012</v>
      </c>
      <c r="AP578" s="374" t="s">
        <v>1525</v>
      </c>
      <c r="AQ578" s="374">
        <v>1326119</v>
      </c>
      <c r="BC578" s="26"/>
      <c r="BV578" s="26"/>
    </row>
    <row r="579" spans="1:74">
      <c r="A579" s="26">
        <v>201709</v>
      </c>
      <c r="B579" s="26" t="s">
        <v>1525</v>
      </c>
      <c r="C579" s="26">
        <v>1500204.52</v>
      </c>
      <c r="D579" s="26"/>
      <c r="E579" s="26"/>
      <c r="F579" s="26"/>
      <c r="G579" s="26"/>
      <c r="H579" s="26"/>
      <c r="J579" s="26"/>
      <c r="K579" s="26"/>
      <c r="L579" s="26"/>
      <c r="R579" s="26"/>
      <c r="AO579" s="373">
        <v>202012</v>
      </c>
      <c r="AP579" s="374" t="s">
        <v>1566</v>
      </c>
      <c r="AQ579" s="374">
        <v>100876</v>
      </c>
      <c r="BC579" s="26"/>
      <c r="BV579" s="26"/>
    </row>
    <row r="580" spans="1:74">
      <c r="A580" s="26">
        <v>201710</v>
      </c>
      <c r="B580" s="26" t="s">
        <v>1525</v>
      </c>
      <c r="C580" s="26">
        <v>1570323.14</v>
      </c>
      <c r="D580" s="26"/>
      <c r="E580" s="26"/>
      <c r="F580" s="26"/>
      <c r="G580" s="26"/>
      <c r="H580" s="26"/>
      <c r="J580" s="26"/>
      <c r="K580" s="26"/>
      <c r="L580" s="26"/>
      <c r="R580" s="26"/>
      <c r="AO580" s="373">
        <v>202012</v>
      </c>
      <c r="AP580" s="374" t="s">
        <v>1567</v>
      </c>
      <c r="AQ580" s="374">
        <v>1144601</v>
      </c>
      <c r="BC580" s="26"/>
      <c r="BV580" s="26"/>
    </row>
    <row r="581" spans="1:74">
      <c r="A581" s="26">
        <v>201711</v>
      </c>
      <c r="B581" s="26" t="s">
        <v>1525</v>
      </c>
      <c r="C581" s="26">
        <v>1596565.29</v>
      </c>
      <c r="D581" s="26"/>
      <c r="E581" s="26"/>
      <c r="F581" s="26"/>
      <c r="G581" s="26"/>
      <c r="H581" s="26"/>
      <c r="J581" s="26"/>
      <c r="K581" s="26"/>
      <c r="L581" s="26"/>
      <c r="R581" s="26"/>
      <c r="AO581" s="373">
        <v>202101</v>
      </c>
      <c r="AP581" s="374" t="s">
        <v>1520</v>
      </c>
      <c r="AQ581" s="374">
        <v>14353243</v>
      </c>
      <c r="BC581" s="26"/>
      <c r="BV581" s="26"/>
    </row>
    <row r="582" spans="1:74">
      <c r="A582" s="26">
        <v>201712</v>
      </c>
      <c r="B582" s="26" t="s">
        <v>1525</v>
      </c>
      <c r="C582" s="26">
        <v>1630217.33</v>
      </c>
      <c r="D582" s="26"/>
      <c r="E582" s="26"/>
      <c r="F582" s="26"/>
      <c r="G582" s="26"/>
      <c r="H582" s="26"/>
      <c r="J582" s="26"/>
      <c r="K582" s="26"/>
      <c r="L582" s="26"/>
      <c r="R582" s="26"/>
      <c r="AO582" s="373">
        <v>202101</v>
      </c>
      <c r="AP582" s="374" t="s">
        <v>1522</v>
      </c>
      <c r="AQ582" s="374">
        <v>7375473</v>
      </c>
      <c r="BC582" s="26"/>
      <c r="BV582" s="26"/>
    </row>
    <row r="583" spans="1:74">
      <c r="A583" s="26">
        <v>201801</v>
      </c>
      <c r="B583" s="26" t="s">
        <v>1525</v>
      </c>
      <c r="C583" s="26">
        <v>1551890</v>
      </c>
      <c r="D583" s="26"/>
      <c r="E583" s="26"/>
      <c r="F583" s="26"/>
      <c r="G583" s="26"/>
      <c r="H583" s="26"/>
      <c r="J583" s="26"/>
      <c r="K583" s="26"/>
      <c r="L583" s="26"/>
      <c r="R583" s="26"/>
      <c r="AO583" s="373">
        <v>202101</v>
      </c>
      <c r="AP583" s="374" t="s">
        <v>1523</v>
      </c>
      <c r="AQ583" s="374">
        <v>1633246</v>
      </c>
      <c r="BC583" s="26"/>
      <c r="BV583" s="26"/>
    </row>
    <row r="584" spans="1:74">
      <c r="A584" s="26">
        <v>201802</v>
      </c>
      <c r="B584" s="26" t="s">
        <v>1525</v>
      </c>
      <c r="C584" s="26">
        <v>1560531.3</v>
      </c>
      <c r="D584" s="26"/>
      <c r="E584" s="26"/>
      <c r="F584" s="26"/>
      <c r="G584" s="26"/>
      <c r="H584" s="26"/>
      <c r="J584" s="26"/>
      <c r="K584" s="26"/>
      <c r="L584" s="26"/>
      <c r="R584" s="26"/>
      <c r="AO584" s="373">
        <v>202101</v>
      </c>
      <c r="AP584" s="374" t="s">
        <v>1521</v>
      </c>
      <c r="AQ584" s="374">
        <v>313233</v>
      </c>
      <c r="BC584" s="26"/>
      <c r="BV584" s="26"/>
    </row>
    <row r="585" spans="1:74">
      <c r="A585" s="26">
        <v>201803</v>
      </c>
      <c r="B585" s="26" t="s">
        <v>1525</v>
      </c>
      <c r="C585" s="26">
        <v>1581381.75</v>
      </c>
      <c r="D585" s="26"/>
      <c r="E585" s="26"/>
      <c r="F585" s="26"/>
      <c r="G585" s="26"/>
      <c r="H585" s="26"/>
      <c r="J585" s="26"/>
      <c r="K585" s="26"/>
      <c r="L585" s="26"/>
      <c r="R585" s="26"/>
      <c r="AO585" s="373">
        <v>202101</v>
      </c>
      <c r="AP585" s="374" t="s">
        <v>1524</v>
      </c>
      <c r="AQ585" s="374">
        <v>2524324</v>
      </c>
      <c r="BC585" s="26"/>
      <c r="BV585" s="26"/>
    </row>
    <row r="586" spans="1:74">
      <c r="A586" s="26">
        <v>201804</v>
      </c>
      <c r="B586" s="26" t="s">
        <v>1525</v>
      </c>
      <c r="C586" s="26">
        <v>1602436.67</v>
      </c>
      <c r="D586" s="26"/>
      <c r="E586" s="26"/>
      <c r="F586" s="26"/>
      <c r="G586" s="26"/>
      <c r="H586" s="26"/>
      <c r="J586" s="26"/>
      <c r="K586" s="26"/>
      <c r="L586" s="26"/>
      <c r="R586" s="26"/>
      <c r="AO586" s="373">
        <v>202101</v>
      </c>
      <c r="AP586" s="374" t="s">
        <v>1525</v>
      </c>
      <c r="AQ586" s="374">
        <v>1254003</v>
      </c>
      <c r="BC586" s="26"/>
      <c r="BV586" s="26"/>
    </row>
    <row r="587" spans="1:74">
      <c r="A587" s="26">
        <v>201805</v>
      </c>
      <c r="B587" s="26" t="s">
        <v>1525</v>
      </c>
      <c r="C587" s="26">
        <v>1638903.27</v>
      </c>
      <c r="D587" s="26"/>
      <c r="E587" s="26"/>
      <c r="F587" s="26"/>
      <c r="G587" s="26"/>
      <c r="H587" s="26"/>
      <c r="J587" s="26"/>
      <c r="K587" s="26"/>
      <c r="L587" s="26"/>
      <c r="R587" s="26"/>
      <c r="AO587" s="373">
        <v>202101</v>
      </c>
      <c r="AP587" s="374" t="s">
        <v>1566</v>
      </c>
      <c r="AQ587" s="374">
        <v>100107</v>
      </c>
      <c r="BC587" s="26"/>
      <c r="BV587" s="26"/>
    </row>
    <row r="588" spans="1:74">
      <c r="A588" s="26">
        <v>201806</v>
      </c>
      <c r="B588" s="26" t="s">
        <v>1525</v>
      </c>
      <c r="C588" s="26">
        <v>1612622.24</v>
      </c>
      <c r="D588" s="26"/>
      <c r="E588" s="26"/>
      <c r="F588" s="26"/>
      <c r="G588" s="26"/>
      <c r="H588" s="26"/>
      <c r="J588" s="26"/>
      <c r="K588" s="26"/>
      <c r="L588" s="26"/>
      <c r="R588" s="26"/>
      <c r="AO588" s="373">
        <v>202101</v>
      </c>
      <c r="AP588" s="374" t="s">
        <v>1567</v>
      </c>
      <c r="AQ588" s="374">
        <v>1152857</v>
      </c>
      <c r="BC588" s="26"/>
      <c r="BV588" s="26"/>
    </row>
    <row r="589" spans="1:74">
      <c r="A589" s="26">
        <v>201807</v>
      </c>
      <c r="B589" s="26" t="s">
        <v>1525</v>
      </c>
      <c r="C589" s="26">
        <v>1616589.73</v>
      </c>
      <c r="D589" s="26"/>
      <c r="E589" s="26"/>
      <c r="F589" s="26"/>
      <c r="G589" s="26"/>
      <c r="H589" s="26"/>
      <c r="J589" s="26"/>
      <c r="K589" s="26"/>
      <c r="L589" s="26"/>
      <c r="R589" s="26"/>
      <c r="AO589" s="373">
        <v>202102</v>
      </c>
      <c r="AP589" s="374" t="s">
        <v>1520</v>
      </c>
      <c r="AQ589" s="374">
        <v>14372937</v>
      </c>
      <c r="BC589" s="26"/>
      <c r="BV589" s="26"/>
    </row>
    <row r="590" spans="1:74">
      <c r="A590" s="26">
        <v>201808</v>
      </c>
      <c r="B590" s="26" t="s">
        <v>1525</v>
      </c>
      <c r="C590" s="26">
        <v>1535564.86</v>
      </c>
      <c r="D590" s="26"/>
      <c r="E590" s="26"/>
      <c r="F590" s="26"/>
      <c r="G590" s="26"/>
      <c r="H590" s="26"/>
      <c r="J590" s="26"/>
      <c r="K590" s="26"/>
      <c r="L590" s="26"/>
      <c r="R590" s="26"/>
      <c r="AO590" s="373">
        <v>202102</v>
      </c>
      <c r="AP590" s="374" t="s">
        <v>1522</v>
      </c>
      <c r="AQ590" s="374">
        <v>7385199</v>
      </c>
      <c r="BC590" s="26"/>
      <c r="BV590" s="26"/>
    </row>
    <row r="591" spans="1:74">
      <c r="A591" s="26">
        <v>201809</v>
      </c>
      <c r="B591" s="26" t="s">
        <v>1525</v>
      </c>
      <c r="C591" s="26">
        <v>1482126.05</v>
      </c>
      <c r="D591" s="26"/>
      <c r="E591" s="26"/>
      <c r="F591" s="26"/>
      <c r="G591" s="26"/>
      <c r="H591" s="26"/>
      <c r="J591" s="26"/>
      <c r="K591" s="26"/>
      <c r="L591" s="26"/>
      <c r="R591" s="26"/>
      <c r="AO591" s="373">
        <v>202102</v>
      </c>
      <c r="AP591" s="374" t="s">
        <v>1523</v>
      </c>
      <c r="AQ591" s="374">
        <v>1636926</v>
      </c>
      <c r="BC591" s="26"/>
      <c r="BV591" s="26"/>
    </row>
    <row r="592" spans="1:74">
      <c r="A592" s="26">
        <v>201810</v>
      </c>
      <c r="B592" s="26" t="s">
        <v>1525</v>
      </c>
      <c r="C592" s="26">
        <v>1546672.91</v>
      </c>
      <c r="D592" s="26"/>
      <c r="E592" s="26"/>
      <c r="F592" s="26"/>
      <c r="G592" s="26"/>
      <c r="H592" s="26"/>
      <c r="J592" s="26"/>
      <c r="K592" s="26"/>
      <c r="L592" s="26"/>
      <c r="R592" s="26"/>
      <c r="AO592" s="373">
        <v>202102</v>
      </c>
      <c r="AP592" s="374" t="s">
        <v>1521</v>
      </c>
      <c r="AQ592" s="374">
        <v>315021</v>
      </c>
      <c r="BC592" s="26"/>
      <c r="BV592" s="26"/>
    </row>
    <row r="593" spans="1:74">
      <c r="A593" s="26">
        <v>201811</v>
      </c>
      <c r="B593" s="26" t="s">
        <v>1525</v>
      </c>
      <c r="C593" s="26">
        <v>1564787.95</v>
      </c>
      <c r="D593" s="26"/>
      <c r="E593" s="26"/>
      <c r="F593" s="26"/>
      <c r="G593" s="26"/>
      <c r="H593" s="26"/>
      <c r="J593" s="26"/>
      <c r="K593" s="26"/>
      <c r="L593" s="26"/>
      <c r="R593" s="26"/>
      <c r="AO593" s="373">
        <v>202102</v>
      </c>
      <c r="AP593" s="374" t="s">
        <v>1524</v>
      </c>
      <c r="AQ593" s="374">
        <v>2517403</v>
      </c>
      <c r="BC593" s="26"/>
      <c r="BV593" s="26"/>
    </row>
    <row r="594" spans="1:74">
      <c r="A594" s="26">
        <v>201812</v>
      </c>
      <c r="B594" s="26" t="s">
        <v>1525</v>
      </c>
      <c r="C594" s="26">
        <v>1596352.35</v>
      </c>
      <c r="D594" s="26"/>
      <c r="E594" s="26"/>
      <c r="F594" s="26"/>
      <c r="G594" s="26"/>
      <c r="H594" s="26"/>
      <c r="J594" s="26"/>
      <c r="K594" s="26"/>
      <c r="L594" s="26"/>
      <c r="R594" s="26"/>
      <c r="AO594" s="373">
        <v>202102</v>
      </c>
      <c r="AP594" s="374" t="s">
        <v>1525</v>
      </c>
      <c r="AQ594" s="374">
        <v>1252663</v>
      </c>
      <c r="BC594" s="26"/>
      <c r="BV594" s="26"/>
    </row>
    <row r="595" spans="1:74">
      <c r="A595" s="26">
        <v>201901</v>
      </c>
      <c r="B595" s="26" t="s">
        <v>1525</v>
      </c>
      <c r="C595" s="26">
        <v>1515001.41</v>
      </c>
      <c r="D595" s="26"/>
      <c r="E595" s="26"/>
      <c r="F595" s="26"/>
      <c r="G595" s="26"/>
      <c r="H595" s="26"/>
      <c r="J595" s="26"/>
      <c r="K595" s="26"/>
      <c r="L595" s="26"/>
      <c r="R595" s="26"/>
      <c r="AO595" s="373">
        <v>202102</v>
      </c>
      <c r="AP595" s="374" t="s">
        <v>1566</v>
      </c>
      <c r="AQ595" s="374">
        <v>99954</v>
      </c>
      <c r="BC595" s="26"/>
      <c r="BV595" s="26"/>
    </row>
    <row r="596" spans="1:74">
      <c r="A596" s="26">
        <v>201902</v>
      </c>
      <c r="B596" s="26" t="s">
        <v>1525</v>
      </c>
      <c r="C596" s="26">
        <v>1527874.55</v>
      </c>
      <c r="D596" s="26"/>
      <c r="E596" s="26"/>
      <c r="F596" s="26"/>
      <c r="G596" s="26"/>
      <c r="H596" s="26"/>
      <c r="J596" s="26"/>
      <c r="K596" s="26"/>
      <c r="L596" s="26"/>
      <c r="R596" s="26"/>
      <c r="AO596" s="373">
        <v>202102</v>
      </c>
      <c r="AP596" s="374" t="s">
        <v>1567</v>
      </c>
      <c r="AQ596" s="374">
        <v>1165771</v>
      </c>
      <c r="BC596" s="26"/>
      <c r="BV596" s="26"/>
    </row>
    <row r="597" spans="1:74">
      <c r="A597" s="26">
        <v>201903</v>
      </c>
      <c r="B597" s="26" t="s">
        <v>1525</v>
      </c>
      <c r="C597" s="26">
        <v>1559156.95</v>
      </c>
      <c r="D597" s="26"/>
      <c r="E597" s="26"/>
      <c r="F597" s="26"/>
      <c r="G597" s="26"/>
      <c r="H597" s="26"/>
      <c r="J597" s="26"/>
      <c r="K597" s="26"/>
      <c r="L597" s="26"/>
      <c r="R597" s="26"/>
      <c r="AO597" s="373">
        <v>202103</v>
      </c>
      <c r="AP597" s="374" t="s">
        <v>1520</v>
      </c>
      <c r="AQ597" s="374">
        <v>14334215</v>
      </c>
      <c r="BC597" s="26"/>
      <c r="BV597" s="26"/>
    </row>
    <row r="598" spans="1:74">
      <c r="A598" s="26">
        <v>201904</v>
      </c>
      <c r="B598" s="26" t="s">
        <v>1525</v>
      </c>
      <c r="C598" s="26">
        <v>1592309.25</v>
      </c>
      <c r="D598" s="26"/>
      <c r="E598" s="26"/>
      <c r="F598" s="26"/>
      <c r="G598" s="26"/>
      <c r="H598" s="26"/>
      <c r="J598" s="26"/>
      <c r="K598" s="26"/>
      <c r="L598" s="26"/>
      <c r="R598" s="26"/>
      <c r="AO598" s="373">
        <v>202103</v>
      </c>
      <c r="AP598" s="374" t="s">
        <v>1522</v>
      </c>
      <c r="AQ598" s="374">
        <v>7399365</v>
      </c>
      <c r="BC598" s="26"/>
      <c r="BV598" s="26"/>
    </row>
    <row r="599" spans="1:74">
      <c r="A599" s="26">
        <v>201905</v>
      </c>
      <c r="B599" s="26" t="s">
        <v>1525</v>
      </c>
      <c r="C599" s="26">
        <v>1625800.41</v>
      </c>
      <c r="D599" s="26"/>
      <c r="E599" s="26"/>
      <c r="F599" s="26"/>
      <c r="G599" s="26"/>
      <c r="H599" s="26"/>
      <c r="J599" s="26"/>
      <c r="K599" s="26"/>
      <c r="L599" s="26"/>
      <c r="R599" s="26"/>
      <c r="AO599" s="373">
        <v>202103</v>
      </c>
      <c r="AP599" s="374" t="s">
        <v>1523</v>
      </c>
      <c r="AQ599" s="374">
        <v>1658099</v>
      </c>
      <c r="BC599" s="26"/>
      <c r="BV599" s="26"/>
    </row>
    <row r="600" spans="1:74">
      <c r="A600" s="26">
        <v>201906</v>
      </c>
      <c r="B600" s="26" t="s">
        <v>1525</v>
      </c>
      <c r="C600" s="26">
        <v>1601771</v>
      </c>
      <c r="D600" s="26"/>
      <c r="E600" s="26"/>
      <c r="F600" s="26"/>
      <c r="G600" s="26"/>
      <c r="H600" s="26"/>
      <c r="J600" s="26"/>
      <c r="K600" s="26"/>
      <c r="L600" s="26"/>
      <c r="R600" s="26"/>
      <c r="AO600" s="373">
        <v>202103</v>
      </c>
      <c r="AP600" s="374" t="s">
        <v>1521</v>
      </c>
      <c r="AQ600" s="374">
        <v>333812</v>
      </c>
      <c r="BC600" s="26"/>
      <c r="BV600" s="26"/>
    </row>
    <row r="601" spans="1:74">
      <c r="A601" s="26">
        <v>201907</v>
      </c>
      <c r="B601" s="26" t="s">
        <v>1525</v>
      </c>
      <c r="C601" s="26">
        <v>1599852.39</v>
      </c>
      <c r="D601" s="26"/>
      <c r="E601" s="26"/>
      <c r="F601" s="26"/>
      <c r="G601" s="26"/>
      <c r="H601" s="26"/>
      <c r="J601" s="26"/>
      <c r="K601" s="26"/>
      <c r="L601" s="26"/>
      <c r="R601" s="26"/>
      <c r="AO601" s="373">
        <v>202103</v>
      </c>
      <c r="AP601" s="374" t="s">
        <v>1524</v>
      </c>
      <c r="AQ601" s="374">
        <v>2422980</v>
      </c>
      <c r="BC601" s="26"/>
      <c r="BV601" s="26"/>
    </row>
    <row r="602" spans="1:74">
      <c r="A602" s="26">
        <v>201908</v>
      </c>
      <c r="B602" s="26" t="s">
        <v>1525</v>
      </c>
      <c r="C602" s="26">
        <v>1525522.43</v>
      </c>
      <c r="D602" s="26"/>
      <c r="E602" s="26"/>
      <c r="F602" s="26"/>
      <c r="G602" s="26"/>
      <c r="H602" s="26"/>
      <c r="J602" s="26"/>
      <c r="K602" s="26"/>
      <c r="L602" s="26"/>
      <c r="R602" s="26"/>
      <c r="AO602" s="373">
        <v>202103</v>
      </c>
      <c r="AP602" s="374" t="s">
        <v>1525</v>
      </c>
      <c r="AQ602" s="374">
        <v>1244484</v>
      </c>
      <c r="BC602" s="26"/>
      <c r="BV602" s="26"/>
    </row>
    <row r="603" spans="1:74">
      <c r="A603" s="26">
        <v>201909</v>
      </c>
      <c r="B603" s="26" t="s">
        <v>1525</v>
      </c>
      <c r="C603" s="26">
        <v>1471612.57</v>
      </c>
      <c r="D603" s="26"/>
      <c r="E603" s="26"/>
      <c r="F603" s="26"/>
      <c r="G603" s="26"/>
      <c r="H603" s="26"/>
      <c r="J603" s="26"/>
      <c r="K603" s="26"/>
      <c r="L603" s="26"/>
      <c r="R603" s="26"/>
      <c r="AO603" s="373">
        <v>202103</v>
      </c>
      <c r="AP603" s="374" t="s">
        <v>1566</v>
      </c>
      <c r="AQ603" s="374">
        <v>98528</v>
      </c>
      <c r="BC603" s="26"/>
      <c r="BV603" s="26"/>
    </row>
    <row r="604" spans="1:74">
      <c r="A604" s="26">
        <v>201910</v>
      </c>
      <c r="B604" s="26" t="s">
        <v>1525</v>
      </c>
      <c r="C604" s="26">
        <v>1533705.87</v>
      </c>
      <c r="D604" s="26"/>
      <c r="E604" s="26"/>
      <c r="F604" s="26"/>
      <c r="G604" s="26"/>
      <c r="H604" s="26"/>
      <c r="J604" s="26"/>
      <c r="K604" s="26"/>
      <c r="L604" s="26"/>
      <c r="R604" s="26"/>
      <c r="AO604" s="373">
        <v>202103</v>
      </c>
      <c r="AP604" s="374" t="s">
        <v>1567</v>
      </c>
      <c r="AQ604" s="374">
        <v>1176947</v>
      </c>
      <c r="BC604" s="26"/>
      <c r="BV604" s="26"/>
    </row>
    <row r="605" spans="1:74">
      <c r="A605" s="26">
        <v>201911</v>
      </c>
      <c r="B605" s="26" t="s">
        <v>1525</v>
      </c>
      <c r="C605" s="26">
        <v>1556821.55</v>
      </c>
      <c r="D605" s="26"/>
      <c r="E605" s="26"/>
      <c r="F605" s="26"/>
      <c r="G605" s="26"/>
      <c r="H605" s="26"/>
      <c r="J605" s="26"/>
      <c r="K605" s="26"/>
      <c r="L605" s="26"/>
      <c r="R605" s="26"/>
      <c r="AO605" s="373">
        <v>202104</v>
      </c>
      <c r="AP605" s="374" t="s">
        <v>1520</v>
      </c>
      <c r="AQ605" s="374">
        <v>14492632</v>
      </c>
      <c r="BC605" s="26"/>
      <c r="BV605" s="26"/>
    </row>
    <row r="606" spans="1:74">
      <c r="A606" s="26">
        <v>201912</v>
      </c>
      <c r="B606" s="26" t="s">
        <v>1525</v>
      </c>
      <c r="C606" s="26">
        <v>1585433.11</v>
      </c>
      <c r="D606" s="26"/>
      <c r="E606" s="26"/>
      <c r="F606" s="26"/>
      <c r="G606" s="26"/>
      <c r="H606" s="26"/>
      <c r="J606" s="26"/>
      <c r="K606" s="26"/>
      <c r="L606" s="26"/>
      <c r="R606" s="26"/>
      <c r="AO606" s="373">
        <v>202104</v>
      </c>
      <c r="AP606" s="374" t="s">
        <v>1522</v>
      </c>
      <c r="AQ606" s="374">
        <v>7448192</v>
      </c>
      <c r="BC606" s="26"/>
      <c r="BV606" s="26"/>
    </row>
    <row r="607" spans="1:74">
      <c r="A607" s="26">
        <v>202001</v>
      </c>
      <c r="B607" s="26" t="s">
        <v>1525</v>
      </c>
      <c r="C607" s="26">
        <v>1491993.81</v>
      </c>
      <c r="D607" s="26"/>
      <c r="E607" s="26"/>
      <c r="F607" s="26"/>
      <c r="G607" s="26"/>
      <c r="H607" s="26"/>
      <c r="J607" s="26"/>
      <c r="K607" s="26"/>
      <c r="L607" s="26"/>
      <c r="R607" s="26"/>
      <c r="AO607" s="373">
        <v>202104</v>
      </c>
      <c r="AP607" s="374" t="s">
        <v>1523</v>
      </c>
      <c r="AQ607" s="374">
        <v>1670014</v>
      </c>
      <c r="BC607" s="26"/>
      <c r="BV607" s="26"/>
    </row>
    <row r="608" spans="1:74">
      <c r="A608" s="26">
        <v>202002</v>
      </c>
      <c r="B608" s="26" t="s">
        <v>1525</v>
      </c>
      <c r="C608" s="26">
        <v>1502401.75</v>
      </c>
      <c r="D608" s="26"/>
      <c r="E608" s="26"/>
      <c r="F608" s="26"/>
      <c r="G608" s="26"/>
      <c r="H608" s="26"/>
      <c r="J608" s="26"/>
      <c r="K608" s="26"/>
      <c r="L608" s="26"/>
      <c r="R608" s="26"/>
      <c r="AO608" s="373">
        <v>202104</v>
      </c>
      <c r="AP608" s="374" t="s">
        <v>1521</v>
      </c>
      <c r="AQ608" s="374">
        <v>344345</v>
      </c>
      <c r="BC608" s="26"/>
      <c r="BV608" s="26"/>
    </row>
    <row r="609" spans="1:74">
      <c r="A609" s="26">
        <v>202003</v>
      </c>
      <c r="B609" s="26" t="s">
        <v>1525</v>
      </c>
      <c r="C609" s="26">
        <v>1397325.05</v>
      </c>
      <c r="D609" s="26"/>
      <c r="E609" s="26"/>
      <c r="F609" s="26"/>
      <c r="G609" s="26"/>
      <c r="H609" s="26"/>
      <c r="J609" s="26"/>
      <c r="K609" s="26"/>
      <c r="L609" s="26"/>
      <c r="R609" s="26"/>
      <c r="AO609" s="373">
        <v>202104</v>
      </c>
      <c r="AP609" s="374" t="s">
        <v>1524</v>
      </c>
      <c r="AQ609" s="374">
        <v>2459394</v>
      </c>
      <c r="BC609" s="26"/>
      <c r="BV609" s="26"/>
    </row>
    <row r="610" spans="1:74">
      <c r="A610" s="26">
        <v>202004</v>
      </c>
      <c r="B610" s="26" t="s">
        <v>1525</v>
      </c>
      <c r="C610" s="26">
        <v>1218686.3</v>
      </c>
      <c r="D610" s="26"/>
      <c r="E610" s="26"/>
      <c r="F610" s="26"/>
      <c r="G610" s="26"/>
      <c r="H610" s="26"/>
      <c r="J610" s="26"/>
      <c r="K610" s="26"/>
      <c r="L610" s="26"/>
      <c r="R610" s="26"/>
      <c r="AO610" s="373">
        <v>202104</v>
      </c>
      <c r="AP610" s="374" t="s">
        <v>1525</v>
      </c>
      <c r="AQ610" s="374">
        <v>1284039</v>
      </c>
      <c r="BC610" s="26"/>
      <c r="BV610" s="26"/>
    </row>
    <row r="611" spans="1:74">
      <c r="A611" s="26">
        <v>202005</v>
      </c>
      <c r="B611" s="26" t="s">
        <v>1525</v>
      </c>
      <c r="C611" s="26">
        <v>1219985.1499999999</v>
      </c>
      <c r="D611" s="26"/>
      <c r="E611" s="26"/>
      <c r="F611" s="26"/>
      <c r="G611" s="26"/>
      <c r="H611" s="26"/>
      <c r="J611" s="26"/>
      <c r="K611" s="26"/>
      <c r="L611" s="26"/>
      <c r="R611" s="26"/>
      <c r="AO611" s="373">
        <v>202104</v>
      </c>
      <c r="AP611" s="374" t="s">
        <v>1566</v>
      </c>
      <c r="AQ611" s="374">
        <v>98744</v>
      </c>
      <c r="BC611" s="26"/>
      <c r="BV611" s="26"/>
    </row>
    <row r="612" spans="1:74">
      <c r="A612" s="26">
        <v>202006</v>
      </c>
      <c r="B612" s="26" t="s">
        <v>1525</v>
      </c>
      <c r="C612" s="26">
        <v>1240160.05</v>
      </c>
      <c r="D612" s="26"/>
      <c r="E612" s="26"/>
      <c r="F612" s="26"/>
      <c r="G612" s="26"/>
      <c r="H612" s="26"/>
      <c r="J612" s="26"/>
      <c r="K612" s="26"/>
      <c r="L612" s="26"/>
      <c r="R612" s="26"/>
      <c r="AO612" s="373">
        <v>202104</v>
      </c>
      <c r="AP612" s="374" t="s">
        <v>1567</v>
      </c>
      <c r="AQ612" s="374">
        <v>1187904</v>
      </c>
      <c r="BC612" s="26"/>
      <c r="BV612" s="26"/>
    </row>
    <row r="613" spans="1:74">
      <c r="A613" s="26">
        <v>202007</v>
      </c>
      <c r="B613" s="26" t="s">
        <v>1525</v>
      </c>
      <c r="C613" s="26">
        <v>1307927.83</v>
      </c>
      <c r="D613" s="26"/>
      <c r="E613" s="26"/>
      <c r="F613" s="26"/>
      <c r="G613" s="26"/>
      <c r="H613" s="26"/>
      <c r="J613" s="26"/>
      <c r="K613" s="26"/>
      <c r="L613" s="26"/>
      <c r="R613" s="26"/>
      <c r="AO613" s="373">
        <v>202105</v>
      </c>
      <c r="AP613" s="374" t="s">
        <v>1520</v>
      </c>
      <c r="AQ613" s="374">
        <v>14711196</v>
      </c>
      <c r="BC613" s="26"/>
      <c r="BV613" s="26"/>
    </row>
    <row r="614" spans="1:74">
      <c r="A614" s="26">
        <v>202008</v>
      </c>
      <c r="B614" s="26" t="s">
        <v>1525</v>
      </c>
      <c r="C614" s="26">
        <v>1296807.95</v>
      </c>
      <c r="D614" s="26"/>
      <c r="E614" s="26"/>
      <c r="F614" s="26"/>
      <c r="G614" s="26"/>
      <c r="H614" s="26"/>
      <c r="J614" s="26"/>
      <c r="K614" s="26"/>
      <c r="L614" s="26"/>
      <c r="R614" s="26"/>
      <c r="AO614" s="373">
        <v>202105</v>
      </c>
      <c r="AP614" s="374" t="s">
        <v>1522</v>
      </c>
      <c r="AQ614" s="374">
        <v>7466884</v>
      </c>
      <c r="BC614" s="26"/>
      <c r="BV614" s="26"/>
    </row>
    <row r="615" spans="1:74">
      <c r="A615" s="26">
        <v>202009</v>
      </c>
      <c r="B615" s="26" t="s">
        <v>1525</v>
      </c>
      <c r="C615" s="26">
        <v>1274449.3600000001</v>
      </c>
      <c r="D615" s="26"/>
      <c r="E615" s="26"/>
      <c r="F615" s="26"/>
      <c r="G615" s="26"/>
      <c r="H615" s="26"/>
      <c r="J615" s="26"/>
      <c r="K615" s="26"/>
      <c r="L615" s="26"/>
      <c r="R615" s="26"/>
      <c r="AO615" s="373">
        <v>202105</v>
      </c>
      <c r="AP615" s="374" t="s">
        <v>1523</v>
      </c>
      <c r="AQ615" s="374">
        <v>1667957</v>
      </c>
      <c r="BC615" s="26"/>
      <c r="BV615" s="26"/>
    </row>
    <row r="616" spans="1:74">
      <c r="A616" s="26">
        <v>202010</v>
      </c>
      <c r="B616" s="26" t="s">
        <v>1525</v>
      </c>
      <c r="C616" s="26">
        <v>1333497.19</v>
      </c>
      <c r="D616" s="26"/>
      <c r="E616" s="26"/>
      <c r="F616" s="26"/>
      <c r="G616" s="26"/>
      <c r="H616" s="26"/>
      <c r="J616" s="26"/>
      <c r="K616" s="26"/>
      <c r="L616" s="26"/>
      <c r="R616" s="26"/>
      <c r="AO616" s="373">
        <v>202105</v>
      </c>
      <c r="AP616" s="374" t="s">
        <v>1521</v>
      </c>
      <c r="AQ616" s="374">
        <v>389970</v>
      </c>
      <c r="BC616" s="26"/>
      <c r="BV616" s="26"/>
    </row>
    <row r="617" spans="1:74">
      <c r="A617" s="26">
        <v>202011</v>
      </c>
      <c r="B617" s="26" t="s">
        <v>1525</v>
      </c>
      <c r="C617" s="26">
        <v>1333338.33</v>
      </c>
      <c r="D617" s="26"/>
      <c r="E617" s="26"/>
      <c r="F617" s="26"/>
      <c r="G617" s="26"/>
      <c r="H617" s="26"/>
      <c r="J617" s="26"/>
      <c r="K617" s="26"/>
      <c r="L617" s="26"/>
      <c r="R617" s="26"/>
      <c r="AO617" s="373">
        <v>202105</v>
      </c>
      <c r="AP617" s="374" t="s">
        <v>1524</v>
      </c>
      <c r="AQ617" s="374">
        <v>2554091</v>
      </c>
      <c r="BC617" s="26"/>
      <c r="BV617" s="26"/>
    </row>
    <row r="618" spans="1:74">
      <c r="A618" s="26">
        <v>202012</v>
      </c>
      <c r="B618" s="26" t="s">
        <v>1525</v>
      </c>
      <c r="C618" s="26">
        <v>1346878.58</v>
      </c>
      <c r="D618" s="26"/>
      <c r="E618" s="26"/>
      <c r="F618" s="26"/>
      <c r="G618" s="26"/>
      <c r="H618" s="26"/>
      <c r="J618" s="26"/>
      <c r="K618" s="26"/>
      <c r="L618" s="26"/>
      <c r="R618" s="26"/>
      <c r="AO618" s="373">
        <v>202105</v>
      </c>
      <c r="AP618" s="374" t="s">
        <v>1525</v>
      </c>
      <c r="AQ618" s="374">
        <v>1337981</v>
      </c>
      <c r="BC618" s="26"/>
      <c r="BV618" s="26"/>
    </row>
    <row r="619" spans="1:74">
      <c r="A619" s="26">
        <v>202101</v>
      </c>
      <c r="B619" s="26" t="s">
        <v>1525</v>
      </c>
      <c r="C619" s="26">
        <v>1269074.47</v>
      </c>
      <c r="D619" s="26"/>
      <c r="E619" s="26"/>
      <c r="F619" s="26"/>
      <c r="G619" s="26"/>
      <c r="H619" s="26"/>
      <c r="J619" s="26"/>
      <c r="K619" s="26"/>
      <c r="L619" s="26"/>
      <c r="R619" s="26"/>
      <c r="AO619" s="373">
        <v>202105</v>
      </c>
      <c r="AP619" s="374" t="s">
        <v>1566</v>
      </c>
      <c r="AQ619" s="374">
        <v>97886</v>
      </c>
      <c r="BC619" s="26"/>
      <c r="BV619" s="26"/>
    </row>
    <row r="620" spans="1:74">
      <c r="A620" s="26">
        <v>202102</v>
      </c>
      <c r="B620" s="26" t="s">
        <v>1525</v>
      </c>
      <c r="C620" s="26">
        <v>1251440.05</v>
      </c>
      <c r="D620" s="26"/>
      <c r="E620" s="26"/>
      <c r="F620" s="26"/>
      <c r="G620" s="26"/>
      <c r="H620" s="26"/>
      <c r="J620" s="26"/>
      <c r="K620" s="26"/>
      <c r="L620" s="26"/>
      <c r="R620" s="26"/>
      <c r="AO620" s="373">
        <v>202105</v>
      </c>
      <c r="AP620" s="374" t="s">
        <v>1567</v>
      </c>
      <c r="AQ620" s="374">
        <v>1196427</v>
      </c>
      <c r="BC620" s="26"/>
      <c r="BV620" s="26"/>
    </row>
    <row r="621" spans="1:74">
      <c r="A621" s="26">
        <v>202103</v>
      </c>
      <c r="B621" s="26" t="s">
        <v>1525</v>
      </c>
      <c r="C621" s="26">
        <v>1260103.0900000001</v>
      </c>
      <c r="D621" s="26"/>
      <c r="E621" s="26"/>
      <c r="F621" s="26"/>
      <c r="G621" s="26"/>
      <c r="H621" s="26"/>
      <c r="J621" s="26"/>
      <c r="K621" s="26"/>
      <c r="L621" s="26"/>
      <c r="R621" s="26"/>
      <c r="AO621" s="373">
        <v>202106</v>
      </c>
      <c r="AP621" s="374" t="s">
        <v>1520</v>
      </c>
      <c r="AQ621" s="374">
        <v>14799586</v>
      </c>
      <c r="BC621" s="26"/>
      <c r="BV621" s="26"/>
    </row>
    <row r="622" spans="1:74">
      <c r="A622" s="26">
        <v>202104</v>
      </c>
      <c r="B622" s="26" t="s">
        <v>1525</v>
      </c>
      <c r="C622" s="26">
        <v>1289713.3500000001</v>
      </c>
      <c r="D622" s="26"/>
      <c r="E622" s="26"/>
      <c r="F622" s="26"/>
      <c r="G622" s="26"/>
      <c r="H622" s="26"/>
      <c r="J622" s="26"/>
      <c r="K622" s="26"/>
      <c r="L622" s="26"/>
      <c r="R622" s="26"/>
      <c r="AO622" s="373">
        <v>202106</v>
      </c>
      <c r="AP622" s="374" t="s">
        <v>1522</v>
      </c>
      <c r="AQ622" s="374">
        <v>7487458</v>
      </c>
      <c r="BC622" s="26"/>
      <c r="BV622" s="26"/>
    </row>
    <row r="623" spans="1:74">
      <c r="A623" s="26">
        <v>202105</v>
      </c>
      <c r="B623" s="26" t="s">
        <v>1525</v>
      </c>
      <c r="C623" s="26">
        <v>1339894.24</v>
      </c>
      <c r="D623" s="26"/>
      <c r="E623" s="26"/>
      <c r="F623" s="26"/>
      <c r="G623" s="26"/>
      <c r="H623" s="26"/>
      <c r="J623" s="26"/>
      <c r="K623" s="26"/>
      <c r="L623" s="26"/>
      <c r="R623" s="26"/>
      <c r="AO623" s="373">
        <v>202106</v>
      </c>
      <c r="AP623" s="374" t="s">
        <v>1523</v>
      </c>
      <c r="AQ623" s="374">
        <v>1652942</v>
      </c>
      <c r="BC623" s="26"/>
      <c r="BV623" s="26"/>
    </row>
    <row r="624" spans="1:74">
      <c r="A624" s="26">
        <v>202106</v>
      </c>
      <c r="B624" s="26" t="s">
        <v>1525</v>
      </c>
      <c r="C624" s="26">
        <v>1387559</v>
      </c>
      <c r="D624" s="26"/>
      <c r="E624" s="26"/>
      <c r="F624" s="26"/>
      <c r="G624" s="26"/>
      <c r="H624" s="26"/>
      <c r="J624" s="26"/>
      <c r="K624" s="26"/>
      <c r="L624" s="26"/>
      <c r="R624" s="26"/>
      <c r="AO624" s="373">
        <v>202106</v>
      </c>
      <c r="AP624" s="374" t="s">
        <v>1521</v>
      </c>
      <c r="AQ624" s="374">
        <v>322045</v>
      </c>
      <c r="BC624" s="26"/>
      <c r="BV624" s="26"/>
    </row>
    <row r="625" spans="1:74">
      <c r="A625" s="26">
        <v>202107</v>
      </c>
      <c r="B625" s="26" t="s">
        <v>1525</v>
      </c>
      <c r="C625" s="26">
        <v>1433668.82</v>
      </c>
      <c r="D625" s="26"/>
      <c r="E625" s="26"/>
      <c r="F625" s="26"/>
      <c r="G625" s="26"/>
      <c r="H625" s="26"/>
      <c r="J625" s="26"/>
      <c r="K625" s="26"/>
      <c r="L625" s="26"/>
      <c r="R625" s="26"/>
      <c r="AO625" s="373">
        <v>202106</v>
      </c>
      <c r="AP625" s="374" t="s">
        <v>1524</v>
      </c>
      <c r="AQ625" s="374">
        <v>2714483</v>
      </c>
      <c r="BC625" s="26"/>
      <c r="BV625" s="26"/>
    </row>
    <row r="626" spans="1:74">
      <c r="A626" s="26">
        <v>202108</v>
      </c>
      <c r="B626" s="26" t="s">
        <v>1525</v>
      </c>
      <c r="C626" s="26">
        <v>1384198.86</v>
      </c>
      <c r="D626" s="26"/>
      <c r="E626" s="26"/>
      <c r="F626" s="26"/>
      <c r="G626" s="26"/>
      <c r="H626" s="26"/>
      <c r="J626" s="26"/>
      <c r="K626" s="26"/>
      <c r="L626" s="26"/>
      <c r="R626" s="26"/>
      <c r="AO626" s="373">
        <v>202106</v>
      </c>
      <c r="AP626" s="374" t="s">
        <v>1525</v>
      </c>
      <c r="AQ626" s="374">
        <v>1330038</v>
      </c>
      <c r="BC626" s="26"/>
      <c r="BV626" s="26"/>
    </row>
    <row r="627" spans="1:74">
      <c r="A627" s="26">
        <v>202109</v>
      </c>
      <c r="B627" s="26" t="s">
        <v>1525</v>
      </c>
      <c r="C627" s="26">
        <v>1363068.23</v>
      </c>
      <c r="D627" s="26"/>
      <c r="E627" s="26"/>
      <c r="F627" s="26"/>
      <c r="G627" s="26"/>
      <c r="H627" s="26"/>
      <c r="J627" s="26"/>
      <c r="K627" s="26"/>
      <c r="L627" s="26"/>
      <c r="R627" s="26"/>
      <c r="AO627" s="373">
        <v>202106</v>
      </c>
      <c r="AP627" s="374" t="s">
        <v>1566</v>
      </c>
      <c r="AQ627" s="374">
        <v>100843</v>
      </c>
      <c r="BC627" s="26"/>
      <c r="BV627" s="26"/>
    </row>
    <row r="628" spans="1:74">
      <c r="A628" s="26">
        <v>202110</v>
      </c>
      <c r="B628" s="26" t="s">
        <v>1525</v>
      </c>
      <c r="C628" s="26">
        <v>1449580.6</v>
      </c>
      <c r="D628" s="26"/>
      <c r="E628" s="26"/>
      <c r="F628" s="26"/>
      <c r="G628" s="26"/>
      <c r="H628" s="26"/>
      <c r="J628" s="26"/>
      <c r="K628" s="26"/>
      <c r="L628" s="26"/>
      <c r="R628" s="26"/>
      <c r="AO628" s="373">
        <v>202106</v>
      </c>
      <c r="AP628" s="374" t="s">
        <v>1567</v>
      </c>
      <c r="AQ628" s="374">
        <v>1191777</v>
      </c>
      <c r="BC628" s="26"/>
      <c r="BV628" s="26"/>
    </row>
    <row r="629" spans="1:74">
      <c r="A629" s="26">
        <v>202111</v>
      </c>
      <c r="B629" s="26" t="s">
        <v>1525</v>
      </c>
      <c r="C629" s="26">
        <v>1478817.43</v>
      </c>
      <c r="D629" s="26"/>
      <c r="E629" s="26"/>
      <c r="F629" s="26"/>
      <c r="G629" s="26"/>
      <c r="H629" s="26"/>
      <c r="J629" s="26"/>
      <c r="K629" s="26"/>
      <c r="L629" s="26"/>
      <c r="R629" s="26"/>
      <c r="AO629" s="373">
        <v>202107</v>
      </c>
      <c r="AP629" s="374" t="s">
        <v>1520</v>
      </c>
      <c r="AQ629" s="374">
        <v>15088447</v>
      </c>
      <c r="BC629" s="26"/>
      <c r="BV629" s="26"/>
    </row>
    <row r="630" spans="1:74">
      <c r="A630" s="26">
        <v>202112</v>
      </c>
      <c r="B630" s="26" t="s">
        <v>1525</v>
      </c>
      <c r="C630" s="26">
        <v>1501670.95</v>
      </c>
      <c r="D630" s="26"/>
      <c r="E630" s="26"/>
      <c r="F630" s="26"/>
      <c r="G630" s="26"/>
      <c r="H630" s="26"/>
      <c r="J630" s="26"/>
      <c r="K630" s="26"/>
      <c r="L630" s="26"/>
      <c r="R630" s="26"/>
      <c r="AO630" s="373">
        <v>202107</v>
      </c>
      <c r="AP630" s="374" t="s">
        <v>1522</v>
      </c>
      <c r="AQ630" s="374">
        <v>7524258</v>
      </c>
      <c r="BC630" s="26"/>
      <c r="BV630" s="26"/>
    </row>
    <row r="631" spans="1:74">
      <c r="A631" s="26">
        <v>202201</v>
      </c>
      <c r="B631" s="26" t="s">
        <v>1525</v>
      </c>
      <c r="C631" s="26">
        <v>1388847.75</v>
      </c>
      <c r="D631" s="26"/>
      <c r="E631" s="26"/>
      <c r="F631" s="26"/>
      <c r="G631" s="26"/>
      <c r="H631" s="26"/>
      <c r="J631" s="26"/>
      <c r="K631" s="26"/>
      <c r="L631" s="26"/>
      <c r="R631" s="26"/>
      <c r="AO631" s="373">
        <v>202107</v>
      </c>
      <c r="AP631" s="374" t="s">
        <v>1523</v>
      </c>
      <c r="AQ631" s="374">
        <v>1644526</v>
      </c>
      <c r="BC631" s="26"/>
      <c r="BV631" s="26"/>
    </row>
    <row r="632" spans="1:74">
      <c r="A632" s="26">
        <v>202202</v>
      </c>
      <c r="B632" s="26" t="s">
        <v>1525</v>
      </c>
      <c r="C632" s="26">
        <v>1345671.35</v>
      </c>
      <c r="D632" s="26"/>
      <c r="E632" s="26"/>
      <c r="F632" s="26"/>
      <c r="G632" s="26"/>
      <c r="H632" s="26"/>
      <c r="J632" s="26"/>
      <c r="K632" s="26"/>
      <c r="L632" s="26"/>
      <c r="R632" s="26"/>
      <c r="AO632" s="373">
        <v>202107</v>
      </c>
      <c r="AP632" s="374" t="s">
        <v>1521</v>
      </c>
      <c r="AQ632" s="374">
        <v>295138</v>
      </c>
      <c r="BC632" s="26"/>
      <c r="BV632" s="26"/>
    </row>
    <row r="633" spans="1:74">
      <c r="A633" s="26">
        <v>202203</v>
      </c>
      <c r="B633" s="26" t="s">
        <v>1525</v>
      </c>
      <c r="C633" s="26">
        <v>1286980.9099999999</v>
      </c>
      <c r="D633" s="26"/>
      <c r="E633" s="26"/>
      <c r="F633" s="26"/>
      <c r="G633" s="26"/>
      <c r="H633" s="26"/>
      <c r="J633" s="26"/>
      <c r="K633" s="26"/>
      <c r="L633" s="26"/>
      <c r="R633" s="26"/>
      <c r="AO633" s="373">
        <v>202107</v>
      </c>
      <c r="AP633" s="374" t="s">
        <v>1524</v>
      </c>
      <c r="AQ633" s="374">
        <v>2921380</v>
      </c>
      <c r="BC633" s="26"/>
      <c r="BV633" s="26"/>
    </row>
    <row r="634" spans="1:74">
      <c r="A634" s="26">
        <v>202204</v>
      </c>
      <c r="B634" s="26" t="s">
        <v>1525</v>
      </c>
      <c r="C634" s="26">
        <v>1159333.53</v>
      </c>
      <c r="D634" s="26"/>
      <c r="E634" s="26"/>
      <c r="F634" s="26"/>
      <c r="G634" s="26"/>
      <c r="H634" s="26"/>
      <c r="J634" s="26"/>
      <c r="K634" s="26"/>
      <c r="L634" s="26"/>
      <c r="R634" s="26"/>
      <c r="AO634" s="373">
        <v>202107</v>
      </c>
      <c r="AP634" s="374" t="s">
        <v>1525</v>
      </c>
      <c r="AQ634" s="374">
        <v>1412860</v>
      </c>
      <c r="BC634" s="26"/>
      <c r="BV634" s="26"/>
    </row>
    <row r="635" spans="1:74">
      <c r="A635" s="26">
        <v>202205</v>
      </c>
      <c r="B635" s="26" t="s">
        <v>1525</v>
      </c>
      <c r="C635" s="26">
        <v>1081535.4099999999</v>
      </c>
      <c r="D635" s="26"/>
      <c r="E635" s="26"/>
      <c r="F635" s="26"/>
      <c r="G635" s="26"/>
      <c r="H635" s="26"/>
      <c r="J635" s="26"/>
      <c r="K635" s="26"/>
      <c r="L635" s="26"/>
      <c r="R635" s="26"/>
      <c r="AO635" s="373">
        <v>202107</v>
      </c>
      <c r="AP635" s="374" t="s">
        <v>1566</v>
      </c>
      <c r="AQ635" s="374">
        <v>105850</v>
      </c>
      <c r="BC635" s="26"/>
      <c r="BV635" s="26"/>
    </row>
    <row r="636" spans="1:74">
      <c r="A636" s="26">
        <v>202206</v>
      </c>
      <c r="B636" s="26" t="s">
        <v>1525</v>
      </c>
      <c r="C636" s="26">
        <v>973159.18</v>
      </c>
      <c r="D636" s="26"/>
      <c r="E636" s="26"/>
      <c r="F636" s="26"/>
      <c r="G636" s="26"/>
      <c r="H636" s="26"/>
      <c r="J636" s="26"/>
      <c r="K636" s="26"/>
      <c r="L636" s="26"/>
      <c r="R636" s="26"/>
      <c r="AO636" s="373">
        <v>202107</v>
      </c>
      <c r="AP636" s="374" t="s">
        <v>1567</v>
      </c>
      <c r="AQ636" s="374">
        <v>1184435</v>
      </c>
      <c r="BC636" s="26"/>
      <c r="BV636" s="26"/>
    </row>
    <row r="637" spans="1:74">
      <c r="A637" s="26">
        <v>201502</v>
      </c>
      <c r="B637" s="26" t="s">
        <v>1520</v>
      </c>
      <c r="C637" s="26">
        <v>12323884.800000001</v>
      </c>
      <c r="D637" s="26"/>
      <c r="E637" s="26"/>
      <c r="F637" s="26"/>
      <c r="G637" s="26"/>
      <c r="H637" s="26"/>
      <c r="J637" s="26"/>
      <c r="K637" s="26"/>
      <c r="L637" s="26"/>
      <c r="R637" s="26"/>
      <c r="AO637" s="373">
        <v>202108</v>
      </c>
      <c r="AP637" s="374" t="s">
        <v>1520</v>
      </c>
      <c r="AQ637" s="374">
        <v>14756511</v>
      </c>
      <c r="BC637" s="26"/>
      <c r="BV637" s="26"/>
    </row>
    <row r="638" spans="1:74">
      <c r="A638" s="26">
        <v>201503</v>
      </c>
      <c r="B638" s="26" t="s">
        <v>1520</v>
      </c>
      <c r="C638" s="26">
        <v>12456540.300000001</v>
      </c>
      <c r="D638" s="26"/>
      <c r="E638" s="26"/>
      <c r="F638" s="26"/>
      <c r="G638" s="26"/>
      <c r="H638" s="26"/>
      <c r="J638" s="26"/>
      <c r="K638" s="26"/>
      <c r="L638" s="26"/>
      <c r="R638" s="26"/>
      <c r="AO638" s="373">
        <v>202108</v>
      </c>
      <c r="AP638" s="374" t="s">
        <v>1522</v>
      </c>
      <c r="AQ638" s="374">
        <v>7488787</v>
      </c>
      <c r="BC638" s="26"/>
      <c r="BV638" s="26"/>
    </row>
    <row r="639" spans="1:74">
      <c r="A639" s="26">
        <v>201504</v>
      </c>
      <c r="B639" s="26" t="s">
        <v>1520</v>
      </c>
      <c r="C639" s="26">
        <v>12593656</v>
      </c>
      <c r="D639" s="26"/>
      <c r="E639" s="26"/>
      <c r="F639" s="26"/>
      <c r="G639" s="26"/>
      <c r="H639" s="26"/>
      <c r="J639" s="26"/>
      <c r="K639" s="26"/>
      <c r="L639" s="26"/>
      <c r="R639" s="26"/>
      <c r="AO639" s="373">
        <v>202108</v>
      </c>
      <c r="AP639" s="374" t="s">
        <v>1523</v>
      </c>
      <c r="AQ639" s="374">
        <v>1629680</v>
      </c>
      <c r="BC639" s="26"/>
      <c r="BV639" s="26"/>
    </row>
    <row r="640" spans="1:74">
      <c r="A640" s="26">
        <v>201505</v>
      </c>
      <c r="B640" s="26" t="s">
        <v>1520</v>
      </c>
      <c r="C640" s="26">
        <v>12762495.699999999</v>
      </c>
      <c r="D640" s="26"/>
      <c r="E640" s="26"/>
      <c r="F640" s="26"/>
      <c r="G640" s="26"/>
      <c r="H640" s="26"/>
      <c r="J640" s="26"/>
      <c r="K640" s="26"/>
      <c r="L640" s="26"/>
      <c r="R640" s="26"/>
      <c r="AO640" s="373">
        <v>202108</v>
      </c>
      <c r="AP640" s="374" t="s">
        <v>1521</v>
      </c>
      <c r="AQ640" s="374">
        <v>293967</v>
      </c>
      <c r="BC640" s="26"/>
      <c r="BV640" s="26"/>
    </row>
    <row r="641" spans="1:74">
      <c r="A641" s="26">
        <v>201506</v>
      </c>
      <c r="B641" s="26" t="s">
        <v>1520</v>
      </c>
      <c r="C641" s="26">
        <v>12812886.199999999</v>
      </c>
      <c r="D641" s="26"/>
      <c r="E641" s="26"/>
      <c r="F641" s="26"/>
      <c r="G641" s="26"/>
      <c r="H641" s="26"/>
      <c r="J641" s="26"/>
      <c r="K641" s="26"/>
      <c r="L641" s="26"/>
      <c r="R641" s="26"/>
      <c r="AO641" s="373">
        <v>202108</v>
      </c>
      <c r="AP641" s="374" t="s">
        <v>1524</v>
      </c>
      <c r="AQ641" s="374">
        <v>2823452</v>
      </c>
      <c r="BC641" s="26"/>
      <c r="BV641" s="26"/>
    </row>
    <row r="642" spans="1:74">
      <c r="A642" s="26">
        <v>201507</v>
      </c>
      <c r="B642" s="26" t="s">
        <v>1520</v>
      </c>
      <c r="C642" s="26">
        <v>12913715.5</v>
      </c>
      <c r="D642" s="26"/>
      <c r="E642" s="26"/>
      <c r="F642" s="26"/>
      <c r="G642" s="26"/>
      <c r="H642" s="26"/>
      <c r="J642" s="26"/>
      <c r="K642" s="26"/>
      <c r="L642" s="26"/>
      <c r="R642" s="26"/>
      <c r="AO642" s="373">
        <v>202108</v>
      </c>
      <c r="AP642" s="374" t="s">
        <v>1525</v>
      </c>
      <c r="AQ642" s="374">
        <v>1290999</v>
      </c>
      <c r="BC642" s="26"/>
      <c r="BV642" s="26"/>
    </row>
    <row r="643" spans="1:74">
      <c r="A643" s="26">
        <v>201508</v>
      </c>
      <c r="B643" s="26" t="s">
        <v>1520</v>
      </c>
      <c r="C643" s="26">
        <v>12810074</v>
      </c>
      <c r="D643" s="26"/>
      <c r="E643" s="26"/>
      <c r="F643" s="26"/>
      <c r="G643" s="26"/>
      <c r="H643" s="26"/>
      <c r="J643" s="26"/>
      <c r="K643" s="26"/>
      <c r="L643" s="26"/>
      <c r="R643" s="26"/>
      <c r="AO643" s="373">
        <v>202108</v>
      </c>
      <c r="AP643" s="374" t="s">
        <v>1566</v>
      </c>
      <c r="AQ643" s="374">
        <v>100702</v>
      </c>
      <c r="BC643" s="26"/>
      <c r="BV643" s="26"/>
    </row>
    <row r="644" spans="1:74">
      <c r="A644" s="26">
        <v>201509</v>
      </c>
      <c r="B644" s="26" t="s">
        <v>1520</v>
      </c>
      <c r="C644" s="26">
        <v>12784858.1</v>
      </c>
      <c r="D644" s="26"/>
      <c r="E644" s="26"/>
      <c r="F644" s="26"/>
      <c r="G644" s="26"/>
      <c r="H644" s="26"/>
      <c r="J644" s="26"/>
      <c r="K644" s="26"/>
      <c r="L644" s="26"/>
      <c r="R644" s="26"/>
      <c r="AO644" s="373">
        <v>202108</v>
      </c>
      <c r="AP644" s="374" t="s">
        <v>1567</v>
      </c>
      <c r="AQ644" s="374">
        <v>1128924</v>
      </c>
      <c r="BC644" s="26"/>
      <c r="BV644" s="26"/>
    </row>
    <row r="645" spans="1:74">
      <c r="A645" s="26">
        <v>201510</v>
      </c>
      <c r="B645" s="26" t="s">
        <v>1520</v>
      </c>
      <c r="C645" s="26">
        <v>12814007</v>
      </c>
      <c r="D645" s="26"/>
      <c r="E645" s="26"/>
      <c r="F645" s="26"/>
      <c r="G645" s="26"/>
      <c r="H645" s="26"/>
      <c r="J645" s="26"/>
      <c r="K645" s="26"/>
      <c r="L645" s="26"/>
      <c r="R645" s="26"/>
      <c r="AO645" s="373">
        <v>202109</v>
      </c>
      <c r="AP645" s="374" t="s">
        <v>1520</v>
      </c>
      <c r="AQ645" s="374">
        <v>14970298</v>
      </c>
      <c r="BC645" s="26"/>
      <c r="BV645" s="26"/>
    </row>
    <row r="646" spans="1:74">
      <c r="A646" s="26">
        <v>201511</v>
      </c>
      <c r="B646" s="26" t="s">
        <v>1520</v>
      </c>
      <c r="C646" s="26">
        <v>12796569.699999999</v>
      </c>
      <c r="D646" s="26"/>
      <c r="E646" s="26"/>
      <c r="F646" s="26"/>
      <c r="G646" s="26"/>
      <c r="H646" s="26"/>
      <c r="J646" s="26"/>
      <c r="K646" s="26"/>
      <c r="L646" s="26"/>
      <c r="R646" s="26"/>
      <c r="AO646" s="373">
        <v>202109</v>
      </c>
      <c r="AP646" s="374" t="s">
        <v>1522</v>
      </c>
      <c r="AQ646" s="374">
        <v>7528753</v>
      </c>
      <c r="BC646" s="26"/>
      <c r="BV646" s="26"/>
    </row>
    <row r="647" spans="1:74">
      <c r="A647" s="26">
        <v>201512</v>
      </c>
      <c r="B647" s="26" t="s">
        <v>1520</v>
      </c>
      <c r="C647" s="26">
        <v>12842075.199999999</v>
      </c>
      <c r="D647" s="26"/>
      <c r="E647" s="26"/>
      <c r="F647" s="26"/>
      <c r="G647" s="26"/>
      <c r="H647" s="26"/>
      <c r="J647" s="26"/>
      <c r="K647" s="26"/>
      <c r="L647" s="26"/>
      <c r="R647" s="26"/>
      <c r="AO647" s="373">
        <v>202109</v>
      </c>
      <c r="AP647" s="374" t="s">
        <v>1523</v>
      </c>
      <c r="AQ647" s="374">
        <v>1647947</v>
      </c>
      <c r="BC647" s="26"/>
      <c r="BV647" s="26"/>
    </row>
    <row r="648" spans="1:74">
      <c r="A648" s="26">
        <v>201601</v>
      </c>
      <c r="B648" s="26" t="s">
        <v>1520</v>
      </c>
      <c r="C648" s="26">
        <v>12673752.699999999</v>
      </c>
      <c r="D648" s="26"/>
      <c r="E648" s="26"/>
      <c r="F648" s="26"/>
      <c r="G648" s="26"/>
      <c r="H648" s="26"/>
      <c r="J648" s="26"/>
      <c r="K648" s="26"/>
      <c r="L648" s="26"/>
      <c r="R648" s="26"/>
      <c r="AO648" s="373">
        <v>202109</v>
      </c>
      <c r="AP648" s="374" t="s">
        <v>1521</v>
      </c>
      <c r="AQ648" s="374">
        <v>434093</v>
      </c>
      <c r="BC648" s="26"/>
      <c r="BV648" s="26"/>
    </row>
    <row r="649" spans="1:74">
      <c r="A649" s="26">
        <v>201602</v>
      </c>
      <c r="B649" s="26" t="s">
        <v>1520</v>
      </c>
      <c r="C649" s="26">
        <v>12758224.6</v>
      </c>
      <c r="D649" s="26"/>
      <c r="E649" s="26"/>
      <c r="F649" s="26"/>
      <c r="G649" s="26"/>
      <c r="H649" s="26"/>
      <c r="J649" s="26"/>
      <c r="K649" s="26"/>
      <c r="L649" s="26"/>
      <c r="R649" s="26"/>
      <c r="AO649" s="373">
        <v>202109</v>
      </c>
      <c r="AP649" s="374" t="s">
        <v>1524</v>
      </c>
      <c r="AQ649" s="374">
        <v>2714518</v>
      </c>
      <c r="BC649" s="26"/>
      <c r="BV649" s="26"/>
    </row>
    <row r="650" spans="1:74">
      <c r="A650" s="26">
        <v>201603</v>
      </c>
      <c r="B650" s="26" t="s">
        <v>1520</v>
      </c>
      <c r="C650" s="26">
        <v>12881131.1</v>
      </c>
      <c r="D650" s="26"/>
      <c r="E650" s="26"/>
      <c r="F650" s="26"/>
      <c r="G650" s="26"/>
      <c r="H650" s="26"/>
      <c r="J650" s="26"/>
      <c r="K650" s="26"/>
      <c r="L650" s="26"/>
      <c r="R650" s="26"/>
      <c r="AO650" s="373">
        <v>202109</v>
      </c>
      <c r="AP650" s="374" t="s">
        <v>1525</v>
      </c>
      <c r="AQ650" s="374">
        <v>1343284</v>
      </c>
      <c r="BC650" s="26"/>
      <c r="BV650" s="26"/>
    </row>
    <row r="651" spans="1:74">
      <c r="A651" s="26">
        <v>201604</v>
      </c>
      <c r="B651" s="26" t="s">
        <v>1520</v>
      </c>
      <c r="C651" s="26">
        <v>13011861.1</v>
      </c>
      <c r="D651" s="26"/>
      <c r="E651" s="26"/>
      <c r="F651" s="26"/>
      <c r="G651" s="26"/>
      <c r="H651" s="26"/>
      <c r="J651" s="26"/>
      <c r="K651" s="26"/>
      <c r="L651" s="26"/>
      <c r="R651" s="26"/>
      <c r="AO651" s="373">
        <v>202109</v>
      </c>
      <c r="AP651" s="374" t="s">
        <v>1566</v>
      </c>
      <c r="AQ651" s="374">
        <v>102193</v>
      </c>
      <c r="BC651" s="26"/>
      <c r="BV651" s="26"/>
    </row>
    <row r="652" spans="1:74">
      <c r="A652" s="26">
        <v>201605</v>
      </c>
      <c r="B652" s="26" t="s">
        <v>1520</v>
      </c>
      <c r="C652" s="26">
        <v>13179508.5</v>
      </c>
      <c r="D652" s="26"/>
      <c r="E652" s="26"/>
      <c r="F652" s="26"/>
      <c r="G652" s="26"/>
      <c r="H652" s="26"/>
      <c r="J652" s="26"/>
      <c r="K652" s="26"/>
      <c r="L652" s="26"/>
      <c r="R652" s="26"/>
      <c r="AO652" s="373">
        <v>202109</v>
      </c>
      <c r="AP652" s="374" t="s">
        <v>1567</v>
      </c>
      <c r="AQ652" s="374">
        <v>1199510</v>
      </c>
      <c r="BC652" s="26"/>
      <c r="BV652" s="26"/>
    </row>
    <row r="653" spans="1:74">
      <c r="A653" s="26">
        <v>201606</v>
      </c>
      <c r="B653" s="26" t="s">
        <v>1520</v>
      </c>
      <c r="C653" s="26">
        <v>13282355.1</v>
      </c>
      <c r="D653" s="26"/>
      <c r="E653" s="26"/>
      <c r="F653" s="26"/>
      <c r="G653" s="26"/>
      <c r="H653" s="26"/>
      <c r="J653" s="26"/>
      <c r="K653" s="26"/>
      <c r="L653" s="26"/>
      <c r="R653" s="26"/>
      <c r="AO653" s="373">
        <v>202110</v>
      </c>
      <c r="AP653" s="374" t="s">
        <v>1520</v>
      </c>
      <c r="AQ653" s="374">
        <v>15221680</v>
      </c>
      <c r="BC653" s="26"/>
      <c r="BV653" s="26"/>
    </row>
    <row r="654" spans="1:74">
      <c r="A654" s="26">
        <v>201607</v>
      </c>
      <c r="B654" s="26" t="s">
        <v>1520</v>
      </c>
      <c r="C654" s="26">
        <v>13401441.6</v>
      </c>
      <c r="D654" s="26"/>
      <c r="E654" s="26"/>
      <c r="F654" s="26"/>
      <c r="G654" s="26"/>
      <c r="H654" s="26"/>
      <c r="J654" s="26"/>
      <c r="K654" s="26"/>
      <c r="L654" s="26"/>
      <c r="R654" s="26"/>
      <c r="AO654" s="373">
        <v>202110</v>
      </c>
      <c r="AP654" s="374" t="s">
        <v>1522</v>
      </c>
      <c r="AQ654" s="374">
        <v>7577079</v>
      </c>
      <c r="BC654" s="26"/>
      <c r="BV654" s="26"/>
    </row>
    <row r="655" spans="1:74">
      <c r="A655" s="26">
        <v>201608</v>
      </c>
      <c r="B655" s="26" t="s">
        <v>1520</v>
      </c>
      <c r="C655" s="26">
        <v>13291563.9</v>
      </c>
      <c r="D655" s="26"/>
      <c r="E655" s="26"/>
      <c r="F655" s="26"/>
      <c r="G655" s="26"/>
      <c r="H655" s="26"/>
      <c r="J655" s="26"/>
      <c r="K655" s="26"/>
      <c r="L655" s="26"/>
      <c r="R655" s="26"/>
      <c r="AO655" s="373">
        <v>202110</v>
      </c>
      <c r="AP655" s="374" t="s">
        <v>1523</v>
      </c>
      <c r="AQ655" s="374">
        <v>1664057</v>
      </c>
      <c r="BC655" s="26"/>
      <c r="BV655" s="26"/>
    </row>
    <row r="656" spans="1:74">
      <c r="A656" s="26">
        <v>201609</v>
      </c>
      <c r="B656" s="26" t="s">
        <v>1520</v>
      </c>
      <c r="C656" s="26">
        <v>13278703.1</v>
      </c>
      <c r="D656" s="26"/>
      <c r="E656" s="26"/>
      <c r="F656" s="26"/>
      <c r="G656" s="26"/>
      <c r="H656" s="26"/>
      <c r="J656" s="26"/>
      <c r="K656" s="26"/>
      <c r="L656" s="26"/>
      <c r="R656" s="26"/>
      <c r="AO656" s="373">
        <v>202110</v>
      </c>
      <c r="AP656" s="374" t="s">
        <v>1521</v>
      </c>
      <c r="AQ656" s="374">
        <v>443524</v>
      </c>
      <c r="BC656" s="26"/>
      <c r="BV656" s="26"/>
    </row>
    <row r="657" spans="1:74">
      <c r="A657" s="26">
        <v>201610</v>
      </c>
      <c r="B657" s="26" t="s">
        <v>1520</v>
      </c>
      <c r="C657" s="26">
        <v>13350805.300000001</v>
      </c>
      <c r="D657" s="26"/>
      <c r="E657" s="26"/>
      <c r="F657" s="26"/>
      <c r="G657" s="26"/>
      <c r="H657" s="26"/>
      <c r="J657" s="26"/>
      <c r="K657" s="26"/>
      <c r="L657" s="26"/>
      <c r="R657" s="26"/>
      <c r="AO657" s="373">
        <v>202110</v>
      </c>
      <c r="AP657" s="374" t="s">
        <v>1524</v>
      </c>
      <c r="AQ657" s="374">
        <v>2728057</v>
      </c>
      <c r="BC657" s="26"/>
      <c r="BV657" s="26"/>
    </row>
    <row r="658" spans="1:74">
      <c r="A658" s="26">
        <v>201611</v>
      </c>
      <c r="B658" s="26" t="s">
        <v>1520</v>
      </c>
      <c r="C658" s="26">
        <v>13327131.199999999</v>
      </c>
      <c r="D658" s="26"/>
      <c r="E658" s="26"/>
      <c r="F658" s="26"/>
      <c r="G658" s="26"/>
      <c r="H658" s="26"/>
      <c r="J658" s="26"/>
      <c r="K658" s="26"/>
      <c r="L658" s="26"/>
      <c r="R658" s="26"/>
      <c r="AO658" s="373">
        <v>202110</v>
      </c>
      <c r="AP658" s="374" t="s">
        <v>1525</v>
      </c>
      <c r="AQ658" s="374">
        <v>1474690</v>
      </c>
      <c r="BC658" s="26"/>
      <c r="BV658" s="26"/>
    </row>
    <row r="659" spans="1:74">
      <c r="A659" s="26">
        <v>201612</v>
      </c>
      <c r="B659" s="26" t="s">
        <v>1520</v>
      </c>
      <c r="C659" s="26">
        <v>13350090.800000001</v>
      </c>
      <c r="D659" s="26"/>
      <c r="E659" s="26"/>
      <c r="F659" s="26"/>
      <c r="G659" s="26"/>
      <c r="H659" s="26"/>
      <c r="J659" s="26"/>
      <c r="K659" s="26"/>
      <c r="L659" s="26"/>
      <c r="R659" s="26"/>
      <c r="AO659" s="373">
        <v>202110</v>
      </c>
      <c r="AP659" s="374" t="s">
        <v>1566</v>
      </c>
      <c r="AQ659" s="374">
        <v>107754</v>
      </c>
      <c r="BC659" s="26"/>
      <c r="BV659" s="26"/>
    </row>
    <row r="660" spans="1:74">
      <c r="A660" s="26">
        <v>201701</v>
      </c>
      <c r="B660" s="26" t="s">
        <v>1520</v>
      </c>
      <c r="C660" s="26">
        <v>13199084.9</v>
      </c>
      <c r="D660" s="26"/>
      <c r="E660" s="26"/>
      <c r="F660" s="26"/>
      <c r="G660" s="26"/>
      <c r="H660" s="26"/>
      <c r="J660" s="26"/>
      <c r="K660" s="26"/>
      <c r="L660" s="26"/>
      <c r="R660" s="26"/>
      <c r="AO660" s="373">
        <v>202110</v>
      </c>
      <c r="AP660" s="374" t="s">
        <v>1567</v>
      </c>
      <c r="AQ660" s="374">
        <v>1226519</v>
      </c>
      <c r="BC660" s="26"/>
      <c r="BV660" s="26"/>
    </row>
    <row r="661" spans="1:74">
      <c r="A661" s="26">
        <v>201702</v>
      </c>
      <c r="B661" s="26" t="s">
        <v>1520</v>
      </c>
      <c r="C661" s="26">
        <v>13291252</v>
      </c>
      <c r="D661" s="26"/>
      <c r="E661" s="26"/>
      <c r="F661" s="26"/>
      <c r="G661" s="26"/>
      <c r="H661" s="26"/>
      <c r="J661" s="26"/>
      <c r="K661" s="26"/>
      <c r="L661" s="26"/>
      <c r="R661" s="26"/>
      <c r="AO661" s="373">
        <v>202111</v>
      </c>
      <c r="AP661" s="374" t="s">
        <v>1520</v>
      </c>
      <c r="AQ661" s="374">
        <v>15228718</v>
      </c>
      <c r="BC661" s="26"/>
      <c r="BV661" s="26"/>
    </row>
    <row r="662" spans="1:74">
      <c r="A662" s="26">
        <v>201703</v>
      </c>
      <c r="B662" s="26" t="s">
        <v>1520</v>
      </c>
      <c r="C662" s="26">
        <v>13440320.800000001</v>
      </c>
      <c r="D662" s="26"/>
      <c r="E662" s="26"/>
      <c r="F662" s="26"/>
      <c r="G662" s="26"/>
      <c r="H662" s="26"/>
      <c r="J662" s="26"/>
      <c r="K662" s="26"/>
      <c r="L662" s="26"/>
      <c r="R662" s="26"/>
      <c r="AO662" s="373">
        <v>202111</v>
      </c>
      <c r="AP662" s="374" t="s">
        <v>1522</v>
      </c>
      <c r="AQ662" s="374">
        <v>7660546</v>
      </c>
      <c r="BC662" s="26"/>
      <c r="BV662" s="26"/>
    </row>
    <row r="663" spans="1:74">
      <c r="A663" s="26">
        <v>201704</v>
      </c>
      <c r="B663" s="26" t="s">
        <v>1520</v>
      </c>
      <c r="C663" s="26">
        <v>13619983.4</v>
      </c>
      <c r="D663" s="26"/>
      <c r="E663" s="26"/>
      <c r="F663" s="26"/>
      <c r="G663" s="26"/>
      <c r="H663" s="26"/>
      <c r="J663" s="26"/>
      <c r="K663" s="26"/>
      <c r="L663" s="26"/>
      <c r="R663" s="26"/>
      <c r="AO663" s="373">
        <v>202111</v>
      </c>
      <c r="AP663" s="374" t="s">
        <v>1523</v>
      </c>
      <c r="AQ663" s="374">
        <v>1688328</v>
      </c>
      <c r="BC663" s="26"/>
      <c r="BV663" s="26"/>
    </row>
    <row r="664" spans="1:74">
      <c r="A664" s="26">
        <v>201705</v>
      </c>
      <c r="B664" s="26" t="s">
        <v>1520</v>
      </c>
      <c r="C664" s="26">
        <v>13798721.699999999</v>
      </c>
      <c r="D664" s="26"/>
      <c r="E664" s="26"/>
      <c r="F664" s="26"/>
      <c r="G664" s="26"/>
      <c r="H664" s="26"/>
      <c r="J664" s="26"/>
      <c r="K664" s="26"/>
      <c r="L664" s="26"/>
      <c r="R664" s="26"/>
      <c r="AO664" s="373">
        <v>202111</v>
      </c>
      <c r="AP664" s="374" t="s">
        <v>1521</v>
      </c>
      <c r="AQ664" s="374">
        <v>389516</v>
      </c>
      <c r="BC664" s="26"/>
      <c r="BV664" s="26"/>
    </row>
    <row r="665" spans="1:74">
      <c r="A665" s="26">
        <v>201706</v>
      </c>
      <c r="B665" s="26" t="s">
        <v>1520</v>
      </c>
      <c r="C665" s="26">
        <v>13907515</v>
      </c>
      <c r="D665" s="26"/>
      <c r="E665" s="26"/>
      <c r="F665" s="26"/>
      <c r="G665" s="26"/>
      <c r="H665" s="26"/>
      <c r="J665" s="26"/>
      <c r="K665" s="26"/>
      <c r="L665" s="26"/>
      <c r="R665" s="26"/>
      <c r="AO665" s="373">
        <v>202111</v>
      </c>
      <c r="AP665" s="374" t="s">
        <v>1524</v>
      </c>
      <c r="AQ665" s="374">
        <v>2662349</v>
      </c>
      <c r="BC665" s="26"/>
      <c r="BV665" s="26"/>
    </row>
    <row r="666" spans="1:74">
      <c r="A666" s="26">
        <v>201707</v>
      </c>
      <c r="B666" s="26" t="s">
        <v>1520</v>
      </c>
      <c r="C666" s="26">
        <v>14018434.5</v>
      </c>
      <c r="D666" s="26"/>
      <c r="E666" s="26"/>
      <c r="F666" s="26"/>
      <c r="G666" s="26"/>
      <c r="H666" s="26"/>
      <c r="J666" s="26"/>
      <c r="K666" s="26"/>
      <c r="L666" s="26"/>
      <c r="R666" s="26"/>
      <c r="AO666" s="373">
        <v>202111</v>
      </c>
      <c r="AP666" s="374" t="s">
        <v>1525</v>
      </c>
      <c r="AQ666" s="374">
        <v>1479425</v>
      </c>
      <c r="BC666" s="26"/>
      <c r="BV666" s="26"/>
    </row>
    <row r="667" spans="1:74">
      <c r="A667" s="26">
        <v>201708</v>
      </c>
      <c r="B667" s="26" t="s">
        <v>1520</v>
      </c>
      <c r="C667" s="26">
        <v>13876072</v>
      </c>
      <c r="D667" s="26"/>
      <c r="E667" s="26"/>
      <c r="F667" s="26"/>
      <c r="G667" s="26"/>
      <c r="H667" s="26"/>
      <c r="J667" s="26"/>
      <c r="K667" s="26"/>
      <c r="L667" s="26"/>
      <c r="R667" s="26"/>
      <c r="AO667" s="373">
        <v>202111</v>
      </c>
      <c r="AP667" s="374" t="s">
        <v>1566</v>
      </c>
      <c r="AQ667" s="374">
        <v>110455</v>
      </c>
      <c r="BC667" s="26"/>
      <c r="BV667" s="26"/>
    </row>
    <row r="668" spans="1:74">
      <c r="A668" s="26">
        <v>201709</v>
      </c>
      <c r="B668" s="26" t="s">
        <v>1520</v>
      </c>
      <c r="C668" s="26">
        <v>13879423.800000001</v>
      </c>
      <c r="D668" s="26"/>
      <c r="E668" s="26"/>
      <c r="F668" s="26"/>
      <c r="G668" s="26"/>
      <c r="H668" s="26"/>
      <c r="J668" s="26"/>
      <c r="K668" s="26"/>
      <c r="L668" s="26"/>
      <c r="R668" s="26"/>
      <c r="AO668" s="373">
        <v>202111</v>
      </c>
      <c r="AP668" s="374" t="s">
        <v>1567</v>
      </c>
      <c r="AQ668" s="374">
        <v>1238099</v>
      </c>
      <c r="BC668" s="26"/>
      <c r="BV668" s="26"/>
    </row>
    <row r="669" spans="1:74">
      <c r="A669" s="26">
        <v>201710</v>
      </c>
      <c r="B669" s="26" t="s">
        <v>1520</v>
      </c>
      <c r="C669" s="26">
        <v>13968939</v>
      </c>
      <c r="D669" s="26"/>
      <c r="E669" s="26"/>
      <c r="F669" s="26"/>
      <c r="G669" s="26"/>
      <c r="H669" s="26"/>
      <c r="J669" s="26"/>
      <c r="K669" s="26"/>
      <c r="L669" s="26"/>
      <c r="R669" s="26"/>
      <c r="AO669" s="373">
        <v>202112</v>
      </c>
      <c r="AP669" s="374" t="s">
        <v>1520</v>
      </c>
      <c r="AQ669" s="374">
        <v>15185343</v>
      </c>
      <c r="BC669" s="26"/>
      <c r="BV669" s="26"/>
    </row>
    <row r="670" spans="1:74">
      <c r="A670" s="26">
        <v>201711</v>
      </c>
      <c r="B670" s="26" t="s">
        <v>1520</v>
      </c>
      <c r="C670" s="26">
        <v>13953087.5</v>
      </c>
      <c r="D670" s="26"/>
      <c r="E670" s="26"/>
      <c r="F670" s="26"/>
      <c r="G670" s="26"/>
      <c r="H670" s="26"/>
      <c r="J670" s="26"/>
      <c r="K670" s="26"/>
      <c r="L670" s="26"/>
      <c r="R670" s="26"/>
      <c r="AO670" s="373">
        <v>202112</v>
      </c>
      <c r="AP670" s="374" t="s">
        <v>1522</v>
      </c>
      <c r="AQ670" s="374">
        <v>7699745</v>
      </c>
      <c r="BC670" s="26"/>
      <c r="BV670" s="26"/>
    </row>
    <row r="671" spans="1:74">
      <c r="A671" s="26">
        <v>201712</v>
      </c>
      <c r="B671" s="26" t="s">
        <v>1520</v>
      </c>
      <c r="C671" s="26">
        <v>13969394.9</v>
      </c>
      <c r="D671" s="26"/>
      <c r="E671" s="26"/>
      <c r="F671" s="26"/>
      <c r="G671" s="26"/>
      <c r="H671" s="26"/>
      <c r="J671" s="26"/>
      <c r="K671" s="26"/>
      <c r="L671" s="26"/>
      <c r="R671" s="26"/>
      <c r="AO671" s="373">
        <v>202112</v>
      </c>
      <c r="AP671" s="374" t="s">
        <v>1523</v>
      </c>
      <c r="AQ671" s="374">
        <v>1695346</v>
      </c>
      <c r="BC671" s="26"/>
      <c r="BV671" s="26"/>
    </row>
    <row r="672" spans="1:74">
      <c r="A672" s="26">
        <v>201801</v>
      </c>
      <c r="B672" s="26" t="s">
        <v>1520</v>
      </c>
      <c r="C672" s="26">
        <v>13807621.6</v>
      </c>
      <c r="D672" s="26"/>
      <c r="E672" s="26"/>
      <c r="F672" s="26"/>
      <c r="G672" s="26"/>
      <c r="H672" s="26"/>
      <c r="J672" s="26"/>
      <c r="K672" s="26"/>
      <c r="L672" s="26"/>
      <c r="R672" s="26"/>
      <c r="AO672" s="373">
        <v>202112</v>
      </c>
      <c r="AP672" s="374" t="s">
        <v>1521</v>
      </c>
      <c r="AQ672" s="374">
        <v>367920</v>
      </c>
      <c r="BC672" s="26"/>
      <c r="BV672" s="26"/>
    </row>
    <row r="673" spans="1:74">
      <c r="A673" s="26">
        <v>201802</v>
      </c>
      <c r="B673" s="26" t="s">
        <v>1520</v>
      </c>
      <c r="C673" s="26">
        <v>13895134.800000001</v>
      </c>
      <c r="D673" s="26"/>
      <c r="E673" s="26"/>
      <c r="F673" s="26"/>
      <c r="G673" s="26"/>
      <c r="H673" s="26"/>
      <c r="J673" s="26"/>
      <c r="K673" s="26"/>
      <c r="L673" s="26"/>
      <c r="R673" s="26"/>
      <c r="AO673" s="373">
        <v>202112</v>
      </c>
      <c r="AP673" s="374" t="s">
        <v>1524</v>
      </c>
      <c r="AQ673" s="374">
        <v>2601781</v>
      </c>
      <c r="BC673" s="26"/>
      <c r="BV673" s="26"/>
    </row>
    <row r="674" spans="1:74">
      <c r="A674" s="26">
        <v>201803</v>
      </c>
      <c r="B674" s="26" t="s">
        <v>1520</v>
      </c>
      <c r="C674" s="26">
        <v>14023549</v>
      </c>
      <c r="D674" s="26"/>
      <c r="E674" s="26"/>
      <c r="F674" s="26"/>
      <c r="G674" s="26"/>
      <c r="H674" s="26"/>
      <c r="J674" s="26"/>
      <c r="K674" s="26"/>
      <c r="L674" s="26"/>
      <c r="R674" s="26"/>
      <c r="AO674" s="373">
        <v>202112</v>
      </c>
      <c r="AP674" s="374" t="s">
        <v>1525</v>
      </c>
      <c r="AQ674" s="374">
        <v>1471875</v>
      </c>
      <c r="BC674" s="26"/>
      <c r="BV674" s="26"/>
    </row>
    <row r="675" spans="1:74">
      <c r="A675" s="26">
        <v>201804</v>
      </c>
      <c r="B675" s="26" t="s">
        <v>1520</v>
      </c>
      <c r="C675" s="26">
        <v>14162838.300000001</v>
      </c>
      <c r="D675" s="26"/>
      <c r="E675" s="26"/>
      <c r="F675" s="26"/>
      <c r="G675" s="26"/>
      <c r="H675" s="26"/>
      <c r="J675" s="26"/>
      <c r="K675" s="26"/>
      <c r="L675" s="26"/>
      <c r="R675" s="26"/>
      <c r="AO675" s="373">
        <v>202112</v>
      </c>
      <c r="AP675" s="374" t="s">
        <v>1566</v>
      </c>
      <c r="AQ675" s="374">
        <v>112328</v>
      </c>
      <c r="BC675" s="26"/>
      <c r="BV675" s="26"/>
    </row>
    <row r="676" spans="1:74">
      <c r="A676" s="26">
        <v>201805</v>
      </c>
      <c r="B676" s="26" t="s">
        <v>1520</v>
      </c>
      <c r="C676" s="26">
        <v>14357691.800000001</v>
      </c>
      <c r="D676" s="26"/>
      <c r="E676" s="26"/>
      <c r="F676" s="26"/>
      <c r="G676" s="26"/>
      <c r="H676" s="26"/>
      <c r="J676" s="26"/>
      <c r="K676" s="26"/>
      <c r="L676" s="26"/>
      <c r="R676" s="26"/>
      <c r="AO676" s="373">
        <v>202112</v>
      </c>
      <c r="AP676" s="374" t="s">
        <v>1567</v>
      </c>
      <c r="AQ676" s="374">
        <v>1236348</v>
      </c>
      <c r="BC676" s="26"/>
      <c r="BV676" s="26"/>
    </row>
    <row r="677" spans="1:74">
      <c r="A677" s="26">
        <v>201806</v>
      </c>
      <c r="B677" s="26" t="s">
        <v>1520</v>
      </c>
      <c r="C677" s="26">
        <v>14457661.699999999</v>
      </c>
      <c r="D677" s="26"/>
      <c r="E677" s="26"/>
      <c r="F677" s="26"/>
      <c r="G677" s="26"/>
      <c r="H677" s="26"/>
      <c r="J677" s="26"/>
      <c r="K677" s="26"/>
      <c r="L677" s="26"/>
      <c r="R677" s="26"/>
      <c r="AO677" s="373">
        <v>202201</v>
      </c>
      <c r="AP677" s="374" t="s">
        <v>1520</v>
      </c>
      <c r="AQ677" s="374">
        <v>15060517</v>
      </c>
      <c r="AR677">
        <v>15060517</v>
      </c>
      <c r="BC677" s="26"/>
      <c r="BV677" s="26"/>
    </row>
    <row r="678" spans="1:74">
      <c r="A678" s="26">
        <v>201807</v>
      </c>
      <c r="B678" s="26" t="s">
        <v>1520</v>
      </c>
      <c r="C678" s="26">
        <v>14546971.199999999</v>
      </c>
      <c r="D678" s="26"/>
      <c r="E678" s="26"/>
      <c r="F678" s="26"/>
      <c r="G678" s="26"/>
      <c r="H678" s="26"/>
      <c r="J678" s="26"/>
      <c r="K678" s="26"/>
      <c r="L678" s="26"/>
      <c r="R678" s="26"/>
      <c r="AO678" s="373">
        <v>202201</v>
      </c>
      <c r="AP678" s="374" t="s">
        <v>1522</v>
      </c>
      <c r="AQ678" s="374">
        <v>7731345</v>
      </c>
      <c r="AR678">
        <v>7731345</v>
      </c>
      <c r="BC678" s="26"/>
      <c r="BV678" s="26"/>
    </row>
    <row r="679" spans="1:74">
      <c r="A679" s="26">
        <v>201808</v>
      </c>
      <c r="B679" s="26" t="s">
        <v>1520</v>
      </c>
      <c r="C679" s="26">
        <v>14392334.300000001</v>
      </c>
      <c r="D679" s="26"/>
      <c r="E679" s="26"/>
      <c r="F679" s="26"/>
      <c r="G679" s="26"/>
      <c r="H679" s="26"/>
      <c r="J679" s="26"/>
      <c r="K679" s="26"/>
      <c r="L679" s="26"/>
      <c r="R679" s="26"/>
      <c r="AO679" s="373">
        <v>202201</v>
      </c>
      <c r="AP679" s="374" t="s">
        <v>1523</v>
      </c>
      <c r="AQ679" s="374">
        <v>1721489</v>
      </c>
      <c r="AR679">
        <v>1721489</v>
      </c>
      <c r="BC679" s="26"/>
      <c r="BV679" s="26"/>
    </row>
    <row r="680" spans="1:74">
      <c r="A680" s="26">
        <v>201809</v>
      </c>
      <c r="B680" s="26" t="s">
        <v>1520</v>
      </c>
      <c r="C680" s="26">
        <v>14395537</v>
      </c>
      <c r="D680" s="26"/>
      <c r="E680" s="26"/>
      <c r="F680" s="26"/>
      <c r="G680" s="26"/>
      <c r="H680" s="26"/>
      <c r="J680" s="26"/>
      <c r="K680" s="26"/>
      <c r="L680" s="26"/>
      <c r="R680" s="26"/>
      <c r="AO680" s="373">
        <v>202201</v>
      </c>
      <c r="AP680" s="374" t="s">
        <v>1521</v>
      </c>
      <c r="AQ680" s="374">
        <v>373991</v>
      </c>
      <c r="AR680">
        <v>373991</v>
      </c>
      <c r="BC680" s="26"/>
      <c r="BV680" s="26"/>
    </row>
    <row r="681" spans="1:74">
      <c r="A681" s="26">
        <v>201810</v>
      </c>
      <c r="B681" s="26" t="s">
        <v>1520</v>
      </c>
      <c r="C681" s="26">
        <v>14492283.800000001</v>
      </c>
      <c r="D681" s="26"/>
      <c r="E681" s="26"/>
      <c r="F681" s="26"/>
      <c r="G681" s="26"/>
      <c r="H681" s="26"/>
      <c r="J681" s="26"/>
      <c r="K681" s="26"/>
      <c r="L681" s="26"/>
      <c r="R681" s="26"/>
      <c r="AO681" s="373">
        <v>202201</v>
      </c>
      <c r="AP681" s="374" t="s">
        <v>1524</v>
      </c>
      <c r="AQ681" s="374">
        <v>2536369</v>
      </c>
      <c r="AR681">
        <v>2536369</v>
      </c>
      <c r="BC681" s="26"/>
      <c r="BV681" s="26"/>
    </row>
    <row r="682" spans="1:74">
      <c r="A682" s="26">
        <v>201811</v>
      </c>
      <c r="B682" s="26" t="s">
        <v>1520</v>
      </c>
      <c r="C682" s="26">
        <v>14454697.300000001</v>
      </c>
      <c r="D682" s="26"/>
      <c r="E682" s="26"/>
      <c r="F682" s="26"/>
      <c r="G682" s="26"/>
      <c r="H682" s="26"/>
      <c r="J682" s="26"/>
      <c r="K682" s="26"/>
      <c r="L682" s="26"/>
      <c r="R682" s="26"/>
      <c r="AO682" s="373">
        <v>202201</v>
      </c>
      <c r="AP682" s="374" t="s">
        <v>1525</v>
      </c>
      <c r="AQ682" s="374">
        <v>1348105</v>
      </c>
      <c r="AR682">
        <v>1348105</v>
      </c>
      <c r="BC682" s="26"/>
      <c r="BV682" s="26"/>
    </row>
    <row r="683" spans="1:74">
      <c r="A683" s="26">
        <v>201812</v>
      </c>
      <c r="B683" s="26" t="s">
        <v>1520</v>
      </c>
      <c r="C683" s="26">
        <v>14482967.4</v>
      </c>
      <c r="D683" s="26"/>
      <c r="E683" s="26"/>
      <c r="F683" s="26"/>
      <c r="G683" s="26"/>
      <c r="H683" s="26"/>
      <c r="J683" s="26"/>
      <c r="K683" s="26"/>
      <c r="L683" s="26"/>
      <c r="R683" s="26"/>
      <c r="AO683" s="373">
        <v>202201</v>
      </c>
      <c r="AP683" s="374" t="s">
        <v>1566</v>
      </c>
      <c r="AQ683" s="374">
        <v>112110</v>
      </c>
      <c r="AR683">
        <v>112110</v>
      </c>
      <c r="BC683" s="26"/>
      <c r="BV683" s="26"/>
    </row>
    <row r="684" spans="1:74">
      <c r="A684" s="26">
        <v>201901</v>
      </c>
      <c r="B684" s="26" t="s">
        <v>1520</v>
      </c>
      <c r="C684" s="26">
        <v>14302144.800000001</v>
      </c>
      <c r="D684" s="26"/>
      <c r="E684" s="26"/>
      <c r="F684" s="26"/>
      <c r="G684" s="26"/>
      <c r="H684" s="26"/>
      <c r="J684" s="26"/>
      <c r="K684" s="26"/>
      <c r="L684" s="26"/>
      <c r="R684" s="26"/>
      <c r="AO684" s="373">
        <v>202201</v>
      </c>
      <c r="AP684" s="374" t="s">
        <v>1567</v>
      </c>
      <c r="AQ684" s="374">
        <v>1237108</v>
      </c>
      <c r="AR684">
        <v>1237108</v>
      </c>
      <c r="BC684" s="26"/>
      <c r="BV684" s="26"/>
    </row>
    <row r="685" spans="1:74">
      <c r="A685" s="26">
        <v>201902</v>
      </c>
      <c r="B685" s="26" t="s">
        <v>1520</v>
      </c>
      <c r="C685" s="26">
        <v>14392064.6</v>
      </c>
      <c r="D685" s="26"/>
      <c r="E685" s="26"/>
      <c r="F685" s="26"/>
      <c r="G685" s="26"/>
      <c r="H685" s="26"/>
      <c r="J685" s="26"/>
      <c r="K685" s="26"/>
      <c r="L685" s="26"/>
      <c r="R685" s="26"/>
      <c r="AO685" s="373">
        <v>202202</v>
      </c>
      <c r="AP685" s="374" t="s">
        <v>1520</v>
      </c>
      <c r="AQ685" s="374">
        <v>15191272</v>
      </c>
      <c r="AR685">
        <v>15191272</v>
      </c>
      <c r="BC685" s="26"/>
      <c r="BV685" s="26"/>
    </row>
    <row r="686" spans="1:74">
      <c r="A686" s="26">
        <v>201903</v>
      </c>
      <c r="B686" s="26" t="s">
        <v>1520</v>
      </c>
      <c r="C686" s="26">
        <v>14540355</v>
      </c>
      <c r="D686" s="26"/>
      <c r="E686" s="26"/>
      <c r="F686" s="26"/>
      <c r="G686" s="26"/>
      <c r="H686" s="26"/>
      <c r="J686" s="26"/>
      <c r="K686" s="26"/>
      <c r="L686" s="26"/>
      <c r="R686" s="26"/>
      <c r="AO686" s="373">
        <v>202202</v>
      </c>
      <c r="AP686" s="374" t="s">
        <v>1522</v>
      </c>
      <c r="AQ686" s="374">
        <v>7810227</v>
      </c>
      <c r="AR686">
        <v>7810227</v>
      </c>
      <c r="BC686" s="26"/>
      <c r="BV686" s="26"/>
    </row>
    <row r="687" spans="1:74">
      <c r="A687" s="26">
        <v>201904</v>
      </c>
      <c r="B687" s="26" t="s">
        <v>1520</v>
      </c>
      <c r="C687" s="26">
        <v>14706686.800000001</v>
      </c>
      <c r="D687" s="26"/>
      <c r="E687" s="26"/>
      <c r="F687" s="26"/>
      <c r="G687" s="26"/>
      <c r="H687" s="26"/>
      <c r="J687" s="26"/>
      <c r="K687" s="26"/>
      <c r="L687" s="26"/>
      <c r="R687" s="26"/>
      <c r="AO687" s="373">
        <v>202202</v>
      </c>
      <c r="AP687" s="374" t="s">
        <v>1523</v>
      </c>
      <c r="AQ687" s="374">
        <v>1774705</v>
      </c>
      <c r="AR687">
        <v>1774705</v>
      </c>
      <c r="BC687" s="26"/>
      <c r="BV687" s="26"/>
    </row>
    <row r="688" spans="1:74">
      <c r="A688" s="26">
        <v>201905</v>
      </c>
      <c r="B688" s="26" t="s">
        <v>1520</v>
      </c>
      <c r="C688" s="26">
        <v>14882318.199999999</v>
      </c>
      <c r="D688" s="26"/>
      <c r="E688" s="26"/>
      <c r="F688" s="26"/>
      <c r="G688" s="26"/>
      <c r="H688" s="26"/>
      <c r="J688" s="26"/>
      <c r="K688" s="26"/>
      <c r="L688" s="26"/>
      <c r="R688" s="26"/>
      <c r="AO688" s="373">
        <v>202202</v>
      </c>
      <c r="AP688" s="374" t="s">
        <v>1521</v>
      </c>
      <c r="AQ688" s="374">
        <v>417790</v>
      </c>
      <c r="AR688">
        <v>417790</v>
      </c>
      <c r="BC688" s="26"/>
      <c r="BV688" s="26"/>
    </row>
    <row r="689" spans="1:74">
      <c r="A689" s="26">
        <v>201906</v>
      </c>
      <c r="B689" s="26" t="s">
        <v>1520</v>
      </c>
      <c r="C689" s="26">
        <v>14979422.300000001</v>
      </c>
      <c r="D689" s="26"/>
      <c r="E689" s="26"/>
      <c r="F689" s="26"/>
      <c r="G689" s="26"/>
      <c r="H689" s="26"/>
      <c r="J689" s="26"/>
      <c r="K689" s="26"/>
      <c r="L689" s="26"/>
      <c r="R689" s="26"/>
      <c r="AO689" s="373">
        <v>202202</v>
      </c>
      <c r="AP689" s="374" t="s">
        <v>1524</v>
      </c>
      <c r="AQ689" s="374">
        <v>2500828</v>
      </c>
      <c r="AR689">
        <v>2500828</v>
      </c>
      <c r="BC689" s="26"/>
      <c r="BV689" s="26"/>
    </row>
    <row r="690" spans="1:74">
      <c r="A690" s="26">
        <v>201907</v>
      </c>
      <c r="B690" s="26" t="s">
        <v>1520</v>
      </c>
      <c r="C690" s="26">
        <v>15053091.4</v>
      </c>
      <c r="D690" s="26"/>
      <c r="E690" s="26"/>
      <c r="F690" s="26"/>
      <c r="G690" s="26"/>
      <c r="H690" s="26"/>
      <c r="J690" s="26"/>
      <c r="K690" s="26"/>
      <c r="L690" s="26"/>
      <c r="R690" s="26"/>
      <c r="AO690" s="373">
        <v>202202</v>
      </c>
      <c r="AP690" s="374" t="s">
        <v>1525</v>
      </c>
      <c r="AQ690" s="374">
        <v>1326139</v>
      </c>
      <c r="AR690">
        <v>1326139</v>
      </c>
      <c r="BC690" s="26"/>
      <c r="BV690" s="26"/>
    </row>
    <row r="691" spans="1:74">
      <c r="A691" s="26">
        <v>201908</v>
      </c>
      <c r="B691" s="26" t="s">
        <v>1520</v>
      </c>
      <c r="C691" s="26">
        <v>14885926.5</v>
      </c>
      <c r="D691" s="26"/>
      <c r="E691" s="26"/>
      <c r="F691" s="26"/>
      <c r="G691" s="26"/>
      <c r="H691" s="26"/>
      <c r="J691" s="26"/>
      <c r="K691" s="26"/>
      <c r="L691" s="26"/>
      <c r="R691" s="26"/>
      <c r="AO691" s="373">
        <v>202202</v>
      </c>
      <c r="AP691" s="374" t="s">
        <v>1566</v>
      </c>
      <c r="AQ691" s="374">
        <v>112962</v>
      </c>
      <c r="AR691">
        <v>112962</v>
      </c>
      <c r="BC691" s="26"/>
      <c r="BV691" s="26"/>
    </row>
    <row r="692" spans="1:74">
      <c r="A692" s="26">
        <v>201909</v>
      </c>
      <c r="B692" s="26" t="s">
        <v>1520</v>
      </c>
      <c r="C692" s="26">
        <v>14862129.800000001</v>
      </c>
      <c r="D692" s="26"/>
      <c r="E692" s="26"/>
      <c r="F692" s="26"/>
      <c r="G692" s="26"/>
      <c r="H692" s="26"/>
      <c r="J692" s="26"/>
      <c r="K692" s="26"/>
      <c r="L692" s="26"/>
      <c r="R692" s="26"/>
      <c r="AO692" s="373">
        <v>202202</v>
      </c>
      <c r="AP692" s="374" t="s">
        <v>1567</v>
      </c>
      <c r="AQ692" s="374">
        <v>1248621</v>
      </c>
      <c r="AR692">
        <v>1248621</v>
      </c>
      <c r="BC692" s="26"/>
      <c r="BV692" s="26"/>
    </row>
    <row r="693" spans="1:74">
      <c r="A693" s="26">
        <v>201910</v>
      </c>
      <c r="B693" s="26" t="s">
        <v>1520</v>
      </c>
      <c r="C693" s="26">
        <v>14953729.699999999</v>
      </c>
      <c r="D693" s="26"/>
      <c r="E693" s="26"/>
      <c r="F693" s="26"/>
      <c r="G693" s="26"/>
      <c r="H693" s="26"/>
      <c r="J693" s="26"/>
      <c r="K693" s="26"/>
      <c r="L693" s="26"/>
      <c r="R693" s="26"/>
      <c r="AO693" s="373">
        <v>202203</v>
      </c>
      <c r="AP693" s="374" t="s">
        <v>1520</v>
      </c>
      <c r="AQ693" s="374">
        <v>15295392</v>
      </c>
      <c r="AR693">
        <v>15295392</v>
      </c>
      <c r="BC693" s="26"/>
      <c r="BV693" s="26"/>
    </row>
    <row r="694" spans="1:74">
      <c r="A694" s="26">
        <v>201911</v>
      </c>
      <c r="B694" s="26" t="s">
        <v>1520</v>
      </c>
      <c r="C694" s="26">
        <v>14904395.9</v>
      </c>
      <c r="D694" s="26"/>
      <c r="E694" s="26"/>
      <c r="F694" s="26"/>
      <c r="G694" s="26"/>
      <c r="H694" s="26"/>
      <c r="J694" s="26"/>
      <c r="K694" s="26"/>
      <c r="L694" s="26"/>
      <c r="R694" s="26"/>
      <c r="AO694" s="373">
        <v>202203</v>
      </c>
      <c r="AP694" s="374" t="s">
        <v>1522</v>
      </c>
      <c r="AQ694" s="374">
        <v>7953806</v>
      </c>
      <c r="AR694">
        <v>7953806</v>
      </c>
      <c r="BC694" s="26"/>
      <c r="BV694" s="26"/>
    </row>
    <row r="695" spans="1:74">
      <c r="A695" s="26">
        <v>201912</v>
      </c>
      <c r="B695" s="26" t="s">
        <v>1520</v>
      </c>
      <c r="C695" s="26">
        <v>14901559.1</v>
      </c>
      <c r="D695" s="26"/>
      <c r="E695" s="26"/>
      <c r="F695" s="26"/>
      <c r="G695" s="26"/>
      <c r="H695" s="26"/>
      <c r="J695" s="26"/>
      <c r="K695" s="26"/>
      <c r="L695" s="26"/>
      <c r="R695" s="26"/>
      <c r="AO695" s="373">
        <v>202203</v>
      </c>
      <c r="AP695" s="374" t="s">
        <v>1523</v>
      </c>
      <c r="AQ695" s="374">
        <v>1869994</v>
      </c>
      <c r="AR695">
        <v>1869994</v>
      </c>
      <c r="BC695" s="26"/>
      <c r="BV695" s="26"/>
    </row>
    <row r="696" spans="1:74">
      <c r="A696" s="26">
        <v>202001</v>
      </c>
      <c r="B696" s="26" t="s">
        <v>1520</v>
      </c>
      <c r="C696" s="26">
        <v>14694576.300000001</v>
      </c>
      <c r="D696" s="26"/>
      <c r="E696" s="26"/>
      <c r="F696" s="26"/>
      <c r="G696" s="26"/>
      <c r="H696" s="26"/>
      <c r="J696" s="26"/>
      <c r="K696" s="26"/>
      <c r="L696" s="26"/>
      <c r="R696" s="26"/>
      <c r="AO696" s="373">
        <v>202203</v>
      </c>
      <c r="AP696" s="374" t="s">
        <v>1521</v>
      </c>
      <c r="AQ696" s="374">
        <v>507715</v>
      </c>
      <c r="AR696">
        <v>507715</v>
      </c>
      <c r="BC696" s="26"/>
      <c r="BV696" s="26"/>
    </row>
    <row r="697" spans="1:74">
      <c r="A697" s="26">
        <v>202002</v>
      </c>
      <c r="B697" s="26" t="s">
        <v>1520</v>
      </c>
      <c r="C697" s="26">
        <v>14788240.300000001</v>
      </c>
      <c r="D697" s="26"/>
      <c r="E697" s="26"/>
      <c r="F697" s="26"/>
      <c r="G697" s="26"/>
      <c r="H697" s="26"/>
      <c r="J697" s="26"/>
      <c r="K697" s="26"/>
      <c r="L697" s="26"/>
      <c r="R697" s="26"/>
      <c r="AO697" s="373">
        <v>202203</v>
      </c>
      <c r="AP697" s="374" t="s">
        <v>1524</v>
      </c>
      <c r="AQ697" s="374">
        <v>2351565</v>
      </c>
      <c r="AR697">
        <v>2351565</v>
      </c>
      <c r="BC697" s="26"/>
      <c r="BV697" s="26"/>
    </row>
    <row r="698" spans="1:74">
      <c r="A698" s="26">
        <v>202003</v>
      </c>
      <c r="B698" s="26" t="s">
        <v>1520</v>
      </c>
      <c r="C698" s="26">
        <v>14547610.4</v>
      </c>
      <c r="D698" s="26"/>
      <c r="E698" s="26"/>
      <c r="F698" s="26"/>
      <c r="G698" s="26"/>
      <c r="H698" s="26"/>
      <c r="J698" s="26"/>
      <c r="K698" s="26"/>
      <c r="L698" s="26"/>
      <c r="R698" s="26"/>
      <c r="AO698" s="373">
        <v>202203</v>
      </c>
      <c r="AP698" s="374" t="s">
        <v>1525</v>
      </c>
      <c r="AQ698" s="374">
        <v>1230973</v>
      </c>
      <c r="AR698">
        <v>1230973</v>
      </c>
      <c r="BC698" s="26"/>
      <c r="BV698" s="26"/>
    </row>
    <row r="699" spans="1:74">
      <c r="A699" s="26">
        <v>202004</v>
      </c>
      <c r="B699" s="26" t="s">
        <v>1520</v>
      </c>
      <c r="C699" s="26">
        <v>14043392.199999999</v>
      </c>
      <c r="D699" s="26"/>
      <c r="E699" s="26"/>
      <c r="F699" s="26"/>
      <c r="G699" s="26"/>
      <c r="H699" s="26"/>
      <c r="J699" s="26"/>
      <c r="K699" s="26"/>
      <c r="L699" s="26"/>
      <c r="R699" s="26"/>
      <c r="AO699" s="373">
        <v>202203</v>
      </c>
      <c r="AP699" s="374" t="s">
        <v>1566</v>
      </c>
      <c r="AQ699" s="374">
        <v>116919</v>
      </c>
      <c r="AR699">
        <v>116919</v>
      </c>
      <c r="BC699" s="26"/>
      <c r="BV699" s="26"/>
    </row>
    <row r="700" spans="1:74">
      <c r="A700" s="26">
        <v>202005</v>
      </c>
      <c r="B700" s="26" t="s">
        <v>1520</v>
      </c>
      <c r="C700" s="26">
        <v>14106235.4</v>
      </c>
      <c r="D700" s="26"/>
      <c r="E700" s="26"/>
      <c r="F700" s="26"/>
      <c r="G700" s="26"/>
      <c r="H700" s="26"/>
      <c r="J700" s="26"/>
      <c r="K700" s="26"/>
      <c r="L700" s="26"/>
      <c r="R700" s="26"/>
      <c r="AO700" s="373">
        <v>202203</v>
      </c>
      <c r="AP700" s="374" t="s">
        <v>1567</v>
      </c>
      <c r="AQ700" s="374">
        <v>1264420</v>
      </c>
      <c r="AR700">
        <v>1264420</v>
      </c>
      <c r="BC700" s="26"/>
      <c r="BV700" s="26"/>
    </row>
    <row r="701" spans="1:74">
      <c r="A701" s="26">
        <v>202006</v>
      </c>
      <c r="B701" s="26" t="s">
        <v>1520</v>
      </c>
      <c r="C701" s="26">
        <v>14190767.4</v>
      </c>
      <c r="D701" s="26"/>
      <c r="E701" s="26"/>
      <c r="F701" s="26"/>
      <c r="G701" s="26"/>
      <c r="H701" s="26"/>
      <c r="J701" s="26"/>
      <c r="K701" s="26"/>
      <c r="L701" s="26"/>
      <c r="R701" s="26"/>
      <c r="AO701" s="373">
        <v>202204</v>
      </c>
      <c r="AP701" s="374" t="s">
        <v>1520</v>
      </c>
      <c r="AQ701" s="374">
        <v>15584605</v>
      </c>
      <c r="AR701">
        <v>15584605</v>
      </c>
      <c r="BC701" s="26"/>
      <c r="BV701" s="26"/>
    </row>
    <row r="702" spans="1:74">
      <c r="A702" s="26">
        <v>202007</v>
      </c>
      <c r="B702" s="26" t="s">
        <v>1520</v>
      </c>
      <c r="C702" s="26">
        <v>14385787.300000001</v>
      </c>
      <c r="D702" s="26"/>
      <c r="E702" s="26"/>
      <c r="F702" s="26"/>
      <c r="G702" s="26"/>
      <c r="H702" s="26"/>
      <c r="J702" s="26"/>
      <c r="K702" s="26"/>
      <c r="L702" s="26"/>
      <c r="R702" s="26"/>
      <c r="AO702" s="373">
        <v>202204</v>
      </c>
      <c r="AP702" s="374" t="s">
        <v>1522</v>
      </c>
      <c r="AQ702" s="374">
        <v>8157794</v>
      </c>
      <c r="AR702">
        <v>8157794</v>
      </c>
      <c r="BC702" s="26"/>
      <c r="BV702" s="26"/>
    </row>
    <row r="703" spans="1:74">
      <c r="A703" s="26">
        <v>202008</v>
      </c>
      <c r="B703" s="26" t="s">
        <v>1520</v>
      </c>
      <c r="C703" s="26">
        <v>14397136.5</v>
      </c>
      <c r="D703" s="26"/>
      <c r="E703" s="26"/>
      <c r="F703" s="26"/>
      <c r="G703" s="26"/>
      <c r="H703" s="26"/>
      <c r="J703" s="26"/>
      <c r="K703" s="26"/>
      <c r="L703" s="26"/>
      <c r="R703" s="26"/>
      <c r="AO703" s="373">
        <v>202204</v>
      </c>
      <c r="AP703" s="374" t="s">
        <v>1523</v>
      </c>
      <c r="AQ703" s="374">
        <v>1991291</v>
      </c>
      <c r="AR703">
        <v>1991291</v>
      </c>
      <c r="BC703" s="26"/>
      <c r="BV703" s="26"/>
    </row>
    <row r="704" spans="1:74">
      <c r="A704" s="26">
        <v>202009</v>
      </c>
      <c r="B704" s="26" t="s">
        <v>1520</v>
      </c>
      <c r="C704" s="26">
        <v>14446222.800000001</v>
      </c>
      <c r="D704" s="26"/>
      <c r="E704" s="26"/>
      <c r="F704" s="26"/>
      <c r="G704" s="26"/>
      <c r="H704" s="26"/>
      <c r="J704" s="26"/>
      <c r="K704" s="26"/>
      <c r="L704" s="26"/>
      <c r="R704" s="26"/>
      <c r="AO704" s="373">
        <v>202204</v>
      </c>
      <c r="AP704" s="374" t="s">
        <v>1521</v>
      </c>
      <c r="AQ704" s="374">
        <v>699225</v>
      </c>
      <c r="AR704">
        <v>699225</v>
      </c>
      <c r="BC704" s="26"/>
      <c r="BV704" s="26"/>
    </row>
    <row r="705" spans="1:74">
      <c r="A705" s="26">
        <v>202010</v>
      </c>
      <c r="B705" s="26" t="s">
        <v>1520</v>
      </c>
      <c r="C705" s="26">
        <v>14553803.1</v>
      </c>
      <c r="D705" s="26"/>
      <c r="E705" s="26"/>
      <c r="F705" s="26"/>
      <c r="G705" s="26"/>
      <c r="H705" s="26"/>
      <c r="J705" s="26"/>
      <c r="K705" s="26"/>
      <c r="L705" s="26"/>
      <c r="R705" s="26"/>
      <c r="AO705" s="373">
        <v>202204</v>
      </c>
      <c r="AP705" s="374" t="s">
        <v>1524</v>
      </c>
      <c r="AQ705" s="374">
        <v>2220922</v>
      </c>
      <c r="AR705">
        <v>2220922</v>
      </c>
      <c r="BC705" s="26"/>
      <c r="BV705" s="26"/>
    </row>
    <row r="706" spans="1:74">
      <c r="A706" s="26">
        <v>202011</v>
      </c>
      <c r="B706" s="26" t="s">
        <v>1520</v>
      </c>
      <c r="C706" s="26">
        <v>14562222.699999999</v>
      </c>
      <c r="D706" s="26"/>
      <c r="E706" s="26"/>
      <c r="F706" s="26"/>
      <c r="G706" s="26"/>
      <c r="H706" s="26"/>
      <c r="J706" s="26"/>
      <c r="K706" s="26"/>
      <c r="L706" s="26"/>
      <c r="R706" s="26"/>
      <c r="AO706" s="373">
        <v>202204</v>
      </c>
      <c r="AP706" s="374" t="s">
        <v>1525</v>
      </c>
      <c r="AQ706" s="374">
        <v>1129383</v>
      </c>
      <c r="AR706">
        <v>1129383</v>
      </c>
      <c r="BC706" s="26"/>
      <c r="BV706" s="26"/>
    </row>
    <row r="707" spans="1:74">
      <c r="A707" s="26">
        <v>202012</v>
      </c>
      <c r="B707" s="26" t="s">
        <v>1520</v>
      </c>
      <c r="C707" s="26">
        <v>14553605.300000001</v>
      </c>
      <c r="D707" s="26"/>
      <c r="E707" s="26"/>
      <c r="F707" s="26"/>
      <c r="G707" s="26"/>
      <c r="H707" s="26"/>
      <c r="J707" s="26"/>
      <c r="K707" s="26"/>
      <c r="L707" s="26"/>
      <c r="R707" s="26"/>
      <c r="AO707" s="373">
        <v>202204</v>
      </c>
      <c r="AP707" s="374" t="s">
        <v>1566</v>
      </c>
      <c r="AQ707" s="374">
        <v>115905</v>
      </c>
      <c r="AR707">
        <v>115905</v>
      </c>
      <c r="BC707" s="26"/>
      <c r="BV707" s="26"/>
    </row>
    <row r="708" spans="1:74">
      <c r="A708" s="26">
        <v>202101</v>
      </c>
      <c r="B708" s="26" t="s">
        <v>1520</v>
      </c>
      <c r="C708" s="26">
        <v>14357793.5</v>
      </c>
      <c r="D708" s="26"/>
      <c r="E708" s="26"/>
      <c r="F708" s="26"/>
      <c r="G708" s="26"/>
      <c r="H708" s="26"/>
      <c r="J708" s="26"/>
      <c r="K708" s="26"/>
      <c r="L708" s="26"/>
      <c r="R708" s="26"/>
      <c r="AO708" s="373">
        <v>202204</v>
      </c>
      <c r="AP708" s="374" t="s">
        <v>1567</v>
      </c>
      <c r="AQ708" s="374">
        <v>1270085</v>
      </c>
      <c r="AR708">
        <v>1270085</v>
      </c>
      <c r="BC708" s="26"/>
      <c r="BV708" s="26"/>
    </row>
    <row r="709" spans="1:74">
      <c r="A709" s="26">
        <v>202102</v>
      </c>
      <c r="B709" s="26" t="s">
        <v>1520</v>
      </c>
      <c r="C709" s="26">
        <v>14374878.199999999</v>
      </c>
      <c r="D709" s="26"/>
      <c r="E709" s="26"/>
      <c r="F709" s="26"/>
      <c r="G709" s="26"/>
      <c r="H709" s="26"/>
      <c r="J709" s="26"/>
      <c r="K709" s="26"/>
      <c r="L709" s="26"/>
      <c r="R709" s="26"/>
      <c r="AO709" s="373">
        <v>202205</v>
      </c>
      <c r="AP709" s="374" t="s">
        <v>1520</v>
      </c>
      <c r="AQ709" s="374">
        <v>15649317</v>
      </c>
      <c r="AR709">
        <v>15649317</v>
      </c>
      <c r="BC709" s="26"/>
      <c r="BV709" s="26"/>
    </row>
    <row r="710" spans="1:74">
      <c r="A710" s="26">
        <v>202103</v>
      </c>
      <c r="B710" s="26" t="s">
        <v>1520</v>
      </c>
      <c r="C710" s="26">
        <v>14451142.1</v>
      </c>
      <c r="D710" s="26"/>
      <c r="E710" s="26"/>
      <c r="F710" s="26"/>
      <c r="G710" s="26"/>
      <c r="H710" s="26"/>
      <c r="J710" s="26"/>
      <c r="K710" s="26"/>
      <c r="L710" s="26"/>
      <c r="R710" s="26"/>
      <c r="AO710" s="373">
        <v>202205</v>
      </c>
      <c r="AP710" s="374" t="s">
        <v>1522</v>
      </c>
      <c r="AQ710" s="374">
        <v>8283476</v>
      </c>
      <c r="AR710">
        <v>8283476</v>
      </c>
      <c r="BC710" s="26"/>
      <c r="BV710" s="26"/>
    </row>
    <row r="711" spans="1:74">
      <c r="A711" s="26">
        <v>202104</v>
      </c>
      <c r="B711" s="26" t="s">
        <v>1520</v>
      </c>
      <c r="C711" s="26">
        <v>14556235.199999999</v>
      </c>
      <c r="D711" s="26"/>
      <c r="E711" s="26"/>
      <c r="F711" s="26"/>
      <c r="G711" s="26"/>
      <c r="H711" s="26"/>
      <c r="J711" s="26"/>
      <c r="K711" s="26"/>
      <c r="L711" s="26"/>
      <c r="R711" s="26"/>
      <c r="AO711" s="373">
        <v>202205</v>
      </c>
      <c r="AP711" s="374" t="s">
        <v>1523</v>
      </c>
      <c r="AQ711" s="374">
        <v>2054939</v>
      </c>
      <c r="AR711">
        <v>2054939</v>
      </c>
      <c r="BC711" s="26"/>
      <c r="BV711" s="26"/>
    </row>
    <row r="712" spans="1:74">
      <c r="A712" s="26">
        <v>202105</v>
      </c>
      <c r="B712" s="26" t="s">
        <v>1520</v>
      </c>
      <c r="C712" s="26">
        <v>14728558.6</v>
      </c>
      <c r="D712" s="26"/>
      <c r="E712" s="26"/>
      <c r="F712" s="26"/>
      <c r="G712" s="26"/>
      <c r="H712" s="26"/>
      <c r="J712" s="26"/>
      <c r="K712" s="26"/>
      <c r="L712" s="26"/>
      <c r="R712" s="26"/>
      <c r="AO712" s="373">
        <v>202205</v>
      </c>
      <c r="AP712" s="374" t="s">
        <v>1521</v>
      </c>
      <c r="AQ712" s="374">
        <v>803752</v>
      </c>
      <c r="AR712">
        <v>803752</v>
      </c>
      <c r="BC712" s="26"/>
      <c r="BV712" s="26"/>
    </row>
    <row r="713" spans="1:74">
      <c r="A713" s="26">
        <v>202106</v>
      </c>
      <c r="B713" s="26" t="s">
        <v>1520</v>
      </c>
      <c r="C713" s="26">
        <v>14973052.4</v>
      </c>
      <c r="D713" s="26"/>
      <c r="E713" s="26"/>
      <c r="F713" s="26"/>
      <c r="G713" s="26"/>
      <c r="H713" s="26"/>
      <c r="J713" s="26"/>
      <c r="K713" s="26"/>
      <c r="L713" s="26"/>
      <c r="R713" s="26"/>
      <c r="AO713" s="373">
        <v>202205</v>
      </c>
      <c r="AP713" s="374" t="s">
        <v>1524</v>
      </c>
      <c r="AQ713" s="374">
        <v>2106643</v>
      </c>
      <c r="AR713">
        <v>2106643</v>
      </c>
      <c r="BC713" s="26"/>
      <c r="BV713" s="26"/>
    </row>
    <row r="714" spans="1:74">
      <c r="A714" s="26">
        <v>202107</v>
      </c>
      <c r="B714" s="26" t="s">
        <v>1520</v>
      </c>
      <c r="C714" s="26">
        <v>15114453.5</v>
      </c>
      <c r="D714" s="26"/>
      <c r="E714" s="26"/>
      <c r="F714" s="26"/>
      <c r="G714" s="26"/>
      <c r="H714" s="26"/>
      <c r="J714" s="26"/>
      <c r="K714" s="26"/>
      <c r="L714" s="26"/>
      <c r="R714" s="26"/>
      <c r="AO714" s="373">
        <v>202205</v>
      </c>
      <c r="AP714" s="374" t="s">
        <v>1525</v>
      </c>
      <c r="AQ714" s="374">
        <v>1020760</v>
      </c>
      <c r="AR714">
        <v>1020760</v>
      </c>
      <c r="BC714" s="26"/>
      <c r="BV714" s="26"/>
    </row>
    <row r="715" spans="1:74">
      <c r="A715" s="26">
        <v>202108</v>
      </c>
      <c r="B715" s="26" t="s">
        <v>1520</v>
      </c>
      <c r="C715" s="26">
        <v>15022274.300000001</v>
      </c>
      <c r="D715" s="26"/>
      <c r="E715" s="26"/>
      <c r="F715" s="26"/>
      <c r="G715" s="26"/>
      <c r="H715" s="26"/>
      <c r="J715" s="26"/>
      <c r="K715" s="26"/>
      <c r="L715" s="26"/>
      <c r="R715" s="26"/>
      <c r="AO715" s="373">
        <v>202205</v>
      </c>
      <c r="AP715" s="374" t="s">
        <v>1566</v>
      </c>
      <c r="AQ715" s="374">
        <v>113199</v>
      </c>
      <c r="AR715">
        <v>113199</v>
      </c>
      <c r="BC715" s="26"/>
      <c r="BV715" s="26"/>
    </row>
    <row r="716" spans="1:74">
      <c r="A716" s="26">
        <v>202109</v>
      </c>
      <c r="B716" s="26" t="s">
        <v>1520</v>
      </c>
      <c r="C716" s="26">
        <v>15056358.1</v>
      </c>
      <c r="D716" s="26"/>
      <c r="E716" s="26"/>
      <c r="F716" s="26"/>
      <c r="G716" s="26"/>
      <c r="H716" s="26"/>
      <c r="J716" s="26"/>
      <c r="K716" s="26"/>
      <c r="L716" s="26"/>
      <c r="R716" s="26"/>
      <c r="AO716" s="373">
        <v>202205</v>
      </c>
      <c r="AP716" s="374" t="s">
        <v>1567</v>
      </c>
      <c r="AQ716" s="374">
        <v>1266548</v>
      </c>
      <c r="AR716">
        <v>1266548</v>
      </c>
      <c r="BC716" s="26"/>
      <c r="BV716" s="26"/>
    </row>
    <row r="717" spans="1:74">
      <c r="A717" s="26">
        <v>202110</v>
      </c>
      <c r="B717" s="26" t="s">
        <v>1520</v>
      </c>
      <c r="C717" s="26">
        <v>15200635.6</v>
      </c>
      <c r="D717" s="26"/>
      <c r="E717" s="26"/>
      <c r="F717" s="26"/>
      <c r="G717" s="26"/>
      <c r="H717" s="26"/>
      <c r="J717" s="26"/>
      <c r="K717" s="26"/>
      <c r="L717" s="26"/>
      <c r="R717" s="26"/>
      <c r="AO717" s="373">
        <v>202206</v>
      </c>
      <c r="AP717" s="374" t="s">
        <v>1520</v>
      </c>
      <c r="AQ717" s="374">
        <v>15636083</v>
      </c>
      <c r="AR717">
        <v>15636083</v>
      </c>
      <c r="BC717" s="26"/>
      <c r="BV717" s="26"/>
    </row>
    <row r="718" spans="1:74">
      <c r="A718" s="26">
        <v>202111</v>
      </c>
      <c r="B718" s="26" t="s">
        <v>1520</v>
      </c>
      <c r="C718" s="26">
        <v>15255902.5</v>
      </c>
      <c r="D718" s="26"/>
      <c r="E718" s="26"/>
      <c r="F718" s="26"/>
      <c r="G718" s="26"/>
      <c r="H718" s="26"/>
      <c r="J718" s="26"/>
      <c r="K718" s="26"/>
      <c r="L718" s="26"/>
      <c r="R718" s="26"/>
      <c r="AO718" s="373">
        <v>202206</v>
      </c>
      <c r="AP718" s="374" t="s">
        <v>1522</v>
      </c>
      <c r="AQ718" s="374">
        <v>8452825</v>
      </c>
      <c r="AR718">
        <v>8452825</v>
      </c>
      <c r="BC718" s="26"/>
      <c r="BV718" s="26"/>
    </row>
    <row r="719" spans="1:74">
      <c r="A719" s="26">
        <v>202112</v>
      </c>
      <c r="B719" s="26" t="s">
        <v>1520</v>
      </c>
      <c r="C719" s="26">
        <v>15297594.4</v>
      </c>
      <c r="D719" s="26"/>
      <c r="E719" s="26"/>
      <c r="F719" s="26"/>
      <c r="G719" s="26"/>
      <c r="H719" s="26"/>
      <c r="J719" s="26"/>
      <c r="K719" s="26"/>
      <c r="L719" s="26"/>
      <c r="R719" s="26"/>
      <c r="AO719" s="373">
        <v>202206</v>
      </c>
      <c r="AP719" s="374" t="s">
        <v>1523</v>
      </c>
      <c r="AQ719" s="374">
        <v>2107334</v>
      </c>
      <c r="AR719">
        <v>2107334</v>
      </c>
      <c r="BC719" s="26"/>
      <c r="BV719" s="26"/>
    </row>
    <row r="720" spans="1:74">
      <c r="A720" s="26">
        <v>202201</v>
      </c>
      <c r="B720" s="26" t="s">
        <v>1520</v>
      </c>
      <c r="C720" s="26">
        <v>15129748.5</v>
      </c>
      <c r="D720" s="26"/>
      <c r="E720" s="26"/>
      <c r="F720" s="26"/>
      <c r="G720" s="26"/>
      <c r="H720" s="26"/>
      <c r="J720" s="26"/>
      <c r="K720" s="26"/>
      <c r="L720" s="26"/>
      <c r="R720" s="26"/>
      <c r="AO720" s="373">
        <v>202206</v>
      </c>
      <c r="AP720" s="374" t="s">
        <v>1521</v>
      </c>
      <c r="AQ720" s="374">
        <v>753639</v>
      </c>
      <c r="AR720">
        <v>753639</v>
      </c>
      <c r="BC720" s="26"/>
      <c r="BV720" s="26"/>
    </row>
    <row r="721" spans="1:74">
      <c r="A721" s="26">
        <v>202202</v>
      </c>
      <c r="B721" s="26" t="s">
        <v>1520</v>
      </c>
      <c r="C721" s="26">
        <v>15214561.4</v>
      </c>
      <c r="D721" s="26"/>
      <c r="E721" s="26"/>
      <c r="F721" s="26"/>
      <c r="G721" s="26"/>
      <c r="H721" s="26"/>
      <c r="J721" s="26"/>
      <c r="K721" s="26"/>
      <c r="L721" s="26"/>
      <c r="R721" s="26"/>
      <c r="AO721" s="373">
        <v>202206</v>
      </c>
      <c r="AP721" s="374" t="s">
        <v>1524</v>
      </c>
      <c r="AQ721" s="374">
        <v>2071947</v>
      </c>
      <c r="AR721">
        <v>2071947</v>
      </c>
      <c r="BC721" s="26"/>
      <c r="BV721" s="26"/>
    </row>
    <row r="722" spans="1:74">
      <c r="A722" s="26">
        <v>202203</v>
      </c>
      <c r="B722" s="26" t="s">
        <v>1520</v>
      </c>
      <c r="C722" s="26">
        <v>15348911.199999999</v>
      </c>
      <c r="D722" s="26"/>
      <c r="E722" s="26"/>
      <c r="F722" s="26"/>
      <c r="G722" s="26"/>
      <c r="H722" s="26"/>
      <c r="J722" s="26"/>
      <c r="K722" s="26"/>
      <c r="L722" s="26"/>
      <c r="R722" s="26"/>
      <c r="AO722" s="373">
        <v>202206</v>
      </c>
      <c r="AP722" s="374" t="s">
        <v>1525</v>
      </c>
      <c r="AQ722" s="374">
        <v>880280</v>
      </c>
      <c r="AR722">
        <v>880280</v>
      </c>
      <c r="BC722" s="26"/>
      <c r="BV722" s="26"/>
    </row>
    <row r="723" spans="1:74">
      <c r="A723" s="26">
        <v>202204</v>
      </c>
      <c r="B723" s="26" t="s">
        <v>1520</v>
      </c>
      <c r="C723" s="26">
        <v>15516353.699999999</v>
      </c>
      <c r="D723" s="26"/>
      <c r="E723" s="26"/>
      <c r="F723" s="26"/>
      <c r="G723" s="26"/>
      <c r="H723" s="26"/>
      <c r="J723" s="26"/>
      <c r="K723" s="26"/>
      <c r="L723" s="26"/>
      <c r="R723" s="26"/>
      <c r="AO723" s="373">
        <v>202206</v>
      </c>
      <c r="AP723" s="374" t="s">
        <v>1566</v>
      </c>
      <c r="AQ723" s="374">
        <v>113624</v>
      </c>
      <c r="AR723">
        <v>113624</v>
      </c>
      <c r="BC723" s="26"/>
      <c r="BV723" s="26"/>
    </row>
    <row r="724" spans="1:74">
      <c r="A724" s="26">
        <v>202205</v>
      </c>
      <c r="B724" s="26" t="s">
        <v>1520</v>
      </c>
      <c r="C724" s="26">
        <v>15698229.6</v>
      </c>
      <c r="D724" s="26"/>
      <c r="E724" s="26"/>
      <c r="F724" s="26"/>
      <c r="G724" s="26"/>
      <c r="H724" s="26"/>
      <c r="J724" s="26"/>
      <c r="K724" s="26"/>
      <c r="L724" s="26"/>
      <c r="R724" s="26"/>
      <c r="AO724" s="373">
        <v>202206</v>
      </c>
      <c r="AP724" s="374" t="s">
        <v>1567</v>
      </c>
      <c r="AQ724" s="374">
        <v>1256434</v>
      </c>
      <c r="AR724">
        <v>1256434</v>
      </c>
      <c r="BC724" s="26"/>
      <c r="BV724" s="26"/>
    </row>
    <row r="725" spans="1:74">
      <c r="A725" s="26">
        <v>202206</v>
      </c>
      <c r="B725" s="26" t="s">
        <v>1520</v>
      </c>
      <c r="C725" s="26">
        <v>15832607.1</v>
      </c>
      <c r="D725" s="26"/>
      <c r="E725" s="26"/>
      <c r="F725" s="26"/>
      <c r="G725" s="26"/>
      <c r="H725" s="26"/>
      <c r="J725" s="26"/>
      <c r="K725" s="26"/>
      <c r="L725" s="26"/>
      <c r="R725" s="26"/>
      <c r="AO725" s="373">
        <v>202207</v>
      </c>
      <c r="AP725" s="374" t="s">
        <v>1520</v>
      </c>
      <c r="AQ725" s="374">
        <v>15835782</v>
      </c>
      <c r="AR725">
        <v>15835782</v>
      </c>
      <c r="BC725" s="26"/>
      <c r="BV725" s="26"/>
    </row>
    <row r="726" spans="1:74">
      <c r="A726">
        <v>202207</v>
      </c>
      <c r="B726" t="s">
        <v>1520</v>
      </c>
      <c r="C726">
        <v>15887338.76</v>
      </c>
      <c r="AO726" s="373">
        <v>202207</v>
      </c>
      <c r="AP726" s="374" t="s">
        <v>1522</v>
      </c>
      <c r="AQ726" s="374">
        <v>8602490</v>
      </c>
      <c r="AR726">
        <v>8602490</v>
      </c>
      <c r="AS726">
        <f>+AQ726+AQ727</f>
        <v>10751574</v>
      </c>
    </row>
    <row r="727" spans="1:74">
      <c r="A727">
        <v>202207</v>
      </c>
      <c r="B727" t="s">
        <v>1522</v>
      </c>
      <c r="C727">
        <v>8578536</v>
      </c>
      <c r="AO727" s="373">
        <v>202207</v>
      </c>
      <c r="AP727" s="374" t="s">
        <v>1523</v>
      </c>
      <c r="AQ727" s="374">
        <v>2149084</v>
      </c>
      <c r="AR727">
        <v>2149084</v>
      </c>
    </row>
    <row r="728" spans="1:74">
      <c r="A728">
        <v>202207</v>
      </c>
      <c r="B728" t="s">
        <v>1523</v>
      </c>
      <c r="C728">
        <v>2144504.4300000002</v>
      </c>
      <c r="AO728" s="373">
        <v>202207</v>
      </c>
      <c r="AP728" s="374" t="s">
        <v>1521</v>
      </c>
      <c r="AQ728" s="374">
        <v>775618</v>
      </c>
      <c r="AR728">
        <v>775618</v>
      </c>
    </row>
    <row r="729" spans="1:74">
      <c r="A729">
        <v>202207</v>
      </c>
      <c r="B729" t="s">
        <v>1521</v>
      </c>
      <c r="C729">
        <v>790956.29</v>
      </c>
      <c r="D729">
        <f>+C729-C186</f>
        <v>-43070.159999999916</v>
      </c>
      <c r="AO729" s="373">
        <v>202207</v>
      </c>
      <c r="AP729" s="374" t="s">
        <v>1524</v>
      </c>
      <c r="AQ729" s="374">
        <v>2082826</v>
      </c>
      <c r="AR729">
        <v>2082826</v>
      </c>
    </row>
    <row r="730" spans="1:74">
      <c r="A730">
        <v>202207</v>
      </c>
      <c r="B730" t="s">
        <v>1524</v>
      </c>
      <c r="C730">
        <v>2106336.29</v>
      </c>
      <c r="AO730" s="373">
        <v>202207</v>
      </c>
      <c r="AP730" s="374" t="s">
        <v>1525</v>
      </c>
      <c r="AQ730" s="374">
        <v>865452</v>
      </c>
      <c r="AR730">
        <v>865452</v>
      </c>
    </row>
    <row r="731" spans="1:74">
      <c r="A731">
        <v>202207</v>
      </c>
      <c r="B731" t="s">
        <v>1525</v>
      </c>
      <c r="C731">
        <v>896930.9</v>
      </c>
      <c r="AO731" s="373">
        <v>202207</v>
      </c>
      <c r="AP731" s="374" t="s">
        <v>1566</v>
      </c>
      <c r="AQ731" s="374">
        <v>113745</v>
      </c>
      <c r="AR731">
        <v>113745</v>
      </c>
    </row>
    <row r="732" spans="1:74">
      <c r="A732">
        <v>202207</v>
      </c>
      <c r="B732" t="s">
        <v>1526</v>
      </c>
      <c r="C732">
        <v>115150.71</v>
      </c>
      <c r="AO732" s="373">
        <v>202207</v>
      </c>
      <c r="AP732" s="374" t="s">
        <v>1567</v>
      </c>
      <c r="AQ732" s="374">
        <v>1246567</v>
      </c>
      <c r="AR732">
        <v>1246567</v>
      </c>
    </row>
    <row r="733" spans="1:74">
      <c r="A733">
        <v>202207</v>
      </c>
      <c r="B733" t="s">
        <v>1567</v>
      </c>
      <c r="C733">
        <v>1254924.1399999999</v>
      </c>
      <c r="AO733">
        <v>202208</v>
      </c>
      <c r="AP733" t="s">
        <v>1520</v>
      </c>
      <c r="AQ733">
        <v>15455460</v>
      </c>
      <c r="AR733">
        <v>15455460</v>
      </c>
    </row>
    <row r="734" spans="1:74">
      <c r="A734">
        <v>202208</v>
      </c>
      <c r="B734" t="s">
        <v>1520</v>
      </c>
      <c r="C734">
        <v>15727138.699999999</v>
      </c>
      <c r="AO734">
        <v>202208</v>
      </c>
      <c r="AP734" t="s">
        <v>1522</v>
      </c>
      <c r="AQ734">
        <v>8630684</v>
      </c>
      <c r="AR734">
        <v>8630684</v>
      </c>
      <c r="AS734">
        <f>+AQ734+AQ735</f>
        <v>10769675</v>
      </c>
    </row>
    <row r="735" spans="1:74">
      <c r="A735">
        <v>202208</v>
      </c>
      <c r="B735" t="s">
        <v>1522</v>
      </c>
      <c r="C735">
        <v>8639537.9100000001</v>
      </c>
      <c r="AO735">
        <v>202208</v>
      </c>
      <c r="AP735" t="s">
        <v>1523</v>
      </c>
      <c r="AQ735">
        <v>2138991</v>
      </c>
      <c r="AR735">
        <v>2138991</v>
      </c>
    </row>
    <row r="736" spans="1:74">
      <c r="A736">
        <v>202208</v>
      </c>
      <c r="B736" t="s">
        <v>1523</v>
      </c>
      <c r="C736">
        <v>2151125.8199999998</v>
      </c>
      <c r="AO736">
        <v>202208</v>
      </c>
      <c r="AP736" t="s">
        <v>1521</v>
      </c>
      <c r="AQ736">
        <v>749124</v>
      </c>
      <c r="AR736">
        <v>749124</v>
      </c>
    </row>
    <row r="737" spans="1:44">
      <c r="A737">
        <v>202208</v>
      </c>
      <c r="B737" t="s">
        <v>1521</v>
      </c>
      <c r="C737">
        <v>762996.36</v>
      </c>
      <c r="AO737">
        <v>202208</v>
      </c>
      <c r="AP737" t="s">
        <v>1524</v>
      </c>
      <c r="AQ737">
        <v>1911822</v>
      </c>
      <c r="AR737">
        <v>1911822</v>
      </c>
    </row>
    <row r="738" spans="1:44">
      <c r="A738">
        <v>202208</v>
      </c>
      <c r="B738" t="s">
        <v>1524</v>
      </c>
      <c r="C738">
        <v>2015077.64</v>
      </c>
      <c r="AO738">
        <v>202208</v>
      </c>
      <c r="AP738" t="s">
        <v>1525</v>
      </c>
      <c r="AQ738">
        <v>731935</v>
      </c>
      <c r="AR738">
        <v>731935</v>
      </c>
    </row>
    <row r="739" spans="1:44">
      <c r="A739">
        <v>202208</v>
      </c>
      <c r="B739" t="s">
        <v>1525</v>
      </c>
      <c r="C739">
        <v>816496.41</v>
      </c>
      <c r="AO739">
        <v>202208</v>
      </c>
      <c r="AP739" t="s">
        <v>1526</v>
      </c>
      <c r="AQ739">
        <v>107624</v>
      </c>
      <c r="AR739">
        <v>107624</v>
      </c>
    </row>
    <row r="740" spans="1:44">
      <c r="A740">
        <v>202208</v>
      </c>
      <c r="B740" t="s">
        <v>1526</v>
      </c>
      <c r="C740">
        <v>111232.05</v>
      </c>
      <c r="AO740">
        <v>202208</v>
      </c>
      <c r="AP740" t="s">
        <v>1567</v>
      </c>
      <c r="AQ740">
        <v>1185280</v>
      </c>
      <c r="AR740">
        <v>1185280</v>
      </c>
    </row>
    <row r="741" spans="1:44">
      <c r="A741">
        <v>202208</v>
      </c>
      <c r="B741" t="s">
        <v>1567</v>
      </c>
      <c r="C741">
        <v>1230672.5</v>
      </c>
    </row>
  </sheetData>
  <hyperlinks>
    <hyperlink ref="A1" location="Indice!A1" display="Volver índice" xr:uid="{AC317C32-B3C3-450E-9F1A-7205859DE330}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2A8D7-4854-43BA-8D0B-17989FE2FFAE}">
  <dimension ref="A1:CW2765"/>
  <sheetViews>
    <sheetView workbookViewId="0"/>
  </sheetViews>
  <sheetFormatPr baseColWidth="10" defaultRowHeight="15.6"/>
  <cols>
    <col min="4" max="4" width="62.796875" customWidth="1"/>
    <col min="5" max="5" width="10.796875" customWidth="1"/>
    <col min="6" max="8" width="11.19921875" style="12"/>
    <col min="25" max="28" width="11.19921875" style="9"/>
    <col min="30" max="35" width="11.19921875" style="9"/>
  </cols>
  <sheetData>
    <row r="1" spans="1:101">
      <c r="A1" s="3" t="s">
        <v>833</v>
      </c>
    </row>
    <row r="3" spans="1:101">
      <c r="A3" t="s">
        <v>1575</v>
      </c>
      <c r="AE3" t="s">
        <v>1576</v>
      </c>
      <c r="AR3" t="s">
        <v>1499</v>
      </c>
      <c r="BT3" s="390"/>
      <c r="BU3" s="9"/>
      <c r="BV3" s="9"/>
    </row>
    <row r="4" spans="1:101">
      <c r="Y4" s="9" t="s">
        <v>1577</v>
      </c>
      <c r="AC4" t="s">
        <v>1578</v>
      </c>
      <c r="AF4" s="9" t="s">
        <v>1579</v>
      </c>
      <c r="CR4" s="369" t="s">
        <v>1580</v>
      </c>
    </row>
    <row r="5" spans="1:101">
      <c r="A5" t="s">
        <v>1543</v>
      </c>
      <c r="B5" t="s">
        <v>1581</v>
      </c>
      <c r="C5" t="s">
        <v>1582</v>
      </c>
      <c r="D5" t="s">
        <v>1583</v>
      </c>
      <c r="E5" t="s">
        <v>1584</v>
      </c>
      <c r="F5" s="12" t="s">
        <v>1585</v>
      </c>
      <c r="G5" s="12" t="s">
        <v>1576</v>
      </c>
      <c r="H5" s="12" t="s">
        <v>1586</v>
      </c>
      <c r="I5" t="s">
        <v>69</v>
      </c>
      <c r="K5" s="26"/>
      <c r="L5" s="26" t="s">
        <v>1497</v>
      </c>
      <c r="M5" s="26" t="s">
        <v>1498</v>
      </c>
      <c r="N5" s="26" t="s">
        <v>1576</v>
      </c>
      <c r="O5" s="26" t="s">
        <v>1499</v>
      </c>
      <c r="P5" s="26" t="s">
        <v>69</v>
      </c>
      <c r="W5" t="s">
        <v>1581</v>
      </c>
      <c r="Y5" s="9" t="s">
        <v>1576</v>
      </c>
      <c r="Z5" s="9" t="s">
        <v>1499</v>
      </c>
      <c r="AA5" s="9" t="s">
        <v>69</v>
      </c>
      <c r="AD5" s="9" t="s">
        <v>1587</v>
      </c>
      <c r="AE5" s="9" t="s">
        <v>1588</v>
      </c>
      <c r="AF5" s="9" t="s">
        <v>1589</v>
      </c>
      <c r="AG5" t="s">
        <v>1590</v>
      </c>
      <c r="AQ5" s="9" t="s">
        <v>1587</v>
      </c>
      <c r="AR5" t="s">
        <v>1591</v>
      </c>
      <c r="AS5" t="s">
        <v>1592</v>
      </c>
      <c r="BN5" t="s">
        <v>1593</v>
      </c>
      <c r="BT5" t="s">
        <v>1594</v>
      </c>
      <c r="CC5" t="s">
        <v>1595</v>
      </c>
    </row>
    <row r="6" spans="1:101">
      <c r="A6" s="357">
        <v>42005</v>
      </c>
      <c r="B6">
        <v>1</v>
      </c>
      <c r="C6">
        <v>2015</v>
      </c>
      <c r="D6" t="s">
        <v>1596</v>
      </c>
      <c r="E6">
        <v>51</v>
      </c>
      <c r="F6" s="12">
        <v>2286.25</v>
      </c>
      <c r="G6" s="12">
        <v>1559.6</v>
      </c>
      <c r="H6" s="12">
        <v>98.2</v>
      </c>
      <c r="I6" s="12">
        <v>3944.05</v>
      </c>
      <c r="J6" s="12"/>
      <c r="K6" s="26">
        <v>201501</v>
      </c>
      <c r="L6" s="12">
        <v>259801.3</v>
      </c>
      <c r="M6" s="12">
        <v>7508487.8499999996</v>
      </c>
      <c r="N6" s="12">
        <f>+M6+L6</f>
        <v>7768289.1499999994</v>
      </c>
      <c r="O6" s="12">
        <v>4454192.3999999994</v>
      </c>
      <c r="P6" s="12">
        <v>12222481.549999999</v>
      </c>
      <c r="W6">
        <v>1</v>
      </c>
      <c r="X6">
        <v>2015</v>
      </c>
      <c r="Y6" s="9">
        <f>+G6/N6*100</f>
        <v>2.0076492647032842E-2</v>
      </c>
      <c r="Z6" s="9">
        <f>+F6/O6*100</f>
        <v>5.1328047706246369E-2</v>
      </c>
      <c r="AA6" s="9">
        <f>+G6/P6*100</f>
        <v>1.276009289619259E-2</v>
      </c>
      <c r="AC6">
        <v>2015</v>
      </c>
      <c r="AD6" s="9">
        <f>+G6/N6*100</f>
        <v>2.0076492647032842E-2</v>
      </c>
      <c r="AE6" s="9">
        <f>+G2582/N6*100</f>
        <v>2.2255222052335683E-2</v>
      </c>
      <c r="AF6" s="9">
        <f>+(G98+G1570+G1662+G2306+G2398)/N6*100</f>
        <v>1.8184184094125797E-2</v>
      </c>
      <c r="AG6" s="9">
        <f>+G2030/N6*100</f>
        <v>4.2544760322161803E-3</v>
      </c>
      <c r="AH6" s="371"/>
      <c r="AI6" s="371"/>
      <c r="AJ6" s="209"/>
      <c r="AK6" s="209"/>
      <c r="AL6" s="209"/>
      <c r="AM6" s="209"/>
      <c r="AN6" s="209"/>
      <c r="AO6" s="209"/>
      <c r="AP6" s="209">
        <v>2015</v>
      </c>
      <c r="AQ6" s="9">
        <f>+F6/O6*100</f>
        <v>5.1328047706246369E-2</v>
      </c>
      <c r="AR6" s="9">
        <f>+F2490/O6*100</f>
        <v>0.93283913824647546</v>
      </c>
      <c r="AS6" s="9">
        <f>+(F98+F1570+F1662+F2306+F2398)/O6*100</f>
        <v>1.0835858819210415E-2</v>
      </c>
      <c r="CR6" t="s">
        <v>1597</v>
      </c>
      <c r="CS6" t="s">
        <v>1500</v>
      </c>
      <c r="CV6" t="s">
        <v>1598</v>
      </c>
    </row>
    <row r="7" spans="1:101" ht="55.2">
      <c r="A7" s="357">
        <v>42036</v>
      </c>
      <c r="B7">
        <f t="shared" ref="B7:B17" si="0">1+B6</f>
        <v>2</v>
      </c>
      <c r="C7">
        <v>2015</v>
      </c>
      <c r="D7" t="s">
        <v>1596</v>
      </c>
      <c r="E7">
        <v>51</v>
      </c>
      <c r="F7" s="12">
        <v>2261.8000000000002</v>
      </c>
      <c r="G7" s="12">
        <v>1427.6</v>
      </c>
      <c r="H7" s="12">
        <v>108.7</v>
      </c>
      <c r="I7" s="12">
        <v>3798.1000000000004</v>
      </c>
      <c r="J7" s="12"/>
      <c r="K7" s="26">
        <v>201502</v>
      </c>
      <c r="L7" s="12">
        <v>271078.55</v>
      </c>
      <c r="M7" s="12">
        <v>7524184.2000000002</v>
      </c>
      <c r="N7" s="12">
        <f t="shared" ref="N7:N70" si="1">+M7+L7</f>
        <v>7795262.75</v>
      </c>
      <c r="O7" s="12">
        <v>4528622.05</v>
      </c>
      <c r="P7" s="12">
        <v>12323884.800000001</v>
      </c>
      <c r="R7" s="179" t="s">
        <v>1596</v>
      </c>
      <c r="W7">
        <f t="shared" ref="W7:W17" si="2">1+W6</f>
        <v>2</v>
      </c>
      <c r="X7">
        <v>2015</v>
      </c>
      <c r="Y7" s="9">
        <f t="shared" ref="Y7:Y70" si="3">+G7/N7*100</f>
        <v>1.8313686732368321E-2</v>
      </c>
      <c r="Z7" s="9">
        <f t="shared" ref="Z7:AA70" si="4">+F7/O7*100</f>
        <v>4.9944552118232087E-2</v>
      </c>
      <c r="AA7" s="9">
        <f t="shared" si="4"/>
        <v>1.1584009613591973E-2</v>
      </c>
      <c r="AD7" s="9">
        <f t="shared" ref="AD7:AD70" si="5">+G7/N7*100</f>
        <v>1.8313686732368321E-2</v>
      </c>
      <c r="AE7" s="9">
        <f t="shared" ref="AE7:AE70" si="6">+G2583/N7*100</f>
        <v>1.9541996836476099E-2</v>
      </c>
      <c r="AF7" s="9">
        <f t="shared" ref="AF7:AF70" si="7">+(G99+G1571+G1663+G2307+G2399)/N7*100</f>
        <v>1.7148876732859322E-2</v>
      </c>
      <c r="AG7" s="9">
        <f t="shared" ref="AG7:AG70" si="8">+G2031/N7*100</f>
        <v>4.0479713143729504E-3</v>
      </c>
      <c r="AH7" s="371"/>
      <c r="AI7" s="388" t="s">
        <v>1633</v>
      </c>
      <c r="AJ7" s="209"/>
      <c r="AK7" s="209"/>
      <c r="AL7" s="209"/>
      <c r="AM7" s="209"/>
      <c r="AN7" s="209"/>
      <c r="AO7" s="209"/>
      <c r="AP7" s="209"/>
      <c r="AQ7" s="9">
        <f t="shared" ref="AQ7:AQ70" si="9">+F7/O7*100</f>
        <v>4.9944552118232087E-2</v>
      </c>
      <c r="AR7" s="9">
        <f t="shared" ref="AR7:AR70" si="10">+F2491/O7*100</f>
        <v>0.79528716687673251</v>
      </c>
      <c r="AS7" s="9">
        <f t="shared" ref="AS7:AS70" si="11">+(F99+F1571+F1663+F2307+F2399)/O7*100</f>
        <v>9.9202361124395427E-3</v>
      </c>
      <c r="AU7" s="389" t="s">
        <v>1632</v>
      </c>
      <c r="AV7" s="209"/>
      <c r="AW7" s="209"/>
      <c r="AX7" s="209"/>
      <c r="AY7" s="209"/>
      <c r="AZ7" s="209"/>
      <c r="BA7" s="209"/>
      <c r="BM7" s="372" t="s">
        <v>1520</v>
      </c>
      <c r="BO7" t="s">
        <v>1497</v>
      </c>
      <c r="BP7" t="s">
        <v>1498</v>
      </c>
      <c r="BQ7" t="s">
        <v>1090</v>
      </c>
      <c r="BR7" t="s">
        <v>1499</v>
      </c>
      <c r="BT7" s="391"/>
      <c r="BU7" s="391"/>
      <c r="BV7" s="392" t="s">
        <v>632</v>
      </c>
      <c r="BW7" s="392" t="s">
        <v>1599</v>
      </c>
      <c r="BX7" t="s">
        <v>1600</v>
      </c>
      <c r="CP7">
        <v>1</v>
      </c>
      <c r="CQ7">
        <v>2015</v>
      </c>
      <c r="CR7" s="12">
        <v>259801.3</v>
      </c>
      <c r="CS7" s="12">
        <v>1728.85</v>
      </c>
      <c r="CU7">
        <v>2015</v>
      </c>
      <c r="CV7" s="32">
        <f>+CS7/CR7*100</f>
        <v>0.66545086571930157</v>
      </c>
      <c r="CW7">
        <v>1</v>
      </c>
    </row>
    <row r="8" spans="1:101">
      <c r="A8" s="357">
        <v>42064</v>
      </c>
      <c r="B8">
        <f t="shared" si="0"/>
        <v>3</v>
      </c>
      <c r="C8">
        <v>2015</v>
      </c>
      <c r="D8" t="s">
        <v>1596</v>
      </c>
      <c r="E8">
        <v>51</v>
      </c>
      <c r="F8" s="12">
        <v>2524.0500000000002</v>
      </c>
      <c r="G8" s="12">
        <v>1509.14</v>
      </c>
      <c r="H8" s="12">
        <v>102.18</v>
      </c>
      <c r="I8" s="12">
        <v>4135.3700000000008</v>
      </c>
      <c r="J8" s="12"/>
      <c r="K8" s="26">
        <v>201503</v>
      </c>
      <c r="L8" s="12">
        <v>296784.32</v>
      </c>
      <c r="M8" s="12">
        <v>7544919.2700000005</v>
      </c>
      <c r="N8" s="12">
        <f t="shared" si="1"/>
        <v>7841703.5900000008</v>
      </c>
      <c r="O8" s="12">
        <v>4614836.7300000004</v>
      </c>
      <c r="P8" s="12">
        <v>12456540.32</v>
      </c>
      <c r="R8" t="s">
        <v>1601</v>
      </c>
      <c r="W8">
        <f t="shared" si="2"/>
        <v>3</v>
      </c>
      <c r="X8">
        <v>2015</v>
      </c>
      <c r="Y8" s="9">
        <f t="shared" si="3"/>
        <v>1.9245052846992395E-2</v>
      </c>
      <c r="Z8" s="9">
        <f t="shared" si="4"/>
        <v>5.469424267150616E-2</v>
      </c>
      <c r="AA8" s="9">
        <f t="shared" si="4"/>
        <v>1.2115241963107136E-2</v>
      </c>
      <c r="AD8" s="9">
        <f t="shared" si="5"/>
        <v>1.9245052846992395E-2</v>
      </c>
      <c r="AE8" s="9">
        <f t="shared" si="6"/>
        <v>2.2114327328202416E-2</v>
      </c>
      <c r="AF8" s="9">
        <f t="shared" si="7"/>
        <v>1.6976285633872063E-2</v>
      </c>
      <c r="AG8" s="9">
        <f t="shared" si="8"/>
        <v>4.3619348279906097E-3</v>
      </c>
      <c r="AH8" s="371"/>
      <c r="AI8" s="371"/>
      <c r="AJ8" s="209"/>
      <c r="AK8" s="209"/>
      <c r="AL8" s="209"/>
      <c r="AM8" s="209"/>
      <c r="AN8" s="209"/>
      <c r="AO8" s="209"/>
      <c r="AP8" s="209"/>
      <c r="AQ8" s="9">
        <f t="shared" si="9"/>
        <v>5.469424267150616E-2</v>
      </c>
      <c r="AR8" s="9">
        <f t="shared" si="10"/>
        <v>0.85045847331634616</v>
      </c>
      <c r="AS8" s="9">
        <f t="shared" si="11"/>
        <v>9.428935961511252E-3</v>
      </c>
      <c r="AU8" s="209"/>
      <c r="AV8" s="209"/>
      <c r="AW8" s="209"/>
      <c r="AX8" s="209"/>
      <c r="AY8" s="209"/>
      <c r="AZ8" s="209"/>
      <c r="BA8" s="209"/>
      <c r="BL8" s="26"/>
      <c r="BM8" t="s">
        <v>1602</v>
      </c>
      <c r="BQ8" t="s">
        <v>1603</v>
      </c>
      <c r="BR8" t="s">
        <v>1604</v>
      </c>
      <c r="BT8" s="393">
        <v>2015</v>
      </c>
      <c r="BU8" s="394" t="s">
        <v>713</v>
      </c>
      <c r="BV8" s="394">
        <v>1643962</v>
      </c>
      <c r="BW8" s="394">
        <v>1341559</v>
      </c>
      <c r="BX8" t="e">
        <f>+BW8/#REF!</f>
        <v>#REF!</v>
      </c>
      <c r="CA8" s="26"/>
      <c r="CB8" s="372" t="s">
        <v>1520</v>
      </c>
      <c r="CC8" t="s">
        <v>1090</v>
      </c>
      <c r="CD8" t="s">
        <v>1499</v>
      </c>
      <c r="CP8">
        <f t="shared" ref="CP8:CP18" si="12">1+CP7</f>
        <v>2</v>
      </c>
      <c r="CQ8">
        <v>2015</v>
      </c>
      <c r="CR8" s="12">
        <v>271078.55</v>
      </c>
      <c r="CS8" s="12">
        <v>1523.35</v>
      </c>
      <c r="CU8">
        <v>2015</v>
      </c>
      <c r="CV8" s="32">
        <f t="shared" ref="CV8:CV71" si="13">+CS8/CR8*100</f>
        <v>0.56195888608670808</v>
      </c>
      <c r="CW8">
        <v>1</v>
      </c>
    </row>
    <row r="9" spans="1:101">
      <c r="A9" s="357">
        <v>42095</v>
      </c>
      <c r="B9">
        <f t="shared" si="0"/>
        <v>4</v>
      </c>
      <c r="C9">
        <v>2015</v>
      </c>
      <c r="D9" t="s">
        <v>1596</v>
      </c>
      <c r="E9">
        <v>51</v>
      </c>
      <c r="F9" s="12">
        <v>2967.9</v>
      </c>
      <c r="G9" s="12">
        <v>1649.15</v>
      </c>
      <c r="H9" s="12">
        <v>183.05</v>
      </c>
      <c r="I9" s="12">
        <v>4800.1000000000004</v>
      </c>
      <c r="J9" s="12"/>
      <c r="K9" s="26">
        <v>201504</v>
      </c>
      <c r="L9" s="12">
        <v>331913.40000000002</v>
      </c>
      <c r="M9" s="12">
        <v>7568621.1499999994</v>
      </c>
      <c r="N9" s="12">
        <f t="shared" si="1"/>
        <v>7900534.5499999998</v>
      </c>
      <c r="O9" s="12">
        <v>4693121.4000000004</v>
      </c>
      <c r="P9" s="12">
        <v>12593655.949999999</v>
      </c>
      <c r="R9" t="s">
        <v>1605</v>
      </c>
      <c r="W9">
        <f t="shared" si="2"/>
        <v>4</v>
      </c>
      <c r="X9">
        <v>2015</v>
      </c>
      <c r="Y9" s="9">
        <f t="shared" si="3"/>
        <v>2.0873904032227796E-2</v>
      </c>
      <c r="Z9" s="9">
        <f t="shared" si="4"/>
        <v>6.3239361334228431E-2</v>
      </c>
      <c r="AA9" s="9">
        <f t="shared" si="4"/>
        <v>1.3095085387019806E-2</v>
      </c>
      <c r="AD9" s="9">
        <f t="shared" si="5"/>
        <v>2.0873904032227796E-2</v>
      </c>
      <c r="AE9" s="9">
        <f t="shared" si="6"/>
        <v>2.5947611354981037E-2</v>
      </c>
      <c r="AF9" s="9">
        <f t="shared" si="7"/>
        <v>1.5899557074907041E-2</v>
      </c>
      <c r="AG9" s="9">
        <f t="shared" si="8"/>
        <v>4.625636375452595E-3</v>
      </c>
      <c r="AH9" s="371"/>
      <c r="AI9" s="371"/>
      <c r="AJ9" s="209"/>
      <c r="AK9" s="209"/>
      <c r="AL9" s="209"/>
      <c r="AM9" s="209"/>
      <c r="AN9" s="209"/>
      <c r="AO9" s="209"/>
      <c r="AP9" s="209"/>
      <c r="AQ9" s="9">
        <f t="shared" si="9"/>
        <v>6.3239361334228431E-2</v>
      </c>
      <c r="AR9" s="9">
        <f t="shared" si="10"/>
        <v>0.98975598628239181</v>
      </c>
      <c r="AS9" s="9">
        <f t="shared" si="11"/>
        <v>9.8580445841439344E-3</v>
      </c>
      <c r="AU9" s="209"/>
      <c r="AV9" s="209"/>
      <c r="AW9" s="209"/>
      <c r="AX9" s="209"/>
      <c r="AY9" s="209"/>
      <c r="AZ9" s="209"/>
      <c r="BA9" s="209"/>
      <c r="BL9" s="26">
        <v>201501</v>
      </c>
      <c r="BM9" s="372">
        <v>12222481.6</v>
      </c>
      <c r="BN9">
        <v>201501</v>
      </c>
      <c r="BO9" s="12">
        <v>259801.3</v>
      </c>
      <c r="BP9" s="12">
        <v>7508487.8499999996</v>
      </c>
      <c r="BQ9" s="12">
        <f>+BP9+BO9</f>
        <v>7768289.1499999994</v>
      </c>
      <c r="BR9" s="12">
        <v>4454192.3999999994</v>
      </c>
      <c r="BT9" s="395"/>
      <c r="BU9" s="396" t="s">
        <v>911</v>
      </c>
      <c r="BV9" s="396">
        <v>1414791</v>
      </c>
      <c r="BW9" s="396">
        <v>1186529</v>
      </c>
      <c r="BX9" t="e">
        <f>+BW9/#REF!</f>
        <v>#REF!</v>
      </c>
      <c r="BZ9">
        <v>1</v>
      </c>
      <c r="CA9" s="26">
        <v>201501</v>
      </c>
      <c r="CB9" s="390" t="e">
        <f>+#REF!/BM9*100</f>
        <v>#REF!</v>
      </c>
      <c r="CC9" s="9" t="e">
        <f>+#REF!/BQ9*100</f>
        <v>#REF!</v>
      </c>
      <c r="CD9" s="9" t="e">
        <f>+#REF!/BR9*100</f>
        <v>#REF!</v>
      </c>
      <c r="CE9">
        <v>0</v>
      </c>
      <c r="CP9">
        <f t="shared" si="12"/>
        <v>3</v>
      </c>
      <c r="CQ9">
        <v>2015</v>
      </c>
      <c r="CR9" s="12">
        <v>296784.32</v>
      </c>
      <c r="CS9" s="12">
        <v>1734.14</v>
      </c>
      <c r="CU9">
        <v>2015</v>
      </c>
      <c r="CV9" s="32">
        <f t="shared" si="13"/>
        <v>0.58430984494059524</v>
      </c>
      <c r="CW9">
        <v>1</v>
      </c>
    </row>
    <row r="10" spans="1:101">
      <c r="A10" s="357">
        <v>42125</v>
      </c>
      <c r="B10">
        <f t="shared" si="0"/>
        <v>5</v>
      </c>
      <c r="C10">
        <v>2015</v>
      </c>
      <c r="D10" t="s">
        <v>1596</v>
      </c>
      <c r="E10">
        <v>51</v>
      </c>
      <c r="F10" s="12">
        <v>3462.7</v>
      </c>
      <c r="G10" s="12">
        <v>1828.65</v>
      </c>
      <c r="H10" s="12">
        <v>142.55000000000001</v>
      </c>
      <c r="I10" s="12">
        <v>5433.9</v>
      </c>
      <c r="J10" s="12"/>
      <c r="K10" s="26">
        <v>201505</v>
      </c>
      <c r="L10" s="12">
        <v>360365</v>
      </c>
      <c r="M10" s="12">
        <v>7585031.2000000002</v>
      </c>
      <c r="N10" s="12">
        <f t="shared" si="1"/>
        <v>7945396.2000000002</v>
      </c>
      <c r="O10" s="12">
        <v>4817099.45</v>
      </c>
      <c r="P10" s="12">
        <v>12762495.65</v>
      </c>
      <c r="R10" t="s">
        <v>1606</v>
      </c>
      <c r="W10">
        <f t="shared" si="2"/>
        <v>5</v>
      </c>
      <c r="X10">
        <v>2015</v>
      </c>
      <c r="Y10" s="9">
        <f t="shared" si="3"/>
        <v>2.3015214773053107E-2</v>
      </c>
      <c r="Z10" s="9">
        <f t="shared" si="4"/>
        <v>7.1883506577801709E-2</v>
      </c>
      <c r="AA10" s="9">
        <f t="shared" si="4"/>
        <v>1.4328310466456457E-2</v>
      </c>
      <c r="AD10" s="9">
        <f t="shared" si="5"/>
        <v>2.3015214773053107E-2</v>
      </c>
      <c r="AE10" s="9">
        <f t="shared" si="6"/>
        <v>3.8259262640672344E-2</v>
      </c>
      <c r="AF10" s="9">
        <f t="shared" si="7"/>
        <v>1.648438878353228E-2</v>
      </c>
      <c r="AG10" s="9">
        <f t="shared" si="8"/>
        <v>4.8707451492475597E-3</v>
      </c>
      <c r="AH10" s="371"/>
      <c r="AI10" s="371"/>
      <c r="AJ10" s="209"/>
      <c r="AK10" s="209"/>
      <c r="AL10" s="209"/>
      <c r="AM10" s="209"/>
      <c r="AN10" s="209"/>
      <c r="AO10" s="209"/>
      <c r="AP10" s="209"/>
      <c r="AQ10" s="9">
        <f t="shared" si="9"/>
        <v>7.1883506577801709E-2</v>
      </c>
      <c r="AR10" s="9">
        <f t="shared" si="10"/>
        <v>1.172940284635394</v>
      </c>
      <c r="AS10" s="9">
        <f t="shared" si="11"/>
        <v>1.0168982498378769E-2</v>
      </c>
      <c r="AU10" s="209"/>
      <c r="AV10" s="209"/>
      <c r="AW10" s="209"/>
      <c r="AX10" s="209"/>
      <c r="AY10" s="209"/>
      <c r="AZ10" s="209"/>
      <c r="BA10" s="209"/>
      <c r="BL10" s="26">
        <v>201502</v>
      </c>
      <c r="BM10" s="372">
        <v>12323884.800000001</v>
      </c>
      <c r="BN10">
        <v>201502</v>
      </c>
      <c r="BO10" s="12">
        <v>271078.55</v>
      </c>
      <c r="BP10" s="12">
        <v>7524184.2000000002</v>
      </c>
      <c r="BQ10" s="12">
        <f t="shared" ref="BQ10:BQ73" si="14">+BP10+BO10</f>
        <v>7795262.75</v>
      </c>
      <c r="BR10" s="12">
        <v>4528622.05</v>
      </c>
      <c r="BT10" s="393"/>
      <c r="BU10" s="394" t="s">
        <v>912</v>
      </c>
      <c r="BV10" s="394">
        <v>1673051</v>
      </c>
      <c r="BW10" s="394">
        <v>1427613</v>
      </c>
      <c r="BX10" t="e">
        <f>+BW10/#REF!</f>
        <v>#REF!</v>
      </c>
      <c r="BZ10">
        <f>1+BZ9</f>
        <v>2</v>
      </c>
      <c r="CA10" s="26">
        <v>201502</v>
      </c>
      <c r="CB10" s="390" t="e">
        <f>+#REF!/BM10*100</f>
        <v>#REF!</v>
      </c>
      <c r="CC10" s="9" t="e">
        <f>+#REF!/BQ10*100</f>
        <v>#REF!</v>
      </c>
      <c r="CD10" s="9" t="e">
        <f>+#REF!/BR10*100</f>
        <v>#REF!</v>
      </c>
      <c r="CE10">
        <v>0</v>
      </c>
      <c r="CP10">
        <f t="shared" si="12"/>
        <v>4</v>
      </c>
      <c r="CQ10">
        <v>2015</v>
      </c>
      <c r="CR10" s="12">
        <v>331913.40000000002</v>
      </c>
      <c r="CS10" s="12">
        <v>2050</v>
      </c>
      <c r="CU10">
        <v>2015</v>
      </c>
      <c r="CV10" s="32">
        <f t="shared" si="13"/>
        <v>0.6176309844676352</v>
      </c>
      <c r="CW10">
        <v>1</v>
      </c>
    </row>
    <row r="11" spans="1:101">
      <c r="A11" s="357">
        <v>42156</v>
      </c>
      <c r="B11">
        <f t="shared" si="0"/>
        <v>6</v>
      </c>
      <c r="C11">
        <v>2015</v>
      </c>
      <c r="D11" t="s">
        <v>1596</v>
      </c>
      <c r="E11">
        <v>51</v>
      </c>
      <c r="F11" s="12">
        <v>3764.09</v>
      </c>
      <c r="G11" s="12">
        <v>1826.55</v>
      </c>
      <c r="H11" s="12">
        <v>141.44999999999999</v>
      </c>
      <c r="I11" s="12">
        <v>5732.09</v>
      </c>
      <c r="J11" s="12"/>
      <c r="K11" s="26">
        <v>201506</v>
      </c>
      <c r="L11" s="12">
        <v>325274.05</v>
      </c>
      <c r="M11" s="12">
        <v>7597557.96</v>
      </c>
      <c r="N11" s="12">
        <f t="shared" si="1"/>
        <v>7922832.0099999998</v>
      </c>
      <c r="O11" s="12">
        <v>4890054.17</v>
      </c>
      <c r="P11" s="12">
        <v>12812886.18</v>
      </c>
      <c r="R11" t="s">
        <v>1607</v>
      </c>
      <c r="W11">
        <f t="shared" si="2"/>
        <v>6</v>
      </c>
      <c r="X11">
        <v>2015</v>
      </c>
      <c r="Y11" s="9">
        <f t="shared" si="3"/>
        <v>2.3054256327719361E-2</v>
      </c>
      <c r="Z11" s="9">
        <f t="shared" si="4"/>
        <v>7.6974402923638774E-2</v>
      </c>
      <c r="AA11" s="9">
        <f t="shared" si="4"/>
        <v>1.425557032459333E-2</v>
      </c>
      <c r="AD11" s="9">
        <f t="shared" si="5"/>
        <v>2.3054256327719361E-2</v>
      </c>
      <c r="AE11" s="9">
        <f t="shared" si="6"/>
        <v>7.8167629859919249E-2</v>
      </c>
      <c r="AF11" s="9">
        <f t="shared" si="7"/>
        <v>1.6318785989253858E-2</v>
      </c>
      <c r="AG11" s="9">
        <f t="shared" si="8"/>
        <v>4.7342919744678517E-3</v>
      </c>
      <c r="AH11" s="371"/>
      <c r="AI11" s="371"/>
      <c r="AJ11" s="209"/>
      <c r="AK11" s="209"/>
      <c r="AL11" s="209"/>
      <c r="AM11" s="209"/>
      <c r="AN11" s="209"/>
      <c r="AO11" s="209"/>
      <c r="AP11" s="209"/>
      <c r="AQ11" s="9">
        <f t="shared" si="9"/>
        <v>7.6974402923638774E-2</v>
      </c>
      <c r="AR11" s="9">
        <f t="shared" si="10"/>
        <v>1.1059814087908151</v>
      </c>
      <c r="AS11" s="9">
        <f t="shared" si="11"/>
        <v>9.9485605493813984E-3</v>
      </c>
      <c r="AU11" s="209"/>
      <c r="AV11" s="209"/>
      <c r="AW11" s="209"/>
      <c r="AX11" s="209"/>
      <c r="AY11" s="209"/>
      <c r="AZ11" s="209"/>
      <c r="BA11" s="209"/>
      <c r="BL11" s="26">
        <v>201503</v>
      </c>
      <c r="BM11" s="372">
        <v>12456540.300000001</v>
      </c>
      <c r="BN11">
        <v>201503</v>
      </c>
      <c r="BO11" s="12">
        <v>296784.32</v>
      </c>
      <c r="BP11" s="12">
        <v>7544919.2700000005</v>
      </c>
      <c r="BQ11" s="12">
        <f t="shared" si="14"/>
        <v>7841703.5900000008</v>
      </c>
      <c r="BR11" s="12">
        <v>4614836.7300000004</v>
      </c>
      <c r="BT11" s="395"/>
      <c r="BU11" s="396" t="s">
        <v>913</v>
      </c>
      <c r="BV11" s="396">
        <v>1710367</v>
      </c>
      <c r="BW11" s="396">
        <v>1470710</v>
      </c>
      <c r="BX11" t="e">
        <f>+BW11/#REF!</f>
        <v>#REF!</v>
      </c>
      <c r="BZ11">
        <f t="shared" ref="BZ11:BZ74" si="15">1+BZ10</f>
        <v>3</v>
      </c>
      <c r="CA11" s="26">
        <v>201503</v>
      </c>
      <c r="CB11" s="390" t="e">
        <f>+#REF!/BM11*100</f>
        <v>#REF!</v>
      </c>
      <c r="CC11" s="9" t="e">
        <f>+#REF!/BQ11*100</f>
        <v>#REF!</v>
      </c>
      <c r="CD11" s="9" t="e">
        <f>+#REF!/BR11*100</f>
        <v>#REF!</v>
      </c>
      <c r="CE11">
        <v>0</v>
      </c>
      <c r="CP11">
        <f t="shared" si="12"/>
        <v>5</v>
      </c>
      <c r="CQ11">
        <v>2015</v>
      </c>
      <c r="CR11" s="12">
        <v>360365</v>
      </c>
      <c r="CS11" s="12">
        <v>3039.85</v>
      </c>
      <c r="CU11">
        <v>2015</v>
      </c>
      <c r="CV11" s="32">
        <f t="shared" si="13"/>
        <v>0.84354751432575303</v>
      </c>
      <c r="CW11">
        <v>1</v>
      </c>
    </row>
    <row r="12" spans="1:101">
      <c r="A12" s="357">
        <v>42186</v>
      </c>
      <c r="B12">
        <f t="shared" si="0"/>
        <v>7</v>
      </c>
      <c r="C12">
        <v>2015</v>
      </c>
      <c r="D12" t="s">
        <v>1596</v>
      </c>
      <c r="E12">
        <v>51</v>
      </c>
      <c r="F12" s="12">
        <v>3738.91</v>
      </c>
      <c r="G12" s="12">
        <v>1559.65</v>
      </c>
      <c r="H12" s="12">
        <v>119.91</v>
      </c>
      <c r="I12" s="12">
        <v>5418.47</v>
      </c>
      <c r="J12" s="12"/>
      <c r="K12" s="26">
        <v>201507</v>
      </c>
      <c r="L12" s="12">
        <v>236380.74</v>
      </c>
      <c r="M12" s="12">
        <v>7598634.6899999995</v>
      </c>
      <c r="N12" s="12">
        <f t="shared" si="1"/>
        <v>7835015.4299999997</v>
      </c>
      <c r="O12" s="12">
        <v>5078700.09</v>
      </c>
      <c r="P12" s="12">
        <v>12913715.52</v>
      </c>
      <c r="R12" t="s">
        <v>1608</v>
      </c>
      <c r="W12">
        <f t="shared" si="2"/>
        <v>7</v>
      </c>
      <c r="X12">
        <v>2015</v>
      </c>
      <c r="Y12" s="9">
        <f t="shared" si="3"/>
        <v>1.9906150969762674E-2</v>
      </c>
      <c r="Z12" s="9">
        <f t="shared" si="4"/>
        <v>7.361942886452269E-2</v>
      </c>
      <c r="AA12" s="9">
        <f t="shared" si="4"/>
        <v>1.2077469087688251E-2</v>
      </c>
      <c r="AD12" s="9">
        <f t="shared" si="5"/>
        <v>1.9906150969762674E-2</v>
      </c>
      <c r="AE12" s="9">
        <f t="shared" si="6"/>
        <v>2.4851131658843457E-2</v>
      </c>
      <c r="AF12" s="9">
        <f t="shared" si="7"/>
        <v>1.7048977273041568E-2</v>
      </c>
      <c r="AG12" s="9">
        <f t="shared" si="8"/>
        <v>4.700692720907635E-3</v>
      </c>
      <c r="AH12" s="371"/>
      <c r="AI12" s="371"/>
      <c r="AJ12" s="209"/>
      <c r="AK12" s="209"/>
      <c r="AL12" s="209"/>
      <c r="AM12" s="209"/>
      <c r="AN12" s="209"/>
      <c r="AO12" s="209"/>
      <c r="AP12" s="209"/>
      <c r="AQ12" s="9">
        <f t="shared" si="9"/>
        <v>7.361942886452269E-2</v>
      </c>
      <c r="AR12" s="9">
        <f t="shared" si="10"/>
        <v>0.93528991982670895</v>
      </c>
      <c r="AS12" s="9">
        <f t="shared" si="11"/>
        <v>1.0171303499829226E-2</v>
      </c>
      <c r="AU12" s="209"/>
      <c r="AV12" s="209"/>
      <c r="AW12" s="209"/>
      <c r="AX12" s="209"/>
      <c r="AY12" s="209"/>
      <c r="AZ12" s="209"/>
      <c r="BA12" s="209"/>
      <c r="BL12" s="26">
        <v>201504</v>
      </c>
      <c r="BM12" s="372">
        <v>12593656</v>
      </c>
      <c r="BN12">
        <v>201504</v>
      </c>
      <c r="BO12" s="12">
        <v>331913.40000000002</v>
      </c>
      <c r="BP12" s="12">
        <v>7568621.1499999994</v>
      </c>
      <c r="BQ12" s="12">
        <f t="shared" si="14"/>
        <v>7900534.5499999998</v>
      </c>
      <c r="BR12" s="12">
        <v>4693121.4000000004</v>
      </c>
      <c r="BT12" s="393"/>
      <c r="BU12" s="394" t="s">
        <v>914</v>
      </c>
      <c r="BV12" s="394">
        <v>2097350</v>
      </c>
      <c r="BW12" s="394">
        <v>1776474</v>
      </c>
      <c r="BX12" t="e">
        <f>+BW12/#REF!</f>
        <v>#REF!</v>
      </c>
      <c r="BZ12">
        <f t="shared" si="15"/>
        <v>4</v>
      </c>
      <c r="CA12" s="26">
        <v>201504</v>
      </c>
      <c r="CB12" s="390" t="e">
        <f>+#REF!/BM12*100</f>
        <v>#REF!</v>
      </c>
      <c r="CC12" s="9" t="e">
        <f>+#REF!/BQ12*100</f>
        <v>#REF!</v>
      </c>
      <c r="CD12" s="9" t="e">
        <f>+#REF!/BR12*100</f>
        <v>#REF!</v>
      </c>
      <c r="CE12">
        <v>0</v>
      </c>
      <c r="CP12">
        <f t="shared" si="12"/>
        <v>6</v>
      </c>
      <c r="CQ12">
        <v>2015</v>
      </c>
      <c r="CR12" s="12">
        <v>325274.05</v>
      </c>
      <c r="CS12" s="12">
        <v>6193.09</v>
      </c>
      <c r="CU12">
        <v>2015</v>
      </c>
      <c r="CV12" s="32">
        <f t="shared" si="13"/>
        <v>1.903960675621065</v>
      </c>
      <c r="CW12">
        <v>1</v>
      </c>
    </row>
    <row r="13" spans="1:101">
      <c r="A13" s="357">
        <v>42217</v>
      </c>
      <c r="B13">
        <f t="shared" si="0"/>
        <v>8</v>
      </c>
      <c r="C13">
        <v>2015</v>
      </c>
      <c r="D13" t="s">
        <v>1596</v>
      </c>
      <c r="E13">
        <v>51</v>
      </c>
      <c r="F13" s="12">
        <v>3578.48</v>
      </c>
      <c r="G13" s="12">
        <v>1601.29</v>
      </c>
      <c r="H13" s="12">
        <v>94.14</v>
      </c>
      <c r="I13" s="12">
        <v>5273.91</v>
      </c>
      <c r="J13" s="12"/>
      <c r="K13" s="26">
        <v>201508</v>
      </c>
      <c r="L13" s="12">
        <v>219442.19</v>
      </c>
      <c r="M13" s="12">
        <v>7587219.9500000002</v>
      </c>
      <c r="N13" s="12">
        <f t="shared" si="1"/>
        <v>7806662.1400000006</v>
      </c>
      <c r="O13" s="12">
        <v>5003411.8600000003</v>
      </c>
      <c r="P13" s="12">
        <v>12810074</v>
      </c>
      <c r="R13" t="s">
        <v>1609</v>
      </c>
      <c r="W13">
        <f t="shared" si="2"/>
        <v>8</v>
      </c>
      <c r="X13">
        <v>2015</v>
      </c>
      <c r="Y13" s="9">
        <f t="shared" si="3"/>
        <v>2.0511839391578947E-2</v>
      </c>
      <c r="Z13" s="9">
        <f t="shared" si="4"/>
        <v>7.1520796211247725E-2</v>
      </c>
      <c r="AA13" s="9">
        <f t="shared" si="4"/>
        <v>1.2500240045451728E-2</v>
      </c>
      <c r="AD13" s="9">
        <f t="shared" si="5"/>
        <v>2.0511839391578947E-2</v>
      </c>
      <c r="AE13" s="9">
        <f t="shared" si="6"/>
        <v>1.9720592135168281E-2</v>
      </c>
      <c r="AF13" s="9">
        <f t="shared" si="7"/>
        <v>1.1938521013027982E-2</v>
      </c>
      <c r="AG13" s="9">
        <f t="shared" si="8"/>
        <v>3.8800193292340937E-3</v>
      </c>
      <c r="AH13" s="371"/>
      <c r="AI13" s="371"/>
      <c r="AJ13" s="209"/>
      <c r="AK13" s="209"/>
      <c r="AL13" s="209"/>
      <c r="AM13" s="209"/>
      <c r="AN13" s="209"/>
      <c r="AO13" s="209"/>
      <c r="AP13" s="209"/>
      <c r="AQ13" s="9">
        <f t="shared" si="9"/>
        <v>7.1520796211247725E-2</v>
      </c>
      <c r="AR13" s="9">
        <f t="shared" si="10"/>
        <v>1.0781377090152238</v>
      </c>
      <c r="AS13" s="9">
        <f t="shared" si="11"/>
        <v>9.6961835958073606E-3</v>
      </c>
      <c r="AU13" s="209"/>
      <c r="AV13" s="209"/>
      <c r="AW13" s="209"/>
      <c r="AX13" s="209"/>
      <c r="AY13" s="209"/>
      <c r="AZ13" s="209"/>
      <c r="BA13" s="209"/>
      <c r="BL13" s="26">
        <v>201505</v>
      </c>
      <c r="BM13" s="372">
        <v>12762495.699999999</v>
      </c>
      <c r="BN13">
        <v>201505</v>
      </c>
      <c r="BO13" s="12">
        <v>360365</v>
      </c>
      <c r="BP13" s="12">
        <v>7585031.2000000002</v>
      </c>
      <c r="BQ13" s="12">
        <f t="shared" si="14"/>
        <v>7945396.2000000002</v>
      </c>
      <c r="BR13" s="12">
        <v>4817099.45</v>
      </c>
      <c r="BT13" s="395"/>
      <c r="BU13" s="396" t="s">
        <v>915</v>
      </c>
      <c r="BV13" s="396">
        <v>2405319</v>
      </c>
      <c r="BW13" s="396">
        <v>2030873</v>
      </c>
      <c r="BX13" t="e">
        <f>+BW13/#REF!</f>
        <v>#REF!</v>
      </c>
      <c r="BZ13">
        <f t="shared" si="15"/>
        <v>5</v>
      </c>
      <c r="CA13" s="26">
        <v>201505</v>
      </c>
      <c r="CB13" s="390" t="e">
        <f>+#REF!/BM13*100</f>
        <v>#REF!</v>
      </c>
      <c r="CC13" s="9" t="e">
        <f>+#REF!/BQ13*100</f>
        <v>#REF!</v>
      </c>
      <c r="CD13" s="9" t="e">
        <f>+#REF!/BR13*100</f>
        <v>#REF!</v>
      </c>
      <c r="CE13">
        <v>0</v>
      </c>
      <c r="CP13">
        <f t="shared" si="12"/>
        <v>7</v>
      </c>
      <c r="CQ13">
        <v>2015</v>
      </c>
      <c r="CR13" s="12">
        <v>236380.74</v>
      </c>
      <c r="CS13" s="12">
        <v>1947.09</v>
      </c>
      <c r="CU13">
        <v>2015</v>
      </c>
      <c r="CV13" s="32">
        <f t="shared" si="13"/>
        <v>0.82370924128590173</v>
      </c>
      <c r="CW13">
        <v>1</v>
      </c>
    </row>
    <row r="14" spans="1:101">
      <c r="A14" s="357">
        <v>42248</v>
      </c>
      <c r="B14">
        <f t="shared" si="0"/>
        <v>9</v>
      </c>
      <c r="C14">
        <v>2015</v>
      </c>
      <c r="D14" t="s">
        <v>1596</v>
      </c>
      <c r="E14">
        <v>51</v>
      </c>
      <c r="F14" s="12">
        <v>3456.68</v>
      </c>
      <c r="G14" s="12">
        <v>1786.09</v>
      </c>
      <c r="H14" s="12">
        <v>129.72999999999999</v>
      </c>
      <c r="I14" s="12">
        <v>5372.5</v>
      </c>
      <c r="J14" s="12"/>
      <c r="K14" s="26">
        <v>201509</v>
      </c>
      <c r="L14" s="12">
        <v>306762.64</v>
      </c>
      <c r="M14" s="12">
        <v>7613907.9500000002</v>
      </c>
      <c r="N14" s="12">
        <f t="shared" si="1"/>
        <v>7920670.5899999999</v>
      </c>
      <c r="O14" s="12">
        <v>4864187.5500000007</v>
      </c>
      <c r="P14" s="12">
        <v>12784858.140000001</v>
      </c>
      <c r="R14" t="s">
        <v>1610</v>
      </c>
      <c r="W14">
        <f t="shared" si="2"/>
        <v>9</v>
      </c>
      <c r="X14">
        <v>2015</v>
      </c>
      <c r="Y14" s="9">
        <f t="shared" si="3"/>
        <v>2.2549732118073099E-2</v>
      </c>
      <c r="Z14" s="9">
        <f t="shared" si="4"/>
        <v>7.1063871704535722E-2</v>
      </c>
      <c r="AA14" s="9">
        <f t="shared" si="4"/>
        <v>1.3970354464957715E-2</v>
      </c>
      <c r="AD14" s="9">
        <f t="shared" si="5"/>
        <v>2.2549732118073099E-2</v>
      </c>
      <c r="AE14" s="9">
        <f t="shared" si="6"/>
        <v>2.9701399310433894E-2</v>
      </c>
      <c r="AF14" s="9">
        <f t="shared" si="7"/>
        <v>1.6514258295900169E-2</v>
      </c>
      <c r="AG14" s="9">
        <f t="shared" si="8"/>
        <v>4.7516178803744449E-3</v>
      </c>
      <c r="AH14" s="371"/>
      <c r="AI14" s="371"/>
      <c r="AJ14" s="209"/>
      <c r="AK14" s="209"/>
      <c r="AL14" s="209"/>
      <c r="AM14" s="209"/>
      <c r="AN14" s="209"/>
      <c r="AO14" s="209"/>
      <c r="AP14" s="209"/>
      <c r="AQ14" s="9">
        <f t="shared" si="9"/>
        <v>7.1063871704535722E-2</v>
      </c>
      <c r="AR14" s="9">
        <f t="shared" si="10"/>
        <v>1.2228484076441499</v>
      </c>
      <c r="AS14" s="9">
        <f t="shared" si="11"/>
        <v>1.1109974573246048E-2</v>
      </c>
      <c r="AU14" s="209"/>
      <c r="AV14" s="209"/>
      <c r="AW14" s="209"/>
      <c r="AX14" s="209"/>
      <c r="AY14" s="209"/>
      <c r="AZ14" s="209"/>
      <c r="BA14" s="209"/>
      <c r="BL14" s="26">
        <v>201506</v>
      </c>
      <c r="BM14" s="372">
        <v>12812886.199999999</v>
      </c>
      <c r="BN14">
        <v>201506</v>
      </c>
      <c r="BO14" s="12">
        <v>325274.05</v>
      </c>
      <c r="BP14" s="12">
        <v>7597557.96</v>
      </c>
      <c r="BQ14" s="12">
        <f t="shared" si="14"/>
        <v>7922832.0099999998</v>
      </c>
      <c r="BR14" s="12">
        <v>4890054.17</v>
      </c>
      <c r="BT14" s="393"/>
      <c r="BU14" s="394" t="s">
        <v>916</v>
      </c>
      <c r="BV14" s="394">
        <v>2042438</v>
      </c>
      <c r="BW14" s="394">
        <v>1753414</v>
      </c>
      <c r="BX14" t="e">
        <f>+BW14/#REF!</f>
        <v>#REF!</v>
      </c>
      <c r="BZ14">
        <f t="shared" si="15"/>
        <v>6</v>
      </c>
      <c r="CA14" s="26">
        <v>201506</v>
      </c>
      <c r="CB14" s="390" t="e">
        <f>+#REF!/BM14*100</f>
        <v>#REF!</v>
      </c>
      <c r="CC14" s="9" t="e">
        <f>+#REF!/BQ14*100</f>
        <v>#REF!</v>
      </c>
      <c r="CD14" s="9" t="e">
        <f>+#REF!/BR14*100</f>
        <v>#REF!</v>
      </c>
      <c r="CE14">
        <v>0</v>
      </c>
      <c r="CP14">
        <f t="shared" si="12"/>
        <v>8</v>
      </c>
      <c r="CQ14">
        <v>2015</v>
      </c>
      <c r="CR14" s="12">
        <v>219442.19</v>
      </c>
      <c r="CS14" s="12">
        <v>1539.52</v>
      </c>
      <c r="CU14">
        <v>2015</v>
      </c>
      <c r="CV14" s="32">
        <f t="shared" si="13"/>
        <v>0.701560625146878</v>
      </c>
      <c r="CW14">
        <v>1</v>
      </c>
    </row>
    <row r="15" spans="1:101">
      <c r="A15" s="357">
        <v>42278</v>
      </c>
      <c r="B15">
        <f t="shared" si="0"/>
        <v>10</v>
      </c>
      <c r="C15">
        <v>2015</v>
      </c>
      <c r="D15" t="s">
        <v>1596</v>
      </c>
      <c r="E15">
        <v>51</v>
      </c>
      <c r="F15" s="12">
        <v>3034.29</v>
      </c>
      <c r="G15" s="12">
        <v>1725.81</v>
      </c>
      <c r="H15" s="12">
        <v>127.33</v>
      </c>
      <c r="I15" s="12">
        <v>4887.43</v>
      </c>
      <c r="J15" s="12"/>
      <c r="K15" s="26">
        <v>201510</v>
      </c>
      <c r="L15" s="12">
        <v>349090.76</v>
      </c>
      <c r="M15" s="12">
        <v>7642832.7599999998</v>
      </c>
      <c r="N15" s="12">
        <f t="shared" si="1"/>
        <v>7991923.5199999996</v>
      </c>
      <c r="O15" s="12">
        <v>4822083.47</v>
      </c>
      <c r="P15" s="12">
        <v>12814006.989999998</v>
      </c>
      <c r="R15" t="s">
        <v>1611</v>
      </c>
      <c r="W15">
        <f t="shared" si="2"/>
        <v>10</v>
      </c>
      <c r="X15">
        <v>2015</v>
      </c>
      <c r="Y15" s="9">
        <f t="shared" si="3"/>
        <v>2.1594425868579882E-2</v>
      </c>
      <c r="Z15" s="9">
        <f t="shared" si="4"/>
        <v>6.2924875085167281E-2</v>
      </c>
      <c r="AA15" s="9">
        <f t="shared" si="4"/>
        <v>1.346815247835291E-2</v>
      </c>
      <c r="AD15" s="9">
        <f t="shared" si="5"/>
        <v>2.1594425868579882E-2</v>
      </c>
      <c r="AE15" s="9">
        <f t="shared" si="6"/>
        <v>5.3875265312849245E-2</v>
      </c>
      <c r="AF15" s="9">
        <f t="shared" si="7"/>
        <v>1.6651936128638026E-2</v>
      </c>
      <c r="AG15" s="9">
        <f t="shared" si="8"/>
        <v>5.2088836806085956E-3</v>
      </c>
      <c r="AH15" s="371"/>
      <c r="AI15" s="371"/>
      <c r="AJ15" s="209"/>
      <c r="AK15" s="209"/>
      <c r="AL15" s="209"/>
      <c r="AM15" s="209"/>
      <c r="AN15" s="209"/>
      <c r="AO15" s="209"/>
      <c r="AP15" s="209"/>
      <c r="AQ15" s="9">
        <f t="shared" si="9"/>
        <v>6.2924875085167281E-2</v>
      </c>
      <c r="AR15" s="9">
        <f t="shared" si="10"/>
        <v>1.1435534109491472</v>
      </c>
      <c r="AS15" s="9">
        <f t="shared" si="11"/>
        <v>1.0702635141236991E-2</v>
      </c>
      <c r="AU15" s="209"/>
      <c r="AV15" s="209"/>
      <c r="AW15" s="209"/>
      <c r="AX15" s="209"/>
      <c r="AY15" s="209"/>
      <c r="AZ15" s="209"/>
      <c r="BA15" s="209"/>
      <c r="BL15" s="26">
        <v>201507</v>
      </c>
      <c r="BM15" s="372">
        <v>12913715.5</v>
      </c>
      <c r="BN15">
        <v>201507</v>
      </c>
      <c r="BO15" s="12">
        <v>236380.74</v>
      </c>
      <c r="BP15" s="12">
        <v>7598634.6899999995</v>
      </c>
      <c r="BQ15" s="12">
        <f t="shared" si="14"/>
        <v>7835015.4299999997</v>
      </c>
      <c r="BR15" s="12">
        <v>5078700.09</v>
      </c>
      <c r="BT15" s="395"/>
      <c r="BU15" s="396" t="s">
        <v>917</v>
      </c>
      <c r="BV15" s="396">
        <v>1959092</v>
      </c>
      <c r="BW15" s="396">
        <v>1730837</v>
      </c>
      <c r="BX15" t="e">
        <f>+BW15/#REF!</f>
        <v>#REF!</v>
      </c>
      <c r="BZ15">
        <f t="shared" si="15"/>
        <v>7</v>
      </c>
      <c r="CA15" s="26">
        <v>201507</v>
      </c>
      <c r="CB15" s="390" t="e">
        <f>+#REF!/BM15*100</f>
        <v>#REF!</v>
      </c>
      <c r="CC15" s="9" t="e">
        <f>+#REF!/BQ15*100</f>
        <v>#REF!</v>
      </c>
      <c r="CD15" s="9" t="e">
        <f>+#REF!/BR15*100</f>
        <v>#REF!</v>
      </c>
      <c r="CE15">
        <v>0</v>
      </c>
      <c r="CP15">
        <f t="shared" si="12"/>
        <v>9</v>
      </c>
      <c r="CQ15">
        <v>2015</v>
      </c>
      <c r="CR15" s="12">
        <v>306762.64</v>
      </c>
      <c r="CS15" s="12">
        <v>2352.5500000000002</v>
      </c>
      <c r="CU15">
        <v>2015</v>
      </c>
      <c r="CV15" s="32">
        <f t="shared" si="13"/>
        <v>0.76689586450292646</v>
      </c>
      <c r="CW15">
        <v>1</v>
      </c>
    </row>
    <row r="16" spans="1:101">
      <c r="A16" s="357">
        <v>42309</v>
      </c>
      <c r="B16">
        <f t="shared" si="0"/>
        <v>11</v>
      </c>
      <c r="C16">
        <v>2015</v>
      </c>
      <c r="D16" t="s">
        <v>1596</v>
      </c>
      <c r="E16">
        <v>51</v>
      </c>
      <c r="F16" s="12">
        <v>2962.05</v>
      </c>
      <c r="G16" s="12">
        <v>1598.14</v>
      </c>
      <c r="H16" s="12">
        <v>111.9</v>
      </c>
      <c r="I16" s="12">
        <v>4672.09</v>
      </c>
      <c r="J16" s="12"/>
      <c r="K16" s="26">
        <v>201511</v>
      </c>
      <c r="L16" s="12">
        <v>300366.86</v>
      </c>
      <c r="M16" s="12">
        <v>7662926.9100000001</v>
      </c>
      <c r="N16" s="12">
        <f t="shared" si="1"/>
        <v>7963293.7700000005</v>
      </c>
      <c r="O16" s="12">
        <v>4833275.9400000004</v>
      </c>
      <c r="P16" s="12">
        <v>12796569.710000001</v>
      </c>
      <c r="R16" t="s">
        <v>1612</v>
      </c>
      <c r="W16">
        <f t="shared" si="2"/>
        <v>11</v>
      </c>
      <c r="X16">
        <v>2015</v>
      </c>
      <c r="Y16" s="9">
        <f t="shared" si="3"/>
        <v>2.0068831392616074E-2</v>
      </c>
      <c r="Z16" s="9">
        <f t="shared" si="4"/>
        <v>6.1284520825434181E-2</v>
      </c>
      <c r="AA16" s="9">
        <f t="shared" si="4"/>
        <v>1.2488815645267173E-2</v>
      </c>
      <c r="AD16" s="9">
        <f t="shared" si="5"/>
        <v>2.0068831392616074E-2</v>
      </c>
      <c r="AE16" s="9">
        <f t="shared" si="6"/>
        <v>3.96987740413349E-2</v>
      </c>
      <c r="AF16" s="9">
        <f t="shared" si="7"/>
        <v>1.5667135183435533E-2</v>
      </c>
      <c r="AG16" s="9">
        <f t="shared" si="8"/>
        <v>5.1624366986024175E-3</v>
      </c>
      <c r="AH16" s="371"/>
      <c r="AI16" s="371"/>
      <c r="AJ16" s="209"/>
      <c r="AK16" s="209"/>
      <c r="AL16" s="209"/>
      <c r="AM16" s="209"/>
      <c r="AN16" s="209"/>
      <c r="AO16" s="209"/>
      <c r="AP16" s="209"/>
      <c r="AQ16" s="9">
        <f t="shared" si="9"/>
        <v>6.1284520825434181E-2</v>
      </c>
      <c r="AR16" s="9">
        <f t="shared" si="10"/>
        <v>0.94443293879057943</v>
      </c>
      <c r="AS16" s="9">
        <f t="shared" si="11"/>
        <v>1.0421709959311777E-2</v>
      </c>
      <c r="AU16" s="209"/>
      <c r="AV16" s="209"/>
      <c r="AW16" s="209"/>
      <c r="AX16" s="209"/>
      <c r="AY16" s="209"/>
      <c r="AZ16" s="209"/>
      <c r="BA16" s="209"/>
      <c r="BL16" s="26">
        <v>201508</v>
      </c>
      <c r="BM16" s="372">
        <v>12810074</v>
      </c>
      <c r="BN16">
        <v>201508</v>
      </c>
      <c r="BO16" s="12">
        <v>219442.19</v>
      </c>
      <c r="BP16" s="12">
        <v>7587219.9500000002</v>
      </c>
      <c r="BQ16" s="12">
        <f t="shared" si="14"/>
        <v>7806662.1400000006</v>
      </c>
      <c r="BR16" s="12">
        <v>5003411.8600000003</v>
      </c>
      <c r="BT16" s="393"/>
      <c r="BU16" s="394" t="s">
        <v>918</v>
      </c>
      <c r="BV16" s="394">
        <v>2370793</v>
      </c>
      <c r="BW16" s="394">
        <v>1996107</v>
      </c>
      <c r="BX16" t="e">
        <f>+BW16/#REF!</f>
        <v>#REF!</v>
      </c>
      <c r="BZ16">
        <f t="shared" si="15"/>
        <v>8</v>
      </c>
      <c r="CA16" s="26">
        <v>201508</v>
      </c>
      <c r="CB16" s="390" t="e">
        <f>+#REF!/BM16*100</f>
        <v>#REF!</v>
      </c>
      <c r="CC16" s="9" t="e">
        <f>+#REF!/BQ16*100</f>
        <v>#REF!</v>
      </c>
      <c r="CD16" s="9" t="e">
        <f>+#REF!/BR16*100</f>
        <v>#REF!</v>
      </c>
      <c r="CE16">
        <v>0</v>
      </c>
      <c r="CP16">
        <f t="shared" si="12"/>
        <v>10</v>
      </c>
      <c r="CQ16">
        <v>2015</v>
      </c>
      <c r="CR16" s="12">
        <v>349090.76</v>
      </c>
      <c r="CS16" s="12">
        <v>4305.67</v>
      </c>
      <c r="CU16">
        <v>2015</v>
      </c>
      <c r="CV16" s="32">
        <f t="shared" si="13"/>
        <v>1.2333955788460285</v>
      </c>
      <c r="CW16">
        <v>1</v>
      </c>
    </row>
    <row r="17" spans="1:101">
      <c r="A17" s="357">
        <v>42339</v>
      </c>
      <c r="B17">
        <f t="shared" si="0"/>
        <v>12</v>
      </c>
      <c r="C17">
        <v>2015</v>
      </c>
      <c r="D17" t="s">
        <v>1596</v>
      </c>
      <c r="E17">
        <v>51</v>
      </c>
      <c r="F17" s="12">
        <v>2900.32</v>
      </c>
      <c r="G17" s="12">
        <v>1845.32</v>
      </c>
      <c r="H17" s="12">
        <v>109.84</v>
      </c>
      <c r="I17" s="12">
        <v>4855.4799999999996</v>
      </c>
      <c r="J17" s="12"/>
      <c r="K17" s="26">
        <v>201512</v>
      </c>
      <c r="L17" s="12">
        <v>282467.53000000003</v>
      </c>
      <c r="M17" s="12">
        <v>7678180.4199999999</v>
      </c>
      <c r="N17" s="12">
        <f t="shared" si="1"/>
        <v>7960647.9500000002</v>
      </c>
      <c r="O17" s="12">
        <v>4881427.26</v>
      </c>
      <c r="P17" s="12">
        <v>12842075.210000001</v>
      </c>
      <c r="R17" t="s">
        <v>1613</v>
      </c>
      <c r="W17">
        <f t="shared" si="2"/>
        <v>12</v>
      </c>
      <c r="X17">
        <v>2015</v>
      </c>
      <c r="Y17" s="9">
        <f t="shared" si="3"/>
        <v>2.3180525148081697E-2</v>
      </c>
      <c r="Z17" s="9">
        <f t="shared" si="4"/>
        <v>5.9415409582483467E-2</v>
      </c>
      <c r="AA17" s="9">
        <f t="shared" si="4"/>
        <v>1.4369328709140925E-2</v>
      </c>
      <c r="AD17" s="9">
        <f t="shared" si="5"/>
        <v>2.3180525148081697E-2</v>
      </c>
      <c r="AE17" s="9">
        <f t="shared" si="6"/>
        <v>3.907119143486304E-2</v>
      </c>
      <c r="AF17" s="9">
        <f t="shared" si="7"/>
        <v>1.9386110398211989E-2</v>
      </c>
      <c r="AG17" s="9">
        <f t="shared" si="8"/>
        <v>5.1219448788713236E-3</v>
      </c>
      <c r="AH17" s="371"/>
      <c r="AI17" s="371"/>
      <c r="AJ17" s="209"/>
      <c r="AK17" s="209"/>
      <c r="AL17" s="209"/>
      <c r="AM17" s="209"/>
      <c r="AN17" s="209"/>
      <c r="AO17" s="209"/>
      <c r="AP17" s="209"/>
      <c r="AQ17" s="9">
        <f t="shared" si="9"/>
        <v>5.9415409582483467E-2</v>
      </c>
      <c r="AR17" s="9">
        <f t="shared" si="10"/>
        <v>1.2646086218644177</v>
      </c>
      <c r="AS17" s="9">
        <f t="shared" si="11"/>
        <v>1.0904802461401422E-2</v>
      </c>
      <c r="AU17" s="209"/>
      <c r="AV17" s="209"/>
      <c r="AW17" s="209"/>
      <c r="AX17" s="209"/>
      <c r="AY17" s="209"/>
      <c r="AZ17" s="209"/>
      <c r="BA17" s="209"/>
      <c r="BL17" s="26">
        <v>201509</v>
      </c>
      <c r="BM17" s="372">
        <v>12784858.1</v>
      </c>
      <c r="BN17">
        <v>201509</v>
      </c>
      <c r="BO17" s="12">
        <v>306762.64</v>
      </c>
      <c r="BP17" s="12">
        <v>7613907.9500000002</v>
      </c>
      <c r="BQ17" s="12">
        <f t="shared" si="14"/>
        <v>7920670.5899999999</v>
      </c>
      <c r="BR17" s="12">
        <v>4864187.5500000007</v>
      </c>
      <c r="BT17" s="395"/>
      <c r="BU17" s="396" t="s">
        <v>714</v>
      </c>
      <c r="BV17" s="396">
        <v>2156053</v>
      </c>
      <c r="BW17" s="396">
        <v>1798013</v>
      </c>
      <c r="BX17" t="e">
        <f>+BW17/#REF!</f>
        <v>#REF!</v>
      </c>
      <c r="BZ17">
        <f t="shared" si="15"/>
        <v>9</v>
      </c>
      <c r="CA17" s="26">
        <v>201509</v>
      </c>
      <c r="CB17" s="390" t="e">
        <f>+#REF!/BM17*100</f>
        <v>#REF!</v>
      </c>
      <c r="CC17" s="9" t="e">
        <f>+#REF!/BQ17*100</f>
        <v>#REF!</v>
      </c>
      <c r="CD17" s="9" t="e">
        <f>+#REF!/BR17*100</f>
        <v>#REF!</v>
      </c>
      <c r="CE17">
        <v>0</v>
      </c>
      <c r="CP17">
        <f t="shared" si="12"/>
        <v>11</v>
      </c>
      <c r="CQ17">
        <v>2015</v>
      </c>
      <c r="CR17" s="12">
        <v>300366.86</v>
      </c>
      <c r="CS17" s="12">
        <v>3161.33</v>
      </c>
      <c r="CU17">
        <v>2015</v>
      </c>
      <c r="CV17" s="32">
        <f t="shared" si="13"/>
        <v>1.0524896122028908</v>
      </c>
      <c r="CW17">
        <v>1</v>
      </c>
    </row>
    <row r="18" spans="1:101">
      <c r="A18" s="357">
        <v>42370</v>
      </c>
      <c r="B18">
        <v>1</v>
      </c>
      <c r="C18">
        <f t="shared" ref="C18:C81" si="16">1+C6</f>
        <v>2016</v>
      </c>
      <c r="D18" t="s">
        <v>1596</v>
      </c>
      <c r="E18">
        <v>51</v>
      </c>
      <c r="F18" s="12">
        <v>3077.47</v>
      </c>
      <c r="G18" s="12">
        <v>1964.79</v>
      </c>
      <c r="H18" s="12">
        <v>137.74</v>
      </c>
      <c r="I18" s="12">
        <v>5180</v>
      </c>
      <c r="J18" s="12"/>
      <c r="K18" s="26">
        <v>201601</v>
      </c>
      <c r="L18" s="12">
        <v>272689.26</v>
      </c>
      <c r="M18" s="12">
        <v>7685457.8399999999</v>
      </c>
      <c r="N18" s="12">
        <f t="shared" si="1"/>
        <v>7958147.0999999996</v>
      </c>
      <c r="O18" s="12">
        <v>4715605.63</v>
      </c>
      <c r="P18" s="12">
        <v>12673752.73</v>
      </c>
      <c r="R18" t="s">
        <v>1614</v>
      </c>
      <c r="W18">
        <v>1</v>
      </c>
      <c r="X18">
        <f t="shared" ref="X18:X81" si="17">1+X6</f>
        <v>2016</v>
      </c>
      <c r="Y18" s="9">
        <f t="shared" si="3"/>
        <v>2.4689038482337177E-2</v>
      </c>
      <c r="Z18" s="9">
        <f t="shared" si="4"/>
        <v>6.5261394642961268E-2</v>
      </c>
      <c r="AA18" s="9">
        <f t="shared" si="4"/>
        <v>1.5502827314510814E-2</v>
      </c>
      <c r="AC18">
        <f>1+AC6</f>
        <v>2016</v>
      </c>
      <c r="AD18" s="9">
        <f t="shared" si="5"/>
        <v>2.4689038482337177E-2</v>
      </c>
      <c r="AE18" s="9">
        <f t="shared" si="6"/>
        <v>2.6724059925959394E-2</v>
      </c>
      <c r="AF18" s="9">
        <f t="shared" si="7"/>
        <v>1.8541124981215792E-2</v>
      </c>
      <c r="AG18" s="9">
        <f t="shared" si="8"/>
        <v>5.7160290490232335E-3</v>
      </c>
      <c r="AH18" s="371"/>
      <c r="AI18" s="371"/>
      <c r="AJ18" s="209"/>
      <c r="AK18" s="209"/>
      <c r="AL18" s="209"/>
      <c r="AM18" s="209"/>
      <c r="AN18" s="209"/>
      <c r="AO18" s="209"/>
      <c r="AP18" s="209">
        <f>1+AP6</f>
        <v>2016</v>
      </c>
      <c r="AQ18" s="9">
        <f t="shared" si="9"/>
        <v>6.5261394642961268E-2</v>
      </c>
      <c r="AR18" s="9">
        <f t="shared" si="10"/>
        <v>1.0676208731220809</v>
      </c>
      <c r="AS18" s="9">
        <f t="shared" si="11"/>
        <v>1.2138843765016035E-2</v>
      </c>
      <c r="AU18" s="209"/>
      <c r="AV18" s="209"/>
      <c r="AW18" s="209"/>
      <c r="AX18" s="209"/>
      <c r="AY18" s="209"/>
      <c r="AZ18" s="209"/>
      <c r="BA18" s="209"/>
      <c r="BL18" s="26">
        <v>201510</v>
      </c>
      <c r="BM18" s="372">
        <v>12814007</v>
      </c>
      <c r="BN18">
        <v>201510</v>
      </c>
      <c r="BO18" s="12">
        <v>349090.76</v>
      </c>
      <c r="BP18" s="12">
        <v>7642832.7599999998</v>
      </c>
      <c r="BQ18" s="12">
        <f t="shared" si="14"/>
        <v>7991923.5199999996</v>
      </c>
      <c r="BR18" s="12">
        <v>4822083.47</v>
      </c>
      <c r="BT18" s="393"/>
      <c r="BU18" s="394" t="s">
        <v>715</v>
      </c>
      <c r="BV18" s="394">
        <v>1822600</v>
      </c>
      <c r="BW18" s="394">
        <v>1514400</v>
      </c>
      <c r="BX18" t="e">
        <f>+BW18/#REF!</f>
        <v>#REF!</v>
      </c>
      <c r="BZ18">
        <f t="shared" si="15"/>
        <v>10</v>
      </c>
      <c r="CA18" s="26">
        <v>201510</v>
      </c>
      <c r="CB18" s="390" t="e">
        <f>+#REF!/BM18*100</f>
        <v>#REF!</v>
      </c>
      <c r="CC18" s="9" t="e">
        <f>+#REF!/BQ18*100</f>
        <v>#REF!</v>
      </c>
      <c r="CD18" s="9" t="e">
        <f>+#REF!/BR18*100</f>
        <v>#REF!</v>
      </c>
      <c r="CE18">
        <v>0</v>
      </c>
      <c r="CP18">
        <f t="shared" si="12"/>
        <v>12</v>
      </c>
      <c r="CQ18">
        <v>2015</v>
      </c>
      <c r="CR18" s="12">
        <v>282467.53000000003</v>
      </c>
      <c r="CS18" s="12">
        <v>3110.32</v>
      </c>
      <c r="CU18">
        <v>2015</v>
      </c>
      <c r="CV18" s="32">
        <f t="shared" si="13"/>
        <v>1.1011247912282165</v>
      </c>
      <c r="CW18">
        <v>1</v>
      </c>
    </row>
    <row r="19" spans="1:101">
      <c r="A19" s="357">
        <v>42401</v>
      </c>
      <c r="B19">
        <f t="shared" ref="B19:B29" si="18">1+B18</f>
        <v>2</v>
      </c>
      <c r="C19">
        <f t="shared" si="16"/>
        <v>2016</v>
      </c>
      <c r="D19" t="s">
        <v>1596</v>
      </c>
      <c r="E19">
        <v>51</v>
      </c>
      <c r="F19" s="12">
        <v>2805.43</v>
      </c>
      <c r="G19" s="12">
        <v>1666.05</v>
      </c>
      <c r="H19" s="12">
        <v>120.95</v>
      </c>
      <c r="I19" s="12">
        <v>4592.43</v>
      </c>
      <c r="J19" s="12"/>
      <c r="K19" s="26">
        <v>201602</v>
      </c>
      <c r="L19" s="12">
        <v>285526.52</v>
      </c>
      <c r="M19" s="12">
        <v>7708003.0500000007</v>
      </c>
      <c r="N19" s="12">
        <f t="shared" si="1"/>
        <v>7993529.5700000003</v>
      </c>
      <c r="O19" s="12">
        <v>4764695.05</v>
      </c>
      <c r="P19" s="12">
        <v>12758224.620000001</v>
      </c>
      <c r="R19" t="s">
        <v>1615</v>
      </c>
      <c r="W19">
        <f t="shared" ref="W19:W29" si="19">1+W18</f>
        <v>2</v>
      </c>
      <c r="X19">
        <f t="shared" si="17"/>
        <v>2016</v>
      </c>
      <c r="Y19" s="9">
        <f t="shared" si="3"/>
        <v>2.0842482477987503E-2</v>
      </c>
      <c r="Z19" s="9">
        <f t="shared" si="4"/>
        <v>5.8879528921793219E-2</v>
      </c>
      <c r="AA19" s="9">
        <f t="shared" si="4"/>
        <v>1.3058635112821832E-2</v>
      </c>
      <c r="AD19" s="9">
        <f t="shared" si="5"/>
        <v>2.0842482477987503E-2</v>
      </c>
      <c r="AE19" s="9">
        <f t="shared" si="6"/>
        <v>2.0906158979780945E-2</v>
      </c>
      <c r="AF19" s="9">
        <f t="shared" si="7"/>
        <v>1.5796150986153168E-2</v>
      </c>
      <c r="AG19" s="9">
        <f t="shared" si="8"/>
        <v>5.1118845113623567E-3</v>
      </c>
      <c r="AH19" s="371"/>
      <c r="AI19" s="371"/>
      <c r="AJ19" s="209"/>
      <c r="AK19" s="209"/>
      <c r="AL19" s="209"/>
      <c r="AM19" s="209"/>
      <c r="AN19" s="209"/>
      <c r="AO19" s="209"/>
      <c r="AP19" s="209"/>
      <c r="AQ19" s="9">
        <f t="shared" si="9"/>
        <v>5.8879528921793219E-2</v>
      </c>
      <c r="AR19" s="9">
        <f t="shared" si="10"/>
        <v>0.84548558884161951</v>
      </c>
      <c r="AS19" s="9">
        <f t="shared" si="11"/>
        <v>1.0364986527311963E-2</v>
      </c>
      <c r="AU19" s="209"/>
      <c r="AV19" s="209"/>
      <c r="AW19" s="209"/>
      <c r="AX19" s="209"/>
      <c r="AY19" s="209"/>
      <c r="AZ19" s="209"/>
      <c r="BA19" s="209"/>
      <c r="BL19" s="26">
        <v>201511</v>
      </c>
      <c r="BM19" s="372">
        <v>12796569.699999999</v>
      </c>
      <c r="BN19">
        <v>201511</v>
      </c>
      <c r="BO19" s="12">
        <v>300366.86</v>
      </c>
      <c r="BP19" s="12">
        <v>7662926.9100000001</v>
      </c>
      <c r="BQ19" s="12">
        <f t="shared" si="14"/>
        <v>7963293.7700000005</v>
      </c>
      <c r="BR19" s="12">
        <v>4833275.9400000004</v>
      </c>
      <c r="BT19" s="395"/>
      <c r="BU19" s="396" t="s">
        <v>716</v>
      </c>
      <c r="BV19" s="396">
        <v>2226030</v>
      </c>
      <c r="BW19" s="396">
        <v>1822904</v>
      </c>
      <c r="BX19" t="e">
        <f>+BW19/#REF!</f>
        <v>#REF!</v>
      </c>
      <c r="BZ19">
        <f t="shared" si="15"/>
        <v>11</v>
      </c>
      <c r="CA19" s="26">
        <v>201511</v>
      </c>
      <c r="CB19" s="390" t="e">
        <f>+#REF!/BM19*100</f>
        <v>#REF!</v>
      </c>
      <c r="CC19" s="9" t="e">
        <f>+#REF!/BQ19*100</f>
        <v>#REF!</v>
      </c>
      <c r="CD19" s="9" t="e">
        <f>+#REF!/BR19*100</f>
        <v>#REF!</v>
      </c>
      <c r="CE19">
        <v>0</v>
      </c>
      <c r="CP19">
        <v>1</v>
      </c>
      <c r="CQ19">
        <f>1+CQ7</f>
        <v>2016</v>
      </c>
      <c r="CR19" s="12">
        <v>272689.26</v>
      </c>
      <c r="CS19" s="12">
        <v>2126.7399999999998</v>
      </c>
      <c r="CU19">
        <f>1+CU7</f>
        <v>2016</v>
      </c>
      <c r="CV19" s="32">
        <f t="shared" si="13"/>
        <v>0.7799133709923155</v>
      </c>
      <c r="CW19">
        <v>1</v>
      </c>
    </row>
    <row r="20" spans="1:101">
      <c r="A20" s="357">
        <v>42430</v>
      </c>
      <c r="B20">
        <f t="shared" si="18"/>
        <v>3</v>
      </c>
      <c r="C20">
        <f t="shared" si="16"/>
        <v>2016</v>
      </c>
      <c r="D20" t="s">
        <v>1596</v>
      </c>
      <c r="E20">
        <v>51</v>
      </c>
      <c r="F20" s="12">
        <v>2998.9</v>
      </c>
      <c r="G20" s="12">
        <v>1776</v>
      </c>
      <c r="H20" s="12">
        <v>130.86000000000001</v>
      </c>
      <c r="I20" s="12">
        <v>4905.76</v>
      </c>
      <c r="J20" s="12"/>
      <c r="K20" s="26">
        <v>201603</v>
      </c>
      <c r="L20" s="12">
        <v>313871.95</v>
      </c>
      <c r="M20" s="12">
        <v>7736910.4800000004</v>
      </c>
      <c r="N20" s="12">
        <f t="shared" si="1"/>
        <v>8050782.4300000006</v>
      </c>
      <c r="O20" s="12">
        <v>4830348.6100000003</v>
      </c>
      <c r="P20" s="12">
        <v>12881131.040000001</v>
      </c>
      <c r="R20" t="s">
        <v>1616</v>
      </c>
      <c r="W20">
        <f t="shared" si="19"/>
        <v>3</v>
      </c>
      <c r="X20">
        <f t="shared" si="17"/>
        <v>2016</v>
      </c>
      <c r="Y20" s="9">
        <f t="shared" si="3"/>
        <v>2.2059967654597269E-2</v>
      </c>
      <c r="Z20" s="9">
        <f t="shared" si="4"/>
        <v>6.2084545901957167E-2</v>
      </c>
      <c r="AA20" s="9">
        <f t="shared" si="4"/>
        <v>1.3787609135292204E-2</v>
      </c>
      <c r="AD20" s="9">
        <f t="shared" si="5"/>
        <v>2.2059967654597269E-2</v>
      </c>
      <c r="AE20" s="9">
        <f t="shared" si="6"/>
        <v>2.4217646135047767E-2</v>
      </c>
      <c r="AF20" s="9">
        <f t="shared" si="7"/>
        <v>1.586007336680691E-2</v>
      </c>
      <c r="AG20" s="9">
        <f t="shared" si="8"/>
        <v>5.4268017276427622E-3</v>
      </c>
      <c r="AH20" s="371"/>
      <c r="AI20" s="371"/>
      <c r="AJ20" s="209"/>
      <c r="AK20" s="209"/>
      <c r="AL20" s="209"/>
      <c r="AM20" s="209"/>
      <c r="AN20" s="209"/>
      <c r="AO20" s="209"/>
      <c r="AP20" s="209"/>
      <c r="AQ20" s="9">
        <f t="shared" si="9"/>
        <v>6.2084545901957167E-2</v>
      </c>
      <c r="AR20" s="9">
        <f t="shared" si="10"/>
        <v>0.9689263400804522</v>
      </c>
      <c r="AS20" s="9">
        <f t="shared" si="11"/>
        <v>1.0207544833912103E-2</v>
      </c>
      <c r="AU20" s="209"/>
      <c r="AV20" s="209"/>
      <c r="AW20" s="209"/>
      <c r="AX20" s="209"/>
      <c r="AY20" s="209"/>
      <c r="AZ20" s="209"/>
      <c r="BA20" s="209"/>
      <c r="BL20" s="26">
        <v>201512</v>
      </c>
      <c r="BM20" s="372">
        <v>12842075.199999999</v>
      </c>
      <c r="BN20">
        <v>201512</v>
      </c>
      <c r="BO20" s="12">
        <v>282467.53000000003</v>
      </c>
      <c r="BP20" s="12">
        <v>7678180.4199999999</v>
      </c>
      <c r="BQ20" s="12">
        <f t="shared" si="14"/>
        <v>7960647.9500000002</v>
      </c>
      <c r="BR20" s="12">
        <v>4881427.26</v>
      </c>
      <c r="BT20" s="393">
        <v>2016</v>
      </c>
      <c r="BU20" s="394" t="s">
        <v>713</v>
      </c>
      <c r="BV20" s="394">
        <v>1885097</v>
      </c>
      <c r="BW20" s="394">
        <v>1494990</v>
      </c>
      <c r="BX20" t="e">
        <f>+BW20/#REF!</f>
        <v>#REF!</v>
      </c>
      <c r="BZ20">
        <f t="shared" si="15"/>
        <v>12</v>
      </c>
      <c r="CA20" s="26">
        <v>201512</v>
      </c>
      <c r="CB20" s="390" t="e">
        <f>+#REF!/BM20*100</f>
        <v>#REF!</v>
      </c>
      <c r="CC20" s="9" t="e">
        <f>+#REF!/BQ20*100</f>
        <v>#REF!</v>
      </c>
      <c r="CD20" s="9" t="e">
        <f>+#REF!/BR20*100</f>
        <v>#REF!</v>
      </c>
      <c r="CE20">
        <v>0</v>
      </c>
      <c r="CP20">
        <f t="shared" ref="CP20:CP30" si="20">1+CP19</f>
        <v>2</v>
      </c>
      <c r="CQ20">
        <f t="shared" ref="CQ20:CQ83" si="21">1+CQ8</f>
        <v>2016</v>
      </c>
      <c r="CR20" s="12">
        <v>285526.52</v>
      </c>
      <c r="CS20" s="12">
        <v>1671.14</v>
      </c>
      <c r="CU20">
        <f t="shared" ref="CU20:CU83" si="22">1+CU8</f>
        <v>2016</v>
      </c>
      <c r="CV20" s="32">
        <f t="shared" si="13"/>
        <v>0.58528363670036676</v>
      </c>
      <c r="CW20">
        <v>1</v>
      </c>
    </row>
    <row r="21" spans="1:101">
      <c r="A21" s="357">
        <v>42461</v>
      </c>
      <c r="B21">
        <f t="shared" si="18"/>
        <v>4</v>
      </c>
      <c r="C21">
        <f t="shared" si="16"/>
        <v>2016</v>
      </c>
      <c r="D21" t="s">
        <v>1596</v>
      </c>
      <c r="E21">
        <v>51</v>
      </c>
      <c r="F21" s="12">
        <v>3268.95</v>
      </c>
      <c r="G21" s="12">
        <v>1841.24</v>
      </c>
      <c r="H21" s="12">
        <v>140.81</v>
      </c>
      <c r="I21" s="12">
        <v>5251</v>
      </c>
      <c r="J21" s="12"/>
      <c r="K21" s="26">
        <v>201604</v>
      </c>
      <c r="L21" s="12">
        <v>345063.57</v>
      </c>
      <c r="M21" s="12">
        <v>7764010</v>
      </c>
      <c r="N21" s="12">
        <f t="shared" si="1"/>
        <v>8109073.5700000003</v>
      </c>
      <c r="O21" s="12">
        <v>4902787.5199999996</v>
      </c>
      <c r="P21" s="12">
        <v>13011861.09</v>
      </c>
      <c r="R21" t="s">
        <v>1617</v>
      </c>
      <c r="W21">
        <f t="shared" si="19"/>
        <v>4</v>
      </c>
      <c r="X21">
        <f t="shared" si="17"/>
        <v>2016</v>
      </c>
      <c r="Y21" s="9">
        <f t="shared" si="3"/>
        <v>2.2705922989918068E-2</v>
      </c>
      <c r="Z21" s="9">
        <f t="shared" si="4"/>
        <v>6.6675334932728231E-2</v>
      </c>
      <c r="AA21" s="9">
        <f t="shared" si="4"/>
        <v>1.4150473842785238E-2</v>
      </c>
      <c r="AD21" s="9">
        <f t="shared" si="5"/>
        <v>2.2705922989918068E-2</v>
      </c>
      <c r="AE21" s="9">
        <f t="shared" si="6"/>
        <v>2.614232047225094E-2</v>
      </c>
      <c r="AF21" s="9">
        <f t="shared" si="7"/>
        <v>1.545293662935654E-2</v>
      </c>
      <c r="AG21" s="9">
        <f t="shared" si="8"/>
        <v>5.6902924362048921E-3</v>
      </c>
      <c r="AH21" s="371"/>
      <c r="AI21" s="371"/>
      <c r="AJ21" s="209"/>
      <c r="AK21" s="209"/>
      <c r="AL21" s="209"/>
      <c r="AM21" s="209"/>
      <c r="AN21" s="209"/>
      <c r="AO21" s="209"/>
      <c r="AP21" s="209"/>
      <c r="AQ21" s="9">
        <f t="shared" si="9"/>
        <v>6.6675334932728231E-2</v>
      </c>
      <c r="AR21" s="9">
        <f t="shared" si="10"/>
        <v>0.99181475439506717</v>
      </c>
      <c r="AS21" s="9">
        <f t="shared" si="11"/>
        <v>1.0143821203167296E-2</v>
      </c>
      <c r="AU21" s="209"/>
      <c r="AV21" s="209"/>
      <c r="AW21" s="209"/>
      <c r="AX21" s="209"/>
      <c r="AY21" s="209"/>
      <c r="AZ21" s="209"/>
      <c r="BA21" s="209"/>
      <c r="BL21" s="26">
        <v>201601</v>
      </c>
      <c r="BM21" s="372">
        <v>12673752.699999999</v>
      </c>
      <c r="BN21">
        <v>201601</v>
      </c>
      <c r="BO21" s="12">
        <v>272689.26</v>
      </c>
      <c r="BP21" s="12">
        <v>7685457.8399999999</v>
      </c>
      <c r="BQ21" s="12">
        <f t="shared" si="14"/>
        <v>7958147.0999999996</v>
      </c>
      <c r="BR21" s="12">
        <v>4715605.63</v>
      </c>
      <c r="BT21" s="395"/>
      <c r="BU21" s="396" t="s">
        <v>911</v>
      </c>
      <c r="BV21" s="396">
        <v>1630400</v>
      </c>
      <c r="BW21" s="396">
        <v>1344693</v>
      </c>
      <c r="BX21" t="e">
        <f>+BW21/#REF!</f>
        <v>#REF!</v>
      </c>
      <c r="BZ21">
        <f t="shared" si="15"/>
        <v>13</v>
      </c>
      <c r="CA21" s="26">
        <v>201601</v>
      </c>
      <c r="CB21" s="390" t="e">
        <f>+#REF!/BM21*100</f>
        <v>#REF!</v>
      </c>
      <c r="CC21" s="9" t="e">
        <f>+#REF!/BQ21*100</f>
        <v>#REF!</v>
      </c>
      <c r="CD21" s="9" t="e">
        <f>+#REF!/BR21*100</f>
        <v>#REF!</v>
      </c>
      <c r="CE21">
        <v>0</v>
      </c>
      <c r="CP21">
        <f t="shared" si="20"/>
        <v>3</v>
      </c>
      <c r="CQ21">
        <f t="shared" si="21"/>
        <v>2016</v>
      </c>
      <c r="CR21" s="12">
        <v>313871.95</v>
      </c>
      <c r="CS21" s="12">
        <v>1949.71</v>
      </c>
      <c r="CU21">
        <f t="shared" si="22"/>
        <v>2016</v>
      </c>
      <c r="CV21" s="32">
        <f t="shared" si="13"/>
        <v>0.6211800704076933</v>
      </c>
      <c r="CW21">
        <v>1</v>
      </c>
    </row>
    <row r="22" spans="1:101">
      <c r="A22" s="357">
        <v>42491</v>
      </c>
      <c r="B22">
        <f t="shared" si="18"/>
        <v>5</v>
      </c>
      <c r="C22">
        <f t="shared" si="16"/>
        <v>2016</v>
      </c>
      <c r="D22" t="s">
        <v>1596</v>
      </c>
      <c r="E22">
        <v>51</v>
      </c>
      <c r="F22" s="12">
        <v>3770.23</v>
      </c>
      <c r="G22" s="12">
        <v>2052.4499999999998</v>
      </c>
      <c r="H22" s="12">
        <v>146.94999999999999</v>
      </c>
      <c r="I22" s="12">
        <v>5969.6299999999992</v>
      </c>
      <c r="J22" s="12"/>
      <c r="K22" s="26">
        <v>201605</v>
      </c>
      <c r="L22" s="12">
        <v>374165.59</v>
      </c>
      <c r="M22" s="12">
        <v>7787961.4600000009</v>
      </c>
      <c r="N22" s="12">
        <f t="shared" si="1"/>
        <v>8162127.0500000007</v>
      </c>
      <c r="O22" s="12">
        <v>5017381.459999999</v>
      </c>
      <c r="P22" s="12">
        <v>13179508.51</v>
      </c>
      <c r="R22" t="s">
        <v>1618</v>
      </c>
      <c r="W22">
        <f t="shared" si="19"/>
        <v>5</v>
      </c>
      <c r="X22">
        <f t="shared" si="17"/>
        <v>2016</v>
      </c>
      <c r="Y22" s="9">
        <f t="shared" si="3"/>
        <v>2.5146018769702926E-2</v>
      </c>
      <c r="Z22" s="9">
        <f t="shared" si="4"/>
        <v>7.5143379670398844E-2</v>
      </c>
      <c r="AA22" s="9">
        <f t="shared" si="4"/>
        <v>1.5573038997946669E-2</v>
      </c>
      <c r="AD22" s="9">
        <f t="shared" si="5"/>
        <v>2.5146018769702926E-2</v>
      </c>
      <c r="AE22" s="9">
        <f t="shared" si="6"/>
        <v>3.1438986238274742E-2</v>
      </c>
      <c r="AF22" s="9">
        <f t="shared" si="7"/>
        <v>1.5627544048092218E-2</v>
      </c>
      <c r="AG22" s="9">
        <f t="shared" si="8"/>
        <v>5.7221603773001785E-3</v>
      </c>
      <c r="AH22" s="371"/>
      <c r="AI22" s="371"/>
      <c r="AJ22" s="209"/>
      <c r="AK22" s="209"/>
      <c r="AL22" s="209"/>
      <c r="AM22" s="209"/>
      <c r="AN22" s="209"/>
      <c r="AO22" s="209"/>
      <c r="AP22" s="209"/>
      <c r="AQ22" s="9">
        <f t="shared" si="9"/>
        <v>7.5143379670398844E-2</v>
      </c>
      <c r="AR22" s="9">
        <f t="shared" si="10"/>
        <v>1.1186974808967387</v>
      </c>
      <c r="AS22" s="9">
        <f t="shared" si="11"/>
        <v>1.026232516114093E-2</v>
      </c>
      <c r="AU22" s="209"/>
      <c r="AV22" s="209"/>
      <c r="AW22" s="209"/>
      <c r="AX22" s="209"/>
      <c r="AY22" s="209"/>
      <c r="AZ22" s="209"/>
      <c r="BA22" s="209"/>
      <c r="BL22" s="26">
        <v>201602</v>
      </c>
      <c r="BM22" s="372">
        <v>12758224.6</v>
      </c>
      <c r="BN22">
        <v>201602</v>
      </c>
      <c r="BO22" s="12">
        <v>285526.52</v>
      </c>
      <c r="BP22" s="12">
        <v>7708003.0500000007</v>
      </c>
      <c r="BQ22" s="12">
        <f t="shared" si="14"/>
        <v>7993529.5700000003</v>
      </c>
      <c r="BR22" s="12">
        <v>4764695.05</v>
      </c>
      <c r="BT22" s="393"/>
      <c r="BU22" s="394" t="s">
        <v>912</v>
      </c>
      <c r="BV22" s="394">
        <v>1788293</v>
      </c>
      <c r="BW22" s="394">
        <v>1535127</v>
      </c>
      <c r="BX22" t="e">
        <f>+BW22/#REF!</f>
        <v>#REF!</v>
      </c>
      <c r="BZ22">
        <f t="shared" si="15"/>
        <v>14</v>
      </c>
      <c r="CA22" s="26">
        <v>201602</v>
      </c>
      <c r="CB22" s="390" t="e">
        <f>+#REF!/BM22*100</f>
        <v>#REF!</v>
      </c>
      <c r="CC22" s="9" t="e">
        <f>+#REF!/BQ22*100</f>
        <v>#REF!</v>
      </c>
      <c r="CD22" s="9" t="e">
        <f>+#REF!/BR22*100</f>
        <v>#REF!</v>
      </c>
      <c r="CE22">
        <v>0</v>
      </c>
      <c r="CP22">
        <f t="shared" si="20"/>
        <v>4</v>
      </c>
      <c r="CQ22">
        <f t="shared" si="21"/>
        <v>2016</v>
      </c>
      <c r="CR22" s="12">
        <v>345063.57</v>
      </c>
      <c r="CS22" s="12">
        <v>2119.9</v>
      </c>
      <c r="CU22">
        <f t="shared" si="22"/>
        <v>2016</v>
      </c>
      <c r="CV22" s="32">
        <f t="shared" si="13"/>
        <v>0.61435056734618487</v>
      </c>
      <c r="CW22">
        <v>1</v>
      </c>
    </row>
    <row r="23" spans="1:101">
      <c r="A23" s="357">
        <v>42522</v>
      </c>
      <c r="B23">
        <f t="shared" si="18"/>
        <v>6</v>
      </c>
      <c r="C23">
        <f t="shared" si="16"/>
        <v>2016</v>
      </c>
      <c r="D23" t="s">
        <v>1596</v>
      </c>
      <c r="E23">
        <v>51</v>
      </c>
      <c r="F23" s="12">
        <v>4428.7700000000004</v>
      </c>
      <c r="G23" s="12">
        <v>2155.09</v>
      </c>
      <c r="H23" s="12">
        <v>161.5</v>
      </c>
      <c r="I23" s="12">
        <v>6745.3600000000006</v>
      </c>
      <c r="J23" s="12"/>
      <c r="K23" s="26">
        <v>201606</v>
      </c>
      <c r="L23" s="12">
        <v>339469.95</v>
      </c>
      <c r="M23" s="12">
        <v>7812644.9500000002</v>
      </c>
      <c r="N23" s="12">
        <f t="shared" si="1"/>
        <v>8152114.9000000004</v>
      </c>
      <c r="O23" s="12">
        <v>5130240.2300000004</v>
      </c>
      <c r="P23" s="12">
        <v>13282355.130000001</v>
      </c>
      <c r="R23" t="s">
        <v>1619</v>
      </c>
      <c r="W23">
        <f t="shared" si="19"/>
        <v>6</v>
      </c>
      <c r="X23">
        <f t="shared" si="17"/>
        <v>2016</v>
      </c>
      <c r="Y23" s="9">
        <f t="shared" si="3"/>
        <v>2.6435962034833442E-2</v>
      </c>
      <c r="Z23" s="9">
        <f t="shared" si="4"/>
        <v>8.6326756671197838E-2</v>
      </c>
      <c r="AA23" s="9">
        <f t="shared" si="4"/>
        <v>1.6225209903719839E-2</v>
      </c>
      <c r="AD23" s="9">
        <f t="shared" si="5"/>
        <v>2.6435962034833442E-2</v>
      </c>
      <c r="AE23" s="9">
        <f t="shared" si="6"/>
        <v>8.2326121286636911E-2</v>
      </c>
      <c r="AF23" s="9">
        <f t="shared" si="7"/>
        <v>1.641120146626E-2</v>
      </c>
      <c r="AG23" s="9">
        <f t="shared" si="8"/>
        <v>6.1774153845648074E-3</v>
      </c>
      <c r="AH23" s="371"/>
      <c r="AI23" s="371"/>
      <c r="AJ23" s="209"/>
      <c r="AK23" s="209"/>
      <c r="AL23" s="209"/>
      <c r="AM23" s="209"/>
      <c r="AN23" s="209"/>
      <c r="AO23" s="209"/>
      <c r="AP23" s="209"/>
      <c r="AQ23" s="9">
        <f t="shared" si="9"/>
        <v>8.6326756671197838E-2</v>
      </c>
      <c r="AR23" s="9">
        <f t="shared" si="10"/>
        <v>1.1738154024027057</v>
      </c>
      <c r="AS23" s="9">
        <f t="shared" si="11"/>
        <v>1.0322908406961675E-2</v>
      </c>
      <c r="AU23" s="209"/>
      <c r="AV23" s="209"/>
      <c r="AW23" s="209"/>
      <c r="AX23" s="209"/>
      <c r="AY23" s="209"/>
      <c r="AZ23" s="209"/>
      <c r="BA23" s="209"/>
      <c r="BL23" s="26">
        <v>201603</v>
      </c>
      <c r="BM23" s="372">
        <v>12881131.1</v>
      </c>
      <c r="BN23">
        <v>201603</v>
      </c>
      <c r="BO23" s="12">
        <v>313871.95</v>
      </c>
      <c r="BP23" s="12">
        <v>7736910.4800000004</v>
      </c>
      <c r="BQ23" s="12">
        <f t="shared" si="14"/>
        <v>8050782.4300000006</v>
      </c>
      <c r="BR23" s="12">
        <v>4830348.6100000003</v>
      </c>
      <c r="BT23" s="395"/>
      <c r="BU23" s="396" t="s">
        <v>913</v>
      </c>
      <c r="BV23" s="396">
        <v>1824213</v>
      </c>
      <c r="BW23" s="396">
        <v>1580285</v>
      </c>
      <c r="BX23" t="e">
        <f>+BW23/#REF!</f>
        <v>#REF!</v>
      </c>
      <c r="BZ23">
        <f t="shared" si="15"/>
        <v>15</v>
      </c>
      <c r="CA23" s="26">
        <v>201603</v>
      </c>
      <c r="CB23" s="390" t="e">
        <f>+#REF!/BM23*100</f>
        <v>#REF!</v>
      </c>
      <c r="CC23" s="9" t="e">
        <f>+#REF!/BQ23*100</f>
        <v>#REF!</v>
      </c>
      <c r="CD23" s="9" t="e">
        <f>+#REF!/BR23*100</f>
        <v>#REF!</v>
      </c>
      <c r="CE23">
        <v>0</v>
      </c>
      <c r="CP23">
        <f t="shared" si="20"/>
        <v>5</v>
      </c>
      <c r="CQ23">
        <f t="shared" si="21"/>
        <v>2016</v>
      </c>
      <c r="CR23" s="12">
        <v>374165.59</v>
      </c>
      <c r="CS23" s="12">
        <v>2566.09</v>
      </c>
      <c r="CU23">
        <f t="shared" si="22"/>
        <v>2016</v>
      </c>
      <c r="CV23" s="32">
        <f t="shared" si="13"/>
        <v>0.68581667277314307</v>
      </c>
      <c r="CW23">
        <v>1</v>
      </c>
    </row>
    <row r="24" spans="1:101">
      <c r="A24" s="357">
        <v>42552</v>
      </c>
      <c r="B24">
        <f t="shared" si="18"/>
        <v>7</v>
      </c>
      <c r="C24">
        <f t="shared" si="16"/>
        <v>2016</v>
      </c>
      <c r="D24" t="s">
        <v>1596</v>
      </c>
      <c r="E24">
        <v>51</v>
      </c>
      <c r="F24" s="12">
        <v>4854.05</v>
      </c>
      <c r="G24" s="12">
        <v>2042.95</v>
      </c>
      <c r="H24" s="12">
        <v>132.86000000000001</v>
      </c>
      <c r="I24" s="12">
        <v>7029.8600000000006</v>
      </c>
      <c r="J24" s="12"/>
      <c r="K24" s="26">
        <v>201607</v>
      </c>
      <c r="L24" s="12">
        <v>246984.67</v>
      </c>
      <c r="M24" s="12">
        <v>7821826.2400000002</v>
      </c>
      <c r="N24" s="12">
        <f t="shared" si="1"/>
        <v>8068810.9100000001</v>
      </c>
      <c r="O24" s="12">
        <v>5332630.7200000007</v>
      </c>
      <c r="P24" s="12">
        <v>13401441.630000001</v>
      </c>
      <c r="R24" t="s">
        <v>1620</v>
      </c>
      <c r="W24">
        <f t="shared" si="19"/>
        <v>7</v>
      </c>
      <c r="X24">
        <f t="shared" si="17"/>
        <v>2016</v>
      </c>
      <c r="Y24" s="9">
        <f t="shared" si="3"/>
        <v>2.5319096243389353E-2</v>
      </c>
      <c r="Z24" s="9">
        <f t="shared" si="4"/>
        <v>9.1025429190041487E-2</v>
      </c>
      <c r="AA24" s="9">
        <f t="shared" si="4"/>
        <v>1.5244255479400986E-2</v>
      </c>
      <c r="AD24" s="9">
        <f t="shared" si="5"/>
        <v>2.5319096243389353E-2</v>
      </c>
      <c r="AE24" s="9">
        <f t="shared" si="6"/>
        <v>2.8784538712160752E-2</v>
      </c>
      <c r="AF24" s="9">
        <f t="shared" si="7"/>
        <v>1.6600091574087962E-2</v>
      </c>
      <c r="AG24" s="9">
        <f t="shared" si="8"/>
        <v>6.5029408403870998E-3</v>
      </c>
      <c r="AQ24" s="9">
        <f t="shared" si="9"/>
        <v>9.1025429190041487E-2</v>
      </c>
      <c r="AR24" s="9">
        <f t="shared" si="10"/>
        <v>1.1111303803163028</v>
      </c>
      <c r="AS24" s="9">
        <f t="shared" si="11"/>
        <v>1.1262171178431044E-2</v>
      </c>
      <c r="AU24" s="209"/>
      <c r="AV24" s="209"/>
      <c r="AW24" s="209"/>
      <c r="AX24" s="209"/>
      <c r="AY24" s="209"/>
      <c r="AZ24" s="209"/>
      <c r="BA24" s="209"/>
      <c r="BL24" s="26">
        <v>201604</v>
      </c>
      <c r="BM24" s="372">
        <v>13011861.1</v>
      </c>
      <c r="BN24">
        <v>201604</v>
      </c>
      <c r="BO24" s="12">
        <v>345063.57</v>
      </c>
      <c r="BP24" s="12">
        <v>7764010</v>
      </c>
      <c r="BQ24" s="12">
        <f t="shared" si="14"/>
        <v>8109073.5700000003</v>
      </c>
      <c r="BR24" s="12">
        <v>4902787.5199999996</v>
      </c>
      <c r="BT24" s="393"/>
      <c r="BU24" s="394" t="s">
        <v>914</v>
      </c>
      <c r="BV24" s="394">
        <v>2224743</v>
      </c>
      <c r="BW24" s="394">
        <v>1897556</v>
      </c>
      <c r="BX24" t="e">
        <f>+BW24/#REF!</f>
        <v>#REF!</v>
      </c>
      <c r="BZ24">
        <f t="shared" si="15"/>
        <v>16</v>
      </c>
      <c r="CA24" s="26">
        <v>201604</v>
      </c>
      <c r="CB24" s="390" t="e">
        <f>+#REF!/BM24*100</f>
        <v>#REF!</v>
      </c>
      <c r="CC24" s="9" t="e">
        <f>+#REF!/BQ24*100</f>
        <v>#REF!</v>
      </c>
      <c r="CD24" s="9" t="e">
        <f>+#REF!/BR24*100</f>
        <v>#REF!</v>
      </c>
      <c r="CE24">
        <v>0</v>
      </c>
      <c r="CP24">
        <f t="shared" si="20"/>
        <v>6</v>
      </c>
      <c r="CQ24">
        <f t="shared" si="21"/>
        <v>2016</v>
      </c>
      <c r="CR24" s="12">
        <v>339469.95</v>
      </c>
      <c r="CS24" s="12">
        <v>6711.32</v>
      </c>
      <c r="CU24">
        <f t="shared" si="22"/>
        <v>2016</v>
      </c>
      <c r="CV24" s="32">
        <f t="shared" si="13"/>
        <v>1.9769997314931702</v>
      </c>
      <c r="CW24">
        <v>1</v>
      </c>
    </row>
    <row r="25" spans="1:101">
      <c r="A25" s="357">
        <v>42583</v>
      </c>
      <c r="B25">
        <f t="shared" si="18"/>
        <v>8</v>
      </c>
      <c r="C25">
        <f t="shared" si="16"/>
        <v>2016</v>
      </c>
      <c r="D25" t="s">
        <v>1596</v>
      </c>
      <c r="E25">
        <v>51</v>
      </c>
      <c r="F25" s="12">
        <v>4007.77</v>
      </c>
      <c r="G25" s="12">
        <v>1784.14</v>
      </c>
      <c r="H25" s="12">
        <v>105.68</v>
      </c>
      <c r="I25" s="12">
        <v>5897.59</v>
      </c>
      <c r="J25" s="12"/>
      <c r="K25" s="26">
        <v>201608</v>
      </c>
      <c r="L25" s="12">
        <v>232511.14</v>
      </c>
      <c r="M25" s="12">
        <v>7820666.1800000006</v>
      </c>
      <c r="N25" s="12">
        <f t="shared" si="1"/>
        <v>8053177.3200000003</v>
      </c>
      <c r="O25" s="12">
        <v>5238386.55</v>
      </c>
      <c r="P25" s="12">
        <v>13291563.870000001</v>
      </c>
      <c r="R25" t="s">
        <v>1621</v>
      </c>
      <c r="W25">
        <f t="shared" si="19"/>
        <v>8</v>
      </c>
      <c r="X25">
        <f t="shared" si="17"/>
        <v>2016</v>
      </c>
      <c r="Y25" s="9">
        <f t="shared" si="3"/>
        <v>2.2154485479527478E-2</v>
      </c>
      <c r="Z25" s="9">
        <f t="shared" si="4"/>
        <v>7.6507717820098631E-2</v>
      </c>
      <c r="AA25" s="9">
        <f t="shared" si="4"/>
        <v>1.3423100678370362E-2</v>
      </c>
      <c r="AD25" s="9">
        <f t="shared" si="5"/>
        <v>2.2154485479527478E-2</v>
      </c>
      <c r="AE25" s="9">
        <f t="shared" si="6"/>
        <v>1.7719093263427608E-2</v>
      </c>
      <c r="AF25" s="9">
        <f t="shared" si="7"/>
        <v>1.1696625599695599E-2</v>
      </c>
      <c r="AG25" s="9">
        <f t="shared" si="8"/>
        <v>4.9800219722468493E-3</v>
      </c>
      <c r="AQ25" s="9">
        <f t="shared" si="9"/>
        <v>7.6507717820098631E-2</v>
      </c>
      <c r="AR25" s="9">
        <f t="shared" si="10"/>
        <v>1.0428592750567445</v>
      </c>
      <c r="AS25" s="9">
        <f t="shared" si="11"/>
        <v>1.0001361965164638E-2</v>
      </c>
      <c r="AU25" s="209"/>
      <c r="AV25" s="209"/>
      <c r="AW25" s="209"/>
      <c r="AX25" s="209"/>
      <c r="AY25" s="209"/>
      <c r="AZ25" s="209"/>
      <c r="BA25" s="209"/>
      <c r="BL25" s="26">
        <v>201605</v>
      </c>
      <c r="BM25" s="372">
        <v>13179508.5</v>
      </c>
      <c r="BN25">
        <v>201605</v>
      </c>
      <c r="BO25" s="12">
        <v>374165.59</v>
      </c>
      <c r="BP25" s="12">
        <v>7787961.4600000009</v>
      </c>
      <c r="BQ25" s="12">
        <f t="shared" si="14"/>
        <v>8162127.0500000007</v>
      </c>
      <c r="BR25" s="12">
        <v>5017381.459999999</v>
      </c>
      <c r="BT25" s="395"/>
      <c r="BU25" s="396" t="s">
        <v>915</v>
      </c>
      <c r="BV25" s="396">
        <v>2568957</v>
      </c>
      <c r="BW25" s="396">
        <v>2186648</v>
      </c>
      <c r="BX25" t="e">
        <f>+BW25/#REF!</f>
        <v>#REF!</v>
      </c>
      <c r="BZ25">
        <f t="shared" si="15"/>
        <v>17</v>
      </c>
      <c r="CA25" s="26">
        <v>201605</v>
      </c>
      <c r="CB25" s="390" t="e">
        <f>+#REF!/BM25*100</f>
        <v>#REF!</v>
      </c>
      <c r="CC25" s="9" t="e">
        <f>+#REF!/BQ25*100</f>
        <v>#REF!</v>
      </c>
      <c r="CD25" s="9" t="e">
        <f>+#REF!/BR25*100</f>
        <v>#REF!</v>
      </c>
      <c r="CE25">
        <v>0</v>
      </c>
      <c r="CP25">
        <f t="shared" si="20"/>
        <v>7</v>
      </c>
      <c r="CQ25">
        <f t="shared" si="21"/>
        <v>2016</v>
      </c>
      <c r="CR25" s="12">
        <v>246984.67</v>
      </c>
      <c r="CS25" s="12">
        <v>2322.5700000000002</v>
      </c>
      <c r="CU25">
        <f t="shared" si="22"/>
        <v>2016</v>
      </c>
      <c r="CV25" s="32">
        <f t="shared" si="13"/>
        <v>0.94037010475184546</v>
      </c>
      <c r="CW25">
        <v>1</v>
      </c>
    </row>
    <row r="26" spans="1:101">
      <c r="A26" s="357">
        <v>42614</v>
      </c>
      <c r="B26">
        <f t="shared" si="18"/>
        <v>9</v>
      </c>
      <c r="C26">
        <f t="shared" si="16"/>
        <v>2016</v>
      </c>
      <c r="D26" t="s">
        <v>1596</v>
      </c>
      <c r="E26">
        <v>51</v>
      </c>
      <c r="F26" s="12">
        <v>4163.05</v>
      </c>
      <c r="G26" s="12">
        <v>2216.91</v>
      </c>
      <c r="H26" s="12">
        <v>137.68</v>
      </c>
      <c r="I26" s="12">
        <v>6517.6399999999994</v>
      </c>
      <c r="J26" s="12"/>
      <c r="K26" s="26">
        <v>201609</v>
      </c>
      <c r="L26" s="12">
        <v>328053.55</v>
      </c>
      <c r="M26" s="12">
        <v>7854981.3200000003</v>
      </c>
      <c r="N26" s="12">
        <f t="shared" si="1"/>
        <v>8183034.8700000001</v>
      </c>
      <c r="O26" s="12">
        <v>5095668.2699999996</v>
      </c>
      <c r="P26" s="12">
        <v>13278703.140000001</v>
      </c>
      <c r="R26" t="s">
        <v>1622</v>
      </c>
      <c r="W26">
        <f t="shared" si="19"/>
        <v>9</v>
      </c>
      <c r="X26">
        <f t="shared" si="17"/>
        <v>2016</v>
      </c>
      <c r="Y26" s="9">
        <f t="shared" si="3"/>
        <v>2.7091537983388796E-2</v>
      </c>
      <c r="Z26" s="9">
        <f t="shared" si="4"/>
        <v>8.1697822138645626E-2</v>
      </c>
      <c r="AA26" s="9">
        <f t="shared" si="4"/>
        <v>1.6695229772265244E-2</v>
      </c>
      <c r="AD26" s="9">
        <f t="shared" si="5"/>
        <v>2.7091537983388796E-2</v>
      </c>
      <c r="AE26" s="9">
        <f t="shared" si="6"/>
        <v>2.8020288761154942E-2</v>
      </c>
      <c r="AF26" s="9">
        <f t="shared" si="7"/>
        <v>1.6767006639921603E-2</v>
      </c>
      <c r="AG26" s="9">
        <f t="shared" si="8"/>
        <v>6.2346062079043788E-3</v>
      </c>
      <c r="AQ26" s="9">
        <f t="shared" si="9"/>
        <v>8.1697822138645626E-2</v>
      </c>
      <c r="AR26" s="9">
        <f t="shared" si="10"/>
        <v>1.2948868824225876</v>
      </c>
      <c r="AS26" s="9">
        <f t="shared" si="11"/>
        <v>1.1757044773246201E-2</v>
      </c>
      <c r="AU26" s="209"/>
      <c r="AV26" s="209"/>
      <c r="AW26" s="209"/>
      <c r="AX26" s="209"/>
      <c r="AY26" s="209"/>
      <c r="AZ26" s="209"/>
      <c r="BA26" s="209"/>
      <c r="BL26" s="26">
        <v>201606</v>
      </c>
      <c r="BM26" s="372">
        <v>13282355.1</v>
      </c>
      <c r="BN26">
        <v>201606</v>
      </c>
      <c r="BO26" s="12">
        <v>339469.95</v>
      </c>
      <c r="BP26" s="12">
        <v>7812644.9500000002</v>
      </c>
      <c r="BQ26" s="12">
        <f t="shared" si="14"/>
        <v>8152114.9000000004</v>
      </c>
      <c r="BR26" s="12">
        <v>5130240.2300000004</v>
      </c>
      <c r="BT26" s="393"/>
      <c r="BU26" s="394" t="s">
        <v>916</v>
      </c>
      <c r="BV26" s="394">
        <v>2235377</v>
      </c>
      <c r="BW26" s="394">
        <v>1924694</v>
      </c>
      <c r="BX26" t="e">
        <f>+BW26/#REF!</f>
        <v>#REF!</v>
      </c>
      <c r="BZ26">
        <f t="shared" si="15"/>
        <v>18</v>
      </c>
      <c r="CA26" s="26">
        <v>201606</v>
      </c>
      <c r="CB26" s="390" t="e">
        <f>+#REF!/BM26*100</f>
        <v>#REF!</v>
      </c>
      <c r="CC26" s="9" t="e">
        <f>+#REF!/BQ26*100</f>
        <v>#REF!</v>
      </c>
      <c r="CD26" s="9" t="e">
        <f>+#REF!/BR26*100</f>
        <v>#REF!</v>
      </c>
      <c r="CE26">
        <v>0</v>
      </c>
      <c r="CP26">
        <f t="shared" si="20"/>
        <v>8</v>
      </c>
      <c r="CQ26">
        <f t="shared" si="21"/>
        <v>2016</v>
      </c>
      <c r="CR26" s="12">
        <v>232511.14</v>
      </c>
      <c r="CS26" s="12">
        <v>1426.95</v>
      </c>
      <c r="CU26">
        <f t="shared" si="22"/>
        <v>2016</v>
      </c>
      <c r="CV26" s="32">
        <f t="shared" si="13"/>
        <v>0.61371253007490312</v>
      </c>
      <c r="CW26">
        <v>1</v>
      </c>
    </row>
    <row r="27" spans="1:101">
      <c r="A27" s="357">
        <v>42644</v>
      </c>
      <c r="B27">
        <f t="shared" si="18"/>
        <v>10</v>
      </c>
      <c r="C27">
        <f t="shared" si="16"/>
        <v>2016</v>
      </c>
      <c r="D27" t="s">
        <v>1596</v>
      </c>
      <c r="E27">
        <v>51</v>
      </c>
      <c r="F27" s="12">
        <v>3809.85</v>
      </c>
      <c r="G27" s="12">
        <v>2127.3000000000002</v>
      </c>
      <c r="H27" s="12">
        <v>145.1</v>
      </c>
      <c r="I27" s="12">
        <v>6082.25</v>
      </c>
      <c r="J27" s="12"/>
      <c r="K27" s="26">
        <v>201610</v>
      </c>
      <c r="L27" s="12">
        <v>370275.8</v>
      </c>
      <c r="M27" s="12">
        <v>7890907.4500000002</v>
      </c>
      <c r="N27" s="12">
        <f t="shared" si="1"/>
        <v>8261183.25</v>
      </c>
      <c r="O27" s="12">
        <v>5089622</v>
      </c>
      <c r="P27" s="12">
        <v>13350805.25</v>
      </c>
      <c r="R27" t="s">
        <v>1623</v>
      </c>
      <c r="W27">
        <f t="shared" si="19"/>
        <v>10</v>
      </c>
      <c r="X27">
        <f t="shared" si="17"/>
        <v>2016</v>
      </c>
      <c r="Y27" s="9">
        <f t="shared" si="3"/>
        <v>2.5750548506474541E-2</v>
      </c>
      <c r="Z27" s="9">
        <f t="shared" si="4"/>
        <v>7.4855264300570851E-2</v>
      </c>
      <c r="AA27" s="9">
        <f t="shared" si="4"/>
        <v>1.5933870355872355E-2</v>
      </c>
      <c r="AD27" s="9">
        <f t="shared" si="5"/>
        <v>2.5750548506474541E-2</v>
      </c>
      <c r="AE27" s="9">
        <f t="shared" si="6"/>
        <v>5.5946586101936431E-2</v>
      </c>
      <c r="AF27" s="9">
        <f t="shared" si="7"/>
        <v>1.671068124532887E-2</v>
      </c>
      <c r="AG27" s="9">
        <f t="shared" si="8"/>
        <v>7.0074707518441737E-3</v>
      </c>
      <c r="AQ27" s="9">
        <f t="shared" si="9"/>
        <v>7.4855264300570851E-2</v>
      </c>
      <c r="AR27" s="9">
        <f t="shared" si="10"/>
        <v>1.2820893182244184</v>
      </c>
      <c r="AS27" s="9">
        <f t="shared" si="11"/>
        <v>1.1185506507163009E-2</v>
      </c>
      <c r="AU27" s="209"/>
      <c r="AV27" s="209"/>
      <c r="AW27" s="209"/>
      <c r="AX27" s="209"/>
      <c r="AY27" s="209"/>
      <c r="AZ27" s="209"/>
      <c r="BA27" s="209"/>
      <c r="BL27" s="26">
        <v>201607</v>
      </c>
      <c r="BM27" s="372">
        <v>13401441.6</v>
      </c>
      <c r="BN27">
        <v>201607</v>
      </c>
      <c r="BO27" s="12">
        <v>246984.67</v>
      </c>
      <c r="BP27" s="12">
        <v>7821826.2400000002</v>
      </c>
      <c r="BQ27" s="12">
        <f t="shared" si="14"/>
        <v>8068810.9100000001</v>
      </c>
      <c r="BR27" s="12">
        <v>5332630.7200000007</v>
      </c>
      <c r="BT27" s="395"/>
      <c r="BU27" s="396" t="s">
        <v>917</v>
      </c>
      <c r="BV27" s="396">
        <v>2055068</v>
      </c>
      <c r="BW27" s="396">
        <v>1814693</v>
      </c>
      <c r="BX27" t="e">
        <f>+BW27/#REF!</f>
        <v>#REF!</v>
      </c>
      <c r="BZ27">
        <f t="shared" si="15"/>
        <v>19</v>
      </c>
      <c r="CA27" s="26">
        <v>201607</v>
      </c>
      <c r="CB27" s="390" t="e">
        <f>+#REF!/BM27*100</f>
        <v>#REF!</v>
      </c>
      <c r="CC27" s="9" t="e">
        <f>+#REF!/BQ27*100</f>
        <v>#REF!</v>
      </c>
      <c r="CD27" s="9" t="e">
        <f>+#REF!/BR27*100</f>
        <v>#REF!</v>
      </c>
      <c r="CE27">
        <v>0</v>
      </c>
      <c r="CP27">
        <f t="shared" si="20"/>
        <v>9</v>
      </c>
      <c r="CQ27">
        <f t="shared" si="21"/>
        <v>2016</v>
      </c>
      <c r="CR27" s="12">
        <v>328053.55</v>
      </c>
      <c r="CS27" s="12">
        <v>2292.91</v>
      </c>
      <c r="CU27">
        <f t="shared" si="22"/>
        <v>2016</v>
      </c>
      <c r="CV27" s="32">
        <f t="shared" si="13"/>
        <v>0.69894381572764563</v>
      </c>
      <c r="CW27">
        <v>1</v>
      </c>
    </row>
    <row r="28" spans="1:101">
      <c r="A28" s="357">
        <v>42675</v>
      </c>
      <c r="B28">
        <f t="shared" si="18"/>
        <v>11</v>
      </c>
      <c r="C28">
        <f t="shared" si="16"/>
        <v>2016</v>
      </c>
      <c r="D28" t="s">
        <v>1596</v>
      </c>
      <c r="E28">
        <v>51</v>
      </c>
      <c r="F28" s="12">
        <v>3464.05</v>
      </c>
      <c r="G28" s="12">
        <v>1849.05</v>
      </c>
      <c r="H28" s="12">
        <v>123.76</v>
      </c>
      <c r="I28" s="12">
        <v>5436.8600000000006</v>
      </c>
      <c r="J28" s="12"/>
      <c r="K28" s="26">
        <v>201611</v>
      </c>
      <c r="L28" s="12">
        <v>318367.67</v>
      </c>
      <c r="M28" s="12">
        <v>7921116.6699999999</v>
      </c>
      <c r="N28" s="12">
        <f t="shared" si="1"/>
        <v>8239484.3399999999</v>
      </c>
      <c r="O28" s="12">
        <v>5087646.91</v>
      </c>
      <c r="P28" s="12">
        <v>13327131.25</v>
      </c>
      <c r="R28" t="s">
        <v>1624</v>
      </c>
      <c r="W28">
        <f t="shared" si="19"/>
        <v>11</v>
      </c>
      <c r="X28">
        <f t="shared" si="17"/>
        <v>2016</v>
      </c>
      <c r="Y28" s="9">
        <f t="shared" si="3"/>
        <v>2.2441331565174139E-2</v>
      </c>
      <c r="Z28" s="9">
        <f t="shared" si="4"/>
        <v>6.8087468750853239E-2</v>
      </c>
      <c r="AA28" s="9">
        <f t="shared" si="4"/>
        <v>1.387432873072365E-2</v>
      </c>
      <c r="AD28" s="9">
        <f t="shared" si="5"/>
        <v>2.2441331565174139E-2</v>
      </c>
      <c r="AE28" s="9">
        <f t="shared" si="6"/>
        <v>3.9057055844832149E-2</v>
      </c>
      <c r="AF28" s="9">
        <f t="shared" si="7"/>
        <v>1.5594422502415972E-2</v>
      </c>
      <c r="AG28" s="9">
        <f t="shared" si="8"/>
        <v>6.2688389064891412E-3</v>
      </c>
      <c r="AQ28" s="9">
        <f t="shared" si="9"/>
        <v>6.8087468750853239E-2</v>
      </c>
      <c r="AR28" s="9">
        <f t="shared" si="10"/>
        <v>0.99839220171039733</v>
      </c>
      <c r="AS28" s="9">
        <f t="shared" si="11"/>
        <v>1.0626130499295991E-2</v>
      </c>
      <c r="AU28" s="209"/>
      <c r="AV28" s="209"/>
      <c r="AW28" s="209"/>
      <c r="AX28" s="209"/>
      <c r="AY28" s="209"/>
      <c r="AZ28" s="209"/>
      <c r="BA28" s="209"/>
      <c r="BL28" s="26">
        <v>201608</v>
      </c>
      <c r="BM28" s="372">
        <v>13291563.9</v>
      </c>
      <c r="BN28">
        <v>201608</v>
      </c>
      <c r="BO28" s="12">
        <v>232511.14</v>
      </c>
      <c r="BP28" s="12">
        <v>7820666.1800000006</v>
      </c>
      <c r="BQ28" s="12">
        <f t="shared" si="14"/>
        <v>8053177.3200000003</v>
      </c>
      <c r="BR28" s="12">
        <v>5238386.55</v>
      </c>
      <c r="BT28" s="393"/>
      <c r="BU28" s="394" t="s">
        <v>918</v>
      </c>
      <c r="BV28" s="394">
        <v>2493243</v>
      </c>
      <c r="BW28" s="394">
        <v>2157947</v>
      </c>
      <c r="BX28" t="e">
        <f>+BW28/#REF!</f>
        <v>#REF!</v>
      </c>
      <c r="BZ28">
        <f t="shared" si="15"/>
        <v>20</v>
      </c>
      <c r="CA28" s="26">
        <v>201608</v>
      </c>
      <c r="CB28" s="390" t="e">
        <f>+#REF!/BM28*100</f>
        <v>#REF!</v>
      </c>
      <c r="CC28" s="9" t="e">
        <f>+#REF!/BQ28*100</f>
        <v>#REF!</v>
      </c>
      <c r="CD28" s="9" t="e">
        <f>+#REF!/BR28*100</f>
        <v>#REF!</v>
      </c>
      <c r="CE28">
        <v>0</v>
      </c>
      <c r="CP28">
        <f t="shared" si="20"/>
        <v>10</v>
      </c>
      <c r="CQ28">
        <f t="shared" si="21"/>
        <v>2016</v>
      </c>
      <c r="CR28" s="12">
        <v>370275.8</v>
      </c>
      <c r="CS28" s="12">
        <v>4621.8500000000004</v>
      </c>
      <c r="CU28">
        <f t="shared" si="22"/>
        <v>2016</v>
      </c>
      <c r="CV28" s="32">
        <f t="shared" si="13"/>
        <v>1.2482182200403051</v>
      </c>
      <c r="CW28">
        <v>1</v>
      </c>
    </row>
    <row r="29" spans="1:101">
      <c r="A29" s="357">
        <v>42705</v>
      </c>
      <c r="B29">
        <f t="shared" si="18"/>
        <v>12</v>
      </c>
      <c r="C29">
        <f t="shared" si="16"/>
        <v>2016</v>
      </c>
      <c r="D29" t="s">
        <v>1596</v>
      </c>
      <c r="E29">
        <v>51</v>
      </c>
      <c r="F29" s="12">
        <v>3307.6</v>
      </c>
      <c r="G29" s="12">
        <v>2041.9</v>
      </c>
      <c r="H29" s="12">
        <v>105.45</v>
      </c>
      <c r="I29" s="12">
        <v>5454.95</v>
      </c>
      <c r="J29" s="12"/>
      <c r="K29" s="26">
        <v>201612</v>
      </c>
      <c r="L29" s="12">
        <v>298631.05</v>
      </c>
      <c r="M29" s="12">
        <v>7940983.25</v>
      </c>
      <c r="N29" s="12">
        <f t="shared" si="1"/>
        <v>8239614.2999999998</v>
      </c>
      <c r="O29" s="12">
        <v>5110476.45</v>
      </c>
      <c r="P29" s="12">
        <v>13350090.75</v>
      </c>
      <c r="R29" t="s">
        <v>1625</v>
      </c>
      <c r="W29">
        <f t="shared" si="19"/>
        <v>12</v>
      </c>
      <c r="X29">
        <f t="shared" si="17"/>
        <v>2016</v>
      </c>
      <c r="Y29" s="9">
        <f t="shared" si="3"/>
        <v>2.4781499784522681E-2</v>
      </c>
      <c r="Z29" s="9">
        <f t="shared" si="4"/>
        <v>6.4721949750888685E-2</v>
      </c>
      <c r="AA29" s="9">
        <f t="shared" si="4"/>
        <v>1.5295027114328792E-2</v>
      </c>
      <c r="AD29" s="9">
        <f t="shared" si="5"/>
        <v>2.4781499784522681E-2</v>
      </c>
      <c r="AE29" s="9">
        <f t="shared" si="6"/>
        <v>3.6050231137639541E-2</v>
      </c>
      <c r="AF29" s="9">
        <f t="shared" si="7"/>
        <v>1.866956321001579E-2</v>
      </c>
      <c r="AG29" s="9">
        <f t="shared" si="8"/>
        <v>5.8297631722882956E-3</v>
      </c>
      <c r="AQ29" s="9">
        <f t="shared" si="9"/>
        <v>6.4721949750888685E-2</v>
      </c>
      <c r="AR29" s="9">
        <f t="shared" si="10"/>
        <v>1.2313049598340289</v>
      </c>
      <c r="AS29" s="9">
        <f t="shared" si="11"/>
        <v>1.0742638291582384E-2</v>
      </c>
      <c r="BL29" s="26">
        <v>201609</v>
      </c>
      <c r="BM29" s="372">
        <v>13278703.1</v>
      </c>
      <c r="BN29">
        <v>201609</v>
      </c>
      <c r="BO29" s="12">
        <v>328053.55</v>
      </c>
      <c r="BP29" s="12">
        <v>7854981.3200000003</v>
      </c>
      <c r="BQ29" s="12">
        <f t="shared" si="14"/>
        <v>8183034.8700000001</v>
      </c>
      <c r="BR29" s="12">
        <v>5095668.2699999996</v>
      </c>
      <c r="BT29" s="395"/>
      <c r="BU29" s="396" t="s">
        <v>714</v>
      </c>
      <c r="BV29" s="396">
        <v>2378783</v>
      </c>
      <c r="BW29" s="396">
        <v>1968531</v>
      </c>
      <c r="BX29" t="e">
        <f>+BW29/#REF!</f>
        <v>#REF!</v>
      </c>
      <c r="BZ29">
        <f t="shared" si="15"/>
        <v>21</v>
      </c>
      <c r="CA29" s="26">
        <v>201609</v>
      </c>
      <c r="CB29" s="390" t="e">
        <f>+#REF!/BM29*100</f>
        <v>#REF!</v>
      </c>
      <c r="CC29" s="9" t="e">
        <f>+#REF!/BQ29*100</f>
        <v>#REF!</v>
      </c>
      <c r="CD29" s="9" t="e">
        <f>+#REF!/BR29*100</f>
        <v>#REF!</v>
      </c>
      <c r="CE29">
        <v>0</v>
      </c>
      <c r="CP29">
        <f t="shared" si="20"/>
        <v>11</v>
      </c>
      <c r="CQ29">
        <f t="shared" si="21"/>
        <v>2016</v>
      </c>
      <c r="CR29" s="12">
        <v>318367.67</v>
      </c>
      <c r="CS29" s="12">
        <v>3218.1</v>
      </c>
      <c r="CU29">
        <f t="shared" si="22"/>
        <v>2016</v>
      </c>
      <c r="CV29" s="32">
        <f t="shared" si="13"/>
        <v>1.0108124358230219</v>
      </c>
      <c r="CW29">
        <v>1</v>
      </c>
    </row>
    <row r="30" spans="1:101">
      <c r="A30" s="357">
        <v>42736</v>
      </c>
      <c r="B30">
        <v>1</v>
      </c>
      <c r="C30">
        <f t="shared" si="16"/>
        <v>2017</v>
      </c>
      <c r="D30" t="s">
        <v>1596</v>
      </c>
      <c r="E30">
        <v>51</v>
      </c>
      <c r="F30" s="12">
        <v>3206.24</v>
      </c>
      <c r="G30" s="12">
        <v>2025.9</v>
      </c>
      <c r="H30" s="12">
        <v>113</v>
      </c>
      <c r="I30" s="12">
        <v>5345.1399999999994</v>
      </c>
      <c r="J30" s="12"/>
      <c r="K30" s="26">
        <v>201701</v>
      </c>
      <c r="L30" s="12">
        <v>289824.38</v>
      </c>
      <c r="M30" s="12">
        <v>7953477.5300000003</v>
      </c>
      <c r="N30" s="12">
        <f t="shared" si="1"/>
        <v>8243301.9100000001</v>
      </c>
      <c r="O30" s="12">
        <v>4955783.01</v>
      </c>
      <c r="P30" s="12">
        <v>13199084.92</v>
      </c>
      <c r="R30" t="s">
        <v>1626</v>
      </c>
      <c r="W30">
        <v>1</v>
      </c>
      <c r="X30">
        <f t="shared" si="17"/>
        <v>2017</v>
      </c>
      <c r="Y30" s="9">
        <f t="shared" si="3"/>
        <v>2.4576316894840022E-2</v>
      </c>
      <c r="Z30" s="9">
        <f t="shared" si="4"/>
        <v>6.469694079684897E-2</v>
      </c>
      <c r="AA30" s="9">
        <f t="shared" si="4"/>
        <v>1.5348791316057387E-2</v>
      </c>
      <c r="AC30">
        <f>1+AC18</f>
        <v>2017</v>
      </c>
      <c r="AD30" s="9">
        <f t="shared" si="5"/>
        <v>2.4576316894840022E-2</v>
      </c>
      <c r="AE30" s="9">
        <f t="shared" si="6"/>
        <v>2.2112013121693367E-2</v>
      </c>
      <c r="AF30" s="9">
        <f t="shared" si="7"/>
        <v>1.6738438250407352E-2</v>
      </c>
      <c r="AG30" s="9">
        <f t="shared" si="8"/>
        <v>6.4779866833726092E-3</v>
      </c>
      <c r="AP30">
        <f>1+AP18</f>
        <v>2017</v>
      </c>
      <c r="AQ30" s="9">
        <f t="shared" si="9"/>
        <v>6.469694079684897E-2</v>
      </c>
      <c r="AR30" s="9">
        <f t="shared" si="10"/>
        <v>1.007757803342564</v>
      </c>
      <c r="AS30" s="9">
        <f t="shared" si="11"/>
        <v>1.1460348422317225E-2</v>
      </c>
      <c r="BL30" s="26">
        <v>201610</v>
      </c>
      <c r="BM30" s="372">
        <v>13350805.300000001</v>
      </c>
      <c r="BN30">
        <v>201610</v>
      </c>
      <c r="BO30" s="12">
        <v>370275.8</v>
      </c>
      <c r="BP30" s="12">
        <v>7890907.4500000002</v>
      </c>
      <c r="BQ30" s="12">
        <f t="shared" si="14"/>
        <v>8261183.25</v>
      </c>
      <c r="BR30" s="12">
        <v>5089622</v>
      </c>
      <c r="BT30" s="393"/>
      <c r="BU30" s="394" t="s">
        <v>715</v>
      </c>
      <c r="BV30" s="394">
        <v>1983198</v>
      </c>
      <c r="BW30" s="394">
        <v>1685195</v>
      </c>
      <c r="BX30" t="e">
        <f>+BW30/#REF!</f>
        <v>#REF!</v>
      </c>
      <c r="BZ30">
        <f t="shared" si="15"/>
        <v>22</v>
      </c>
      <c r="CA30" s="26">
        <v>201610</v>
      </c>
      <c r="CB30" s="390" t="e">
        <f>+#REF!/BM30*100</f>
        <v>#REF!</v>
      </c>
      <c r="CC30" s="9" t="e">
        <f>+#REF!/BQ30*100</f>
        <v>#REF!</v>
      </c>
      <c r="CD30" s="9" t="e">
        <f>+#REF!/BR30*100</f>
        <v>#REF!</v>
      </c>
      <c r="CE30">
        <v>0</v>
      </c>
      <c r="CP30">
        <f t="shared" si="20"/>
        <v>12</v>
      </c>
      <c r="CQ30">
        <f t="shared" si="21"/>
        <v>2016</v>
      </c>
      <c r="CR30" s="12">
        <v>298631.05</v>
      </c>
      <c r="CS30" s="12">
        <v>2970.4</v>
      </c>
      <c r="CU30">
        <f t="shared" si="22"/>
        <v>2016</v>
      </c>
      <c r="CV30" s="32">
        <f t="shared" si="13"/>
        <v>0.99467218830727755</v>
      </c>
      <c r="CW30">
        <v>1</v>
      </c>
    </row>
    <row r="31" spans="1:101">
      <c r="A31" s="357">
        <v>42767</v>
      </c>
      <c r="B31">
        <f t="shared" ref="B31:B41" si="23">1+B30</f>
        <v>2</v>
      </c>
      <c r="C31">
        <f t="shared" si="16"/>
        <v>2017</v>
      </c>
      <c r="D31" t="s">
        <v>1596</v>
      </c>
      <c r="E31">
        <v>51</v>
      </c>
      <c r="F31" s="12">
        <v>3355.5</v>
      </c>
      <c r="G31" s="12">
        <v>1990.4</v>
      </c>
      <c r="H31" s="12">
        <v>123.3</v>
      </c>
      <c r="I31" s="12">
        <v>5469.2000000000007</v>
      </c>
      <c r="J31" s="12"/>
      <c r="K31" s="26">
        <v>201702</v>
      </c>
      <c r="L31" s="12">
        <v>302404.75</v>
      </c>
      <c r="M31" s="12">
        <v>7983149.7999999998</v>
      </c>
      <c r="N31" s="12">
        <f t="shared" si="1"/>
        <v>8285554.5499999998</v>
      </c>
      <c r="O31" s="12">
        <v>5005697.45</v>
      </c>
      <c r="P31" s="12">
        <v>13291252</v>
      </c>
      <c r="R31" t="s">
        <v>1627</v>
      </c>
      <c r="W31">
        <f t="shared" ref="W31:W41" si="24">1+W30</f>
        <v>2</v>
      </c>
      <c r="X31">
        <f t="shared" si="17"/>
        <v>2017</v>
      </c>
      <c r="Y31" s="9">
        <f t="shared" si="3"/>
        <v>2.4022532082659455E-2</v>
      </c>
      <c r="Z31" s="9">
        <f t="shared" si="4"/>
        <v>6.7033615865057919E-2</v>
      </c>
      <c r="AA31" s="9">
        <f t="shared" si="4"/>
        <v>1.4975263428907978E-2</v>
      </c>
      <c r="AD31" s="9">
        <f t="shared" si="5"/>
        <v>2.4022532082659455E-2</v>
      </c>
      <c r="AE31" s="9">
        <f t="shared" si="6"/>
        <v>1.9564773730202524E-2</v>
      </c>
      <c r="AF31" s="9">
        <f t="shared" si="7"/>
        <v>1.6251778826318876E-2</v>
      </c>
      <c r="AG31" s="9">
        <f t="shared" si="8"/>
        <v>6.2216716683133784E-3</v>
      </c>
      <c r="AQ31" s="9">
        <f t="shared" si="9"/>
        <v>6.7033615865057919E-2</v>
      </c>
      <c r="AR31" s="9">
        <f t="shared" si="10"/>
        <v>0.87604076031402955</v>
      </c>
      <c r="AS31" s="9">
        <f t="shared" si="11"/>
        <v>1.0648865723996166E-2</v>
      </c>
      <c r="BL31" s="26">
        <v>201611</v>
      </c>
      <c r="BM31" s="372">
        <v>13327131.199999999</v>
      </c>
      <c r="BN31">
        <v>201611</v>
      </c>
      <c r="BO31" s="12">
        <v>318367.67</v>
      </c>
      <c r="BP31" s="12">
        <v>7921116.6699999999</v>
      </c>
      <c r="BQ31" s="12">
        <f t="shared" si="14"/>
        <v>8239484.3399999999</v>
      </c>
      <c r="BR31" s="12">
        <v>5087646.91</v>
      </c>
      <c r="BT31" s="395"/>
      <c r="BU31" s="396" t="s">
        <v>716</v>
      </c>
      <c r="BV31" s="396">
        <v>2350397</v>
      </c>
      <c r="BW31" s="396">
        <v>1972481</v>
      </c>
      <c r="BX31" t="e">
        <f>+BW31/#REF!</f>
        <v>#REF!</v>
      </c>
      <c r="BZ31">
        <f t="shared" si="15"/>
        <v>23</v>
      </c>
      <c r="CA31" s="26">
        <v>201611</v>
      </c>
      <c r="CB31" s="390" t="e">
        <f>+#REF!/BM31*100</f>
        <v>#REF!</v>
      </c>
      <c r="CC31" s="9" t="e">
        <f>+#REF!/BQ31*100</f>
        <v>#REF!</v>
      </c>
      <c r="CD31" s="9" t="e">
        <f>+#REF!/BR31*100</f>
        <v>#REF!</v>
      </c>
      <c r="CE31">
        <v>0</v>
      </c>
      <c r="CP31">
        <v>1</v>
      </c>
      <c r="CQ31">
        <f>1+CQ19</f>
        <v>2017</v>
      </c>
      <c r="CR31" s="12">
        <v>289824.38</v>
      </c>
      <c r="CS31" s="12">
        <v>1822.76</v>
      </c>
      <c r="CU31">
        <f>1+CU19</f>
        <v>2017</v>
      </c>
      <c r="CV31" s="32">
        <f t="shared" si="13"/>
        <v>0.62891879558234542</v>
      </c>
      <c r="CW31">
        <v>1</v>
      </c>
    </row>
    <row r="32" spans="1:101">
      <c r="A32" s="357">
        <v>42795</v>
      </c>
      <c r="B32">
        <f t="shared" si="23"/>
        <v>3</v>
      </c>
      <c r="C32">
        <f t="shared" si="16"/>
        <v>2017</v>
      </c>
      <c r="D32" t="s">
        <v>1596</v>
      </c>
      <c r="E32">
        <v>51</v>
      </c>
      <c r="F32" s="12">
        <v>3639.26</v>
      </c>
      <c r="G32" s="12">
        <v>2110.6999999999998</v>
      </c>
      <c r="H32" s="12">
        <v>114.39</v>
      </c>
      <c r="I32" s="12">
        <v>5864.35</v>
      </c>
      <c r="J32" s="12"/>
      <c r="K32" s="26">
        <v>201703</v>
      </c>
      <c r="L32" s="12">
        <v>328228.61</v>
      </c>
      <c r="M32" s="12">
        <v>8019930.7800000003</v>
      </c>
      <c r="N32" s="12">
        <f t="shared" si="1"/>
        <v>8348159.3900000006</v>
      </c>
      <c r="O32" s="12">
        <v>5092161.3899999997</v>
      </c>
      <c r="P32" s="12">
        <v>13440320.780000001</v>
      </c>
      <c r="R32" t="s">
        <v>1628</v>
      </c>
      <c r="W32">
        <f t="shared" si="24"/>
        <v>3</v>
      </c>
      <c r="X32">
        <f t="shared" si="17"/>
        <v>2017</v>
      </c>
      <c r="Y32" s="9">
        <f t="shared" si="3"/>
        <v>2.5283417594162631E-2</v>
      </c>
      <c r="Z32" s="9">
        <f t="shared" si="4"/>
        <v>7.1467884092338257E-2</v>
      </c>
      <c r="AA32" s="9">
        <f t="shared" si="4"/>
        <v>1.5704238273396325E-2</v>
      </c>
      <c r="AD32" s="9">
        <f t="shared" si="5"/>
        <v>2.5283417594162631E-2</v>
      </c>
      <c r="AE32" s="9">
        <f t="shared" si="6"/>
        <v>2.1323622571609763E-2</v>
      </c>
      <c r="AF32" s="9">
        <f t="shared" si="7"/>
        <v>1.5169331835193913E-2</v>
      </c>
      <c r="AG32" s="9">
        <f t="shared" si="8"/>
        <v>6.2413758010434915E-3</v>
      </c>
      <c r="AQ32" s="9">
        <f t="shared" si="9"/>
        <v>7.1467884092338257E-2</v>
      </c>
      <c r="AR32" s="9">
        <f t="shared" si="10"/>
        <v>0.90406305837843848</v>
      </c>
      <c r="AS32" s="9">
        <f t="shared" si="11"/>
        <v>1.0113583615227874E-2</v>
      </c>
      <c r="BL32" s="26">
        <v>201612</v>
      </c>
      <c r="BM32" s="372">
        <v>13350090.800000001</v>
      </c>
      <c r="BN32">
        <v>201612</v>
      </c>
      <c r="BO32" s="12">
        <v>298631.05</v>
      </c>
      <c r="BP32" s="12">
        <v>7940983.25</v>
      </c>
      <c r="BQ32" s="12">
        <f t="shared" si="14"/>
        <v>8239614.2999999998</v>
      </c>
      <c r="BR32" s="12">
        <v>5110476.45</v>
      </c>
      <c r="BT32" s="393">
        <v>2017</v>
      </c>
      <c r="BU32" s="394" t="s">
        <v>713</v>
      </c>
      <c r="BV32" s="394">
        <v>2072966</v>
      </c>
      <c r="BW32" s="394">
        <v>1615035</v>
      </c>
      <c r="BX32" t="e">
        <f>+BW32/#REF!</f>
        <v>#REF!</v>
      </c>
      <c r="BZ32">
        <f t="shared" si="15"/>
        <v>24</v>
      </c>
      <c r="CA32" s="26">
        <v>201612</v>
      </c>
      <c r="CB32" s="390" t="e">
        <f>+#REF!/BM32*100</f>
        <v>#REF!</v>
      </c>
      <c r="CC32" s="9" t="e">
        <f>+#REF!/BQ32*100</f>
        <v>#REF!</v>
      </c>
      <c r="CD32" s="9" t="e">
        <f>+#REF!/BR32*100</f>
        <v>#REF!</v>
      </c>
      <c r="CE32">
        <v>0</v>
      </c>
      <c r="CP32">
        <f t="shared" ref="CP32:CP42" si="25">1+CP31</f>
        <v>2</v>
      </c>
      <c r="CQ32">
        <f t="shared" si="21"/>
        <v>2017</v>
      </c>
      <c r="CR32" s="12">
        <v>302404.75</v>
      </c>
      <c r="CS32" s="12">
        <v>1621.05</v>
      </c>
      <c r="CU32">
        <f t="shared" si="22"/>
        <v>2017</v>
      </c>
      <c r="CV32" s="32">
        <f t="shared" si="13"/>
        <v>0.53605308779045302</v>
      </c>
      <c r="CW32">
        <v>1</v>
      </c>
    </row>
    <row r="33" spans="1:101">
      <c r="A33" s="357">
        <v>42826</v>
      </c>
      <c r="B33">
        <f t="shared" si="23"/>
        <v>4</v>
      </c>
      <c r="C33">
        <f t="shared" si="16"/>
        <v>2017</v>
      </c>
      <c r="D33" t="s">
        <v>1596</v>
      </c>
      <c r="E33">
        <v>51</v>
      </c>
      <c r="F33" s="12">
        <v>4565.78</v>
      </c>
      <c r="G33" s="12">
        <v>2479.17</v>
      </c>
      <c r="H33" s="12">
        <v>128.33000000000001</v>
      </c>
      <c r="I33" s="12">
        <v>7173.28</v>
      </c>
      <c r="J33" s="12"/>
      <c r="K33" s="26">
        <v>201704</v>
      </c>
      <c r="L33" s="12">
        <v>370078.11</v>
      </c>
      <c r="M33" s="12">
        <v>8054825.6600000001</v>
      </c>
      <c r="N33" s="12">
        <f t="shared" si="1"/>
        <v>8424903.7699999996</v>
      </c>
      <c r="O33" s="12">
        <v>5195079.6099999994</v>
      </c>
      <c r="P33" s="12">
        <v>13619983.379999999</v>
      </c>
      <c r="R33" t="s">
        <v>1629</v>
      </c>
      <c r="W33">
        <f t="shared" si="24"/>
        <v>4</v>
      </c>
      <c r="X33">
        <f t="shared" si="17"/>
        <v>2017</v>
      </c>
      <c r="Y33" s="9">
        <f t="shared" si="3"/>
        <v>2.9426686258755927E-2</v>
      </c>
      <c r="Z33" s="9">
        <f t="shared" si="4"/>
        <v>8.7886622395763447E-2</v>
      </c>
      <c r="AA33" s="9">
        <f t="shared" si="4"/>
        <v>1.8202445119283255E-2</v>
      </c>
      <c r="AD33" s="9">
        <f t="shared" si="5"/>
        <v>2.9426686258755927E-2</v>
      </c>
      <c r="AE33" s="9">
        <f t="shared" si="6"/>
        <v>3.0242956709759551E-2</v>
      </c>
      <c r="AF33" s="9">
        <f t="shared" si="7"/>
        <v>1.5486586382695266E-2</v>
      </c>
      <c r="AG33" s="9">
        <f t="shared" si="8"/>
        <v>7.2068478949522769E-3</v>
      </c>
      <c r="AQ33" s="9">
        <f t="shared" si="9"/>
        <v>8.7886622395763447E-2</v>
      </c>
      <c r="AR33" s="9">
        <f t="shared" si="10"/>
        <v>1.2246235818511355</v>
      </c>
      <c r="AS33" s="9">
        <f t="shared" si="11"/>
        <v>1.0835252628592539E-2</v>
      </c>
      <c r="BL33" s="26">
        <v>201701</v>
      </c>
      <c r="BM33" s="372">
        <v>13199084.9</v>
      </c>
      <c r="BN33">
        <v>201701</v>
      </c>
      <c r="BO33" s="12">
        <v>289824.38</v>
      </c>
      <c r="BP33" s="12">
        <v>7953477.5300000003</v>
      </c>
      <c r="BQ33" s="12">
        <f t="shared" si="14"/>
        <v>8243301.9100000001</v>
      </c>
      <c r="BR33" s="12">
        <v>4955783.01</v>
      </c>
      <c r="BT33" s="395"/>
      <c r="BU33" s="396" t="s">
        <v>911</v>
      </c>
      <c r="BV33" s="396">
        <v>1723336</v>
      </c>
      <c r="BW33" s="396">
        <v>1389177</v>
      </c>
      <c r="BX33" t="e">
        <f>+BW33/#REF!</f>
        <v>#REF!</v>
      </c>
      <c r="BZ33">
        <f t="shared" si="15"/>
        <v>25</v>
      </c>
      <c r="CA33" s="26">
        <v>201701</v>
      </c>
      <c r="CB33" s="390" t="e">
        <f>+#REF!/BM33*100</f>
        <v>#REF!</v>
      </c>
      <c r="CC33" s="9" t="e">
        <f>+#REF!/BQ33*100</f>
        <v>#REF!</v>
      </c>
      <c r="CD33" s="9" t="e">
        <f>+#REF!/BR33*100</f>
        <v>#REF!</v>
      </c>
      <c r="CE33">
        <v>0</v>
      </c>
      <c r="CP33">
        <f t="shared" si="25"/>
        <v>3</v>
      </c>
      <c r="CQ33">
        <f t="shared" si="21"/>
        <v>2017</v>
      </c>
      <c r="CR33" s="12">
        <v>328228.61</v>
      </c>
      <c r="CS33" s="12">
        <v>1780.13</v>
      </c>
      <c r="CU33">
        <f t="shared" si="22"/>
        <v>2017</v>
      </c>
      <c r="CV33" s="32">
        <f t="shared" si="13"/>
        <v>0.54234455674049875</v>
      </c>
      <c r="CW33">
        <v>1</v>
      </c>
    </row>
    <row r="34" spans="1:101">
      <c r="A34" s="357">
        <v>42856</v>
      </c>
      <c r="B34">
        <f t="shared" si="23"/>
        <v>5</v>
      </c>
      <c r="C34">
        <f t="shared" si="16"/>
        <v>2017</v>
      </c>
      <c r="D34" t="s">
        <v>1596</v>
      </c>
      <c r="E34">
        <v>51</v>
      </c>
      <c r="F34" s="12">
        <v>4726.45</v>
      </c>
      <c r="G34" s="12">
        <v>2355.5500000000002</v>
      </c>
      <c r="H34" s="12">
        <v>163</v>
      </c>
      <c r="I34" s="12">
        <v>7245</v>
      </c>
      <c r="J34" s="12"/>
      <c r="K34" s="26">
        <v>201705</v>
      </c>
      <c r="L34" s="12">
        <v>397313.82</v>
      </c>
      <c r="M34" s="12">
        <v>8082272.1299999999</v>
      </c>
      <c r="N34" s="12">
        <f t="shared" si="1"/>
        <v>8479585.9499999993</v>
      </c>
      <c r="O34" s="12">
        <v>5319135.7699999996</v>
      </c>
      <c r="P34" s="12">
        <v>13798721.719999999</v>
      </c>
      <c r="R34" t="s">
        <v>1630</v>
      </c>
      <c r="W34">
        <f t="shared" si="24"/>
        <v>5</v>
      </c>
      <c r="X34">
        <f t="shared" si="17"/>
        <v>2017</v>
      </c>
      <c r="Y34" s="9">
        <f t="shared" si="3"/>
        <v>2.7779068623038135E-2</v>
      </c>
      <c r="Z34" s="9">
        <f t="shared" si="4"/>
        <v>8.8857479943588655E-2</v>
      </c>
      <c r="AA34" s="9">
        <f t="shared" si="4"/>
        <v>1.7070784147968168E-2</v>
      </c>
      <c r="AD34" s="9">
        <f t="shared" si="5"/>
        <v>2.7779068623038135E-2</v>
      </c>
      <c r="AE34" s="9">
        <f t="shared" si="6"/>
        <v>3.0140858469628464E-2</v>
      </c>
      <c r="AF34" s="9">
        <f t="shared" si="7"/>
        <v>1.4552597347043816E-2</v>
      </c>
      <c r="AG34" s="9">
        <f t="shared" si="8"/>
        <v>7.0387870766260704E-3</v>
      </c>
      <c r="AQ34" s="9">
        <f t="shared" si="9"/>
        <v>8.8857479943588655E-2</v>
      </c>
      <c r="AR34" s="9">
        <f t="shared" si="10"/>
        <v>1.1382179853626861</v>
      </c>
      <c r="AS34" s="9">
        <f t="shared" si="11"/>
        <v>1.0684442446559323E-2</v>
      </c>
      <c r="BL34" s="26">
        <v>201702</v>
      </c>
      <c r="BM34" s="372">
        <v>13291252</v>
      </c>
      <c r="BN34">
        <v>201702</v>
      </c>
      <c r="BO34" s="12">
        <v>302404.75</v>
      </c>
      <c r="BP34" s="12">
        <v>7983149.7999999998</v>
      </c>
      <c r="BQ34" s="12">
        <f t="shared" si="14"/>
        <v>8285554.5499999998</v>
      </c>
      <c r="BR34" s="12">
        <v>5005697.45</v>
      </c>
      <c r="BT34" s="393"/>
      <c r="BU34" s="394" t="s">
        <v>912</v>
      </c>
      <c r="BV34" s="394">
        <v>1965907</v>
      </c>
      <c r="BW34" s="394">
        <v>1672058</v>
      </c>
      <c r="BX34" t="e">
        <f>+BW34/#REF!</f>
        <v>#REF!</v>
      </c>
      <c r="BZ34">
        <f t="shared" si="15"/>
        <v>26</v>
      </c>
      <c r="CA34" s="26">
        <v>201702</v>
      </c>
      <c r="CB34" s="390" t="e">
        <f>+#REF!/BM34*100</f>
        <v>#REF!</v>
      </c>
      <c r="CC34" s="9" t="e">
        <f>+#REF!/BQ34*100</f>
        <v>#REF!</v>
      </c>
      <c r="CD34" s="9" t="e">
        <f>+#REF!/BR34*100</f>
        <v>#REF!</v>
      </c>
      <c r="CE34">
        <v>0</v>
      </c>
      <c r="CP34">
        <f t="shared" si="25"/>
        <v>4</v>
      </c>
      <c r="CQ34">
        <f t="shared" si="21"/>
        <v>2017</v>
      </c>
      <c r="CR34" s="12">
        <v>370078.11</v>
      </c>
      <c r="CS34" s="12">
        <v>2547.94</v>
      </c>
      <c r="CU34">
        <f t="shared" si="22"/>
        <v>2017</v>
      </c>
      <c r="CV34" s="32">
        <f t="shared" si="13"/>
        <v>0.68848708722599128</v>
      </c>
      <c r="CW34">
        <v>1</v>
      </c>
    </row>
    <row r="35" spans="1:101">
      <c r="A35" s="357">
        <v>42887</v>
      </c>
      <c r="B35">
        <f t="shared" si="23"/>
        <v>6</v>
      </c>
      <c r="C35">
        <f t="shared" si="16"/>
        <v>2017</v>
      </c>
      <c r="D35" t="s">
        <v>1596</v>
      </c>
      <c r="E35">
        <v>51</v>
      </c>
      <c r="F35" s="12">
        <v>5602.55</v>
      </c>
      <c r="G35" s="12">
        <v>2682.82</v>
      </c>
      <c r="H35" s="12">
        <v>156.18</v>
      </c>
      <c r="I35" s="12">
        <v>8441.5499999999993</v>
      </c>
      <c r="J35" s="12"/>
      <c r="K35" s="26">
        <v>201706</v>
      </c>
      <c r="L35" s="12">
        <v>360624.5</v>
      </c>
      <c r="M35" s="12">
        <v>8105235.8200000003</v>
      </c>
      <c r="N35" s="12">
        <f t="shared" si="1"/>
        <v>8465860.3200000003</v>
      </c>
      <c r="O35" s="12">
        <v>5441654.6800000006</v>
      </c>
      <c r="P35" s="12">
        <v>13907515</v>
      </c>
      <c r="R35" s="2" t="s">
        <v>1500</v>
      </c>
      <c r="W35">
        <f t="shared" si="24"/>
        <v>6</v>
      </c>
      <c r="X35">
        <f t="shared" si="17"/>
        <v>2017</v>
      </c>
      <c r="Y35" s="9">
        <f t="shared" si="3"/>
        <v>3.1689868466906149E-2</v>
      </c>
      <c r="Z35" s="9">
        <f t="shared" si="4"/>
        <v>0.10295673521128318</v>
      </c>
      <c r="AA35" s="9">
        <f t="shared" si="4"/>
        <v>1.9290433984791678E-2</v>
      </c>
      <c r="AD35" s="9">
        <f t="shared" si="5"/>
        <v>3.1689868466906149E-2</v>
      </c>
      <c r="AE35" s="9">
        <f t="shared" si="6"/>
        <v>8.53647441232529E-2</v>
      </c>
      <c r="AF35" s="9">
        <f t="shared" si="7"/>
        <v>1.6323326251147033E-2</v>
      </c>
      <c r="AG35" s="9">
        <f t="shared" si="8"/>
        <v>7.4663409991153739E-3</v>
      </c>
      <c r="AQ35" s="9">
        <f t="shared" si="9"/>
        <v>0.10295673521128318</v>
      </c>
      <c r="AR35" s="9">
        <f t="shared" si="10"/>
        <v>1.2155093237191597</v>
      </c>
      <c r="AS35" s="9">
        <f t="shared" si="11"/>
        <v>1.1094603305478399E-2</v>
      </c>
      <c r="BL35" s="26">
        <v>201703</v>
      </c>
      <c r="BM35" s="372">
        <v>13440320.800000001</v>
      </c>
      <c r="BN35">
        <v>201703</v>
      </c>
      <c r="BO35" s="12">
        <v>328228.61</v>
      </c>
      <c r="BP35" s="12">
        <v>8019930.7800000003</v>
      </c>
      <c r="BQ35" s="12">
        <f t="shared" si="14"/>
        <v>8348159.3900000006</v>
      </c>
      <c r="BR35" s="12">
        <v>5092161.3899999997</v>
      </c>
      <c r="BT35" s="395"/>
      <c r="BU35" s="396" t="s">
        <v>913</v>
      </c>
      <c r="BV35" s="396">
        <v>1984319</v>
      </c>
      <c r="BW35" s="396">
        <v>1726326</v>
      </c>
      <c r="BX35" t="e">
        <f>+BW35/#REF!</f>
        <v>#REF!</v>
      </c>
      <c r="BZ35">
        <f t="shared" si="15"/>
        <v>27</v>
      </c>
      <c r="CA35" s="26">
        <v>201703</v>
      </c>
      <c r="CB35" s="390" t="e">
        <f>+#REF!/BM35*100</f>
        <v>#REF!</v>
      </c>
      <c r="CC35" s="9" t="e">
        <f>+#REF!/BQ35*100</f>
        <v>#REF!</v>
      </c>
      <c r="CD35" s="9" t="e">
        <f>+#REF!/BR35*100</f>
        <v>#REF!</v>
      </c>
      <c r="CE35">
        <v>0</v>
      </c>
      <c r="CP35">
        <f t="shared" si="25"/>
        <v>5</v>
      </c>
      <c r="CQ35">
        <f t="shared" si="21"/>
        <v>2017</v>
      </c>
      <c r="CR35" s="12">
        <v>397313.82</v>
      </c>
      <c r="CS35" s="12">
        <v>2555.8200000000002</v>
      </c>
      <c r="CU35">
        <f t="shared" si="22"/>
        <v>2017</v>
      </c>
      <c r="CV35" s="32">
        <f t="shared" si="13"/>
        <v>0.64327488029487623</v>
      </c>
      <c r="CW35">
        <v>1</v>
      </c>
    </row>
    <row r="36" spans="1:101">
      <c r="A36" s="357">
        <v>42917</v>
      </c>
      <c r="B36">
        <f t="shared" si="23"/>
        <v>7</v>
      </c>
      <c r="C36">
        <f t="shared" si="16"/>
        <v>2017</v>
      </c>
      <c r="D36" t="s">
        <v>1596</v>
      </c>
      <c r="E36">
        <v>51</v>
      </c>
      <c r="F36" s="12">
        <v>5732.52</v>
      </c>
      <c r="G36" s="12">
        <v>2468.1</v>
      </c>
      <c r="H36" s="12">
        <v>151.24</v>
      </c>
      <c r="I36" s="12">
        <v>8351.86</v>
      </c>
      <c r="J36" s="12"/>
      <c r="K36" s="26">
        <v>201707</v>
      </c>
      <c r="L36" s="12">
        <v>262134.57</v>
      </c>
      <c r="M36" s="12">
        <v>8114231</v>
      </c>
      <c r="N36" s="12">
        <f t="shared" si="1"/>
        <v>8376365.5700000003</v>
      </c>
      <c r="O36" s="12">
        <v>5642068.9000000004</v>
      </c>
      <c r="P36" s="12">
        <v>14018434.470000001</v>
      </c>
      <c r="R36" t="s">
        <v>1631</v>
      </c>
      <c r="W36">
        <f t="shared" si="24"/>
        <v>7</v>
      </c>
      <c r="X36">
        <f t="shared" si="17"/>
        <v>2017</v>
      </c>
      <c r="Y36" s="9">
        <f t="shared" si="3"/>
        <v>2.9465046378103574E-2</v>
      </c>
      <c r="Z36" s="9">
        <f t="shared" si="4"/>
        <v>0.10160315482854169</v>
      </c>
      <c r="AA36" s="9">
        <f t="shared" si="4"/>
        <v>1.7606102915998435E-2</v>
      </c>
      <c r="AD36" s="9">
        <f t="shared" si="5"/>
        <v>2.9465046378103574E-2</v>
      </c>
      <c r="AE36" s="9">
        <f t="shared" si="6"/>
        <v>2.957643120153362E-2</v>
      </c>
      <c r="AF36" s="9">
        <f t="shared" si="7"/>
        <v>1.6897782077101967E-2</v>
      </c>
      <c r="AG36" s="9">
        <f t="shared" si="8"/>
        <v>7.7593318315499447E-3</v>
      </c>
      <c r="AQ36" s="9">
        <f t="shared" si="9"/>
        <v>0.10160315482854169</v>
      </c>
      <c r="AR36" s="9">
        <f t="shared" si="10"/>
        <v>1.1009082147153502</v>
      </c>
      <c r="AS36" s="9">
        <f t="shared" si="11"/>
        <v>1.2029807009269242E-2</v>
      </c>
      <c r="BL36" s="26">
        <v>201704</v>
      </c>
      <c r="BM36" s="372">
        <v>13619983.4</v>
      </c>
      <c r="BN36">
        <v>201704</v>
      </c>
      <c r="BO36" s="12">
        <v>370078.11</v>
      </c>
      <c r="BP36" s="12">
        <v>8054825.6600000001</v>
      </c>
      <c r="BQ36" s="12">
        <f t="shared" si="14"/>
        <v>8424903.7699999996</v>
      </c>
      <c r="BR36" s="12">
        <v>5195079.6099999994</v>
      </c>
      <c r="BT36" s="393"/>
      <c r="BU36" s="394" t="s">
        <v>914</v>
      </c>
      <c r="BV36" s="394">
        <v>2398958</v>
      </c>
      <c r="BW36" s="394">
        <v>2035104</v>
      </c>
      <c r="BX36" t="e">
        <f>+BW36/#REF!</f>
        <v>#REF!</v>
      </c>
      <c r="BZ36">
        <f t="shared" si="15"/>
        <v>28</v>
      </c>
      <c r="CA36" s="26">
        <v>201704</v>
      </c>
      <c r="CB36" s="390" t="e">
        <f>+#REF!/BM36*100</f>
        <v>#REF!</v>
      </c>
      <c r="CC36" s="9" t="e">
        <f>+#REF!/BQ36*100</f>
        <v>#REF!</v>
      </c>
      <c r="CD36" s="9" t="e">
        <f>+#REF!/BR36*100</f>
        <v>#REF!</v>
      </c>
      <c r="CE36">
        <v>0</v>
      </c>
      <c r="CP36">
        <f t="shared" si="25"/>
        <v>6</v>
      </c>
      <c r="CQ36">
        <f t="shared" si="21"/>
        <v>2017</v>
      </c>
      <c r="CR36" s="12">
        <v>360624.5</v>
      </c>
      <c r="CS36" s="12">
        <v>7226.86</v>
      </c>
      <c r="CU36">
        <f t="shared" si="22"/>
        <v>2017</v>
      </c>
      <c r="CV36" s="32">
        <f t="shared" si="13"/>
        <v>2.0039847542249625</v>
      </c>
      <c r="CW36">
        <v>1</v>
      </c>
    </row>
    <row r="37" spans="1:101">
      <c r="A37" s="357">
        <v>42948</v>
      </c>
      <c r="B37">
        <f t="shared" si="23"/>
        <v>8</v>
      </c>
      <c r="C37">
        <f t="shared" si="16"/>
        <v>2017</v>
      </c>
      <c r="D37" t="s">
        <v>1596</v>
      </c>
      <c r="E37">
        <v>51</v>
      </c>
      <c r="F37" s="12">
        <v>4816.6400000000003</v>
      </c>
      <c r="G37" s="12">
        <v>2157.1799999999998</v>
      </c>
      <c r="H37" s="12">
        <v>108.82</v>
      </c>
      <c r="I37" s="12">
        <v>7082.64</v>
      </c>
      <c r="J37" s="12"/>
      <c r="K37" s="26">
        <v>201708</v>
      </c>
      <c r="L37" s="12">
        <v>246582.86</v>
      </c>
      <c r="M37" s="12">
        <v>8110108.8599999994</v>
      </c>
      <c r="N37" s="12">
        <f t="shared" si="1"/>
        <v>8356691.7199999997</v>
      </c>
      <c r="O37" s="12">
        <v>5519380.2699999996</v>
      </c>
      <c r="P37" s="12">
        <v>13876071.989999998</v>
      </c>
      <c r="W37">
        <f t="shared" si="24"/>
        <v>8</v>
      </c>
      <c r="X37">
        <f t="shared" si="17"/>
        <v>2017</v>
      </c>
      <c r="Y37" s="9">
        <f t="shared" si="3"/>
        <v>2.5813803742900304E-2</v>
      </c>
      <c r="Z37" s="9">
        <f t="shared" si="4"/>
        <v>8.72677685605453E-2</v>
      </c>
      <c r="AA37" s="9">
        <f t="shared" si="4"/>
        <v>1.5546042147623651E-2</v>
      </c>
      <c r="AD37" s="9">
        <f t="shared" si="5"/>
        <v>2.5813803742900304E-2</v>
      </c>
      <c r="AE37" s="9">
        <f t="shared" si="6"/>
        <v>1.8890729165249143E-2</v>
      </c>
      <c r="AF37" s="9">
        <f t="shared" si="7"/>
        <v>1.2122021895047243E-2</v>
      </c>
      <c r="AG37" s="9">
        <f t="shared" si="8"/>
        <v>5.8983867840945083E-3</v>
      </c>
      <c r="AQ37" s="9">
        <f t="shared" si="9"/>
        <v>8.72677685605453E-2</v>
      </c>
      <c r="AR37" s="9">
        <f t="shared" si="10"/>
        <v>1.0155710833093226</v>
      </c>
      <c r="AS37" s="9">
        <f t="shared" si="11"/>
        <v>1.0304961285082827E-2</v>
      </c>
      <c r="BL37" s="26">
        <v>201705</v>
      </c>
      <c r="BM37" s="372">
        <v>13798721.699999999</v>
      </c>
      <c r="BN37">
        <v>201705</v>
      </c>
      <c r="BO37" s="12">
        <v>397313.82</v>
      </c>
      <c r="BP37" s="12">
        <v>8082272.1299999999</v>
      </c>
      <c r="BQ37" s="12">
        <f t="shared" si="14"/>
        <v>8479585.9499999993</v>
      </c>
      <c r="BR37" s="12">
        <v>5319135.7699999996</v>
      </c>
      <c r="BT37" s="395"/>
      <c r="BU37" s="396" t="s">
        <v>915</v>
      </c>
      <c r="BV37" s="396">
        <v>2816498</v>
      </c>
      <c r="BW37" s="396">
        <v>2398299</v>
      </c>
      <c r="BX37" t="e">
        <f>+BW37/#REF!</f>
        <v>#REF!</v>
      </c>
      <c r="BZ37">
        <f t="shared" si="15"/>
        <v>29</v>
      </c>
      <c r="CA37" s="26">
        <v>201705</v>
      </c>
      <c r="CB37" s="390" t="e">
        <f>+#REF!/BM37*100</f>
        <v>#REF!</v>
      </c>
      <c r="CC37" s="9" t="e">
        <f>+#REF!/BQ37*100</f>
        <v>#REF!</v>
      </c>
      <c r="CD37" s="9" t="e">
        <f>+#REF!/BR37*100</f>
        <v>#REF!</v>
      </c>
      <c r="CE37">
        <v>0</v>
      </c>
      <c r="CP37">
        <f t="shared" si="25"/>
        <v>7</v>
      </c>
      <c r="CQ37">
        <f t="shared" si="21"/>
        <v>2017</v>
      </c>
      <c r="CR37" s="12">
        <v>262134.57</v>
      </c>
      <c r="CS37" s="12">
        <v>2477.4299999999998</v>
      </c>
      <c r="CU37">
        <f t="shared" si="22"/>
        <v>2017</v>
      </c>
      <c r="CV37" s="32">
        <f t="shared" si="13"/>
        <v>0.94509854232503554</v>
      </c>
      <c r="CW37">
        <v>1</v>
      </c>
    </row>
    <row r="38" spans="1:101">
      <c r="A38" s="357">
        <v>42979</v>
      </c>
      <c r="B38">
        <f t="shared" si="23"/>
        <v>9</v>
      </c>
      <c r="C38">
        <f t="shared" si="16"/>
        <v>2017</v>
      </c>
      <c r="D38" t="s">
        <v>1596</v>
      </c>
      <c r="E38">
        <v>51</v>
      </c>
      <c r="F38" s="12">
        <v>5249.81</v>
      </c>
      <c r="G38" s="12">
        <v>2779.33</v>
      </c>
      <c r="H38" s="12">
        <v>166.95</v>
      </c>
      <c r="I38" s="12">
        <v>8196.09</v>
      </c>
      <c r="J38" s="12"/>
      <c r="K38" s="26">
        <v>201709</v>
      </c>
      <c r="L38" s="12">
        <v>348324.81</v>
      </c>
      <c r="M38" s="12">
        <v>8146933.8999999994</v>
      </c>
      <c r="N38" s="12">
        <f t="shared" si="1"/>
        <v>8495258.709999999</v>
      </c>
      <c r="O38" s="12">
        <v>5384165.04</v>
      </c>
      <c r="P38" s="12">
        <v>13879423.75</v>
      </c>
      <c r="W38">
        <f t="shared" si="24"/>
        <v>9</v>
      </c>
      <c r="X38">
        <f t="shared" si="17"/>
        <v>2017</v>
      </c>
      <c r="Y38" s="9">
        <f t="shared" si="3"/>
        <v>3.2716249085250053E-2</v>
      </c>
      <c r="Z38" s="9">
        <f t="shared" si="4"/>
        <v>9.7504626269777211E-2</v>
      </c>
      <c r="AA38" s="9">
        <f t="shared" si="4"/>
        <v>2.0024822716433022E-2</v>
      </c>
      <c r="AD38" s="9">
        <f t="shared" si="5"/>
        <v>3.2716249085250053E-2</v>
      </c>
      <c r="AE38" s="9">
        <f t="shared" si="6"/>
        <v>3.0266765118916548E-2</v>
      </c>
      <c r="AF38" s="9">
        <f t="shared" si="7"/>
        <v>1.6991360113622723E-2</v>
      </c>
      <c r="AG38" s="9">
        <f t="shared" si="8"/>
        <v>7.865446160144075E-3</v>
      </c>
      <c r="AQ38" s="9">
        <f t="shared" si="9"/>
        <v>9.7504626269777211E-2</v>
      </c>
      <c r="AR38" s="9">
        <f t="shared" si="10"/>
        <v>1.3964963822877168</v>
      </c>
      <c r="AS38" s="9">
        <f t="shared" si="11"/>
        <v>1.2035478020933771E-2</v>
      </c>
      <c r="BL38" s="26">
        <v>201706</v>
      </c>
      <c r="BM38" s="372">
        <v>13907515</v>
      </c>
      <c r="BN38">
        <v>201706</v>
      </c>
      <c r="BO38" s="12">
        <v>360624.5</v>
      </c>
      <c r="BP38" s="12">
        <v>8105235.8200000003</v>
      </c>
      <c r="BQ38" s="12">
        <f t="shared" si="14"/>
        <v>8465860.3200000003</v>
      </c>
      <c r="BR38" s="12">
        <v>5441654.6800000006</v>
      </c>
      <c r="BT38" s="393"/>
      <c r="BU38" s="394" t="s">
        <v>916</v>
      </c>
      <c r="BV38" s="394">
        <v>2377724</v>
      </c>
      <c r="BW38" s="394">
        <v>2058830</v>
      </c>
      <c r="BX38" t="e">
        <f>+BW38/#REF!</f>
        <v>#REF!</v>
      </c>
      <c r="BZ38">
        <f t="shared" si="15"/>
        <v>30</v>
      </c>
      <c r="CA38" s="26">
        <v>201706</v>
      </c>
      <c r="CB38" s="390" t="e">
        <f>+#REF!/BM38*100</f>
        <v>#REF!</v>
      </c>
      <c r="CC38" s="9" t="e">
        <f>+#REF!/BQ38*100</f>
        <v>#REF!</v>
      </c>
      <c r="CD38" s="9" t="e">
        <f>+#REF!/BR38*100</f>
        <v>#REF!</v>
      </c>
      <c r="CE38">
        <v>0</v>
      </c>
      <c r="CP38">
        <f t="shared" si="25"/>
        <v>8</v>
      </c>
      <c r="CQ38">
        <f t="shared" si="21"/>
        <v>2017</v>
      </c>
      <c r="CR38" s="12">
        <v>246582.86</v>
      </c>
      <c r="CS38" s="12">
        <v>1578.64</v>
      </c>
      <c r="CU38">
        <f t="shared" si="22"/>
        <v>2017</v>
      </c>
      <c r="CV38" s="32">
        <f t="shared" si="13"/>
        <v>0.64020670374250677</v>
      </c>
      <c r="CW38">
        <v>1</v>
      </c>
    </row>
    <row r="39" spans="1:101">
      <c r="A39" s="357">
        <v>43009</v>
      </c>
      <c r="B39">
        <f t="shared" si="23"/>
        <v>10</v>
      </c>
      <c r="C39">
        <f t="shared" si="16"/>
        <v>2017</v>
      </c>
      <c r="D39" t="s">
        <v>1596</v>
      </c>
      <c r="E39">
        <v>51</v>
      </c>
      <c r="F39" s="12">
        <v>4444.8599999999997</v>
      </c>
      <c r="G39" s="12">
        <v>2495.81</v>
      </c>
      <c r="H39" s="12">
        <v>153.9</v>
      </c>
      <c r="I39" s="12">
        <v>7094.57</v>
      </c>
      <c r="J39" s="12"/>
      <c r="K39" s="26">
        <v>201710</v>
      </c>
      <c r="L39" s="12">
        <v>392976.19</v>
      </c>
      <c r="M39" s="12">
        <v>8188634</v>
      </c>
      <c r="N39" s="12">
        <f t="shared" si="1"/>
        <v>8581610.1899999995</v>
      </c>
      <c r="O39" s="12">
        <v>5387328.7599999998</v>
      </c>
      <c r="P39" s="12">
        <v>13968938.949999999</v>
      </c>
      <c r="W39">
        <f t="shared" si="24"/>
        <v>10</v>
      </c>
      <c r="X39">
        <f t="shared" si="17"/>
        <v>2017</v>
      </c>
      <c r="Y39" s="9">
        <f t="shared" si="3"/>
        <v>2.9083236650719973E-2</v>
      </c>
      <c r="Z39" s="9">
        <f t="shared" si="4"/>
        <v>8.2505824277930268E-2</v>
      </c>
      <c r="AA39" s="9">
        <f t="shared" si="4"/>
        <v>1.7866854518681963E-2</v>
      </c>
      <c r="AD39" s="9">
        <f t="shared" si="5"/>
        <v>2.9083236650719973E-2</v>
      </c>
      <c r="AE39" s="9">
        <f t="shared" si="6"/>
        <v>5.5172746083448007E-2</v>
      </c>
      <c r="AF39" s="9">
        <f t="shared" si="7"/>
        <v>1.6186356280999986E-2</v>
      </c>
      <c r="AG39" s="9">
        <f t="shared" si="8"/>
        <v>8.1453245314560257E-3</v>
      </c>
      <c r="AQ39" s="9">
        <f t="shared" si="9"/>
        <v>8.2505824277930268E-2</v>
      </c>
      <c r="AR39" s="9">
        <f t="shared" si="10"/>
        <v>1.2265121165540305</v>
      </c>
      <c r="AS39" s="9">
        <f t="shared" si="11"/>
        <v>1.1163603091488334E-2</v>
      </c>
      <c r="BL39" s="26">
        <v>201707</v>
      </c>
      <c r="BM39" s="372">
        <v>14018434.5</v>
      </c>
      <c r="BN39">
        <v>201707</v>
      </c>
      <c r="BO39" s="12">
        <v>262134.57</v>
      </c>
      <c r="BP39" s="12">
        <v>8114231</v>
      </c>
      <c r="BQ39" s="12">
        <f t="shared" si="14"/>
        <v>8376365.5700000003</v>
      </c>
      <c r="BR39" s="12">
        <v>5642068.9000000004</v>
      </c>
      <c r="BT39" s="395"/>
      <c r="BU39" s="396" t="s">
        <v>917</v>
      </c>
      <c r="BV39" s="396">
        <v>2197804</v>
      </c>
      <c r="BW39" s="396">
        <v>1940386</v>
      </c>
      <c r="BX39" t="e">
        <f>+BW39/#REF!</f>
        <v>#REF!</v>
      </c>
      <c r="BZ39">
        <f t="shared" si="15"/>
        <v>31</v>
      </c>
      <c r="CA39" s="26">
        <v>201707</v>
      </c>
      <c r="CB39" s="390" t="e">
        <f>+#REF!/BM39*100</f>
        <v>#REF!</v>
      </c>
      <c r="CC39" s="9" t="e">
        <f>+#REF!/BQ39*100</f>
        <v>#REF!</v>
      </c>
      <c r="CD39" s="9" t="e">
        <f>+#REF!/BR39*100</f>
        <v>#REF!</v>
      </c>
      <c r="CE39">
        <v>0</v>
      </c>
      <c r="CP39">
        <f t="shared" si="25"/>
        <v>9</v>
      </c>
      <c r="CQ39">
        <f t="shared" si="21"/>
        <v>2017</v>
      </c>
      <c r="CR39" s="12">
        <v>348324.81</v>
      </c>
      <c r="CS39" s="12">
        <v>2571.2399999999998</v>
      </c>
      <c r="CU39">
        <f t="shared" si="22"/>
        <v>2017</v>
      </c>
      <c r="CV39" s="32">
        <f t="shared" si="13"/>
        <v>0.73817308620652078</v>
      </c>
      <c r="CW39">
        <v>1</v>
      </c>
    </row>
    <row r="40" spans="1:101">
      <c r="A40" s="357">
        <v>43040</v>
      </c>
      <c r="B40">
        <f t="shared" si="23"/>
        <v>11</v>
      </c>
      <c r="C40">
        <f t="shared" si="16"/>
        <v>2017</v>
      </c>
      <c r="D40" t="s">
        <v>1596</v>
      </c>
      <c r="E40">
        <v>51</v>
      </c>
      <c r="F40" s="12">
        <v>4050.1</v>
      </c>
      <c r="G40" s="12">
        <v>2174.86</v>
      </c>
      <c r="H40" s="12">
        <v>122.33</v>
      </c>
      <c r="I40" s="12">
        <v>6347.29</v>
      </c>
      <c r="J40" s="12"/>
      <c r="K40" s="26">
        <v>201711</v>
      </c>
      <c r="L40" s="12">
        <v>335290.43</v>
      </c>
      <c r="M40" s="12">
        <v>8221332.8000000007</v>
      </c>
      <c r="N40" s="12">
        <f t="shared" si="1"/>
        <v>8556623.2300000004</v>
      </c>
      <c r="O40" s="12">
        <v>5396464.29</v>
      </c>
      <c r="P40" s="12">
        <v>13953087.52</v>
      </c>
      <c r="W40">
        <f t="shared" si="24"/>
        <v>11</v>
      </c>
      <c r="X40">
        <f t="shared" si="17"/>
        <v>2017</v>
      </c>
      <c r="Y40" s="9">
        <f t="shared" si="3"/>
        <v>2.5417269658138262E-2</v>
      </c>
      <c r="Z40" s="9">
        <f t="shared" si="4"/>
        <v>7.5050992322975227E-2</v>
      </c>
      <c r="AA40" s="9">
        <f t="shared" si="4"/>
        <v>1.5586944444250144E-2</v>
      </c>
      <c r="AD40" s="9">
        <f t="shared" si="5"/>
        <v>2.5417269658138262E-2</v>
      </c>
      <c r="AE40" s="9">
        <f t="shared" si="6"/>
        <v>4.1680928377163098E-2</v>
      </c>
      <c r="AF40" s="9">
        <f t="shared" si="7"/>
        <v>1.464409459571355E-2</v>
      </c>
      <c r="AG40" s="9">
        <f t="shared" si="8"/>
        <v>7.6176078165358218E-3</v>
      </c>
      <c r="AQ40" s="9">
        <f t="shared" si="9"/>
        <v>7.5050992322975227E-2</v>
      </c>
      <c r="AR40" s="9">
        <f t="shared" si="10"/>
        <v>1.0060572456785404</v>
      </c>
      <c r="AS40" s="9">
        <f t="shared" si="11"/>
        <v>1.0204273954345023E-2</v>
      </c>
      <c r="BL40" s="26">
        <v>201708</v>
      </c>
      <c r="BM40" s="372">
        <v>13876072</v>
      </c>
      <c r="BN40">
        <v>201708</v>
      </c>
      <c r="BO40" s="12">
        <v>246582.86</v>
      </c>
      <c r="BP40" s="12">
        <v>8110108.8599999994</v>
      </c>
      <c r="BQ40" s="12">
        <f t="shared" si="14"/>
        <v>8356691.7199999997</v>
      </c>
      <c r="BR40" s="12">
        <v>5519380.2699999996</v>
      </c>
      <c r="BT40" s="393"/>
      <c r="BU40" s="394" t="s">
        <v>918</v>
      </c>
      <c r="BV40" s="394">
        <v>2748780</v>
      </c>
      <c r="BW40" s="394">
        <v>2360940</v>
      </c>
      <c r="BX40" t="e">
        <f>+BW40/#REF!</f>
        <v>#REF!</v>
      </c>
      <c r="BZ40">
        <f t="shared" si="15"/>
        <v>32</v>
      </c>
      <c r="CA40" s="26">
        <v>201708</v>
      </c>
      <c r="CB40" s="390" t="e">
        <f>+#REF!/BM40*100</f>
        <v>#REF!</v>
      </c>
      <c r="CC40" s="9" t="e">
        <f>+#REF!/BQ40*100</f>
        <v>#REF!</v>
      </c>
      <c r="CD40" s="9" t="e">
        <f>+#REF!/BR40*100</f>
        <v>#REF!</v>
      </c>
      <c r="CE40">
        <v>0</v>
      </c>
      <c r="CP40">
        <f t="shared" si="25"/>
        <v>10</v>
      </c>
      <c r="CQ40">
        <f t="shared" si="21"/>
        <v>2017</v>
      </c>
      <c r="CR40" s="12">
        <v>392976.19</v>
      </c>
      <c r="CS40" s="12">
        <v>4734.71</v>
      </c>
      <c r="CU40">
        <f t="shared" si="22"/>
        <v>2017</v>
      </c>
      <c r="CV40" s="32">
        <f t="shared" si="13"/>
        <v>1.2048338093969511</v>
      </c>
      <c r="CW40">
        <v>1</v>
      </c>
    </row>
    <row r="41" spans="1:101">
      <c r="A41" s="357">
        <v>43070</v>
      </c>
      <c r="B41">
        <f t="shared" si="23"/>
        <v>12</v>
      </c>
      <c r="C41">
        <f t="shared" si="16"/>
        <v>2017</v>
      </c>
      <c r="D41" t="s">
        <v>1596</v>
      </c>
      <c r="E41">
        <v>51</v>
      </c>
      <c r="F41" s="12">
        <v>3950.65</v>
      </c>
      <c r="G41" s="12">
        <v>2389.9499999999998</v>
      </c>
      <c r="H41" s="12">
        <v>110.35</v>
      </c>
      <c r="I41" s="12">
        <v>6450.95</v>
      </c>
      <c r="J41" s="12"/>
      <c r="K41" s="26">
        <v>201712</v>
      </c>
      <c r="L41" s="12">
        <v>312893.94</v>
      </c>
      <c r="M41" s="12">
        <v>8246699.2699999996</v>
      </c>
      <c r="N41" s="12">
        <f t="shared" si="1"/>
        <v>8559593.209999999</v>
      </c>
      <c r="O41" s="12">
        <v>5409801.6699999999</v>
      </c>
      <c r="P41" s="12">
        <v>13969394.879999999</v>
      </c>
      <c r="W41">
        <f t="shared" si="24"/>
        <v>12</v>
      </c>
      <c r="X41">
        <f t="shared" si="17"/>
        <v>2017</v>
      </c>
      <c r="Y41" s="9">
        <f t="shared" si="3"/>
        <v>2.7921303517179648E-2</v>
      </c>
      <c r="Z41" s="9">
        <f t="shared" si="4"/>
        <v>7.3027630974131452E-2</v>
      </c>
      <c r="AA41" s="9">
        <f t="shared" si="4"/>
        <v>1.7108471916859436E-2</v>
      </c>
      <c r="AD41" s="9">
        <f t="shared" si="5"/>
        <v>2.7921303517179648E-2</v>
      </c>
      <c r="AE41" s="9">
        <f t="shared" si="6"/>
        <v>3.6768686581076446E-2</v>
      </c>
      <c r="AF41" s="9">
        <f t="shared" si="7"/>
        <v>1.7340193202943111E-2</v>
      </c>
      <c r="AG41" s="9">
        <f t="shared" si="8"/>
        <v>7.0751025795535456E-3</v>
      </c>
      <c r="AQ41" s="9">
        <f t="shared" si="9"/>
        <v>7.3027630974131452E-2</v>
      </c>
      <c r="AR41" s="9">
        <f t="shared" si="10"/>
        <v>1.2724098626706217</v>
      </c>
      <c r="AS41" s="9">
        <f t="shared" si="11"/>
        <v>1.0078927717880645E-2</v>
      </c>
      <c r="BL41" s="26">
        <v>201709</v>
      </c>
      <c r="BM41" s="372">
        <v>13879423.800000001</v>
      </c>
      <c r="BN41">
        <v>201709</v>
      </c>
      <c r="BO41" s="12">
        <v>348324.81</v>
      </c>
      <c r="BP41" s="12">
        <v>8146933.8999999994</v>
      </c>
      <c r="BQ41" s="12">
        <f t="shared" si="14"/>
        <v>8495258.709999999</v>
      </c>
      <c r="BR41" s="12">
        <v>5384165.04</v>
      </c>
      <c r="BT41" s="395"/>
      <c r="BU41" s="396" t="s">
        <v>714</v>
      </c>
      <c r="BV41" s="396">
        <v>2444063</v>
      </c>
      <c r="BW41" s="396">
        <v>2105206</v>
      </c>
      <c r="BX41" t="e">
        <f>+BW41/#REF!</f>
        <v>#REF!</v>
      </c>
      <c r="BZ41">
        <f t="shared" si="15"/>
        <v>33</v>
      </c>
      <c r="CA41" s="26">
        <v>201709</v>
      </c>
      <c r="CB41" s="390" t="e">
        <f>+#REF!/BM41*100</f>
        <v>#REF!</v>
      </c>
      <c r="CC41" s="9" t="e">
        <f>+#REF!/BQ41*100</f>
        <v>#REF!</v>
      </c>
      <c r="CD41" s="9" t="e">
        <f>+#REF!/BR41*100</f>
        <v>#REF!</v>
      </c>
      <c r="CE41">
        <v>0</v>
      </c>
      <c r="CP41">
        <f t="shared" si="25"/>
        <v>11</v>
      </c>
      <c r="CQ41">
        <f t="shared" si="21"/>
        <v>2017</v>
      </c>
      <c r="CR41" s="12">
        <v>335290.43</v>
      </c>
      <c r="CS41" s="12">
        <v>3566.48</v>
      </c>
      <c r="CU41">
        <f t="shared" si="22"/>
        <v>2017</v>
      </c>
      <c r="CV41" s="32">
        <f t="shared" si="13"/>
        <v>1.0636987163636016</v>
      </c>
      <c r="CW41">
        <v>1</v>
      </c>
    </row>
    <row r="42" spans="1:101">
      <c r="A42" s="357">
        <v>43101</v>
      </c>
      <c r="B42">
        <v>1</v>
      </c>
      <c r="C42">
        <f t="shared" si="16"/>
        <v>2018</v>
      </c>
      <c r="D42" t="s">
        <v>1596</v>
      </c>
      <c r="E42">
        <v>51</v>
      </c>
      <c r="F42" s="12">
        <v>3745.41</v>
      </c>
      <c r="G42" s="12">
        <v>2360.4499999999998</v>
      </c>
      <c r="H42" s="12">
        <v>138.77000000000001</v>
      </c>
      <c r="I42" s="12">
        <v>6244.6299999999992</v>
      </c>
      <c r="J42" s="12"/>
      <c r="K42" s="26">
        <v>201801</v>
      </c>
      <c r="L42" s="12">
        <v>301614.95</v>
      </c>
      <c r="M42" s="12">
        <v>8264937.7700000005</v>
      </c>
      <c r="N42" s="12">
        <f t="shared" si="1"/>
        <v>8566552.7200000007</v>
      </c>
      <c r="O42" s="12">
        <v>5241068.92</v>
      </c>
      <c r="P42" s="12">
        <v>13807621.640000001</v>
      </c>
      <c r="W42">
        <v>1</v>
      </c>
      <c r="X42">
        <f t="shared" si="17"/>
        <v>2018</v>
      </c>
      <c r="Y42" s="9">
        <f t="shared" si="3"/>
        <v>2.7554257554373629E-2</v>
      </c>
      <c r="Z42" s="9">
        <f t="shared" si="4"/>
        <v>7.1462712228558142E-2</v>
      </c>
      <c r="AA42" s="9">
        <f t="shared" si="4"/>
        <v>1.7095268551985031E-2</v>
      </c>
      <c r="AC42">
        <f>1+AC30</f>
        <v>2018</v>
      </c>
      <c r="AD42" s="9">
        <f t="shared" si="5"/>
        <v>2.7554257554373629E-2</v>
      </c>
      <c r="AE42" s="9">
        <f t="shared" si="6"/>
        <v>2.2598471792280056E-2</v>
      </c>
      <c r="AF42" s="9">
        <f t="shared" si="7"/>
        <v>1.756797686526115E-2</v>
      </c>
      <c r="AG42" s="9">
        <f t="shared" si="8"/>
        <v>7.7537607216173173E-3</v>
      </c>
      <c r="AP42">
        <f>1+AP30</f>
        <v>2018</v>
      </c>
      <c r="AQ42" s="9">
        <f t="shared" si="9"/>
        <v>7.1462712228558142E-2</v>
      </c>
      <c r="AR42" s="9">
        <f t="shared" si="10"/>
        <v>0.9960017850709737</v>
      </c>
      <c r="AS42" s="9">
        <f t="shared" si="11"/>
        <v>1.1581606906249193E-2</v>
      </c>
      <c r="BL42" s="26">
        <v>201710</v>
      </c>
      <c r="BM42" s="372">
        <v>13968939</v>
      </c>
      <c r="BN42">
        <v>201710</v>
      </c>
      <c r="BO42" s="12">
        <v>392976.19</v>
      </c>
      <c r="BP42" s="12">
        <v>8188634</v>
      </c>
      <c r="BQ42" s="12">
        <f t="shared" si="14"/>
        <v>8581610.1899999995</v>
      </c>
      <c r="BR42" s="12">
        <v>5387328.7599999998</v>
      </c>
      <c r="BT42" s="393"/>
      <c r="BU42" s="394" t="s">
        <v>715</v>
      </c>
      <c r="BV42" s="394">
        <v>2038715</v>
      </c>
      <c r="BW42" s="394">
        <v>1755953</v>
      </c>
      <c r="BX42" t="e">
        <f>+BW42/#REF!</f>
        <v>#REF!</v>
      </c>
      <c r="BZ42">
        <f t="shared" si="15"/>
        <v>34</v>
      </c>
      <c r="CA42" s="26">
        <v>201710</v>
      </c>
      <c r="CB42" s="390" t="e">
        <f>+#REF!/BM42*100</f>
        <v>#REF!</v>
      </c>
      <c r="CC42" s="9" t="e">
        <f>+#REF!/BQ42*100</f>
        <v>#REF!</v>
      </c>
      <c r="CD42" s="9" t="e">
        <f>+#REF!/BR42*100</f>
        <v>#REF!</v>
      </c>
      <c r="CE42">
        <v>0</v>
      </c>
      <c r="CP42">
        <f t="shared" si="25"/>
        <v>12</v>
      </c>
      <c r="CQ42">
        <f t="shared" si="21"/>
        <v>2017</v>
      </c>
      <c r="CR42" s="12">
        <v>312893.94</v>
      </c>
      <c r="CS42" s="12">
        <v>3147.25</v>
      </c>
      <c r="CU42">
        <f t="shared" si="22"/>
        <v>2017</v>
      </c>
      <c r="CV42" s="32">
        <f t="shared" si="13"/>
        <v>1.0058520149031969</v>
      </c>
      <c r="CW42">
        <v>1</v>
      </c>
    </row>
    <row r="43" spans="1:101">
      <c r="A43" s="357">
        <v>43132</v>
      </c>
      <c r="B43">
        <f t="shared" ref="B43:B53" si="26">1+B42</f>
        <v>2</v>
      </c>
      <c r="C43">
        <f t="shared" si="16"/>
        <v>2018</v>
      </c>
      <c r="D43" t="s">
        <v>1596</v>
      </c>
      <c r="E43">
        <v>51</v>
      </c>
      <c r="F43" s="12">
        <v>3925</v>
      </c>
      <c r="G43" s="12">
        <v>2407.9</v>
      </c>
      <c r="H43" s="12">
        <v>151.19999999999999</v>
      </c>
      <c r="I43" s="12">
        <v>6484.1</v>
      </c>
      <c r="J43" s="12"/>
      <c r="K43" s="26">
        <v>201802</v>
      </c>
      <c r="L43" s="12">
        <v>316587.59999999998</v>
      </c>
      <c r="M43" s="12">
        <v>8297029.3999999994</v>
      </c>
      <c r="N43" s="12">
        <f t="shared" si="1"/>
        <v>8613617</v>
      </c>
      <c r="O43" s="12">
        <v>5281517.75</v>
      </c>
      <c r="P43" s="12">
        <v>13895134.75</v>
      </c>
      <c r="W43">
        <f t="shared" ref="W43:W53" si="27">1+W42</f>
        <v>2</v>
      </c>
      <c r="X43">
        <f t="shared" si="17"/>
        <v>2018</v>
      </c>
      <c r="Y43" s="9">
        <f t="shared" si="3"/>
        <v>2.7954574715824958E-2</v>
      </c>
      <c r="Z43" s="9">
        <f t="shared" si="4"/>
        <v>7.4315758950161626E-2</v>
      </c>
      <c r="AA43" s="9">
        <f t="shared" si="4"/>
        <v>1.7329087074884252E-2</v>
      </c>
      <c r="AD43" s="9">
        <f t="shared" si="5"/>
        <v>2.7954574715824958E-2</v>
      </c>
      <c r="AE43" s="9">
        <f t="shared" si="6"/>
        <v>2.0503001236298293E-2</v>
      </c>
      <c r="AF43" s="9">
        <f t="shared" si="7"/>
        <v>1.6436765182385054E-2</v>
      </c>
      <c r="AG43" s="9">
        <f t="shared" si="8"/>
        <v>7.7441335039623886E-3</v>
      </c>
      <c r="AQ43" s="9">
        <f t="shared" si="9"/>
        <v>7.4315758950161626E-2</v>
      </c>
      <c r="AR43" s="9">
        <f t="shared" si="10"/>
        <v>0.92101082117919608</v>
      </c>
      <c r="AS43" s="9">
        <f t="shared" si="11"/>
        <v>1.0751644259834213E-2</v>
      </c>
      <c r="BL43" s="26">
        <v>201711</v>
      </c>
      <c r="BM43" s="372">
        <v>13953087.5</v>
      </c>
      <c r="BN43">
        <v>201711</v>
      </c>
      <c r="BO43" s="12">
        <v>335290.43</v>
      </c>
      <c r="BP43" s="12">
        <v>8221332.8000000007</v>
      </c>
      <c r="BQ43" s="12">
        <f t="shared" si="14"/>
        <v>8556623.2300000004</v>
      </c>
      <c r="BR43" s="12">
        <v>5396464.29</v>
      </c>
      <c r="BT43" s="395"/>
      <c r="BU43" s="396" t="s">
        <v>716</v>
      </c>
      <c r="BV43" s="396">
        <v>2433723</v>
      </c>
      <c r="BW43" s="396">
        <v>2062229</v>
      </c>
      <c r="BX43" t="e">
        <f>+BW43/#REF!</f>
        <v>#REF!</v>
      </c>
      <c r="BZ43">
        <f t="shared" si="15"/>
        <v>35</v>
      </c>
      <c r="CA43" s="26">
        <v>201711</v>
      </c>
      <c r="CB43" s="390" t="e">
        <f>+#REF!/BM43*100</f>
        <v>#REF!</v>
      </c>
      <c r="CC43" s="9" t="e">
        <f>+#REF!/BQ43*100</f>
        <v>#REF!</v>
      </c>
      <c r="CD43" s="9" t="e">
        <f>+#REF!/BR43*100</f>
        <v>#REF!</v>
      </c>
      <c r="CE43">
        <v>0</v>
      </c>
      <c r="CP43">
        <v>1</v>
      </c>
      <c r="CQ43">
        <f>1+CQ31</f>
        <v>2018</v>
      </c>
      <c r="CR43" s="12">
        <v>301614.95</v>
      </c>
      <c r="CS43" s="12">
        <v>1935.91</v>
      </c>
      <c r="CU43">
        <f>1+CU31</f>
        <v>2018</v>
      </c>
      <c r="CV43" s="32">
        <f t="shared" si="13"/>
        <v>0.64184815772560344</v>
      </c>
      <c r="CW43">
        <v>1</v>
      </c>
    </row>
    <row r="44" spans="1:101">
      <c r="A44" s="357">
        <v>43160</v>
      </c>
      <c r="B44">
        <f t="shared" si="26"/>
        <v>3</v>
      </c>
      <c r="C44">
        <f t="shared" si="16"/>
        <v>2018</v>
      </c>
      <c r="D44" t="s">
        <v>1596</v>
      </c>
      <c r="E44">
        <v>51</v>
      </c>
      <c r="F44" s="12">
        <v>4342.95</v>
      </c>
      <c r="G44" s="12">
        <v>2668.55</v>
      </c>
      <c r="H44" s="12">
        <v>133.55000000000001</v>
      </c>
      <c r="I44" s="12">
        <v>7145.05</v>
      </c>
      <c r="J44" s="12"/>
      <c r="K44" s="26">
        <v>201803</v>
      </c>
      <c r="L44" s="12">
        <v>349970.55</v>
      </c>
      <c r="M44" s="12">
        <v>8340058.8000000007</v>
      </c>
      <c r="N44" s="12">
        <f t="shared" si="1"/>
        <v>8690029.3500000015</v>
      </c>
      <c r="O44" s="12">
        <v>5333519.5999999996</v>
      </c>
      <c r="P44" s="12">
        <v>14023548.950000001</v>
      </c>
      <c r="W44">
        <f t="shared" si="27"/>
        <v>3</v>
      </c>
      <c r="X44">
        <f t="shared" si="17"/>
        <v>2018</v>
      </c>
      <c r="Y44" s="9">
        <f t="shared" si="3"/>
        <v>3.0708181670295504E-2</v>
      </c>
      <c r="Z44" s="9">
        <f t="shared" si="4"/>
        <v>8.1427468645657558E-2</v>
      </c>
      <c r="AA44" s="9">
        <f t="shared" si="4"/>
        <v>1.9029063252922147E-2</v>
      </c>
      <c r="AD44" s="9">
        <f t="shared" si="5"/>
        <v>3.0708181670295504E-2</v>
      </c>
      <c r="AE44" s="9">
        <f t="shared" si="6"/>
        <v>2.4425118886393635E-2</v>
      </c>
      <c r="AF44" s="9">
        <f t="shared" si="7"/>
        <v>1.6940103890443127E-2</v>
      </c>
      <c r="AG44" s="9">
        <f t="shared" si="8"/>
        <v>8.2341494048003405E-3</v>
      </c>
      <c r="AQ44" s="9">
        <f t="shared" si="9"/>
        <v>8.1427468645657558E-2</v>
      </c>
      <c r="AR44" s="9">
        <f t="shared" si="10"/>
        <v>1.0475202903538594</v>
      </c>
      <c r="AS44" s="9">
        <f t="shared" si="11"/>
        <v>1.0957117322677505E-2</v>
      </c>
      <c r="BL44" s="26">
        <v>201712</v>
      </c>
      <c r="BM44" s="372">
        <v>13969394.9</v>
      </c>
      <c r="BN44">
        <v>201712</v>
      </c>
      <c r="BO44" s="12">
        <v>312893.94</v>
      </c>
      <c r="BP44" s="12">
        <v>8246699.2699999996</v>
      </c>
      <c r="BQ44" s="12">
        <f t="shared" si="14"/>
        <v>8559593.209999999</v>
      </c>
      <c r="BR44" s="12">
        <v>5409801.6699999999</v>
      </c>
      <c r="BT44" s="393">
        <v>2018</v>
      </c>
      <c r="BU44" s="394" t="s">
        <v>713</v>
      </c>
      <c r="BV44" s="394">
        <v>2176394</v>
      </c>
      <c r="BW44" s="394">
        <v>1766184</v>
      </c>
      <c r="BX44" t="e">
        <f>+BW44/#REF!</f>
        <v>#REF!</v>
      </c>
      <c r="BZ44">
        <f t="shared" si="15"/>
        <v>36</v>
      </c>
      <c r="CA44" s="26">
        <v>201712</v>
      </c>
      <c r="CB44" s="390" t="e">
        <f>+#REF!/BM44*100</f>
        <v>#REF!</v>
      </c>
      <c r="CC44" s="9" t="e">
        <f>+#REF!/BQ44*100</f>
        <v>#REF!</v>
      </c>
      <c r="CD44" s="9" t="e">
        <f>+#REF!/BR44*100</f>
        <v>#REF!</v>
      </c>
      <c r="CE44">
        <v>0</v>
      </c>
      <c r="CP44">
        <f t="shared" ref="CP44:CP54" si="28">1+CP43</f>
        <v>2</v>
      </c>
      <c r="CQ44">
        <f t="shared" si="21"/>
        <v>2018</v>
      </c>
      <c r="CR44" s="12">
        <v>316587.59999999998</v>
      </c>
      <c r="CS44" s="12">
        <v>1766.05</v>
      </c>
      <c r="CU44">
        <f t="shared" si="22"/>
        <v>2018</v>
      </c>
      <c r="CV44" s="32">
        <f t="shared" si="13"/>
        <v>0.55783928366114155</v>
      </c>
      <c r="CW44">
        <v>1</v>
      </c>
    </row>
    <row r="45" spans="1:101">
      <c r="A45" s="357">
        <v>43191</v>
      </c>
      <c r="B45">
        <f t="shared" si="26"/>
        <v>4</v>
      </c>
      <c r="C45">
        <f t="shared" si="16"/>
        <v>2018</v>
      </c>
      <c r="D45" t="s">
        <v>1596</v>
      </c>
      <c r="E45">
        <v>51</v>
      </c>
      <c r="F45" s="12">
        <v>4528.62</v>
      </c>
      <c r="G45" s="12">
        <v>2636</v>
      </c>
      <c r="H45" s="12">
        <v>173.86</v>
      </c>
      <c r="I45" s="12">
        <v>7338.48</v>
      </c>
      <c r="J45" s="12"/>
      <c r="K45" s="26">
        <v>201804</v>
      </c>
      <c r="L45" s="12">
        <v>391683.71</v>
      </c>
      <c r="M45" s="12">
        <v>8381731.4800000004</v>
      </c>
      <c r="N45" s="12">
        <f t="shared" si="1"/>
        <v>8773415.1900000013</v>
      </c>
      <c r="O45" s="12">
        <v>5389423.1499999994</v>
      </c>
      <c r="P45" s="12">
        <v>14162838.34</v>
      </c>
      <c r="W45">
        <f t="shared" si="27"/>
        <v>4</v>
      </c>
      <c r="X45">
        <f t="shared" si="17"/>
        <v>2018</v>
      </c>
      <c r="Y45" s="9">
        <f t="shared" si="3"/>
        <v>3.0045312377379917E-2</v>
      </c>
      <c r="Z45" s="9">
        <f t="shared" si="4"/>
        <v>8.4027916791057686E-2</v>
      </c>
      <c r="AA45" s="9">
        <f t="shared" si="4"/>
        <v>1.8612088457969366E-2</v>
      </c>
      <c r="AD45" s="9">
        <f t="shared" si="5"/>
        <v>3.0045312377379917E-2</v>
      </c>
      <c r="AE45" s="9">
        <f t="shared" si="6"/>
        <v>2.6697015350073718E-2</v>
      </c>
      <c r="AF45" s="9">
        <f t="shared" si="7"/>
        <v>1.5083977804998872E-2</v>
      </c>
      <c r="AG45" s="9">
        <f t="shared" si="8"/>
        <v>8.2798999507966951E-3</v>
      </c>
      <c r="AQ45" s="9">
        <f t="shared" si="9"/>
        <v>8.4027916791057686E-2</v>
      </c>
      <c r="AR45" s="9">
        <f t="shared" si="10"/>
        <v>1.0569936413324683</v>
      </c>
      <c r="AS45" s="9">
        <f t="shared" si="11"/>
        <v>1.0293494954093558E-2</v>
      </c>
      <c r="BL45" s="26">
        <v>201801</v>
      </c>
      <c r="BM45" s="372">
        <v>13807621.6</v>
      </c>
      <c r="BN45">
        <v>201801</v>
      </c>
      <c r="BO45" s="12">
        <v>301614.95</v>
      </c>
      <c r="BP45" s="12">
        <v>8264937.7700000005</v>
      </c>
      <c r="BQ45" s="12">
        <f t="shared" si="14"/>
        <v>8566552.7200000007</v>
      </c>
      <c r="BR45" s="12">
        <v>5241068.92</v>
      </c>
      <c r="BT45" s="395"/>
      <c r="BU45" s="396" t="s">
        <v>911</v>
      </c>
      <c r="BV45" s="396">
        <v>1870948</v>
      </c>
      <c r="BW45" s="396">
        <v>1517757</v>
      </c>
      <c r="BX45" t="e">
        <f>+BW45/#REF!</f>
        <v>#REF!</v>
      </c>
      <c r="BZ45">
        <f t="shared" si="15"/>
        <v>37</v>
      </c>
      <c r="CA45" s="26">
        <v>201801</v>
      </c>
      <c r="CB45" s="390" t="e">
        <f>+#REF!/BM45*100</f>
        <v>#REF!</v>
      </c>
      <c r="CC45" s="9" t="e">
        <f>+#REF!/BQ45*100</f>
        <v>#REF!</v>
      </c>
      <c r="CD45" s="9" t="e">
        <f>+#REF!/BR45*100</f>
        <v>#REF!</v>
      </c>
      <c r="CE45">
        <v>0</v>
      </c>
      <c r="CP45">
        <f t="shared" si="28"/>
        <v>3</v>
      </c>
      <c r="CQ45">
        <f t="shared" si="21"/>
        <v>2018</v>
      </c>
      <c r="CR45" s="12">
        <v>349970.55</v>
      </c>
      <c r="CS45" s="12">
        <v>2122.5500000000002</v>
      </c>
      <c r="CU45">
        <f t="shared" si="22"/>
        <v>2018</v>
      </c>
      <c r="CV45" s="32">
        <f t="shared" si="13"/>
        <v>0.60649388927154024</v>
      </c>
      <c r="CW45">
        <v>1</v>
      </c>
    </row>
    <row r="46" spans="1:101">
      <c r="A46" s="357">
        <v>43221</v>
      </c>
      <c r="B46">
        <f t="shared" si="26"/>
        <v>5</v>
      </c>
      <c r="C46">
        <f t="shared" si="16"/>
        <v>2018</v>
      </c>
      <c r="D46" t="s">
        <v>1596</v>
      </c>
      <c r="E46">
        <v>51</v>
      </c>
      <c r="F46" s="12">
        <v>5045.2299999999996</v>
      </c>
      <c r="G46" s="12">
        <v>2767.68</v>
      </c>
      <c r="H46" s="12">
        <v>162.09</v>
      </c>
      <c r="I46" s="12">
        <v>7975</v>
      </c>
      <c r="J46" s="12"/>
      <c r="K46" s="26">
        <v>201805</v>
      </c>
      <c r="L46" s="12">
        <v>425467.82</v>
      </c>
      <c r="M46" s="12">
        <v>8426046.040000001</v>
      </c>
      <c r="N46" s="12">
        <f t="shared" si="1"/>
        <v>8851513.8600000013</v>
      </c>
      <c r="O46" s="12">
        <v>5506177.96</v>
      </c>
      <c r="P46" s="12">
        <v>14357691.82</v>
      </c>
      <c r="W46">
        <f t="shared" si="27"/>
        <v>5</v>
      </c>
      <c r="X46">
        <f t="shared" si="17"/>
        <v>2018</v>
      </c>
      <c r="Y46" s="9">
        <f t="shared" si="3"/>
        <v>3.1267871731039683E-2</v>
      </c>
      <c r="Z46" s="9">
        <f t="shared" si="4"/>
        <v>9.1628531381502953E-2</v>
      </c>
      <c r="AA46" s="9">
        <f t="shared" si="4"/>
        <v>1.9276636068651876E-2</v>
      </c>
      <c r="AD46" s="9">
        <f t="shared" si="5"/>
        <v>3.1267871731039683E-2</v>
      </c>
      <c r="AE46" s="9">
        <f t="shared" si="6"/>
        <v>3.1489754680223705E-2</v>
      </c>
      <c r="AF46" s="9">
        <f t="shared" si="7"/>
        <v>1.4846838866046803E-2</v>
      </c>
      <c r="AG46" s="9">
        <f t="shared" si="8"/>
        <v>8.3750645564712473E-3</v>
      </c>
      <c r="AQ46" s="9">
        <f t="shared" si="9"/>
        <v>9.1628531381502953E-2</v>
      </c>
      <c r="AR46" s="9">
        <f t="shared" si="10"/>
        <v>1.1237559056300461</v>
      </c>
      <c r="AS46" s="9">
        <f t="shared" si="11"/>
        <v>1.0573214382631398E-2</v>
      </c>
      <c r="BL46" s="26">
        <v>201802</v>
      </c>
      <c r="BM46" s="372">
        <v>13895134.800000001</v>
      </c>
      <c r="BN46">
        <v>201802</v>
      </c>
      <c r="BO46" s="12">
        <v>316587.59999999998</v>
      </c>
      <c r="BP46" s="12">
        <v>8297029.3999999994</v>
      </c>
      <c r="BQ46" s="12">
        <f t="shared" si="14"/>
        <v>8613617</v>
      </c>
      <c r="BR46" s="12">
        <v>5281517.75</v>
      </c>
      <c r="BT46" s="393"/>
      <c r="BU46" s="394" t="s">
        <v>912</v>
      </c>
      <c r="BV46" s="394">
        <v>1975470</v>
      </c>
      <c r="BW46" s="394">
        <v>1734840</v>
      </c>
      <c r="BX46" t="e">
        <f>+BW46/#REF!</f>
        <v>#REF!</v>
      </c>
      <c r="BZ46">
        <f t="shared" si="15"/>
        <v>38</v>
      </c>
      <c r="CA46" s="26">
        <v>201802</v>
      </c>
      <c r="CB46" s="390" t="e">
        <f>+#REF!/BM46*100</f>
        <v>#REF!</v>
      </c>
      <c r="CC46" s="9" t="e">
        <f>+#REF!/BQ46*100</f>
        <v>#REF!</v>
      </c>
      <c r="CD46" s="9" t="e">
        <f>+#REF!/BR46*100</f>
        <v>#REF!</v>
      </c>
      <c r="CE46">
        <v>0</v>
      </c>
      <c r="CP46">
        <f t="shared" si="28"/>
        <v>4</v>
      </c>
      <c r="CQ46">
        <f t="shared" si="21"/>
        <v>2018</v>
      </c>
      <c r="CR46" s="12">
        <v>391683.71</v>
      </c>
      <c r="CS46" s="12">
        <v>2342.2399999999998</v>
      </c>
      <c r="CU46">
        <f t="shared" si="22"/>
        <v>2018</v>
      </c>
      <c r="CV46" s="32">
        <f t="shared" si="13"/>
        <v>0.59799270181545194</v>
      </c>
      <c r="CW46">
        <v>1</v>
      </c>
    </row>
    <row r="47" spans="1:101">
      <c r="A47" s="357">
        <v>43252</v>
      </c>
      <c r="B47">
        <f t="shared" si="26"/>
        <v>6</v>
      </c>
      <c r="C47">
        <f t="shared" si="16"/>
        <v>2018</v>
      </c>
      <c r="D47" t="s">
        <v>1596</v>
      </c>
      <c r="E47">
        <v>51</v>
      </c>
      <c r="F47" s="12">
        <v>6174.29</v>
      </c>
      <c r="G47" s="12">
        <v>3275.67</v>
      </c>
      <c r="H47" s="12">
        <v>200.62</v>
      </c>
      <c r="I47" s="12">
        <v>9650.58</v>
      </c>
      <c r="J47" s="12"/>
      <c r="K47" s="26">
        <v>201806</v>
      </c>
      <c r="L47" s="12">
        <v>391894.05</v>
      </c>
      <c r="M47" s="12">
        <v>8465132.9000000004</v>
      </c>
      <c r="N47" s="12">
        <f t="shared" si="1"/>
        <v>8857026.9500000011</v>
      </c>
      <c r="O47" s="12">
        <v>5600634.7599999998</v>
      </c>
      <c r="P47" s="12">
        <v>14457661.710000001</v>
      </c>
      <c r="W47">
        <f t="shared" si="27"/>
        <v>6</v>
      </c>
      <c r="X47">
        <f t="shared" si="17"/>
        <v>2018</v>
      </c>
      <c r="Y47" s="9">
        <f t="shared" si="3"/>
        <v>3.6983854949205044E-2</v>
      </c>
      <c r="Z47" s="9">
        <f t="shared" si="4"/>
        <v>0.11024268256336002</v>
      </c>
      <c r="AA47" s="9">
        <f t="shared" si="4"/>
        <v>2.265698330549747E-2</v>
      </c>
      <c r="AD47" s="9">
        <f t="shared" si="5"/>
        <v>3.6983854949205044E-2</v>
      </c>
      <c r="AE47" s="9">
        <f t="shared" si="6"/>
        <v>9.3179122594856709E-2</v>
      </c>
      <c r="AF47" s="9">
        <f t="shared" si="7"/>
        <v>1.7158353571454354E-2</v>
      </c>
      <c r="AG47" s="9">
        <f t="shared" si="8"/>
        <v>9.3044765997917622E-3</v>
      </c>
      <c r="AQ47" s="9">
        <f t="shared" si="9"/>
        <v>0.11024268256336002</v>
      </c>
      <c r="AR47" s="9">
        <f t="shared" si="10"/>
        <v>1.2942079443866468</v>
      </c>
      <c r="AS47" s="9">
        <f t="shared" si="11"/>
        <v>1.1408528271891811E-2</v>
      </c>
      <c r="BL47" s="26">
        <v>201803</v>
      </c>
      <c r="BM47" s="372">
        <v>14023549</v>
      </c>
      <c r="BN47">
        <v>201803</v>
      </c>
      <c r="BO47" s="12">
        <v>349970.55</v>
      </c>
      <c r="BP47" s="12">
        <v>8340058.8000000007</v>
      </c>
      <c r="BQ47" s="12">
        <f t="shared" si="14"/>
        <v>8690029.3500000015</v>
      </c>
      <c r="BR47" s="12">
        <v>5333519.5999999996</v>
      </c>
      <c r="BT47" s="395"/>
      <c r="BU47" s="396" t="s">
        <v>913</v>
      </c>
      <c r="BV47" s="396">
        <v>2104722</v>
      </c>
      <c r="BW47" s="396">
        <v>1832913</v>
      </c>
      <c r="BX47" t="e">
        <f>+BW47/#REF!</f>
        <v>#REF!</v>
      </c>
      <c r="BZ47">
        <f t="shared" si="15"/>
        <v>39</v>
      </c>
      <c r="CA47" s="26">
        <v>201803</v>
      </c>
      <c r="CB47" s="390" t="e">
        <f>+#REF!/BM47*100</f>
        <v>#REF!</v>
      </c>
      <c r="CC47" s="9" t="e">
        <f>+#REF!/BQ47*100</f>
        <v>#REF!</v>
      </c>
      <c r="CD47" s="9" t="e">
        <f>+#REF!/BR47*100</f>
        <v>#REF!</v>
      </c>
      <c r="CE47">
        <v>0</v>
      </c>
      <c r="CP47">
        <f t="shared" si="28"/>
        <v>5</v>
      </c>
      <c r="CQ47">
        <f t="shared" si="21"/>
        <v>2018</v>
      </c>
      <c r="CR47" s="12">
        <v>425467.82</v>
      </c>
      <c r="CS47" s="12">
        <v>2787.32</v>
      </c>
      <c r="CU47">
        <f t="shared" si="22"/>
        <v>2018</v>
      </c>
      <c r="CV47" s="32">
        <f t="shared" si="13"/>
        <v>0.65511887597045526</v>
      </c>
      <c r="CW47">
        <v>1</v>
      </c>
    </row>
    <row r="48" spans="1:101">
      <c r="A48" s="357">
        <v>43282</v>
      </c>
      <c r="B48">
        <f t="shared" si="26"/>
        <v>7</v>
      </c>
      <c r="C48">
        <f t="shared" si="16"/>
        <v>2018</v>
      </c>
      <c r="D48" t="s">
        <v>1596</v>
      </c>
      <c r="E48">
        <v>51</v>
      </c>
      <c r="F48" s="12">
        <v>6021.09</v>
      </c>
      <c r="G48" s="12">
        <v>2825.86</v>
      </c>
      <c r="H48" s="12">
        <v>181</v>
      </c>
      <c r="I48" s="12">
        <v>9027.9500000000007</v>
      </c>
      <c r="J48" s="12"/>
      <c r="K48" s="26">
        <v>201807</v>
      </c>
      <c r="L48" s="12">
        <v>284587.05</v>
      </c>
      <c r="M48" s="12">
        <v>8483105.0500000007</v>
      </c>
      <c r="N48" s="12">
        <f t="shared" si="1"/>
        <v>8767692.1000000015</v>
      </c>
      <c r="O48" s="12">
        <v>5779279.1400000006</v>
      </c>
      <c r="P48" s="12">
        <v>14546971.240000002</v>
      </c>
      <c r="W48">
        <f t="shared" si="27"/>
        <v>7</v>
      </c>
      <c r="X48">
        <f t="shared" si="17"/>
        <v>2018</v>
      </c>
      <c r="Y48" s="9">
        <f t="shared" si="3"/>
        <v>3.2230374513265582E-2</v>
      </c>
      <c r="Z48" s="9">
        <f t="shared" si="4"/>
        <v>0.10418410071813904</v>
      </c>
      <c r="AA48" s="9">
        <f t="shared" si="4"/>
        <v>1.9425761922383506E-2</v>
      </c>
      <c r="AD48" s="9">
        <f t="shared" si="5"/>
        <v>3.2230374513265582E-2</v>
      </c>
      <c r="AE48" s="9">
        <f t="shared" si="6"/>
        <v>2.9943569756515513E-2</v>
      </c>
      <c r="AF48" s="9">
        <f t="shared" si="7"/>
        <v>1.6404773155754403E-2</v>
      </c>
      <c r="AG48" s="9">
        <f t="shared" si="8"/>
        <v>9.1659240634145885E-3</v>
      </c>
      <c r="AQ48" s="9">
        <f t="shared" si="9"/>
        <v>0.10418410071813904</v>
      </c>
      <c r="AR48" s="9">
        <f t="shared" si="10"/>
        <v>1.061366971798493</v>
      </c>
      <c r="AS48" s="9">
        <f t="shared" si="11"/>
        <v>1.1696268403467356E-2</v>
      </c>
      <c r="BL48" s="26">
        <v>201804</v>
      </c>
      <c r="BM48" s="372">
        <v>14162838.300000001</v>
      </c>
      <c r="BN48">
        <v>201804</v>
      </c>
      <c r="BO48" s="12">
        <v>391683.71</v>
      </c>
      <c r="BP48" s="12">
        <v>8381731.4800000004</v>
      </c>
      <c r="BQ48" s="12">
        <f t="shared" si="14"/>
        <v>8773415.1900000013</v>
      </c>
      <c r="BR48" s="12">
        <v>5389423.1499999994</v>
      </c>
      <c r="BT48" s="393"/>
      <c r="BU48" s="394" t="s">
        <v>914</v>
      </c>
      <c r="BV48" s="394">
        <v>2428519</v>
      </c>
      <c r="BW48" s="394">
        <v>2088482</v>
      </c>
      <c r="BX48" t="e">
        <f>+BW48/#REF!</f>
        <v>#REF!</v>
      </c>
      <c r="BZ48">
        <f t="shared" si="15"/>
        <v>40</v>
      </c>
      <c r="CA48" s="26">
        <v>201804</v>
      </c>
      <c r="CB48" s="390" t="e">
        <f>+#REF!/BM48*100</f>
        <v>#REF!</v>
      </c>
      <c r="CC48" s="9" t="e">
        <f>+#REF!/BQ48*100</f>
        <v>#REF!</v>
      </c>
      <c r="CD48" s="9" t="e">
        <f>+#REF!/BR48*100</f>
        <v>#REF!</v>
      </c>
      <c r="CE48">
        <v>0</v>
      </c>
      <c r="CP48">
        <f t="shared" si="28"/>
        <v>6</v>
      </c>
      <c r="CQ48">
        <f t="shared" si="21"/>
        <v>2018</v>
      </c>
      <c r="CR48" s="12">
        <v>391894.05</v>
      </c>
      <c r="CS48" s="12">
        <v>8252.9</v>
      </c>
      <c r="CU48">
        <f t="shared" si="22"/>
        <v>2018</v>
      </c>
      <c r="CV48" s="32">
        <f t="shared" si="13"/>
        <v>2.105900816815157</v>
      </c>
      <c r="CW48">
        <v>1</v>
      </c>
    </row>
    <row r="49" spans="1:101">
      <c r="A49" s="357">
        <v>43313</v>
      </c>
      <c r="B49">
        <f t="shared" si="26"/>
        <v>8</v>
      </c>
      <c r="C49">
        <f t="shared" si="16"/>
        <v>2018</v>
      </c>
      <c r="D49" t="s">
        <v>1596</v>
      </c>
      <c r="E49">
        <v>51</v>
      </c>
      <c r="F49" s="12">
        <v>5327.64</v>
      </c>
      <c r="G49" s="12">
        <v>2655.27</v>
      </c>
      <c r="H49" s="12">
        <v>123.09</v>
      </c>
      <c r="I49" s="12">
        <v>8106</v>
      </c>
      <c r="J49" s="12"/>
      <c r="K49" s="26">
        <v>201808</v>
      </c>
      <c r="L49" s="12">
        <v>266979.09000000003</v>
      </c>
      <c r="M49" s="12">
        <v>8494904.5899999999</v>
      </c>
      <c r="N49" s="12">
        <f t="shared" si="1"/>
        <v>8761883.6799999997</v>
      </c>
      <c r="O49" s="12">
        <v>5630450.6299999999</v>
      </c>
      <c r="P49" s="12">
        <v>14392334.309999999</v>
      </c>
      <c r="W49">
        <f t="shared" si="27"/>
        <v>8</v>
      </c>
      <c r="X49">
        <f t="shared" si="17"/>
        <v>2018</v>
      </c>
      <c r="Y49" s="9">
        <f t="shared" si="3"/>
        <v>3.0304784872469341E-2</v>
      </c>
      <c r="Z49" s="9">
        <f t="shared" si="4"/>
        <v>9.4621911283857579E-2</v>
      </c>
      <c r="AA49" s="9">
        <f t="shared" si="4"/>
        <v>1.8449196237437872E-2</v>
      </c>
      <c r="AD49" s="9">
        <f t="shared" si="5"/>
        <v>3.0304784872469341E-2</v>
      </c>
      <c r="AE49" s="9">
        <f t="shared" si="6"/>
        <v>1.9229426702455379E-2</v>
      </c>
      <c r="AF49" s="9">
        <f t="shared" si="7"/>
        <v>1.2011344117729717E-2</v>
      </c>
      <c r="AG49" s="9">
        <f t="shared" si="8"/>
        <v>7.2167130162129707E-3</v>
      </c>
      <c r="AQ49" s="9">
        <f t="shared" si="9"/>
        <v>9.4621911283857579E-2</v>
      </c>
      <c r="AR49" s="9">
        <f t="shared" si="10"/>
        <v>1.0522159573575729</v>
      </c>
      <c r="AS49" s="9">
        <f t="shared" si="11"/>
        <v>1.0880656634049912E-2</v>
      </c>
      <c r="BL49" s="26">
        <v>201805</v>
      </c>
      <c r="BM49" s="372">
        <v>14357691.800000001</v>
      </c>
      <c r="BN49">
        <v>201805</v>
      </c>
      <c r="BO49" s="12">
        <v>425467.82</v>
      </c>
      <c r="BP49" s="12">
        <v>8426046.040000001</v>
      </c>
      <c r="BQ49" s="12">
        <f t="shared" si="14"/>
        <v>8851513.8600000013</v>
      </c>
      <c r="BR49" s="12">
        <v>5506177.96</v>
      </c>
      <c r="BT49" s="395"/>
      <c r="BU49" s="396" t="s">
        <v>915</v>
      </c>
      <c r="BV49" s="396">
        <v>2933420</v>
      </c>
      <c r="BW49" s="396">
        <v>2502759</v>
      </c>
      <c r="BX49" t="e">
        <f>+BW49/#REF!</f>
        <v>#REF!</v>
      </c>
      <c r="BZ49">
        <f t="shared" si="15"/>
        <v>41</v>
      </c>
      <c r="CA49" s="26">
        <v>201805</v>
      </c>
      <c r="CB49" s="390" t="e">
        <f>+#REF!/BM49*100</f>
        <v>#REF!</v>
      </c>
      <c r="CC49" s="9" t="e">
        <f>+#REF!/BQ49*100</f>
        <v>#REF!</v>
      </c>
      <c r="CD49" s="9" t="e">
        <f>+#REF!/BR49*100</f>
        <v>#REF!</v>
      </c>
      <c r="CE49">
        <v>0</v>
      </c>
      <c r="CP49">
        <f t="shared" si="28"/>
        <v>7</v>
      </c>
      <c r="CQ49">
        <f t="shared" si="21"/>
        <v>2018</v>
      </c>
      <c r="CR49" s="12">
        <v>284587.05</v>
      </c>
      <c r="CS49" s="12">
        <v>2625.36</v>
      </c>
      <c r="CU49">
        <f t="shared" si="22"/>
        <v>2018</v>
      </c>
      <c r="CV49" s="32">
        <f t="shared" si="13"/>
        <v>0.92251562395407671</v>
      </c>
      <c r="CW49">
        <v>1</v>
      </c>
    </row>
    <row r="50" spans="1:101">
      <c r="A50" s="357">
        <v>43344</v>
      </c>
      <c r="B50">
        <f t="shared" si="26"/>
        <v>9</v>
      </c>
      <c r="C50">
        <f t="shared" si="16"/>
        <v>2018</v>
      </c>
      <c r="D50" t="s">
        <v>1596</v>
      </c>
      <c r="E50">
        <v>51</v>
      </c>
      <c r="F50" s="12">
        <v>5952.85</v>
      </c>
      <c r="G50" s="12">
        <v>3469.75</v>
      </c>
      <c r="H50" s="12">
        <v>176.6</v>
      </c>
      <c r="I50" s="12">
        <v>9599.2000000000007</v>
      </c>
      <c r="J50" s="12"/>
      <c r="K50" s="26">
        <v>201809</v>
      </c>
      <c r="L50" s="12">
        <v>376571.25</v>
      </c>
      <c r="M50" s="12">
        <v>8577991.0999999996</v>
      </c>
      <c r="N50" s="12">
        <f t="shared" si="1"/>
        <v>8954562.3499999996</v>
      </c>
      <c r="O50" s="12">
        <v>5440974.5999999996</v>
      </c>
      <c r="P50" s="12">
        <v>14395536.949999999</v>
      </c>
      <c r="W50">
        <f t="shared" si="27"/>
        <v>9</v>
      </c>
      <c r="X50">
        <f t="shared" si="17"/>
        <v>2018</v>
      </c>
      <c r="Y50" s="9">
        <f t="shared" si="3"/>
        <v>3.8748404046792972E-2</v>
      </c>
      <c r="Z50" s="9">
        <f t="shared" si="4"/>
        <v>0.10940778881783422</v>
      </c>
      <c r="AA50" s="9">
        <f t="shared" si="4"/>
        <v>2.4102956437481133E-2</v>
      </c>
      <c r="AD50" s="9">
        <f t="shared" si="5"/>
        <v>3.8748404046792972E-2</v>
      </c>
      <c r="AE50" s="9">
        <f t="shared" si="6"/>
        <v>3.4228920188377497E-2</v>
      </c>
      <c r="AF50" s="9">
        <f t="shared" si="7"/>
        <v>1.7921032176407819E-2</v>
      </c>
      <c r="AG50" s="9">
        <f t="shared" si="8"/>
        <v>9.7715551670707838E-3</v>
      </c>
      <c r="AQ50" s="9">
        <f t="shared" si="9"/>
        <v>0.10940778881783422</v>
      </c>
      <c r="AR50" s="9">
        <f t="shared" si="10"/>
        <v>1.4766168913929503</v>
      </c>
      <c r="AS50" s="9">
        <f t="shared" si="11"/>
        <v>1.3356982037740075E-2</v>
      </c>
      <c r="BL50" s="26">
        <v>201806</v>
      </c>
      <c r="BM50" s="372">
        <v>14457661.699999999</v>
      </c>
      <c r="BN50">
        <v>201806</v>
      </c>
      <c r="BO50" s="12">
        <v>391894.05</v>
      </c>
      <c r="BP50" s="12">
        <v>8465132.9000000004</v>
      </c>
      <c r="BQ50" s="12">
        <f t="shared" si="14"/>
        <v>8857026.9500000011</v>
      </c>
      <c r="BR50" s="12">
        <v>5600634.7599999998</v>
      </c>
      <c r="BT50" s="393"/>
      <c r="BU50" s="394" t="s">
        <v>916</v>
      </c>
      <c r="BV50" s="394">
        <v>2482417</v>
      </c>
      <c r="BW50" s="394">
        <v>2140703</v>
      </c>
      <c r="BX50" t="e">
        <f>+BW50/#REF!</f>
        <v>#REF!</v>
      </c>
      <c r="BZ50">
        <f t="shared" si="15"/>
        <v>42</v>
      </c>
      <c r="CA50" s="26">
        <v>201806</v>
      </c>
      <c r="CB50" s="390" t="e">
        <f>+#REF!/BM50*100</f>
        <v>#REF!</v>
      </c>
      <c r="CC50" s="9" t="e">
        <f>+#REF!/BQ50*100</f>
        <v>#REF!</v>
      </c>
      <c r="CD50" s="9" t="e">
        <f>+#REF!/BR50*100</f>
        <v>#REF!</v>
      </c>
      <c r="CE50">
        <v>0</v>
      </c>
      <c r="CP50">
        <f t="shared" si="28"/>
        <v>8</v>
      </c>
      <c r="CQ50">
        <f t="shared" si="21"/>
        <v>2018</v>
      </c>
      <c r="CR50" s="12">
        <v>266979.09000000003</v>
      </c>
      <c r="CS50" s="12">
        <v>1684.86</v>
      </c>
      <c r="CU50">
        <f t="shared" si="22"/>
        <v>2018</v>
      </c>
      <c r="CV50" s="32">
        <f t="shared" si="13"/>
        <v>0.63108313089238555</v>
      </c>
      <c r="CW50">
        <v>1</v>
      </c>
    </row>
    <row r="51" spans="1:101">
      <c r="A51" s="357">
        <v>43374</v>
      </c>
      <c r="B51">
        <f t="shared" si="26"/>
        <v>10</v>
      </c>
      <c r="C51">
        <f t="shared" si="16"/>
        <v>2018</v>
      </c>
      <c r="D51" t="s">
        <v>1596</v>
      </c>
      <c r="E51">
        <v>51</v>
      </c>
      <c r="F51" s="12">
        <v>4496.18</v>
      </c>
      <c r="G51" s="12">
        <v>2761.59</v>
      </c>
      <c r="H51" s="12">
        <v>167.09</v>
      </c>
      <c r="I51" s="12">
        <v>7424.8600000000006</v>
      </c>
      <c r="J51" s="12"/>
      <c r="K51" s="26">
        <v>201810</v>
      </c>
      <c r="L51" s="12">
        <v>423333.64</v>
      </c>
      <c r="M51" s="12">
        <v>8635275.870000001</v>
      </c>
      <c r="N51" s="12">
        <f t="shared" si="1"/>
        <v>9058609.5100000016</v>
      </c>
      <c r="O51" s="12">
        <v>5433674.3199999994</v>
      </c>
      <c r="P51" s="12">
        <v>14492283.830000002</v>
      </c>
      <c r="W51">
        <f t="shared" si="27"/>
        <v>10</v>
      </c>
      <c r="X51">
        <f t="shared" si="17"/>
        <v>2018</v>
      </c>
      <c r="Y51" s="9">
        <f t="shared" si="3"/>
        <v>3.0485804658556253E-2</v>
      </c>
      <c r="Z51" s="9">
        <f t="shared" si="4"/>
        <v>8.2746586107501574E-2</v>
      </c>
      <c r="AA51" s="9">
        <f t="shared" si="4"/>
        <v>1.9055588700818315E-2</v>
      </c>
      <c r="AD51" s="9">
        <f t="shared" si="5"/>
        <v>3.0485804658556253E-2</v>
      </c>
      <c r="AE51" s="9">
        <f t="shared" si="6"/>
        <v>5.2881846763698274E-2</v>
      </c>
      <c r="AF51" s="9">
        <f t="shared" si="7"/>
        <v>1.6803130748926608E-2</v>
      </c>
      <c r="AG51" s="9">
        <f t="shared" si="8"/>
        <v>9.3703122875863961E-3</v>
      </c>
      <c r="AQ51" s="9">
        <f t="shared" si="9"/>
        <v>8.2746586107501574E-2</v>
      </c>
      <c r="AR51" s="9">
        <f t="shared" si="10"/>
        <v>1.1899958700505997</v>
      </c>
      <c r="AS51" s="9">
        <f t="shared" si="11"/>
        <v>1.1505658292748029E-2</v>
      </c>
      <c r="BL51" s="26">
        <v>201807</v>
      </c>
      <c r="BM51" s="372">
        <v>14546971.199999999</v>
      </c>
      <c r="BN51">
        <v>201807</v>
      </c>
      <c r="BO51" s="12">
        <v>284587.05</v>
      </c>
      <c r="BP51" s="12">
        <v>8483105.0500000007</v>
      </c>
      <c r="BQ51" s="12">
        <f t="shared" si="14"/>
        <v>8767692.1000000015</v>
      </c>
      <c r="BR51" s="12">
        <v>5779279.1400000006</v>
      </c>
      <c r="BT51" s="395"/>
      <c r="BU51" s="396" t="s">
        <v>917</v>
      </c>
      <c r="BV51" s="396">
        <v>2313068</v>
      </c>
      <c r="BW51" s="396">
        <v>2059661</v>
      </c>
      <c r="BX51" t="e">
        <f>+BW51/#REF!</f>
        <v>#REF!</v>
      </c>
      <c r="BZ51">
        <f t="shared" si="15"/>
        <v>43</v>
      </c>
      <c r="CA51" s="26">
        <v>201807</v>
      </c>
      <c r="CB51" s="390" t="e">
        <f>+#REF!/BM51*100</f>
        <v>#REF!</v>
      </c>
      <c r="CC51" s="9" t="e">
        <f>+#REF!/BQ51*100</f>
        <v>#REF!</v>
      </c>
      <c r="CD51" s="9" t="e">
        <f>+#REF!/BR51*100</f>
        <v>#REF!</v>
      </c>
      <c r="CE51">
        <v>0</v>
      </c>
      <c r="CP51">
        <f t="shared" si="28"/>
        <v>9</v>
      </c>
      <c r="CQ51">
        <f t="shared" si="21"/>
        <v>2018</v>
      </c>
      <c r="CR51" s="12">
        <v>376571.25</v>
      </c>
      <c r="CS51" s="12">
        <v>3065.05</v>
      </c>
      <c r="CU51">
        <f t="shared" si="22"/>
        <v>2018</v>
      </c>
      <c r="CV51" s="32">
        <f t="shared" si="13"/>
        <v>0.81393627367994781</v>
      </c>
      <c r="CW51">
        <v>1</v>
      </c>
    </row>
    <row r="52" spans="1:101">
      <c r="A52" s="357">
        <v>43405</v>
      </c>
      <c r="B52">
        <f t="shared" si="26"/>
        <v>11</v>
      </c>
      <c r="C52">
        <f t="shared" si="16"/>
        <v>2018</v>
      </c>
      <c r="D52" t="s">
        <v>1596</v>
      </c>
      <c r="E52">
        <v>51</v>
      </c>
      <c r="F52" s="12">
        <v>4361.29</v>
      </c>
      <c r="G52" s="12">
        <v>2609.29</v>
      </c>
      <c r="H52" s="12">
        <v>153.66999999999999</v>
      </c>
      <c r="I52" s="12">
        <v>7124.25</v>
      </c>
      <c r="J52" s="12"/>
      <c r="K52" s="26">
        <v>201811</v>
      </c>
      <c r="L52" s="12">
        <v>360484.43</v>
      </c>
      <c r="M52" s="12">
        <v>8676127.2899999991</v>
      </c>
      <c r="N52" s="12">
        <f t="shared" si="1"/>
        <v>9036611.7199999988</v>
      </c>
      <c r="O52" s="12">
        <v>5418085.6099999994</v>
      </c>
      <c r="P52" s="12">
        <v>14454697.329999998</v>
      </c>
      <c r="W52">
        <f t="shared" si="27"/>
        <v>11</v>
      </c>
      <c r="X52">
        <f t="shared" si="17"/>
        <v>2018</v>
      </c>
      <c r="Y52" s="9">
        <f t="shared" si="3"/>
        <v>2.8874649933504064E-2</v>
      </c>
      <c r="Z52" s="9">
        <f t="shared" si="4"/>
        <v>8.0495036696180966E-2</v>
      </c>
      <c r="AA52" s="9">
        <f t="shared" si="4"/>
        <v>1.8051502154836196E-2</v>
      </c>
      <c r="AD52" s="9">
        <f t="shared" si="5"/>
        <v>2.8874649933504064E-2</v>
      </c>
      <c r="AE52" s="9">
        <f t="shared" si="6"/>
        <v>4.2826892644226615E-2</v>
      </c>
      <c r="AF52" s="9">
        <f t="shared" si="7"/>
        <v>1.5750372419453693E-2</v>
      </c>
      <c r="AG52" s="9">
        <f t="shared" si="8"/>
        <v>9.1917194822220393E-3</v>
      </c>
      <c r="AQ52" s="9">
        <f t="shared" si="9"/>
        <v>8.0495036696180966E-2</v>
      </c>
      <c r="AR52" s="9">
        <f t="shared" si="10"/>
        <v>1.0578933986242423</v>
      </c>
      <c r="AS52" s="9">
        <f t="shared" si="11"/>
        <v>1.0728512648953881E-2</v>
      </c>
      <c r="BL52" s="26">
        <v>201808</v>
      </c>
      <c r="BM52" s="372">
        <v>14392334.300000001</v>
      </c>
      <c r="BN52">
        <v>201808</v>
      </c>
      <c r="BO52" s="12">
        <v>266979.09000000003</v>
      </c>
      <c r="BP52" s="12">
        <v>8494904.5899999999</v>
      </c>
      <c r="BQ52" s="12">
        <f t="shared" si="14"/>
        <v>8761883.6799999997</v>
      </c>
      <c r="BR52" s="12">
        <v>5630450.6299999999</v>
      </c>
      <c r="BT52" s="393"/>
      <c r="BU52" s="394" t="s">
        <v>918</v>
      </c>
      <c r="BV52" s="394">
        <v>2765730</v>
      </c>
      <c r="BW52" s="394">
        <v>2439271</v>
      </c>
      <c r="BX52" t="e">
        <f>+BW52/#REF!</f>
        <v>#REF!</v>
      </c>
      <c r="BZ52">
        <f t="shared" si="15"/>
        <v>44</v>
      </c>
      <c r="CA52" s="26">
        <v>201808</v>
      </c>
      <c r="CB52" s="390" t="e">
        <f>+#REF!/BM52*100</f>
        <v>#REF!</v>
      </c>
      <c r="CC52" s="9" t="e">
        <f>+#REF!/BQ52*100</f>
        <v>#REF!</v>
      </c>
      <c r="CD52" s="9" t="e">
        <f>+#REF!/BR52*100</f>
        <v>#REF!</v>
      </c>
      <c r="CE52">
        <v>0</v>
      </c>
      <c r="CP52">
        <f t="shared" si="28"/>
        <v>10</v>
      </c>
      <c r="CQ52">
        <f t="shared" si="21"/>
        <v>2018</v>
      </c>
      <c r="CR52" s="12">
        <v>423333.64</v>
      </c>
      <c r="CS52" s="12">
        <v>4790.3599999999997</v>
      </c>
      <c r="CU52">
        <f t="shared" si="22"/>
        <v>2018</v>
      </c>
      <c r="CV52" s="32">
        <f t="shared" si="13"/>
        <v>1.1315802826347559</v>
      </c>
      <c r="CW52">
        <v>1</v>
      </c>
    </row>
    <row r="53" spans="1:101">
      <c r="A53" s="357">
        <v>43435</v>
      </c>
      <c r="B53">
        <f t="shared" si="26"/>
        <v>12</v>
      </c>
      <c r="C53">
        <f t="shared" si="16"/>
        <v>2018</v>
      </c>
      <c r="D53" t="s">
        <v>1596</v>
      </c>
      <c r="E53">
        <v>51</v>
      </c>
      <c r="F53" s="12">
        <v>4895.6499999999996</v>
      </c>
      <c r="G53" s="12">
        <v>3247.06</v>
      </c>
      <c r="H53" s="12">
        <v>131.76</v>
      </c>
      <c r="I53" s="12">
        <v>8274.4699999999993</v>
      </c>
      <c r="J53" s="12"/>
      <c r="K53" s="26">
        <v>201812</v>
      </c>
      <c r="L53" s="12">
        <v>337688.47</v>
      </c>
      <c r="M53" s="12">
        <v>8705977.0600000005</v>
      </c>
      <c r="N53" s="12">
        <f t="shared" si="1"/>
        <v>9043665.5300000012</v>
      </c>
      <c r="O53" s="12">
        <v>5439301.879999999</v>
      </c>
      <c r="P53" s="12">
        <v>14482967.41</v>
      </c>
      <c r="W53">
        <f t="shared" si="27"/>
        <v>12</v>
      </c>
      <c r="X53">
        <f t="shared" si="17"/>
        <v>2018</v>
      </c>
      <c r="Y53" s="9">
        <f t="shared" si="3"/>
        <v>3.5904246892244362E-2</v>
      </c>
      <c r="Z53" s="9">
        <f t="shared" si="4"/>
        <v>9.0005116612501768E-2</v>
      </c>
      <c r="AA53" s="9">
        <f t="shared" si="4"/>
        <v>2.2419852976800974E-2</v>
      </c>
      <c r="AD53" s="9">
        <f t="shared" si="5"/>
        <v>3.5904246892244362E-2</v>
      </c>
      <c r="AE53" s="9">
        <f t="shared" si="6"/>
        <v>4.5610709355811387E-2</v>
      </c>
      <c r="AF53" s="9">
        <f t="shared" si="7"/>
        <v>2.0816780471977492E-2</v>
      </c>
      <c r="AG53" s="9">
        <f t="shared" si="8"/>
        <v>9.5308699458282603E-3</v>
      </c>
      <c r="AQ53" s="9">
        <f t="shared" si="9"/>
        <v>9.0005116612501768E-2</v>
      </c>
      <c r="AR53" s="9">
        <f t="shared" si="10"/>
        <v>1.5096141345256613</v>
      </c>
      <c r="AS53" s="9">
        <f t="shared" si="11"/>
        <v>1.249314737427297E-2</v>
      </c>
      <c r="BL53" s="26">
        <v>201809</v>
      </c>
      <c r="BM53" s="372">
        <v>14395537</v>
      </c>
      <c r="BN53">
        <v>201809</v>
      </c>
      <c r="BO53" s="12">
        <v>376571.25</v>
      </c>
      <c r="BP53" s="12">
        <v>8577991.0999999996</v>
      </c>
      <c r="BQ53" s="12">
        <f t="shared" si="14"/>
        <v>8954562.3499999996</v>
      </c>
      <c r="BR53" s="12">
        <v>5440974.5999999996</v>
      </c>
      <c r="BT53" s="395"/>
      <c r="BU53" s="396" t="s">
        <v>714</v>
      </c>
      <c r="BV53" s="396">
        <v>2562808</v>
      </c>
      <c r="BW53" s="396">
        <v>2171535</v>
      </c>
      <c r="BX53" t="e">
        <f>+BW53/#REF!</f>
        <v>#REF!</v>
      </c>
      <c r="BZ53">
        <f t="shared" si="15"/>
        <v>45</v>
      </c>
      <c r="CA53" s="26">
        <v>201809</v>
      </c>
      <c r="CB53" s="390" t="e">
        <f>+#REF!/BM53*100</f>
        <v>#REF!</v>
      </c>
      <c r="CC53" s="9" t="e">
        <f>+#REF!/BQ53*100</f>
        <v>#REF!</v>
      </c>
      <c r="CD53" s="9" t="e">
        <f>+#REF!/BR53*100</f>
        <v>#REF!</v>
      </c>
      <c r="CE53">
        <v>0</v>
      </c>
      <c r="CP53">
        <f t="shared" si="28"/>
        <v>11</v>
      </c>
      <c r="CQ53">
        <f t="shared" si="21"/>
        <v>2018</v>
      </c>
      <c r="CR53" s="12">
        <v>360484.43</v>
      </c>
      <c r="CS53" s="12">
        <v>3870.1</v>
      </c>
      <c r="CU53">
        <f t="shared" si="22"/>
        <v>2018</v>
      </c>
      <c r="CV53" s="32">
        <f t="shared" si="13"/>
        <v>1.0735831225775827</v>
      </c>
      <c r="CW53">
        <v>1</v>
      </c>
    </row>
    <row r="54" spans="1:101">
      <c r="A54" s="357">
        <v>43466</v>
      </c>
      <c r="B54">
        <v>1</v>
      </c>
      <c r="C54">
        <f t="shared" si="16"/>
        <v>2019</v>
      </c>
      <c r="D54" t="s">
        <v>1596</v>
      </c>
      <c r="E54">
        <v>51</v>
      </c>
      <c r="F54" s="12">
        <v>3776.18</v>
      </c>
      <c r="G54" s="12">
        <v>2584.3200000000002</v>
      </c>
      <c r="H54" s="12">
        <v>145.94999999999999</v>
      </c>
      <c r="I54" s="12">
        <v>6506.45</v>
      </c>
      <c r="J54" s="12"/>
      <c r="K54" s="26">
        <v>201901</v>
      </c>
      <c r="L54" s="12">
        <v>324943.35999999999</v>
      </c>
      <c r="M54" s="12">
        <v>8719536.4100000001</v>
      </c>
      <c r="N54" s="12">
        <f t="shared" si="1"/>
        <v>9044479.7699999996</v>
      </c>
      <c r="O54" s="12">
        <v>5257664.9999999991</v>
      </c>
      <c r="P54" s="12">
        <v>14302144.77</v>
      </c>
      <c r="W54">
        <v>1</v>
      </c>
      <c r="X54">
        <f t="shared" si="17"/>
        <v>2019</v>
      </c>
      <c r="Y54" s="9">
        <f t="shared" si="3"/>
        <v>2.8573451052121709E-2</v>
      </c>
      <c r="Z54" s="9">
        <f t="shared" si="4"/>
        <v>7.1822377424198766E-2</v>
      </c>
      <c r="AA54" s="9">
        <f t="shared" si="4"/>
        <v>1.8069457704139855E-2</v>
      </c>
      <c r="AC54">
        <f>1+AC42</f>
        <v>2019</v>
      </c>
      <c r="AD54" s="9">
        <f t="shared" si="5"/>
        <v>2.8573451052121709E-2</v>
      </c>
      <c r="AE54" s="9">
        <f t="shared" si="6"/>
        <v>2.3396038841491048E-2</v>
      </c>
      <c r="AF54" s="9">
        <f t="shared" si="7"/>
        <v>1.6809037541802144E-2</v>
      </c>
      <c r="AG54" s="9">
        <f t="shared" si="8"/>
        <v>8.1581253843635952E-3</v>
      </c>
      <c r="AP54">
        <f>1+AP42</f>
        <v>2019</v>
      </c>
      <c r="AQ54" s="9">
        <f t="shared" si="9"/>
        <v>7.1822377424198766E-2</v>
      </c>
      <c r="AR54" s="9">
        <f t="shared" si="10"/>
        <v>0.99611272304340437</v>
      </c>
      <c r="AS54" s="9">
        <f t="shared" si="11"/>
        <v>1.1977370182390855E-2</v>
      </c>
      <c r="BL54" s="26">
        <v>201810</v>
      </c>
      <c r="BM54" s="372">
        <v>14492283.800000001</v>
      </c>
      <c r="BN54">
        <v>201810</v>
      </c>
      <c r="BO54" s="12">
        <v>423333.64</v>
      </c>
      <c r="BP54" s="12">
        <v>8635275.870000001</v>
      </c>
      <c r="BQ54" s="12">
        <f t="shared" si="14"/>
        <v>9058609.5100000016</v>
      </c>
      <c r="BR54" s="12">
        <v>5433674.3199999994</v>
      </c>
      <c r="BT54" s="393"/>
      <c r="BU54" s="394" t="s">
        <v>715</v>
      </c>
      <c r="BV54" s="394">
        <v>2165114</v>
      </c>
      <c r="BW54" s="394">
        <v>1853323</v>
      </c>
      <c r="BX54" t="e">
        <f>+BW54/#REF!</f>
        <v>#REF!</v>
      </c>
      <c r="BZ54">
        <f t="shared" si="15"/>
        <v>46</v>
      </c>
      <c r="CA54" s="26">
        <v>201810</v>
      </c>
      <c r="CB54" s="390" t="e">
        <f>+#REF!/BM54*100</f>
        <v>#REF!</v>
      </c>
      <c r="CC54" s="9" t="e">
        <f>+#REF!/BQ54*100</f>
        <v>#REF!</v>
      </c>
      <c r="CD54" s="9" t="e">
        <f>+#REF!/BR54*100</f>
        <v>#REF!</v>
      </c>
      <c r="CE54">
        <v>0</v>
      </c>
      <c r="CP54">
        <f t="shared" si="28"/>
        <v>12</v>
      </c>
      <c r="CQ54">
        <f t="shared" si="21"/>
        <v>2018</v>
      </c>
      <c r="CR54" s="12">
        <v>337688.47</v>
      </c>
      <c r="CS54" s="12">
        <v>4124.88</v>
      </c>
      <c r="CU54">
        <f t="shared" si="22"/>
        <v>2018</v>
      </c>
      <c r="CV54" s="32">
        <f t="shared" si="13"/>
        <v>1.2215045423374984</v>
      </c>
      <c r="CW54">
        <v>1</v>
      </c>
    </row>
    <row r="55" spans="1:101">
      <c r="A55" s="357">
        <v>43497</v>
      </c>
      <c r="B55">
        <f t="shared" ref="B55:B65" si="29">1+B54</f>
        <v>2</v>
      </c>
      <c r="C55">
        <f t="shared" si="16"/>
        <v>2019</v>
      </c>
      <c r="D55" t="s">
        <v>1596</v>
      </c>
      <c r="E55">
        <v>51</v>
      </c>
      <c r="F55" s="12">
        <v>4046.3</v>
      </c>
      <c r="G55" s="12">
        <v>2652.35</v>
      </c>
      <c r="H55" s="12">
        <v>152.30000000000001</v>
      </c>
      <c r="I55" s="12">
        <v>6850.9500000000007</v>
      </c>
      <c r="J55" s="12"/>
      <c r="K55" s="26">
        <v>201902</v>
      </c>
      <c r="L55" s="12">
        <v>340471.95</v>
      </c>
      <c r="M55" s="12">
        <v>8743076.5500000007</v>
      </c>
      <c r="N55" s="12">
        <f t="shared" si="1"/>
        <v>9083548.5</v>
      </c>
      <c r="O55" s="12">
        <v>5308516.0999999996</v>
      </c>
      <c r="P55" s="12">
        <v>14392064.6</v>
      </c>
      <c r="W55">
        <f t="shared" ref="W55:W65" si="30">1+W54</f>
        <v>2</v>
      </c>
      <c r="X55">
        <f t="shared" si="17"/>
        <v>2019</v>
      </c>
      <c r="Y55" s="9">
        <f t="shared" si="3"/>
        <v>2.9199491806533535E-2</v>
      </c>
      <c r="Z55" s="9">
        <f t="shared" si="4"/>
        <v>7.6222807349119667E-2</v>
      </c>
      <c r="AA55" s="9">
        <f t="shared" si="4"/>
        <v>1.8429253020445725E-2</v>
      </c>
      <c r="AD55" s="9">
        <f t="shared" si="5"/>
        <v>2.9199491806533535E-2</v>
      </c>
      <c r="AE55" s="9">
        <f t="shared" si="6"/>
        <v>2.0555843346903468E-2</v>
      </c>
      <c r="AF55" s="9">
        <f t="shared" si="7"/>
        <v>1.710950296571874E-2</v>
      </c>
      <c r="AG55" s="9">
        <f t="shared" si="8"/>
        <v>7.6242230665691932E-3</v>
      </c>
      <c r="AQ55" s="9">
        <f t="shared" si="9"/>
        <v>7.6222807349119667E-2</v>
      </c>
      <c r="AR55" s="9">
        <f t="shared" si="10"/>
        <v>0.89367346931471126</v>
      </c>
      <c r="AS55" s="9">
        <f t="shared" si="11"/>
        <v>1.1829106066005905E-2</v>
      </c>
      <c r="BL55" s="26">
        <v>201811</v>
      </c>
      <c r="BM55" s="372">
        <v>14454697.300000001</v>
      </c>
      <c r="BN55">
        <v>201811</v>
      </c>
      <c r="BO55" s="12">
        <v>360484.43</v>
      </c>
      <c r="BP55" s="12">
        <v>8676127.2899999991</v>
      </c>
      <c r="BQ55" s="12">
        <f t="shared" si="14"/>
        <v>9036611.7199999988</v>
      </c>
      <c r="BR55" s="12">
        <v>5418085.6099999994</v>
      </c>
      <c r="BT55" s="395"/>
      <c r="BU55" s="396" t="s">
        <v>716</v>
      </c>
      <c r="BV55" s="396">
        <v>2590649</v>
      </c>
      <c r="BW55" s="396">
        <v>2181281</v>
      </c>
      <c r="BX55" t="e">
        <f>+BW55/#REF!</f>
        <v>#REF!</v>
      </c>
      <c r="BZ55">
        <f t="shared" si="15"/>
        <v>47</v>
      </c>
      <c r="CA55" s="26">
        <v>201811</v>
      </c>
      <c r="CB55" s="390" t="e">
        <f>+#REF!/BM55*100</f>
        <v>#REF!</v>
      </c>
      <c r="CC55" s="9" t="e">
        <f>+#REF!/BQ55*100</f>
        <v>#REF!</v>
      </c>
      <c r="CD55" s="9" t="e">
        <f>+#REF!/BR55*100</f>
        <v>#REF!</v>
      </c>
      <c r="CE55">
        <v>0</v>
      </c>
      <c r="CP55">
        <v>1</v>
      </c>
      <c r="CQ55">
        <f>1+CQ43</f>
        <v>2019</v>
      </c>
      <c r="CR55" s="12">
        <v>324943.35999999999</v>
      </c>
      <c r="CS55" s="12">
        <v>2116.0500000000002</v>
      </c>
      <c r="CU55">
        <f>1+CU43</f>
        <v>2019</v>
      </c>
      <c r="CV55" s="32">
        <f t="shared" si="13"/>
        <v>0.65120579783504429</v>
      </c>
      <c r="CW55">
        <v>1</v>
      </c>
    </row>
    <row r="56" spans="1:101">
      <c r="A56" s="357">
        <v>43525</v>
      </c>
      <c r="B56">
        <f t="shared" si="29"/>
        <v>3</v>
      </c>
      <c r="C56">
        <f t="shared" si="16"/>
        <v>2019</v>
      </c>
      <c r="D56" t="s">
        <v>1596</v>
      </c>
      <c r="E56">
        <v>51</v>
      </c>
      <c r="F56" s="12">
        <v>4676.24</v>
      </c>
      <c r="G56" s="12">
        <v>2989.05</v>
      </c>
      <c r="H56" s="12">
        <v>152</v>
      </c>
      <c r="I56" s="12">
        <v>7817.29</v>
      </c>
      <c r="J56" s="12"/>
      <c r="K56" s="26">
        <v>201903</v>
      </c>
      <c r="L56" s="12">
        <v>370642.24</v>
      </c>
      <c r="M56" s="12">
        <v>8774857.5299999993</v>
      </c>
      <c r="N56" s="12">
        <f t="shared" si="1"/>
        <v>9145499.7699999996</v>
      </c>
      <c r="O56" s="12">
        <v>5394855.2400000002</v>
      </c>
      <c r="P56" s="12">
        <v>14540355.01</v>
      </c>
      <c r="W56">
        <f t="shared" si="30"/>
        <v>3</v>
      </c>
      <c r="X56">
        <f t="shared" si="17"/>
        <v>2019</v>
      </c>
      <c r="Y56" s="9">
        <f t="shared" si="3"/>
        <v>3.2683287684342706E-2</v>
      </c>
      <c r="Z56" s="9">
        <f t="shared" si="4"/>
        <v>8.6679619599950561E-2</v>
      </c>
      <c r="AA56" s="9">
        <f t="shared" si="4"/>
        <v>2.0556925865594808E-2</v>
      </c>
      <c r="AD56" s="9">
        <f t="shared" si="5"/>
        <v>3.2683287684342706E-2</v>
      </c>
      <c r="AE56" s="9">
        <f t="shared" si="6"/>
        <v>2.44612110465342E-2</v>
      </c>
      <c r="AF56" s="9">
        <f t="shared" si="7"/>
        <v>1.7230879007501195E-2</v>
      </c>
      <c r="AG56" s="9">
        <f t="shared" si="8"/>
        <v>6.7876006299434849E-3</v>
      </c>
      <c r="AQ56" s="9">
        <f t="shared" si="9"/>
        <v>8.6679619599950561E-2</v>
      </c>
      <c r="AR56" s="9">
        <f t="shared" si="10"/>
        <v>1.0518814217524768</v>
      </c>
      <c r="AS56" s="9">
        <f t="shared" si="11"/>
        <v>1.1740444772342028E-2</v>
      </c>
      <c r="BL56" s="26">
        <v>201812</v>
      </c>
      <c r="BM56" s="372">
        <v>14482967.4</v>
      </c>
      <c r="BN56">
        <v>201812</v>
      </c>
      <c r="BO56" s="12">
        <v>337688.47</v>
      </c>
      <c r="BP56" s="12">
        <v>8705977.0600000005</v>
      </c>
      <c r="BQ56" s="12">
        <f t="shared" si="14"/>
        <v>9043665.5300000012</v>
      </c>
      <c r="BR56" s="12">
        <v>5439301.879999999</v>
      </c>
      <c r="BT56" s="393">
        <v>2019</v>
      </c>
      <c r="BU56" s="394" t="s">
        <v>713</v>
      </c>
      <c r="BV56" s="394">
        <v>2226600</v>
      </c>
      <c r="BW56" s="394">
        <v>1779327</v>
      </c>
      <c r="BX56" t="e">
        <f>+BW56/#REF!</f>
        <v>#REF!</v>
      </c>
      <c r="BZ56">
        <f t="shared" si="15"/>
        <v>48</v>
      </c>
      <c r="CA56" s="26">
        <v>201812</v>
      </c>
      <c r="CB56" s="390" t="e">
        <f>+#REF!/BM56*100</f>
        <v>#REF!</v>
      </c>
      <c r="CC56" s="9" t="e">
        <f>+#REF!/BQ56*100</f>
        <v>#REF!</v>
      </c>
      <c r="CD56" s="9" t="e">
        <f>+#REF!/BR56*100</f>
        <v>#REF!</v>
      </c>
      <c r="CE56">
        <v>0</v>
      </c>
      <c r="CP56">
        <f t="shared" ref="CP56:CP66" si="31">1+CP55</f>
        <v>2</v>
      </c>
      <c r="CQ56">
        <f t="shared" si="21"/>
        <v>2019</v>
      </c>
      <c r="CR56" s="12">
        <v>340471.95</v>
      </c>
      <c r="CS56" s="12">
        <v>1867.2</v>
      </c>
      <c r="CU56">
        <f t="shared" si="22"/>
        <v>2019</v>
      </c>
      <c r="CV56" s="32">
        <f t="shared" si="13"/>
        <v>0.54841522187070035</v>
      </c>
      <c r="CW56">
        <v>1</v>
      </c>
    </row>
    <row r="57" spans="1:101">
      <c r="A57" s="357">
        <v>43556</v>
      </c>
      <c r="B57">
        <f t="shared" si="29"/>
        <v>4</v>
      </c>
      <c r="C57">
        <f t="shared" si="16"/>
        <v>2019</v>
      </c>
      <c r="D57" t="s">
        <v>1596</v>
      </c>
      <c r="E57">
        <v>51</v>
      </c>
      <c r="F57" s="12">
        <v>4656.8999999999996</v>
      </c>
      <c r="G57" s="12">
        <v>2817.35</v>
      </c>
      <c r="H57" s="12">
        <v>126.85</v>
      </c>
      <c r="I57" s="12">
        <v>7601.0999999999995</v>
      </c>
      <c r="J57" s="12"/>
      <c r="K57" s="26">
        <v>201904</v>
      </c>
      <c r="L57" s="12">
        <v>418235</v>
      </c>
      <c r="M57" s="12">
        <v>8800251.3499999996</v>
      </c>
      <c r="N57" s="12">
        <f t="shared" si="1"/>
        <v>9218486.3499999996</v>
      </c>
      <c r="O57" s="12">
        <v>5488200.4499999993</v>
      </c>
      <c r="P57" s="12">
        <v>14706686.799999999</v>
      </c>
      <c r="W57">
        <f t="shared" si="30"/>
        <v>4</v>
      </c>
      <c r="X57">
        <f t="shared" si="17"/>
        <v>2019</v>
      </c>
      <c r="Y57" s="9">
        <f t="shared" si="3"/>
        <v>3.0561958797064335E-2</v>
      </c>
      <c r="Z57" s="9">
        <f t="shared" si="4"/>
        <v>8.4852950296303423E-2</v>
      </c>
      <c r="AA57" s="9">
        <f t="shared" si="4"/>
        <v>1.9156932069839146E-2</v>
      </c>
      <c r="AD57" s="9">
        <f t="shared" si="5"/>
        <v>3.0561958797064335E-2</v>
      </c>
      <c r="AE57" s="9">
        <f t="shared" si="6"/>
        <v>2.6371466070457442E-2</v>
      </c>
      <c r="AF57" s="9">
        <f t="shared" si="7"/>
        <v>1.7423142357855748E-2</v>
      </c>
      <c r="AG57" s="9">
        <f t="shared" si="8"/>
        <v>6.1392942237203625E-3</v>
      </c>
      <c r="AQ57" s="9">
        <f t="shared" si="9"/>
        <v>8.4852950296303423E-2</v>
      </c>
      <c r="AR57" s="9">
        <f t="shared" si="10"/>
        <v>1.0659705404892783</v>
      </c>
      <c r="AS57" s="9">
        <f t="shared" si="11"/>
        <v>1.1062824791685589E-2</v>
      </c>
      <c r="BL57" s="26">
        <v>201901</v>
      </c>
      <c r="BM57" s="372">
        <v>14302144.800000001</v>
      </c>
      <c r="BN57">
        <v>201901</v>
      </c>
      <c r="BO57" s="12">
        <v>324943.35999999999</v>
      </c>
      <c r="BP57" s="12">
        <v>8719536.4100000001</v>
      </c>
      <c r="BQ57" s="12">
        <f t="shared" si="14"/>
        <v>9044479.7699999996</v>
      </c>
      <c r="BR57" s="12">
        <v>5257664.9999999991</v>
      </c>
      <c r="BT57" s="395"/>
      <c r="BU57" s="396" t="s">
        <v>911</v>
      </c>
      <c r="BV57" s="396">
        <v>1881687</v>
      </c>
      <c r="BW57" s="396">
        <v>1510208</v>
      </c>
      <c r="BX57" t="e">
        <f>+BW57/#REF!</f>
        <v>#REF!</v>
      </c>
      <c r="BZ57">
        <f t="shared" si="15"/>
        <v>49</v>
      </c>
      <c r="CA57" s="26">
        <v>201901</v>
      </c>
      <c r="CB57" s="390" t="e">
        <f>+#REF!/BM57*100</f>
        <v>#REF!</v>
      </c>
      <c r="CC57" s="9" t="e">
        <f>+#REF!/BQ57*100</f>
        <v>#REF!</v>
      </c>
      <c r="CD57" s="9" t="e">
        <f>+#REF!/BR57*100</f>
        <v>#REF!</v>
      </c>
      <c r="CE57">
        <v>0</v>
      </c>
      <c r="CP57">
        <f t="shared" si="31"/>
        <v>3</v>
      </c>
      <c r="CQ57">
        <f t="shared" si="21"/>
        <v>2019</v>
      </c>
      <c r="CR57" s="12">
        <v>370642.24</v>
      </c>
      <c r="CS57" s="12">
        <v>2237.1</v>
      </c>
      <c r="CU57">
        <f t="shared" si="22"/>
        <v>2019</v>
      </c>
      <c r="CV57" s="32">
        <f t="shared" si="13"/>
        <v>0.60357394775080142</v>
      </c>
      <c r="CW57">
        <v>1</v>
      </c>
    </row>
    <row r="58" spans="1:101">
      <c r="A58" s="357">
        <v>43586</v>
      </c>
      <c r="B58">
        <f t="shared" si="29"/>
        <v>5</v>
      </c>
      <c r="C58">
        <f t="shared" si="16"/>
        <v>2019</v>
      </c>
      <c r="D58" t="s">
        <v>1596</v>
      </c>
      <c r="E58">
        <v>51</v>
      </c>
      <c r="F58" s="12">
        <v>5251.5</v>
      </c>
      <c r="G58" s="12">
        <v>2877.64</v>
      </c>
      <c r="H58" s="12">
        <v>164</v>
      </c>
      <c r="I58" s="12">
        <v>8293.14</v>
      </c>
      <c r="J58" s="12"/>
      <c r="K58" s="26">
        <v>201905</v>
      </c>
      <c r="L58" s="12">
        <v>452486.64</v>
      </c>
      <c r="M58" s="12">
        <v>8819022.0899999999</v>
      </c>
      <c r="N58" s="12">
        <f t="shared" si="1"/>
        <v>9271508.7300000004</v>
      </c>
      <c r="O58" s="12">
        <v>5610809.5099999998</v>
      </c>
      <c r="P58" s="12">
        <v>14882318.24</v>
      </c>
      <c r="W58">
        <f t="shared" si="30"/>
        <v>5</v>
      </c>
      <c r="X58">
        <f t="shared" si="17"/>
        <v>2019</v>
      </c>
      <c r="Y58" s="9">
        <f t="shared" si="3"/>
        <v>3.103745122612854E-2</v>
      </c>
      <c r="Z58" s="9">
        <f t="shared" si="4"/>
        <v>9.3596119965227625E-2</v>
      </c>
      <c r="AA58" s="9">
        <f t="shared" si="4"/>
        <v>1.933596603428096E-2</v>
      </c>
      <c r="AD58" s="9">
        <f t="shared" si="5"/>
        <v>3.103745122612854E-2</v>
      </c>
      <c r="AE58" s="9">
        <f t="shared" si="6"/>
        <v>2.952345815242521E-2</v>
      </c>
      <c r="AF58" s="9">
        <f t="shared" si="7"/>
        <v>1.572397807578832E-2</v>
      </c>
      <c r="AG58" s="9">
        <f t="shared" si="8"/>
        <v>5.6463302278527859E-3</v>
      </c>
      <c r="AQ58" s="9">
        <f t="shared" si="9"/>
        <v>9.3596119965227625E-2</v>
      </c>
      <c r="AR58" s="9">
        <f t="shared" si="10"/>
        <v>1.1681542544473231</v>
      </c>
      <c r="AS58" s="9">
        <f t="shared" si="11"/>
        <v>1.1406731931628169E-2</v>
      </c>
      <c r="BL58" s="26">
        <v>201902</v>
      </c>
      <c r="BM58" s="372">
        <v>14392064.6</v>
      </c>
      <c r="BN58">
        <v>201902</v>
      </c>
      <c r="BO58" s="12">
        <v>340471.95</v>
      </c>
      <c r="BP58" s="12">
        <v>8743076.5500000007</v>
      </c>
      <c r="BQ58" s="12">
        <f t="shared" si="14"/>
        <v>9083548.5</v>
      </c>
      <c r="BR58" s="12">
        <v>5308516.0999999996</v>
      </c>
      <c r="BT58" s="393"/>
      <c r="BU58" s="394" t="s">
        <v>912</v>
      </c>
      <c r="BV58" s="394">
        <v>2167831</v>
      </c>
      <c r="BW58" s="394">
        <v>1847692</v>
      </c>
      <c r="BX58" t="e">
        <f>+BW58/#REF!</f>
        <v>#REF!</v>
      </c>
      <c r="BZ58">
        <f t="shared" si="15"/>
        <v>50</v>
      </c>
      <c r="CA58" s="26">
        <v>201902</v>
      </c>
      <c r="CB58" s="390" t="e">
        <f>+#REF!/BM58*100</f>
        <v>#REF!</v>
      </c>
      <c r="CC58" s="9" t="e">
        <f>+#REF!/BQ58*100</f>
        <v>#REF!</v>
      </c>
      <c r="CD58" s="9" t="e">
        <f>+#REF!/BR58*100</f>
        <v>#REF!</v>
      </c>
      <c r="CE58">
        <v>0</v>
      </c>
      <c r="CP58">
        <f t="shared" si="31"/>
        <v>4</v>
      </c>
      <c r="CQ58">
        <f t="shared" si="21"/>
        <v>2019</v>
      </c>
      <c r="CR58" s="12">
        <v>418235</v>
      </c>
      <c r="CS58" s="12">
        <v>2431.0500000000002</v>
      </c>
      <c r="CU58">
        <f t="shared" si="22"/>
        <v>2019</v>
      </c>
      <c r="CV58" s="32">
        <f t="shared" si="13"/>
        <v>0.58126412184537402</v>
      </c>
      <c r="CW58">
        <v>1</v>
      </c>
    </row>
    <row r="59" spans="1:101">
      <c r="A59" s="357">
        <v>43617</v>
      </c>
      <c r="B59">
        <f t="shared" si="29"/>
        <v>6</v>
      </c>
      <c r="C59">
        <f t="shared" si="16"/>
        <v>2019</v>
      </c>
      <c r="D59" t="s">
        <v>1596</v>
      </c>
      <c r="E59">
        <v>51</v>
      </c>
      <c r="F59" s="12">
        <v>6623.5</v>
      </c>
      <c r="G59" s="12">
        <v>3524</v>
      </c>
      <c r="H59" s="12">
        <v>192.4</v>
      </c>
      <c r="I59" s="12">
        <v>10339.9</v>
      </c>
      <c r="J59" s="12"/>
      <c r="K59" s="26">
        <v>201906</v>
      </c>
      <c r="L59" s="12">
        <v>417517.45</v>
      </c>
      <c r="M59" s="12">
        <v>8839969</v>
      </c>
      <c r="N59" s="12">
        <f t="shared" si="1"/>
        <v>9257486.4499999993</v>
      </c>
      <c r="O59" s="12">
        <v>5721935.8000000007</v>
      </c>
      <c r="P59" s="12">
        <v>14979422.25</v>
      </c>
      <c r="W59">
        <f t="shared" si="30"/>
        <v>6</v>
      </c>
      <c r="X59">
        <f t="shared" si="17"/>
        <v>2019</v>
      </c>
      <c r="Y59" s="9">
        <f t="shared" si="3"/>
        <v>3.80664883392835E-2</v>
      </c>
      <c r="Z59" s="9">
        <f t="shared" si="4"/>
        <v>0.11575627954441571</v>
      </c>
      <c r="AA59" s="9">
        <f t="shared" si="4"/>
        <v>2.3525606937210144E-2</v>
      </c>
      <c r="AD59" s="9">
        <f t="shared" si="5"/>
        <v>3.80664883392835E-2</v>
      </c>
      <c r="AE59" s="9">
        <f t="shared" si="6"/>
        <v>0.10024265279912996</v>
      </c>
      <c r="AF59" s="9">
        <f t="shared" si="7"/>
        <v>1.8787497118075716E-2</v>
      </c>
      <c r="AG59" s="9">
        <f t="shared" si="8"/>
        <v>5.926554718316655E-3</v>
      </c>
      <c r="AQ59" s="9">
        <f t="shared" si="9"/>
        <v>0.11575627954441571</v>
      </c>
      <c r="AR59" s="9">
        <f t="shared" si="10"/>
        <v>1.3951283759597581</v>
      </c>
      <c r="AS59" s="9">
        <f t="shared" si="11"/>
        <v>1.2698499693058422E-2</v>
      </c>
      <c r="BL59" s="26">
        <v>201903</v>
      </c>
      <c r="BM59" s="372">
        <v>14540355</v>
      </c>
      <c r="BN59">
        <v>201903</v>
      </c>
      <c r="BO59" s="12">
        <v>370642.24</v>
      </c>
      <c r="BP59" s="12">
        <v>8774857.5299999993</v>
      </c>
      <c r="BQ59" s="12">
        <f t="shared" si="14"/>
        <v>9145499.7699999996</v>
      </c>
      <c r="BR59" s="12">
        <v>5394855.2400000002</v>
      </c>
      <c r="BT59" s="395"/>
      <c r="BU59" s="396" t="s">
        <v>913</v>
      </c>
      <c r="BV59" s="396">
        <v>2066290</v>
      </c>
      <c r="BW59" s="396">
        <v>1804147</v>
      </c>
      <c r="BX59" t="e">
        <f>+BW59/#REF!</f>
        <v>#REF!</v>
      </c>
      <c r="BZ59">
        <f t="shared" si="15"/>
        <v>51</v>
      </c>
      <c r="CA59" s="26">
        <v>201903</v>
      </c>
      <c r="CB59" s="390" t="e">
        <f>+#REF!/BM59*100</f>
        <v>#REF!</v>
      </c>
      <c r="CC59" s="9" t="e">
        <f>+#REF!/BQ59*100</f>
        <v>#REF!</v>
      </c>
      <c r="CD59" s="9" t="e">
        <f>+#REF!/BR59*100</f>
        <v>#REF!</v>
      </c>
      <c r="CE59">
        <v>0</v>
      </c>
      <c r="CP59">
        <f t="shared" si="31"/>
        <v>5</v>
      </c>
      <c r="CQ59">
        <f t="shared" si="21"/>
        <v>2019</v>
      </c>
      <c r="CR59" s="12">
        <v>452486.64</v>
      </c>
      <c r="CS59" s="12">
        <v>2737.27</v>
      </c>
      <c r="CU59">
        <f t="shared" si="22"/>
        <v>2019</v>
      </c>
      <c r="CV59" s="32">
        <f t="shared" si="13"/>
        <v>0.60493940771378352</v>
      </c>
      <c r="CW59">
        <v>1</v>
      </c>
    </row>
    <row r="60" spans="1:101">
      <c r="A60" s="357">
        <v>43647</v>
      </c>
      <c r="B60">
        <f t="shared" si="29"/>
        <v>7</v>
      </c>
      <c r="C60">
        <f t="shared" si="16"/>
        <v>2019</v>
      </c>
      <c r="D60" t="s">
        <v>1596</v>
      </c>
      <c r="E60">
        <v>51</v>
      </c>
      <c r="F60" s="12">
        <v>5881.96</v>
      </c>
      <c r="G60" s="12">
        <v>2696.7</v>
      </c>
      <c r="H60" s="12">
        <v>160.83000000000001</v>
      </c>
      <c r="I60" s="12">
        <v>8739.49</v>
      </c>
      <c r="J60" s="12"/>
      <c r="K60" s="26">
        <v>201907</v>
      </c>
      <c r="L60" s="12">
        <v>302922.57</v>
      </c>
      <c r="M60" s="12">
        <v>8841114.3399999999</v>
      </c>
      <c r="N60" s="12">
        <f t="shared" si="1"/>
        <v>9144036.9100000001</v>
      </c>
      <c r="O60" s="12">
        <v>5909054.4699999997</v>
      </c>
      <c r="P60" s="12">
        <v>15053091.379999999</v>
      </c>
      <c r="W60">
        <f t="shared" si="30"/>
        <v>7</v>
      </c>
      <c r="X60">
        <f t="shared" si="17"/>
        <v>2019</v>
      </c>
      <c r="Y60" s="9">
        <f t="shared" si="3"/>
        <v>2.9491350773648617E-2</v>
      </c>
      <c r="Z60" s="9">
        <f t="shared" si="4"/>
        <v>9.9541475372454974E-2</v>
      </c>
      <c r="AA60" s="9">
        <f t="shared" si="4"/>
        <v>1.7914592636984309E-2</v>
      </c>
      <c r="AD60" s="9">
        <f t="shared" si="5"/>
        <v>2.9491350773648617E-2</v>
      </c>
      <c r="AE60" s="9">
        <f t="shared" si="6"/>
        <v>2.7825237638941243E-2</v>
      </c>
      <c r="AF60" s="9">
        <f t="shared" si="7"/>
        <v>1.9308430372466639E-2</v>
      </c>
      <c r="AG60" s="9">
        <f t="shared" si="8"/>
        <v>5.1903771241448328E-3</v>
      </c>
      <c r="AQ60" s="9">
        <f t="shared" si="9"/>
        <v>9.9541475372454974E-2</v>
      </c>
      <c r="AR60" s="9">
        <f t="shared" si="10"/>
        <v>0.99489978131814383</v>
      </c>
      <c r="AS60" s="9">
        <f t="shared" si="11"/>
        <v>1.263670869495302E-2</v>
      </c>
      <c r="BL60" s="26">
        <v>201904</v>
      </c>
      <c r="BM60" s="372">
        <v>14706686.800000001</v>
      </c>
      <c r="BN60">
        <v>201904</v>
      </c>
      <c r="BO60" s="12">
        <v>418235</v>
      </c>
      <c r="BP60" s="12">
        <v>8800251.3499999996</v>
      </c>
      <c r="BQ60" s="12">
        <f t="shared" si="14"/>
        <v>9218486.3499999996</v>
      </c>
      <c r="BR60" s="12">
        <v>5488200.4499999993</v>
      </c>
      <c r="BT60" s="393"/>
      <c r="BU60" s="394" t="s">
        <v>914</v>
      </c>
      <c r="BV60" s="394">
        <v>2515159</v>
      </c>
      <c r="BW60" s="394">
        <v>2157168</v>
      </c>
      <c r="BX60" t="e">
        <f>+BW60/#REF!</f>
        <v>#REF!</v>
      </c>
      <c r="BZ60">
        <f t="shared" si="15"/>
        <v>52</v>
      </c>
      <c r="CA60" s="26">
        <v>201904</v>
      </c>
      <c r="CB60" s="390" t="e">
        <f>+#REF!/BM60*100</f>
        <v>#REF!</v>
      </c>
      <c r="CC60" s="9" t="e">
        <f>+#REF!/BQ60*100</f>
        <v>#REF!</v>
      </c>
      <c r="CD60" s="9" t="e">
        <f>+#REF!/BR60*100</f>
        <v>#REF!</v>
      </c>
      <c r="CE60">
        <v>0</v>
      </c>
      <c r="CP60">
        <f t="shared" si="31"/>
        <v>6</v>
      </c>
      <c r="CQ60">
        <f t="shared" si="21"/>
        <v>2019</v>
      </c>
      <c r="CR60" s="12">
        <v>417517.45</v>
      </c>
      <c r="CS60" s="12">
        <v>9279.9500000000007</v>
      </c>
      <c r="CU60">
        <f t="shared" si="22"/>
        <v>2019</v>
      </c>
      <c r="CV60" s="32">
        <f t="shared" si="13"/>
        <v>2.2226496162016702</v>
      </c>
      <c r="CW60">
        <v>1</v>
      </c>
    </row>
    <row r="61" spans="1:101">
      <c r="A61" s="357">
        <v>43678</v>
      </c>
      <c r="B61">
        <f t="shared" si="29"/>
        <v>8</v>
      </c>
      <c r="C61">
        <f t="shared" si="16"/>
        <v>2019</v>
      </c>
      <c r="D61" t="s">
        <v>1596</v>
      </c>
      <c r="E61">
        <v>51</v>
      </c>
      <c r="F61" s="12">
        <v>5418.09</v>
      </c>
      <c r="G61" s="12">
        <v>2681.68</v>
      </c>
      <c r="H61" s="12">
        <v>115.41</v>
      </c>
      <c r="I61" s="12">
        <v>8215.18</v>
      </c>
      <c r="J61" s="12"/>
      <c r="K61" s="26">
        <v>201908</v>
      </c>
      <c r="L61" s="12">
        <v>283477.81</v>
      </c>
      <c r="M61" s="12">
        <v>8826844.1500000004</v>
      </c>
      <c r="N61" s="12">
        <f t="shared" si="1"/>
        <v>9110321.9600000009</v>
      </c>
      <c r="O61" s="12">
        <v>5775604.5200000005</v>
      </c>
      <c r="P61" s="12">
        <v>14885926.48</v>
      </c>
      <c r="W61">
        <f t="shared" si="30"/>
        <v>8</v>
      </c>
      <c r="X61">
        <f t="shared" si="17"/>
        <v>2019</v>
      </c>
      <c r="Y61" s="9">
        <f t="shared" si="3"/>
        <v>2.943562271206494E-2</v>
      </c>
      <c r="Z61" s="9">
        <f t="shared" si="4"/>
        <v>9.3809920350986911E-2</v>
      </c>
      <c r="AA61" s="9">
        <f t="shared" si="4"/>
        <v>1.8014867960035767E-2</v>
      </c>
      <c r="AD61" s="9">
        <f t="shared" si="5"/>
        <v>2.943562271206494E-2</v>
      </c>
      <c r="AE61" s="9">
        <f t="shared" si="6"/>
        <v>2.0397413045981964E-2</v>
      </c>
      <c r="AF61" s="9">
        <f t="shared" si="7"/>
        <v>1.3188447184143203E-2</v>
      </c>
      <c r="AG61" s="9">
        <f t="shared" si="8"/>
        <v>3.8143547673259179E-3</v>
      </c>
      <c r="AQ61" s="9">
        <f t="shared" si="9"/>
        <v>9.3809920350986911E-2</v>
      </c>
      <c r="AR61" s="9">
        <f t="shared" si="10"/>
        <v>1.0799311099645721</v>
      </c>
      <c r="AS61" s="9">
        <f t="shared" si="11"/>
        <v>1.1614714921651177E-2</v>
      </c>
      <c r="BL61" s="26">
        <v>201905</v>
      </c>
      <c r="BM61" s="372">
        <v>14882318.199999999</v>
      </c>
      <c r="BN61">
        <v>201905</v>
      </c>
      <c r="BO61" s="12">
        <v>452486.64</v>
      </c>
      <c r="BP61" s="12">
        <v>8819022.0899999999</v>
      </c>
      <c r="BQ61" s="12">
        <f t="shared" si="14"/>
        <v>9271508.7300000004</v>
      </c>
      <c r="BR61" s="12">
        <v>5610809.5099999998</v>
      </c>
      <c r="BT61" s="395"/>
      <c r="BU61" s="396" t="s">
        <v>915</v>
      </c>
      <c r="BV61" s="396">
        <v>3012296</v>
      </c>
      <c r="BW61" s="396">
        <v>2594902</v>
      </c>
      <c r="BX61" t="e">
        <f>+BW61/#REF!</f>
        <v>#REF!</v>
      </c>
      <c r="BZ61">
        <f t="shared" si="15"/>
        <v>53</v>
      </c>
      <c r="CA61" s="26">
        <v>201905</v>
      </c>
      <c r="CB61" s="390" t="e">
        <f>+#REF!/BM61*100</f>
        <v>#REF!</v>
      </c>
      <c r="CC61" s="9" t="e">
        <f>+#REF!/BQ61*100</f>
        <v>#REF!</v>
      </c>
      <c r="CD61" s="9" t="e">
        <f>+#REF!/BR61*100</f>
        <v>#REF!</v>
      </c>
      <c r="CE61">
        <v>0</v>
      </c>
      <c r="CP61">
        <f t="shared" si="31"/>
        <v>7</v>
      </c>
      <c r="CQ61">
        <f t="shared" si="21"/>
        <v>2019</v>
      </c>
      <c r="CR61" s="12">
        <v>302922.57</v>
      </c>
      <c r="CS61" s="12">
        <v>2544.35</v>
      </c>
      <c r="CU61">
        <f t="shared" si="22"/>
        <v>2019</v>
      </c>
      <c r="CV61" s="32">
        <f t="shared" si="13"/>
        <v>0.83993411253575445</v>
      </c>
      <c r="CW61">
        <v>1</v>
      </c>
    </row>
    <row r="62" spans="1:101">
      <c r="A62" s="357">
        <v>43709</v>
      </c>
      <c r="B62">
        <f t="shared" si="29"/>
        <v>9</v>
      </c>
      <c r="C62">
        <f t="shared" si="16"/>
        <v>2019</v>
      </c>
      <c r="D62" t="s">
        <v>1596</v>
      </c>
      <c r="E62">
        <v>51</v>
      </c>
      <c r="F62" s="12">
        <v>5845.52</v>
      </c>
      <c r="G62" s="12">
        <v>3292.43</v>
      </c>
      <c r="H62" s="12">
        <v>184.14</v>
      </c>
      <c r="I62" s="12">
        <v>9322.09</v>
      </c>
      <c r="J62" s="12"/>
      <c r="K62" s="26">
        <v>201909</v>
      </c>
      <c r="L62" s="12">
        <v>395746.14</v>
      </c>
      <c r="M62" s="12">
        <v>8885628.3399999999</v>
      </c>
      <c r="N62" s="12">
        <f t="shared" si="1"/>
        <v>9281374.4800000004</v>
      </c>
      <c r="O62" s="12">
        <v>5580755.3300000001</v>
      </c>
      <c r="P62" s="12">
        <v>14862129.810000001</v>
      </c>
      <c r="W62">
        <f t="shared" si="30"/>
        <v>9</v>
      </c>
      <c r="X62">
        <f t="shared" si="17"/>
        <v>2019</v>
      </c>
      <c r="Y62" s="9">
        <f t="shared" si="3"/>
        <v>3.5473517495654368E-2</v>
      </c>
      <c r="Z62" s="9">
        <f t="shared" si="4"/>
        <v>0.10474424436019848</v>
      </c>
      <c r="AA62" s="9">
        <f t="shared" si="4"/>
        <v>2.2153150605538949E-2</v>
      </c>
      <c r="AD62" s="9">
        <f t="shared" si="5"/>
        <v>3.5473517495654368E-2</v>
      </c>
      <c r="AE62" s="9">
        <f t="shared" si="6"/>
        <v>3.2383888900041451E-2</v>
      </c>
      <c r="AF62" s="9">
        <f t="shared" si="7"/>
        <v>1.951079556052995E-2</v>
      </c>
      <c r="AG62" s="9">
        <f t="shared" si="8"/>
        <v>4.8894697760325685E-3</v>
      </c>
      <c r="AQ62" s="9">
        <f t="shared" si="9"/>
        <v>0.10474424436019848</v>
      </c>
      <c r="AR62" s="9">
        <f t="shared" si="10"/>
        <v>1.3939971455440963</v>
      </c>
      <c r="AS62" s="9">
        <f t="shared" si="11"/>
        <v>1.4070317610573332E-2</v>
      </c>
      <c r="BL62" s="26">
        <v>201906</v>
      </c>
      <c r="BM62" s="372">
        <v>14979422.300000001</v>
      </c>
      <c r="BN62">
        <v>201906</v>
      </c>
      <c r="BO62" s="12">
        <v>417517.45</v>
      </c>
      <c r="BP62" s="12">
        <v>8839969</v>
      </c>
      <c r="BQ62" s="12">
        <f t="shared" si="14"/>
        <v>9257486.4499999993</v>
      </c>
      <c r="BR62" s="12">
        <v>5721935.8000000007</v>
      </c>
      <c r="BT62" s="393"/>
      <c r="BU62" s="394" t="s">
        <v>916</v>
      </c>
      <c r="BV62" s="394">
        <v>2482787</v>
      </c>
      <c r="BW62" s="394">
        <v>2141686</v>
      </c>
      <c r="BX62" t="e">
        <f>+BW62/#REF!</f>
        <v>#REF!</v>
      </c>
      <c r="BZ62">
        <f t="shared" si="15"/>
        <v>54</v>
      </c>
      <c r="CA62" s="26">
        <v>201906</v>
      </c>
      <c r="CB62" s="390" t="e">
        <f>+#REF!/BM62*100</f>
        <v>#REF!</v>
      </c>
      <c r="CC62" s="9" t="e">
        <f>+#REF!/BQ62*100</f>
        <v>#REF!</v>
      </c>
      <c r="CD62" s="9" t="e">
        <f>+#REF!/BR62*100</f>
        <v>#REF!</v>
      </c>
      <c r="CE62">
        <v>0</v>
      </c>
      <c r="CP62">
        <f t="shared" si="31"/>
        <v>8</v>
      </c>
      <c r="CQ62">
        <f t="shared" si="21"/>
        <v>2019</v>
      </c>
      <c r="CR62" s="12">
        <v>283477.81</v>
      </c>
      <c r="CS62" s="12">
        <v>1858.27</v>
      </c>
      <c r="CU62">
        <f t="shared" si="22"/>
        <v>2019</v>
      </c>
      <c r="CV62" s="32">
        <f t="shared" si="13"/>
        <v>0.65552573585918417</v>
      </c>
      <c r="CW62">
        <v>1</v>
      </c>
    </row>
    <row r="63" spans="1:101">
      <c r="A63" s="357">
        <v>43739</v>
      </c>
      <c r="B63">
        <f t="shared" si="29"/>
        <v>10</v>
      </c>
      <c r="C63">
        <f t="shared" si="16"/>
        <v>2019</v>
      </c>
      <c r="D63" t="s">
        <v>1596</v>
      </c>
      <c r="E63">
        <v>51</v>
      </c>
      <c r="F63" s="12">
        <v>4107.29</v>
      </c>
      <c r="G63" s="12">
        <v>2475.04</v>
      </c>
      <c r="H63" s="12">
        <v>134.25</v>
      </c>
      <c r="I63" s="12">
        <v>6716.58</v>
      </c>
      <c r="J63" s="12"/>
      <c r="K63" s="26">
        <v>201910</v>
      </c>
      <c r="L63" s="12">
        <v>446963.04</v>
      </c>
      <c r="M63" s="12">
        <v>8957096.9100000001</v>
      </c>
      <c r="N63" s="12">
        <f t="shared" si="1"/>
        <v>9404059.9499999993</v>
      </c>
      <c r="O63" s="12">
        <v>5549669.7400000002</v>
      </c>
      <c r="P63" s="12">
        <v>14953729.689999999</v>
      </c>
      <c r="W63">
        <f t="shared" si="30"/>
        <v>10</v>
      </c>
      <c r="X63">
        <f t="shared" si="17"/>
        <v>2019</v>
      </c>
      <c r="Y63" s="9">
        <f t="shared" si="3"/>
        <v>2.631884540463824E-2</v>
      </c>
      <c r="Z63" s="9">
        <f t="shared" si="4"/>
        <v>7.4009629264893864E-2</v>
      </c>
      <c r="AA63" s="9">
        <f t="shared" si="4"/>
        <v>1.6551322320980111E-2</v>
      </c>
      <c r="AD63" s="9">
        <f t="shared" si="5"/>
        <v>2.631884540463824E-2</v>
      </c>
      <c r="AE63" s="9">
        <f t="shared" si="6"/>
        <v>4.8483952933541227E-2</v>
      </c>
      <c r="AF63" s="9">
        <f t="shared" si="7"/>
        <v>1.7487978689459546E-2</v>
      </c>
      <c r="AG63" s="9">
        <f t="shared" si="8"/>
        <v>4.4356373972286303E-3</v>
      </c>
      <c r="AQ63" s="9">
        <f t="shared" si="9"/>
        <v>7.4009629264893864E-2</v>
      </c>
      <c r="AR63" s="9">
        <f t="shared" si="10"/>
        <v>1.0836493488349452</v>
      </c>
      <c r="AS63" s="9">
        <f t="shared" si="11"/>
        <v>1.1828811997018043E-2</v>
      </c>
      <c r="BL63" s="26">
        <v>201907</v>
      </c>
      <c r="BM63" s="372">
        <v>15053091.4</v>
      </c>
      <c r="BN63">
        <v>201907</v>
      </c>
      <c r="BO63" s="12">
        <v>302922.57</v>
      </c>
      <c r="BP63" s="12">
        <v>8841114.3399999999</v>
      </c>
      <c r="BQ63" s="12">
        <f t="shared" si="14"/>
        <v>9144036.9100000001</v>
      </c>
      <c r="BR63" s="12">
        <v>5909054.4699999997</v>
      </c>
      <c r="BT63" s="395"/>
      <c r="BU63" s="396" t="s">
        <v>917</v>
      </c>
      <c r="BV63" s="396">
        <v>2353992</v>
      </c>
      <c r="BW63" s="396">
        <v>2110106</v>
      </c>
      <c r="BX63" t="e">
        <f>+BW63/#REF!</f>
        <v>#REF!</v>
      </c>
      <c r="BZ63">
        <f t="shared" si="15"/>
        <v>55</v>
      </c>
      <c r="CA63" s="26">
        <v>201907</v>
      </c>
      <c r="CB63" s="390" t="e">
        <f>+#REF!/BM63*100</f>
        <v>#REF!</v>
      </c>
      <c r="CC63" s="9" t="e">
        <f>+#REF!/BQ63*100</f>
        <v>#REF!</v>
      </c>
      <c r="CD63" s="9" t="e">
        <f>+#REF!/BR63*100</f>
        <v>#REF!</v>
      </c>
      <c r="CE63">
        <v>0</v>
      </c>
      <c r="CP63">
        <f t="shared" si="31"/>
        <v>9</v>
      </c>
      <c r="CQ63">
        <f t="shared" si="21"/>
        <v>2019</v>
      </c>
      <c r="CR63" s="12">
        <v>395746.14</v>
      </c>
      <c r="CS63" s="12">
        <v>3005.67</v>
      </c>
      <c r="CU63">
        <f t="shared" si="22"/>
        <v>2019</v>
      </c>
      <c r="CV63" s="32">
        <f t="shared" si="13"/>
        <v>0.75949445773495095</v>
      </c>
      <c r="CW63">
        <v>1</v>
      </c>
    </row>
    <row r="64" spans="1:101">
      <c r="A64" s="357">
        <v>43770</v>
      </c>
      <c r="B64">
        <f t="shared" si="29"/>
        <v>11</v>
      </c>
      <c r="C64">
        <f t="shared" si="16"/>
        <v>2019</v>
      </c>
      <c r="D64" t="s">
        <v>1596</v>
      </c>
      <c r="E64">
        <v>51</v>
      </c>
      <c r="F64" s="12">
        <v>4600</v>
      </c>
      <c r="G64" s="12">
        <v>2592.85</v>
      </c>
      <c r="H64" s="12">
        <v>147.35</v>
      </c>
      <c r="I64" s="12">
        <v>7340.2</v>
      </c>
      <c r="J64" s="12"/>
      <c r="K64" s="26">
        <v>201911</v>
      </c>
      <c r="L64" s="12">
        <v>381040.25</v>
      </c>
      <c r="M64" s="12">
        <v>8983710.4499999993</v>
      </c>
      <c r="N64" s="12">
        <f t="shared" si="1"/>
        <v>9364750.6999999993</v>
      </c>
      <c r="O64" s="12">
        <v>5539645.2000000002</v>
      </c>
      <c r="P64" s="12">
        <v>14904395.899999999</v>
      </c>
      <c r="W64">
        <f t="shared" si="30"/>
        <v>11</v>
      </c>
      <c r="X64">
        <f t="shared" si="17"/>
        <v>2019</v>
      </c>
      <c r="Y64" s="9">
        <f t="shared" si="3"/>
        <v>2.7687336086800476E-2</v>
      </c>
      <c r="Z64" s="9">
        <f t="shared" si="4"/>
        <v>8.3037808991810513E-2</v>
      </c>
      <c r="AA64" s="9">
        <f t="shared" si="4"/>
        <v>1.7396545404433333E-2</v>
      </c>
      <c r="AD64" s="9">
        <f t="shared" si="5"/>
        <v>2.7687336086800476E-2</v>
      </c>
      <c r="AE64" s="9">
        <f t="shared" si="6"/>
        <v>4.6790887877025927E-2</v>
      </c>
      <c r="AF64" s="9">
        <f t="shared" si="7"/>
        <v>1.9038947828050566E-2</v>
      </c>
      <c r="AG64" s="9">
        <f t="shared" si="8"/>
        <v>4.8533059187576668E-3</v>
      </c>
      <c r="AQ64" s="9">
        <f t="shared" si="9"/>
        <v>8.3037808991810513E-2</v>
      </c>
      <c r="AR64" s="9">
        <f t="shared" si="10"/>
        <v>1.1253410236453412</v>
      </c>
      <c r="AS64" s="9">
        <f t="shared" si="11"/>
        <v>1.2910574128465847E-2</v>
      </c>
      <c r="BL64" s="26">
        <v>201908</v>
      </c>
      <c r="BM64" s="372">
        <v>14885926.5</v>
      </c>
      <c r="BN64">
        <v>201908</v>
      </c>
      <c r="BO64" s="12">
        <v>283477.81</v>
      </c>
      <c r="BP64" s="12">
        <v>8826844.1500000004</v>
      </c>
      <c r="BQ64" s="12">
        <f t="shared" si="14"/>
        <v>9110321.9600000009</v>
      </c>
      <c r="BR64" s="12">
        <v>5775604.5200000005</v>
      </c>
      <c r="BT64" s="393"/>
      <c r="BU64" s="394" t="s">
        <v>918</v>
      </c>
      <c r="BV64" s="394">
        <v>2817336</v>
      </c>
      <c r="BW64" s="394">
        <v>2464561</v>
      </c>
      <c r="BX64" t="e">
        <f>+BW64/#REF!</f>
        <v>#REF!</v>
      </c>
      <c r="BZ64">
        <f t="shared" si="15"/>
        <v>56</v>
      </c>
      <c r="CA64" s="26">
        <v>201908</v>
      </c>
      <c r="CB64" s="390" t="e">
        <f>+#REF!/BM64*100</f>
        <v>#REF!</v>
      </c>
      <c r="CC64" s="9" t="e">
        <f>+#REF!/BQ64*100</f>
        <v>#REF!</v>
      </c>
      <c r="CD64" s="9" t="e">
        <f>+#REF!/BR64*100</f>
        <v>#REF!</v>
      </c>
      <c r="CE64">
        <v>0</v>
      </c>
      <c r="CP64">
        <f t="shared" si="31"/>
        <v>10</v>
      </c>
      <c r="CQ64">
        <f t="shared" si="21"/>
        <v>2019</v>
      </c>
      <c r="CR64" s="12">
        <v>446963.04</v>
      </c>
      <c r="CS64" s="12">
        <v>4559.46</v>
      </c>
      <c r="CU64">
        <f t="shared" si="22"/>
        <v>2019</v>
      </c>
      <c r="CV64" s="32">
        <f t="shared" si="13"/>
        <v>1.0200977691578257</v>
      </c>
      <c r="CW64">
        <v>1</v>
      </c>
    </row>
    <row r="65" spans="1:101">
      <c r="A65" s="357">
        <v>43800</v>
      </c>
      <c r="B65">
        <f t="shared" si="29"/>
        <v>12</v>
      </c>
      <c r="C65">
        <f t="shared" si="16"/>
        <v>2019</v>
      </c>
      <c r="D65" t="s">
        <v>1596</v>
      </c>
      <c r="E65">
        <v>51</v>
      </c>
      <c r="F65" s="12">
        <v>4609.22</v>
      </c>
      <c r="G65" s="12">
        <v>2975.5</v>
      </c>
      <c r="H65" s="12">
        <v>123.72</v>
      </c>
      <c r="I65" s="12">
        <v>7708.4400000000005</v>
      </c>
      <c r="J65" s="12"/>
      <c r="K65" s="26">
        <v>201912</v>
      </c>
      <c r="L65" s="12">
        <v>356730.72</v>
      </c>
      <c r="M65" s="12">
        <v>9000138.8399999999</v>
      </c>
      <c r="N65" s="12">
        <f t="shared" si="1"/>
        <v>9356869.5600000005</v>
      </c>
      <c r="O65" s="12">
        <v>5544689.5</v>
      </c>
      <c r="P65" s="12">
        <v>14901559.060000001</v>
      </c>
      <c r="W65">
        <f t="shared" si="30"/>
        <v>12</v>
      </c>
      <c r="X65">
        <f t="shared" si="17"/>
        <v>2019</v>
      </c>
      <c r="Y65" s="9">
        <f t="shared" si="3"/>
        <v>3.1800165439091574E-2</v>
      </c>
      <c r="Z65" s="9">
        <f t="shared" si="4"/>
        <v>8.3128550300246754E-2</v>
      </c>
      <c r="AA65" s="9">
        <f t="shared" si="4"/>
        <v>1.9967709338461662E-2</v>
      </c>
      <c r="AD65" s="9">
        <f t="shared" si="5"/>
        <v>3.1800165439091574E-2</v>
      </c>
      <c r="AE65" s="9">
        <f t="shared" si="6"/>
        <v>4.4221841220152693E-2</v>
      </c>
      <c r="AF65" s="9">
        <f t="shared" si="7"/>
        <v>2.3458700433139308E-2</v>
      </c>
      <c r="AG65" s="9">
        <f t="shared" si="8"/>
        <v>4.500543662596489E-3</v>
      </c>
      <c r="AQ65" s="9">
        <f t="shared" si="9"/>
        <v>8.3128550300246754E-2</v>
      </c>
      <c r="AR65" s="9">
        <f t="shared" si="10"/>
        <v>1.4547012957172805</v>
      </c>
      <c r="AS65" s="9">
        <f t="shared" si="11"/>
        <v>1.3801854909999923E-2</v>
      </c>
      <c r="BL65" s="26">
        <v>201909</v>
      </c>
      <c r="BM65" s="372">
        <v>14862129.800000001</v>
      </c>
      <c r="BN65">
        <v>201909</v>
      </c>
      <c r="BO65" s="12">
        <v>395746.14</v>
      </c>
      <c r="BP65" s="12">
        <v>8885628.3399999999</v>
      </c>
      <c r="BQ65" s="12">
        <f t="shared" si="14"/>
        <v>9281374.4800000004</v>
      </c>
      <c r="BR65" s="12">
        <v>5580755.3300000001</v>
      </c>
      <c r="BT65" s="395"/>
      <c r="BU65" s="396" t="s">
        <v>714</v>
      </c>
      <c r="BV65" s="396">
        <v>2568547</v>
      </c>
      <c r="BW65" s="396">
        <v>2182937</v>
      </c>
      <c r="BX65" t="e">
        <f>+BW65/#REF!</f>
        <v>#REF!</v>
      </c>
      <c r="BZ65">
        <f t="shared" si="15"/>
        <v>57</v>
      </c>
      <c r="CA65" s="26">
        <v>201909</v>
      </c>
      <c r="CB65" s="390" t="e">
        <f>+#REF!/BM65*100</f>
        <v>#REF!</v>
      </c>
      <c r="CC65" s="9" t="e">
        <f>+#REF!/BQ65*100</f>
        <v>#REF!</v>
      </c>
      <c r="CD65" s="9" t="e">
        <f>+#REF!/BR65*100</f>
        <v>#REF!</v>
      </c>
      <c r="CE65">
        <v>0</v>
      </c>
      <c r="CP65">
        <f t="shared" si="31"/>
        <v>11</v>
      </c>
      <c r="CQ65">
        <f t="shared" si="21"/>
        <v>2019</v>
      </c>
      <c r="CR65" s="12">
        <v>381040.25</v>
      </c>
      <c r="CS65" s="12">
        <v>4381.8500000000004</v>
      </c>
      <c r="CU65">
        <f t="shared" si="22"/>
        <v>2019</v>
      </c>
      <c r="CV65" s="32">
        <f t="shared" si="13"/>
        <v>1.1499703771451966</v>
      </c>
      <c r="CW65">
        <v>1</v>
      </c>
    </row>
    <row r="66" spans="1:101">
      <c r="A66" s="357">
        <v>43831</v>
      </c>
      <c r="B66">
        <v>1</v>
      </c>
      <c r="C66">
        <f t="shared" si="16"/>
        <v>2020</v>
      </c>
      <c r="D66" t="s">
        <v>1596</v>
      </c>
      <c r="E66">
        <v>51</v>
      </c>
      <c r="F66" s="12">
        <v>3909.81</v>
      </c>
      <c r="G66" s="12">
        <v>2646.81</v>
      </c>
      <c r="H66" s="12">
        <v>144.19</v>
      </c>
      <c r="I66" s="12">
        <v>6700.8099999999995</v>
      </c>
      <c r="J66" s="12"/>
      <c r="K66" s="26">
        <v>202001</v>
      </c>
      <c r="L66" s="12">
        <v>343100.38</v>
      </c>
      <c r="M66" s="12">
        <v>9014073.2799999993</v>
      </c>
      <c r="N66" s="12">
        <f t="shared" si="1"/>
        <v>9357173.6600000001</v>
      </c>
      <c r="O66" s="12">
        <v>5337402.6300000008</v>
      </c>
      <c r="P66" s="12">
        <v>14694576.290000001</v>
      </c>
      <c r="W66">
        <v>1</v>
      </c>
      <c r="X66">
        <f t="shared" si="17"/>
        <v>2020</v>
      </c>
      <c r="Y66" s="9">
        <f t="shared" si="3"/>
        <v>2.8286425967646304E-2</v>
      </c>
      <c r="Z66" s="9">
        <f t="shared" si="4"/>
        <v>7.325304592957041E-2</v>
      </c>
      <c r="AA66" s="9">
        <f t="shared" si="4"/>
        <v>1.8012155966696471E-2</v>
      </c>
      <c r="AC66">
        <f>1+AC54</f>
        <v>2020</v>
      </c>
      <c r="AD66" s="9">
        <f t="shared" si="5"/>
        <v>2.8286425967646304E-2</v>
      </c>
      <c r="AE66" s="9">
        <f t="shared" si="6"/>
        <v>2.4959673560231863E-2</v>
      </c>
      <c r="AF66" s="9">
        <f t="shared" si="7"/>
        <v>2.0705183748828699E-2</v>
      </c>
      <c r="AG66" s="9">
        <f t="shared" si="8"/>
        <v>4.0137119780675311E-3</v>
      </c>
      <c r="AP66">
        <f>1+AP54</f>
        <v>2020</v>
      </c>
      <c r="AQ66" s="9">
        <f t="shared" si="9"/>
        <v>7.325304592957041E-2</v>
      </c>
      <c r="AR66" s="9">
        <f t="shared" si="10"/>
        <v>1.0760861411723777</v>
      </c>
      <c r="AS66" s="9">
        <f t="shared" si="11"/>
        <v>1.3878660677318997E-2</v>
      </c>
      <c r="BL66" s="26">
        <v>201910</v>
      </c>
      <c r="BM66" s="372">
        <v>14953729.699999999</v>
      </c>
      <c r="BN66">
        <v>201910</v>
      </c>
      <c r="BO66" s="12">
        <v>446963.04</v>
      </c>
      <c r="BP66" s="12">
        <v>8957096.9100000001</v>
      </c>
      <c r="BQ66" s="12">
        <f t="shared" si="14"/>
        <v>9404059.9499999993</v>
      </c>
      <c r="BR66" s="12">
        <v>5549669.7400000002</v>
      </c>
      <c r="BT66" s="393"/>
      <c r="BU66" s="394" t="s">
        <v>715</v>
      </c>
      <c r="BV66" s="394">
        <v>2176741</v>
      </c>
      <c r="BW66" s="394">
        <v>1888923</v>
      </c>
      <c r="BX66" t="e">
        <f>+BW66/#REF!</f>
        <v>#REF!</v>
      </c>
      <c r="BZ66">
        <f t="shared" si="15"/>
        <v>58</v>
      </c>
      <c r="CA66" s="26">
        <v>201910</v>
      </c>
      <c r="CB66" s="390" t="e">
        <f>+#REF!/BM66*100</f>
        <v>#REF!</v>
      </c>
      <c r="CC66" s="9" t="e">
        <f>+#REF!/BQ66*100</f>
        <v>#REF!</v>
      </c>
      <c r="CD66" s="9" t="e">
        <f>+#REF!/BR66*100</f>
        <v>#REF!</v>
      </c>
      <c r="CE66">
        <v>0</v>
      </c>
      <c r="CP66">
        <f t="shared" si="31"/>
        <v>12</v>
      </c>
      <c r="CQ66">
        <f t="shared" si="21"/>
        <v>2019</v>
      </c>
      <c r="CR66" s="12">
        <v>356730.72</v>
      </c>
      <c r="CS66" s="12">
        <v>4137.78</v>
      </c>
      <c r="CU66">
        <f t="shared" si="22"/>
        <v>2019</v>
      </c>
      <c r="CV66" s="32">
        <f t="shared" si="13"/>
        <v>1.1599169255734409</v>
      </c>
      <c r="CW66">
        <v>1</v>
      </c>
    </row>
    <row r="67" spans="1:101">
      <c r="A67" s="357">
        <v>43862</v>
      </c>
      <c r="B67">
        <f t="shared" ref="B67:B77" si="32">1+B66</f>
        <v>2</v>
      </c>
      <c r="C67">
        <f t="shared" si="16"/>
        <v>2020</v>
      </c>
      <c r="D67" t="s">
        <v>1596</v>
      </c>
      <c r="E67">
        <v>51</v>
      </c>
      <c r="F67" s="12">
        <v>4107.8</v>
      </c>
      <c r="G67" s="12">
        <v>2667.4</v>
      </c>
      <c r="H67" s="12">
        <v>137.55000000000001</v>
      </c>
      <c r="I67" s="12">
        <v>6912.75</v>
      </c>
      <c r="J67" s="12"/>
      <c r="K67" s="26">
        <v>202002</v>
      </c>
      <c r="L67" s="12">
        <v>360957.55</v>
      </c>
      <c r="M67" s="12">
        <v>9047678.3000000007</v>
      </c>
      <c r="N67" s="12">
        <f t="shared" si="1"/>
        <v>9408635.8500000015</v>
      </c>
      <c r="O67" s="12">
        <v>5379604.4000000004</v>
      </c>
      <c r="P67" s="12">
        <v>14788240.250000002</v>
      </c>
      <c r="W67">
        <f t="shared" ref="W67:W77" si="33">1+W66</f>
        <v>2</v>
      </c>
      <c r="X67">
        <f t="shared" si="17"/>
        <v>2020</v>
      </c>
      <c r="Y67" s="9">
        <f t="shared" si="3"/>
        <v>2.8350549883381867E-2</v>
      </c>
      <c r="Z67" s="9">
        <f t="shared" si="4"/>
        <v>7.6358774634060447E-2</v>
      </c>
      <c r="AA67" s="9">
        <f t="shared" si="4"/>
        <v>1.8037305013353429E-2</v>
      </c>
      <c r="AD67" s="9">
        <f t="shared" si="5"/>
        <v>2.8350549883381867E-2</v>
      </c>
      <c r="AE67" s="9">
        <f t="shared" si="6"/>
        <v>2.2340645695199262E-2</v>
      </c>
      <c r="AF67" s="9">
        <f t="shared" si="7"/>
        <v>1.9353496394485286E-2</v>
      </c>
      <c r="AG67" s="9">
        <f t="shared" si="8"/>
        <v>4.22377915710278E-3</v>
      </c>
      <c r="AQ67" s="9">
        <f t="shared" si="9"/>
        <v>7.6358774634060447E-2</v>
      </c>
      <c r="AR67" s="9">
        <f t="shared" si="10"/>
        <v>0.97964545497062938</v>
      </c>
      <c r="AS67" s="9">
        <f t="shared" si="11"/>
        <v>1.2482330485118941E-2</v>
      </c>
      <c r="BL67" s="26">
        <v>201911</v>
      </c>
      <c r="BM67" s="372">
        <v>14904395.9</v>
      </c>
      <c r="BN67">
        <v>201911</v>
      </c>
      <c r="BO67" s="12">
        <v>381040.25</v>
      </c>
      <c r="BP67" s="12">
        <v>8983710.4499999993</v>
      </c>
      <c r="BQ67" s="12">
        <f t="shared" si="14"/>
        <v>9364750.6999999993</v>
      </c>
      <c r="BR67" s="12">
        <v>5539645.2000000002</v>
      </c>
      <c r="BT67" s="395"/>
      <c r="BU67" s="396" t="s">
        <v>716</v>
      </c>
      <c r="BV67" s="396">
        <v>2577185</v>
      </c>
      <c r="BW67" s="396">
        <v>2178970</v>
      </c>
      <c r="BX67" t="e">
        <f>+BW67/#REF!</f>
        <v>#REF!</v>
      </c>
      <c r="BZ67">
        <f t="shared" si="15"/>
        <v>59</v>
      </c>
      <c r="CA67" s="26">
        <v>201911</v>
      </c>
      <c r="CB67" s="390" t="e">
        <f>+#REF!/BM67*100</f>
        <v>#REF!</v>
      </c>
      <c r="CC67" s="9" t="e">
        <f>+#REF!/BQ67*100</f>
        <v>#REF!</v>
      </c>
      <c r="CD67" s="9" t="e">
        <f>+#REF!/BR67*100</f>
        <v>#REF!</v>
      </c>
      <c r="CE67">
        <v>0</v>
      </c>
      <c r="CP67">
        <v>1</v>
      </c>
      <c r="CQ67">
        <f>1+CQ55</f>
        <v>2020</v>
      </c>
      <c r="CR67" s="12">
        <v>343100.38</v>
      </c>
      <c r="CS67" s="12">
        <v>2335.52</v>
      </c>
      <c r="CU67">
        <f>1+CU55</f>
        <v>2020</v>
      </c>
      <c r="CV67" s="32">
        <f t="shared" si="13"/>
        <v>0.68071040900625057</v>
      </c>
      <c r="CW67">
        <v>1</v>
      </c>
    </row>
    <row r="68" spans="1:101">
      <c r="A68" s="357">
        <v>43891</v>
      </c>
      <c r="B68">
        <f t="shared" si="32"/>
        <v>3</v>
      </c>
      <c r="C68">
        <f t="shared" si="16"/>
        <v>2020</v>
      </c>
      <c r="D68" t="s">
        <v>1596</v>
      </c>
      <c r="E68">
        <v>51</v>
      </c>
      <c r="F68" s="12">
        <v>3739.59</v>
      </c>
      <c r="G68" s="12">
        <v>2668.05</v>
      </c>
      <c r="H68" s="12">
        <v>122.41</v>
      </c>
      <c r="I68" s="12">
        <v>6530.05</v>
      </c>
      <c r="J68" s="12"/>
      <c r="K68" s="26">
        <v>202003</v>
      </c>
      <c r="L68" s="12">
        <v>362512.64000000001</v>
      </c>
      <c r="M68" s="12">
        <v>9029696.7300000004</v>
      </c>
      <c r="N68" s="12">
        <f t="shared" si="1"/>
        <v>9392209.370000001</v>
      </c>
      <c r="O68" s="12">
        <v>5155401.01</v>
      </c>
      <c r="P68" s="12">
        <v>14547610.380000001</v>
      </c>
      <c r="W68">
        <f t="shared" si="33"/>
        <v>3</v>
      </c>
      <c r="X68">
        <f t="shared" si="17"/>
        <v>2020</v>
      </c>
      <c r="Y68" s="9">
        <f t="shared" si="3"/>
        <v>2.840705413278069E-2</v>
      </c>
      <c r="Z68" s="9">
        <f t="shared" si="4"/>
        <v>7.2537325277825485E-2</v>
      </c>
      <c r="AA68" s="9">
        <f t="shared" si="4"/>
        <v>1.8340125493517653E-2</v>
      </c>
      <c r="AD68" s="9">
        <f t="shared" si="5"/>
        <v>2.840705413278069E-2</v>
      </c>
      <c r="AE68" s="9">
        <f t="shared" si="6"/>
        <v>3.8425996033774529E-2</v>
      </c>
      <c r="AF68" s="9">
        <f t="shared" si="7"/>
        <v>3.6403894603554816E-2</v>
      </c>
      <c r="AG68" s="9">
        <f t="shared" si="8"/>
        <v>9.1797357366619255E-3</v>
      </c>
      <c r="AQ68" s="9">
        <f t="shared" si="9"/>
        <v>7.2537325277825485E-2</v>
      </c>
      <c r="AR68" s="9">
        <f t="shared" si="10"/>
        <v>0.90930947775098492</v>
      </c>
      <c r="AS68" s="9">
        <f t="shared" si="11"/>
        <v>4.4979236251497731E-2</v>
      </c>
      <c r="BL68" s="26">
        <v>201912</v>
      </c>
      <c r="BM68" s="372">
        <v>14901559.1</v>
      </c>
      <c r="BN68">
        <v>201912</v>
      </c>
      <c r="BO68" s="12">
        <v>356730.72</v>
      </c>
      <c r="BP68" s="12">
        <v>9000138.8399999999</v>
      </c>
      <c r="BQ68" s="12">
        <f t="shared" si="14"/>
        <v>9356869.5600000005</v>
      </c>
      <c r="BR68" s="12">
        <v>5544689.5</v>
      </c>
      <c r="BT68" s="393">
        <v>2020</v>
      </c>
      <c r="BU68" s="394" t="s">
        <v>713</v>
      </c>
      <c r="BV68" s="394">
        <v>2247438</v>
      </c>
      <c r="BW68" s="394">
        <v>1825695</v>
      </c>
      <c r="BX68" t="e">
        <f>+BW68/#REF!</f>
        <v>#REF!</v>
      </c>
      <c r="BZ68">
        <f t="shared" si="15"/>
        <v>60</v>
      </c>
      <c r="CA68" s="26">
        <v>201912</v>
      </c>
      <c r="CB68" s="390" t="e">
        <f>+#REF!/BM68*100</f>
        <v>#REF!</v>
      </c>
      <c r="CC68" s="9" t="e">
        <f>+#REF!/BQ68*100</f>
        <v>#REF!</v>
      </c>
      <c r="CD68" s="9" t="e">
        <f>+#REF!/BR68*100</f>
        <v>#REF!</v>
      </c>
      <c r="CE68">
        <v>0</v>
      </c>
      <c r="CP68">
        <f t="shared" ref="CP68:CP78" si="34">1+CP67</f>
        <v>2</v>
      </c>
      <c r="CQ68">
        <f t="shared" si="21"/>
        <v>2020</v>
      </c>
      <c r="CR68" s="12">
        <v>360957.55</v>
      </c>
      <c r="CS68" s="12">
        <v>2101.9499999999998</v>
      </c>
      <c r="CU68">
        <f t="shared" si="22"/>
        <v>2020</v>
      </c>
      <c r="CV68" s="32">
        <f t="shared" si="13"/>
        <v>0.58232609346999387</v>
      </c>
      <c r="CW68">
        <v>1</v>
      </c>
    </row>
    <row r="69" spans="1:101">
      <c r="A69" s="357">
        <v>43922</v>
      </c>
      <c r="B69">
        <f t="shared" si="32"/>
        <v>4</v>
      </c>
      <c r="C69">
        <f t="shared" si="16"/>
        <v>2020</v>
      </c>
      <c r="D69" t="s">
        <v>1596</v>
      </c>
      <c r="E69">
        <v>51</v>
      </c>
      <c r="F69" s="12">
        <v>1132.8499999999999</v>
      </c>
      <c r="G69" s="12">
        <v>679.35</v>
      </c>
      <c r="H69" s="12">
        <v>37.950000000000003</v>
      </c>
      <c r="I69" s="12">
        <v>1850.15</v>
      </c>
      <c r="J69" s="12"/>
      <c r="K69" s="26">
        <v>202004</v>
      </c>
      <c r="L69" s="12">
        <v>363928.5</v>
      </c>
      <c r="M69" s="12">
        <v>8946985.2999999989</v>
      </c>
      <c r="N69" s="12">
        <f t="shared" si="1"/>
        <v>9310913.7999999989</v>
      </c>
      <c r="O69" s="12">
        <v>4732478.4000000004</v>
      </c>
      <c r="P69" s="12">
        <v>14043392.199999999</v>
      </c>
      <c r="W69">
        <f t="shared" si="33"/>
        <v>4</v>
      </c>
      <c r="X69">
        <f t="shared" si="17"/>
        <v>2020</v>
      </c>
      <c r="Y69" s="9">
        <f t="shared" si="3"/>
        <v>7.2962763332638757E-3</v>
      </c>
      <c r="Z69" s="9">
        <f t="shared" si="4"/>
        <v>2.3937774338283296E-2</v>
      </c>
      <c r="AA69" s="9">
        <f t="shared" si="4"/>
        <v>4.8375064252638338E-3</v>
      </c>
      <c r="AD69" s="9">
        <f t="shared" si="5"/>
        <v>7.2962763332638757E-3</v>
      </c>
      <c r="AE69" s="9">
        <f t="shared" si="6"/>
        <v>9.4491262501001788E-3</v>
      </c>
      <c r="AF69" s="9">
        <f t="shared" si="7"/>
        <v>1.0931794900732516E-2</v>
      </c>
      <c r="AG69" s="9">
        <f t="shared" si="8"/>
        <v>1.5798664144007005E-3</v>
      </c>
      <c r="AQ69" s="9">
        <f t="shared" si="9"/>
        <v>2.3937774338283296E-2</v>
      </c>
      <c r="AR69" s="9">
        <f t="shared" si="10"/>
        <v>0.41454917152923509</v>
      </c>
      <c r="AS69" s="9">
        <f t="shared" si="11"/>
        <v>7.7242824816696459E-3</v>
      </c>
      <c r="BL69" s="26">
        <v>202001</v>
      </c>
      <c r="BM69" s="372">
        <v>14694576.300000001</v>
      </c>
      <c r="BN69">
        <v>202001</v>
      </c>
      <c r="BO69" s="12">
        <v>343100.38</v>
      </c>
      <c r="BP69" s="12">
        <v>9014073.2799999993</v>
      </c>
      <c r="BQ69" s="12">
        <f t="shared" si="14"/>
        <v>9357173.6600000001</v>
      </c>
      <c r="BR69" s="12">
        <v>5337402.6300000008</v>
      </c>
      <c r="BT69" s="395"/>
      <c r="BU69" s="396" t="s">
        <v>911</v>
      </c>
      <c r="BV69" s="396">
        <v>1996072</v>
      </c>
      <c r="BW69" s="396">
        <v>1687648</v>
      </c>
      <c r="BX69" t="e">
        <f>+BW69/#REF!</f>
        <v>#REF!</v>
      </c>
      <c r="BZ69">
        <f t="shared" si="15"/>
        <v>61</v>
      </c>
      <c r="CA69" s="26">
        <v>202001</v>
      </c>
      <c r="CB69" s="390" t="e">
        <f>+#REF!/BM69*100</f>
        <v>#REF!</v>
      </c>
      <c r="CC69" s="9" t="e">
        <f>+#REF!/BQ69*100</f>
        <v>#REF!</v>
      </c>
      <c r="CD69" s="9" t="e">
        <f>+#REF!/BR69*100</f>
        <v>#REF!</v>
      </c>
      <c r="CE69">
        <v>0</v>
      </c>
      <c r="CP69">
        <f t="shared" si="34"/>
        <v>3</v>
      </c>
      <c r="CQ69">
        <f t="shared" si="21"/>
        <v>2020</v>
      </c>
      <c r="CR69" s="12">
        <v>362512.64000000001</v>
      </c>
      <c r="CS69" s="12">
        <v>3609.05</v>
      </c>
      <c r="CU69">
        <f t="shared" si="22"/>
        <v>2020</v>
      </c>
      <c r="CV69" s="32">
        <f t="shared" si="13"/>
        <v>0.99556528566838387</v>
      </c>
      <c r="CW69">
        <v>1</v>
      </c>
    </row>
    <row r="70" spans="1:101">
      <c r="A70" s="357">
        <v>43952</v>
      </c>
      <c r="B70">
        <f t="shared" si="32"/>
        <v>5</v>
      </c>
      <c r="C70">
        <f t="shared" si="16"/>
        <v>2020</v>
      </c>
      <c r="D70" t="s">
        <v>1596</v>
      </c>
      <c r="E70">
        <v>51</v>
      </c>
      <c r="F70" s="12">
        <v>1167</v>
      </c>
      <c r="G70" s="12">
        <v>687.2</v>
      </c>
      <c r="H70" s="12">
        <v>40.1</v>
      </c>
      <c r="I70" s="12">
        <v>1894.3000000000002</v>
      </c>
      <c r="J70" s="12"/>
      <c r="K70" s="26">
        <v>202005</v>
      </c>
      <c r="L70" s="12">
        <v>396178.5</v>
      </c>
      <c r="M70" s="12">
        <v>8947109.3000000007</v>
      </c>
      <c r="N70" s="12">
        <f t="shared" si="1"/>
        <v>9343287.8000000007</v>
      </c>
      <c r="O70" s="12">
        <v>4762947.55</v>
      </c>
      <c r="P70" s="12">
        <v>14106235.350000001</v>
      </c>
      <c r="W70">
        <f t="shared" si="33"/>
        <v>5</v>
      </c>
      <c r="X70">
        <f t="shared" si="17"/>
        <v>2020</v>
      </c>
      <c r="Y70" s="9">
        <f t="shared" si="3"/>
        <v>7.355012654110901E-3</v>
      </c>
      <c r="Z70" s="9">
        <f t="shared" si="4"/>
        <v>2.4501634497318792E-2</v>
      </c>
      <c r="AA70" s="9">
        <f t="shared" si="4"/>
        <v>4.8716045277097976E-3</v>
      </c>
      <c r="AD70" s="9">
        <f t="shared" si="5"/>
        <v>7.355012654110901E-3</v>
      </c>
      <c r="AE70" s="9">
        <f t="shared" si="6"/>
        <v>9.507895068800086E-3</v>
      </c>
      <c r="AF70" s="9">
        <f t="shared" si="7"/>
        <v>1.0992383216537545E-2</v>
      </c>
      <c r="AG70" s="9">
        <f t="shared" si="8"/>
        <v>1.5792085522614427E-3</v>
      </c>
      <c r="AQ70" s="9">
        <f t="shared" si="9"/>
        <v>2.4501634497318792E-2</v>
      </c>
      <c r="AR70" s="9">
        <f t="shared" si="10"/>
        <v>0.41762479622518622</v>
      </c>
      <c r="AS70" s="9">
        <f t="shared" si="11"/>
        <v>7.7473034528797204E-3</v>
      </c>
      <c r="BL70" s="26">
        <v>202002</v>
      </c>
      <c r="BM70" s="372">
        <v>14788240.300000001</v>
      </c>
      <c r="BN70">
        <v>202002</v>
      </c>
      <c r="BO70" s="12">
        <v>360957.55</v>
      </c>
      <c r="BP70" s="12">
        <v>9047678.3000000007</v>
      </c>
      <c r="BQ70" s="12">
        <f t="shared" si="14"/>
        <v>9408635.8500000015</v>
      </c>
      <c r="BR70" s="12">
        <v>5379604.4000000004</v>
      </c>
      <c r="BT70" s="393"/>
      <c r="BU70" s="394" t="s">
        <v>912</v>
      </c>
      <c r="BV70" s="394">
        <v>2409603</v>
      </c>
      <c r="BW70" s="394">
        <v>2076917</v>
      </c>
      <c r="BX70" t="e">
        <f>+BW70/#REF!</f>
        <v>#REF!</v>
      </c>
      <c r="BZ70">
        <f t="shared" si="15"/>
        <v>62</v>
      </c>
      <c r="CA70" s="26">
        <v>202002</v>
      </c>
      <c r="CB70" s="390" t="e">
        <f>+#REF!/BM70*100</f>
        <v>#REF!</v>
      </c>
      <c r="CC70" s="9" t="e">
        <f>+#REF!/BQ70*100</f>
        <v>#REF!</v>
      </c>
      <c r="CD70" s="9" t="e">
        <f>+#REF!/BR70*100</f>
        <v>#REF!</v>
      </c>
      <c r="CE70">
        <v>0</v>
      </c>
      <c r="CP70">
        <f t="shared" si="34"/>
        <v>4</v>
      </c>
      <c r="CQ70">
        <f t="shared" si="21"/>
        <v>2020</v>
      </c>
      <c r="CR70" s="12">
        <v>363928.5</v>
      </c>
      <c r="CS70" s="12">
        <v>879.8</v>
      </c>
      <c r="CU70">
        <f t="shared" si="22"/>
        <v>2020</v>
      </c>
      <c r="CV70" s="32">
        <f t="shared" si="13"/>
        <v>0.24175078346433432</v>
      </c>
      <c r="CW70">
        <v>1</v>
      </c>
    </row>
    <row r="71" spans="1:101">
      <c r="A71" s="357">
        <v>43983</v>
      </c>
      <c r="B71">
        <f t="shared" si="32"/>
        <v>6</v>
      </c>
      <c r="C71">
        <f t="shared" si="16"/>
        <v>2020</v>
      </c>
      <c r="D71" t="s">
        <v>1596</v>
      </c>
      <c r="E71">
        <v>51</v>
      </c>
      <c r="F71" s="12">
        <v>3313.55</v>
      </c>
      <c r="G71" s="12">
        <v>1996.86</v>
      </c>
      <c r="H71" s="12">
        <v>69.819999999999993</v>
      </c>
      <c r="I71" s="12">
        <v>5380.23</v>
      </c>
      <c r="J71" s="12"/>
      <c r="K71" s="26">
        <v>202006</v>
      </c>
      <c r="L71" s="12">
        <v>356897.55</v>
      </c>
      <c r="M71" s="12">
        <v>8962044.0899999999</v>
      </c>
      <c r="N71" s="12">
        <f t="shared" ref="N71:N96" si="35">+M71+L71</f>
        <v>9318941.6400000006</v>
      </c>
      <c r="O71" s="12">
        <v>4871825.78</v>
      </c>
      <c r="P71" s="12">
        <v>14190767.420000002</v>
      </c>
      <c r="W71">
        <f t="shared" si="33"/>
        <v>6</v>
      </c>
      <c r="X71">
        <f t="shared" si="17"/>
        <v>2020</v>
      </c>
      <c r="Y71" s="9">
        <f t="shared" ref="Y71:Y97" si="36">+G71/N71*100</f>
        <v>2.1427969796793359E-2</v>
      </c>
      <c r="Z71" s="9">
        <f t="shared" ref="Z71:AA96" si="37">+F71/O71*100</f>
        <v>6.8014542178476661E-2</v>
      </c>
      <c r="AA71" s="9">
        <f t="shared" si="37"/>
        <v>1.4071543426084842E-2</v>
      </c>
      <c r="AD71" s="9">
        <f t="shared" ref="AD71:AD97" si="38">+G71/N71*100</f>
        <v>2.1427969796793359E-2</v>
      </c>
      <c r="AE71" s="9">
        <f t="shared" ref="AE71:AE97" si="39">+G2647/N71*100</f>
        <v>7.5574354600207574E-2</v>
      </c>
      <c r="AF71" s="9">
        <f t="shared" ref="AF71:AF97" si="40">+(G163+G1635+G1727+G2371+G2463)/N71*100</f>
        <v>1.2751984569784257E-2</v>
      </c>
      <c r="AG71" s="9">
        <f t="shared" ref="AG71:AG97" si="41">+G2095/N71*100</f>
        <v>1.8135106595645555E-3</v>
      </c>
      <c r="AQ71" s="9">
        <f t="shared" ref="AQ71:AQ97" si="42">+F71/O71*100</f>
        <v>6.8014542178476661E-2</v>
      </c>
      <c r="AR71" s="9">
        <f t="shared" ref="AR71:AR97" si="43">+F2555/O71*100</f>
        <v>0.67948386282401085</v>
      </c>
      <c r="AS71" s="9">
        <f t="shared" ref="AS71:AS97" si="44">+(F163+F1635+F1727+F2371+F2463)/O71*100</f>
        <v>7.3877847085081928E-3</v>
      </c>
      <c r="BL71" s="26">
        <v>202003</v>
      </c>
      <c r="BM71" s="372">
        <v>14547610.4</v>
      </c>
      <c r="BN71">
        <v>202003</v>
      </c>
      <c r="BO71" s="12">
        <v>362512.64000000001</v>
      </c>
      <c r="BP71" s="12">
        <v>9029696.7300000004</v>
      </c>
      <c r="BQ71" s="12">
        <f t="shared" si="14"/>
        <v>9392209.370000001</v>
      </c>
      <c r="BR71" s="12">
        <v>5155401.01</v>
      </c>
      <c r="BT71" s="395"/>
      <c r="BU71" s="396" t="s">
        <v>913</v>
      </c>
      <c r="BV71" s="396">
        <v>855326</v>
      </c>
      <c r="BW71" s="396">
        <v>650655</v>
      </c>
      <c r="BX71" t="e">
        <f>+BW71/#REF!</f>
        <v>#REF!</v>
      </c>
      <c r="BZ71">
        <f t="shared" si="15"/>
        <v>63</v>
      </c>
      <c r="CA71" s="26">
        <v>202003</v>
      </c>
      <c r="CB71" s="390" t="e">
        <f>+#REF!/BM71*100</f>
        <v>#REF!</v>
      </c>
      <c r="CC71" s="9" t="e">
        <f>+#REF!/BQ71*100</f>
        <v>#REF!</v>
      </c>
      <c r="CD71" s="9" t="e">
        <f>+#REF!/BR71*100</f>
        <v>#REF!</v>
      </c>
      <c r="CE71">
        <v>0</v>
      </c>
      <c r="CP71">
        <f t="shared" si="34"/>
        <v>5</v>
      </c>
      <c r="CQ71">
        <f t="shared" si="21"/>
        <v>2020</v>
      </c>
      <c r="CR71" s="12">
        <v>396178.5</v>
      </c>
      <c r="CS71" s="12">
        <v>888.35</v>
      </c>
      <c r="CU71">
        <f t="shared" si="22"/>
        <v>2020</v>
      </c>
      <c r="CV71" s="32">
        <f t="shared" si="13"/>
        <v>0.22422973482912373</v>
      </c>
      <c r="CW71">
        <v>1</v>
      </c>
    </row>
    <row r="72" spans="1:101">
      <c r="A72" s="357">
        <v>44013</v>
      </c>
      <c r="B72">
        <f t="shared" si="32"/>
        <v>7</v>
      </c>
      <c r="C72">
        <f t="shared" si="16"/>
        <v>2020</v>
      </c>
      <c r="D72" t="s">
        <v>1596</v>
      </c>
      <c r="E72">
        <v>51</v>
      </c>
      <c r="F72" s="12">
        <v>3250.87</v>
      </c>
      <c r="G72" s="12">
        <v>1940.52</v>
      </c>
      <c r="H72" s="12">
        <v>74.739999999999995</v>
      </c>
      <c r="I72" s="12">
        <v>5266.13</v>
      </c>
      <c r="J72" s="12"/>
      <c r="K72" s="26">
        <v>202007</v>
      </c>
      <c r="L72" s="12">
        <v>275072.7</v>
      </c>
      <c r="M72" s="12">
        <v>8966609.2200000007</v>
      </c>
      <c r="N72" s="12">
        <f t="shared" si="35"/>
        <v>9241681.9199999999</v>
      </c>
      <c r="O72" s="12">
        <v>5144105.3600000003</v>
      </c>
      <c r="P72" s="12">
        <v>14385787.280000001</v>
      </c>
      <c r="W72">
        <f t="shared" si="33"/>
        <v>7</v>
      </c>
      <c r="X72">
        <f t="shared" si="17"/>
        <v>2020</v>
      </c>
      <c r="Y72" s="9">
        <f t="shared" si="36"/>
        <v>2.0997476615165735E-2</v>
      </c>
      <c r="Z72" s="9">
        <f t="shared" si="37"/>
        <v>6.3196022874617008E-2</v>
      </c>
      <c r="AA72" s="9">
        <f t="shared" si="37"/>
        <v>1.3489147046528552E-2</v>
      </c>
      <c r="AD72" s="9">
        <f t="shared" si="38"/>
        <v>2.0997476615165735E-2</v>
      </c>
      <c r="AE72" s="9">
        <f t="shared" si="39"/>
        <v>7.3529364663526539E-2</v>
      </c>
      <c r="AF72" s="9">
        <f t="shared" si="40"/>
        <v>1.2462450125095843E-2</v>
      </c>
      <c r="AG72" s="9">
        <f t="shared" si="41"/>
        <v>1.7641810377304133E-3</v>
      </c>
      <c r="AQ72" s="9">
        <f t="shared" si="42"/>
        <v>6.3196022874617008E-2</v>
      </c>
      <c r="AR72" s="9">
        <f t="shared" si="43"/>
        <v>0.65453305567598252</v>
      </c>
      <c r="AS72" s="9">
        <f t="shared" si="44"/>
        <v>6.7642471459799184E-3</v>
      </c>
      <c r="BL72" s="26">
        <v>202004</v>
      </c>
      <c r="BM72" s="372">
        <v>14043392.199999999</v>
      </c>
      <c r="BN72">
        <v>202004</v>
      </c>
      <c r="BO72" s="12">
        <v>363928.5</v>
      </c>
      <c r="BP72" s="12">
        <v>8946985.2999999989</v>
      </c>
      <c r="BQ72" s="12">
        <f t="shared" si="14"/>
        <v>9310913.7999999989</v>
      </c>
      <c r="BR72" s="12">
        <v>4732478.4000000004</v>
      </c>
      <c r="BT72" s="393"/>
      <c r="BU72" s="394" t="s">
        <v>914</v>
      </c>
      <c r="BV72" s="394">
        <v>1134190</v>
      </c>
      <c r="BW72" s="394">
        <v>820291</v>
      </c>
      <c r="BX72" t="e">
        <f>+BW72/#REF!</f>
        <v>#REF!</v>
      </c>
      <c r="BZ72">
        <f t="shared" si="15"/>
        <v>64</v>
      </c>
      <c r="CA72" s="26">
        <v>202004</v>
      </c>
      <c r="CB72" s="390" t="e">
        <f>+#REF!/BM72*100</f>
        <v>#REF!</v>
      </c>
      <c r="CC72" s="9" t="e">
        <f>+#REF!/BQ72*100</f>
        <v>#REF!</v>
      </c>
      <c r="CD72" s="9" t="e">
        <f>+#REF!/BR72*100</f>
        <v>#REF!</v>
      </c>
      <c r="CE72">
        <v>0</v>
      </c>
      <c r="CP72">
        <f t="shared" si="34"/>
        <v>6</v>
      </c>
      <c r="CQ72">
        <f t="shared" si="21"/>
        <v>2020</v>
      </c>
      <c r="CR72" s="12">
        <v>356897.55</v>
      </c>
      <c r="CS72" s="12">
        <v>7042.73</v>
      </c>
      <c r="CU72">
        <f t="shared" si="22"/>
        <v>2020</v>
      </c>
      <c r="CV72" s="32">
        <f t="shared" ref="CV72:CV96" si="45">+CS72/CR72*100</f>
        <v>1.9733197944340048</v>
      </c>
      <c r="CW72">
        <v>1</v>
      </c>
    </row>
    <row r="73" spans="1:101">
      <c r="A73" s="357">
        <v>44044</v>
      </c>
      <c r="B73">
        <f t="shared" si="32"/>
        <v>8</v>
      </c>
      <c r="C73">
        <f t="shared" si="16"/>
        <v>2020</v>
      </c>
      <c r="D73" t="s">
        <v>1596</v>
      </c>
      <c r="E73">
        <v>51</v>
      </c>
      <c r="F73" s="12">
        <v>3367.1</v>
      </c>
      <c r="G73" s="12">
        <v>1923.43</v>
      </c>
      <c r="H73" s="12">
        <v>60.9</v>
      </c>
      <c r="I73" s="12">
        <v>5351.43</v>
      </c>
      <c r="J73" s="12"/>
      <c r="K73" s="26">
        <v>202008</v>
      </c>
      <c r="L73" s="12">
        <v>264260.95</v>
      </c>
      <c r="M73" s="12">
        <v>8965102.6699999999</v>
      </c>
      <c r="N73" s="12">
        <f t="shared" si="35"/>
        <v>9229363.6199999992</v>
      </c>
      <c r="O73" s="12">
        <v>5167772.8999999994</v>
      </c>
      <c r="P73" s="12">
        <v>14397136.52</v>
      </c>
      <c r="W73">
        <f t="shared" si="33"/>
        <v>8</v>
      </c>
      <c r="X73">
        <f t="shared" si="17"/>
        <v>2020</v>
      </c>
      <c r="Y73" s="9">
        <f t="shared" si="36"/>
        <v>2.0840331784435645E-2</v>
      </c>
      <c r="Z73" s="9">
        <f t="shared" si="37"/>
        <v>6.515572694767606E-2</v>
      </c>
      <c r="AA73" s="9">
        <f t="shared" si="37"/>
        <v>1.3359809412990135E-2</v>
      </c>
      <c r="AD73" s="9">
        <f t="shared" si="38"/>
        <v>2.0840331784435645E-2</v>
      </c>
      <c r="AE73" s="9">
        <f t="shared" si="39"/>
        <v>1.6350531435665769E-2</v>
      </c>
      <c r="AF73" s="9">
        <f t="shared" si="40"/>
        <v>1.0375796635911504E-2</v>
      </c>
      <c r="AG73" s="9">
        <f t="shared" si="41"/>
        <v>2.0003546029969941E-3</v>
      </c>
      <c r="AQ73" s="9">
        <f t="shared" si="42"/>
        <v>6.515572694767606E-2</v>
      </c>
      <c r="AR73" s="9">
        <f t="shared" si="43"/>
        <v>0.81603450492183982</v>
      </c>
      <c r="AS73" s="9">
        <f t="shared" si="44"/>
        <v>9.0690904780277807E-3</v>
      </c>
      <c r="BL73" s="26">
        <v>202005</v>
      </c>
      <c r="BM73" s="372">
        <v>14106235.4</v>
      </c>
      <c r="BN73">
        <v>202005</v>
      </c>
      <c r="BO73" s="12">
        <v>396178.5</v>
      </c>
      <c r="BP73" s="12">
        <v>8947109.3000000007</v>
      </c>
      <c r="BQ73" s="12">
        <f t="shared" si="14"/>
        <v>9343287.8000000007</v>
      </c>
      <c r="BR73" s="12">
        <v>4762947.55</v>
      </c>
      <c r="BT73" s="395"/>
      <c r="BU73" s="396" t="s">
        <v>915</v>
      </c>
      <c r="BV73" s="396">
        <v>1735189</v>
      </c>
      <c r="BW73" s="396">
        <v>1388948</v>
      </c>
      <c r="BX73" t="e">
        <f>+BW73/#REF!</f>
        <v>#REF!</v>
      </c>
      <c r="BZ73">
        <f t="shared" si="15"/>
        <v>65</v>
      </c>
      <c r="CA73" s="26">
        <v>202005</v>
      </c>
      <c r="CB73" s="390" t="e">
        <f>+#REF!/BM73*100</f>
        <v>#REF!</v>
      </c>
      <c r="CC73" s="9" t="e">
        <f>+#REF!/BQ73*100</f>
        <v>#REF!</v>
      </c>
      <c r="CD73" s="9" t="e">
        <f>+#REF!/BR73*100</f>
        <v>#REF!</v>
      </c>
      <c r="CE73">
        <v>0</v>
      </c>
      <c r="CP73">
        <f t="shared" si="34"/>
        <v>7</v>
      </c>
      <c r="CQ73">
        <f t="shared" si="21"/>
        <v>2020</v>
      </c>
      <c r="CR73" s="12">
        <v>275072.7</v>
      </c>
      <c r="CS73" s="12">
        <v>6795.35</v>
      </c>
      <c r="CU73">
        <f t="shared" si="22"/>
        <v>2020</v>
      </c>
      <c r="CV73" s="32">
        <f t="shared" si="45"/>
        <v>2.4703832841281597</v>
      </c>
      <c r="CW73">
        <v>1</v>
      </c>
    </row>
    <row r="74" spans="1:101">
      <c r="A74" s="357">
        <v>44075</v>
      </c>
      <c r="B74">
        <f t="shared" si="32"/>
        <v>9</v>
      </c>
      <c r="C74">
        <f t="shared" si="16"/>
        <v>2020</v>
      </c>
      <c r="D74" t="s">
        <v>1596</v>
      </c>
      <c r="E74">
        <v>51</v>
      </c>
      <c r="F74" s="12">
        <v>4112.7700000000004</v>
      </c>
      <c r="G74" s="12">
        <v>2426.23</v>
      </c>
      <c r="H74" s="12">
        <v>126.68</v>
      </c>
      <c r="I74" s="12">
        <v>6665.68</v>
      </c>
      <c r="J74" s="12"/>
      <c r="K74" s="26">
        <v>202009</v>
      </c>
      <c r="L74" s="12">
        <v>357039.41</v>
      </c>
      <c r="M74" s="12">
        <v>8993449.7300000004</v>
      </c>
      <c r="N74" s="12">
        <f t="shared" si="35"/>
        <v>9350489.1400000006</v>
      </c>
      <c r="O74" s="12">
        <v>5095733.68</v>
      </c>
      <c r="P74" s="12">
        <v>14446222.82</v>
      </c>
      <c r="W74">
        <f t="shared" si="33"/>
        <v>9</v>
      </c>
      <c r="X74">
        <f t="shared" si="17"/>
        <v>2020</v>
      </c>
      <c r="Y74" s="9">
        <f t="shared" si="36"/>
        <v>2.5947626521707286E-2</v>
      </c>
      <c r="Z74" s="9">
        <f t="shared" si="37"/>
        <v>8.0710065679884604E-2</v>
      </c>
      <c r="AA74" s="9">
        <f t="shared" si="37"/>
        <v>1.6794909162283017E-2</v>
      </c>
      <c r="AD74" s="9">
        <f t="shared" si="38"/>
        <v>2.5947626521707286E-2</v>
      </c>
      <c r="AE74" s="9">
        <f t="shared" si="39"/>
        <v>4.8807820977801814E-2</v>
      </c>
      <c r="AF74" s="9">
        <f t="shared" si="40"/>
        <v>1.312316373643743E-2</v>
      </c>
      <c r="AG74" s="9">
        <f t="shared" si="41"/>
        <v>2.2395619829573962E-3</v>
      </c>
      <c r="AQ74" s="9">
        <f t="shared" si="42"/>
        <v>8.0710065679884604E-2</v>
      </c>
      <c r="AR74" s="9">
        <f t="shared" si="43"/>
        <v>0.98340206036827271</v>
      </c>
      <c r="AS74" s="9">
        <f t="shared" si="44"/>
        <v>9.5776198413885724E-3</v>
      </c>
      <c r="BL74" s="26">
        <v>202006</v>
      </c>
      <c r="BM74" s="372">
        <v>14190767.4</v>
      </c>
      <c r="BN74">
        <v>202006</v>
      </c>
      <c r="BO74" s="12">
        <v>356897.55</v>
      </c>
      <c r="BP74" s="12">
        <v>8962044.0899999999</v>
      </c>
      <c r="BQ74" s="12">
        <f t="shared" ref="BQ74:BQ99" si="46">+BP74+BO74</f>
        <v>9318941.6400000006</v>
      </c>
      <c r="BR74" s="12">
        <v>4871825.78</v>
      </c>
      <c r="BT74" s="393"/>
      <c r="BU74" s="394" t="s">
        <v>916</v>
      </c>
      <c r="BV74" s="394">
        <v>1553680</v>
      </c>
      <c r="BW74" s="394">
        <v>1295981</v>
      </c>
      <c r="BX74" t="e">
        <f>+BW74/#REF!</f>
        <v>#REF!</v>
      </c>
      <c r="BZ74">
        <f t="shared" si="15"/>
        <v>66</v>
      </c>
      <c r="CA74" s="26">
        <v>202006</v>
      </c>
      <c r="CB74" s="390" t="e">
        <f>+#REF!/BM74*100</f>
        <v>#REF!</v>
      </c>
      <c r="CC74" s="9" t="e">
        <f>+#REF!/BQ74*100</f>
        <v>#REF!</v>
      </c>
      <c r="CD74" s="9" t="e">
        <f>+#REF!/BR74*100</f>
        <v>#REF!</v>
      </c>
      <c r="CE74">
        <v>0</v>
      </c>
      <c r="CP74">
        <f t="shared" si="34"/>
        <v>8</v>
      </c>
      <c r="CQ74">
        <f t="shared" si="21"/>
        <v>2020</v>
      </c>
      <c r="CR74" s="12">
        <v>264260.95</v>
      </c>
      <c r="CS74" s="12">
        <v>1509.05</v>
      </c>
      <c r="CU74">
        <f t="shared" si="22"/>
        <v>2020</v>
      </c>
      <c r="CV74" s="32">
        <f t="shared" si="45"/>
        <v>0.57104540038927432</v>
      </c>
      <c r="CW74">
        <v>1</v>
      </c>
    </row>
    <row r="75" spans="1:101">
      <c r="A75" s="357">
        <v>44105</v>
      </c>
      <c r="B75">
        <f t="shared" si="32"/>
        <v>10</v>
      </c>
      <c r="C75">
        <f t="shared" si="16"/>
        <v>2020</v>
      </c>
      <c r="D75" t="s">
        <v>1596</v>
      </c>
      <c r="E75">
        <v>51</v>
      </c>
      <c r="F75" s="12">
        <v>3305.9</v>
      </c>
      <c r="G75" s="12">
        <v>1879.43</v>
      </c>
      <c r="H75" s="12">
        <v>95.62</v>
      </c>
      <c r="I75" s="12">
        <v>5280.9500000000007</v>
      </c>
      <c r="J75" s="12"/>
      <c r="K75" s="26">
        <v>202010</v>
      </c>
      <c r="L75" s="12">
        <v>358407.67</v>
      </c>
      <c r="M75" s="12">
        <v>9014086.9100000001</v>
      </c>
      <c r="N75" s="12">
        <f t="shared" si="35"/>
        <v>9372494.5800000001</v>
      </c>
      <c r="O75" s="12">
        <v>5181308.57</v>
      </c>
      <c r="P75" s="12">
        <v>14553803.15</v>
      </c>
      <c r="W75">
        <f t="shared" si="33"/>
        <v>10</v>
      </c>
      <c r="X75">
        <f t="shared" si="17"/>
        <v>2020</v>
      </c>
      <c r="Y75" s="9">
        <f t="shared" si="36"/>
        <v>2.0052612289694169E-2</v>
      </c>
      <c r="Z75" s="9">
        <f t="shared" si="37"/>
        <v>6.3804345086515474E-2</v>
      </c>
      <c r="AA75" s="9">
        <f t="shared" si="37"/>
        <v>1.2913669235659547E-2</v>
      </c>
      <c r="AD75" s="9">
        <f t="shared" si="38"/>
        <v>2.0052612289694169E-2</v>
      </c>
      <c r="AE75" s="9">
        <f t="shared" si="39"/>
        <v>2.655130903260549E-2</v>
      </c>
      <c r="AF75" s="9">
        <f t="shared" si="40"/>
        <v>1.270888971802425E-2</v>
      </c>
      <c r="AG75" s="9">
        <f t="shared" si="41"/>
        <v>2.4824767623391891E-3</v>
      </c>
      <c r="AQ75" s="9">
        <f t="shared" si="42"/>
        <v>6.3804345086515474E-2</v>
      </c>
      <c r="AR75" s="9">
        <f t="shared" si="43"/>
        <v>0.79026831632998062</v>
      </c>
      <c r="AS75" s="9">
        <f t="shared" si="44"/>
        <v>8.9691627842963997E-3</v>
      </c>
      <c r="BL75" s="26">
        <v>202007</v>
      </c>
      <c r="BM75" s="372">
        <v>14385787.300000001</v>
      </c>
      <c r="BN75">
        <v>202007</v>
      </c>
      <c r="BO75" s="12">
        <v>275072.7</v>
      </c>
      <c r="BP75" s="12">
        <v>8966609.2200000007</v>
      </c>
      <c r="BQ75" s="12">
        <f t="shared" si="46"/>
        <v>9241681.9199999999</v>
      </c>
      <c r="BR75" s="12">
        <v>5144105.3600000003</v>
      </c>
      <c r="BT75" s="395"/>
      <c r="BU75" s="396" t="s">
        <v>917</v>
      </c>
      <c r="BV75" s="396">
        <v>1703556</v>
      </c>
      <c r="BW75" s="396">
        <v>1468204</v>
      </c>
      <c r="BX75" t="e">
        <f>+BW75/#REF!</f>
        <v>#REF!</v>
      </c>
      <c r="BZ75">
        <f t="shared" ref="BZ75:BZ98" si="47">1+BZ74</f>
        <v>67</v>
      </c>
      <c r="CA75" s="26">
        <v>202007</v>
      </c>
      <c r="CB75" s="390" t="e">
        <f>+#REF!/BM75*100</f>
        <v>#REF!</v>
      </c>
      <c r="CC75" s="9" t="e">
        <f>+#REF!/BQ75*100</f>
        <v>#REF!</v>
      </c>
      <c r="CD75" s="9" t="e">
        <f>+#REF!/BR75*100</f>
        <v>#REF!</v>
      </c>
      <c r="CE75">
        <v>0</v>
      </c>
      <c r="CP75">
        <f t="shared" si="34"/>
        <v>9</v>
      </c>
      <c r="CQ75">
        <f t="shared" si="21"/>
        <v>2020</v>
      </c>
      <c r="CR75" s="12">
        <v>357039.41</v>
      </c>
      <c r="CS75" s="12">
        <v>4563.7700000000004</v>
      </c>
      <c r="CU75">
        <f t="shared" si="22"/>
        <v>2020</v>
      </c>
      <c r="CV75" s="32">
        <f t="shared" si="45"/>
        <v>1.2782258406712024</v>
      </c>
      <c r="CW75">
        <v>1</v>
      </c>
    </row>
    <row r="76" spans="1:101">
      <c r="A76" s="357">
        <v>44136</v>
      </c>
      <c r="B76">
        <f t="shared" si="32"/>
        <v>11</v>
      </c>
      <c r="C76">
        <f t="shared" si="16"/>
        <v>2020</v>
      </c>
      <c r="D76" t="s">
        <v>1596</v>
      </c>
      <c r="E76">
        <v>51</v>
      </c>
      <c r="F76" s="12">
        <v>3347.8</v>
      </c>
      <c r="G76" s="12">
        <v>1886.7</v>
      </c>
      <c r="H76" s="12">
        <v>114.15</v>
      </c>
      <c r="I76" s="12">
        <v>5348.6500000000005</v>
      </c>
      <c r="J76" s="12"/>
      <c r="K76" s="26">
        <v>202011</v>
      </c>
      <c r="L76" s="12">
        <v>333716.95</v>
      </c>
      <c r="M76" s="12">
        <v>9018532.7599999998</v>
      </c>
      <c r="N76" s="12">
        <f t="shared" si="35"/>
        <v>9352249.709999999</v>
      </c>
      <c r="O76" s="12">
        <v>5209972.99</v>
      </c>
      <c r="P76" s="12">
        <v>14562222.699999999</v>
      </c>
      <c r="W76">
        <f t="shared" si="33"/>
        <v>11</v>
      </c>
      <c r="X76">
        <f t="shared" si="17"/>
        <v>2020</v>
      </c>
      <c r="Y76" s="9">
        <f t="shared" si="36"/>
        <v>2.0173755604307966E-2</v>
      </c>
      <c r="Z76" s="9">
        <f t="shared" si="37"/>
        <v>6.4257530824550393E-2</v>
      </c>
      <c r="AA76" s="9">
        <f t="shared" si="37"/>
        <v>1.2956126539666228E-2</v>
      </c>
      <c r="AD76" s="9">
        <f t="shared" si="38"/>
        <v>2.0173755604307966E-2</v>
      </c>
      <c r="AE76" s="9">
        <f t="shared" si="39"/>
        <v>2.0250207797327942E-2</v>
      </c>
      <c r="AF76" s="9">
        <f t="shared" si="40"/>
        <v>1.8060894997210249E-2</v>
      </c>
      <c r="AG76" s="9">
        <f t="shared" si="41"/>
        <v>2.4571627910478454E-3</v>
      </c>
      <c r="AQ76" s="9">
        <f t="shared" si="42"/>
        <v>6.4257530824550393E-2</v>
      </c>
      <c r="AR76" s="9">
        <f t="shared" si="43"/>
        <v>0.80460014054698581</v>
      </c>
      <c r="AS76" s="9">
        <f t="shared" si="44"/>
        <v>1.1363782521260248E-2</v>
      </c>
      <c r="BL76" s="26">
        <v>202008</v>
      </c>
      <c r="BM76" s="372">
        <v>14397136.5</v>
      </c>
      <c r="BN76">
        <v>202008</v>
      </c>
      <c r="BO76" s="12">
        <v>264260.95</v>
      </c>
      <c r="BP76" s="12">
        <v>8965102.6699999999</v>
      </c>
      <c r="BQ76" s="12">
        <f t="shared" si="46"/>
        <v>9229363.6199999992</v>
      </c>
      <c r="BR76" s="12">
        <v>5167772.8999999994</v>
      </c>
      <c r="BT76" s="393"/>
      <c r="BU76" s="394" t="s">
        <v>918</v>
      </c>
      <c r="BV76" s="394">
        <v>2105237</v>
      </c>
      <c r="BW76" s="394">
        <v>1760723</v>
      </c>
      <c r="BX76" t="e">
        <f>+BW76/#REF!</f>
        <v>#REF!</v>
      </c>
      <c r="BZ76">
        <f t="shared" si="47"/>
        <v>68</v>
      </c>
      <c r="CA76" s="26">
        <v>202008</v>
      </c>
      <c r="CB76" s="390" t="e">
        <f>+#REF!/BM76*100</f>
        <v>#REF!</v>
      </c>
      <c r="CC76" s="9" t="e">
        <f>+#REF!/BQ76*100</f>
        <v>#REF!</v>
      </c>
      <c r="CD76" s="9" t="e">
        <f>+#REF!/BR76*100</f>
        <v>#REF!</v>
      </c>
      <c r="CE76">
        <v>0</v>
      </c>
      <c r="CP76">
        <f t="shared" si="34"/>
        <v>10</v>
      </c>
      <c r="CQ76">
        <f t="shared" si="21"/>
        <v>2020</v>
      </c>
      <c r="CR76" s="12">
        <v>358407.67</v>
      </c>
      <c r="CS76" s="12">
        <v>2488.52</v>
      </c>
      <c r="CU76">
        <f t="shared" si="22"/>
        <v>2020</v>
      </c>
      <c r="CV76" s="32">
        <f t="shared" si="45"/>
        <v>0.69432665880169364</v>
      </c>
      <c r="CW76">
        <v>1</v>
      </c>
    </row>
    <row r="77" spans="1:101">
      <c r="A77" s="357">
        <v>44166</v>
      </c>
      <c r="B77">
        <f t="shared" si="32"/>
        <v>12</v>
      </c>
      <c r="C77">
        <f t="shared" si="16"/>
        <v>2020</v>
      </c>
      <c r="D77" t="s">
        <v>1596</v>
      </c>
      <c r="E77">
        <v>51</v>
      </c>
      <c r="F77" s="12">
        <v>2976.84</v>
      </c>
      <c r="G77" s="12">
        <v>2061.7399999999998</v>
      </c>
      <c r="H77" s="12">
        <v>115</v>
      </c>
      <c r="I77" s="12">
        <v>5153.58</v>
      </c>
      <c r="J77" s="12"/>
      <c r="K77" s="26">
        <v>202012</v>
      </c>
      <c r="L77" s="12">
        <v>323568.37</v>
      </c>
      <c r="M77" s="12">
        <v>9017679.4699999988</v>
      </c>
      <c r="N77" s="12">
        <f t="shared" si="35"/>
        <v>9341247.839999998</v>
      </c>
      <c r="O77" s="12">
        <v>5212357.47</v>
      </c>
      <c r="P77" s="12">
        <v>14553605.309999999</v>
      </c>
      <c r="W77">
        <f t="shared" si="33"/>
        <v>12</v>
      </c>
      <c r="X77">
        <f t="shared" si="17"/>
        <v>2020</v>
      </c>
      <c r="Y77" s="9">
        <f t="shared" si="36"/>
        <v>2.2071355297645118E-2</v>
      </c>
      <c r="Z77" s="9">
        <f t="shared" si="37"/>
        <v>5.7111201929901413E-2</v>
      </c>
      <c r="AA77" s="9">
        <f t="shared" si="37"/>
        <v>1.4166524074851389E-2</v>
      </c>
      <c r="AD77" s="9">
        <f t="shared" si="38"/>
        <v>2.2071355297645118E-2</v>
      </c>
      <c r="AE77" s="9">
        <f t="shared" si="39"/>
        <v>2.6180977551281851E-2</v>
      </c>
      <c r="AF77" s="9">
        <f t="shared" si="40"/>
        <v>2.1698814063368221E-2</v>
      </c>
      <c r="AG77" s="9">
        <f t="shared" si="41"/>
        <v>2.0486556322864896E-3</v>
      </c>
      <c r="AQ77" s="9">
        <f t="shared" si="42"/>
        <v>5.7111201929901413E-2</v>
      </c>
      <c r="AR77" s="9">
        <f t="shared" si="43"/>
        <v>1.0627972144819147</v>
      </c>
      <c r="AS77" s="9">
        <f t="shared" si="44"/>
        <v>9.3654359435175107E-3</v>
      </c>
      <c r="BL77" s="26">
        <v>202009</v>
      </c>
      <c r="BM77" s="372">
        <v>14446222.800000001</v>
      </c>
      <c r="BN77">
        <v>202009</v>
      </c>
      <c r="BO77" s="12">
        <v>357039.41</v>
      </c>
      <c r="BP77" s="12">
        <v>8993449.7300000004</v>
      </c>
      <c r="BQ77" s="12">
        <f t="shared" si="46"/>
        <v>9350489.1400000006</v>
      </c>
      <c r="BR77" s="12">
        <v>5095733.68</v>
      </c>
      <c r="BT77" s="395"/>
      <c r="BU77" s="396" t="s">
        <v>714</v>
      </c>
      <c r="BV77" s="396">
        <v>1868065</v>
      </c>
      <c r="BW77" s="396">
        <v>1518858</v>
      </c>
      <c r="BX77" t="e">
        <f>+BW77/#REF!</f>
        <v>#REF!</v>
      </c>
      <c r="BZ77">
        <f t="shared" si="47"/>
        <v>69</v>
      </c>
      <c r="CA77" s="26">
        <v>202009</v>
      </c>
      <c r="CB77" s="390" t="e">
        <f>+#REF!/BM77*100</f>
        <v>#REF!</v>
      </c>
      <c r="CC77" s="9" t="e">
        <f>+#REF!/BQ77*100</f>
        <v>#REF!</v>
      </c>
      <c r="CD77" s="9" t="e">
        <f>+#REF!/BR77*100</f>
        <v>#REF!</v>
      </c>
      <c r="CE77">
        <v>0</v>
      </c>
      <c r="CP77">
        <f t="shared" si="34"/>
        <v>11</v>
      </c>
      <c r="CQ77">
        <f t="shared" si="21"/>
        <v>2020</v>
      </c>
      <c r="CR77" s="12">
        <v>333716.95</v>
      </c>
      <c r="CS77" s="12">
        <v>1893.85</v>
      </c>
      <c r="CU77">
        <f t="shared" si="22"/>
        <v>2020</v>
      </c>
      <c r="CV77" s="32">
        <f t="shared" si="45"/>
        <v>0.56750189044937638</v>
      </c>
      <c r="CW77">
        <v>1</v>
      </c>
    </row>
    <row r="78" spans="1:101">
      <c r="A78" s="357">
        <v>44197</v>
      </c>
      <c r="B78">
        <v>1</v>
      </c>
      <c r="C78">
        <f t="shared" si="16"/>
        <v>2021</v>
      </c>
      <c r="D78" t="s">
        <v>1596</v>
      </c>
      <c r="E78">
        <v>51</v>
      </c>
      <c r="F78" s="12">
        <v>2989.79</v>
      </c>
      <c r="G78" s="12">
        <v>2148.16</v>
      </c>
      <c r="H78" s="12">
        <v>173.89</v>
      </c>
      <c r="I78" s="12">
        <v>5311.84</v>
      </c>
      <c r="J78" s="12"/>
      <c r="K78" s="26">
        <v>202101</v>
      </c>
      <c r="L78" s="12">
        <v>313553.74</v>
      </c>
      <c r="M78" s="12">
        <v>9012435.1600000001</v>
      </c>
      <c r="N78" s="12">
        <f t="shared" si="35"/>
        <v>9325988.9000000004</v>
      </c>
      <c r="O78" s="12">
        <v>5031804.58</v>
      </c>
      <c r="P78" s="12">
        <v>14357793.48</v>
      </c>
      <c r="W78">
        <v>1</v>
      </c>
      <c r="X78">
        <f t="shared" si="17"/>
        <v>2021</v>
      </c>
      <c r="Y78" s="9">
        <f t="shared" si="36"/>
        <v>2.3034125635727487E-2</v>
      </c>
      <c r="Z78" s="9">
        <f t="shared" si="37"/>
        <v>5.9417848059592167E-2</v>
      </c>
      <c r="AA78" s="9">
        <f t="shared" si="37"/>
        <v>1.4961630441281425E-2</v>
      </c>
      <c r="AC78">
        <f>1+AC66</f>
        <v>2021</v>
      </c>
      <c r="AD78" s="9">
        <f t="shared" si="38"/>
        <v>2.3034125635727487E-2</v>
      </c>
      <c r="AE78" s="9">
        <f t="shared" si="39"/>
        <v>1.6060387976657362E-2</v>
      </c>
      <c r="AF78" s="9">
        <f t="shared" si="40"/>
        <v>2.1451666106958374E-2</v>
      </c>
      <c r="AG78" s="9">
        <f t="shared" si="41"/>
        <v>2.156983051952807E-3</v>
      </c>
      <c r="AP78">
        <f>1+AP66</f>
        <v>2021</v>
      </c>
      <c r="AQ78" s="9">
        <f t="shared" si="42"/>
        <v>5.9417848059592167E-2</v>
      </c>
      <c r="AR78" s="9">
        <f t="shared" si="43"/>
        <v>0.90127864226396492</v>
      </c>
      <c r="AS78" s="9">
        <f t="shared" si="44"/>
        <v>1.2684912338149664E-2</v>
      </c>
      <c r="BL78" s="26">
        <v>202010</v>
      </c>
      <c r="BM78" s="372">
        <v>14553803.1</v>
      </c>
      <c r="BN78">
        <v>202010</v>
      </c>
      <c r="BO78" s="12">
        <v>358407.67</v>
      </c>
      <c r="BP78" s="12">
        <v>9014086.9100000001</v>
      </c>
      <c r="BQ78" s="12">
        <f t="shared" si="46"/>
        <v>9372494.5800000001</v>
      </c>
      <c r="BR78" s="12">
        <v>5181308.57</v>
      </c>
      <c r="BT78" s="393"/>
      <c r="BU78" s="394" t="s">
        <v>715</v>
      </c>
      <c r="BV78" s="394">
        <v>1646892</v>
      </c>
      <c r="BW78" s="394">
        <v>1342313</v>
      </c>
      <c r="BX78" t="e">
        <f>+BW78/#REF!</f>
        <v>#REF!</v>
      </c>
      <c r="BZ78">
        <f t="shared" si="47"/>
        <v>70</v>
      </c>
      <c r="CA78" s="26">
        <v>202010</v>
      </c>
      <c r="CB78" s="390" t="e">
        <f>+#REF!/BM78*100</f>
        <v>#REF!</v>
      </c>
      <c r="CC78" s="9" t="e">
        <f>+#REF!/BQ78*100</f>
        <v>#REF!</v>
      </c>
      <c r="CD78" s="9" t="e">
        <f>+#REF!/BR78*100</f>
        <v>#REF!</v>
      </c>
      <c r="CE78">
        <v>0</v>
      </c>
      <c r="CP78">
        <f t="shared" si="34"/>
        <v>12</v>
      </c>
      <c r="CQ78">
        <f t="shared" si="21"/>
        <v>2020</v>
      </c>
      <c r="CR78" s="12">
        <v>323568.37</v>
      </c>
      <c r="CS78" s="12">
        <v>2445.63</v>
      </c>
      <c r="CU78">
        <f t="shared" si="22"/>
        <v>2020</v>
      </c>
      <c r="CV78" s="32">
        <f t="shared" si="45"/>
        <v>0.75583098558119266</v>
      </c>
      <c r="CW78">
        <v>1</v>
      </c>
    </row>
    <row r="79" spans="1:101">
      <c r="A79" s="357">
        <v>44228</v>
      </c>
      <c r="B79">
        <f t="shared" ref="B79:B89" si="48">1+B78</f>
        <v>2</v>
      </c>
      <c r="C79">
        <f t="shared" si="16"/>
        <v>2021</v>
      </c>
      <c r="D79" t="s">
        <v>1596</v>
      </c>
      <c r="E79">
        <v>51</v>
      </c>
      <c r="F79" s="12">
        <v>2727.95</v>
      </c>
      <c r="G79" s="12">
        <v>1919.5</v>
      </c>
      <c r="H79" s="12">
        <v>152.5</v>
      </c>
      <c r="I79" s="12">
        <v>4799.95</v>
      </c>
      <c r="J79" s="12"/>
      <c r="K79" s="26">
        <v>202102</v>
      </c>
      <c r="L79" s="12">
        <v>314506.40000000002</v>
      </c>
      <c r="M79" s="12">
        <v>9018053</v>
      </c>
      <c r="N79" s="12">
        <f t="shared" si="35"/>
        <v>9332559.4000000004</v>
      </c>
      <c r="O79" s="12">
        <v>5042318.75</v>
      </c>
      <c r="P79" s="12">
        <v>14374878.15</v>
      </c>
      <c r="W79">
        <f t="shared" ref="W79:W89" si="49">1+W78</f>
        <v>2</v>
      </c>
      <c r="X79">
        <f t="shared" si="17"/>
        <v>2021</v>
      </c>
      <c r="Y79" s="9">
        <f t="shared" si="36"/>
        <v>2.0567776938017666E-2</v>
      </c>
      <c r="Z79" s="9">
        <f t="shared" si="37"/>
        <v>5.4101101799643267E-2</v>
      </c>
      <c r="AA79" s="9">
        <f t="shared" si="37"/>
        <v>1.335315666658364E-2</v>
      </c>
      <c r="AD79" s="9">
        <f t="shared" si="38"/>
        <v>2.0567776938017666E-2</v>
      </c>
      <c r="AE79" s="9">
        <f t="shared" si="39"/>
        <v>1.0908047368013537E-2</v>
      </c>
      <c r="AF79" s="9">
        <f t="shared" si="40"/>
        <v>1.8255978097498099E-2</v>
      </c>
      <c r="AG79" s="9">
        <f t="shared" si="41"/>
        <v>2.15053546833037E-3</v>
      </c>
      <c r="AQ79" s="9">
        <f t="shared" si="42"/>
        <v>5.4101101799643267E-2</v>
      </c>
      <c r="AR79" s="9">
        <f t="shared" si="43"/>
        <v>0.68283366655469768</v>
      </c>
      <c r="AS79" s="9">
        <f t="shared" si="44"/>
        <v>9.0266011048984168E-3</v>
      </c>
      <c r="BL79" s="26">
        <v>202011</v>
      </c>
      <c r="BM79" s="372">
        <v>14562222.699999999</v>
      </c>
      <c r="BN79">
        <v>202011</v>
      </c>
      <c r="BO79" s="12">
        <v>333716.95</v>
      </c>
      <c r="BP79" s="12">
        <v>9018532.7599999998</v>
      </c>
      <c r="BQ79" s="12">
        <f t="shared" si="46"/>
        <v>9352249.709999999</v>
      </c>
      <c r="BR79" s="12">
        <v>5209972.99</v>
      </c>
      <c r="BT79" s="395"/>
      <c r="BU79" s="396" t="s">
        <v>716</v>
      </c>
      <c r="BV79" s="396">
        <v>1967669</v>
      </c>
      <c r="BW79" s="396">
        <v>1623524</v>
      </c>
      <c r="BX79" t="e">
        <f>+BW79/#REF!</f>
        <v>#REF!</v>
      </c>
      <c r="BZ79">
        <f t="shared" si="47"/>
        <v>71</v>
      </c>
      <c r="CA79" s="26">
        <v>202011</v>
      </c>
      <c r="CB79" s="390" t="e">
        <f>+#REF!/BM79*100</f>
        <v>#REF!</v>
      </c>
      <c r="CC79" s="9" t="e">
        <f>+#REF!/BQ79*100</f>
        <v>#REF!</v>
      </c>
      <c r="CD79" s="9" t="e">
        <f>+#REF!/BR79*100</f>
        <v>#REF!</v>
      </c>
      <c r="CE79">
        <v>0</v>
      </c>
      <c r="CP79">
        <v>1</v>
      </c>
      <c r="CQ79">
        <f>1+CQ67</f>
        <v>2021</v>
      </c>
      <c r="CR79" s="12">
        <v>313553.74</v>
      </c>
      <c r="CS79" s="12">
        <v>1497.79</v>
      </c>
      <c r="CU79">
        <f>1+CU67</f>
        <v>2021</v>
      </c>
      <c r="CV79" s="32">
        <f t="shared" si="45"/>
        <v>0.47768207134126356</v>
      </c>
      <c r="CW79">
        <v>1</v>
      </c>
    </row>
    <row r="80" spans="1:101">
      <c r="A80" s="357">
        <v>44256</v>
      </c>
      <c r="B80">
        <f t="shared" si="48"/>
        <v>3</v>
      </c>
      <c r="C80">
        <f t="shared" si="16"/>
        <v>2021</v>
      </c>
      <c r="D80" t="s">
        <v>1596</v>
      </c>
      <c r="E80">
        <v>51</v>
      </c>
      <c r="F80" s="12">
        <v>2938.22</v>
      </c>
      <c r="G80" s="12">
        <v>2042.3</v>
      </c>
      <c r="H80" s="12">
        <v>126.65</v>
      </c>
      <c r="I80" s="12">
        <v>5107.17</v>
      </c>
      <c r="J80" s="12"/>
      <c r="K80" s="26">
        <v>202103</v>
      </c>
      <c r="L80" s="12">
        <v>327337.57</v>
      </c>
      <c r="M80" s="12">
        <v>9091293.0399999991</v>
      </c>
      <c r="N80" s="12">
        <f t="shared" si="35"/>
        <v>9418630.6099999994</v>
      </c>
      <c r="O80" s="12">
        <v>5032511.5200000005</v>
      </c>
      <c r="P80" s="12">
        <v>14451142.129999999</v>
      </c>
      <c r="W80">
        <f t="shared" si="49"/>
        <v>3</v>
      </c>
      <c r="X80">
        <f t="shared" si="17"/>
        <v>2021</v>
      </c>
      <c r="Y80" s="9">
        <f t="shared" si="36"/>
        <v>2.1683619249614039E-2</v>
      </c>
      <c r="Z80" s="9">
        <f t="shared" si="37"/>
        <v>5.8384764512173434E-2</v>
      </c>
      <c r="AA80" s="9">
        <f t="shared" si="37"/>
        <v>1.4132446983275225E-2</v>
      </c>
      <c r="AD80" s="9">
        <f t="shared" si="38"/>
        <v>2.1683619249614039E-2</v>
      </c>
      <c r="AE80" s="9">
        <f t="shared" si="39"/>
        <v>1.299180369915792E-2</v>
      </c>
      <c r="AF80" s="9">
        <f t="shared" si="40"/>
        <v>1.5928536345900926E-2</v>
      </c>
      <c r="AG80" s="9">
        <f t="shared" si="41"/>
        <v>2.1677248896801145E-3</v>
      </c>
      <c r="AQ80" s="9">
        <f t="shared" si="42"/>
        <v>5.8384764512173434E-2</v>
      </c>
      <c r="AR80" s="9">
        <f t="shared" si="43"/>
        <v>0.72314230887244935</v>
      </c>
      <c r="AS80" s="9">
        <f t="shared" si="44"/>
        <v>7.8678409066016402E-3</v>
      </c>
      <c r="BL80" s="26">
        <v>202012</v>
      </c>
      <c r="BM80" s="372">
        <v>14553605.300000001</v>
      </c>
      <c r="BN80">
        <v>202012</v>
      </c>
      <c r="BO80" s="12">
        <v>323568.37</v>
      </c>
      <c r="BP80" s="12">
        <v>9017679.4699999988</v>
      </c>
      <c r="BQ80" s="12">
        <f t="shared" si="46"/>
        <v>9341247.839999998</v>
      </c>
      <c r="BR80" s="12">
        <v>5212357.47</v>
      </c>
      <c r="BT80" s="393">
        <v>2021</v>
      </c>
      <c r="BU80" s="394" t="s">
        <v>713</v>
      </c>
      <c r="BV80" s="394">
        <v>1705817</v>
      </c>
      <c r="BW80" s="394">
        <v>1349959</v>
      </c>
      <c r="BX80" t="e">
        <f>+BW80/#REF!</f>
        <v>#REF!</v>
      </c>
      <c r="BZ80">
        <f t="shared" si="47"/>
        <v>72</v>
      </c>
      <c r="CA80" s="26">
        <v>202012</v>
      </c>
      <c r="CB80" s="390" t="e">
        <f>+#REF!/BM80*100</f>
        <v>#REF!</v>
      </c>
      <c r="CC80" s="9" t="e">
        <f>+#REF!/BQ80*100</f>
        <v>#REF!</v>
      </c>
      <c r="CD80" s="9" t="e">
        <f>+#REF!/BR80*100</f>
        <v>#REF!</v>
      </c>
      <c r="CE80">
        <v>0</v>
      </c>
      <c r="CP80">
        <f t="shared" ref="CP80:CP90" si="50">1+CP79</f>
        <v>2</v>
      </c>
      <c r="CQ80">
        <f t="shared" si="21"/>
        <v>2021</v>
      </c>
      <c r="CR80" s="12">
        <v>314506.40000000002</v>
      </c>
      <c r="CS80" s="12">
        <v>1018</v>
      </c>
      <c r="CU80">
        <f t="shared" si="22"/>
        <v>2021</v>
      </c>
      <c r="CV80" s="32">
        <f t="shared" si="45"/>
        <v>0.32368180742903796</v>
      </c>
      <c r="CW80">
        <v>1</v>
      </c>
    </row>
    <row r="81" spans="1:101">
      <c r="A81" s="357">
        <v>44287</v>
      </c>
      <c r="B81">
        <f t="shared" si="48"/>
        <v>4</v>
      </c>
      <c r="C81">
        <f t="shared" si="16"/>
        <v>2021</v>
      </c>
      <c r="D81" t="s">
        <v>1596</v>
      </c>
      <c r="E81">
        <v>51</v>
      </c>
      <c r="F81" s="12">
        <v>3736.3</v>
      </c>
      <c r="G81" s="12">
        <v>2341.15</v>
      </c>
      <c r="H81" s="12">
        <v>133</v>
      </c>
      <c r="I81" s="12">
        <v>6210.4500000000007</v>
      </c>
      <c r="J81" s="12"/>
      <c r="K81" s="26">
        <v>202104</v>
      </c>
      <c r="L81" s="12">
        <v>346158.3</v>
      </c>
      <c r="M81" s="12">
        <v>9138497.3499999996</v>
      </c>
      <c r="N81" s="12">
        <f t="shared" si="35"/>
        <v>9484655.6500000004</v>
      </c>
      <c r="O81" s="12">
        <v>5071579.5</v>
      </c>
      <c r="P81" s="12">
        <v>14556235.15</v>
      </c>
      <c r="W81">
        <f t="shared" si="49"/>
        <v>4</v>
      </c>
      <c r="X81">
        <f t="shared" si="17"/>
        <v>2021</v>
      </c>
      <c r="Y81" s="9">
        <f t="shared" si="36"/>
        <v>2.4683552955346359E-2</v>
      </c>
      <c r="Z81" s="9">
        <f t="shared" si="37"/>
        <v>7.3671328626515667E-2</v>
      </c>
      <c r="AA81" s="9">
        <f t="shared" si="37"/>
        <v>1.6083485708184648E-2</v>
      </c>
      <c r="AD81" s="9">
        <f t="shared" si="38"/>
        <v>2.4683552955346359E-2</v>
      </c>
      <c r="AE81" s="9">
        <f t="shared" si="39"/>
        <v>1.6690642849010548E-2</v>
      </c>
      <c r="AF81" s="9">
        <f t="shared" si="40"/>
        <v>1.5191906308164175E-2</v>
      </c>
      <c r="AG81" s="9">
        <f t="shared" si="41"/>
        <v>2.4365671093183015E-3</v>
      </c>
      <c r="AQ81" s="9">
        <f t="shared" si="42"/>
        <v>7.3671328626515667E-2</v>
      </c>
      <c r="AR81" s="9">
        <f t="shared" si="43"/>
        <v>0.77489665694878684</v>
      </c>
      <c r="AS81" s="9">
        <f t="shared" si="44"/>
        <v>8.1286313267888259E-3</v>
      </c>
      <c r="BL81" s="26">
        <v>202101</v>
      </c>
      <c r="BM81" s="372">
        <v>14357793.5</v>
      </c>
      <c r="BN81">
        <v>202101</v>
      </c>
      <c r="BO81" s="12">
        <v>313553.74</v>
      </c>
      <c r="BP81" s="12">
        <v>9012435.1600000001</v>
      </c>
      <c r="BQ81" s="12">
        <f t="shared" si="46"/>
        <v>9325988.9000000004</v>
      </c>
      <c r="BR81" s="12">
        <v>5031804.58</v>
      </c>
      <c r="BT81" s="395"/>
      <c r="BU81" s="396" t="s">
        <v>911</v>
      </c>
      <c r="BV81" s="396">
        <v>1490091</v>
      </c>
      <c r="BW81" s="396">
        <v>1122274</v>
      </c>
      <c r="BX81" t="e">
        <f>+BW81/#REF!</f>
        <v>#REF!</v>
      </c>
      <c r="BZ81">
        <f t="shared" si="47"/>
        <v>73</v>
      </c>
      <c r="CA81" s="26">
        <v>202101</v>
      </c>
      <c r="CB81" s="390" t="e">
        <f>+#REF!/BM81*100</f>
        <v>#REF!</v>
      </c>
      <c r="CC81" s="9" t="e">
        <f>+#REF!/BQ81*100</f>
        <v>#REF!</v>
      </c>
      <c r="CD81" s="9" t="e">
        <f>+#REF!/BR81*100</f>
        <v>#REF!</v>
      </c>
      <c r="CE81">
        <v>0</v>
      </c>
      <c r="CP81">
        <f t="shared" si="50"/>
        <v>3</v>
      </c>
      <c r="CQ81">
        <f t="shared" si="21"/>
        <v>2021</v>
      </c>
      <c r="CR81" s="12">
        <v>327337.57</v>
      </c>
      <c r="CS81" s="12">
        <v>1223.6500000000001</v>
      </c>
      <c r="CU81">
        <f t="shared" si="22"/>
        <v>2021</v>
      </c>
      <c r="CV81" s="32">
        <f t="shared" si="45"/>
        <v>0.37381899059127255</v>
      </c>
      <c r="CW81">
        <v>1</v>
      </c>
    </row>
    <row r="82" spans="1:101">
      <c r="A82" s="357">
        <v>44317</v>
      </c>
      <c r="B82">
        <f t="shared" si="48"/>
        <v>5</v>
      </c>
      <c r="C82">
        <f t="shared" ref="C82:C95" si="51">1+C70</f>
        <v>2021</v>
      </c>
      <c r="D82" t="s">
        <v>1596</v>
      </c>
      <c r="E82">
        <v>51</v>
      </c>
      <c r="F82" s="12">
        <v>4762.5200000000004</v>
      </c>
      <c r="G82" s="12">
        <v>2836.86</v>
      </c>
      <c r="H82" s="12">
        <v>148.94999999999999</v>
      </c>
      <c r="I82" s="12">
        <v>7748.33</v>
      </c>
      <c r="J82" s="12"/>
      <c r="K82" s="26">
        <v>202105</v>
      </c>
      <c r="L82" s="12">
        <v>376038.38</v>
      </c>
      <c r="M82" s="12">
        <v>9160107.620000001</v>
      </c>
      <c r="N82" s="12">
        <f t="shared" si="35"/>
        <v>9536146.0000000019</v>
      </c>
      <c r="O82" s="12">
        <v>5192412.57</v>
      </c>
      <c r="P82" s="12">
        <v>14728558.570000002</v>
      </c>
      <c r="W82">
        <f t="shared" si="49"/>
        <v>5</v>
      </c>
      <c r="X82">
        <f t="shared" ref="X82:X95" si="52">1+X70</f>
        <v>2021</v>
      </c>
      <c r="Y82" s="9">
        <f t="shared" si="36"/>
        <v>2.9748495880830676E-2</v>
      </c>
      <c r="Z82" s="9">
        <f t="shared" si="37"/>
        <v>9.1720754770455382E-2</v>
      </c>
      <c r="AA82" s="9">
        <f t="shared" si="37"/>
        <v>1.9260947950319348E-2</v>
      </c>
      <c r="AD82" s="9">
        <f t="shared" si="38"/>
        <v>2.9748495880830676E-2</v>
      </c>
      <c r="AE82" s="9">
        <f t="shared" si="39"/>
        <v>2.1469679679820334E-2</v>
      </c>
      <c r="AF82" s="9">
        <f t="shared" si="40"/>
        <v>1.5891010896854973E-2</v>
      </c>
      <c r="AG82" s="9">
        <f t="shared" si="41"/>
        <v>2.8323811317486117E-3</v>
      </c>
      <c r="AQ82" s="9">
        <f t="shared" si="42"/>
        <v>9.1720754770455382E-2</v>
      </c>
      <c r="AR82" s="9">
        <f t="shared" si="43"/>
        <v>0.89873906148409155</v>
      </c>
      <c r="AS82" s="9">
        <f t="shared" si="44"/>
        <v>8.7801189496003375E-3</v>
      </c>
      <c r="BL82" s="26">
        <v>202102</v>
      </c>
      <c r="BM82" s="372">
        <v>14374878.199999999</v>
      </c>
      <c r="BN82">
        <v>202102</v>
      </c>
      <c r="BO82" s="12">
        <v>314506.40000000002</v>
      </c>
      <c r="BP82" s="12">
        <v>9018053</v>
      </c>
      <c r="BQ82" s="12">
        <f t="shared" si="46"/>
        <v>9332559.4000000004</v>
      </c>
      <c r="BR82" s="12">
        <v>5042318.75</v>
      </c>
      <c r="BT82" s="393"/>
      <c r="BU82" s="394" t="s">
        <v>912</v>
      </c>
      <c r="BV82" s="394">
        <v>1620582</v>
      </c>
      <c r="BW82" s="394">
        <v>1338143</v>
      </c>
      <c r="BX82" t="e">
        <f>+BW82/#REF!</f>
        <v>#REF!</v>
      </c>
      <c r="BZ82">
        <f t="shared" si="47"/>
        <v>74</v>
      </c>
      <c r="CA82" s="26">
        <v>202102</v>
      </c>
      <c r="CB82" s="390" t="e">
        <f>+#REF!/BM82*100</f>
        <v>#REF!</v>
      </c>
      <c r="CC82" s="9" t="e">
        <f>+#REF!/BQ82*100</f>
        <v>#REF!</v>
      </c>
      <c r="CD82" s="9" t="e">
        <f>+#REF!/BR82*100</f>
        <v>#REF!</v>
      </c>
      <c r="CE82">
        <v>0</v>
      </c>
      <c r="CP82">
        <f t="shared" si="50"/>
        <v>4</v>
      </c>
      <c r="CQ82">
        <f t="shared" si="21"/>
        <v>2021</v>
      </c>
      <c r="CR82" s="12">
        <v>346158.3</v>
      </c>
      <c r="CS82" s="12">
        <v>1583.05</v>
      </c>
      <c r="CU82">
        <f t="shared" si="22"/>
        <v>2021</v>
      </c>
      <c r="CV82" s="32">
        <f t="shared" si="45"/>
        <v>0.45731967137578383</v>
      </c>
      <c r="CW82">
        <v>1</v>
      </c>
    </row>
    <row r="83" spans="1:101">
      <c r="A83" s="357">
        <v>44348</v>
      </c>
      <c r="B83">
        <f t="shared" si="48"/>
        <v>6</v>
      </c>
      <c r="C83">
        <f t="shared" si="51"/>
        <v>2021</v>
      </c>
      <c r="D83" t="s">
        <v>1596</v>
      </c>
      <c r="E83">
        <v>51</v>
      </c>
      <c r="F83" s="12">
        <v>5510</v>
      </c>
      <c r="G83" s="12">
        <v>3133.23</v>
      </c>
      <c r="H83" s="12">
        <v>149</v>
      </c>
      <c r="I83" s="12">
        <v>8792.23</v>
      </c>
      <c r="J83" s="12"/>
      <c r="K83" s="26">
        <v>202106</v>
      </c>
      <c r="L83" s="12">
        <v>416734.82</v>
      </c>
      <c r="M83" s="12">
        <v>9174217.3599999994</v>
      </c>
      <c r="N83" s="12">
        <f t="shared" si="35"/>
        <v>9590952.1799999997</v>
      </c>
      <c r="O83" s="12">
        <v>5382100.1799999997</v>
      </c>
      <c r="P83" s="12">
        <v>14973052.359999999</v>
      </c>
      <c r="W83">
        <f t="shared" si="49"/>
        <v>6</v>
      </c>
      <c r="X83">
        <f t="shared" si="52"/>
        <v>2021</v>
      </c>
      <c r="Y83" s="9">
        <f t="shared" si="36"/>
        <v>3.2668602044891019E-2</v>
      </c>
      <c r="Z83" s="9">
        <f t="shared" si="37"/>
        <v>0.10237639240672773</v>
      </c>
      <c r="AA83" s="9">
        <f t="shared" si="37"/>
        <v>2.092579338312018E-2</v>
      </c>
      <c r="AD83" s="9">
        <f t="shared" si="38"/>
        <v>3.2668602044891019E-2</v>
      </c>
      <c r="AE83" s="9">
        <f t="shared" si="39"/>
        <v>8.4965495052650761E-2</v>
      </c>
      <c r="AF83" s="9">
        <f t="shared" si="40"/>
        <v>1.5761104545513435E-2</v>
      </c>
      <c r="AG83" s="9">
        <f t="shared" si="41"/>
        <v>3.4606574380813982E-3</v>
      </c>
      <c r="AQ83" s="9">
        <f t="shared" si="42"/>
        <v>0.10237639240672773</v>
      </c>
      <c r="AR83" s="9">
        <f t="shared" si="43"/>
        <v>0.99828465103003716</v>
      </c>
      <c r="AS83" s="9">
        <f t="shared" si="44"/>
        <v>8.7071957846760126E-3</v>
      </c>
      <c r="BL83" s="26">
        <v>202103</v>
      </c>
      <c r="BM83" s="372">
        <v>14451142.1</v>
      </c>
      <c r="BN83">
        <v>202103</v>
      </c>
      <c r="BO83" s="12">
        <v>327337.57</v>
      </c>
      <c r="BP83" s="12">
        <v>9091293.0399999991</v>
      </c>
      <c r="BQ83" s="12">
        <f t="shared" si="46"/>
        <v>9418630.6099999994</v>
      </c>
      <c r="BR83" s="12">
        <v>5032511.5200000005</v>
      </c>
      <c r="BT83" s="395"/>
      <c r="BU83" s="396" t="s">
        <v>913</v>
      </c>
      <c r="BV83" s="396">
        <v>1511497</v>
      </c>
      <c r="BW83" s="396">
        <v>1269535</v>
      </c>
      <c r="BX83" t="e">
        <f>+BW83/#REF!</f>
        <v>#REF!</v>
      </c>
      <c r="BZ83">
        <f t="shared" si="47"/>
        <v>75</v>
      </c>
      <c r="CA83" s="26">
        <v>202103</v>
      </c>
      <c r="CB83" s="390" t="e">
        <f>+#REF!/BM83*100</f>
        <v>#REF!</v>
      </c>
      <c r="CC83" s="9" t="e">
        <f>+#REF!/BQ83*100</f>
        <v>#REF!</v>
      </c>
      <c r="CD83" s="9" t="e">
        <f>+#REF!/BR83*100</f>
        <v>#REF!</v>
      </c>
      <c r="CE83">
        <v>0</v>
      </c>
      <c r="CP83">
        <f t="shared" si="50"/>
        <v>5</v>
      </c>
      <c r="CQ83">
        <f t="shared" si="21"/>
        <v>2021</v>
      </c>
      <c r="CR83" s="12">
        <v>376038.38</v>
      </c>
      <c r="CS83" s="12">
        <v>2047.38</v>
      </c>
      <c r="CU83">
        <f t="shared" si="22"/>
        <v>2021</v>
      </c>
      <c r="CV83" s="32">
        <f t="shared" si="45"/>
        <v>0.54446038194292834</v>
      </c>
      <c r="CW83">
        <v>1</v>
      </c>
    </row>
    <row r="84" spans="1:101">
      <c r="A84" s="357">
        <v>44378</v>
      </c>
      <c r="B84">
        <f t="shared" si="48"/>
        <v>7</v>
      </c>
      <c r="C84">
        <f t="shared" si="51"/>
        <v>2021</v>
      </c>
      <c r="D84" t="s">
        <v>1596</v>
      </c>
      <c r="E84">
        <v>51</v>
      </c>
      <c r="F84" s="12">
        <v>5136</v>
      </c>
      <c r="G84" s="12">
        <v>2304.9499999999998</v>
      </c>
      <c r="H84" s="12">
        <v>112.5</v>
      </c>
      <c r="I84" s="12">
        <v>7553.45</v>
      </c>
      <c r="J84" s="12"/>
      <c r="K84" s="26">
        <v>202107</v>
      </c>
      <c r="L84" s="12">
        <v>306517.59000000003</v>
      </c>
      <c r="M84" s="12">
        <v>9176823.4499999993</v>
      </c>
      <c r="N84" s="12">
        <f t="shared" si="35"/>
        <v>9483341.0399999991</v>
      </c>
      <c r="O84" s="12">
        <v>5631112.4600000009</v>
      </c>
      <c r="P84" s="12">
        <v>15114453.5</v>
      </c>
      <c r="W84">
        <f t="shared" si="49"/>
        <v>7</v>
      </c>
      <c r="X84">
        <f t="shared" si="52"/>
        <v>2021</v>
      </c>
      <c r="Y84" s="9">
        <f t="shared" si="36"/>
        <v>2.4305252655977456E-2</v>
      </c>
      <c r="Z84" s="9">
        <f t="shared" si="37"/>
        <v>9.120755510537254E-2</v>
      </c>
      <c r="AA84" s="9">
        <f t="shared" si="37"/>
        <v>1.524997248494628E-2</v>
      </c>
      <c r="AD84" s="9">
        <f t="shared" si="38"/>
        <v>2.4305252655977456E-2</v>
      </c>
      <c r="AE84" s="9">
        <f t="shared" si="39"/>
        <v>2.2456642558960425E-2</v>
      </c>
      <c r="AF84" s="9">
        <f t="shared" si="40"/>
        <v>1.3060797821945672E-2</v>
      </c>
      <c r="AG84" s="9">
        <f t="shared" si="41"/>
        <v>3.4107177906574581E-3</v>
      </c>
      <c r="AQ84" s="9">
        <f t="shared" si="42"/>
        <v>9.120755510537254E-2</v>
      </c>
      <c r="AR84" s="9">
        <f t="shared" si="43"/>
        <v>0.81159718127881231</v>
      </c>
      <c r="AS84" s="9">
        <f t="shared" si="44"/>
        <v>8.8407042753324786E-3</v>
      </c>
      <c r="BL84" s="26">
        <v>202104</v>
      </c>
      <c r="BM84" s="372">
        <v>14556235.199999999</v>
      </c>
      <c r="BN84">
        <v>202104</v>
      </c>
      <c r="BO84" s="12">
        <v>346158.3</v>
      </c>
      <c r="BP84" s="12">
        <v>9138497.3499999996</v>
      </c>
      <c r="BQ84" s="12">
        <f t="shared" si="46"/>
        <v>9484655.6500000004</v>
      </c>
      <c r="BR84" s="12">
        <v>5071579.5</v>
      </c>
      <c r="BT84" s="393"/>
      <c r="BU84" s="394" t="s">
        <v>914</v>
      </c>
      <c r="BV84" s="394">
        <v>1899699</v>
      </c>
      <c r="BW84" s="394">
        <v>1572454</v>
      </c>
      <c r="BX84" t="e">
        <f>+BW84/#REF!</f>
        <v>#REF!</v>
      </c>
      <c r="BZ84">
        <f t="shared" si="47"/>
        <v>76</v>
      </c>
      <c r="CA84" s="26">
        <v>202104</v>
      </c>
      <c r="CB84" s="390" t="e">
        <f>+#REF!/BM84*100</f>
        <v>#REF!</v>
      </c>
      <c r="CC84" s="9" t="e">
        <f>+#REF!/BQ84*100</f>
        <v>#REF!</v>
      </c>
      <c r="CD84" s="9" t="e">
        <f>+#REF!/BR84*100</f>
        <v>#REF!</v>
      </c>
      <c r="CE84">
        <v>0</v>
      </c>
      <c r="CP84">
        <f t="shared" si="50"/>
        <v>6</v>
      </c>
      <c r="CQ84">
        <f t="shared" ref="CQ84:CQ90" si="53">1+CQ72</f>
        <v>2021</v>
      </c>
      <c r="CR84" s="12">
        <v>416734.82</v>
      </c>
      <c r="CS84" s="12">
        <v>8149</v>
      </c>
      <c r="CU84">
        <f t="shared" ref="CU84:CU90" si="54">1+CU72</f>
        <v>2021</v>
      </c>
      <c r="CV84" s="32">
        <f t="shared" si="45"/>
        <v>1.955440152565125</v>
      </c>
      <c r="CW84">
        <v>1</v>
      </c>
    </row>
    <row r="85" spans="1:101">
      <c r="A85" s="357">
        <v>44409</v>
      </c>
      <c r="B85">
        <f t="shared" si="48"/>
        <v>8</v>
      </c>
      <c r="C85">
        <f t="shared" si="51"/>
        <v>2021</v>
      </c>
      <c r="D85" t="s">
        <v>1596</v>
      </c>
      <c r="E85">
        <v>51</v>
      </c>
      <c r="F85" s="12">
        <v>5349.09</v>
      </c>
      <c r="G85" s="12">
        <v>2789.45</v>
      </c>
      <c r="H85" s="12">
        <v>104.23</v>
      </c>
      <c r="I85" s="12">
        <v>8242.77</v>
      </c>
      <c r="J85" s="12"/>
      <c r="K85" s="26">
        <v>202108</v>
      </c>
      <c r="L85" s="12">
        <v>287871.05</v>
      </c>
      <c r="M85" s="12">
        <v>9165143.6799999997</v>
      </c>
      <c r="N85" s="12">
        <f t="shared" si="35"/>
        <v>9453014.7300000004</v>
      </c>
      <c r="O85" s="12">
        <v>5569259.5899999999</v>
      </c>
      <c r="P85" s="12">
        <v>15022274.32</v>
      </c>
      <c r="W85">
        <f t="shared" si="49"/>
        <v>8</v>
      </c>
      <c r="X85">
        <f t="shared" si="52"/>
        <v>2021</v>
      </c>
      <c r="Y85" s="9">
        <f t="shared" si="36"/>
        <v>2.9508575620298433E-2</v>
      </c>
      <c r="Z85" s="9">
        <f t="shared" si="37"/>
        <v>9.6046699090928903E-2</v>
      </c>
      <c r="AA85" s="9">
        <f t="shared" si="37"/>
        <v>1.8568759567159865E-2</v>
      </c>
      <c r="AD85" s="9">
        <f t="shared" si="38"/>
        <v>2.9508575620298433E-2</v>
      </c>
      <c r="AE85" s="9">
        <f t="shared" si="39"/>
        <v>1.6491564273697055E-2</v>
      </c>
      <c r="AF85" s="9">
        <f t="shared" si="40"/>
        <v>1.1273863740186935E-2</v>
      </c>
      <c r="AG85" s="9">
        <f t="shared" si="41"/>
        <v>2.8596168282919829E-3</v>
      </c>
      <c r="AQ85" s="9">
        <f t="shared" si="42"/>
        <v>9.6046699090928903E-2</v>
      </c>
      <c r="AR85" s="9">
        <f t="shared" si="43"/>
        <v>0.9439087754930815</v>
      </c>
      <c r="AS85" s="9">
        <f t="shared" si="44"/>
        <v>9.4951580448775618E-3</v>
      </c>
      <c r="BL85" s="26">
        <v>202105</v>
      </c>
      <c r="BM85" s="372">
        <v>14728558.6</v>
      </c>
      <c r="BN85">
        <v>202105</v>
      </c>
      <c r="BO85" s="12">
        <v>376038.38</v>
      </c>
      <c r="BP85" s="12">
        <v>9160107.620000001</v>
      </c>
      <c r="BQ85" s="12">
        <f t="shared" si="46"/>
        <v>9536146.0000000019</v>
      </c>
      <c r="BR85" s="12">
        <v>5192412.57</v>
      </c>
      <c r="BT85" s="395"/>
      <c r="BU85" s="396" t="s">
        <v>915</v>
      </c>
      <c r="BV85" s="396">
        <v>2473826</v>
      </c>
      <c r="BW85" s="396">
        <v>2081535</v>
      </c>
      <c r="BX85" t="e">
        <f>+BW85/#REF!</f>
        <v>#REF!</v>
      </c>
      <c r="BZ85">
        <f t="shared" si="47"/>
        <v>77</v>
      </c>
      <c r="CA85" s="26">
        <v>202105</v>
      </c>
      <c r="CB85" s="390" t="e">
        <f>+#REF!/BM85*100</f>
        <v>#REF!</v>
      </c>
      <c r="CC85" s="9" t="e">
        <f>+#REF!/BQ85*100</f>
        <v>#REF!</v>
      </c>
      <c r="CD85" s="9" t="e">
        <f>+#REF!/BR85*100</f>
        <v>#REF!</v>
      </c>
      <c r="CE85">
        <v>0</v>
      </c>
      <c r="CP85">
        <f t="shared" si="50"/>
        <v>7</v>
      </c>
      <c r="CQ85">
        <f t="shared" si="53"/>
        <v>2021</v>
      </c>
      <c r="CR85" s="12">
        <v>306517.59000000003</v>
      </c>
      <c r="CS85" s="12">
        <v>2129.64</v>
      </c>
      <c r="CU85">
        <f t="shared" si="54"/>
        <v>2021</v>
      </c>
      <c r="CV85" s="32">
        <f t="shared" si="45"/>
        <v>0.69478557494856974</v>
      </c>
      <c r="CW85">
        <v>1</v>
      </c>
    </row>
    <row r="86" spans="1:101">
      <c r="A86" s="357">
        <v>44440</v>
      </c>
      <c r="B86">
        <f t="shared" si="48"/>
        <v>9</v>
      </c>
      <c r="C86">
        <f t="shared" si="51"/>
        <v>2021</v>
      </c>
      <c r="D86" t="s">
        <v>1596</v>
      </c>
      <c r="E86">
        <v>51</v>
      </c>
      <c r="F86" s="12">
        <v>5576.73</v>
      </c>
      <c r="G86" s="12">
        <v>3327.18</v>
      </c>
      <c r="H86" s="12">
        <v>147.59</v>
      </c>
      <c r="I86" s="12">
        <v>9051.5</v>
      </c>
      <c r="J86" s="12"/>
      <c r="K86" s="26">
        <v>202109</v>
      </c>
      <c r="L86" s="12">
        <v>405881.27</v>
      </c>
      <c r="M86" s="12">
        <v>9200703.5</v>
      </c>
      <c r="N86" s="12">
        <f t="shared" si="35"/>
        <v>9606584.7699999996</v>
      </c>
      <c r="O86" s="12">
        <v>5449773.3700000001</v>
      </c>
      <c r="P86" s="12">
        <v>15056358.140000001</v>
      </c>
      <c r="W86">
        <f t="shared" si="49"/>
        <v>9</v>
      </c>
      <c r="X86">
        <f t="shared" si="52"/>
        <v>2021</v>
      </c>
      <c r="Y86" s="9">
        <f t="shared" si="36"/>
        <v>3.4634368817421053E-2</v>
      </c>
      <c r="Z86" s="9">
        <f t="shared" si="37"/>
        <v>0.10232957632144617</v>
      </c>
      <c r="AA86" s="9">
        <f t="shared" si="37"/>
        <v>2.2098172539883536E-2</v>
      </c>
      <c r="AD86" s="9">
        <f t="shared" si="38"/>
        <v>3.4634368817421053E-2</v>
      </c>
      <c r="AE86" s="9">
        <f t="shared" si="39"/>
        <v>2.8774325800281261E-2</v>
      </c>
      <c r="AF86" s="9">
        <f t="shared" si="40"/>
        <v>1.6096875601712926E-2</v>
      </c>
      <c r="AG86" s="9">
        <f t="shared" si="41"/>
        <v>3.4214032132045616E-3</v>
      </c>
      <c r="AQ86" s="9">
        <f t="shared" si="42"/>
        <v>0.10232957632144617</v>
      </c>
      <c r="AR86" s="9">
        <f t="shared" si="43"/>
        <v>1.1607029449740218</v>
      </c>
      <c r="AS86" s="9">
        <f t="shared" si="44"/>
        <v>1.0184643696477237E-2</v>
      </c>
      <c r="BL86" s="26">
        <v>202106</v>
      </c>
      <c r="BM86" s="372">
        <v>14973052.4</v>
      </c>
      <c r="BN86">
        <v>202106</v>
      </c>
      <c r="BO86" s="12">
        <v>416734.82</v>
      </c>
      <c r="BP86" s="12">
        <v>9174217.3599999994</v>
      </c>
      <c r="BQ86" s="12">
        <f t="shared" si="46"/>
        <v>9590952.1799999997</v>
      </c>
      <c r="BR86" s="12">
        <v>5382100.1799999997</v>
      </c>
      <c r="BT86" s="393"/>
      <c r="BU86" s="394" t="s">
        <v>916</v>
      </c>
      <c r="BV86" s="394">
        <v>2167227</v>
      </c>
      <c r="BW86" s="394">
        <v>1858789</v>
      </c>
      <c r="BX86" t="e">
        <f>+BW86/#REF!</f>
        <v>#REF!</v>
      </c>
      <c r="BZ86">
        <f t="shared" si="47"/>
        <v>78</v>
      </c>
      <c r="CA86" s="26">
        <v>202106</v>
      </c>
      <c r="CB86" s="390" t="e">
        <f>+#REF!/BM86*100</f>
        <v>#REF!</v>
      </c>
      <c r="CC86" s="9" t="e">
        <f>+#REF!/BQ86*100</f>
        <v>#REF!</v>
      </c>
      <c r="CD86" s="9" t="e">
        <f>+#REF!/BR86*100</f>
        <v>#REF!</v>
      </c>
      <c r="CE86">
        <v>0</v>
      </c>
      <c r="CP86">
        <f t="shared" si="50"/>
        <v>8</v>
      </c>
      <c r="CQ86">
        <f t="shared" si="53"/>
        <v>2021</v>
      </c>
      <c r="CR86" s="12">
        <v>287871.05</v>
      </c>
      <c r="CS86" s="12">
        <v>1558.95</v>
      </c>
      <c r="CU86">
        <f t="shared" si="54"/>
        <v>2021</v>
      </c>
      <c r="CV86" s="32">
        <f t="shared" si="45"/>
        <v>0.54154455614762231</v>
      </c>
      <c r="CW86">
        <v>1</v>
      </c>
    </row>
    <row r="87" spans="1:101">
      <c r="A87" s="357">
        <v>44470</v>
      </c>
      <c r="B87">
        <f t="shared" si="48"/>
        <v>10</v>
      </c>
      <c r="C87">
        <f t="shared" si="51"/>
        <v>2021</v>
      </c>
      <c r="D87" t="s">
        <v>1596</v>
      </c>
      <c r="E87">
        <v>51</v>
      </c>
      <c r="F87" s="12">
        <v>4893.8999999999996</v>
      </c>
      <c r="G87" s="12">
        <v>2787.1</v>
      </c>
      <c r="H87" s="12">
        <v>123.45</v>
      </c>
      <c r="I87" s="12">
        <v>7804.4499999999989</v>
      </c>
      <c r="J87" s="12"/>
      <c r="K87" s="26">
        <v>202110</v>
      </c>
      <c r="L87" s="12">
        <v>451163.15</v>
      </c>
      <c r="M87" s="12">
        <v>9235611.9499999993</v>
      </c>
      <c r="N87" s="12">
        <f t="shared" si="35"/>
        <v>9686775.0999999996</v>
      </c>
      <c r="O87" s="12">
        <v>5513860.4499999993</v>
      </c>
      <c r="P87" s="12">
        <v>15200635.549999999</v>
      </c>
      <c r="W87">
        <f t="shared" si="49"/>
        <v>10</v>
      </c>
      <c r="X87">
        <f t="shared" si="52"/>
        <v>2021</v>
      </c>
      <c r="Y87" s="9">
        <f t="shared" si="36"/>
        <v>2.8772217494757366E-2</v>
      </c>
      <c r="Z87" s="9">
        <f t="shared" si="37"/>
        <v>8.8756326794596344E-2</v>
      </c>
      <c r="AA87" s="9">
        <f t="shared" si="37"/>
        <v>1.8335417560879551E-2</v>
      </c>
      <c r="AD87" s="9">
        <f t="shared" si="38"/>
        <v>2.8772217494757366E-2</v>
      </c>
      <c r="AE87" s="9">
        <f t="shared" si="39"/>
        <v>3.1610623436483007E-2</v>
      </c>
      <c r="AF87" s="9">
        <f t="shared" si="40"/>
        <v>1.3499332713939029E-2</v>
      </c>
      <c r="AG87" s="9">
        <f t="shared" si="41"/>
        <v>3.7251819751652959E-3</v>
      </c>
      <c r="AQ87" s="9">
        <f t="shared" si="42"/>
        <v>8.8756326794596344E-2</v>
      </c>
      <c r="AR87" s="9">
        <f t="shared" si="43"/>
        <v>1.0192241989004276</v>
      </c>
      <c r="AS87" s="9">
        <f t="shared" si="44"/>
        <v>9.0517343434036324E-3</v>
      </c>
      <c r="BL87" s="26">
        <v>202107</v>
      </c>
      <c r="BM87" s="372">
        <v>15114453.5</v>
      </c>
      <c r="BN87">
        <v>202107</v>
      </c>
      <c r="BO87" s="12">
        <v>306517.59000000003</v>
      </c>
      <c r="BP87" s="12">
        <v>9176823.4499999993</v>
      </c>
      <c r="BQ87" s="12">
        <f t="shared" si="46"/>
        <v>9483341.0399999991</v>
      </c>
      <c r="BR87" s="12">
        <v>5631112.4600000009</v>
      </c>
      <c r="BT87" s="395"/>
      <c r="BU87" s="396" t="s">
        <v>917</v>
      </c>
      <c r="BV87" s="396">
        <v>2175360</v>
      </c>
      <c r="BW87" s="396">
        <v>1932476</v>
      </c>
      <c r="BX87" t="e">
        <f>+BW87/#REF!</f>
        <v>#REF!</v>
      </c>
      <c r="BZ87">
        <f t="shared" si="47"/>
        <v>79</v>
      </c>
      <c r="CA87" s="26">
        <v>202107</v>
      </c>
      <c r="CB87" s="390" t="e">
        <f>+#REF!/BM87*100</f>
        <v>#REF!</v>
      </c>
      <c r="CC87" s="9" t="e">
        <f>+#REF!/BQ87*100</f>
        <v>#REF!</v>
      </c>
      <c r="CD87" s="9" t="e">
        <f>+#REF!/BR87*100</f>
        <v>#REF!</v>
      </c>
      <c r="CE87">
        <v>0</v>
      </c>
      <c r="CP87">
        <f t="shared" si="50"/>
        <v>9</v>
      </c>
      <c r="CQ87">
        <f t="shared" si="53"/>
        <v>2021</v>
      </c>
      <c r="CR87" s="12">
        <v>405881.27</v>
      </c>
      <c r="CS87" s="12">
        <v>2764.23</v>
      </c>
      <c r="CU87">
        <f t="shared" si="54"/>
        <v>2021</v>
      </c>
      <c r="CV87" s="32">
        <f t="shared" si="45"/>
        <v>0.68104399101737312</v>
      </c>
      <c r="CW87">
        <v>1</v>
      </c>
    </row>
    <row r="88" spans="1:101">
      <c r="A88" s="357">
        <v>44501</v>
      </c>
      <c r="B88">
        <f t="shared" si="48"/>
        <v>11</v>
      </c>
      <c r="C88">
        <f t="shared" si="51"/>
        <v>2021</v>
      </c>
      <c r="D88" t="s">
        <v>1596</v>
      </c>
      <c r="E88">
        <v>51</v>
      </c>
      <c r="F88" s="12">
        <v>5413.67</v>
      </c>
      <c r="G88" s="12">
        <v>3078.67</v>
      </c>
      <c r="H88" s="12">
        <v>191</v>
      </c>
      <c r="I88" s="12">
        <v>8683.34</v>
      </c>
      <c r="J88" s="12"/>
      <c r="K88" s="26">
        <v>202111</v>
      </c>
      <c r="L88" s="12">
        <v>404354.14</v>
      </c>
      <c r="M88" s="12">
        <v>9339792.8100000005</v>
      </c>
      <c r="N88" s="12">
        <f t="shared" si="35"/>
        <v>9744146.9500000011</v>
      </c>
      <c r="O88" s="12">
        <v>5511755.5299999993</v>
      </c>
      <c r="P88" s="12">
        <v>15255902.48</v>
      </c>
      <c r="W88">
        <f t="shared" si="49"/>
        <v>11</v>
      </c>
      <c r="X88">
        <f t="shared" si="52"/>
        <v>2021</v>
      </c>
      <c r="Y88" s="9">
        <f t="shared" si="36"/>
        <v>3.1595069489382031E-2</v>
      </c>
      <c r="Z88" s="9">
        <f t="shared" si="37"/>
        <v>9.8220430324492292E-2</v>
      </c>
      <c r="AA88" s="9">
        <f t="shared" si="37"/>
        <v>2.0180189300738113E-2</v>
      </c>
      <c r="AD88" s="9">
        <f t="shared" si="38"/>
        <v>3.1595069489382031E-2</v>
      </c>
      <c r="AE88" s="9">
        <f t="shared" si="39"/>
        <v>3.7119719340850045E-2</v>
      </c>
      <c r="AF88" s="9">
        <f t="shared" si="40"/>
        <v>1.753924698354431E-2</v>
      </c>
      <c r="AG88" s="9">
        <f t="shared" si="41"/>
        <v>3.9110658116665612E-3</v>
      </c>
      <c r="AQ88" s="9">
        <f t="shared" si="42"/>
        <v>9.8220430324492292E-2</v>
      </c>
      <c r="AR88" s="9">
        <f t="shared" si="43"/>
        <v>0.96921678962782321</v>
      </c>
      <c r="AS88" s="9">
        <f t="shared" si="44"/>
        <v>1.0119643314441417E-2</v>
      </c>
      <c r="BL88" s="26">
        <v>202108</v>
      </c>
      <c r="BM88" s="372">
        <v>15022274.300000001</v>
      </c>
      <c r="BN88">
        <v>202108</v>
      </c>
      <c r="BO88" s="12">
        <v>287871.05</v>
      </c>
      <c r="BP88" s="12">
        <v>9165143.6799999997</v>
      </c>
      <c r="BQ88" s="12">
        <f t="shared" si="46"/>
        <v>9453014.7300000004</v>
      </c>
      <c r="BR88" s="12">
        <v>5569259.5899999999</v>
      </c>
      <c r="BT88" s="393"/>
      <c r="BU88" s="394" t="s">
        <v>918</v>
      </c>
      <c r="BV88" s="394">
        <v>2473524</v>
      </c>
      <c r="BW88" s="394">
        <v>2157163</v>
      </c>
      <c r="BX88" t="e">
        <f>+BW88/#REF!</f>
        <v>#REF!</v>
      </c>
      <c r="BZ88">
        <f t="shared" si="47"/>
        <v>80</v>
      </c>
      <c r="CA88" s="26">
        <v>202108</v>
      </c>
      <c r="CB88" s="390" t="e">
        <f>+#REF!/BM88*100</f>
        <v>#REF!</v>
      </c>
      <c r="CC88" s="9" t="e">
        <f>+#REF!/BQ88*100</f>
        <v>#REF!</v>
      </c>
      <c r="CD88" s="9" t="e">
        <f>+#REF!/BR88*100</f>
        <v>#REF!</v>
      </c>
      <c r="CE88">
        <v>0</v>
      </c>
      <c r="CP88">
        <f t="shared" si="50"/>
        <v>10</v>
      </c>
      <c r="CQ88">
        <f t="shared" si="53"/>
        <v>2021</v>
      </c>
      <c r="CR88" s="12">
        <v>451163.15</v>
      </c>
      <c r="CS88" s="12">
        <v>3062.05</v>
      </c>
      <c r="CU88">
        <f t="shared" si="54"/>
        <v>2021</v>
      </c>
      <c r="CV88" s="32">
        <f t="shared" si="45"/>
        <v>0.67870126361162253</v>
      </c>
      <c r="CW88">
        <v>1</v>
      </c>
    </row>
    <row r="89" spans="1:101">
      <c r="A89" s="357">
        <v>44531</v>
      </c>
      <c r="B89">
        <f t="shared" si="48"/>
        <v>12</v>
      </c>
      <c r="C89">
        <f t="shared" si="51"/>
        <v>2021</v>
      </c>
      <c r="D89" t="s">
        <v>1596</v>
      </c>
      <c r="E89">
        <v>51</v>
      </c>
      <c r="F89" s="12">
        <v>4736.3500000000004</v>
      </c>
      <c r="G89" s="12">
        <v>3168.8</v>
      </c>
      <c r="H89" s="12">
        <v>116.5</v>
      </c>
      <c r="I89" s="12">
        <v>8021.6500000000005</v>
      </c>
      <c r="J89" s="12"/>
      <c r="K89" s="26">
        <v>202112</v>
      </c>
      <c r="L89" s="12">
        <v>381985.47</v>
      </c>
      <c r="M89" s="12">
        <v>9400823.0999999996</v>
      </c>
      <c r="N89" s="12">
        <f t="shared" si="35"/>
        <v>9782808.5700000003</v>
      </c>
      <c r="O89" s="12">
        <v>5514785.8399999999</v>
      </c>
      <c r="P89" s="12">
        <v>15297594.41</v>
      </c>
      <c r="W89">
        <f t="shared" si="49"/>
        <v>12</v>
      </c>
      <c r="X89">
        <f t="shared" si="52"/>
        <v>2021</v>
      </c>
      <c r="Y89" s="9">
        <f t="shared" si="36"/>
        <v>3.2391515967280141E-2</v>
      </c>
      <c r="Z89" s="9">
        <f t="shared" si="37"/>
        <v>8.5884568094125674E-2</v>
      </c>
      <c r="AA89" s="9">
        <f t="shared" si="37"/>
        <v>2.0714367991927957E-2</v>
      </c>
      <c r="AD89" s="9">
        <f t="shared" si="38"/>
        <v>3.2391515967280141E-2</v>
      </c>
      <c r="AE89" s="9">
        <f t="shared" si="39"/>
        <v>3.3111656809206073E-2</v>
      </c>
      <c r="AF89" s="9">
        <f t="shared" si="40"/>
        <v>2.0724621007277871E-2</v>
      </c>
      <c r="AG89" s="9">
        <f t="shared" si="41"/>
        <v>3.871076463269688E-3</v>
      </c>
      <c r="AQ89" s="9">
        <f t="shared" si="42"/>
        <v>8.5884568094125674E-2</v>
      </c>
      <c r="AR89" s="9">
        <f t="shared" si="43"/>
        <v>1.1773911423548589</v>
      </c>
      <c r="AS89" s="9">
        <f t="shared" si="44"/>
        <v>1.0856269261763392E-2</v>
      </c>
      <c r="BL89" s="26">
        <v>202109</v>
      </c>
      <c r="BM89" s="372">
        <v>15056358.1</v>
      </c>
      <c r="BN89">
        <v>202109</v>
      </c>
      <c r="BO89" s="12">
        <v>405881.27</v>
      </c>
      <c r="BP89" s="12">
        <v>9200703.5</v>
      </c>
      <c r="BQ89" s="12">
        <f t="shared" si="46"/>
        <v>9606584.7699999996</v>
      </c>
      <c r="BR89" s="12">
        <v>5449773.3700000001</v>
      </c>
      <c r="BT89" s="395"/>
      <c r="BU89" s="396" t="s">
        <v>714</v>
      </c>
      <c r="BV89" s="396">
        <v>2437204</v>
      </c>
      <c r="BW89" s="396">
        <v>2072831</v>
      </c>
      <c r="BX89" t="e">
        <f>+BW89/#REF!</f>
        <v>#REF!</v>
      </c>
      <c r="BZ89">
        <f t="shared" si="47"/>
        <v>81</v>
      </c>
      <c r="CA89" s="26">
        <v>202109</v>
      </c>
      <c r="CB89" s="390" t="e">
        <f>+#REF!/BM89*100</f>
        <v>#REF!</v>
      </c>
      <c r="CC89" s="9" t="e">
        <f>+#REF!/BQ89*100</f>
        <v>#REF!</v>
      </c>
      <c r="CD89" s="9" t="e">
        <f>+#REF!/BR89*100</f>
        <v>#REF!</v>
      </c>
      <c r="CE89">
        <v>0</v>
      </c>
      <c r="CP89">
        <f t="shared" si="50"/>
        <v>11</v>
      </c>
      <c r="CQ89">
        <f t="shared" si="53"/>
        <v>2021</v>
      </c>
      <c r="CR89" s="12">
        <v>404354.14</v>
      </c>
      <c r="CS89" s="12">
        <v>3617</v>
      </c>
      <c r="CU89">
        <f t="shared" si="54"/>
        <v>2021</v>
      </c>
      <c r="CV89" s="32">
        <f t="shared" si="45"/>
        <v>0.89451291385318821</v>
      </c>
      <c r="CW89">
        <v>1</v>
      </c>
    </row>
    <row r="90" spans="1:101">
      <c r="A90" s="357">
        <v>44562</v>
      </c>
      <c r="B90">
        <v>1</v>
      </c>
      <c r="C90">
        <f t="shared" si="51"/>
        <v>2022</v>
      </c>
      <c r="D90" t="s">
        <v>1596</v>
      </c>
      <c r="E90">
        <v>51</v>
      </c>
      <c r="F90" s="12">
        <v>4702.5</v>
      </c>
      <c r="G90" s="12">
        <v>3275.25</v>
      </c>
      <c r="H90" s="12">
        <v>181.45</v>
      </c>
      <c r="I90" s="12">
        <v>8159.2</v>
      </c>
      <c r="J90" s="12"/>
      <c r="K90" s="26">
        <v>202201</v>
      </c>
      <c r="L90" s="12">
        <v>370783.85</v>
      </c>
      <c r="M90" s="12">
        <v>9448999.0999999996</v>
      </c>
      <c r="N90" s="12">
        <f t="shared" si="35"/>
        <v>9819782.9499999993</v>
      </c>
      <c r="O90" s="12">
        <v>5309965.55</v>
      </c>
      <c r="P90" s="12">
        <v>15129748.5</v>
      </c>
      <c r="W90">
        <v>1</v>
      </c>
      <c r="X90">
        <f t="shared" si="52"/>
        <v>2022</v>
      </c>
      <c r="Y90" s="9">
        <f t="shared" si="36"/>
        <v>3.3353588533237388E-2</v>
      </c>
      <c r="Z90" s="9">
        <f t="shared" si="37"/>
        <v>8.8559896589159609E-2</v>
      </c>
      <c r="AA90" s="9">
        <f t="shared" si="37"/>
        <v>2.1647749134759246E-2</v>
      </c>
      <c r="AC90">
        <f>1+AC78</f>
        <v>2022</v>
      </c>
      <c r="AD90" s="9">
        <f t="shared" si="38"/>
        <v>3.3353588533237388E-2</v>
      </c>
      <c r="AE90" s="9">
        <f t="shared" si="39"/>
        <v>2.1935311716844007E-2</v>
      </c>
      <c r="AF90" s="9">
        <f t="shared" si="40"/>
        <v>1.7035508916212857E-2</v>
      </c>
      <c r="AG90" s="9">
        <f t="shared" si="41"/>
        <v>4.9094771488813818E-3</v>
      </c>
      <c r="AP90">
        <f>1+AP78</f>
        <v>2022</v>
      </c>
      <c r="AQ90" s="9">
        <f t="shared" si="42"/>
        <v>8.8559896589159609E-2</v>
      </c>
      <c r="AR90" s="9">
        <f t="shared" si="43"/>
        <v>0.99857050861657659</v>
      </c>
      <c r="AS90" s="9">
        <f t="shared" si="44"/>
        <v>1.2200644126589487E-2</v>
      </c>
      <c r="BL90" s="26">
        <v>202110</v>
      </c>
      <c r="BM90" s="372">
        <v>15200635.6</v>
      </c>
      <c r="BN90">
        <v>202110</v>
      </c>
      <c r="BO90" s="12">
        <v>451163.15</v>
      </c>
      <c r="BP90" s="12">
        <v>9235611.9499999993</v>
      </c>
      <c r="BQ90" s="12">
        <f t="shared" si="46"/>
        <v>9686775.0999999996</v>
      </c>
      <c r="BR90" s="12">
        <v>5513860.4499999993</v>
      </c>
      <c r="BT90" s="393"/>
      <c r="BU90" s="394" t="s">
        <v>715</v>
      </c>
      <c r="BV90" s="394">
        <v>2111354</v>
      </c>
      <c r="BW90" s="394">
        <v>1797728</v>
      </c>
      <c r="BX90" t="e">
        <f>+BW90/#REF!</f>
        <v>#REF!</v>
      </c>
      <c r="BZ90">
        <f t="shared" si="47"/>
        <v>82</v>
      </c>
      <c r="CA90" s="26">
        <v>202110</v>
      </c>
      <c r="CB90" s="390" t="e">
        <f>+#REF!/BM90*100</f>
        <v>#REF!</v>
      </c>
      <c r="CC90" s="9" t="e">
        <f>+#REF!/BQ90*100</f>
        <v>#REF!</v>
      </c>
      <c r="CD90" s="9" t="e">
        <f>+#REF!/BR90*100</f>
        <v>#REF!</v>
      </c>
      <c r="CE90">
        <v>0</v>
      </c>
      <c r="CP90">
        <f t="shared" si="50"/>
        <v>12</v>
      </c>
      <c r="CQ90">
        <f t="shared" si="53"/>
        <v>2021</v>
      </c>
      <c r="CR90" s="12">
        <v>381985.47</v>
      </c>
      <c r="CS90" s="12">
        <v>3239.25</v>
      </c>
      <c r="CU90">
        <f t="shared" si="54"/>
        <v>2021</v>
      </c>
      <c r="CV90" s="32">
        <f t="shared" si="45"/>
        <v>0.84800345939859967</v>
      </c>
      <c r="CW90">
        <v>1</v>
      </c>
    </row>
    <row r="91" spans="1:101">
      <c r="A91" s="357">
        <v>44593</v>
      </c>
      <c r="B91">
        <f>1+B90</f>
        <v>2</v>
      </c>
      <c r="C91">
        <f t="shared" si="51"/>
        <v>2022</v>
      </c>
      <c r="D91" t="s">
        <v>1596</v>
      </c>
      <c r="E91">
        <v>51</v>
      </c>
      <c r="F91" s="12">
        <v>4511</v>
      </c>
      <c r="G91" s="12">
        <v>3539.7</v>
      </c>
      <c r="H91" s="12">
        <v>150.69999999999999</v>
      </c>
      <c r="I91" s="12">
        <v>8201.4</v>
      </c>
      <c r="J91" s="12"/>
      <c r="K91" s="26">
        <v>202202</v>
      </c>
      <c r="L91" s="12">
        <v>399319.2</v>
      </c>
      <c r="M91" s="12">
        <v>9561195.1999999993</v>
      </c>
      <c r="N91" s="12">
        <f t="shared" si="35"/>
        <v>9960514.3999999985</v>
      </c>
      <c r="O91" s="12">
        <v>5254046.95</v>
      </c>
      <c r="P91" s="12">
        <v>15214561.349999998</v>
      </c>
      <c r="W91">
        <f>1+W90</f>
        <v>2</v>
      </c>
      <c r="X91">
        <f t="shared" si="52"/>
        <v>2022</v>
      </c>
      <c r="Y91" s="9">
        <f t="shared" si="36"/>
        <v>3.5537321245175855E-2</v>
      </c>
      <c r="Z91" s="9">
        <f t="shared" si="37"/>
        <v>8.5857626376939777E-2</v>
      </c>
      <c r="AA91" s="9">
        <f t="shared" si="37"/>
        <v>2.3265212309259251E-2</v>
      </c>
      <c r="AD91" s="9">
        <f t="shared" si="38"/>
        <v>3.5537321245175855E-2</v>
      </c>
      <c r="AE91" s="9">
        <f t="shared" si="39"/>
        <v>2.5878181552551147E-2</v>
      </c>
      <c r="AF91" s="9">
        <f t="shared" si="40"/>
        <v>1.7441870271278363E-2</v>
      </c>
      <c r="AG91" s="9">
        <f t="shared" si="41"/>
        <v>7.3876706608646658E-3</v>
      </c>
      <c r="AQ91" s="9">
        <f t="shared" si="42"/>
        <v>8.5857626376939777E-2</v>
      </c>
      <c r="AR91" s="9">
        <f t="shared" si="43"/>
        <v>0.7547896008047662</v>
      </c>
      <c r="AS91" s="9">
        <f t="shared" si="44"/>
        <v>1.0770745015896747E-2</v>
      </c>
      <c r="BL91" s="26">
        <v>202111</v>
      </c>
      <c r="BM91" s="372">
        <v>15255902.5</v>
      </c>
      <c r="BN91">
        <v>202111</v>
      </c>
      <c r="BO91" s="12">
        <v>404354.14</v>
      </c>
      <c r="BP91" s="12">
        <v>9339792.8100000005</v>
      </c>
      <c r="BQ91" s="12">
        <f t="shared" si="46"/>
        <v>9744146.9500000011</v>
      </c>
      <c r="BR91" s="12">
        <v>5511755.5299999993</v>
      </c>
      <c r="BT91" s="395"/>
      <c r="BU91" s="396" t="s">
        <v>716</v>
      </c>
      <c r="BV91" s="396">
        <v>2424433</v>
      </c>
      <c r="BW91" s="396">
        <v>2042136</v>
      </c>
      <c r="BX91" t="e">
        <f>+BW91/#REF!</f>
        <v>#REF!</v>
      </c>
      <c r="BZ91">
        <f t="shared" si="47"/>
        <v>83</v>
      </c>
      <c r="CA91" s="26">
        <v>202111</v>
      </c>
      <c r="CB91" s="390" t="e">
        <f>+#REF!/BM91*100</f>
        <v>#REF!</v>
      </c>
      <c r="CC91" s="9" t="e">
        <f>+#REF!/BQ91*100</f>
        <v>#REF!</v>
      </c>
      <c r="CD91" s="9" t="e">
        <f>+#REF!/BR91*100</f>
        <v>#REF!</v>
      </c>
      <c r="CE91">
        <v>0</v>
      </c>
      <c r="CP91">
        <v>1</v>
      </c>
      <c r="CQ91">
        <f>1+CQ79</f>
        <v>2022</v>
      </c>
      <c r="CR91" s="12">
        <v>370783.85</v>
      </c>
      <c r="CS91" s="12">
        <v>2154</v>
      </c>
      <c r="CU91">
        <f>1+CU79</f>
        <v>2022</v>
      </c>
      <c r="CV91" s="32">
        <f t="shared" si="45"/>
        <v>0.58093145103272437</v>
      </c>
      <c r="CW91">
        <v>1</v>
      </c>
    </row>
    <row r="92" spans="1:101">
      <c r="A92" s="357">
        <v>44621</v>
      </c>
      <c r="B92">
        <f>1+B91</f>
        <v>3</v>
      </c>
      <c r="C92">
        <f t="shared" si="51"/>
        <v>2022</v>
      </c>
      <c r="D92" t="s">
        <v>1596</v>
      </c>
      <c r="E92">
        <v>51</v>
      </c>
      <c r="F92" s="12">
        <v>4511.6499999999996</v>
      </c>
      <c r="G92" s="12">
        <v>4006.26</v>
      </c>
      <c r="H92" s="12">
        <v>156.61000000000001</v>
      </c>
      <c r="I92" s="12">
        <v>8674.52</v>
      </c>
      <c r="J92" s="12"/>
      <c r="K92" s="26">
        <v>202203</v>
      </c>
      <c r="L92" s="12">
        <v>471005.17</v>
      </c>
      <c r="M92" s="12">
        <v>9759462.9499999993</v>
      </c>
      <c r="N92" s="12">
        <f t="shared" si="35"/>
        <v>10230468.119999999</v>
      </c>
      <c r="O92" s="12">
        <v>5118443.04</v>
      </c>
      <c r="P92" s="12">
        <v>15348911.16</v>
      </c>
      <c r="W92">
        <f>1+W91</f>
        <v>3</v>
      </c>
      <c r="X92">
        <f t="shared" si="52"/>
        <v>2022</v>
      </c>
      <c r="Y92" s="9">
        <f t="shared" si="36"/>
        <v>3.9160084885734442E-2</v>
      </c>
      <c r="Z92" s="9">
        <f t="shared" si="37"/>
        <v>8.8144968396483309E-2</v>
      </c>
      <c r="AA92" s="9">
        <f t="shared" si="37"/>
        <v>2.6101265153195403E-2</v>
      </c>
      <c r="AD92" s="9">
        <f t="shared" si="38"/>
        <v>3.9160084885734442E-2</v>
      </c>
      <c r="AE92" s="9">
        <f t="shared" si="39"/>
        <v>3.4513669937519927E-2</v>
      </c>
      <c r="AF92" s="9">
        <f t="shared" si="40"/>
        <v>1.9149563607652392E-2</v>
      </c>
      <c r="AG92" s="9">
        <f t="shared" si="41"/>
        <v>9.9935798441254525E-3</v>
      </c>
      <c r="AQ92" s="9">
        <f t="shared" si="42"/>
        <v>8.8144968396483309E-2</v>
      </c>
      <c r="AR92" s="9">
        <f t="shared" si="43"/>
        <v>0.77392089138106335</v>
      </c>
      <c r="AS92" s="9">
        <f t="shared" si="44"/>
        <v>1.1020734148875085E-2</v>
      </c>
      <c r="BL92" s="26">
        <v>202112</v>
      </c>
      <c r="BM92" s="372">
        <v>15297594.4</v>
      </c>
      <c r="BN92">
        <v>202112</v>
      </c>
      <c r="BO92" s="12">
        <v>381985.47</v>
      </c>
      <c r="BP92" s="12">
        <v>9400823.0999999996</v>
      </c>
      <c r="BQ92" s="12">
        <f t="shared" si="46"/>
        <v>9782808.5700000003</v>
      </c>
      <c r="BR92" s="12">
        <v>5514785.8399999999</v>
      </c>
      <c r="BT92" s="393">
        <v>2022</v>
      </c>
      <c r="BU92" s="394" t="s">
        <v>713</v>
      </c>
      <c r="BV92" s="394">
        <v>2449552</v>
      </c>
      <c r="BW92" s="394">
        <v>1941142</v>
      </c>
      <c r="BX92" t="e">
        <f>+BW92/#REF!</f>
        <v>#REF!</v>
      </c>
      <c r="BZ92">
        <f t="shared" si="47"/>
        <v>84</v>
      </c>
      <c r="CA92" s="26">
        <v>202112</v>
      </c>
      <c r="CB92" s="390" t="e">
        <f>+#REF!/BM92*100</f>
        <v>#REF!</v>
      </c>
      <c r="CC92" s="9" t="e">
        <f>+#REF!/BQ92*100</f>
        <v>#REF!</v>
      </c>
      <c r="CD92" s="9" t="e">
        <f>+#REF!/BR92*100</f>
        <v>#REF!</v>
      </c>
      <c r="CE92">
        <v>0</v>
      </c>
      <c r="CP92">
        <f t="shared" ref="CP92:CP96" si="55">1+CP91</f>
        <v>2</v>
      </c>
      <c r="CQ92">
        <f t="shared" ref="CQ92:CQ96" si="56">1+CQ80</f>
        <v>2022</v>
      </c>
      <c r="CR92" s="12">
        <v>399319.2</v>
      </c>
      <c r="CS92" s="12">
        <v>2577.6</v>
      </c>
      <c r="CU92">
        <f t="shared" ref="CU92:CU96" si="57">1+CU80</f>
        <v>2022</v>
      </c>
      <c r="CV92" s="32">
        <f t="shared" si="45"/>
        <v>0.64549863868303847</v>
      </c>
      <c r="CW92">
        <v>1</v>
      </c>
    </row>
    <row r="93" spans="1:101">
      <c r="A93" s="357">
        <v>44652</v>
      </c>
      <c r="B93">
        <f>1+B92</f>
        <v>4</v>
      </c>
      <c r="C93">
        <f t="shared" si="51"/>
        <v>2022</v>
      </c>
      <c r="D93" t="s">
        <v>1596</v>
      </c>
      <c r="E93">
        <v>51</v>
      </c>
      <c r="F93" s="12">
        <v>4379.16</v>
      </c>
      <c r="G93" s="12">
        <v>5467.05</v>
      </c>
      <c r="H93" s="12">
        <v>163.84</v>
      </c>
      <c r="I93" s="12">
        <v>10010.049999999999</v>
      </c>
      <c r="J93" s="12"/>
      <c r="K93" s="26">
        <v>202204</v>
      </c>
      <c r="L93" s="12">
        <v>640111.26</v>
      </c>
      <c r="M93" s="12">
        <v>10070532.16</v>
      </c>
      <c r="N93" s="12">
        <f t="shared" si="35"/>
        <v>10710643.42</v>
      </c>
      <c r="O93" s="12">
        <v>4805710.2700000005</v>
      </c>
      <c r="P93" s="12">
        <v>15516353.690000001</v>
      </c>
      <c r="W93">
        <f>1+W92</f>
        <v>4</v>
      </c>
      <c r="X93">
        <f t="shared" si="52"/>
        <v>2022</v>
      </c>
      <c r="Y93" s="9">
        <f t="shared" si="36"/>
        <v>5.1043151990209763E-2</v>
      </c>
      <c r="Z93" s="9">
        <f t="shared" si="37"/>
        <v>9.1124095169391045E-2</v>
      </c>
      <c r="AA93" s="9">
        <f t="shared" si="37"/>
        <v>3.5234115625524899E-2</v>
      </c>
      <c r="AD93" s="9">
        <f t="shared" si="38"/>
        <v>5.1043151990209763E-2</v>
      </c>
      <c r="AE93" s="9">
        <f t="shared" si="39"/>
        <v>7.4089573229392414E-2</v>
      </c>
      <c r="AF93" s="9">
        <f t="shared" si="40"/>
        <v>2.0423889716235176E-2</v>
      </c>
      <c r="AG93" s="9">
        <f t="shared" si="41"/>
        <v>1.8870108178804443E-2</v>
      </c>
      <c r="AQ93" s="9">
        <f t="shared" si="42"/>
        <v>9.1124095169391045E-2</v>
      </c>
      <c r="AR93" s="9">
        <f t="shared" si="43"/>
        <v>0.82207910548881247</v>
      </c>
      <c r="AS93" s="9">
        <f t="shared" si="44"/>
        <v>1.1066834455669338E-2</v>
      </c>
      <c r="BL93" s="26">
        <v>202201</v>
      </c>
      <c r="BM93" s="372">
        <v>15129748.5</v>
      </c>
      <c r="BN93">
        <v>202201</v>
      </c>
      <c r="BO93" s="12">
        <v>370783.85</v>
      </c>
      <c r="BP93" s="12">
        <v>9448999.0999999996</v>
      </c>
      <c r="BQ93" s="12">
        <f t="shared" si="46"/>
        <v>9819782.9499999993</v>
      </c>
      <c r="BR93" s="12">
        <v>5309965.55</v>
      </c>
      <c r="BT93" s="395"/>
      <c r="BU93" s="396" t="s">
        <v>911</v>
      </c>
      <c r="BV93" s="396">
        <v>1678824</v>
      </c>
      <c r="BW93" s="396">
        <v>1387895</v>
      </c>
      <c r="BX93" t="e">
        <f>+BW93/#REF!</f>
        <v>#REF!</v>
      </c>
      <c r="BZ93">
        <f t="shared" si="47"/>
        <v>85</v>
      </c>
      <c r="CA93" s="26">
        <v>202201</v>
      </c>
      <c r="CB93" s="390" t="e">
        <f>+#REF!/BM93*100</f>
        <v>#REF!</v>
      </c>
      <c r="CC93" s="9" t="e">
        <f>+#REF!/BQ93*100</f>
        <v>#REF!</v>
      </c>
      <c r="CD93" s="9" t="e">
        <f>+#REF!/BR93*100</f>
        <v>#REF!</v>
      </c>
      <c r="CE93">
        <v>0</v>
      </c>
      <c r="CP93">
        <f t="shared" si="55"/>
        <v>3</v>
      </c>
      <c r="CQ93">
        <f t="shared" si="56"/>
        <v>2022</v>
      </c>
      <c r="CR93" s="12">
        <v>471005.17</v>
      </c>
      <c r="CS93" s="12">
        <v>3530.91</v>
      </c>
      <c r="CU93">
        <f t="shared" si="57"/>
        <v>2022</v>
      </c>
      <c r="CV93" s="32">
        <f t="shared" si="45"/>
        <v>0.74965419169390435</v>
      </c>
      <c r="CW93">
        <v>1</v>
      </c>
    </row>
    <row r="94" spans="1:101">
      <c r="A94" s="357">
        <v>44682</v>
      </c>
      <c r="B94">
        <f>1+B93</f>
        <v>5</v>
      </c>
      <c r="C94">
        <f t="shared" si="51"/>
        <v>2022</v>
      </c>
      <c r="D94" t="s">
        <v>1596</v>
      </c>
      <c r="E94">
        <v>51</v>
      </c>
      <c r="F94" s="12">
        <v>4299.45</v>
      </c>
      <c r="G94" s="12">
        <v>6464.86</v>
      </c>
      <c r="H94" s="12">
        <v>187.27</v>
      </c>
      <c r="I94" s="12">
        <v>10951.58</v>
      </c>
      <c r="J94" s="12"/>
      <c r="K94" s="26">
        <v>202205</v>
      </c>
      <c r="L94" s="12">
        <v>775234.73</v>
      </c>
      <c r="M94" s="12">
        <v>10293521.27</v>
      </c>
      <c r="N94" s="12">
        <f t="shared" si="35"/>
        <v>11068756</v>
      </c>
      <c r="O94" s="12">
        <v>4629473.63</v>
      </c>
      <c r="P94" s="12">
        <v>15698229.629999999</v>
      </c>
      <c r="W94">
        <f>1+W93</f>
        <v>5</v>
      </c>
      <c r="X94">
        <f t="shared" si="52"/>
        <v>2022</v>
      </c>
      <c r="Y94" s="9">
        <f t="shared" si="36"/>
        <v>5.8406382794959071E-2</v>
      </c>
      <c r="Z94" s="9">
        <f t="shared" si="37"/>
        <v>9.2871249382189477E-2</v>
      </c>
      <c r="AA94" s="9">
        <f t="shared" si="37"/>
        <v>4.1182096022123228E-2</v>
      </c>
      <c r="AD94" s="9">
        <f t="shared" si="38"/>
        <v>5.8406382794959071E-2</v>
      </c>
      <c r="AE94" s="9">
        <f t="shared" si="39"/>
        <v>9.1865427334381577E-2</v>
      </c>
      <c r="AF94" s="9">
        <f t="shared" si="40"/>
        <v>2.1377108683216069E-2</v>
      </c>
      <c r="AG94" s="9">
        <f t="shared" si="41"/>
        <v>2.3114160254323068E-2</v>
      </c>
      <c r="AQ94" s="9">
        <f t="shared" si="42"/>
        <v>9.2871249382189477E-2</v>
      </c>
      <c r="AR94" s="9">
        <f t="shared" si="43"/>
        <v>0.85754500776797815</v>
      </c>
      <c r="AS94" s="9">
        <f t="shared" si="44"/>
        <v>1.024176910583245E-2</v>
      </c>
      <c r="BL94" s="26">
        <v>202202</v>
      </c>
      <c r="BM94" s="372">
        <v>15214561.4</v>
      </c>
      <c r="BN94">
        <v>202202</v>
      </c>
      <c r="BO94" s="12">
        <v>399319.2</v>
      </c>
      <c r="BP94" s="12">
        <v>9561195.1999999993</v>
      </c>
      <c r="BQ94" s="12">
        <f t="shared" si="46"/>
        <v>9960514.3999999985</v>
      </c>
      <c r="BR94" s="12">
        <v>5254046.95</v>
      </c>
      <c r="BT94" s="393"/>
      <c r="BU94" s="394" t="s">
        <v>912</v>
      </c>
      <c r="BV94" s="394">
        <v>1900979</v>
      </c>
      <c r="BW94" s="394">
        <v>1637819</v>
      </c>
      <c r="BX94" t="e">
        <f>+BW94/#REF!</f>
        <v>#REF!</v>
      </c>
      <c r="BZ94">
        <f t="shared" si="47"/>
        <v>86</v>
      </c>
      <c r="CA94" s="26">
        <v>202202</v>
      </c>
      <c r="CB94" s="390" t="e">
        <f>+#REF!/BM94*100</f>
        <v>#REF!</v>
      </c>
      <c r="CC94" s="9" t="e">
        <f>+#REF!/BQ94*100</f>
        <v>#REF!</v>
      </c>
      <c r="CD94" s="9" t="e">
        <f>+#REF!/BR94*100</f>
        <v>#REF!</v>
      </c>
      <c r="CE94">
        <v>0</v>
      </c>
      <c r="CP94">
        <f t="shared" si="55"/>
        <v>4</v>
      </c>
      <c r="CQ94">
        <f t="shared" si="56"/>
        <v>2022</v>
      </c>
      <c r="CR94" s="12">
        <v>640111.26</v>
      </c>
      <c r="CS94" s="12">
        <v>7935.47</v>
      </c>
      <c r="CU94">
        <f t="shared" si="57"/>
        <v>2022</v>
      </c>
      <c r="CV94" s="32">
        <f t="shared" si="45"/>
        <v>1.239701673112265</v>
      </c>
      <c r="CW94">
        <v>1</v>
      </c>
    </row>
    <row r="95" spans="1:101">
      <c r="A95" s="357">
        <v>44713</v>
      </c>
      <c r="B95">
        <f>1+B94</f>
        <v>6</v>
      </c>
      <c r="C95">
        <f t="shared" si="51"/>
        <v>2022</v>
      </c>
      <c r="D95" t="s">
        <v>1596</v>
      </c>
      <c r="E95">
        <v>51</v>
      </c>
      <c r="F95" s="12">
        <v>4307.8599999999997</v>
      </c>
      <c r="G95" s="12">
        <v>7553.91</v>
      </c>
      <c r="H95" s="12">
        <v>204.09</v>
      </c>
      <c r="I95" s="12">
        <v>12065.86</v>
      </c>
      <c r="J95" s="12"/>
      <c r="K95" s="26">
        <v>202206</v>
      </c>
      <c r="L95" s="12">
        <v>834026.45</v>
      </c>
      <c r="M95" s="12">
        <v>10534481.370000001</v>
      </c>
      <c r="N95" s="12">
        <f t="shared" si="35"/>
        <v>11368507.82</v>
      </c>
      <c r="O95" s="12">
        <v>4464099.2300000004</v>
      </c>
      <c r="P95" s="12">
        <v>15832607.050000001</v>
      </c>
      <c r="W95">
        <f>1+W94</f>
        <v>6</v>
      </c>
      <c r="X95">
        <f t="shared" si="52"/>
        <v>2022</v>
      </c>
      <c r="Y95" s="9">
        <f t="shared" si="36"/>
        <v>6.644592341934985E-2</v>
      </c>
      <c r="Z95" s="9">
        <f t="shared" si="37"/>
        <v>9.6500095048290394E-2</v>
      </c>
      <c r="AA95" s="9">
        <f t="shared" si="37"/>
        <v>4.771109379614142E-2</v>
      </c>
      <c r="AD95" s="9">
        <f t="shared" si="38"/>
        <v>6.644592341934985E-2</v>
      </c>
      <c r="AE95" s="9">
        <f t="shared" si="39"/>
        <v>0.16285497000256274</v>
      </c>
      <c r="AF95" s="9">
        <f t="shared" si="40"/>
        <v>2.4393174934720679E-2</v>
      </c>
      <c r="AG95" s="9">
        <f t="shared" si="41"/>
        <v>2.4938541142684456E-2</v>
      </c>
      <c r="AQ95" s="9">
        <f t="shared" si="42"/>
        <v>9.6500095048290394E-2</v>
      </c>
      <c r="AR95" s="9">
        <f t="shared" si="43"/>
        <v>0.99405272404753409</v>
      </c>
      <c r="AS95" s="9">
        <f t="shared" si="44"/>
        <v>1.0198474015551845E-2</v>
      </c>
      <c r="BL95" s="26">
        <v>202203</v>
      </c>
      <c r="BM95" s="372">
        <v>15348911.199999999</v>
      </c>
      <c r="BN95">
        <v>202203</v>
      </c>
      <c r="BO95" s="12">
        <v>471005.17</v>
      </c>
      <c r="BP95" s="12">
        <v>9759462.9499999993</v>
      </c>
      <c r="BQ95" s="12">
        <f t="shared" si="46"/>
        <v>10230468.119999999</v>
      </c>
      <c r="BR95" s="12">
        <v>5118443.04</v>
      </c>
      <c r="BT95" s="395"/>
      <c r="BU95" s="396" t="s">
        <v>913</v>
      </c>
      <c r="BV95" s="396">
        <v>1762175</v>
      </c>
      <c r="BW95" s="396">
        <v>1547990</v>
      </c>
      <c r="BX95" t="e">
        <f>+BW95/#REF!</f>
        <v>#REF!</v>
      </c>
      <c r="BZ95">
        <f t="shared" si="47"/>
        <v>87</v>
      </c>
      <c r="CA95" s="26">
        <v>202203</v>
      </c>
      <c r="CB95" s="390" t="e">
        <f>+#REF!/BM95*100</f>
        <v>#REF!</v>
      </c>
      <c r="CC95" s="9" t="e">
        <f>+#REF!/BQ95*100</f>
        <v>#REF!</v>
      </c>
      <c r="CD95" s="9" t="e">
        <f>+#REF!/BR95*100</f>
        <v>#REF!</v>
      </c>
      <c r="CE95">
        <v>0</v>
      </c>
      <c r="CP95">
        <f t="shared" si="55"/>
        <v>5</v>
      </c>
      <c r="CQ95">
        <f t="shared" si="56"/>
        <v>2022</v>
      </c>
      <c r="CR95" s="12">
        <v>775234.73</v>
      </c>
      <c r="CS95" s="12">
        <v>10168.36</v>
      </c>
      <c r="CU95">
        <f t="shared" si="57"/>
        <v>2022</v>
      </c>
      <c r="CV95" s="32">
        <f t="shared" si="45"/>
        <v>1.3116491826933503</v>
      </c>
      <c r="CW95">
        <v>1</v>
      </c>
    </row>
    <row r="96" spans="1:101">
      <c r="A96" s="357">
        <v>44743</v>
      </c>
      <c r="B96">
        <v>7</v>
      </c>
      <c r="C96">
        <v>2022</v>
      </c>
      <c r="D96" t="s">
        <v>1596</v>
      </c>
      <c r="E96">
        <v>51</v>
      </c>
      <c r="F96" s="12">
        <v>4305.8</v>
      </c>
      <c r="G96" s="12">
        <v>8267.85</v>
      </c>
      <c r="H96" s="12">
        <v>180.9</v>
      </c>
      <c r="I96" s="12">
        <v>12754.55</v>
      </c>
      <c r="J96" s="12"/>
      <c r="K96" s="26">
        <v>202207</v>
      </c>
      <c r="L96" s="12">
        <v>790956.29</v>
      </c>
      <c r="M96" s="12">
        <v>10723040.43</v>
      </c>
      <c r="N96" s="12">
        <f t="shared" si="35"/>
        <v>11513996.719999999</v>
      </c>
      <c r="O96" s="12">
        <v>4373342.04</v>
      </c>
      <c r="P96" s="12">
        <v>15887338.759999998</v>
      </c>
      <c r="W96">
        <v>7</v>
      </c>
      <c r="X96">
        <v>2022</v>
      </c>
      <c r="Y96" s="9">
        <f t="shared" si="36"/>
        <v>7.1806951148758028E-2</v>
      </c>
      <c r="Z96" s="9">
        <f t="shared" si="37"/>
        <v>9.8455596672242005E-2</v>
      </c>
      <c r="AA96" s="9">
        <f t="shared" si="37"/>
        <v>5.2040496680389292E-2</v>
      </c>
      <c r="AD96" s="9">
        <f t="shared" si="38"/>
        <v>7.1806951148758028E-2</v>
      </c>
      <c r="AE96" s="9">
        <f t="shared" si="39"/>
        <v>0.11501523165276706</v>
      </c>
      <c r="AF96" s="9">
        <f t="shared" si="40"/>
        <v>2.8150520438918449E-2</v>
      </c>
      <c r="AG96" s="9">
        <f t="shared" si="41"/>
        <v>2.8165285077482637E-2</v>
      </c>
      <c r="AQ96" s="9">
        <f t="shared" si="42"/>
        <v>9.8455596672242005E-2</v>
      </c>
      <c r="AR96" s="9">
        <f t="shared" si="43"/>
        <v>1.0025284919173623</v>
      </c>
      <c r="AS96" s="9">
        <f t="shared" si="44"/>
        <v>1.1403178517452525E-2</v>
      </c>
      <c r="BL96" s="26">
        <v>202204</v>
      </c>
      <c r="BM96" s="372">
        <v>15516353.699999999</v>
      </c>
      <c r="BN96">
        <v>202204</v>
      </c>
      <c r="BO96" s="12">
        <v>640111.26</v>
      </c>
      <c r="BP96" s="12">
        <v>10070532.16</v>
      </c>
      <c r="BQ96" s="12">
        <f t="shared" si="46"/>
        <v>10710643.42</v>
      </c>
      <c r="BR96" s="12">
        <v>4805710.2700000005</v>
      </c>
      <c r="BT96" s="393"/>
      <c r="BU96" s="394" t="s">
        <v>914</v>
      </c>
      <c r="BV96" s="394">
        <v>2161751</v>
      </c>
      <c r="BW96" s="394">
        <v>1851113</v>
      </c>
      <c r="BX96" t="e">
        <f>+BW96/#REF!</f>
        <v>#REF!</v>
      </c>
      <c r="BZ96">
        <f t="shared" si="47"/>
        <v>88</v>
      </c>
      <c r="CA96" s="26">
        <v>202204</v>
      </c>
      <c r="CB96" s="390" t="e">
        <f>+#REF!/BM96*100</f>
        <v>#REF!</v>
      </c>
      <c r="CC96" s="9" t="e">
        <f>+#REF!/BQ96*100</f>
        <v>#REF!</v>
      </c>
      <c r="CD96" s="9" t="e">
        <f>+#REF!/BR96*100</f>
        <v>#REF!</v>
      </c>
      <c r="CE96">
        <v>0</v>
      </c>
      <c r="CP96">
        <f t="shared" si="55"/>
        <v>6</v>
      </c>
      <c r="CQ96">
        <f t="shared" si="56"/>
        <v>2022</v>
      </c>
      <c r="CR96" s="12">
        <v>834026.45</v>
      </c>
      <c r="CS96" s="12">
        <v>18514.18</v>
      </c>
      <c r="CU96">
        <f t="shared" si="57"/>
        <v>2022</v>
      </c>
      <c r="CV96" s="32">
        <f t="shared" si="45"/>
        <v>2.2198552575880539</v>
      </c>
      <c r="CW96">
        <v>1</v>
      </c>
    </row>
    <row r="97" spans="1:96">
      <c r="A97" s="357">
        <v>44774</v>
      </c>
      <c r="B97">
        <v>8</v>
      </c>
      <c r="C97">
        <v>2022</v>
      </c>
      <c r="D97" t="s">
        <v>1596</v>
      </c>
      <c r="E97">
        <v>51</v>
      </c>
      <c r="F97">
        <v>3265.64</v>
      </c>
      <c r="G97">
        <v>7490</v>
      </c>
      <c r="H97">
        <v>124.41</v>
      </c>
      <c r="I97">
        <v>10880.05</v>
      </c>
      <c r="J97" s="12"/>
      <c r="K97" s="12">
        <v>202208</v>
      </c>
      <c r="L97" s="12">
        <v>762996.36</v>
      </c>
      <c r="M97" s="12">
        <v>10790663.73</v>
      </c>
      <c r="N97" s="12">
        <f>+M97+L97</f>
        <v>11553660.09</v>
      </c>
      <c r="O97" s="12">
        <v>4173478.5999999996</v>
      </c>
      <c r="P97" s="12">
        <f>+O97+N97</f>
        <v>15727138.689999999</v>
      </c>
      <c r="W97">
        <v>8</v>
      </c>
      <c r="X97">
        <v>2022</v>
      </c>
      <c r="Y97" s="9">
        <f t="shared" si="36"/>
        <v>6.4827941463180092E-2</v>
      </c>
      <c r="Z97" s="9">
        <f t="shared" ref="Z97:AA97" si="58">+F97/O97*100</f>
        <v>7.8247436083654531E-2</v>
      </c>
      <c r="AA97" s="9">
        <f t="shared" si="58"/>
        <v>4.7624683342828718E-2</v>
      </c>
      <c r="AD97" s="9">
        <f t="shared" si="38"/>
        <v>6.4827941463180092E-2</v>
      </c>
      <c r="AE97" s="9">
        <f t="shared" si="39"/>
        <v>8.2927314161619928E-2</v>
      </c>
      <c r="AF97" s="9">
        <f t="shared" si="40"/>
        <v>2.3020237563523477E-2</v>
      </c>
      <c r="AG97" s="9">
        <f t="shared" si="41"/>
        <v>2.0667995954518337E-2</v>
      </c>
      <c r="AQ97" s="9">
        <f t="shared" si="42"/>
        <v>7.8247436083654531E-2</v>
      </c>
      <c r="AR97" s="9">
        <f t="shared" si="43"/>
        <v>0.88015187139093032</v>
      </c>
      <c r="AS97" s="9">
        <f t="shared" si="44"/>
        <v>9.583132881045564E-3</v>
      </c>
      <c r="BL97" s="26">
        <v>202205</v>
      </c>
      <c r="BM97" s="372">
        <v>15698229.6</v>
      </c>
      <c r="BN97">
        <v>202205</v>
      </c>
      <c r="BO97" s="12">
        <v>775234.73</v>
      </c>
      <c r="BP97" s="12">
        <v>10293521.27</v>
      </c>
      <c r="BQ97" s="12">
        <f t="shared" si="46"/>
        <v>11068756</v>
      </c>
      <c r="BR97" s="12">
        <v>4629473.63</v>
      </c>
      <c r="BZ97">
        <f t="shared" si="47"/>
        <v>89</v>
      </c>
      <c r="CA97" s="26">
        <v>202205</v>
      </c>
      <c r="CB97" s="390" t="e">
        <f>+#REF!/BM97*100</f>
        <v>#REF!</v>
      </c>
      <c r="CC97" s="9" t="e">
        <f>+#REF!/BQ97*100</f>
        <v>#REF!</v>
      </c>
      <c r="CD97" s="9" t="e">
        <f>+#REF!/BR97*100</f>
        <v>#REF!</v>
      </c>
      <c r="CE97">
        <v>0</v>
      </c>
      <c r="CR97" s="12">
        <v>790956.29</v>
      </c>
    </row>
    <row r="98" spans="1:96">
      <c r="A98" s="357">
        <v>42036</v>
      </c>
      <c r="B98">
        <v>1</v>
      </c>
      <c r="C98">
        <v>2015</v>
      </c>
      <c r="D98" t="s">
        <v>1601</v>
      </c>
      <c r="E98">
        <v>53</v>
      </c>
      <c r="F98" s="12">
        <v>276.5</v>
      </c>
      <c r="G98" s="12">
        <v>571.04999999999995</v>
      </c>
      <c r="H98" s="12">
        <v>1.65</v>
      </c>
      <c r="I98" s="12">
        <v>849.19999999999993</v>
      </c>
      <c r="J98" s="12"/>
      <c r="K98" s="12"/>
      <c r="L98" s="12"/>
      <c r="M98" s="12"/>
      <c r="N98" s="12"/>
      <c r="O98" s="12"/>
      <c r="P98" s="12"/>
      <c r="AQ98" s="9"/>
      <c r="AR98" s="9"/>
      <c r="AS98" s="9"/>
      <c r="BL98" s="26">
        <v>202206</v>
      </c>
      <c r="BM98" s="372">
        <v>15832607.1</v>
      </c>
      <c r="BN98">
        <v>202206</v>
      </c>
      <c r="BO98" s="12">
        <v>834026.45</v>
      </c>
      <c r="BP98" s="12">
        <v>10534481.370000001</v>
      </c>
      <c r="BQ98" s="12">
        <f t="shared" si="46"/>
        <v>11368507.82</v>
      </c>
      <c r="BR98" s="12">
        <v>4464099.2300000004</v>
      </c>
      <c r="BZ98">
        <f t="shared" si="47"/>
        <v>90</v>
      </c>
      <c r="CA98" s="26">
        <v>202206</v>
      </c>
      <c r="CB98" s="390" t="e">
        <f>+#REF!/BM98*100</f>
        <v>#REF!</v>
      </c>
      <c r="CC98" s="9" t="e">
        <f>+#REF!/BQ98*100</f>
        <v>#REF!</v>
      </c>
      <c r="CD98" s="9" t="e">
        <f>+#REF!/BR98*100</f>
        <v>#REF!</v>
      </c>
      <c r="CE98">
        <v>0</v>
      </c>
    </row>
    <row r="99" spans="1:96">
      <c r="A99" s="357">
        <v>42064</v>
      </c>
      <c r="B99">
        <f t="shared" ref="B99:B109" si="59">1+B98</f>
        <v>2</v>
      </c>
      <c r="C99">
        <v>2015</v>
      </c>
      <c r="D99" t="s">
        <v>1601</v>
      </c>
      <c r="E99">
        <v>53</v>
      </c>
      <c r="F99" s="12">
        <v>261.75</v>
      </c>
      <c r="G99" s="12">
        <v>552.04999999999995</v>
      </c>
      <c r="H99" s="12">
        <v>1.05</v>
      </c>
      <c r="I99" s="12">
        <v>814.84999999999991</v>
      </c>
      <c r="J99" s="12"/>
      <c r="K99" s="12"/>
      <c r="L99" s="12"/>
      <c r="M99" s="12"/>
      <c r="N99" s="12"/>
      <c r="O99" s="12"/>
      <c r="P99" s="12"/>
      <c r="AQ99" s="9"/>
      <c r="AR99" s="9"/>
      <c r="AS99" s="9"/>
      <c r="BL99" s="26">
        <v>202207</v>
      </c>
      <c r="BM99" s="12">
        <v>15887338.76</v>
      </c>
      <c r="BN99">
        <v>202207</v>
      </c>
      <c r="BO99" s="12">
        <v>790956.29</v>
      </c>
      <c r="BP99" s="12">
        <v>10723040.43</v>
      </c>
      <c r="BQ99" s="12">
        <f t="shared" si="46"/>
        <v>11513996.719999999</v>
      </c>
      <c r="BR99" s="12">
        <v>4373342.04</v>
      </c>
      <c r="CA99" s="26"/>
      <c r="CB99" s="390"/>
      <c r="CC99" s="9"/>
      <c r="CD99" s="9"/>
    </row>
    <row r="100" spans="1:96">
      <c r="A100" s="357">
        <v>42095</v>
      </c>
      <c r="B100">
        <f t="shared" si="59"/>
        <v>3</v>
      </c>
      <c r="C100">
        <v>2015</v>
      </c>
      <c r="D100" t="s">
        <v>1601</v>
      </c>
      <c r="E100">
        <v>53</v>
      </c>
      <c r="F100" s="12">
        <v>260.41000000000003</v>
      </c>
      <c r="G100" s="12">
        <v>544.67999999999995</v>
      </c>
      <c r="H100" s="12">
        <v>1.55</v>
      </c>
      <c r="I100" s="12">
        <v>806.63999999999987</v>
      </c>
      <c r="J100" s="12"/>
      <c r="K100" s="12"/>
      <c r="L100" s="12"/>
      <c r="M100" s="12"/>
      <c r="N100" s="12"/>
      <c r="O100" s="12"/>
      <c r="P100" s="12"/>
      <c r="AQ100" s="9"/>
      <c r="AR100" s="9"/>
      <c r="AS100" s="9"/>
    </row>
    <row r="101" spans="1:96">
      <c r="A101" s="357">
        <v>42125</v>
      </c>
      <c r="B101">
        <f t="shared" si="59"/>
        <v>4</v>
      </c>
      <c r="C101">
        <v>2015</v>
      </c>
      <c r="D101" t="s">
        <v>1601</v>
      </c>
      <c r="E101">
        <v>53</v>
      </c>
      <c r="F101" s="12">
        <v>276.60000000000002</v>
      </c>
      <c r="G101" s="12">
        <v>550.6</v>
      </c>
      <c r="H101" s="12">
        <v>1.7</v>
      </c>
      <c r="I101" s="12">
        <v>828.90000000000009</v>
      </c>
      <c r="J101" s="12"/>
      <c r="K101" s="12"/>
      <c r="L101" s="12"/>
      <c r="M101" s="12"/>
      <c r="N101" s="12"/>
      <c r="O101" s="12"/>
      <c r="P101" s="12"/>
    </row>
    <row r="102" spans="1:96">
      <c r="A102" s="357">
        <v>42156</v>
      </c>
      <c r="B102">
        <f t="shared" si="59"/>
        <v>5</v>
      </c>
      <c r="C102">
        <v>2015</v>
      </c>
      <c r="D102" t="s">
        <v>1601</v>
      </c>
      <c r="E102">
        <v>53</v>
      </c>
      <c r="F102" s="12">
        <v>296.35000000000002</v>
      </c>
      <c r="G102" s="12">
        <v>585.65</v>
      </c>
      <c r="H102" s="12">
        <v>0.65</v>
      </c>
      <c r="I102" s="12">
        <v>882.65</v>
      </c>
      <c r="J102" s="12"/>
      <c r="K102" s="12"/>
      <c r="L102" s="12"/>
      <c r="M102" s="12"/>
      <c r="N102" s="12"/>
      <c r="O102" s="12"/>
      <c r="P102" s="12"/>
    </row>
    <row r="103" spans="1:96">
      <c r="A103" s="357">
        <v>42186</v>
      </c>
      <c r="B103">
        <f t="shared" si="59"/>
        <v>6</v>
      </c>
      <c r="C103">
        <v>2015</v>
      </c>
      <c r="D103" t="s">
        <v>1601</v>
      </c>
      <c r="E103">
        <v>53</v>
      </c>
      <c r="F103" s="12">
        <v>299.18</v>
      </c>
      <c r="G103" s="12">
        <v>573.41</v>
      </c>
      <c r="H103" s="12">
        <v>1.82</v>
      </c>
      <c r="I103" s="12">
        <v>874.41000000000008</v>
      </c>
      <c r="J103" s="12"/>
      <c r="K103" s="12"/>
      <c r="L103" s="12"/>
      <c r="M103" s="12"/>
      <c r="N103" s="12"/>
      <c r="O103" s="12"/>
      <c r="P103" s="12"/>
    </row>
    <row r="104" spans="1:96">
      <c r="A104" s="357">
        <v>42217</v>
      </c>
      <c r="B104">
        <f t="shared" si="59"/>
        <v>7</v>
      </c>
      <c r="C104">
        <v>2015</v>
      </c>
      <c r="D104" t="s">
        <v>1601</v>
      </c>
      <c r="E104">
        <v>53</v>
      </c>
      <c r="F104" s="12">
        <v>326.95999999999998</v>
      </c>
      <c r="G104" s="12">
        <v>564.70000000000005</v>
      </c>
      <c r="H104" s="12">
        <v>1.26</v>
      </c>
      <c r="I104" s="12">
        <v>892.92000000000007</v>
      </c>
      <c r="J104" s="12"/>
      <c r="K104" s="12"/>
      <c r="L104" s="12"/>
      <c r="M104" s="12"/>
      <c r="N104" s="12"/>
      <c r="O104" s="12"/>
      <c r="P104" s="12"/>
    </row>
    <row r="105" spans="1:96">
      <c r="A105" s="357">
        <v>42248</v>
      </c>
      <c r="B105">
        <f t="shared" si="59"/>
        <v>8</v>
      </c>
      <c r="C105">
        <v>2015</v>
      </c>
      <c r="D105" t="s">
        <v>1601</v>
      </c>
      <c r="E105">
        <v>53</v>
      </c>
      <c r="F105" s="12">
        <v>306.86</v>
      </c>
      <c r="G105" s="12">
        <v>428.71</v>
      </c>
      <c r="H105" s="12">
        <v>0.9</v>
      </c>
      <c r="I105" s="12">
        <v>736.47</v>
      </c>
      <c r="J105" s="12"/>
      <c r="K105" s="12"/>
      <c r="L105" s="12"/>
      <c r="M105" s="12"/>
      <c r="N105" s="12"/>
      <c r="O105" s="12"/>
      <c r="P105" s="12"/>
    </row>
    <row r="106" spans="1:96">
      <c r="A106" s="357">
        <v>42278</v>
      </c>
      <c r="B106">
        <f t="shared" si="59"/>
        <v>9</v>
      </c>
      <c r="C106">
        <v>2015</v>
      </c>
      <c r="D106" t="s">
        <v>1601</v>
      </c>
      <c r="E106">
        <v>53</v>
      </c>
      <c r="F106" s="12">
        <v>334.14</v>
      </c>
      <c r="G106" s="12">
        <v>622.59</v>
      </c>
      <c r="H106" s="12">
        <v>1.23</v>
      </c>
      <c r="I106" s="12">
        <v>957.96</v>
      </c>
      <c r="J106" s="12"/>
      <c r="K106" s="12"/>
      <c r="L106" s="12"/>
      <c r="M106" s="12"/>
      <c r="N106" s="12"/>
      <c r="O106" s="12"/>
      <c r="P106" s="12"/>
    </row>
    <row r="107" spans="1:96">
      <c r="A107" s="357">
        <v>42309</v>
      </c>
      <c r="B107">
        <f t="shared" si="59"/>
        <v>10</v>
      </c>
      <c r="C107">
        <v>2015</v>
      </c>
      <c r="D107" t="s">
        <v>1601</v>
      </c>
      <c r="E107">
        <v>53</v>
      </c>
      <c r="F107" s="12">
        <v>325.86</v>
      </c>
      <c r="G107" s="12">
        <v>626.76</v>
      </c>
      <c r="H107" s="12">
        <v>0.9</v>
      </c>
      <c r="I107" s="12">
        <v>953.52</v>
      </c>
      <c r="J107" s="12"/>
      <c r="K107" s="12"/>
      <c r="L107" s="12"/>
      <c r="M107" s="12"/>
      <c r="N107" s="12"/>
      <c r="O107" s="12"/>
      <c r="P107" s="12"/>
    </row>
    <row r="108" spans="1:96">
      <c r="A108" s="357">
        <v>42339</v>
      </c>
      <c r="B108">
        <f t="shared" si="59"/>
        <v>11</v>
      </c>
      <c r="C108">
        <v>2015</v>
      </c>
      <c r="D108" t="s">
        <v>1601</v>
      </c>
      <c r="E108">
        <v>53</v>
      </c>
      <c r="F108" s="12">
        <v>310.95</v>
      </c>
      <c r="G108" s="12">
        <v>567.24</v>
      </c>
      <c r="H108" s="12">
        <v>1.71</v>
      </c>
      <c r="I108" s="12">
        <v>879.90000000000009</v>
      </c>
      <c r="J108" s="12"/>
      <c r="K108" s="12"/>
      <c r="L108" s="12"/>
      <c r="M108" s="12"/>
      <c r="N108" s="12"/>
      <c r="O108" s="12"/>
      <c r="P108" s="12"/>
    </row>
    <row r="109" spans="1:96">
      <c r="A109" s="357">
        <v>42370</v>
      </c>
      <c r="B109">
        <f t="shared" si="59"/>
        <v>12</v>
      </c>
      <c r="C109">
        <v>2015</v>
      </c>
      <c r="D109" t="s">
        <v>1601</v>
      </c>
      <c r="E109">
        <v>53</v>
      </c>
      <c r="F109" s="12">
        <v>316.63</v>
      </c>
      <c r="G109" s="12">
        <v>625.26</v>
      </c>
      <c r="H109" s="12">
        <v>1.58</v>
      </c>
      <c r="I109" s="12">
        <v>943.47</v>
      </c>
      <c r="J109" s="12"/>
      <c r="K109" s="12"/>
      <c r="L109" s="12"/>
      <c r="M109" s="12"/>
      <c r="N109" s="12"/>
      <c r="O109" s="12"/>
      <c r="P109" s="12"/>
    </row>
    <row r="110" spans="1:96">
      <c r="A110" s="357">
        <v>42401</v>
      </c>
      <c r="B110">
        <v>1</v>
      </c>
      <c r="C110">
        <f t="shared" ref="C110:C173" si="60">1+C98</f>
        <v>2016</v>
      </c>
      <c r="D110" t="s">
        <v>1601</v>
      </c>
      <c r="E110">
        <v>53</v>
      </c>
      <c r="F110" s="12">
        <v>341.42</v>
      </c>
      <c r="G110" s="12">
        <v>653.58000000000004</v>
      </c>
      <c r="H110" s="12">
        <v>1.84</v>
      </c>
      <c r="I110" s="12">
        <v>996.84000000000015</v>
      </c>
      <c r="J110" s="12"/>
      <c r="K110" s="12"/>
      <c r="L110" s="12"/>
      <c r="M110" s="12"/>
      <c r="N110" s="12"/>
      <c r="O110" s="12"/>
      <c r="P110" s="12"/>
    </row>
    <row r="111" spans="1:96">
      <c r="A111" s="357">
        <v>42430</v>
      </c>
      <c r="B111">
        <f t="shared" ref="B111:B121" si="61">1+B110</f>
        <v>2</v>
      </c>
      <c r="C111">
        <f t="shared" si="60"/>
        <v>2016</v>
      </c>
      <c r="D111" t="s">
        <v>1601</v>
      </c>
      <c r="E111">
        <v>53</v>
      </c>
      <c r="F111" s="12">
        <v>307.10000000000002</v>
      </c>
      <c r="G111" s="12">
        <v>600.24</v>
      </c>
      <c r="H111" s="12">
        <v>2</v>
      </c>
      <c r="I111" s="12">
        <v>909.34</v>
      </c>
      <c r="J111" s="12"/>
      <c r="K111" s="12"/>
      <c r="L111" s="12"/>
      <c r="M111" s="12"/>
      <c r="N111" s="12"/>
      <c r="O111" s="12"/>
      <c r="P111" s="12"/>
    </row>
    <row r="112" spans="1:96">
      <c r="A112" s="357">
        <v>42461</v>
      </c>
      <c r="B112">
        <f t="shared" si="61"/>
        <v>3</v>
      </c>
      <c r="C112">
        <f t="shared" si="60"/>
        <v>2016</v>
      </c>
      <c r="D112" t="s">
        <v>1601</v>
      </c>
      <c r="E112">
        <v>53</v>
      </c>
      <c r="F112" s="12">
        <v>297.19</v>
      </c>
      <c r="G112" s="12">
        <v>583</v>
      </c>
      <c r="H112" s="12">
        <v>1.33</v>
      </c>
      <c r="I112" s="12">
        <v>881.52</v>
      </c>
      <c r="J112" s="12"/>
      <c r="K112" s="12"/>
      <c r="L112" s="12"/>
      <c r="M112" s="12"/>
      <c r="N112" s="12"/>
      <c r="O112" s="12"/>
      <c r="P112" s="12"/>
    </row>
    <row r="113" spans="1:16">
      <c r="A113" s="357">
        <v>42491</v>
      </c>
      <c r="B113">
        <f t="shared" si="61"/>
        <v>4</v>
      </c>
      <c r="C113">
        <f t="shared" si="60"/>
        <v>2016</v>
      </c>
      <c r="D113" t="s">
        <v>1601</v>
      </c>
      <c r="E113">
        <v>53</v>
      </c>
      <c r="F113" s="12">
        <v>310.05</v>
      </c>
      <c r="G113" s="12">
        <v>601.1</v>
      </c>
      <c r="H113" s="12">
        <v>1.62</v>
      </c>
      <c r="I113" s="12">
        <v>912.77</v>
      </c>
      <c r="J113" s="12"/>
      <c r="K113" s="12"/>
      <c r="L113" s="12"/>
      <c r="M113" s="12"/>
      <c r="N113" s="12"/>
      <c r="O113" s="12"/>
      <c r="P113" s="12"/>
    </row>
    <row r="114" spans="1:16">
      <c r="A114" s="357">
        <v>42522</v>
      </c>
      <c r="B114">
        <f t="shared" si="61"/>
        <v>5</v>
      </c>
      <c r="C114">
        <f t="shared" si="60"/>
        <v>2016</v>
      </c>
      <c r="D114" t="s">
        <v>1601</v>
      </c>
      <c r="E114">
        <v>53</v>
      </c>
      <c r="F114" s="12">
        <v>319.18</v>
      </c>
      <c r="G114" s="12">
        <v>590.95000000000005</v>
      </c>
      <c r="H114" s="12">
        <v>1.27</v>
      </c>
      <c r="I114" s="12">
        <v>911.40000000000009</v>
      </c>
      <c r="J114" s="12"/>
      <c r="K114" s="12"/>
      <c r="L114" s="12"/>
      <c r="M114" s="12"/>
      <c r="N114" s="12"/>
      <c r="O114" s="12"/>
      <c r="P114" s="12"/>
    </row>
    <row r="115" spans="1:16">
      <c r="A115" s="357">
        <v>42552</v>
      </c>
      <c r="B115">
        <f t="shared" si="61"/>
        <v>6</v>
      </c>
      <c r="C115">
        <f t="shared" si="60"/>
        <v>2016</v>
      </c>
      <c r="D115" t="s">
        <v>1601</v>
      </c>
      <c r="E115">
        <v>53</v>
      </c>
      <c r="F115" s="12">
        <v>335.27</v>
      </c>
      <c r="G115" s="12">
        <v>618.54999999999995</v>
      </c>
      <c r="H115" s="12">
        <v>1.0900000000000001</v>
      </c>
      <c r="I115" s="12">
        <v>954.91</v>
      </c>
      <c r="J115" s="12"/>
      <c r="K115" s="12"/>
      <c r="L115" s="12"/>
      <c r="M115" s="12"/>
      <c r="N115" s="12"/>
      <c r="O115" s="12"/>
      <c r="P115" s="12"/>
    </row>
    <row r="116" spans="1:16">
      <c r="A116" s="357">
        <v>42583</v>
      </c>
      <c r="B116">
        <f t="shared" si="61"/>
        <v>7</v>
      </c>
      <c r="C116">
        <f t="shared" si="60"/>
        <v>2016</v>
      </c>
      <c r="D116" t="s">
        <v>1601</v>
      </c>
      <c r="E116">
        <v>53</v>
      </c>
      <c r="F116" s="12">
        <v>387.43</v>
      </c>
      <c r="G116" s="12">
        <v>616.04999999999995</v>
      </c>
      <c r="H116" s="12">
        <v>2.0499999999999998</v>
      </c>
      <c r="I116" s="12">
        <v>1005.53</v>
      </c>
      <c r="J116" s="12"/>
      <c r="K116" s="12"/>
      <c r="L116" s="12"/>
      <c r="M116" s="12"/>
      <c r="N116" s="12"/>
      <c r="O116" s="12"/>
      <c r="P116" s="12"/>
    </row>
    <row r="117" spans="1:16">
      <c r="A117" s="357">
        <v>42614</v>
      </c>
      <c r="B117">
        <f t="shared" si="61"/>
        <v>8</v>
      </c>
      <c r="C117">
        <f t="shared" si="60"/>
        <v>2016</v>
      </c>
      <c r="D117" t="s">
        <v>1601</v>
      </c>
      <c r="E117">
        <v>53</v>
      </c>
      <c r="F117" s="12">
        <v>358.23</v>
      </c>
      <c r="G117" s="12">
        <v>458.68</v>
      </c>
      <c r="H117" s="12">
        <v>1.36</v>
      </c>
      <c r="I117" s="12">
        <v>818.27</v>
      </c>
      <c r="J117" s="12"/>
      <c r="K117" s="12"/>
      <c r="L117" s="12"/>
      <c r="M117" s="12"/>
      <c r="N117" s="12"/>
      <c r="O117" s="12"/>
      <c r="P117" s="12"/>
    </row>
    <row r="118" spans="1:16">
      <c r="A118" s="357">
        <v>42644</v>
      </c>
      <c r="B118">
        <f t="shared" si="61"/>
        <v>9</v>
      </c>
      <c r="C118">
        <f t="shared" si="60"/>
        <v>2016</v>
      </c>
      <c r="D118" t="s">
        <v>1601</v>
      </c>
      <c r="E118">
        <v>53</v>
      </c>
      <c r="F118" s="12">
        <v>388.05</v>
      </c>
      <c r="G118" s="12">
        <v>706.14</v>
      </c>
      <c r="H118" s="12">
        <v>1.45</v>
      </c>
      <c r="I118" s="12">
        <v>1095.6400000000001</v>
      </c>
      <c r="J118" s="12"/>
      <c r="K118" s="12"/>
      <c r="L118" s="12"/>
      <c r="M118" s="12"/>
      <c r="N118" s="12"/>
      <c r="O118" s="12"/>
      <c r="P118" s="12"/>
    </row>
    <row r="119" spans="1:16">
      <c r="A119" s="357">
        <v>42675</v>
      </c>
      <c r="B119">
        <f t="shared" si="61"/>
        <v>10</v>
      </c>
      <c r="C119">
        <f t="shared" si="60"/>
        <v>2016</v>
      </c>
      <c r="D119" t="s">
        <v>1601</v>
      </c>
      <c r="E119">
        <v>53</v>
      </c>
      <c r="F119" s="12">
        <v>373.7</v>
      </c>
      <c r="G119" s="12">
        <v>719.4</v>
      </c>
      <c r="H119" s="12">
        <v>2.8</v>
      </c>
      <c r="I119" s="12">
        <v>1095.8999999999999</v>
      </c>
      <c r="J119" s="12"/>
      <c r="K119" s="12"/>
      <c r="L119" s="12"/>
      <c r="M119" s="12"/>
      <c r="N119" s="12"/>
      <c r="O119" s="12"/>
      <c r="P119" s="12"/>
    </row>
    <row r="120" spans="1:16">
      <c r="A120" s="357">
        <v>42705</v>
      </c>
      <c r="B120">
        <f t="shared" si="61"/>
        <v>11</v>
      </c>
      <c r="C120">
        <f t="shared" si="60"/>
        <v>2016</v>
      </c>
      <c r="D120" t="s">
        <v>1601</v>
      </c>
      <c r="E120">
        <v>53</v>
      </c>
      <c r="F120" s="12">
        <v>353</v>
      </c>
      <c r="G120" s="12">
        <v>626.71</v>
      </c>
      <c r="H120" s="12">
        <v>1.57</v>
      </c>
      <c r="I120" s="12">
        <v>981.28000000000009</v>
      </c>
      <c r="J120" s="12"/>
      <c r="K120" s="12"/>
      <c r="L120" s="12"/>
      <c r="M120" s="12"/>
      <c r="N120" s="12"/>
      <c r="O120" s="12"/>
      <c r="P120" s="12"/>
    </row>
    <row r="121" spans="1:16">
      <c r="A121" s="357">
        <v>42736</v>
      </c>
      <c r="B121">
        <f t="shared" si="61"/>
        <v>12</v>
      </c>
      <c r="C121">
        <f t="shared" si="60"/>
        <v>2016</v>
      </c>
      <c r="D121" t="s">
        <v>1601</v>
      </c>
      <c r="E121">
        <v>53</v>
      </c>
      <c r="F121" s="12">
        <v>333.9</v>
      </c>
      <c r="G121" s="12">
        <v>640.54999999999995</v>
      </c>
      <c r="H121" s="12">
        <v>1.95</v>
      </c>
      <c r="I121" s="12">
        <v>976.4</v>
      </c>
      <c r="J121" s="12"/>
      <c r="K121" s="12"/>
      <c r="L121" s="12"/>
      <c r="M121" s="12"/>
      <c r="N121" s="12"/>
      <c r="O121" s="12"/>
      <c r="P121" s="12"/>
    </row>
    <row r="122" spans="1:16">
      <c r="A122" s="357">
        <v>42767</v>
      </c>
      <c r="B122">
        <v>1</v>
      </c>
      <c r="C122">
        <f t="shared" si="60"/>
        <v>2017</v>
      </c>
      <c r="D122" t="s">
        <v>1601</v>
      </c>
      <c r="E122">
        <v>53</v>
      </c>
      <c r="F122" s="12">
        <v>370</v>
      </c>
      <c r="G122" s="12">
        <v>691.24</v>
      </c>
      <c r="H122" s="12">
        <v>2.19</v>
      </c>
      <c r="I122" s="12">
        <v>1063.43</v>
      </c>
      <c r="J122" s="12"/>
      <c r="K122" s="12"/>
      <c r="L122" s="12"/>
      <c r="M122" s="12"/>
      <c r="N122" s="12"/>
      <c r="O122" s="12"/>
      <c r="P122" s="12"/>
    </row>
    <row r="123" spans="1:16">
      <c r="A123" s="357">
        <v>42795</v>
      </c>
      <c r="B123">
        <f t="shared" ref="B123:B133" si="62">1+B122</f>
        <v>2</v>
      </c>
      <c r="C123">
        <f t="shared" si="60"/>
        <v>2017</v>
      </c>
      <c r="D123" t="s">
        <v>1601</v>
      </c>
      <c r="E123">
        <v>53</v>
      </c>
      <c r="F123" s="12">
        <v>344.45</v>
      </c>
      <c r="G123" s="12">
        <v>666.7</v>
      </c>
      <c r="H123" s="12">
        <v>3</v>
      </c>
      <c r="I123" s="12">
        <v>1014.1500000000001</v>
      </c>
      <c r="J123" s="12"/>
      <c r="K123" s="12"/>
      <c r="L123" s="12"/>
      <c r="M123" s="12"/>
      <c r="N123" s="12"/>
      <c r="O123" s="12"/>
      <c r="P123" s="12"/>
    </row>
    <row r="124" spans="1:16">
      <c r="A124" s="357">
        <v>42826</v>
      </c>
      <c r="B124">
        <f t="shared" si="62"/>
        <v>3</v>
      </c>
      <c r="C124">
        <f t="shared" si="60"/>
        <v>2017</v>
      </c>
      <c r="D124" t="s">
        <v>1601</v>
      </c>
      <c r="E124">
        <v>53</v>
      </c>
      <c r="F124" s="12">
        <v>339.78</v>
      </c>
      <c r="G124" s="12">
        <v>642.57000000000005</v>
      </c>
      <c r="H124" s="12">
        <v>1.91</v>
      </c>
      <c r="I124" s="12">
        <v>984.26</v>
      </c>
      <c r="J124" s="12"/>
      <c r="K124" s="12"/>
      <c r="L124" s="12"/>
      <c r="M124" s="12"/>
      <c r="N124" s="12"/>
      <c r="O124" s="12"/>
      <c r="P124" s="12"/>
    </row>
    <row r="125" spans="1:16">
      <c r="A125" s="357">
        <v>42856</v>
      </c>
      <c r="B125">
        <f t="shared" si="62"/>
        <v>4</v>
      </c>
      <c r="C125">
        <f t="shared" si="60"/>
        <v>2017</v>
      </c>
      <c r="D125" t="s">
        <v>1601</v>
      </c>
      <c r="E125">
        <v>53</v>
      </c>
      <c r="F125" s="12">
        <v>364.78</v>
      </c>
      <c r="G125" s="12">
        <v>666.89</v>
      </c>
      <c r="H125" s="12">
        <v>2.06</v>
      </c>
      <c r="I125" s="12">
        <v>1033.73</v>
      </c>
      <c r="J125" s="12"/>
      <c r="K125" s="12"/>
      <c r="L125" s="12"/>
      <c r="M125" s="12"/>
      <c r="N125" s="12"/>
      <c r="O125" s="12"/>
      <c r="P125" s="12"/>
    </row>
    <row r="126" spans="1:16">
      <c r="A126" s="357">
        <v>42887</v>
      </c>
      <c r="B126">
        <f t="shared" si="62"/>
        <v>5</v>
      </c>
      <c r="C126">
        <f t="shared" si="60"/>
        <v>2017</v>
      </c>
      <c r="D126" t="s">
        <v>1601</v>
      </c>
      <c r="E126">
        <v>53</v>
      </c>
      <c r="F126" s="12">
        <v>374.18</v>
      </c>
      <c r="G126" s="12">
        <v>639.23</v>
      </c>
      <c r="H126" s="12">
        <v>2.4500000000000002</v>
      </c>
      <c r="I126" s="12">
        <v>1015.8600000000001</v>
      </c>
      <c r="J126" s="12"/>
      <c r="K126" s="12"/>
      <c r="L126" s="12"/>
      <c r="M126" s="12"/>
      <c r="N126" s="12"/>
      <c r="O126" s="12"/>
      <c r="P126" s="12"/>
    </row>
    <row r="127" spans="1:16">
      <c r="A127" s="357">
        <v>42917</v>
      </c>
      <c r="B127">
        <f t="shared" si="62"/>
        <v>6</v>
      </c>
      <c r="C127">
        <f t="shared" si="60"/>
        <v>2017</v>
      </c>
      <c r="D127" t="s">
        <v>1601</v>
      </c>
      <c r="E127">
        <v>53</v>
      </c>
      <c r="F127" s="12">
        <v>392.5</v>
      </c>
      <c r="G127" s="12">
        <v>685.55</v>
      </c>
      <c r="H127" s="12">
        <v>2.1800000000000002</v>
      </c>
      <c r="I127" s="12">
        <v>1080.23</v>
      </c>
      <c r="J127" s="12"/>
      <c r="K127" s="12"/>
      <c r="L127" s="12"/>
      <c r="M127" s="12"/>
      <c r="N127" s="12"/>
      <c r="O127" s="12"/>
      <c r="P127" s="12"/>
    </row>
    <row r="128" spans="1:16">
      <c r="A128" s="357">
        <v>42948</v>
      </c>
      <c r="B128">
        <f t="shared" si="62"/>
        <v>7</v>
      </c>
      <c r="C128">
        <f t="shared" si="60"/>
        <v>2017</v>
      </c>
      <c r="D128" t="s">
        <v>1601</v>
      </c>
      <c r="E128">
        <v>53</v>
      </c>
      <c r="F128" s="12">
        <v>448.05</v>
      </c>
      <c r="G128" s="12">
        <v>679.9</v>
      </c>
      <c r="H128" s="12">
        <v>2.9</v>
      </c>
      <c r="I128" s="12">
        <v>1130.8499999999999</v>
      </c>
      <c r="J128" s="12"/>
      <c r="K128" s="12"/>
      <c r="L128" s="12"/>
      <c r="M128" s="12"/>
      <c r="N128" s="12"/>
      <c r="O128" s="12"/>
      <c r="P128" s="12"/>
    </row>
    <row r="129" spans="1:16">
      <c r="A129" s="357">
        <v>42979</v>
      </c>
      <c r="B129">
        <f t="shared" si="62"/>
        <v>8</v>
      </c>
      <c r="C129">
        <f t="shared" si="60"/>
        <v>2017</v>
      </c>
      <c r="D129" t="s">
        <v>1601</v>
      </c>
      <c r="E129">
        <v>53</v>
      </c>
      <c r="F129" s="12">
        <v>389.23</v>
      </c>
      <c r="G129" s="12">
        <v>503.36</v>
      </c>
      <c r="H129" s="12">
        <v>1.59</v>
      </c>
      <c r="I129" s="12">
        <v>894.18000000000006</v>
      </c>
      <c r="J129" s="12"/>
      <c r="K129" s="12"/>
      <c r="L129" s="12"/>
      <c r="M129" s="12"/>
      <c r="N129" s="12"/>
      <c r="O129" s="12"/>
      <c r="P129" s="12"/>
    </row>
    <row r="130" spans="1:16">
      <c r="A130" s="357">
        <v>43009</v>
      </c>
      <c r="B130">
        <f t="shared" si="62"/>
        <v>9</v>
      </c>
      <c r="C130">
        <f t="shared" si="60"/>
        <v>2017</v>
      </c>
      <c r="D130" t="s">
        <v>1601</v>
      </c>
      <c r="E130">
        <v>53</v>
      </c>
      <c r="F130" s="12">
        <v>433.29</v>
      </c>
      <c r="G130" s="12">
        <v>778.71</v>
      </c>
      <c r="H130" s="12">
        <v>2.38</v>
      </c>
      <c r="I130" s="12">
        <v>1214.3800000000001</v>
      </c>
      <c r="J130" s="12"/>
      <c r="K130" s="12"/>
      <c r="L130" s="12"/>
      <c r="M130" s="12"/>
      <c r="N130" s="12"/>
      <c r="O130" s="12"/>
      <c r="P130" s="12"/>
    </row>
    <row r="131" spans="1:16">
      <c r="A131" s="357">
        <v>43040</v>
      </c>
      <c r="B131">
        <f t="shared" si="62"/>
        <v>10</v>
      </c>
      <c r="C131">
        <f t="shared" si="60"/>
        <v>2017</v>
      </c>
      <c r="D131" t="s">
        <v>1601</v>
      </c>
      <c r="E131">
        <v>53</v>
      </c>
      <c r="F131" s="12">
        <v>412</v>
      </c>
      <c r="G131" s="12">
        <v>752.57</v>
      </c>
      <c r="H131" s="12">
        <v>2.57</v>
      </c>
      <c r="I131" s="12">
        <v>1167.1400000000001</v>
      </c>
      <c r="J131" s="12"/>
      <c r="K131" s="12"/>
      <c r="L131" s="12"/>
      <c r="M131" s="12"/>
      <c r="N131" s="12"/>
      <c r="O131" s="12"/>
      <c r="P131" s="12"/>
    </row>
    <row r="132" spans="1:16">
      <c r="A132" s="357">
        <v>43070</v>
      </c>
      <c r="B132">
        <f t="shared" si="62"/>
        <v>11</v>
      </c>
      <c r="C132">
        <f t="shared" si="60"/>
        <v>2017</v>
      </c>
      <c r="D132" t="s">
        <v>1601</v>
      </c>
      <c r="E132">
        <v>53</v>
      </c>
      <c r="F132" s="12">
        <v>372.05</v>
      </c>
      <c r="G132" s="12">
        <v>652.52</v>
      </c>
      <c r="H132" s="12">
        <v>2.48</v>
      </c>
      <c r="I132" s="12">
        <v>1027.05</v>
      </c>
      <c r="J132" s="12"/>
      <c r="K132" s="12"/>
      <c r="L132" s="12"/>
      <c r="M132" s="12"/>
      <c r="N132" s="12"/>
      <c r="O132" s="12"/>
      <c r="P132" s="12"/>
    </row>
    <row r="133" spans="1:16">
      <c r="A133" s="357">
        <v>43101</v>
      </c>
      <c r="B133">
        <f t="shared" si="62"/>
        <v>12</v>
      </c>
      <c r="C133">
        <f t="shared" si="60"/>
        <v>2017</v>
      </c>
      <c r="D133" t="s">
        <v>1601</v>
      </c>
      <c r="E133">
        <v>53</v>
      </c>
      <c r="F133" s="12">
        <v>349.15</v>
      </c>
      <c r="G133" s="12">
        <v>661.55</v>
      </c>
      <c r="H133" s="12">
        <v>3.4</v>
      </c>
      <c r="I133" s="12">
        <v>1014.0999999999999</v>
      </c>
      <c r="J133" s="12"/>
      <c r="K133" s="12"/>
      <c r="L133" s="12"/>
      <c r="M133" s="12"/>
      <c r="N133" s="12"/>
      <c r="O133" s="12"/>
      <c r="P133" s="12"/>
    </row>
    <row r="134" spans="1:16">
      <c r="A134" s="357">
        <v>43132</v>
      </c>
      <c r="B134">
        <v>1</v>
      </c>
      <c r="C134">
        <f t="shared" si="60"/>
        <v>2018</v>
      </c>
      <c r="D134" t="s">
        <v>1601</v>
      </c>
      <c r="E134">
        <v>53</v>
      </c>
      <c r="F134" s="12">
        <v>409.73</v>
      </c>
      <c r="G134" s="12">
        <v>744.14</v>
      </c>
      <c r="H134" s="12">
        <v>3.36</v>
      </c>
      <c r="I134" s="12">
        <v>1157.23</v>
      </c>
      <c r="J134" s="12"/>
      <c r="K134" s="12"/>
      <c r="L134" s="12"/>
      <c r="M134" s="12"/>
      <c r="N134" s="12"/>
      <c r="O134" s="12"/>
      <c r="P134" s="12"/>
    </row>
    <row r="135" spans="1:16">
      <c r="A135" s="357">
        <v>43160</v>
      </c>
      <c r="B135">
        <f t="shared" ref="B135:B145" si="63">1+B134</f>
        <v>2</v>
      </c>
      <c r="C135">
        <f t="shared" si="60"/>
        <v>2018</v>
      </c>
      <c r="D135" t="s">
        <v>1601</v>
      </c>
      <c r="E135">
        <v>53</v>
      </c>
      <c r="F135" s="12">
        <v>385.05</v>
      </c>
      <c r="G135" s="12">
        <v>723.05</v>
      </c>
      <c r="H135" s="12">
        <v>3.1</v>
      </c>
      <c r="I135" s="12">
        <v>1111.2</v>
      </c>
      <c r="J135" s="12"/>
      <c r="K135" s="12"/>
      <c r="L135" s="12"/>
      <c r="M135" s="12"/>
      <c r="N135" s="12"/>
      <c r="O135" s="12"/>
      <c r="P135" s="12"/>
    </row>
    <row r="136" spans="1:16">
      <c r="A136" s="357">
        <v>43191</v>
      </c>
      <c r="B136">
        <f t="shared" si="63"/>
        <v>3</v>
      </c>
      <c r="C136">
        <f t="shared" si="60"/>
        <v>2018</v>
      </c>
      <c r="D136" t="s">
        <v>1601</v>
      </c>
      <c r="E136">
        <v>53</v>
      </c>
      <c r="F136" s="12">
        <v>397.95</v>
      </c>
      <c r="G136" s="12">
        <v>716.65</v>
      </c>
      <c r="H136" s="12">
        <v>2.4500000000000002</v>
      </c>
      <c r="I136" s="12">
        <v>1117.05</v>
      </c>
      <c r="J136" s="12"/>
      <c r="K136" s="12"/>
      <c r="L136" s="12"/>
      <c r="M136" s="12"/>
      <c r="N136" s="12"/>
      <c r="O136" s="12"/>
      <c r="P136" s="12"/>
    </row>
    <row r="137" spans="1:16">
      <c r="A137" s="357">
        <v>43221</v>
      </c>
      <c r="B137">
        <f t="shared" si="63"/>
        <v>4</v>
      </c>
      <c r="C137">
        <f t="shared" si="60"/>
        <v>2018</v>
      </c>
      <c r="D137" t="s">
        <v>1601</v>
      </c>
      <c r="E137">
        <v>53</v>
      </c>
      <c r="F137" s="12">
        <v>380.57</v>
      </c>
      <c r="G137" s="12">
        <v>696.14</v>
      </c>
      <c r="H137" s="12">
        <v>2</v>
      </c>
      <c r="I137" s="12">
        <v>1078.71</v>
      </c>
      <c r="J137" s="12"/>
      <c r="K137" s="12"/>
      <c r="L137" s="12"/>
      <c r="M137" s="12"/>
      <c r="N137" s="12"/>
      <c r="O137" s="12"/>
      <c r="P137" s="12"/>
    </row>
    <row r="138" spans="1:16">
      <c r="A138" s="357">
        <v>43252</v>
      </c>
      <c r="B138">
        <f t="shared" si="63"/>
        <v>5</v>
      </c>
      <c r="C138">
        <f t="shared" si="60"/>
        <v>2018</v>
      </c>
      <c r="D138" t="s">
        <v>1601</v>
      </c>
      <c r="E138">
        <v>53</v>
      </c>
      <c r="F138" s="12">
        <v>400.91</v>
      </c>
      <c r="G138" s="12">
        <v>688.5</v>
      </c>
      <c r="H138" s="12">
        <v>1.68</v>
      </c>
      <c r="I138" s="12">
        <v>1091.0899999999999</v>
      </c>
      <c r="J138" s="12"/>
      <c r="K138" s="12"/>
      <c r="L138" s="12"/>
      <c r="M138" s="12"/>
      <c r="N138" s="12"/>
      <c r="O138" s="12"/>
      <c r="P138" s="12"/>
    </row>
    <row r="139" spans="1:16">
      <c r="A139" s="357">
        <v>43282</v>
      </c>
      <c r="B139">
        <f t="shared" si="63"/>
        <v>6</v>
      </c>
      <c r="C139">
        <f t="shared" si="60"/>
        <v>2018</v>
      </c>
      <c r="D139" t="s">
        <v>1601</v>
      </c>
      <c r="E139">
        <v>53</v>
      </c>
      <c r="F139" s="12">
        <v>431.71</v>
      </c>
      <c r="G139" s="12">
        <v>783.05</v>
      </c>
      <c r="H139" s="12">
        <v>2.38</v>
      </c>
      <c r="I139" s="12">
        <v>1217.1399999999999</v>
      </c>
      <c r="J139" s="12"/>
      <c r="K139" s="12"/>
      <c r="L139" s="12"/>
      <c r="M139" s="12"/>
      <c r="N139" s="12"/>
      <c r="O139" s="12"/>
      <c r="P139" s="12"/>
    </row>
    <row r="140" spans="1:16">
      <c r="A140" s="357">
        <v>43313</v>
      </c>
      <c r="B140">
        <f t="shared" si="63"/>
        <v>7</v>
      </c>
      <c r="C140">
        <f t="shared" si="60"/>
        <v>2018</v>
      </c>
      <c r="D140" t="s">
        <v>1601</v>
      </c>
      <c r="E140">
        <v>53</v>
      </c>
      <c r="F140" s="12">
        <v>465.59</v>
      </c>
      <c r="G140" s="12">
        <v>746.68</v>
      </c>
      <c r="H140" s="12">
        <v>3.82</v>
      </c>
      <c r="I140" s="12">
        <v>1216.0899999999999</v>
      </c>
      <c r="J140" s="12"/>
      <c r="K140" s="12"/>
      <c r="L140" s="12"/>
      <c r="M140" s="12"/>
      <c r="N140" s="12"/>
      <c r="O140" s="12"/>
      <c r="P140" s="12"/>
    </row>
    <row r="141" spans="1:16">
      <c r="A141" s="357">
        <v>43344</v>
      </c>
      <c r="B141">
        <f t="shared" si="63"/>
        <v>8</v>
      </c>
      <c r="C141">
        <f t="shared" si="60"/>
        <v>2018</v>
      </c>
      <c r="D141" t="s">
        <v>1601</v>
      </c>
      <c r="E141">
        <v>53</v>
      </c>
      <c r="F141" s="12">
        <v>431.86</v>
      </c>
      <c r="G141" s="12">
        <v>562.09</v>
      </c>
      <c r="H141" s="12">
        <v>1.95</v>
      </c>
      <c r="I141" s="12">
        <v>995.90000000000009</v>
      </c>
      <c r="J141" s="12"/>
      <c r="K141" s="12"/>
      <c r="L141" s="12"/>
      <c r="M141" s="12"/>
      <c r="N141" s="12"/>
      <c r="O141" s="12"/>
      <c r="P141" s="12"/>
    </row>
    <row r="142" spans="1:16">
      <c r="A142" s="357">
        <v>43374</v>
      </c>
      <c r="B142">
        <f t="shared" si="63"/>
        <v>9</v>
      </c>
      <c r="C142">
        <f t="shared" si="60"/>
        <v>2018</v>
      </c>
      <c r="D142" t="s">
        <v>1601</v>
      </c>
      <c r="E142">
        <v>53</v>
      </c>
      <c r="F142" s="12">
        <v>499.15</v>
      </c>
      <c r="G142" s="12">
        <v>896.7</v>
      </c>
      <c r="H142" s="12">
        <v>2.1</v>
      </c>
      <c r="I142" s="12">
        <v>1397.95</v>
      </c>
      <c r="J142" s="12"/>
      <c r="K142" s="12"/>
      <c r="L142" s="12"/>
      <c r="M142" s="12"/>
      <c r="N142" s="12"/>
      <c r="O142" s="12"/>
      <c r="P142" s="12"/>
    </row>
    <row r="143" spans="1:16">
      <c r="A143" s="357">
        <v>43405</v>
      </c>
      <c r="B143">
        <f t="shared" si="63"/>
        <v>10</v>
      </c>
      <c r="C143">
        <f t="shared" si="60"/>
        <v>2018</v>
      </c>
      <c r="D143" t="s">
        <v>1601</v>
      </c>
      <c r="E143">
        <v>53</v>
      </c>
      <c r="F143" s="12">
        <v>431.32</v>
      </c>
      <c r="G143" s="12">
        <v>828.45</v>
      </c>
      <c r="H143" s="12">
        <v>3.32</v>
      </c>
      <c r="I143" s="12">
        <v>1263.0900000000001</v>
      </c>
      <c r="J143" s="12"/>
      <c r="K143" s="12"/>
      <c r="L143" s="12"/>
      <c r="M143" s="12"/>
      <c r="N143" s="12"/>
      <c r="O143" s="12"/>
      <c r="P143" s="12"/>
    </row>
    <row r="144" spans="1:16">
      <c r="A144" s="357">
        <v>43435</v>
      </c>
      <c r="B144">
        <f t="shared" si="63"/>
        <v>11</v>
      </c>
      <c r="C144">
        <f t="shared" si="60"/>
        <v>2018</v>
      </c>
      <c r="D144" t="s">
        <v>1601</v>
      </c>
      <c r="E144">
        <v>53</v>
      </c>
      <c r="F144" s="12">
        <v>398.57</v>
      </c>
      <c r="G144" s="12">
        <v>766.24</v>
      </c>
      <c r="H144" s="12">
        <v>2</v>
      </c>
      <c r="I144" s="12">
        <v>1166.81</v>
      </c>
      <c r="J144" s="12"/>
      <c r="K144" s="12"/>
      <c r="L144" s="12"/>
      <c r="M144" s="12"/>
      <c r="N144" s="12"/>
      <c r="O144" s="12"/>
      <c r="P144" s="12"/>
    </row>
    <row r="145" spans="1:16">
      <c r="A145" s="357">
        <v>43466</v>
      </c>
      <c r="B145">
        <f t="shared" si="63"/>
        <v>12</v>
      </c>
      <c r="C145">
        <f t="shared" si="60"/>
        <v>2018</v>
      </c>
      <c r="D145" t="s">
        <v>1601</v>
      </c>
      <c r="E145">
        <v>53</v>
      </c>
      <c r="F145" s="12">
        <v>455.18</v>
      </c>
      <c r="G145" s="12">
        <v>892.24</v>
      </c>
      <c r="H145" s="12">
        <v>3.41</v>
      </c>
      <c r="I145" s="12">
        <v>1350.83</v>
      </c>
      <c r="J145" s="12"/>
      <c r="K145" s="12"/>
      <c r="L145" s="12"/>
      <c r="M145" s="12"/>
      <c r="N145" s="12"/>
      <c r="O145" s="12"/>
      <c r="P145" s="12"/>
    </row>
    <row r="146" spans="1:16">
      <c r="A146" s="357">
        <v>43497</v>
      </c>
      <c r="B146">
        <v>1</v>
      </c>
      <c r="C146">
        <f t="shared" si="60"/>
        <v>2019</v>
      </c>
      <c r="D146" t="s">
        <v>1601</v>
      </c>
      <c r="E146">
        <v>53</v>
      </c>
      <c r="F146" s="12">
        <v>433.95</v>
      </c>
      <c r="G146" s="12">
        <v>808.55</v>
      </c>
      <c r="H146" s="12">
        <v>2.0499999999999998</v>
      </c>
      <c r="I146" s="12">
        <v>1244.55</v>
      </c>
      <c r="J146" s="12"/>
      <c r="K146" s="12"/>
      <c r="L146" s="12"/>
      <c r="M146" s="12"/>
      <c r="N146" s="12"/>
      <c r="O146" s="12"/>
      <c r="P146" s="12"/>
    </row>
    <row r="147" spans="1:16">
      <c r="A147" s="357">
        <v>43525</v>
      </c>
      <c r="B147">
        <f t="shared" ref="B147:B157" si="64">1+B146</f>
        <v>2</v>
      </c>
      <c r="C147">
        <f t="shared" si="60"/>
        <v>2019</v>
      </c>
      <c r="D147" t="s">
        <v>1601</v>
      </c>
      <c r="E147">
        <v>53</v>
      </c>
      <c r="F147" s="12">
        <v>425.75</v>
      </c>
      <c r="G147" s="12">
        <v>822.2</v>
      </c>
      <c r="H147" s="12">
        <v>1.7</v>
      </c>
      <c r="I147" s="12">
        <v>1249.6500000000001</v>
      </c>
      <c r="J147" s="12"/>
      <c r="K147" s="12"/>
      <c r="L147" s="12"/>
      <c r="M147" s="12"/>
      <c r="N147" s="12"/>
      <c r="O147" s="12"/>
      <c r="P147" s="12"/>
    </row>
    <row r="148" spans="1:16">
      <c r="A148" s="357">
        <v>43556</v>
      </c>
      <c r="B148">
        <f t="shared" si="64"/>
        <v>3</v>
      </c>
      <c r="C148">
        <f t="shared" si="60"/>
        <v>2019</v>
      </c>
      <c r="D148" t="s">
        <v>1601</v>
      </c>
      <c r="E148">
        <v>53</v>
      </c>
      <c r="F148" s="12">
        <v>437.14</v>
      </c>
      <c r="G148" s="12">
        <v>841.71</v>
      </c>
      <c r="H148" s="12">
        <v>2.0499999999999998</v>
      </c>
      <c r="I148" s="12">
        <v>1280.9000000000001</v>
      </c>
      <c r="J148" s="12"/>
      <c r="K148" s="12"/>
      <c r="L148" s="12"/>
      <c r="M148" s="12"/>
      <c r="N148" s="12"/>
      <c r="O148" s="12"/>
      <c r="P148" s="12"/>
    </row>
    <row r="149" spans="1:16">
      <c r="A149" s="357">
        <v>43586</v>
      </c>
      <c r="B149">
        <f t="shared" si="64"/>
        <v>4</v>
      </c>
      <c r="C149">
        <f t="shared" si="60"/>
        <v>2019</v>
      </c>
      <c r="D149" t="s">
        <v>1601</v>
      </c>
      <c r="E149">
        <v>53</v>
      </c>
      <c r="F149" s="12">
        <v>421.35</v>
      </c>
      <c r="G149" s="12">
        <v>810.5</v>
      </c>
      <c r="H149" s="12">
        <v>2.2000000000000002</v>
      </c>
      <c r="I149" s="12">
        <v>1234.0500000000002</v>
      </c>
      <c r="J149" s="12"/>
      <c r="K149" s="12"/>
      <c r="L149" s="12"/>
      <c r="M149" s="12"/>
      <c r="N149" s="12"/>
      <c r="O149" s="12"/>
      <c r="P149" s="12"/>
    </row>
    <row r="150" spans="1:16">
      <c r="A150" s="357">
        <v>43617</v>
      </c>
      <c r="B150">
        <f t="shared" si="64"/>
        <v>5</v>
      </c>
      <c r="C150">
        <f t="shared" si="60"/>
        <v>2019</v>
      </c>
      <c r="D150" t="s">
        <v>1601</v>
      </c>
      <c r="E150">
        <v>53</v>
      </c>
      <c r="F150" s="12">
        <v>453.73</v>
      </c>
      <c r="G150" s="12">
        <v>785.36</v>
      </c>
      <c r="H150" s="12">
        <v>1.68</v>
      </c>
      <c r="I150" s="12">
        <v>1240.77</v>
      </c>
      <c r="J150" s="12"/>
      <c r="K150" s="12"/>
      <c r="L150" s="12"/>
      <c r="M150" s="12"/>
      <c r="N150" s="12"/>
      <c r="O150" s="12"/>
      <c r="P150" s="12"/>
    </row>
    <row r="151" spans="1:16">
      <c r="A151" s="357">
        <v>43647</v>
      </c>
      <c r="B151">
        <f t="shared" si="64"/>
        <v>6</v>
      </c>
      <c r="C151">
        <f t="shared" si="60"/>
        <v>2019</v>
      </c>
      <c r="D151" t="s">
        <v>1601</v>
      </c>
      <c r="E151">
        <v>53</v>
      </c>
      <c r="F151" s="12">
        <v>500.25</v>
      </c>
      <c r="G151" s="12">
        <v>887.55</v>
      </c>
      <c r="H151" s="12">
        <v>2.65</v>
      </c>
      <c r="I151" s="12">
        <v>1390.4499999999998</v>
      </c>
      <c r="J151" s="12"/>
      <c r="K151" s="12"/>
      <c r="L151" s="12"/>
      <c r="M151" s="12"/>
      <c r="N151" s="12"/>
      <c r="O151" s="12"/>
      <c r="P151" s="12"/>
    </row>
    <row r="152" spans="1:16">
      <c r="A152" s="357">
        <v>43678</v>
      </c>
      <c r="B152">
        <f t="shared" si="64"/>
        <v>7</v>
      </c>
      <c r="C152">
        <f t="shared" si="60"/>
        <v>2019</v>
      </c>
      <c r="D152" t="s">
        <v>1601</v>
      </c>
      <c r="E152">
        <v>53</v>
      </c>
      <c r="F152" s="12">
        <v>530.83000000000004</v>
      </c>
      <c r="G152" s="12">
        <v>834.83</v>
      </c>
      <c r="H152" s="12">
        <v>3.3</v>
      </c>
      <c r="I152" s="12">
        <v>1368.96</v>
      </c>
      <c r="J152" s="12"/>
      <c r="K152" s="12"/>
      <c r="L152" s="12"/>
      <c r="M152" s="12"/>
      <c r="N152" s="12"/>
      <c r="O152" s="12"/>
      <c r="P152" s="12"/>
    </row>
    <row r="153" spans="1:16">
      <c r="A153" s="357">
        <v>43709</v>
      </c>
      <c r="B153">
        <f t="shared" si="64"/>
        <v>8</v>
      </c>
      <c r="C153">
        <f t="shared" si="60"/>
        <v>2019</v>
      </c>
      <c r="D153" t="s">
        <v>1601</v>
      </c>
      <c r="E153">
        <v>53</v>
      </c>
      <c r="F153" s="12">
        <v>468.05</v>
      </c>
      <c r="G153" s="12">
        <v>629.23</v>
      </c>
      <c r="H153" s="12">
        <v>2</v>
      </c>
      <c r="I153" s="12">
        <v>1099.28</v>
      </c>
      <c r="J153" s="12"/>
      <c r="K153" s="12"/>
      <c r="L153" s="12"/>
      <c r="M153" s="12"/>
      <c r="N153" s="12"/>
      <c r="O153" s="12"/>
      <c r="P153" s="12"/>
    </row>
    <row r="154" spans="1:16">
      <c r="A154" s="357">
        <v>43739</v>
      </c>
      <c r="B154">
        <f t="shared" si="64"/>
        <v>9</v>
      </c>
      <c r="C154">
        <f t="shared" si="60"/>
        <v>2019</v>
      </c>
      <c r="D154" t="s">
        <v>1601</v>
      </c>
      <c r="E154">
        <v>53</v>
      </c>
      <c r="F154" s="12">
        <v>540.71</v>
      </c>
      <c r="G154" s="12">
        <v>992.43</v>
      </c>
      <c r="H154" s="12">
        <v>1.9</v>
      </c>
      <c r="I154" s="12">
        <v>1535.04</v>
      </c>
      <c r="J154" s="12"/>
      <c r="K154" s="12"/>
      <c r="L154" s="12"/>
      <c r="M154" s="12"/>
      <c r="N154" s="12"/>
      <c r="O154" s="12"/>
      <c r="P154" s="12"/>
    </row>
    <row r="155" spans="1:16">
      <c r="A155" s="357">
        <v>43770</v>
      </c>
      <c r="B155">
        <f t="shared" si="64"/>
        <v>10</v>
      </c>
      <c r="C155">
        <f t="shared" si="60"/>
        <v>2019</v>
      </c>
      <c r="D155" t="s">
        <v>1601</v>
      </c>
      <c r="E155">
        <v>53</v>
      </c>
      <c r="F155" s="12">
        <v>451.92</v>
      </c>
      <c r="G155" s="12">
        <v>867.5</v>
      </c>
      <c r="H155" s="12">
        <v>1.96</v>
      </c>
      <c r="I155" s="12">
        <v>1321.38</v>
      </c>
      <c r="J155" s="12"/>
      <c r="K155" s="12"/>
      <c r="L155" s="12"/>
      <c r="M155" s="12"/>
      <c r="N155" s="12"/>
      <c r="O155" s="12"/>
      <c r="P155" s="12"/>
    </row>
    <row r="156" spans="1:16">
      <c r="A156" s="357">
        <v>43800</v>
      </c>
      <c r="B156">
        <f t="shared" si="64"/>
        <v>11</v>
      </c>
      <c r="C156">
        <f t="shared" si="60"/>
        <v>2019</v>
      </c>
      <c r="D156" t="s">
        <v>1601</v>
      </c>
      <c r="E156">
        <v>53</v>
      </c>
      <c r="F156" s="12">
        <v>487.8</v>
      </c>
      <c r="G156" s="12">
        <v>904.05</v>
      </c>
      <c r="H156" s="12">
        <v>2.35</v>
      </c>
      <c r="I156" s="12">
        <v>1394.2</v>
      </c>
      <c r="J156" s="12"/>
      <c r="K156" s="12"/>
      <c r="L156" s="12"/>
      <c r="M156" s="12"/>
      <c r="N156" s="12"/>
      <c r="O156" s="12"/>
      <c r="P156" s="12"/>
    </row>
    <row r="157" spans="1:16">
      <c r="A157" s="357">
        <v>43831</v>
      </c>
      <c r="B157">
        <f t="shared" si="64"/>
        <v>12</v>
      </c>
      <c r="C157">
        <f t="shared" si="60"/>
        <v>2019</v>
      </c>
      <c r="D157" t="s">
        <v>1601</v>
      </c>
      <c r="E157">
        <v>53</v>
      </c>
      <c r="F157" s="12">
        <v>512</v>
      </c>
      <c r="G157" s="12">
        <v>986.67</v>
      </c>
      <c r="H157" s="12">
        <v>2.61</v>
      </c>
      <c r="I157" s="12">
        <v>1501.28</v>
      </c>
      <c r="J157" s="12"/>
      <c r="K157" s="12"/>
      <c r="L157" s="12"/>
      <c r="M157" s="12"/>
      <c r="N157" s="12"/>
      <c r="O157" s="12"/>
      <c r="P157" s="12"/>
    </row>
    <row r="158" spans="1:16">
      <c r="A158" s="357">
        <v>43862</v>
      </c>
      <c r="B158">
        <v>1</v>
      </c>
      <c r="C158">
        <f t="shared" si="60"/>
        <v>2020</v>
      </c>
      <c r="D158" t="s">
        <v>1601</v>
      </c>
      <c r="E158">
        <v>53</v>
      </c>
      <c r="F158" s="12">
        <v>503.24</v>
      </c>
      <c r="G158" s="12">
        <v>972.71</v>
      </c>
      <c r="H158" s="12">
        <v>2.4300000000000002</v>
      </c>
      <c r="I158" s="12">
        <v>1478.38</v>
      </c>
      <c r="J158" s="12"/>
      <c r="K158" s="12"/>
      <c r="L158" s="12"/>
      <c r="M158" s="12"/>
      <c r="N158" s="12"/>
      <c r="O158" s="12"/>
      <c r="P158" s="12"/>
    </row>
    <row r="159" spans="1:16">
      <c r="A159" s="357">
        <v>43891</v>
      </c>
      <c r="B159">
        <f t="shared" ref="B159:B169" si="65">1+B158</f>
        <v>2</v>
      </c>
      <c r="C159">
        <f t="shared" si="60"/>
        <v>2020</v>
      </c>
      <c r="D159" t="s">
        <v>1601</v>
      </c>
      <c r="E159">
        <v>53</v>
      </c>
      <c r="F159" s="12">
        <v>462.5</v>
      </c>
      <c r="G159" s="12">
        <v>937.1</v>
      </c>
      <c r="H159" s="12">
        <v>3.35</v>
      </c>
      <c r="I159" s="12">
        <v>1402.95</v>
      </c>
      <c r="J159" s="12"/>
      <c r="K159" s="12"/>
      <c r="L159" s="12"/>
      <c r="M159" s="12"/>
      <c r="N159" s="12"/>
      <c r="O159" s="12"/>
      <c r="P159" s="12"/>
    </row>
    <row r="160" spans="1:16">
      <c r="A160" s="357">
        <v>43922</v>
      </c>
      <c r="B160">
        <f t="shared" si="65"/>
        <v>3</v>
      </c>
      <c r="C160">
        <f t="shared" si="60"/>
        <v>2020</v>
      </c>
      <c r="D160" t="s">
        <v>1601</v>
      </c>
      <c r="E160">
        <v>53</v>
      </c>
      <c r="F160" s="12">
        <v>1004.36</v>
      </c>
      <c r="G160" s="12">
        <v>1332.18</v>
      </c>
      <c r="H160" s="12">
        <v>2.73</v>
      </c>
      <c r="I160" s="12">
        <v>2339.27</v>
      </c>
      <c r="J160" s="12"/>
      <c r="K160" s="12"/>
      <c r="L160" s="12"/>
      <c r="M160" s="12"/>
      <c r="N160" s="12"/>
      <c r="O160" s="12"/>
      <c r="P160" s="12"/>
    </row>
    <row r="161" spans="1:16">
      <c r="A161" s="357">
        <v>43952</v>
      </c>
      <c r="B161">
        <f t="shared" si="65"/>
        <v>4</v>
      </c>
      <c r="C161">
        <f t="shared" si="60"/>
        <v>2020</v>
      </c>
      <c r="D161" t="s">
        <v>1601</v>
      </c>
      <c r="E161">
        <v>53</v>
      </c>
      <c r="F161" s="12">
        <v>238.8</v>
      </c>
      <c r="G161" s="12">
        <v>499.85</v>
      </c>
      <c r="H161" s="12">
        <v>1.55</v>
      </c>
      <c r="I161" s="12">
        <v>740.2</v>
      </c>
      <c r="J161" s="12"/>
      <c r="K161" s="12"/>
      <c r="L161" s="12"/>
      <c r="M161" s="12"/>
      <c r="N161" s="12"/>
      <c r="O161" s="12"/>
      <c r="P161" s="12"/>
    </row>
    <row r="162" spans="1:16">
      <c r="A162" s="357">
        <v>43983</v>
      </c>
      <c r="B162">
        <f t="shared" si="65"/>
        <v>5</v>
      </c>
      <c r="C162">
        <f t="shared" si="60"/>
        <v>2020</v>
      </c>
      <c r="D162" t="s">
        <v>1601</v>
      </c>
      <c r="E162">
        <v>53</v>
      </c>
      <c r="F162" s="12">
        <v>240.7</v>
      </c>
      <c r="G162" s="12">
        <v>502.55</v>
      </c>
      <c r="H162" s="12">
        <v>1.55</v>
      </c>
      <c r="I162" s="12">
        <v>744.8</v>
      </c>
      <c r="J162" s="12"/>
      <c r="K162" s="12"/>
      <c r="L162" s="12"/>
      <c r="M162" s="12"/>
      <c r="N162" s="12"/>
      <c r="O162" s="12"/>
      <c r="P162" s="12"/>
    </row>
    <row r="163" spans="1:16">
      <c r="A163" s="357">
        <v>44013</v>
      </c>
      <c r="B163">
        <f t="shared" si="65"/>
        <v>6</v>
      </c>
      <c r="C163">
        <f t="shared" si="60"/>
        <v>2020</v>
      </c>
      <c r="D163" t="s">
        <v>1601</v>
      </c>
      <c r="E163">
        <v>53</v>
      </c>
      <c r="F163" s="12">
        <v>224.82</v>
      </c>
      <c r="G163" s="12">
        <v>536.59</v>
      </c>
      <c r="H163" s="12">
        <v>1</v>
      </c>
      <c r="I163" s="12">
        <v>762.41000000000008</v>
      </c>
      <c r="J163" s="12"/>
      <c r="K163" s="12"/>
      <c r="L163" s="12"/>
      <c r="M163" s="12"/>
      <c r="N163" s="12"/>
      <c r="O163" s="12"/>
      <c r="P163" s="12"/>
    </row>
    <row r="164" spans="1:16">
      <c r="A164" s="357">
        <v>44044</v>
      </c>
      <c r="B164">
        <f t="shared" si="65"/>
        <v>7</v>
      </c>
      <c r="C164">
        <f t="shared" si="60"/>
        <v>2020</v>
      </c>
      <c r="D164" t="s">
        <v>1601</v>
      </c>
      <c r="E164">
        <v>53</v>
      </c>
      <c r="F164" s="12">
        <v>217.61</v>
      </c>
      <c r="G164" s="12">
        <v>520.52</v>
      </c>
      <c r="H164" s="12">
        <v>0.96</v>
      </c>
      <c r="I164" s="12">
        <v>739.09</v>
      </c>
      <c r="J164" s="12"/>
      <c r="K164" s="12"/>
      <c r="L164" s="12"/>
      <c r="M164" s="12"/>
      <c r="N164" s="12"/>
      <c r="O164" s="12"/>
      <c r="P164" s="12"/>
    </row>
    <row r="165" spans="1:16">
      <c r="A165" s="357">
        <v>44075</v>
      </c>
      <c r="B165">
        <f t="shared" si="65"/>
        <v>8</v>
      </c>
      <c r="C165">
        <f t="shared" si="60"/>
        <v>2020</v>
      </c>
      <c r="D165" t="s">
        <v>1601</v>
      </c>
      <c r="E165">
        <v>53</v>
      </c>
      <c r="F165" s="12">
        <v>297.10000000000002</v>
      </c>
      <c r="G165" s="12">
        <v>433.33</v>
      </c>
      <c r="H165" s="12">
        <v>1.1399999999999999</v>
      </c>
      <c r="I165" s="12">
        <v>731.56999999999994</v>
      </c>
      <c r="J165" s="12"/>
      <c r="K165" s="12"/>
      <c r="L165" s="12"/>
      <c r="M165" s="12"/>
      <c r="N165" s="12"/>
      <c r="O165" s="12"/>
      <c r="P165" s="12"/>
    </row>
    <row r="166" spans="1:16">
      <c r="A166" s="357">
        <v>44105</v>
      </c>
      <c r="B166">
        <f t="shared" si="65"/>
        <v>9</v>
      </c>
      <c r="C166">
        <f t="shared" si="60"/>
        <v>2020</v>
      </c>
      <c r="D166" t="s">
        <v>1601</v>
      </c>
      <c r="E166">
        <v>53</v>
      </c>
      <c r="F166" s="12">
        <v>320.91000000000003</v>
      </c>
      <c r="G166" s="12">
        <v>605.95000000000005</v>
      </c>
      <c r="H166" s="12">
        <v>2.23</v>
      </c>
      <c r="I166" s="12">
        <v>929.09000000000015</v>
      </c>
      <c r="J166" s="12"/>
      <c r="K166" s="12"/>
      <c r="L166" s="12"/>
      <c r="M166" s="12"/>
      <c r="N166" s="12"/>
      <c r="O166" s="12"/>
      <c r="P166" s="12"/>
    </row>
    <row r="167" spans="1:16">
      <c r="A167" s="357">
        <v>44136</v>
      </c>
      <c r="B167">
        <f t="shared" si="65"/>
        <v>10</v>
      </c>
      <c r="C167">
        <f t="shared" si="60"/>
        <v>2020</v>
      </c>
      <c r="D167" t="s">
        <v>1601</v>
      </c>
      <c r="E167">
        <v>53</v>
      </c>
      <c r="F167" s="12">
        <v>315.38</v>
      </c>
      <c r="G167" s="12">
        <v>609.71</v>
      </c>
      <c r="H167" s="12">
        <v>1.57</v>
      </c>
      <c r="I167" s="12">
        <v>926.66000000000008</v>
      </c>
      <c r="J167" s="12"/>
      <c r="K167" s="12"/>
      <c r="L167" s="12"/>
      <c r="M167" s="12"/>
      <c r="N167" s="12"/>
      <c r="O167" s="12"/>
      <c r="P167" s="12"/>
    </row>
    <row r="168" spans="1:16">
      <c r="A168" s="357">
        <v>44166</v>
      </c>
      <c r="B168">
        <f t="shared" si="65"/>
        <v>11</v>
      </c>
      <c r="C168">
        <f t="shared" si="60"/>
        <v>2020</v>
      </c>
      <c r="D168" t="s">
        <v>1601</v>
      </c>
      <c r="E168">
        <v>53</v>
      </c>
      <c r="F168" s="12">
        <v>364.5</v>
      </c>
      <c r="G168" s="12">
        <v>783.85</v>
      </c>
      <c r="H168" s="12">
        <v>2.5</v>
      </c>
      <c r="I168" s="12">
        <v>1150.8499999999999</v>
      </c>
      <c r="J168" s="12"/>
      <c r="K168" s="12"/>
      <c r="L168" s="12"/>
      <c r="M168" s="12"/>
      <c r="N168" s="12"/>
      <c r="O168" s="12"/>
      <c r="P168" s="12"/>
    </row>
    <row r="169" spans="1:16">
      <c r="A169" s="357">
        <v>44197</v>
      </c>
      <c r="B169">
        <f t="shared" si="65"/>
        <v>12</v>
      </c>
      <c r="C169">
        <f t="shared" si="60"/>
        <v>2020</v>
      </c>
      <c r="D169" t="s">
        <v>1601</v>
      </c>
      <c r="E169">
        <v>53</v>
      </c>
      <c r="F169" s="12">
        <v>303.63</v>
      </c>
      <c r="G169" s="12">
        <v>841.21</v>
      </c>
      <c r="H169" s="12">
        <v>1.53</v>
      </c>
      <c r="I169" s="12">
        <v>1146.3699999999999</v>
      </c>
      <c r="J169" s="12"/>
      <c r="K169" s="12"/>
      <c r="L169" s="12"/>
      <c r="M169" s="12"/>
      <c r="N169" s="12"/>
      <c r="O169" s="12"/>
      <c r="P169" s="12"/>
    </row>
    <row r="170" spans="1:16">
      <c r="A170" s="357">
        <v>44228</v>
      </c>
      <c r="B170">
        <v>1</v>
      </c>
      <c r="C170">
        <f t="shared" si="60"/>
        <v>2021</v>
      </c>
      <c r="D170" t="s">
        <v>1601</v>
      </c>
      <c r="E170">
        <v>53</v>
      </c>
      <c r="F170" s="12">
        <v>386.53</v>
      </c>
      <c r="G170" s="12">
        <v>882.47</v>
      </c>
      <c r="H170" s="12">
        <v>1.95</v>
      </c>
      <c r="I170" s="12">
        <v>1270.95</v>
      </c>
      <c r="J170" s="12"/>
      <c r="K170" s="12"/>
      <c r="L170" s="12"/>
      <c r="M170" s="12"/>
      <c r="N170" s="12"/>
      <c r="O170" s="12"/>
      <c r="P170" s="12"/>
    </row>
    <row r="171" spans="1:16">
      <c r="A171" s="357">
        <v>44256</v>
      </c>
      <c r="B171">
        <f t="shared" ref="B171:B181" si="66">1+B170</f>
        <v>2</v>
      </c>
      <c r="C171">
        <f t="shared" si="60"/>
        <v>2021</v>
      </c>
      <c r="D171" t="s">
        <v>1601</v>
      </c>
      <c r="E171">
        <v>53</v>
      </c>
      <c r="F171" s="12">
        <v>291.8</v>
      </c>
      <c r="G171" s="12">
        <v>710.85</v>
      </c>
      <c r="H171" s="12">
        <v>1.9</v>
      </c>
      <c r="I171" s="12">
        <v>1004.55</v>
      </c>
      <c r="J171" s="12"/>
      <c r="K171" s="12"/>
      <c r="L171" s="12"/>
      <c r="M171" s="12"/>
      <c r="N171" s="12"/>
      <c r="O171" s="12"/>
      <c r="P171" s="12"/>
    </row>
    <row r="172" spans="1:16">
      <c r="A172" s="357">
        <v>44287</v>
      </c>
      <c r="B172">
        <f t="shared" si="66"/>
        <v>3</v>
      </c>
      <c r="C172">
        <f t="shared" si="60"/>
        <v>2021</v>
      </c>
      <c r="D172" t="s">
        <v>1601</v>
      </c>
      <c r="E172">
        <v>53</v>
      </c>
      <c r="F172" s="12">
        <v>269.61</v>
      </c>
      <c r="G172" s="12">
        <v>678.65</v>
      </c>
      <c r="H172" s="12">
        <v>2.13</v>
      </c>
      <c r="I172" s="12">
        <v>950.39</v>
      </c>
      <c r="J172" s="12"/>
      <c r="K172" s="12"/>
      <c r="L172" s="12"/>
      <c r="M172" s="12"/>
      <c r="N172" s="12"/>
      <c r="O172" s="12"/>
      <c r="P172" s="12"/>
    </row>
    <row r="173" spans="1:16">
      <c r="A173" s="357">
        <v>44317</v>
      </c>
      <c r="B173">
        <f t="shared" si="66"/>
        <v>4</v>
      </c>
      <c r="C173">
        <f t="shared" si="60"/>
        <v>2021</v>
      </c>
      <c r="D173" t="s">
        <v>1601</v>
      </c>
      <c r="E173">
        <v>53</v>
      </c>
      <c r="F173" s="12">
        <v>279.95</v>
      </c>
      <c r="G173" s="12">
        <v>675.9</v>
      </c>
      <c r="H173" s="12">
        <v>2.4</v>
      </c>
      <c r="I173" s="12">
        <v>958.25</v>
      </c>
      <c r="J173" s="12"/>
      <c r="K173" s="12"/>
      <c r="L173" s="12"/>
      <c r="M173" s="12"/>
      <c r="N173" s="12"/>
      <c r="O173" s="12"/>
      <c r="P173" s="12"/>
    </row>
    <row r="174" spans="1:16">
      <c r="A174" s="357">
        <v>44348</v>
      </c>
      <c r="B174">
        <f t="shared" si="66"/>
        <v>5</v>
      </c>
      <c r="C174">
        <f t="shared" ref="C174:C187" si="67">1+C162</f>
        <v>2021</v>
      </c>
      <c r="D174" t="s">
        <v>1601</v>
      </c>
      <c r="E174">
        <v>53</v>
      </c>
      <c r="F174" s="12">
        <v>310.81</v>
      </c>
      <c r="G174" s="12">
        <v>692.19</v>
      </c>
      <c r="H174" s="12">
        <v>2.14</v>
      </c>
      <c r="I174" s="12">
        <v>1005.1400000000001</v>
      </c>
      <c r="J174" s="12"/>
      <c r="K174" s="12"/>
      <c r="L174" s="12"/>
      <c r="M174" s="12"/>
      <c r="N174" s="12"/>
      <c r="O174" s="12"/>
      <c r="P174" s="12"/>
    </row>
    <row r="175" spans="1:16">
      <c r="A175" s="357">
        <v>44378</v>
      </c>
      <c r="B175">
        <f t="shared" si="66"/>
        <v>6</v>
      </c>
      <c r="C175">
        <f t="shared" si="67"/>
        <v>2021</v>
      </c>
      <c r="D175" t="s">
        <v>1601</v>
      </c>
      <c r="E175">
        <v>53</v>
      </c>
      <c r="F175" s="12">
        <v>320.91000000000003</v>
      </c>
      <c r="G175" s="12">
        <v>727.55</v>
      </c>
      <c r="H175" s="12">
        <v>1.77</v>
      </c>
      <c r="I175" s="12">
        <v>1050.23</v>
      </c>
      <c r="J175" s="12"/>
      <c r="K175" s="12"/>
      <c r="L175" s="12"/>
      <c r="M175" s="12"/>
      <c r="N175" s="12"/>
      <c r="O175" s="12"/>
      <c r="P175" s="12"/>
    </row>
    <row r="176" spans="1:16">
      <c r="A176" s="357">
        <v>44409</v>
      </c>
      <c r="B176">
        <f t="shared" si="66"/>
        <v>7</v>
      </c>
      <c r="C176">
        <f t="shared" si="67"/>
        <v>2021</v>
      </c>
      <c r="D176" t="s">
        <v>1601</v>
      </c>
      <c r="E176">
        <v>53</v>
      </c>
      <c r="F176" s="12">
        <v>358.14</v>
      </c>
      <c r="G176" s="12">
        <v>635.41</v>
      </c>
      <c r="H176" s="12">
        <v>3.14</v>
      </c>
      <c r="I176" s="12">
        <v>996.68999999999994</v>
      </c>
      <c r="J176" s="12"/>
      <c r="K176" s="12"/>
      <c r="L176" s="12"/>
      <c r="M176" s="12"/>
      <c r="N176" s="12"/>
      <c r="O176" s="12"/>
      <c r="P176" s="12"/>
    </row>
    <row r="177" spans="1:16">
      <c r="A177" s="357">
        <v>44440</v>
      </c>
      <c r="B177">
        <f t="shared" si="66"/>
        <v>8</v>
      </c>
      <c r="C177">
        <f t="shared" si="67"/>
        <v>2021</v>
      </c>
      <c r="D177" t="s">
        <v>1601</v>
      </c>
      <c r="E177">
        <v>53</v>
      </c>
      <c r="F177" s="12">
        <v>370.45</v>
      </c>
      <c r="G177" s="12">
        <v>563.41</v>
      </c>
      <c r="H177" s="12">
        <v>1.32</v>
      </c>
      <c r="I177" s="12">
        <v>935.18000000000006</v>
      </c>
      <c r="J177" s="12"/>
      <c r="K177" s="12"/>
      <c r="L177" s="12"/>
      <c r="M177" s="12"/>
      <c r="N177" s="12"/>
      <c r="O177" s="12"/>
      <c r="P177" s="12"/>
    </row>
    <row r="178" spans="1:16">
      <c r="A178" s="357">
        <v>44470</v>
      </c>
      <c r="B178">
        <f t="shared" si="66"/>
        <v>9</v>
      </c>
      <c r="C178">
        <f t="shared" si="67"/>
        <v>2021</v>
      </c>
      <c r="D178" t="s">
        <v>1601</v>
      </c>
      <c r="E178">
        <v>53</v>
      </c>
      <c r="F178" s="12">
        <v>395.77</v>
      </c>
      <c r="G178" s="12">
        <v>856.95</v>
      </c>
      <c r="H178" s="12">
        <v>1.5</v>
      </c>
      <c r="I178" s="12">
        <v>1254.22</v>
      </c>
      <c r="J178" s="12"/>
      <c r="K178" s="12"/>
      <c r="L178" s="12"/>
      <c r="M178" s="12"/>
      <c r="N178" s="12"/>
      <c r="O178" s="12"/>
      <c r="P178" s="12"/>
    </row>
    <row r="179" spans="1:16">
      <c r="A179" s="357">
        <v>44501</v>
      </c>
      <c r="B179">
        <f t="shared" si="66"/>
        <v>10</v>
      </c>
      <c r="C179">
        <f t="shared" si="67"/>
        <v>2021</v>
      </c>
      <c r="D179" t="s">
        <v>1601</v>
      </c>
      <c r="E179">
        <v>53</v>
      </c>
      <c r="F179" s="12">
        <v>365.45</v>
      </c>
      <c r="G179" s="12">
        <v>757.5</v>
      </c>
      <c r="H179" s="12">
        <v>2.35</v>
      </c>
      <c r="I179" s="12">
        <v>1125.3</v>
      </c>
      <c r="J179" s="12"/>
      <c r="K179" s="12"/>
      <c r="L179" s="12"/>
      <c r="M179" s="12"/>
      <c r="N179" s="12"/>
      <c r="O179" s="12"/>
      <c r="P179" s="12"/>
    </row>
    <row r="180" spans="1:16">
      <c r="A180" s="357">
        <v>44531</v>
      </c>
      <c r="B180">
        <f t="shared" si="66"/>
        <v>11</v>
      </c>
      <c r="C180">
        <f t="shared" si="67"/>
        <v>2021</v>
      </c>
      <c r="D180" t="s">
        <v>1601</v>
      </c>
      <c r="E180">
        <v>53</v>
      </c>
      <c r="F180" s="12">
        <v>392.43</v>
      </c>
      <c r="G180" s="12">
        <v>787.95</v>
      </c>
      <c r="H180" s="12">
        <v>1.76</v>
      </c>
      <c r="I180" s="12">
        <v>1182.1400000000001</v>
      </c>
      <c r="J180" s="12"/>
      <c r="K180" s="12"/>
      <c r="L180" s="12"/>
      <c r="M180" s="12"/>
      <c r="N180" s="12"/>
      <c r="O180" s="12"/>
      <c r="P180" s="12"/>
    </row>
    <row r="181" spans="1:16">
      <c r="A181" s="357">
        <v>44562</v>
      </c>
      <c r="B181">
        <f t="shared" si="66"/>
        <v>12</v>
      </c>
      <c r="C181">
        <f t="shared" si="67"/>
        <v>2021</v>
      </c>
      <c r="D181" t="s">
        <v>1601</v>
      </c>
      <c r="E181">
        <v>53</v>
      </c>
      <c r="F181" s="12">
        <v>411.3</v>
      </c>
      <c r="G181" s="12">
        <v>838.45</v>
      </c>
      <c r="H181" s="12">
        <v>1.85</v>
      </c>
      <c r="I181" s="12">
        <v>1251.6000000000001</v>
      </c>
      <c r="J181" s="12"/>
      <c r="K181" s="12"/>
      <c r="L181" s="12"/>
      <c r="M181" s="12"/>
      <c r="N181" s="12"/>
      <c r="O181" s="12"/>
      <c r="P181" s="12"/>
    </row>
    <row r="182" spans="1:16">
      <c r="A182" s="357">
        <v>44593</v>
      </c>
      <c r="B182">
        <v>1</v>
      </c>
      <c r="C182">
        <f t="shared" si="67"/>
        <v>2022</v>
      </c>
      <c r="D182" t="s">
        <v>1601</v>
      </c>
      <c r="E182">
        <v>53</v>
      </c>
      <c r="F182" s="12">
        <v>447.1</v>
      </c>
      <c r="G182" s="12">
        <v>901.9</v>
      </c>
      <c r="H182" s="12">
        <v>2.15</v>
      </c>
      <c r="I182" s="12">
        <v>1351.15</v>
      </c>
      <c r="J182" s="12"/>
      <c r="K182" s="12"/>
      <c r="L182" s="12"/>
      <c r="M182" s="12"/>
      <c r="N182" s="12"/>
      <c r="O182" s="12"/>
      <c r="P182" s="12"/>
    </row>
    <row r="183" spans="1:16">
      <c r="A183" s="357">
        <v>44621</v>
      </c>
      <c r="B183">
        <f>1+B182</f>
        <v>2</v>
      </c>
      <c r="C183">
        <f t="shared" si="67"/>
        <v>2022</v>
      </c>
      <c r="D183" t="s">
        <v>1601</v>
      </c>
      <c r="E183">
        <v>53</v>
      </c>
      <c r="F183" s="12">
        <v>397.5</v>
      </c>
      <c r="G183" s="12">
        <v>946.1</v>
      </c>
      <c r="H183" s="12">
        <v>2.2000000000000002</v>
      </c>
      <c r="I183" s="12">
        <v>1345.8000000000002</v>
      </c>
      <c r="J183" s="12"/>
      <c r="K183" s="12"/>
      <c r="L183" s="12"/>
      <c r="M183" s="12"/>
      <c r="N183" s="12"/>
      <c r="O183" s="12"/>
      <c r="P183" s="12"/>
    </row>
    <row r="184" spans="1:16">
      <c r="A184" s="357">
        <v>44652</v>
      </c>
      <c r="B184">
        <f>1+B183</f>
        <v>3</v>
      </c>
      <c r="C184">
        <f t="shared" si="67"/>
        <v>2022</v>
      </c>
      <c r="D184" t="s">
        <v>1601</v>
      </c>
      <c r="E184">
        <v>53</v>
      </c>
      <c r="F184" s="12">
        <v>384.91</v>
      </c>
      <c r="G184" s="12">
        <v>1011</v>
      </c>
      <c r="H184" s="12">
        <v>2</v>
      </c>
      <c r="I184" s="12">
        <v>1397.91</v>
      </c>
      <c r="J184" s="12"/>
      <c r="K184" s="12"/>
      <c r="L184" s="12"/>
      <c r="M184" s="12"/>
      <c r="N184" s="12"/>
      <c r="O184" s="12"/>
      <c r="P184" s="12"/>
    </row>
    <row r="185" spans="1:16">
      <c r="A185" s="357">
        <v>44682</v>
      </c>
      <c r="B185">
        <f>1+B184</f>
        <v>4</v>
      </c>
      <c r="C185">
        <f t="shared" si="67"/>
        <v>2022</v>
      </c>
      <c r="D185" t="s">
        <v>1601</v>
      </c>
      <c r="E185">
        <v>53</v>
      </c>
      <c r="F185" s="12">
        <v>371.42</v>
      </c>
      <c r="G185" s="12">
        <v>1156.8900000000001</v>
      </c>
      <c r="H185" s="12">
        <v>2.68</v>
      </c>
      <c r="I185" s="12">
        <v>1530.9900000000002</v>
      </c>
      <c r="J185" s="12"/>
      <c r="K185" s="12"/>
      <c r="L185" s="12"/>
      <c r="M185" s="12"/>
      <c r="N185" s="12"/>
      <c r="O185" s="12"/>
      <c r="P185" s="12"/>
    </row>
    <row r="186" spans="1:16">
      <c r="A186" s="357">
        <v>44713</v>
      </c>
      <c r="B186">
        <f>1+B185</f>
        <v>5</v>
      </c>
      <c r="C186">
        <f t="shared" si="67"/>
        <v>2022</v>
      </c>
      <c r="D186" t="s">
        <v>1601</v>
      </c>
      <c r="E186">
        <v>53</v>
      </c>
      <c r="F186" s="12">
        <v>328.73</v>
      </c>
      <c r="G186" s="12">
        <v>1270.9100000000001</v>
      </c>
      <c r="H186" s="12">
        <v>2.5</v>
      </c>
      <c r="I186" s="12">
        <v>1602.14</v>
      </c>
      <c r="J186" s="12"/>
      <c r="K186" s="12"/>
      <c r="L186" s="12"/>
      <c r="M186" s="12"/>
      <c r="N186" s="12"/>
      <c r="O186" s="12"/>
      <c r="P186" s="12"/>
    </row>
    <row r="187" spans="1:16">
      <c r="A187" s="357">
        <v>42005</v>
      </c>
      <c r="B187">
        <f>1+B186</f>
        <v>6</v>
      </c>
      <c r="C187">
        <f t="shared" si="67"/>
        <v>2022</v>
      </c>
      <c r="D187" t="s">
        <v>1601</v>
      </c>
      <c r="E187">
        <v>53</v>
      </c>
      <c r="F187" s="12">
        <v>303.73</v>
      </c>
      <c r="G187" s="12">
        <v>1448.27</v>
      </c>
      <c r="H187" s="12">
        <v>2</v>
      </c>
      <c r="I187" s="12">
        <v>1754</v>
      </c>
      <c r="J187" s="12"/>
      <c r="K187" s="12"/>
      <c r="L187" s="12"/>
      <c r="M187" s="12"/>
      <c r="N187" s="12"/>
      <c r="O187" s="12"/>
      <c r="P187" s="12"/>
    </row>
    <row r="188" spans="1:16">
      <c r="A188" s="357">
        <v>44743</v>
      </c>
      <c r="B188">
        <v>7</v>
      </c>
      <c r="C188">
        <v>2022</v>
      </c>
      <c r="D188" t="s">
        <v>1601</v>
      </c>
      <c r="E188">
        <v>53</v>
      </c>
      <c r="F188" s="12">
        <v>325.45</v>
      </c>
      <c r="G188" s="12">
        <v>1717.75</v>
      </c>
      <c r="H188" s="12">
        <v>4.4000000000000004</v>
      </c>
      <c r="I188" s="12">
        <v>2047.6000000000001</v>
      </c>
      <c r="J188" s="12"/>
      <c r="K188" s="12"/>
      <c r="L188" s="12"/>
      <c r="M188" s="12"/>
      <c r="N188" s="12"/>
      <c r="O188" s="12"/>
      <c r="P188" s="12"/>
    </row>
    <row r="189" spans="1:16">
      <c r="A189" s="357">
        <v>44774</v>
      </c>
      <c r="B189">
        <v>8</v>
      </c>
      <c r="C189">
        <v>2022</v>
      </c>
      <c r="D189" t="s">
        <v>1601</v>
      </c>
      <c r="E189">
        <v>53</v>
      </c>
      <c r="F189">
        <v>261.68</v>
      </c>
      <c r="G189">
        <v>1427.18</v>
      </c>
      <c r="H189">
        <v>2.27</v>
      </c>
      <c r="I189">
        <v>1691.13</v>
      </c>
      <c r="J189" s="12"/>
      <c r="K189" s="12"/>
      <c r="L189" s="12"/>
      <c r="M189" s="12"/>
      <c r="N189" s="12"/>
      <c r="O189" s="12"/>
      <c r="P189" s="12"/>
    </row>
    <row r="190" spans="1:16">
      <c r="A190" s="357">
        <v>42036</v>
      </c>
      <c r="B190">
        <v>1</v>
      </c>
      <c r="C190">
        <v>2015</v>
      </c>
      <c r="D190" t="s">
        <v>1605</v>
      </c>
      <c r="E190">
        <v>54</v>
      </c>
      <c r="F190" s="12">
        <v>9754.2999999999993</v>
      </c>
      <c r="G190" s="12">
        <v>1864.05</v>
      </c>
      <c r="H190" s="12">
        <v>623.65</v>
      </c>
      <c r="I190" s="12">
        <v>12242</v>
      </c>
      <c r="J190" s="12"/>
      <c r="K190" s="12"/>
      <c r="L190" s="12"/>
      <c r="M190" s="12"/>
      <c r="N190" s="12"/>
      <c r="O190" s="12"/>
      <c r="P190" s="12"/>
    </row>
    <row r="191" spans="1:16">
      <c r="A191" s="357">
        <v>42064</v>
      </c>
      <c r="B191">
        <f t="shared" ref="B191:B201" si="68">1+B190</f>
        <v>2</v>
      </c>
      <c r="C191">
        <v>2015</v>
      </c>
      <c r="D191" t="s">
        <v>1605</v>
      </c>
      <c r="E191">
        <v>54</v>
      </c>
      <c r="F191" s="12">
        <v>8164.05</v>
      </c>
      <c r="G191" s="12">
        <v>1705.3</v>
      </c>
      <c r="H191" s="12">
        <v>616.95000000000005</v>
      </c>
      <c r="I191" s="12">
        <v>10486.3</v>
      </c>
      <c r="J191" s="12"/>
      <c r="K191" s="12"/>
      <c r="L191" s="12"/>
      <c r="M191" s="12"/>
      <c r="N191" s="12"/>
      <c r="O191" s="12"/>
      <c r="P191" s="12"/>
    </row>
    <row r="192" spans="1:16">
      <c r="A192" s="357">
        <v>42095</v>
      </c>
      <c r="B192">
        <f t="shared" si="68"/>
        <v>3</v>
      </c>
      <c r="C192">
        <v>2015</v>
      </c>
      <c r="D192" t="s">
        <v>1605</v>
      </c>
      <c r="E192">
        <v>54</v>
      </c>
      <c r="F192" s="12">
        <v>8788.5499999999993</v>
      </c>
      <c r="G192" s="12">
        <v>1901.41</v>
      </c>
      <c r="H192" s="12">
        <v>1071.73</v>
      </c>
      <c r="I192" s="12">
        <v>11761.689999999999</v>
      </c>
      <c r="J192" s="12"/>
      <c r="K192" s="12"/>
      <c r="L192" s="12"/>
      <c r="M192" s="12"/>
      <c r="N192" s="12"/>
      <c r="O192" s="12"/>
      <c r="P192" s="12"/>
    </row>
    <row r="193" spans="1:16">
      <c r="A193" s="357">
        <v>42125</v>
      </c>
      <c r="B193">
        <f t="shared" si="68"/>
        <v>4</v>
      </c>
      <c r="C193">
        <v>2015</v>
      </c>
      <c r="D193" t="s">
        <v>1605</v>
      </c>
      <c r="E193">
        <v>54</v>
      </c>
      <c r="F193" s="12">
        <v>9597.35</v>
      </c>
      <c r="G193" s="12">
        <v>1741.65</v>
      </c>
      <c r="H193" s="12">
        <v>746.4</v>
      </c>
      <c r="I193" s="12">
        <v>12085.400000000001</v>
      </c>
      <c r="J193" s="12"/>
      <c r="K193" s="12"/>
      <c r="L193" s="12"/>
      <c r="M193" s="12"/>
      <c r="N193" s="12"/>
      <c r="O193" s="12"/>
      <c r="P193" s="12"/>
    </row>
    <row r="194" spans="1:16">
      <c r="A194" s="357">
        <v>42156</v>
      </c>
      <c r="B194">
        <f t="shared" si="68"/>
        <v>5</v>
      </c>
      <c r="C194">
        <v>2015</v>
      </c>
      <c r="D194" t="s">
        <v>1605</v>
      </c>
      <c r="E194">
        <v>54</v>
      </c>
      <c r="F194" s="12">
        <v>11532.05</v>
      </c>
      <c r="G194" s="12">
        <v>2022.05</v>
      </c>
      <c r="H194" s="12">
        <v>854.45</v>
      </c>
      <c r="I194" s="12">
        <v>14408.55</v>
      </c>
      <c r="J194" s="12"/>
      <c r="K194" s="12"/>
      <c r="L194" s="12"/>
      <c r="M194" s="12"/>
      <c r="N194" s="12"/>
      <c r="O194" s="12"/>
      <c r="P194" s="12"/>
    </row>
    <row r="195" spans="1:16">
      <c r="A195" s="357">
        <v>42186</v>
      </c>
      <c r="B195">
        <f t="shared" si="68"/>
        <v>6</v>
      </c>
      <c r="C195">
        <v>2015</v>
      </c>
      <c r="D195" t="s">
        <v>1605</v>
      </c>
      <c r="E195">
        <v>54</v>
      </c>
      <c r="F195" s="12">
        <v>11092.68</v>
      </c>
      <c r="G195" s="12">
        <v>3032.05</v>
      </c>
      <c r="H195" s="12">
        <v>1600.86</v>
      </c>
      <c r="I195" s="12">
        <v>15725.59</v>
      </c>
      <c r="J195" s="12"/>
      <c r="K195" s="12"/>
      <c r="L195" s="12"/>
      <c r="M195" s="12"/>
      <c r="N195" s="12"/>
      <c r="O195" s="12"/>
      <c r="P195" s="12"/>
    </row>
    <row r="196" spans="1:16">
      <c r="A196" s="357">
        <v>42217</v>
      </c>
      <c r="B196">
        <f t="shared" si="68"/>
        <v>7</v>
      </c>
      <c r="C196">
        <v>2015</v>
      </c>
      <c r="D196" t="s">
        <v>1605</v>
      </c>
      <c r="E196">
        <v>54</v>
      </c>
      <c r="F196" s="12">
        <v>9052.17</v>
      </c>
      <c r="G196" s="12">
        <v>1698.61</v>
      </c>
      <c r="H196" s="12">
        <v>1248.74</v>
      </c>
      <c r="I196" s="12">
        <v>11999.52</v>
      </c>
      <c r="J196" s="12"/>
      <c r="K196" s="12"/>
      <c r="L196" s="12"/>
      <c r="M196" s="12"/>
      <c r="N196" s="12"/>
      <c r="O196" s="12"/>
      <c r="P196" s="12"/>
    </row>
    <row r="197" spans="1:16">
      <c r="A197" s="357">
        <v>42248</v>
      </c>
      <c r="B197">
        <f t="shared" si="68"/>
        <v>8</v>
      </c>
      <c r="C197">
        <v>2015</v>
      </c>
      <c r="D197" t="s">
        <v>1605</v>
      </c>
      <c r="E197">
        <v>54</v>
      </c>
      <c r="F197" s="12">
        <v>10039.1</v>
      </c>
      <c r="G197" s="12">
        <v>1350.62</v>
      </c>
      <c r="H197" s="12">
        <v>944.29</v>
      </c>
      <c r="I197" s="12">
        <v>12334.01</v>
      </c>
      <c r="J197" s="12"/>
      <c r="K197" s="12"/>
      <c r="L197" s="12"/>
      <c r="M197" s="12"/>
      <c r="N197" s="12"/>
      <c r="O197" s="12"/>
      <c r="P197" s="12"/>
    </row>
    <row r="198" spans="1:16">
      <c r="A198" s="357">
        <v>42278</v>
      </c>
      <c r="B198">
        <f t="shared" si="68"/>
        <v>9</v>
      </c>
      <c r="C198">
        <v>2015</v>
      </c>
      <c r="D198" t="s">
        <v>1605</v>
      </c>
      <c r="E198">
        <v>54</v>
      </c>
      <c r="F198" s="12">
        <v>11144.82</v>
      </c>
      <c r="G198" s="12">
        <v>1813.09</v>
      </c>
      <c r="H198" s="12">
        <v>945</v>
      </c>
      <c r="I198" s="12">
        <v>13902.91</v>
      </c>
      <c r="J198" s="12"/>
      <c r="K198" s="12"/>
      <c r="L198" s="12"/>
      <c r="M198" s="12"/>
      <c r="N198" s="12"/>
      <c r="O198" s="12"/>
      <c r="P198" s="12"/>
    </row>
    <row r="199" spans="1:16">
      <c r="A199" s="357">
        <v>42309</v>
      </c>
      <c r="B199">
        <f t="shared" si="68"/>
        <v>10</v>
      </c>
      <c r="C199">
        <v>2015</v>
      </c>
      <c r="D199" t="s">
        <v>1605</v>
      </c>
      <c r="E199">
        <v>54</v>
      </c>
      <c r="F199" s="12">
        <v>9542.57</v>
      </c>
      <c r="G199" s="12">
        <v>1825.33</v>
      </c>
      <c r="H199" s="12">
        <v>739.24</v>
      </c>
      <c r="I199" s="12">
        <v>12107.14</v>
      </c>
      <c r="J199" s="12"/>
      <c r="K199" s="12"/>
      <c r="L199" s="12"/>
      <c r="M199" s="12"/>
      <c r="N199" s="12"/>
      <c r="O199" s="12"/>
      <c r="P199" s="12"/>
    </row>
    <row r="200" spans="1:16">
      <c r="A200" s="357">
        <v>42339</v>
      </c>
      <c r="B200">
        <f t="shared" si="68"/>
        <v>11</v>
      </c>
      <c r="C200">
        <v>2015</v>
      </c>
      <c r="D200" t="s">
        <v>1605</v>
      </c>
      <c r="E200">
        <v>54</v>
      </c>
      <c r="F200" s="12">
        <v>7678</v>
      </c>
      <c r="G200" s="12">
        <v>1688.05</v>
      </c>
      <c r="H200" s="12">
        <v>711.29</v>
      </c>
      <c r="I200" s="12">
        <v>10077.34</v>
      </c>
      <c r="J200" s="12"/>
      <c r="K200" s="12"/>
      <c r="L200" s="12"/>
      <c r="M200" s="12"/>
      <c r="N200" s="12"/>
      <c r="O200" s="12"/>
      <c r="P200" s="12"/>
    </row>
    <row r="201" spans="1:16">
      <c r="A201" s="357">
        <v>42370</v>
      </c>
      <c r="B201">
        <f t="shared" si="68"/>
        <v>12</v>
      </c>
      <c r="C201">
        <v>2015</v>
      </c>
      <c r="D201" t="s">
        <v>1605</v>
      </c>
      <c r="E201">
        <v>54</v>
      </c>
      <c r="F201" s="12">
        <v>10584.58</v>
      </c>
      <c r="G201" s="12">
        <v>3224.11</v>
      </c>
      <c r="H201" s="12">
        <v>1064.58</v>
      </c>
      <c r="I201" s="12">
        <v>14873.27</v>
      </c>
      <c r="J201" s="12"/>
      <c r="K201" s="12"/>
      <c r="L201" s="12"/>
      <c r="M201" s="12"/>
      <c r="N201" s="12"/>
      <c r="O201" s="12"/>
      <c r="P201" s="12"/>
    </row>
    <row r="202" spans="1:16">
      <c r="A202" s="357">
        <v>42401</v>
      </c>
      <c r="B202">
        <v>1</v>
      </c>
      <c r="C202">
        <f t="shared" ref="C202:C265" si="69">1+C190</f>
        <v>2016</v>
      </c>
      <c r="D202" t="s">
        <v>1605</v>
      </c>
      <c r="E202">
        <v>54</v>
      </c>
      <c r="F202" s="12">
        <v>8729.42</v>
      </c>
      <c r="G202" s="12">
        <v>2059.37</v>
      </c>
      <c r="H202" s="12">
        <v>784.37</v>
      </c>
      <c r="I202" s="12">
        <v>11573.16</v>
      </c>
      <c r="J202" s="12"/>
      <c r="K202" s="12"/>
      <c r="L202" s="12"/>
      <c r="M202" s="12"/>
      <c r="N202" s="12"/>
      <c r="O202" s="12"/>
      <c r="P202" s="12"/>
    </row>
    <row r="203" spans="1:16">
      <c r="A203" s="357">
        <v>42430</v>
      </c>
      <c r="B203">
        <f t="shared" ref="B203:B213" si="70">1+B202</f>
        <v>2</v>
      </c>
      <c r="C203">
        <f t="shared" si="69"/>
        <v>2016</v>
      </c>
      <c r="D203" t="s">
        <v>1605</v>
      </c>
      <c r="E203">
        <v>54</v>
      </c>
      <c r="F203" s="12">
        <v>6609.05</v>
      </c>
      <c r="G203" s="12">
        <v>1624.38</v>
      </c>
      <c r="H203" s="12">
        <v>717.67</v>
      </c>
      <c r="I203" s="12">
        <v>8951.1</v>
      </c>
      <c r="J203" s="12"/>
      <c r="K203" s="12"/>
      <c r="L203" s="12"/>
      <c r="M203" s="12"/>
      <c r="N203" s="12"/>
      <c r="O203" s="12"/>
      <c r="P203" s="12"/>
    </row>
    <row r="204" spans="1:16">
      <c r="A204" s="357">
        <v>42461</v>
      </c>
      <c r="B204">
        <f t="shared" si="70"/>
        <v>3</v>
      </c>
      <c r="C204">
        <f t="shared" si="69"/>
        <v>2016</v>
      </c>
      <c r="D204" t="s">
        <v>1605</v>
      </c>
      <c r="E204">
        <v>54</v>
      </c>
      <c r="F204" s="12">
        <v>7719.05</v>
      </c>
      <c r="G204" s="12">
        <v>1680</v>
      </c>
      <c r="H204" s="12">
        <v>793</v>
      </c>
      <c r="I204" s="12">
        <v>10192.049999999999</v>
      </c>
      <c r="J204" s="12"/>
      <c r="K204" s="12"/>
      <c r="L204" s="12"/>
      <c r="M204" s="12"/>
      <c r="N204" s="12"/>
      <c r="O204" s="12"/>
      <c r="P204" s="12"/>
    </row>
    <row r="205" spans="1:16">
      <c r="A205" s="357">
        <v>42491</v>
      </c>
      <c r="B205">
        <f t="shared" si="70"/>
        <v>4</v>
      </c>
      <c r="C205">
        <f t="shared" si="69"/>
        <v>2016</v>
      </c>
      <c r="D205" t="s">
        <v>1605</v>
      </c>
      <c r="E205">
        <v>54</v>
      </c>
      <c r="F205" s="12">
        <v>7531.81</v>
      </c>
      <c r="G205" s="12">
        <v>1564.71</v>
      </c>
      <c r="H205" s="12">
        <v>857.1</v>
      </c>
      <c r="I205" s="12">
        <v>9953.6200000000008</v>
      </c>
      <c r="J205" s="12"/>
      <c r="K205" s="12"/>
      <c r="L205" s="12"/>
      <c r="M205" s="12"/>
      <c r="N205" s="12"/>
      <c r="O205" s="12"/>
      <c r="P205" s="12"/>
    </row>
    <row r="206" spans="1:16">
      <c r="A206" s="357">
        <v>42522</v>
      </c>
      <c r="B206">
        <f t="shared" si="70"/>
        <v>5</v>
      </c>
      <c r="C206">
        <f t="shared" si="69"/>
        <v>2016</v>
      </c>
      <c r="D206" t="s">
        <v>1605</v>
      </c>
      <c r="E206">
        <v>54</v>
      </c>
      <c r="F206" s="12">
        <v>8805.4500000000007</v>
      </c>
      <c r="G206" s="12">
        <v>1806.23</v>
      </c>
      <c r="H206" s="12">
        <v>826.86</v>
      </c>
      <c r="I206" s="12">
        <v>11438.54</v>
      </c>
      <c r="J206" s="12"/>
      <c r="K206" s="12"/>
      <c r="L206" s="12"/>
      <c r="M206" s="12"/>
      <c r="N206" s="12"/>
      <c r="O206" s="12"/>
      <c r="P206" s="12"/>
    </row>
    <row r="207" spans="1:16">
      <c r="A207" s="357">
        <v>42552</v>
      </c>
      <c r="B207">
        <f t="shared" si="70"/>
        <v>6</v>
      </c>
      <c r="C207">
        <f t="shared" si="69"/>
        <v>2016</v>
      </c>
      <c r="D207" t="s">
        <v>1605</v>
      </c>
      <c r="E207">
        <v>54</v>
      </c>
      <c r="F207" s="12">
        <v>9581.5</v>
      </c>
      <c r="G207" s="12">
        <v>2411.36</v>
      </c>
      <c r="H207" s="12">
        <v>1262.5899999999999</v>
      </c>
      <c r="I207" s="12">
        <v>13255.45</v>
      </c>
      <c r="J207" s="12"/>
      <c r="K207" s="12"/>
      <c r="L207" s="12"/>
      <c r="M207" s="12"/>
      <c r="N207" s="12"/>
      <c r="O207" s="12"/>
      <c r="P207" s="12"/>
    </row>
    <row r="208" spans="1:16">
      <c r="A208" s="357">
        <v>42583</v>
      </c>
      <c r="B208">
        <f t="shared" si="70"/>
        <v>7</v>
      </c>
      <c r="C208">
        <f t="shared" si="69"/>
        <v>2016</v>
      </c>
      <c r="D208" t="s">
        <v>1605</v>
      </c>
      <c r="E208">
        <v>54</v>
      </c>
      <c r="F208" s="12">
        <v>8836.52</v>
      </c>
      <c r="G208" s="12">
        <v>1719</v>
      </c>
      <c r="H208" s="12">
        <v>1133.81</v>
      </c>
      <c r="I208" s="12">
        <v>11689.33</v>
      </c>
      <c r="J208" s="12"/>
      <c r="K208" s="12"/>
      <c r="L208" s="12"/>
      <c r="M208" s="12"/>
      <c r="N208" s="12"/>
      <c r="O208" s="12"/>
      <c r="P208" s="12"/>
    </row>
    <row r="209" spans="1:16">
      <c r="A209" s="357">
        <v>42614</v>
      </c>
      <c r="B209">
        <f t="shared" si="70"/>
        <v>8</v>
      </c>
      <c r="C209">
        <f t="shared" si="69"/>
        <v>2016</v>
      </c>
      <c r="D209" t="s">
        <v>1605</v>
      </c>
      <c r="E209">
        <v>54</v>
      </c>
      <c r="F209" s="12">
        <v>8230.64</v>
      </c>
      <c r="G209" s="12">
        <v>1268.6400000000001</v>
      </c>
      <c r="H209" s="12">
        <v>1138.3599999999999</v>
      </c>
      <c r="I209" s="12">
        <v>10637.64</v>
      </c>
      <c r="J209" s="12"/>
      <c r="K209" s="12"/>
      <c r="L209" s="12"/>
      <c r="M209" s="12"/>
      <c r="N209" s="12"/>
      <c r="O209" s="12"/>
      <c r="P209" s="12"/>
    </row>
    <row r="210" spans="1:16">
      <c r="A210" s="357">
        <v>42644</v>
      </c>
      <c r="B210">
        <f t="shared" si="70"/>
        <v>9</v>
      </c>
      <c r="C210">
        <f t="shared" si="69"/>
        <v>2016</v>
      </c>
      <c r="D210" t="s">
        <v>1605</v>
      </c>
      <c r="E210">
        <v>54</v>
      </c>
      <c r="F210" s="12">
        <v>9625.09</v>
      </c>
      <c r="G210" s="12">
        <v>1640.82</v>
      </c>
      <c r="H210" s="12">
        <v>1047.68</v>
      </c>
      <c r="I210" s="12">
        <v>12313.59</v>
      </c>
      <c r="J210" s="12"/>
      <c r="K210" s="12"/>
      <c r="L210" s="12"/>
      <c r="M210" s="12"/>
      <c r="N210" s="12"/>
      <c r="O210" s="12"/>
      <c r="P210" s="12"/>
    </row>
    <row r="211" spans="1:16">
      <c r="A211" s="357">
        <v>42675</v>
      </c>
      <c r="B211">
        <f t="shared" si="70"/>
        <v>10</v>
      </c>
      <c r="C211">
        <f t="shared" si="69"/>
        <v>2016</v>
      </c>
      <c r="D211" t="s">
        <v>1605</v>
      </c>
      <c r="E211">
        <v>54</v>
      </c>
      <c r="F211" s="12">
        <v>8834.2000000000007</v>
      </c>
      <c r="G211" s="12">
        <v>1787.3</v>
      </c>
      <c r="H211" s="12">
        <v>787.7</v>
      </c>
      <c r="I211" s="12">
        <v>11409.2</v>
      </c>
      <c r="J211" s="12"/>
      <c r="K211" s="12"/>
      <c r="L211" s="12"/>
      <c r="M211" s="12"/>
      <c r="N211" s="12"/>
      <c r="O211" s="12"/>
      <c r="P211" s="12"/>
    </row>
    <row r="212" spans="1:16">
      <c r="A212" s="357">
        <v>42705</v>
      </c>
      <c r="B212">
        <f t="shared" si="70"/>
        <v>11</v>
      </c>
      <c r="C212">
        <f t="shared" si="69"/>
        <v>2016</v>
      </c>
      <c r="D212" t="s">
        <v>1605</v>
      </c>
      <c r="E212">
        <v>54</v>
      </c>
      <c r="F212" s="12">
        <v>7051.52</v>
      </c>
      <c r="G212" s="12">
        <v>2144.4299999999998</v>
      </c>
      <c r="H212" s="12">
        <v>698</v>
      </c>
      <c r="I212" s="12">
        <v>9893.9500000000007</v>
      </c>
      <c r="J212" s="12"/>
      <c r="K212" s="12"/>
      <c r="L212" s="12"/>
      <c r="M212" s="12"/>
      <c r="N212" s="12"/>
      <c r="O212" s="12"/>
      <c r="P212" s="12"/>
    </row>
    <row r="213" spans="1:16">
      <c r="A213" s="357">
        <v>42736</v>
      </c>
      <c r="B213">
        <f t="shared" si="70"/>
        <v>12</v>
      </c>
      <c r="C213">
        <f t="shared" si="69"/>
        <v>2016</v>
      </c>
      <c r="D213" t="s">
        <v>1605</v>
      </c>
      <c r="E213">
        <v>54</v>
      </c>
      <c r="F213" s="12">
        <v>8583.65</v>
      </c>
      <c r="G213" s="12">
        <v>3653.25</v>
      </c>
      <c r="H213" s="12">
        <v>863.05</v>
      </c>
      <c r="I213" s="12">
        <v>13099.95</v>
      </c>
      <c r="J213" s="12"/>
      <c r="K213" s="12"/>
      <c r="L213" s="12"/>
      <c r="M213" s="12"/>
      <c r="N213" s="12"/>
      <c r="O213" s="12"/>
      <c r="P213" s="12"/>
    </row>
    <row r="214" spans="1:16">
      <c r="A214" s="357">
        <v>42767</v>
      </c>
      <c r="B214">
        <v>1</v>
      </c>
      <c r="C214">
        <f t="shared" si="69"/>
        <v>2017</v>
      </c>
      <c r="D214" t="s">
        <v>1605</v>
      </c>
      <c r="E214">
        <v>54</v>
      </c>
      <c r="F214" s="12">
        <v>6287.81</v>
      </c>
      <c r="G214" s="12">
        <v>1715.52</v>
      </c>
      <c r="H214" s="12">
        <v>668.29</v>
      </c>
      <c r="I214" s="12">
        <v>8671.6200000000008</v>
      </c>
      <c r="J214" s="12"/>
      <c r="K214" s="12"/>
      <c r="L214" s="12"/>
      <c r="M214" s="12"/>
      <c r="N214" s="12"/>
      <c r="O214" s="12"/>
      <c r="P214" s="12"/>
    </row>
    <row r="215" spans="1:16">
      <c r="A215" s="357">
        <v>42795</v>
      </c>
      <c r="B215">
        <f t="shared" ref="B215:B225" si="71">1+B214</f>
        <v>2</v>
      </c>
      <c r="C215">
        <f t="shared" si="69"/>
        <v>2017</v>
      </c>
      <c r="D215" t="s">
        <v>1605</v>
      </c>
      <c r="E215">
        <v>54</v>
      </c>
      <c r="F215" s="12">
        <v>5691.35</v>
      </c>
      <c r="G215" s="12">
        <v>1637.9</v>
      </c>
      <c r="H215" s="12">
        <v>678.1</v>
      </c>
      <c r="I215" s="12">
        <v>8007.35</v>
      </c>
      <c r="J215" s="12"/>
      <c r="K215" s="12"/>
      <c r="L215" s="12"/>
      <c r="M215" s="12"/>
      <c r="N215" s="12"/>
      <c r="O215" s="12"/>
      <c r="P215" s="12"/>
    </row>
    <row r="216" spans="1:16">
      <c r="A216" s="357">
        <v>42826</v>
      </c>
      <c r="B216">
        <f t="shared" si="71"/>
        <v>3</v>
      </c>
      <c r="C216">
        <f t="shared" si="69"/>
        <v>2017</v>
      </c>
      <c r="D216" t="s">
        <v>1605</v>
      </c>
      <c r="E216">
        <v>54</v>
      </c>
      <c r="F216" s="12">
        <v>5982.57</v>
      </c>
      <c r="G216" s="12">
        <v>1771.3</v>
      </c>
      <c r="H216" s="12">
        <v>705.87</v>
      </c>
      <c r="I216" s="12">
        <v>8459.74</v>
      </c>
      <c r="J216" s="12"/>
      <c r="K216" s="12"/>
      <c r="L216" s="12"/>
      <c r="M216" s="12"/>
      <c r="N216" s="12"/>
      <c r="O216" s="12"/>
      <c r="P216" s="12"/>
    </row>
    <row r="217" spans="1:16">
      <c r="A217" s="357">
        <v>42856</v>
      </c>
      <c r="B217">
        <f t="shared" si="71"/>
        <v>4</v>
      </c>
      <c r="C217">
        <f t="shared" si="69"/>
        <v>2017</v>
      </c>
      <c r="D217" t="s">
        <v>1605</v>
      </c>
      <c r="E217">
        <v>54</v>
      </c>
      <c r="F217" s="12">
        <v>7718.83</v>
      </c>
      <c r="G217" s="12">
        <v>1608.89</v>
      </c>
      <c r="H217" s="12">
        <v>888.17</v>
      </c>
      <c r="I217" s="12">
        <v>10215.89</v>
      </c>
      <c r="J217" s="12"/>
      <c r="K217" s="12"/>
      <c r="L217" s="12"/>
      <c r="M217" s="12"/>
      <c r="N217" s="12"/>
      <c r="O217" s="12"/>
      <c r="P217" s="12"/>
    </row>
    <row r="218" spans="1:16">
      <c r="A218" s="357">
        <v>42887</v>
      </c>
      <c r="B218">
        <f t="shared" si="71"/>
        <v>5</v>
      </c>
      <c r="C218">
        <f t="shared" si="69"/>
        <v>2017</v>
      </c>
      <c r="D218" t="s">
        <v>1605</v>
      </c>
      <c r="E218">
        <v>54</v>
      </c>
      <c r="F218" s="12">
        <v>7797.91</v>
      </c>
      <c r="G218" s="12">
        <v>1634.18</v>
      </c>
      <c r="H218" s="12">
        <v>898.91</v>
      </c>
      <c r="I218" s="12">
        <v>10331</v>
      </c>
      <c r="J218" s="12"/>
      <c r="K218" s="12"/>
      <c r="L218" s="12"/>
      <c r="M218" s="12"/>
      <c r="N218" s="12"/>
      <c r="O218" s="12"/>
      <c r="P218" s="12"/>
    </row>
    <row r="219" spans="1:16">
      <c r="A219" s="357">
        <v>42917</v>
      </c>
      <c r="B219">
        <f t="shared" si="71"/>
        <v>6</v>
      </c>
      <c r="C219">
        <f t="shared" si="69"/>
        <v>2017</v>
      </c>
      <c r="D219" t="s">
        <v>1605</v>
      </c>
      <c r="E219">
        <v>54</v>
      </c>
      <c r="F219" s="12">
        <v>8375.4500000000007</v>
      </c>
      <c r="G219" s="12">
        <v>2011.68</v>
      </c>
      <c r="H219" s="12">
        <v>984.55</v>
      </c>
      <c r="I219" s="12">
        <v>11371.68</v>
      </c>
      <c r="J219" s="12"/>
      <c r="K219" s="12"/>
      <c r="L219" s="12"/>
      <c r="M219" s="12"/>
      <c r="N219" s="12"/>
      <c r="O219" s="12"/>
      <c r="P219" s="12"/>
    </row>
    <row r="220" spans="1:16">
      <c r="A220" s="357">
        <v>42948</v>
      </c>
      <c r="B220">
        <f t="shared" si="71"/>
        <v>7</v>
      </c>
      <c r="C220">
        <f t="shared" si="69"/>
        <v>2017</v>
      </c>
      <c r="D220" t="s">
        <v>1605</v>
      </c>
      <c r="E220">
        <v>54</v>
      </c>
      <c r="F220" s="12">
        <v>7613.19</v>
      </c>
      <c r="G220" s="12">
        <v>1537.71</v>
      </c>
      <c r="H220" s="12">
        <v>990.43</v>
      </c>
      <c r="I220" s="12">
        <v>10141.33</v>
      </c>
      <c r="J220" s="12"/>
      <c r="K220" s="12"/>
      <c r="L220" s="12"/>
      <c r="M220" s="12"/>
      <c r="N220" s="12"/>
      <c r="O220" s="12"/>
      <c r="P220" s="12"/>
    </row>
    <row r="221" spans="1:16">
      <c r="A221" s="357">
        <v>42979</v>
      </c>
      <c r="B221">
        <f t="shared" si="71"/>
        <v>8</v>
      </c>
      <c r="C221">
        <f t="shared" si="69"/>
        <v>2017</v>
      </c>
      <c r="D221" t="s">
        <v>1605</v>
      </c>
      <c r="E221">
        <v>54</v>
      </c>
      <c r="F221" s="12">
        <v>6873.5</v>
      </c>
      <c r="G221" s="12">
        <v>1219</v>
      </c>
      <c r="H221" s="12">
        <v>1061.27</v>
      </c>
      <c r="I221" s="12">
        <v>9153.77</v>
      </c>
      <c r="J221" s="12"/>
      <c r="K221" s="12"/>
      <c r="L221" s="12"/>
      <c r="M221" s="12"/>
      <c r="N221" s="12"/>
      <c r="O221" s="12"/>
      <c r="P221" s="12"/>
    </row>
    <row r="222" spans="1:16">
      <c r="A222" s="357">
        <v>43009</v>
      </c>
      <c r="B222">
        <f t="shared" si="71"/>
        <v>9</v>
      </c>
      <c r="C222">
        <f t="shared" si="69"/>
        <v>2017</v>
      </c>
      <c r="D222" t="s">
        <v>1605</v>
      </c>
      <c r="E222">
        <v>54</v>
      </c>
      <c r="F222" s="12">
        <v>8874.33</v>
      </c>
      <c r="G222" s="12">
        <v>1767.57</v>
      </c>
      <c r="H222" s="12">
        <v>976</v>
      </c>
      <c r="I222" s="12">
        <v>11617.9</v>
      </c>
      <c r="J222" s="12"/>
      <c r="K222" s="12"/>
      <c r="L222" s="12"/>
      <c r="M222" s="12"/>
      <c r="N222" s="12"/>
      <c r="O222" s="12"/>
      <c r="P222" s="12"/>
    </row>
    <row r="223" spans="1:16">
      <c r="A223" s="357">
        <v>43040</v>
      </c>
      <c r="B223">
        <f t="shared" si="71"/>
        <v>10</v>
      </c>
      <c r="C223">
        <f t="shared" si="69"/>
        <v>2017</v>
      </c>
      <c r="D223" t="s">
        <v>1605</v>
      </c>
      <c r="E223">
        <v>54</v>
      </c>
      <c r="F223" s="12">
        <v>7033.48</v>
      </c>
      <c r="G223" s="12">
        <v>1665.95</v>
      </c>
      <c r="H223" s="12">
        <v>814.05</v>
      </c>
      <c r="I223" s="12">
        <v>9513.48</v>
      </c>
      <c r="J223" s="12"/>
      <c r="K223" s="12"/>
      <c r="L223" s="12"/>
      <c r="M223" s="12"/>
      <c r="N223" s="12"/>
      <c r="O223" s="12"/>
      <c r="P223" s="12"/>
    </row>
    <row r="224" spans="1:16">
      <c r="A224" s="357">
        <v>43070</v>
      </c>
      <c r="B224">
        <f t="shared" si="71"/>
        <v>11</v>
      </c>
      <c r="C224">
        <f t="shared" si="69"/>
        <v>2017</v>
      </c>
      <c r="D224" t="s">
        <v>1605</v>
      </c>
      <c r="E224">
        <v>54</v>
      </c>
      <c r="F224" s="12">
        <v>5886.62</v>
      </c>
      <c r="G224" s="12">
        <v>1609.52</v>
      </c>
      <c r="H224" s="12">
        <v>707.62</v>
      </c>
      <c r="I224" s="12">
        <v>8203.76</v>
      </c>
      <c r="J224" s="12"/>
      <c r="K224" s="12"/>
      <c r="L224" s="12"/>
      <c r="M224" s="12"/>
      <c r="N224" s="12"/>
      <c r="O224" s="12"/>
      <c r="P224" s="12"/>
    </row>
    <row r="225" spans="1:16">
      <c r="A225" s="357">
        <v>43101</v>
      </c>
      <c r="B225">
        <f t="shared" si="71"/>
        <v>12</v>
      </c>
      <c r="C225">
        <f t="shared" si="69"/>
        <v>2017</v>
      </c>
      <c r="D225" t="s">
        <v>1605</v>
      </c>
      <c r="E225">
        <v>54</v>
      </c>
      <c r="F225" s="12">
        <v>7375.5</v>
      </c>
      <c r="G225" s="12">
        <v>2510.25</v>
      </c>
      <c r="H225" s="12">
        <v>827.1</v>
      </c>
      <c r="I225" s="12">
        <v>10712.85</v>
      </c>
      <c r="J225" s="12"/>
      <c r="K225" s="12"/>
      <c r="L225" s="12"/>
      <c r="M225" s="12"/>
      <c r="N225" s="12"/>
      <c r="O225" s="12"/>
      <c r="P225" s="12"/>
    </row>
    <row r="226" spans="1:16">
      <c r="A226" s="357">
        <v>43132</v>
      </c>
      <c r="B226">
        <v>1</v>
      </c>
      <c r="C226">
        <f t="shared" si="69"/>
        <v>2018</v>
      </c>
      <c r="D226" t="s">
        <v>1605</v>
      </c>
      <c r="E226">
        <v>54</v>
      </c>
      <c r="F226" s="12">
        <v>5554.05</v>
      </c>
      <c r="G226" s="12">
        <v>1778.68</v>
      </c>
      <c r="H226" s="12">
        <v>654.32000000000005</v>
      </c>
      <c r="I226" s="12">
        <v>7987.05</v>
      </c>
      <c r="J226" s="12"/>
      <c r="K226" s="12"/>
      <c r="L226" s="12"/>
      <c r="M226" s="12"/>
      <c r="N226" s="12"/>
      <c r="O226" s="12"/>
      <c r="P226" s="12"/>
    </row>
    <row r="227" spans="1:16">
      <c r="A227" s="357">
        <v>43160</v>
      </c>
      <c r="B227">
        <f t="shared" ref="B227:B237" si="72">1+B226</f>
        <v>2</v>
      </c>
      <c r="C227">
        <f t="shared" si="69"/>
        <v>2018</v>
      </c>
      <c r="D227" t="s">
        <v>1605</v>
      </c>
      <c r="E227">
        <v>54</v>
      </c>
      <c r="F227" s="12">
        <v>5355.5</v>
      </c>
      <c r="G227" s="12">
        <v>1725.9</v>
      </c>
      <c r="H227" s="12">
        <v>656.35</v>
      </c>
      <c r="I227" s="12">
        <v>7737.75</v>
      </c>
      <c r="J227" s="12"/>
      <c r="K227" s="12"/>
      <c r="L227" s="12"/>
      <c r="M227" s="12"/>
      <c r="N227" s="12"/>
      <c r="O227" s="12"/>
      <c r="P227" s="12"/>
    </row>
    <row r="228" spans="1:16">
      <c r="A228" s="357">
        <v>43191</v>
      </c>
      <c r="B228">
        <f t="shared" si="72"/>
        <v>3</v>
      </c>
      <c r="C228">
        <f t="shared" si="69"/>
        <v>2018</v>
      </c>
      <c r="D228" t="s">
        <v>1605</v>
      </c>
      <c r="E228">
        <v>54</v>
      </c>
      <c r="F228" s="12">
        <v>5976.7</v>
      </c>
      <c r="G228" s="12">
        <v>1669.4</v>
      </c>
      <c r="H228" s="12">
        <v>819.85</v>
      </c>
      <c r="I228" s="12">
        <v>8465.9500000000007</v>
      </c>
      <c r="J228" s="12"/>
      <c r="K228" s="12"/>
      <c r="L228" s="12"/>
      <c r="M228" s="12"/>
      <c r="N228" s="12"/>
      <c r="O228" s="12"/>
      <c r="P228" s="12"/>
    </row>
    <row r="229" spans="1:16">
      <c r="A229" s="357">
        <v>43221</v>
      </c>
      <c r="B229">
        <f t="shared" si="72"/>
        <v>4</v>
      </c>
      <c r="C229">
        <f t="shared" si="69"/>
        <v>2018</v>
      </c>
      <c r="D229" t="s">
        <v>1605</v>
      </c>
      <c r="E229">
        <v>54</v>
      </c>
      <c r="F229" s="12">
        <v>6022.14</v>
      </c>
      <c r="G229" s="12">
        <v>1899.14</v>
      </c>
      <c r="H229" s="12">
        <v>759.24</v>
      </c>
      <c r="I229" s="12">
        <v>8680.52</v>
      </c>
      <c r="J229" s="12"/>
      <c r="K229" s="12"/>
      <c r="L229" s="12"/>
      <c r="M229" s="12"/>
      <c r="N229" s="12"/>
      <c r="O229" s="12"/>
      <c r="P229" s="12"/>
    </row>
    <row r="230" spans="1:16">
      <c r="A230" s="357">
        <v>43252</v>
      </c>
      <c r="B230">
        <f t="shared" si="72"/>
        <v>5</v>
      </c>
      <c r="C230">
        <f t="shared" si="69"/>
        <v>2018</v>
      </c>
      <c r="D230" t="s">
        <v>1605</v>
      </c>
      <c r="E230">
        <v>54</v>
      </c>
      <c r="F230" s="12">
        <v>6663.5</v>
      </c>
      <c r="G230" s="12">
        <v>1757.41</v>
      </c>
      <c r="H230" s="12">
        <v>735.45</v>
      </c>
      <c r="I230" s="12">
        <v>9156.36</v>
      </c>
      <c r="J230" s="12"/>
      <c r="K230" s="12"/>
      <c r="L230" s="12"/>
      <c r="M230" s="12"/>
      <c r="N230" s="12"/>
      <c r="O230" s="12"/>
      <c r="P230" s="12"/>
    </row>
    <row r="231" spans="1:16">
      <c r="A231" s="357">
        <v>43282</v>
      </c>
      <c r="B231">
        <f t="shared" si="72"/>
        <v>6</v>
      </c>
      <c r="C231">
        <f t="shared" si="69"/>
        <v>2018</v>
      </c>
      <c r="D231" t="s">
        <v>1605</v>
      </c>
      <c r="E231">
        <v>54</v>
      </c>
      <c r="F231" s="12">
        <v>7974.48</v>
      </c>
      <c r="G231" s="12">
        <v>2302.5700000000002</v>
      </c>
      <c r="H231" s="12">
        <v>960.38</v>
      </c>
      <c r="I231" s="12">
        <v>11237.43</v>
      </c>
      <c r="J231" s="12"/>
      <c r="K231" s="12"/>
      <c r="L231" s="12"/>
      <c r="M231" s="12"/>
      <c r="N231" s="12"/>
      <c r="O231" s="12"/>
      <c r="P231" s="12"/>
    </row>
    <row r="232" spans="1:16">
      <c r="A232" s="357">
        <v>43313</v>
      </c>
      <c r="B232">
        <f t="shared" si="72"/>
        <v>7</v>
      </c>
      <c r="C232">
        <f t="shared" si="69"/>
        <v>2018</v>
      </c>
      <c r="D232" t="s">
        <v>1605</v>
      </c>
      <c r="E232">
        <v>54</v>
      </c>
      <c r="F232" s="12">
        <v>6636.59</v>
      </c>
      <c r="G232" s="12">
        <v>1774.36</v>
      </c>
      <c r="H232" s="12">
        <v>972.14</v>
      </c>
      <c r="I232" s="12">
        <v>9383.09</v>
      </c>
      <c r="J232" s="12"/>
      <c r="K232" s="12"/>
      <c r="L232" s="12"/>
      <c r="M232" s="12"/>
      <c r="N232" s="12"/>
      <c r="O232" s="12"/>
      <c r="P232" s="12"/>
    </row>
    <row r="233" spans="1:16">
      <c r="A233" s="357">
        <v>43344</v>
      </c>
      <c r="B233">
        <f t="shared" si="72"/>
        <v>8</v>
      </c>
      <c r="C233">
        <f t="shared" si="69"/>
        <v>2018</v>
      </c>
      <c r="D233" t="s">
        <v>1605</v>
      </c>
      <c r="E233">
        <v>54</v>
      </c>
      <c r="F233" s="12">
        <v>6434.59</v>
      </c>
      <c r="G233" s="12">
        <v>1287.77</v>
      </c>
      <c r="H233" s="12">
        <v>1025.18</v>
      </c>
      <c r="I233" s="12">
        <v>8747.5400000000009</v>
      </c>
      <c r="J233" s="12"/>
      <c r="K233" s="12"/>
      <c r="L233" s="12"/>
      <c r="M233" s="12"/>
      <c r="N233" s="12"/>
      <c r="O233" s="12"/>
      <c r="P233" s="12"/>
    </row>
    <row r="234" spans="1:16">
      <c r="A234" s="357">
        <v>43374</v>
      </c>
      <c r="B234">
        <f t="shared" si="72"/>
        <v>9</v>
      </c>
      <c r="C234">
        <f t="shared" si="69"/>
        <v>2018</v>
      </c>
      <c r="D234" t="s">
        <v>1605</v>
      </c>
      <c r="E234">
        <v>54</v>
      </c>
      <c r="F234" s="12">
        <v>8096.05</v>
      </c>
      <c r="G234" s="12">
        <v>2646.8</v>
      </c>
      <c r="H234" s="12">
        <v>780.7</v>
      </c>
      <c r="I234" s="12">
        <v>11523.55</v>
      </c>
      <c r="J234" s="12"/>
      <c r="K234" s="12"/>
      <c r="L234" s="12"/>
      <c r="M234" s="12"/>
      <c r="N234" s="12"/>
      <c r="O234" s="12"/>
      <c r="P234" s="12"/>
    </row>
    <row r="235" spans="1:16">
      <c r="A235" s="357">
        <v>43405</v>
      </c>
      <c r="B235">
        <f t="shared" si="72"/>
        <v>10</v>
      </c>
      <c r="C235">
        <f t="shared" si="69"/>
        <v>2018</v>
      </c>
      <c r="D235" t="s">
        <v>1605</v>
      </c>
      <c r="E235">
        <v>54</v>
      </c>
      <c r="F235" s="12">
        <v>5985.77</v>
      </c>
      <c r="G235" s="12">
        <v>1802.23</v>
      </c>
      <c r="H235" s="12">
        <v>557.17999999999995</v>
      </c>
      <c r="I235" s="12">
        <v>8345.18</v>
      </c>
      <c r="J235" s="12"/>
      <c r="K235" s="12"/>
      <c r="L235" s="12"/>
      <c r="M235" s="12"/>
      <c r="N235" s="12"/>
      <c r="O235" s="12"/>
      <c r="P235" s="12"/>
    </row>
    <row r="236" spans="1:16">
      <c r="A236" s="357">
        <v>43435</v>
      </c>
      <c r="B236">
        <f t="shared" si="72"/>
        <v>11</v>
      </c>
      <c r="C236">
        <f t="shared" si="69"/>
        <v>2018</v>
      </c>
      <c r="D236" t="s">
        <v>1605</v>
      </c>
      <c r="E236">
        <v>54</v>
      </c>
      <c r="F236" s="12">
        <v>5392.1</v>
      </c>
      <c r="G236" s="12">
        <v>1582.43</v>
      </c>
      <c r="H236" s="12">
        <v>542.1</v>
      </c>
      <c r="I236" s="12">
        <v>7516.630000000001</v>
      </c>
      <c r="J236" s="12"/>
      <c r="K236" s="12"/>
      <c r="L236" s="12"/>
      <c r="M236" s="12"/>
      <c r="N236" s="12"/>
      <c r="O236" s="12"/>
      <c r="P236" s="12"/>
    </row>
    <row r="237" spans="1:16">
      <c r="A237" s="357">
        <v>43466</v>
      </c>
      <c r="B237">
        <f t="shared" si="72"/>
        <v>12</v>
      </c>
      <c r="C237">
        <f t="shared" si="69"/>
        <v>2018</v>
      </c>
      <c r="D237" t="s">
        <v>1605</v>
      </c>
      <c r="E237">
        <v>54</v>
      </c>
      <c r="F237" s="12">
        <v>7941.47</v>
      </c>
      <c r="G237" s="12">
        <v>3313.94</v>
      </c>
      <c r="H237" s="12">
        <v>1572.94</v>
      </c>
      <c r="I237" s="12">
        <v>12828.35</v>
      </c>
      <c r="J237" s="12"/>
      <c r="K237" s="12"/>
      <c r="L237" s="12"/>
      <c r="M237" s="12"/>
      <c r="N237" s="12"/>
      <c r="O237" s="12"/>
      <c r="P237" s="12"/>
    </row>
    <row r="238" spans="1:16">
      <c r="A238" s="357">
        <v>43497</v>
      </c>
      <c r="B238">
        <v>1</v>
      </c>
      <c r="C238">
        <f t="shared" si="69"/>
        <v>2019</v>
      </c>
      <c r="D238" t="s">
        <v>1605</v>
      </c>
      <c r="E238">
        <v>54</v>
      </c>
      <c r="F238" s="12">
        <v>5248.73</v>
      </c>
      <c r="G238" s="12">
        <v>1806.73</v>
      </c>
      <c r="H238" s="12">
        <v>621.17999999999995</v>
      </c>
      <c r="I238" s="12">
        <v>7676.6399999999994</v>
      </c>
      <c r="J238" s="12"/>
      <c r="K238" s="12"/>
      <c r="L238" s="12"/>
      <c r="M238" s="12"/>
      <c r="N238" s="12"/>
      <c r="O238" s="12"/>
      <c r="P238" s="12"/>
    </row>
    <row r="239" spans="1:16">
      <c r="A239" s="357">
        <v>43525</v>
      </c>
      <c r="B239">
        <f t="shared" ref="B239:B249" si="73">1+B238</f>
        <v>2</v>
      </c>
      <c r="C239">
        <f t="shared" si="69"/>
        <v>2019</v>
      </c>
      <c r="D239" t="s">
        <v>1605</v>
      </c>
      <c r="E239">
        <v>54</v>
      </c>
      <c r="F239" s="12">
        <v>4728.6499999999996</v>
      </c>
      <c r="G239" s="12">
        <v>1684.4</v>
      </c>
      <c r="H239" s="12">
        <v>531.79999999999995</v>
      </c>
      <c r="I239" s="12">
        <v>6944.8499999999995</v>
      </c>
      <c r="J239" s="12"/>
      <c r="K239" s="12"/>
      <c r="L239" s="12"/>
      <c r="M239" s="12"/>
      <c r="N239" s="12"/>
      <c r="O239" s="12"/>
      <c r="P239" s="12"/>
    </row>
    <row r="240" spans="1:16">
      <c r="A240" s="357">
        <v>43556</v>
      </c>
      <c r="B240">
        <f t="shared" si="73"/>
        <v>3</v>
      </c>
      <c r="C240">
        <f t="shared" si="69"/>
        <v>2019</v>
      </c>
      <c r="D240" t="s">
        <v>1605</v>
      </c>
      <c r="E240">
        <v>54</v>
      </c>
      <c r="F240" s="12">
        <v>5753.24</v>
      </c>
      <c r="G240" s="12">
        <v>1966.62</v>
      </c>
      <c r="H240" s="12">
        <v>570.1</v>
      </c>
      <c r="I240" s="12">
        <v>8289.9599999999991</v>
      </c>
      <c r="J240" s="12"/>
      <c r="K240" s="12"/>
      <c r="L240" s="12"/>
      <c r="M240" s="12"/>
      <c r="N240" s="12"/>
      <c r="O240" s="12"/>
      <c r="P240" s="12"/>
    </row>
    <row r="241" spans="1:16">
      <c r="A241" s="357">
        <v>43586</v>
      </c>
      <c r="B241">
        <f t="shared" si="73"/>
        <v>4</v>
      </c>
      <c r="C241">
        <f t="shared" si="69"/>
        <v>2019</v>
      </c>
      <c r="D241" t="s">
        <v>1605</v>
      </c>
      <c r="E241">
        <v>54</v>
      </c>
      <c r="F241" s="12">
        <v>5836.75</v>
      </c>
      <c r="G241" s="12">
        <v>1557.05</v>
      </c>
      <c r="H241" s="12">
        <v>552.95000000000005</v>
      </c>
      <c r="I241" s="12">
        <v>7946.75</v>
      </c>
      <c r="J241" s="12"/>
      <c r="K241" s="12"/>
      <c r="L241" s="12"/>
      <c r="M241" s="12"/>
      <c r="N241" s="12"/>
      <c r="O241" s="12"/>
      <c r="P241" s="12"/>
    </row>
    <row r="242" spans="1:16">
      <c r="A242" s="357">
        <v>43617</v>
      </c>
      <c r="B242">
        <f t="shared" si="73"/>
        <v>5</v>
      </c>
      <c r="C242">
        <f t="shared" si="69"/>
        <v>2019</v>
      </c>
      <c r="D242" t="s">
        <v>1605</v>
      </c>
      <c r="E242">
        <v>54</v>
      </c>
      <c r="F242" s="12">
        <v>6459.27</v>
      </c>
      <c r="G242" s="12">
        <v>1726.73</v>
      </c>
      <c r="H242" s="12">
        <v>683.41</v>
      </c>
      <c r="I242" s="12">
        <v>8869.41</v>
      </c>
      <c r="J242" s="12"/>
      <c r="K242" s="12"/>
      <c r="L242" s="12"/>
      <c r="M242" s="12"/>
      <c r="N242" s="12"/>
      <c r="O242" s="12"/>
      <c r="P242" s="12"/>
    </row>
    <row r="243" spans="1:16">
      <c r="A243" s="357">
        <v>43647</v>
      </c>
      <c r="B243">
        <f t="shared" si="73"/>
        <v>6</v>
      </c>
      <c r="C243">
        <f t="shared" si="69"/>
        <v>2019</v>
      </c>
      <c r="D243" t="s">
        <v>1605</v>
      </c>
      <c r="E243">
        <v>54</v>
      </c>
      <c r="F243" s="12">
        <v>7881.2</v>
      </c>
      <c r="G243" s="12">
        <v>2233.3000000000002</v>
      </c>
      <c r="H243" s="12">
        <v>1230.05</v>
      </c>
      <c r="I243" s="12">
        <v>11344.55</v>
      </c>
      <c r="J243" s="12"/>
      <c r="K243" s="12"/>
      <c r="L243" s="12"/>
      <c r="M243" s="12"/>
      <c r="N243" s="12"/>
      <c r="O243" s="12"/>
      <c r="P243" s="12"/>
    </row>
    <row r="244" spans="1:16">
      <c r="A244" s="357">
        <v>43678</v>
      </c>
      <c r="B244">
        <f t="shared" si="73"/>
        <v>7</v>
      </c>
      <c r="C244">
        <f t="shared" si="69"/>
        <v>2019</v>
      </c>
      <c r="D244" t="s">
        <v>1605</v>
      </c>
      <c r="E244">
        <v>54</v>
      </c>
      <c r="F244" s="12">
        <v>5788.43</v>
      </c>
      <c r="G244" s="12">
        <v>1569.52</v>
      </c>
      <c r="H244" s="12">
        <v>859</v>
      </c>
      <c r="I244" s="12">
        <v>8216.9500000000007</v>
      </c>
      <c r="J244" s="12"/>
      <c r="K244" s="12"/>
      <c r="L244" s="12"/>
      <c r="M244" s="12"/>
      <c r="N244" s="12"/>
      <c r="O244" s="12"/>
      <c r="P244" s="12"/>
    </row>
    <row r="245" spans="1:16">
      <c r="A245" s="357">
        <v>43709</v>
      </c>
      <c r="B245">
        <f t="shared" si="73"/>
        <v>8</v>
      </c>
      <c r="C245">
        <f t="shared" si="69"/>
        <v>2019</v>
      </c>
      <c r="D245" t="s">
        <v>1605</v>
      </c>
      <c r="E245">
        <v>54</v>
      </c>
      <c r="F245" s="12">
        <v>6005.32</v>
      </c>
      <c r="G245" s="12">
        <v>1446.91</v>
      </c>
      <c r="H245" s="12">
        <v>1074.8599999999999</v>
      </c>
      <c r="I245" s="12">
        <v>8527.09</v>
      </c>
      <c r="J245" s="12"/>
      <c r="K245" s="12"/>
      <c r="L245" s="12"/>
      <c r="M245" s="12"/>
      <c r="N245" s="12"/>
      <c r="O245" s="12"/>
      <c r="P245" s="12"/>
    </row>
    <row r="246" spans="1:16">
      <c r="A246" s="357">
        <v>43739</v>
      </c>
      <c r="B246">
        <f t="shared" si="73"/>
        <v>9</v>
      </c>
      <c r="C246">
        <f t="shared" si="69"/>
        <v>2019</v>
      </c>
      <c r="D246" t="s">
        <v>1605</v>
      </c>
      <c r="E246">
        <v>54</v>
      </c>
      <c r="F246" s="12">
        <v>7151.67</v>
      </c>
      <c r="G246" s="12">
        <v>1838.33</v>
      </c>
      <c r="H246" s="12">
        <v>743.48</v>
      </c>
      <c r="I246" s="12">
        <v>9733.48</v>
      </c>
      <c r="J246" s="12"/>
      <c r="K246" s="12"/>
      <c r="L246" s="12"/>
      <c r="M246" s="12"/>
      <c r="N246" s="12"/>
      <c r="O246" s="12"/>
      <c r="P246" s="12"/>
    </row>
    <row r="247" spans="1:16">
      <c r="A247" s="357">
        <v>43770</v>
      </c>
      <c r="B247">
        <f t="shared" si="73"/>
        <v>10</v>
      </c>
      <c r="C247">
        <f t="shared" si="69"/>
        <v>2019</v>
      </c>
      <c r="D247" t="s">
        <v>1605</v>
      </c>
      <c r="E247">
        <v>54</v>
      </c>
      <c r="F247" s="12">
        <v>4965.08</v>
      </c>
      <c r="G247" s="12">
        <v>1638.08</v>
      </c>
      <c r="H247" s="12">
        <v>466.46</v>
      </c>
      <c r="I247" s="12">
        <v>7069.62</v>
      </c>
      <c r="J247" s="12"/>
      <c r="K247" s="12"/>
      <c r="L247" s="12"/>
      <c r="M247" s="12"/>
      <c r="N247" s="12"/>
      <c r="O247" s="12"/>
      <c r="P247" s="12"/>
    </row>
    <row r="248" spans="1:16">
      <c r="A248" s="357">
        <v>43800</v>
      </c>
      <c r="B248">
        <f t="shared" si="73"/>
        <v>11</v>
      </c>
      <c r="C248">
        <f t="shared" si="69"/>
        <v>2019</v>
      </c>
      <c r="D248" t="s">
        <v>1605</v>
      </c>
      <c r="E248">
        <v>54</v>
      </c>
      <c r="F248" s="12">
        <v>5293.9</v>
      </c>
      <c r="G248" s="12">
        <v>1716.3</v>
      </c>
      <c r="H248" s="12">
        <v>536.20000000000005</v>
      </c>
      <c r="I248" s="12">
        <v>7546.4</v>
      </c>
      <c r="J248" s="12"/>
      <c r="K248" s="12"/>
      <c r="L248" s="12"/>
      <c r="M248" s="12"/>
      <c r="N248" s="12"/>
      <c r="O248" s="12"/>
      <c r="P248" s="12"/>
    </row>
    <row r="249" spans="1:16">
      <c r="A249" s="357">
        <v>43831</v>
      </c>
      <c r="B249">
        <f t="shared" si="73"/>
        <v>12</v>
      </c>
      <c r="C249">
        <f t="shared" si="69"/>
        <v>2019</v>
      </c>
      <c r="D249" t="s">
        <v>1605</v>
      </c>
      <c r="E249">
        <v>54</v>
      </c>
      <c r="F249" s="12">
        <v>6948.39</v>
      </c>
      <c r="G249" s="12">
        <v>3507.61</v>
      </c>
      <c r="H249" s="12">
        <v>698.39</v>
      </c>
      <c r="I249" s="12">
        <v>11154.39</v>
      </c>
      <c r="J249" s="12"/>
      <c r="K249" s="12"/>
      <c r="L249" s="12"/>
      <c r="M249" s="12"/>
      <c r="N249" s="12"/>
      <c r="O249" s="12"/>
      <c r="P249" s="12"/>
    </row>
    <row r="250" spans="1:16">
      <c r="A250" s="357">
        <v>43862</v>
      </c>
      <c r="B250">
        <v>1</v>
      </c>
      <c r="C250">
        <f t="shared" si="69"/>
        <v>2020</v>
      </c>
      <c r="D250" t="s">
        <v>1605</v>
      </c>
      <c r="E250">
        <v>54</v>
      </c>
      <c r="F250" s="12">
        <v>5016.8599999999997</v>
      </c>
      <c r="G250" s="12">
        <v>2115.38</v>
      </c>
      <c r="H250" s="12">
        <v>605.48</v>
      </c>
      <c r="I250" s="12">
        <v>7737.7199999999993</v>
      </c>
      <c r="J250" s="12"/>
      <c r="K250" s="12"/>
      <c r="L250" s="12"/>
      <c r="M250" s="12"/>
      <c r="N250" s="12"/>
      <c r="O250" s="12"/>
      <c r="P250" s="12"/>
    </row>
    <row r="251" spans="1:16">
      <c r="A251" s="357">
        <v>43891</v>
      </c>
      <c r="B251">
        <f t="shared" ref="B251:B261" si="74">1+B250</f>
        <v>2</v>
      </c>
      <c r="C251">
        <f t="shared" si="69"/>
        <v>2020</v>
      </c>
      <c r="D251" t="s">
        <v>1605</v>
      </c>
      <c r="E251">
        <v>54</v>
      </c>
      <c r="F251" s="12">
        <v>4607.05</v>
      </c>
      <c r="G251" s="12">
        <v>1732.85</v>
      </c>
      <c r="H251" s="12">
        <v>543.45000000000005</v>
      </c>
      <c r="I251" s="12">
        <v>6883.35</v>
      </c>
      <c r="J251" s="12"/>
      <c r="K251" s="12"/>
      <c r="L251" s="12"/>
      <c r="M251" s="12"/>
      <c r="N251" s="12"/>
      <c r="O251" s="12"/>
      <c r="P251" s="12"/>
    </row>
    <row r="252" spans="1:16">
      <c r="A252" s="357">
        <v>43922</v>
      </c>
      <c r="B252">
        <f t="shared" si="74"/>
        <v>3</v>
      </c>
      <c r="C252">
        <f t="shared" si="69"/>
        <v>2020</v>
      </c>
      <c r="D252" t="s">
        <v>1605</v>
      </c>
      <c r="E252">
        <v>54</v>
      </c>
      <c r="F252" s="12">
        <v>6107.45</v>
      </c>
      <c r="G252" s="12">
        <v>2410.14</v>
      </c>
      <c r="H252" s="12">
        <v>640.77</v>
      </c>
      <c r="I252" s="12">
        <v>9158.36</v>
      </c>
      <c r="J252" s="12"/>
      <c r="K252" s="12"/>
      <c r="L252" s="12"/>
      <c r="M252" s="12"/>
      <c r="N252" s="12"/>
      <c r="O252" s="12"/>
      <c r="P252" s="12"/>
    </row>
    <row r="253" spans="1:16">
      <c r="A253" s="357">
        <v>43952</v>
      </c>
      <c r="B253">
        <f t="shared" si="74"/>
        <v>4</v>
      </c>
      <c r="C253">
        <f t="shared" si="69"/>
        <v>2020</v>
      </c>
      <c r="D253" t="s">
        <v>1605</v>
      </c>
      <c r="E253">
        <v>54</v>
      </c>
      <c r="F253" s="12">
        <v>1806.8</v>
      </c>
      <c r="G253" s="12">
        <v>832.15</v>
      </c>
      <c r="H253" s="12">
        <v>225.05</v>
      </c>
      <c r="I253" s="12">
        <v>2864</v>
      </c>
      <c r="J253" s="12"/>
      <c r="K253" s="12"/>
      <c r="L253" s="12"/>
      <c r="M253" s="12"/>
      <c r="N253" s="12"/>
      <c r="O253" s="12"/>
      <c r="P253" s="12"/>
    </row>
    <row r="254" spans="1:16">
      <c r="A254" s="357">
        <v>43983</v>
      </c>
      <c r="B254">
        <f t="shared" si="74"/>
        <v>5</v>
      </c>
      <c r="C254">
        <f t="shared" si="69"/>
        <v>2020</v>
      </c>
      <c r="D254" t="s">
        <v>1605</v>
      </c>
      <c r="E254">
        <v>54</v>
      </c>
      <c r="F254" s="12">
        <v>1906.6</v>
      </c>
      <c r="G254" s="12">
        <v>843.55</v>
      </c>
      <c r="H254" s="12">
        <v>240.7</v>
      </c>
      <c r="I254" s="12">
        <v>2990.85</v>
      </c>
      <c r="J254" s="12"/>
      <c r="K254" s="12"/>
      <c r="L254" s="12"/>
      <c r="M254" s="12"/>
      <c r="N254" s="12"/>
      <c r="O254" s="12"/>
      <c r="P254" s="12"/>
    </row>
    <row r="255" spans="1:16">
      <c r="A255" s="357">
        <v>44013</v>
      </c>
      <c r="B255">
        <f t="shared" si="74"/>
        <v>6</v>
      </c>
      <c r="C255">
        <f t="shared" si="69"/>
        <v>2020</v>
      </c>
      <c r="D255" t="s">
        <v>1605</v>
      </c>
      <c r="E255">
        <v>54</v>
      </c>
      <c r="F255" s="12">
        <v>3318.36</v>
      </c>
      <c r="G255" s="12">
        <v>1469.95</v>
      </c>
      <c r="H255" s="12">
        <v>385.55</v>
      </c>
      <c r="I255" s="12">
        <v>5173.8600000000006</v>
      </c>
      <c r="J255" s="12"/>
      <c r="K255" s="12"/>
      <c r="L255" s="12"/>
      <c r="M255" s="12"/>
      <c r="N255" s="12"/>
      <c r="O255" s="12"/>
      <c r="P255" s="12"/>
    </row>
    <row r="256" spans="1:16">
      <c r="A256" s="357">
        <v>44044</v>
      </c>
      <c r="B256">
        <f t="shared" si="74"/>
        <v>7</v>
      </c>
      <c r="C256">
        <f t="shared" si="69"/>
        <v>2020</v>
      </c>
      <c r="D256" t="s">
        <v>1605</v>
      </c>
      <c r="E256">
        <v>54</v>
      </c>
      <c r="F256" s="12">
        <v>3438.78</v>
      </c>
      <c r="G256" s="12">
        <v>1427.52</v>
      </c>
      <c r="H256" s="12">
        <v>390.57</v>
      </c>
      <c r="I256" s="12">
        <v>5256.87</v>
      </c>
      <c r="J256" s="12"/>
      <c r="K256" s="12"/>
      <c r="L256" s="12"/>
      <c r="M256" s="12"/>
      <c r="N256" s="12"/>
      <c r="O256" s="12"/>
      <c r="P256" s="12"/>
    </row>
    <row r="257" spans="1:16">
      <c r="A257" s="357">
        <v>44075</v>
      </c>
      <c r="B257">
        <f t="shared" si="74"/>
        <v>8</v>
      </c>
      <c r="C257">
        <f t="shared" si="69"/>
        <v>2020</v>
      </c>
      <c r="D257" t="s">
        <v>1605</v>
      </c>
      <c r="E257">
        <v>54</v>
      </c>
      <c r="F257" s="12">
        <v>3741.29</v>
      </c>
      <c r="G257" s="12">
        <v>1020.1</v>
      </c>
      <c r="H257" s="12">
        <v>674.71</v>
      </c>
      <c r="I257" s="12">
        <v>5436.1</v>
      </c>
      <c r="J257" s="12"/>
      <c r="K257" s="12"/>
      <c r="L257" s="12"/>
      <c r="M257" s="12"/>
      <c r="N257" s="12"/>
      <c r="O257" s="12"/>
      <c r="P257" s="12"/>
    </row>
    <row r="258" spans="1:16">
      <c r="A258" s="357">
        <v>44105</v>
      </c>
      <c r="B258">
        <f t="shared" si="74"/>
        <v>9</v>
      </c>
      <c r="C258">
        <f t="shared" si="69"/>
        <v>2020</v>
      </c>
      <c r="D258" t="s">
        <v>1605</v>
      </c>
      <c r="E258">
        <v>54</v>
      </c>
      <c r="F258" s="12">
        <v>4542.41</v>
      </c>
      <c r="G258" s="12">
        <v>1380.36</v>
      </c>
      <c r="H258" s="12">
        <v>436.73</v>
      </c>
      <c r="I258" s="12">
        <v>6359.5</v>
      </c>
      <c r="J258" s="12"/>
      <c r="K258" s="12"/>
      <c r="L258" s="12"/>
      <c r="M258" s="12"/>
      <c r="N258" s="12"/>
      <c r="O258" s="12"/>
      <c r="P258" s="12"/>
    </row>
    <row r="259" spans="1:16">
      <c r="A259" s="357">
        <v>44136</v>
      </c>
      <c r="B259">
        <f t="shared" si="74"/>
        <v>10</v>
      </c>
      <c r="C259">
        <f t="shared" si="69"/>
        <v>2020</v>
      </c>
      <c r="D259" t="s">
        <v>1605</v>
      </c>
      <c r="E259">
        <v>54</v>
      </c>
      <c r="F259" s="12">
        <v>3198.1</v>
      </c>
      <c r="G259" s="12">
        <v>766.71</v>
      </c>
      <c r="H259" s="12">
        <v>308.67</v>
      </c>
      <c r="I259" s="12">
        <v>4273.4799999999996</v>
      </c>
      <c r="J259" s="12"/>
      <c r="K259" s="12"/>
      <c r="L259" s="12"/>
      <c r="M259" s="12"/>
      <c r="N259" s="12"/>
      <c r="O259" s="12"/>
      <c r="P259" s="12"/>
    </row>
    <row r="260" spans="1:16">
      <c r="A260" s="357">
        <v>44166</v>
      </c>
      <c r="B260">
        <f t="shared" si="74"/>
        <v>11</v>
      </c>
      <c r="C260">
        <f t="shared" si="69"/>
        <v>2020</v>
      </c>
      <c r="D260" t="s">
        <v>1605</v>
      </c>
      <c r="E260">
        <v>54</v>
      </c>
      <c r="F260" s="12">
        <v>3518.45</v>
      </c>
      <c r="G260" s="12">
        <v>1484.65</v>
      </c>
      <c r="H260" s="12">
        <v>376.1</v>
      </c>
      <c r="I260" s="12">
        <v>5379.2</v>
      </c>
      <c r="J260" s="12"/>
      <c r="K260" s="12"/>
      <c r="L260" s="12"/>
      <c r="M260" s="12"/>
      <c r="N260" s="12"/>
      <c r="O260" s="12"/>
      <c r="P260" s="12"/>
    </row>
    <row r="261" spans="1:16">
      <c r="A261" s="357">
        <v>44197</v>
      </c>
      <c r="B261">
        <f t="shared" si="74"/>
        <v>12</v>
      </c>
      <c r="C261">
        <f t="shared" si="69"/>
        <v>2020</v>
      </c>
      <c r="D261" t="s">
        <v>1605</v>
      </c>
      <c r="E261">
        <v>54</v>
      </c>
      <c r="F261" s="12">
        <v>4758.42</v>
      </c>
      <c r="G261" s="12">
        <v>2569.11</v>
      </c>
      <c r="H261" s="12">
        <v>498.74</v>
      </c>
      <c r="I261" s="12">
        <v>7826.27</v>
      </c>
      <c r="J261" s="12"/>
      <c r="K261" s="12"/>
      <c r="L261" s="12"/>
      <c r="M261" s="12"/>
      <c r="N261" s="12"/>
      <c r="O261" s="12"/>
      <c r="P261" s="12"/>
    </row>
    <row r="262" spans="1:16">
      <c r="A262" s="357">
        <v>44228</v>
      </c>
      <c r="B262">
        <v>1</v>
      </c>
      <c r="C262">
        <f t="shared" si="69"/>
        <v>2021</v>
      </c>
      <c r="D262" t="s">
        <v>1605</v>
      </c>
      <c r="E262">
        <v>54</v>
      </c>
      <c r="F262" s="12">
        <v>3878.74</v>
      </c>
      <c r="G262" s="12">
        <v>1809.79</v>
      </c>
      <c r="H262" s="12">
        <v>410.79</v>
      </c>
      <c r="I262" s="12">
        <v>6099.32</v>
      </c>
      <c r="J262" s="12"/>
      <c r="K262" s="12"/>
      <c r="L262" s="12"/>
      <c r="M262" s="12"/>
      <c r="N262" s="12"/>
      <c r="O262" s="12"/>
      <c r="P262" s="12"/>
    </row>
    <row r="263" spans="1:16">
      <c r="A263" s="357">
        <v>44256</v>
      </c>
      <c r="B263">
        <f t="shared" ref="B263:B273" si="75">1+B262</f>
        <v>2</v>
      </c>
      <c r="C263">
        <f t="shared" si="69"/>
        <v>2021</v>
      </c>
      <c r="D263" t="s">
        <v>1605</v>
      </c>
      <c r="E263">
        <v>54</v>
      </c>
      <c r="F263" s="12">
        <v>2921.9</v>
      </c>
      <c r="G263" s="12">
        <v>1751.4</v>
      </c>
      <c r="H263" s="12">
        <v>400.85</v>
      </c>
      <c r="I263" s="12">
        <v>5074.1499999999996</v>
      </c>
      <c r="J263" s="12"/>
      <c r="K263" s="12"/>
      <c r="L263" s="12"/>
      <c r="M263" s="12"/>
      <c r="N263" s="12"/>
      <c r="O263" s="12"/>
      <c r="P263" s="12"/>
    </row>
    <row r="264" spans="1:16">
      <c r="A264" s="357">
        <v>44287</v>
      </c>
      <c r="B264">
        <f t="shared" si="75"/>
        <v>3</v>
      </c>
      <c r="C264">
        <f t="shared" si="69"/>
        <v>2021</v>
      </c>
      <c r="D264" t="s">
        <v>1605</v>
      </c>
      <c r="E264">
        <v>54</v>
      </c>
      <c r="F264" s="12">
        <v>3222.91</v>
      </c>
      <c r="G264" s="12">
        <v>1356.96</v>
      </c>
      <c r="H264" s="12">
        <v>409.91</v>
      </c>
      <c r="I264" s="12">
        <v>4989.78</v>
      </c>
      <c r="J264" s="12"/>
      <c r="K264" s="12"/>
      <c r="L264" s="12"/>
      <c r="M264" s="12"/>
      <c r="N264" s="12"/>
      <c r="O264" s="12"/>
      <c r="P264" s="12"/>
    </row>
    <row r="265" spans="1:16">
      <c r="A265" s="357">
        <v>44317</v>
      </c>
      <c r="B265">
        <f t="shared" si="75"/>
        <v>4</v>
      </c>
      <c r="C265">
        <f t="shared" si="69"/>
        <v>2021</v>
      </c>
      <c r="D265" t="s">
        <v>1605</v>
      </c>
      <c r="E265">
        <v>54</v>
      </c>
      <c r="F265" s="12">
        <v>3352.2</v>
      </c>
      <c r="G265" s="12">
        <v>1477.25</v>
      </c>
      <c r="H265" s="12">
        <v>452.2</v>
      </c>
      <c r="I265" s="12">
        <v>5281.65</v>
      </c>
      <c r="J265" s="12"/>
      <c r="K265" s="12"/>
      <c r="L265" s="12"/>
      <c r="M265" s="12"/>
      <c r="N265" s="12"/>
      <c r="O265" s="12"/>
      <c r="P265" s="12"/>
    </row>
    <row r="266" spans="1:16">
      <c r="A266" s="357">
        <v>44348</v>
      </c>
      <c r="B266">
        <f t="shared" si="75"/>
        <v>5</v>
      </c>
      <c r="C266">
        <f t="shared" ref="C266:C279" si="76">1+C254</f>
        <v>2021</v>
      </c>
      <c r="D266" t="s">
        <v>1605</v>
      </c>
      <c r="E266">
        <v>54</v>
      </c>
      <c r="F266" s="12">
        <v>3783.57</v>
      </c>
      <c r="G266" s="12">
        <v>1496.05</v>
      </c>
      <c r="H266" s="12">
        <v>502.05</v>
      </c>
      <c r="I266" s="12">
        <v>5781.67</v>
      </c>
      <c r="J266" s="12"/>
      <c r="K266" s="12"/>
      <c r="L266" s="12"/>
      <c r="M266" s="12"/>
      <c r="N266" s="12"/>
      <c r="O266" s="12"/>
      <c r="P266" s="12"/>
    </row>
    <row r="267" spans="1:16">
      <c r="A267" s="357">
        <v>44378</v>
      </c>
      <c r="B267">
        <f t="shared" si="75"/>
        <v>6</v>
      </c>
      <c r="C267">
        <f t="shared" si="76"/>
        <v>2021</v>
      </c>
      <c r="D267" t="s">
        <v>1605</v>
      </c>
      <c r="E267">
        <v>54</v>
      </c>
      <c r="F267" s="12">
        <v>4819.7299999999996</v>
      </c>
      <c r="G267" s="12">
        <v>1779.09</v>
      </c>
      <c r="H267" s="12">
        <v>674.09</v>
      </c>
      <c r="I267" s="12">
        <v>7272.91</v>
      </c>
      <c r="J267" s="12"/>
      <c r="K267" s="12"/>
      <c r="L267" s="12"/>
      <c r="M267" s="12"/>
      <c r="N267" s="12"/>
      <c r="O267" s="12"/>
      <c r="P267" s="12"/>
    </row>
    <row r="268" spans="1:16">
      <c r="A268" s="357">
        <v>44409</v>
      </c>
      <c r="B268">
        <f t="shared" si="75"/>
        <v>7</v>
      </c>
      <c r="C268">
        <f t="shared" si="76"/>
        <v>2021</v>
      </c>
      <c r="D268" t="s">
        <v>1605</v>
      </c>
      <c r="E268">
        <v>54</v>
      </c>
      <c r="F268" s="12">
        <v>3565.36</v>
      </c>
      <c r="G268" s="12">
        <v>798.41</v>
      </c>
      <c r="H268" s="12">
        <v>595.23</v>
      </c>
      <c r="I268" s="12">
        <v>4959</v>
      </c>
      <c r="J268" s="12"/>
      <c r="K268" s="12"/>
      <c r="L268" s="12"/>
      <c r="M268" s="12"/>
      <c r="N268" s="12"/>
      <c r="O268" s="12"/>
      <c r="P268" s="12"/>
    </row>
    <row r="269" spans="1:16">
      <c r="A269" s="357">
        <v>44440</v>
      </c>
      <c r="B269">
        <f t="shared" si="75"/>
        <v>8</v>
      </c>
      <c r="C269">
        <f t="shared" si="76"/>
        <v>2021</v>
      </c>
      <c r="D269" t="s">
        <v>1605</v>
      </c>
      <c r="E269">
        <v>54</v>
      </c>
      <c r="F269" s="12">
        <v>4310.32</v>
      </c>
      <c r="G269" s="12">
        <v>1837</v>
      </c>
      <c r="H269" s="12">
        <v>956.64</v>
      </c>
      <c r="I269" s="12">
        <v>7103.9599999999991</v>
      </c>
      <c r="J269" s="12"/>
      <c r="K269" s="12"/>
      <c r="L269" s="12"/>
      <c r="M269" s="12"/>
      <c r="N269" s="12"/>
      <c r="O269" s="12"/>
      <c r="P269" s="12"/>
    </row>
    <row r="270" spans="1:16">
      <c r="A270" s="357">
        <v>44470</v>
      </c>
      <c r="B270">
        <f t="shared" si="75"/>
        <v>9</v>
      </c>
      <c r="C270">
        <f t="shared" si="76"/>
        <v>2021</v>
      </c>
      <c r="D270" t="s">
        <v>1605</v>
      </c>
      <c r="E270">
        <v>54</v>
      </c>
      <c r="F270" s="12">
        <v>5025.18</v>
      </c>
      <c r="G270" s="12">
        <v>1982.23</v>
      </c>
      <c r="H270" s="12">
        <v>619.91</v>
      </c>
      <c r="I270" s="12">
        <v>7627.32</v>
      </c>
      <c r="J270" s="12"/>
      <c r="K270" s="12"/>
      <c r="L270" s="12"/>
      <c r="M270" s="12"/>
      <c r="N270" s="12"/>
      <c r="O270" s="12"/>
      <c r="P270" s="12"/>
    </row>
    <row r="271" spans="1:16">
      <c r="A271" s="357">
        <v>44501</v>
      </c>
      <c r="B271">
        <f t="shared" si="75"/>
        <v>10</v>
      </c>
      <c r="C271">
        <f t="shared" si="76"/>
        <v>2021</v>
      </c>
      <c r="D271" t="s">
        <v>1605</v>
      </c>
      <c r="E271">
        <v>54</v>
      </c>
      <c r="F271" s="12">
        <v>3860.95</v>
      </c>
      <c r="G271" s="12">
        <v>968</v>
      </c>
      <c r="H271" s="12">
        <v>512.54999999999995</v>
      </c>
      <c r="I271" s="12">
        <v>5341.5</v>
      </c>
      <c r="J271" s="12"/>
      <c r="K271" s="12"/>
      <c r="L271" s="12"/>
      <c r="M271" s="12"/>
      <c r="N271" s="12"/>
      <c r="O271" s="12"/>
      <c r="P271" s="12"/>
    </row>
    <row r="272" spans="1:16">
      <c r="A272" s="357">
        <v>44531</v>
      </c>
      <c r="B272">
        <f t="shared" si="75"/>
        <v>11</v>
      </c>
      <c r="C272">
        <f t="shared" si="76"/>
        <v>2021</v>
      </c>
      <c r="D272" t="s">
        <v>1605</v>
      </c>
      <c r="E272">
        <v>54</v>
      </c>
      <c r="F272" s="12">
        <v>3867.86</v>
      </c>
      <c r="G272" s="12">
        <v>1459.57</v>
      </c>
      <c r="H272" s="12">
        <v>461.67</v>
      </c>
      <c r="I272" s="12">
        <v>5789.1</v>
      </c>
      <c r="J272" s="12"/>
      <c r="K272" s="12"/>
      <c r="L272" s="12"/>
      <c r="M272" s="12"/>
      <c r="N272" s="12"/>
      <c r="O272" s="12"/>
      <c r="P272" s="12"/>
    </row>
    <row r="273" spans="1:16">
      <c r="A273" s="357">
        <v>44562</v>
      </c>
      <c r="B273">
        <f t="shared" si="75"/>
        <v>12</v>
      </c>
      <c r="C273">
        <f t="shared" si="76"/>
        <v>2021</v>
      </c>
      <c r="D273" t="s">
        <v>1605</v>
      </c>
      <c r="E273">
        <v>54</v>
      </c>
      <c r="F273" s="12">
        <v>4997.8</v>
      </c>
      <c r="G273" s="12">
        <v>2285.85</v>
      </c>
      <c r="H273" s="12">
        <v>507.4</v>
      </c>
      <c r="I273" s="12">
        <v>7791.05</v>
      </c>
      <c r="J273" s="12"/>
      <c r="K273" s="12"/>
      <c r="L273" s="12"/>
      <c r="M273" s="12"/>
      <c r="N273" s="12"/>
      <c r="O273" s="12"/>
      <c r="P273" s="12"/>
    </row>
    <row r="274" spans="1:16">
      <c r="A274" s="357">
        <v>44593</v>
      </c>
      <c r="B274">
        <v>1</v>
      </c>
      <c r="C274">
        <f t="shared" si="76"/>
        <v>2022</v>
      </c>
      <c r="D274" t="s">
        <v>1605</v>
      </c>
      <c r="E274">
        <v>54</v>
      </c>
      <c r="F274" s="12">
        <v>4118.8</v>
      </c>
      <c r="G274" s="12">
        <v>2036.25</v>
      </c>
      <c r="H274" s="12">
        <v>494.05</v>
      </c>
      <c r="I274" s="12">
        <v>6649.1</v>
      </c>
      <c r="J274" s="12"/>
      <c r="K274" s="12"/>
      <c r="L274" s="12"/>
      <c r="M274" s="12"/>
      <c r="N274" s="12"/>
      <c r="O274" s="12"/>
      <c r="P274" s="12"/>
    </row>
    <row r="275" spans="1:16">
      <c r="A275" s="357">
        <v>44621</v>
      </c>
      <c r="B275">
        <f>1+B274</f>
        <v>2</v>
      </c>
      <c r="C275">
        <f t="shared" si="76"/>
        <v>2022</v>
      </c>
      <c r="D275" t="s">
        <v>1605</v>
      </c>
      <c r="E275">
        <v>54</v>
      </c>
      <c r="F275" s="12">
        <v>3021.3</v>
      </c>
      <c r="G275" s="12">
        <v>1664.25</v>
      </c>
      <c r="H275" s="12">
        <v>443.75</v>
      </c>
      <c r="I275" s="12">
        <v>5129.3</v>
      </c>
      <c r="J275" s="12"/>
      <c r="K275" s="12"/>
      <c r="L275" s="12"/>
      <c r="M275" s="12"/>
      <c r="N275" s="12"/>
      <c r="O275" s="12"/>
      <c r="P275" s="12"/>
    </row>
    <row r="276" spans="1:16">
      <c r="A276" s="357">
        <v>44652</v>
      </c>
      <c r="B276">
        <f>1+B275</f>
        <v>3</v>
      </c>
      <c r="C276">
        <f t="shared" si="76"/>
        <v>2022</v>
      </c>
      <c r="D276" t="s">
        <v>1605</v>
      </c>
      <c r="E276">
        <v>54</v>
      </c>
      <c r="F276" s="12">
        <v>3165.87</v>
      </c>
      <c r="G276" s="12">
        <v>1851.35</v>
      </c>
      <c r="H276" s="12">
        <v>437.7</v>
      </c>
      <c r="I276" s="12">
        <v>5454.92</v>
      </c>
      <c r="J276" s="12"/>
      <c r="K276" s="12"/>
      <c r="L276" s="12"/>
      <c r="M276" s="12"/>
      <c r="N276" s="12"/>
      <c r="O276" s="12"/>
      <c r="P276" s="12"/>
    </row>
    <row r="277" spans="1:16">
      <c r="A277" s="357">
        <v>44682</v>
      </c>
      <c r="B277">
        <f>1+B276</f>
        <v>4</v>
      </c>
      <c r="C277">
        <f t="shared" si="76"/>
        <v>2022</v>
      </c>
      <c r="D277" t="s">
        <v>1605</v>
      </c>
      <c r="E277">
        <v>54</v>
      </c>
      <c r="F277" s="12">
        <v>3075.26</v>
      </c>
      <c r="G277" s="12">
        <v>2459.21</v>
      </c>
      <c r="H277" s="12">
        <v>598.26</v>
      </c>
      <c r="I277" s="12">
        <v>6132.7300000000005</v>
      </c>
      <c r="J277" s="12"/>
      <c r="K277" s="12"/>
      <c r="L277" s="12"/>
      <c r="M277" s="12"/>
      <c r="N277" s="12"/>
      <c r="O277" s="12"/>
      <c r="P277" s="12"/>
    </row>
    <row r="278" spans="1:16">
      <c r="A278" s="357">
        <v>44713</v>
      </c>
      <c r="B278">
        <f>1+B277</f>
        <v>5</v>
      </c>
      <c r="C278">
        <f t="shared" si="76"/>
        <v>2022</v>
      </c>
      <c r="D278" t="s">
        <v>1605</v>
      </c>
      <c r="E278">
        <v>54</v>
      </c>
      <c r="F278" s="12">
        <v>3198.55</v>
      </c>
      <c r="G278" s="12">
        <v>2610.9499999999998</v>
      </c>
      <c r="H278" s="12">
        <v>597.32000000000005</v>
      </c>
      <c r="I278" s="12">
        <v>6406.82</v>
      </c>
      <c r="J278" s="12"/>
      <c r="K278" s="12"/>
      <c r="L278" s="12"/>
      <c r="M278" s="12"/>
      <c r="N278" s="12"/>
      <c r="O278" s="12"/>
      <c r="P278" s="12"/>
    </row>
    <row r="279" spans="1:16">
      <c r="A279" s="357">
        <v>42005</v>
      </c>
      <c r="B279">
        <f>1+B278</f>
        <v>6</v>
      </c>
      <c r="C279">
        <f t="shared" si="76"/>
        <v>2022</v>
      </c>
      <c r="D279" t="s">
        <v>1605</v>
      </c>
      <c r="E279">
        <v>54</v>
      </c>
      <c r="F279" s="12">
        <v>3829.36</v>
      </c>
      <c r="G279" s="12">
        <v>3177.86</v>
      </c>
      <c r="H279" s="12">
        <v>718.05</v>
      </c>
      <c r="I279" s="12">
        <v>7725.27</v>
      </c>
      <c r="J279" s="12"/>
      <c r="K279" s="12"/>
      <c r="L279" s="12"/>
      <c r="M279" s="12"/>
      <c r="N279" s="12"/>
      <c r="O279" s="12"/>
      <c r="P279" s="12"/>
    </row>
    <row r="280" spans="1:16">
      <c r="A280" s="357">
        <v>44743</v>
      </c>
      <c r="B280">
        <v>7</v>
      </c>
      <c r="C280">
        <v>2022</v>
      </c>
      <c r="D280" t="s">
        <v>1605</v>
      </c>
      <c r="E280">
        <v>54</v>
      </c>
      <c r="F280" s="12">
        <v>3561.1</v>
      </c>
      <c r="G280" s="12">
        <v>3360.55</v>
      </c>
      <c r="H280" s="12">
        <v>675.85</v>
      </c>
      <c r="I280" s="12">
        <v>7597.5</v>
      </c>
      <c r="J280" s="12"/>
      <c r="K280" s="12"/>
      <c r="L280" s="12"/>
      <c r="M280" s="12"/>
      <c r="N280" s="12"/>
      <c r="O280" s="12"/>
      <c r="P280" s="12"/>
    </row>
    <row r="281" spans="1:16">
      <c r="A281" s="357">
        <v>44774</v>
      </c>
      <c r="B281">
        <v>8</v>
      </c>
      <c r="C281">
        <v>2022</v>
      </c>
      <c r="D281" t="s">
        <v>1605</v>
      </c>
      <c r="E281">
        <v>54</v>
      </c>
      <c r="F281">
        <v>2824.5</v>
      </c>
      <c r="G281">
        <v>2686.09</v>
      </c>
      <c r="H281">
        <v>886.55</v>
      </c>
      <c r="I281">
        <v>6397.14</v>
      </c>
      <c r="J281" s="12"/>
      <c r="K281" s="12"/>
      <c r="L281" s="12"/>
      <c r="M281" s="12"/>
      <c r="N281" s="12"/>
      <c r="O281" s="12"/>
      <c r="P281" s="12"/>
    </row>
    <row r="282" spans="1:16">
      <c r="A282" s="357">
        <v>42036</v>
      </c>
      <c r="B282">
        <v>1</v>
      </c>
      <c r="C282">
        <v>2015</v>
      </c>
      <c r="D282" t="s">
        <v>1606</v>
      </c>
      <c r="E282">
        <v>55</v>
      </c>
      <c r="F282" s="12">
        <v>43.65</v>
      </c>
      <c r="G282" s="12">
        <v>153.55000000000001</v>
      </c>
      <c r="H282" s="12">
        <v>1.1000000000000001</v>
      </c>
      <c r="I282" s="12">
        <v>198.3</v>
      </c>
      <c r="J282" s="12"/>
      <c r="K282" s="12"/>
      <c r="L282" s="12"/>
      <c r="M282" s="12"/>
      <c r="N282" s="12"/>
      <c r="O282" s="12"/>
      <c r="P282" s="12"/>
    </row>
    <row r="283" spans="1:16">
      <c r="A283" s="357">
        <v>42064</v>
      </c>
      <c r="B283">
        <f t="shared" ref="B283:B293" si="77">1+B282</f>
        <v>2</v>
      </c>
      <c r="C283">
        <v>2015</v>
      </c>
      <c r="D283" t="s">
        <v>1606</v>
      </c>
      <c r="E283">
        <v>55</v>
      </c>
      <c r="F283" s="12">
        <v>52.6</v>
      </c>
      <c r="G283" s="12">
        <v>145.1</v>
      </c>
      <c r="H283" s="12">
        <v>2.6</v>
      </c>
      <c r="I283" s="12">
        <v>200.29999999999998</v>
      </c>
      <c r="J283" s="12"/>
      <c r="K283" s="12"/>
      <c r="L283" s="12"/>
      <c r="M283" s="12"/>
      <c r="N283" s="12"/>
      <c r="O283" s="12"/>
      <c r="P283" s="12"/>
    </row>
    <row r="284" spans="1:16">
      <c r="A284" s="357">
        <v>42095</v>
      </c>
      <c r="B284">
        <f t="shared" si="77"/>
        <v>3</v>
      </c>
      <c r="C284">
        <v>2015</v>
      </c>
      <c r="D284" t="s">
        <v>1606</v>
      </c>
      <c r="E284">
        <v>55</v>
      </c>
      <c r="F284" s="12">
        <v>53.59</v>
      </c>
      <c r="G284" s="12">
        <v>146.36000000000001</v>
      </c>
      <c r="H284" s="12">
        <v>0.23</v>
      </c>
      <c r="I284" s="12">
        <v>200.18</v>
      </c>
      <c r="J284" s="12"/>
      <c r="K284" s="12"/>
      <c r="L284" s="12"/>
      <c r="M284" s="12"/>
      <c r="N284" s="12"/>
      <c r="O284" s="12"/>
      <c r="P284" s="12"/>
    </row>
    <row r="285" spans="1:16">
      <c r="A285" s="357">
        <v>42125</v>
      </c>
      <c r="B285">
        <f t="shared" si="77"/>
        <v>4</v>
      </c>
      <c r="C285">
        <v>2015</v>
      </c>
      <c r="D285" t="s">
        <v>1606</v>
      </c>
      <c r="E285">
        <v>55</v>
      </c>
      <c r="F285" s="12">
        <v>50.35</v>
      </c>
      <c r="G285" s="12">
        <v>160.9</v>
      </c>
      <c r="H285" s="12">
        <v>1.1000000000000001</v>
      </c>
      <c r="I285" s="12">
        <v>212.35</v>
      </c>
      <c r="J285" s="12"/>
      <c r="K285" s="12"/>
      <c r="L285" s="12"/>
      <c r="M285" s="12"/>
      <c r="N285" s="12"/>
      <c r="O285" s="12"/>
      <c r="P285" s="12"/>
    </row>
    <row r="286" spans="1:16">
      <c r="A286" s="357">
        <v>42156</v>
      </c>
      <c r="B286">
        <f t="shared" si="77"/>
        <v>5</v>
      </c>
      <c r="C286">
        <v>2015</v>
      </c>
      <c r="D286" t="s">
        <v>1606</v>
      </c>
      <c r="E286">
        <v>55</v>
      </c>
      <c r="F286" s="12">
        <v>63.75</v>
      </c>
      <c r="G286" s="12">
        <v>289.2</v>
      </c>
      <c r="H286" s="12">
        <v>1.1499999999999999</v>
      </c>
      <c r="I286" s="12">
        <v>354.09999999999997</v>
      </c>
      <c r="J286" s="12"/>
      <c r="K286" s="12"/>
      <c r="L286" s="12"/>
      <c r="M286" s="12"/>
      <c r="N286" s="12"/>
      <c r="O286" s="12"/>
      <c r="P286" s="12"/>
    </row>
    <row r="287" spans="1:16">
      <c r="A287" s="357">
        <v>42186</v>
      </c>
      <c r="B287">
        <f t="shared" si="77"/>
        <v>6</v>
      </c>
      <c r="C287">
        <v>2015</v>
      </c>
      <c r="D287" t="s">
        <v>1606</v>
      </c>
      <c r="E287">
        <v>55</v>
      </c>
      <c r="F287" s="12">
        <v>73.05</v>
      </c>
      <c r="G287" s="12">
        <v>209.18</v>
      </c>
      <c r="H287" s="12">
        <v>0.36</v>
      </c>
      <c r="I287" s="12">
        <v>282.59000000000003</v>
      </c>
      <c r="J287" s="12"/>
      <c r="K287" s="12"/>
      <c r="L287" s="12"/>
      <c r="M287" s="12"/>
      <c r="N287" s="12"/>
      <c r="O287" s="12"/>
      <c r="P287" s="12"/>
    </row>
    <row r="288" spans="1:16">
      <c r="A288" s="357">
        <v>42217</v>
      </c>
      <c r="B288">
        <f t="shared" si="77"/>
        <v>7</v>
      </c>
      <c r="C288">
        <v>2015</v>
      </c>
      <c r="D288" t="s">
        <v>1606</v>
      </c>
      <c r="E288">
        <v>55</v>
      </c>
      <c r="F288" s="12">
        <v>24.91</v>
      </c>
      <c r="G288" s="12">
        <v>128.78</v>
      </c>
      <c r="H288" s="12">
        <v>0.48</v>
      </c>
      <c r="I288" s="12">
        <v>154.16999999999999</v>
      </c>
      <c r="J288" s="12"/>
      <c r="K288" s="12"/>
      <c r="L288" s="12"/>
      <c r="M288" s="12"/>
      <c r="N288" s="12"/>
      <c r="O288" s="12"/>
      <c r="P288" s="12"/>
    </row>
    <row r="289" spans="1:16">
      <c r="A289" s="357">
        <v>42248</v>
      </c>
      <c r="B289">
        <f t="shared" si="77"/>
        <v>8</v>
      </c>
      <c r="C289">
        <v>2015</v>
      </c>
      <c r="D289" t="s">
        <v>1606</v>
      </c>
      <c r="E289">
        <v>55</v>
      </c>
      <c r="F289" s="12">
        <v>28.19</v>
      </c>
      <c r="G289" s="12">
        <v>91.9</v>
      </c>
      <c r="H289" s="12">
        <v>0.48</v>
      </c>
      <c r="I289" s="12">
        <v>120.57000000000001</v>
      </c>
      <c r="J289" s="12"/>
      <c r="K289" s="12"/>
      <c r="L289" s="12"/>
      <c r="M289" s="12"/>
      <c r="N289" s="12"/>
      <c r="O289" s="12"/>
      <c r="P289" s="12"/>
    </row>
    <row r="290" spans="1:16">
      <c r="A290" s="357">
        <v>42278</v>
      </c>
      <c r="B290">
        <f t="shared" si="77"/>
        <v>9</v>
      </c>
      <c r="C290">
        <v>2015</v>
      </c>
      <c r="D290" t="s">
        <v>1606</v>
      </c>
      <c r="E290">
        <v>55</v>
      </c>
      <c r="F290" s="12">
        <v>55.95</v>
      </c>
      <c r="G290" s="12">
        <v>183.09</v>
      </c>
      <c r="H290" s="12">
        <v>0.82</v>
      </c>
      <c r="I290" s="12">
        <v>239.86</v>
      </c>
      <c r="J290" s="12"/>
      <c r="K290" s="12"/>
      <c r="L290" s="12"/>
      <c r="M290" s="12"/>
      <c r="N290" s="12"/>
      <c r="O290" s="12"/>
      <c r="P290" s="12"/>
    </row>
    <row r="291" spans="1:16">
      <c r="A291" s="357">
        <v>42309</v>
      </c>
      <c r="B291">
        <f t="shared" si="77"/>
        <v>10</v>
      </c>
      <c r="C291">
        <v>2015</v>
      </c>
      <c r="D291" t="s">
        <v>1606</v>
      </c>
      <c r="E291">
        <v>55</v>
      </c>
      <c r="F291" s="12">
        <v>54</v>
      </c>
      <c r="G291" s="12">
        <v>194.19</v>
      </c>
      <c r="H291" s="12">
        <v>0.43</v>
      </c>
      <c r="I291" s="12">
        <v>248.62</v>
      </c>
      <c r="J291" s="12"/>
      <c r="K291" s="12"/>
      <c r="L291" s="12"/>
      <c r="M291" s="12"/>
      <c r="N291" s="12"/>
      <c r="O291" s="12"/>
      <c r="P291" s="12"/>
    </row>
    <row r="292" spans="1:16">
      <c r="A292" s="357">
        <v>42339</v>
      </c>
      <c r="B292">
        <f t="shared" si="77"/>
        <v>11</v>
      </c>
      <c r="C292">
        <v>2015</v>
      </c>
      <c r="D292" t="s">
        <v>1606</v>
      </c>
      <c r="E292">
        <v>55</v>
      </c>
      <c r="F292" s="12">
        <v>58.71</v>
      </c>
      <c r="G292" s="12">
        <v>165.52</v>
      </c>
      <c r="H292" s="12">
        <v>2.2400000000000002</v>
      </c>
      <c r="I292" s="12">
        <v>226.47000000000003</v>
      </c>
      <c r="J292" s="12"/>
      <c r="K292" s="12"/>
      <c r="L292" s="12"/>
      <c r="M292" s="12"/>
      <c r="N292" s="12"/>
      <c r="O292" s="12"/>
      <c r="P292" s="12"/>
    </row>
    <row r="293" spans="1:16">
      <c r="A293" s="357">
        <v>42370</v>
      </c>
      <c r="B293">
        <f t="shared" si="77"/>
        <v>12</v>
      </c>
      <c r="C293">
        <v>2015</v>
      </c>
      <c r="D293" t="s">
        <v>1606</v>
      </c>
      <c r="E293">
        <v>55</v>
      </c>
      <c r="F293" s="12">
        <v>202.47</v>
      </c>
      <c r="G293" s="12">
        <v>823.05</v>
      </c>
      <c r="H293" s="12">
        <v>2.95</v>
      </c>
      <c r="I293" s="12">
        <v>1028.47</v>
      </c>
      <c r="J293" s="12"/>
      <c r="K293" s="12"/>
      <c r="L293" s="12"/>
      <c r="M293" s="12"/>
      <c r="N293" s="12"/>
      <c r="O293" s="12"/>
      <c r="P293" s="12"/>
    </row>
    <row r="294" spans="1:16">
      <c r="A294" s="357">
        <v>42401</v>
      </c>
      <c r="B294">
        <v>1</v>
      </c>
      <c r="C294">
        <f t="shared" ref="C294:C357" si="78">1+C282</f>
        <v>2016</v>
      </c>
      <c r="D294" t="s">
        <v>1606</v>
      </c>
      <c r="E294">
        <v>55</v>
      </c>
      <c r="F294" s="12">
        <v>117.68</v>
      </c>
      <c r="G294" s="12">
        <v>377.47</v>
      </c>
      <c r="H294" s="12">
        <v>1.58</v>
      </c>
      <c r="I294" s="12">
        <v>496.73</v>
      </c>
      <c r="J294" s="12"/>
      <c r="K294" s="12"/>
      <c r="L294" s="12"/>
      <c r="M294" s="12"/>
      <c r="N294" s="12"/>
      <c r="O294" s="12"/>
      <c r="P294" s="12"/>
    </row>
    <row r="295" spans="1:16">
      <c r="A295" s="357">
        <v>42430</v>
      </c>
      <c r="B295">
        <f t="shared" ref="B295:B305" si="79">1+B294</f>
        <v>2</v>
      </c>
      <c r="C295">
        <f t="shared" si="78"/>
        <v>2016</v>
      </c>
      <c r="D295" t="s">
        <v>1606</v>
      </c>
      <c r="E295">
        <v>55</v>
      </c>
      <c r="F295" s="12">
        <v>51.67</v>
      </c>
      <c r="G295" s="12">
        <v>157.66999999999999</v>
      </c>
      <c r="H295" s="12">
        <v>0.62</v>
      </c>
      <c r="I295" s="12">
        <v>209.95999999999998</v>
      </c>
      <c r="J295" s="12"/>
      <c r="K295" s="12"/>
      <c r="L295" s="12"/>
      <c r="M295" s="12"/>
      <c r="N295" s="12"/>
      <c r="O295" s="12"/>
      <c r="P295" s="12"/>
    </row>
    <row r="296" spans="1:16">
      <c r="A296" s="357">
        <v>42461</v>
      </c>
      <c r="B296">
        <f t="shared" si="79"/>
        <v>3</v>
      </c>
      <c r="C296">
        <f t="shared" si="78"/>
        <v>2016</v>
      </c>
      <c r="D296" t="s">
        <v>1606</v>
      </c>
      <c r="E296">
        <v>55</v>
      </c>
      <c r="F296" s="12">
        <v>47.81</v>
      </c>
      <c r="G296" s="12">
        <v>195.24</v>
      </c>
      <c r="H296" s="12">
        <v>1.43</v>
      </c>
      <c r="I296" s="12">
        <v>244.48000000000002</v>
      </c>
      <c r="J296" s="12"/>
      <c r="K296" s="12"/>
      <c r="L296" s="12"/>
      <c r="M296" s="12"/>
      <c r="N296" s="12"/>
      <c r="O296" s="12"/>
      <c r="P296" s="12"/>
    </row>
    <row r="297" spans="1:16">
      <c r="A297" s="357">
        <v>42491</v>
      </c>
      <c r="B297">
        <f t="shared" si="79"/>
        <v>4</v>
      </c>
      <c r="C297">
        <f t="shared" si="78"/>
        <v>2016</v>
      </c>
      <c r="D297" t="s">
        <v>1606</v>
      </c>
      <c r="E297">
        <v>55</v>
      </c>
      <c r="F297" s="12">
        <v>60.9</v>
      </c>
      <c r="G297" s="12">
        <v>229.1</v>
      </c>
      <c r="H297" s="12">
        <v>0.52</v>
      </c>
      <c r="I297" s="12">
        <v>290.52</v>
      </c>
      <c r="J297" s="12"/>
      <c r="K297" s="12"/>
      <c r="L297" s="12"/>
      <c r="M297" s="12"/>
      <c r="N297" s="12"/>
      <c r="O297" s="12"/>
      <c r="P297" s="12"/>
    </row>
    <row r="298" spans="1:16">
      <c r="A298" s="357">
        <v>42522</v>
      </c>
      <c r="B298">
        <f t="shared" si="79"/>
        <v>5</v>
      </c>
      <c r="C298">
        <f t="shared" si="78"/>
        <v>2016</v>
      </c>
      <c r="D298" t="s">
        <v>1606</v>
      </c>
      <c r="E298">
        <v>55</v>
      </c>
      <c r="F298" s="12">
        <v>43.82</v>
      </c>
      <c r="G298" s="12">
        <v>159.05000000000001</v>
      </c>
      <c r="H298" s="12">
        <v>0.64</v>
      </c>
      <c r="I298" s="12">
        <v>203.51</v>
      </c>
      <c r="J298" s="12"/>
      <c r="K298" s="12"/>
      <c r="L298" s="12"/>
      <c r="M298" s="12"/>
      <c r="N298" s="12"/>
      <c r="O298" s="12"/>
      <c r="P298" s="12"/>
    </row>
    <row r="299" spans="1:16">
      <c r="A299" s="357">
        <v>42552</v>
      </c>
      <c r="B299">
        <f t="shared" si="79"/>
        <v>6</v>
      </c>
      <c r="C299">
        <f t="shared" si="78"/>
        <v>2016</v>
      </c>
      <c r="D299" t="s">
        <v>1606</v>
      </c>
      <c r="E299">
        <v>55</v>
      </c>
      <c r="F299" s="12">
        <v>139.82</v>
      </c>
      <c r="G299" s="12">
        <v>532.04999999999995</v>
      </c>
      <c r="H299" s="12">
        <v>2.77</v>
      </c>
      <c r="I299" s="12">
        <v>674.63999999999987</v>
      </c>
      <c r="J299" s="12"/>
      <c r="K299" s="12"/>
      <c r="L299" s="12"/>
      <c r="M299" s="12"/>
      <c r="N299" s="12"/>
      <c r="O299" s="12"/>
      <c r="P299" s="12"/>
    </row>
    <row r="300" spans="1:16">
      <c r="A300" s="357">
        <v>42583</v>
      </c>
      <c r="B300">
        <f t="shared" si="79"/>
        <v>7</v>
      </c>
      <c r="C300">
        <f t="shared" si="78"/>
        <v>2016</v>
      </c>
      <c r="D300" t="s">
        <v>1606</v>
      </c>
      <c r="E300">
        <v>55</v>
      </c>
      <c r="F300" s="12">
        <v>41.38</v>
      </c>
      <c r="G300" s="12">
        <v>146.76</v>
      </c>
      <c r="H300" s="12">
        <v>0.43</v>
      </c>
      <c r="I300" s="12">
        <v>188.57</v>
      </c>
      <c r="J300" s="12"/>
      <c r="K300" s="12"/>
      <c r="L300" s="12"/>
      <c r="M300" s="12"/>
      <c r="N300" s="12"/>
      <c r="O300" s="12"/>
      <c r="P300" s="12"/>
    </row>
    <row r="301" spans="1:16">
      <c r="A301" s="357">
        <v>42614</v>
      </c>
      <c r="B301">
        <f t="shared" si="79"/>
        <v>8</v>
      </c>
      <c r="C301">
        <f t="shared" si="78"/>
        <v>2016</v>
      </c>
      <c r="D301" t="s">
        <v>1606</v>
      </c>
      <c r="E301">
        <v>55</v>
      </c>
      <c r="F301" s="12">
        <v>49.18</v>
      </c>
      <c r="G301" s="12">
        <v>128.72999999999999</v>
      </c>
      <c r="H301" s="12">
        <v>0.59</v>
      </c>
      <c r="I301" s="12">
        <v>178.5</v>
      </c>
      <c r="J301" s="12"/>
      <c r="K301" s="12"/>
      <c r="L301" s="12"/>
      <c r="M301" s="12"/>
      <c r="N301" s="12"/>
      <c r="O301" s="12"/>
      <c r="P301" s="12"/>
    </row>
    <row r="302" spans="1:16">
      <c r="A302" s="357">
        <v>42644</v>
      </c>
      <c r="B302">
        <f t="shared" si="79"/>
        <v>9</v>
      </c>
      <c r="C302">
        <f t="shared" si="78"/>
        <v>2016</v>
      </c>
      <c r="D302" t="s">
        <v>1606</v>
      </c>
      <c r="E302">
        <v>55</v>
      </c>
      <c r="F302" s="12">
        <v>51.41</v>
      </c>
      <c r="G302" s="12">
        <v>352.5</v>
      </c>
      <c r="H302" s="12">
        <v>2.23</v>
      </c>
      <c r="I302" s="12">
        <v>406.14</v>
      </c>
      <c r="J302" s="12"/>
      <c r="K302" s="12"/>
      <c r="L302" s="12"/>
      <c r="M302" s="12"/>
      <c r="N302" s="12"/>
      <c r="O302" s="12"/>
      <c r="P302" s="12"/>
    </row>
    <row r="303" spans="1:16">
      <c r="A303" s="357">
        <v>42675</v>
      </c>
      <c r="B303">
        <f t="shared" si="79"/>
        <v>10</v>
      </c>
      <c r="C303">
        <f t="shared" si="78"/>
        <v>2016</v>
      </c>
      <c r="D303" t="s">
        <v>1606</v>
      </c>
      <c r="E303">
        <v>55</v>
      </c>
      <c r="F303" s="12">
        <v>56.35</v>
      </c>
      <c r="G303" s="12">
        <v>224.05</v>
      </c>
      <c r="H303" s="12">
        <v>1.6</v>
      </c>
      <c r="I303" s="12">
        <v>282</v>
      </c>
      <c r="J303" s="12"/>
      <c r="K303" s="12"/>
      <c r="L303" s="12"/>
      <c r="M303" s="12"/>
      <c r="N303" s="12"/>
      <c r="O303" s="12"/>
      <c r="P303" s="12"/>
    </row>
    <row r="304" spans="1:16">
      <c r="A304" s="357">
        <v>42705</v>
      </c>
      <c r="B304">
        <f t="shared" si="79"/>
        <v>11</v>
      </c>
      <c r="C304">
        <f t="shared" si="78"/>
        <v>2016</v>
      </c>
      <c r="D304" t="s">
        <v>1606</v>
      </c>
      <c r="E304">
        <v>55</v>
      </c>
      <c r="F304" s="12">
        <v>49.48</v>
      </c>
      <c r="G304" s="12">
        <v>183.81</v>
      </c>
      <c r="H304" s="12">
        <v>0.67</v>
      </c>
      <c r="I304" s="12">
        <v>233.95999999999998</v>
      </c>
      <c r="J304" s="12"/>
      <c r="K304" s="12"/>
      <c r="L304" s="12"/>
      <c r="M304" s="12"/>
      <c r="N304" s="12"/>
      <c r="O304" s="12"/>
      <c r="P304" s="12"/>
    </row>
    <row r="305" spans="1:16">
      <c r="A305" s="357">
        <v>42736</v>
      </c>
      <c r="B305">
        <f t="shared" si="79"/>
        <v>12</v>
      </c>
      <c r="C305">
        <f t="shared" si="78"/>
        <v>2016</v>
      </c>
      <c r="D305" t="s">
        <v>1606</v>
      </c>
      <c r="E305">
        <v>55</v>
      </c>
      <c r="F305" s="12">
        <v>223.1</v>
      </c>
      <c r="G305" s="12">
        <v>693.1</v>
      </c>
      <c r="H305" s="12">
        <v>1.8</v>
      </c>
      <c r="I305" s="12">
        <v>918</v>
      </c>
      <c r="J305" s="12"/>
      <c r="K305" s="12"/>
      <c r="L305" s="12"/>
      <c r="M305" s="12"/>
      <c r="N305" s="12"/>
      <c r="O305" s="12"/>
      <c r="P305" s="12"/>
    </row>
    <row r="306" spans="1:16">
      <c r="A306" s="357">
        <v>42767</v>
      </c>
      <c r="B306">
        <v>1</v>
      </c>
      <c r="C306">
        <f t="shared" si="78"/>
        <v>2017</v>
      </c>
      <c r="D306" t="s">
        <v>1606</v>
      </c>
      <c r="E306">
        <v>55</v>
      </c>
      <c r="F306" s="12">
        <v>53.71</v>
      </c>
      <c r="G306" s="12">
        <v>160.43</v>
      </c>
      <c r="H306" s="12">
        <v>1.9</v>
      </c>
      <c r="I306" s="12">
        <v>216.04000000000002</v>
      </c>
      <c r="J306" s="12"/>
      <c r="K306" s="12"/>
      <c r="L306" s="12"/>
      <c r="M306" s="12"/>
      <c r="N306" s="12"/>
      <c r="O306" s="12"/>
      <c r="P306" s="12"/>
    </row>
    <row r="307" spans="1:16">
      <c r="A307" s="357">
        <v>42795</v>
      </c>
      <c r="B307">
        <f t="shared" ref="B307:B317" si="80">1+B306</f>
        <v>2</v>
      </c>
      <c r="C307">
        <f t="shared" si="78"/>
        <v>2017</v>
      </c>
      <c r="D307" t="s">
        <v>1606</v>
      </c>
      <c r="E307">
        <v>55</v>
      </c>
      <c r="F307" s="12">
        <v>49.55</v>
      </c>
      <c r="G307" s="12">
        <v>161.4</v>
      </c>
      <c r="H307" s="12">
        <v>0.25</v>
      </c>
      <c r="I307" s="12">
        <v>211.2</v>
      </c>
      <c r="J307" s="12"/>
      <c r="K307" s="12"/>
      <c r="L307" s="12"/>
      <c r="M307" s="12"/>
      <c r="N307" s="12"/>
      <c r="O307" s="12"/>
      <c r="P307" s="12"/>
    </row>
    <row r="308" spans="1:16">
      <c r="A308" s="357">
        <v>42826</v>
      </c>
      <c r="B308">
        <f t="shared" si="80"/>
        <v>3</v>
      </c>
      <c r="C308">
        <f t="shared" si="78"/>
        <v>2017</v>
      </c>
      <c r="D308" t="s">
        <v>1606</v>
      </c>
      <c r="E308">
        <v>55</v>
      </c>
      <c r="F308" s="12">
        <v>60.17</v>
      </c>
      <c r="G308" s="12">
        <v>158.26</v>
      </c>
      <c r="H308" s="12">
        <v>0.61</v>
      </c>
      <c r="I308" s="12">
        <v>219.04000000000002</v>
      </c>
      <c r="J308" s="12"/>
      <c r="K308" s="12"/>
      <c r="L308" s="12"/>
      <c r="M308" s="12"/>
      <c r="N308" s="12"/>
      <c r="O308" s="12"/>
      <c r="P308" s="12"/>
    </row>
    <row r="309" spans="1:16">
      <c r="A309" s="357">
        <v>42856</v>
      </c>
      <c r="B309">
        <f t="shared" si="80"/>
        <v>4</v>
      </c>
      <c r="C309">
        <f t="shared" si="78"/>
        <v>2017</v>
      </c>
      <c r="D309" t="s">
        <v>1606</v>
      </c>
      <c r="E309">
        <v>55</v>
      </c>
      <c r="F309" s="12">
        <v>56.28</v>
      </c>
      <c r="G309" s="12">
        <v>167.06</v>
      </c>
      <c r="H309" s="12">
        <v>1.5</v>
      </c>
      <c r="I309" s="12">
        <v>224.84</v>
      </c>
      <c r="J309" s="12"/>
      <c r="K309" s="12"/>
      <c r="L309" s="12"/>
      <c r="M309" s="12"/>
      <c r="N309" s="12"/>
      <c r="O309" s="12"/>
      <c r="P309" s="12"/>
    </row>
    <row r="310" spans="1:16">
      <c r="A310" s="357">
        <v>42887</v>
      </c>
      <c r="B310">
        <f t="shared" si="80"/>
        <v>5</v>
      </c>
      <c r="C310">
        <f t="shared" si="78"/>
        <v>2017</v>
      </c>
      <c r="D310" t="s">
        <v>1606</v>
      </c>
      <c r="E310">
        <v>55</v>
      </c>
      <c r="F310" s="12">
        <v>53.64</v>
      </c>
      <c r="G310" s="12">
        <v>216.09</v>
      </c>
      <c r="H310" s="12">
        <v>1.05</v>
      </c>
      <c r="I310" s="12">
        <v>270.78000000000003</v>
      </c>
      <c r="J310" s="12"/>
      <c r="K310" s="12"/>
      <c r="L310" s="12"/>
      <c r="M310" s="12"/>
      <c r="N310" s="12"/>
      <c r="O310" s="12"/>
      <c r="P310" s="12"/>
    </row>
    <row r="311" spans="1:16">
      <c r="A311" s="357">
        <v>42917</v>
      </c>
      <c r="B311">
        <f t="shared" si="80"/>
        <v>6</v>
      </c>
      <c r="C311">
        <f t="shared" si="78"/>
        <v>2017</v>
      </c>
      <c r="D311" t="s">
        <v>1606</v>
      </c>
      <c r="E311">
        <v>55</v>
      </c>
      <c r="F311" s="12">
        <v>50.27</v>
      </c>
      <c r="G311" s="12">
        <v>230</v>
      </c>
      <c r="H311" s="12">
        <v>0.59</v>
      </c>
      <c r="I311" s="12">
        <v>280.86</v>
      </c>
      <c r="J311" s="12"/>
      <c r="K311" s="12"/>
      <c r="L311" s="12"/>
      <c r="M311" s="12"/>
      <c r="N311" s="12"/>
      <c r="O311" s="12"/>
      <c r="P311" s="12"/>
    </row>
    <row r="312" spans="1:16">
      <c r="A312" s="357">
        <v>42948</v>
      </c>
      <c r="B312">
        <f t="shared" si="80"/>
        <v>7</v>
      </c>
      <c r="C312">
        <f t="shared" si="78"/>
        <v>2017</v>
      </c>
      <c r="D312" t="s">
        <v>1606</v>
      </c>
      <c r="E312">
        <v>55</v>
      </c>
      <c r="F312" s="12">
        <v>61.71</v>
      </c>
      <c r="G312" s="12">
        <v>234.29</v>
      </c>
      <c r="H312" s="12">
        <v>0.43</v>
      </c>
      <c r="I312" s="12">
        <v>296.43</v>
      </c>
      <c r="J312" s="12"/>
      <c r="K312" s="12"/>
      <c r="L312" s="12"/>
      <c r="M312" s="12"/>
      <c r="N312" s="12"/>
      <c r="O312" s="12"/>
      <c r="P312" s="12"/>
    </row>
    <row r="313" spans="1:16">
      <c r="A313" s="357">
        <v>42979</v>
      </c>
      <c r="B313">
        <f t="shared" si="80"/>
        <v>8</v>
      </c>
      <c r="C313">
        <f t="shared" si="78"/>
        <v>2017</v>
      </c>
      <c r="D313" t="s">
        <v>1606</v>
      </c>
      <c r="E313">
        <v>55</v>
      </c>
      <c r="F313" s="12">
        <v>33.32</v>
      </c>
      <c r="G313" s="12">
        <v>115.36</v>
      </c>
      <c r="H313" s="12">
        <v>0.41</v>
      </c>
      <c r="I313" s="12">
        <v>149.09</v>
      </c>
      <c r="J313" s="12"/>
      <c r="K313" s="12"/>
      <c r="L313" s="12"/>
      <c r="M313" s="12"/>
      <c r="N313" s="12"/>
      <c r="O313" s="12"/>
      <c r="P313" s="12"/>
    </row>
    <row r="314" spans="1:16">
      <c r="A314" s="357">
        <v>43009</v>
      </c>
      <c r="B314">
        <f t="shared" si="80"/>
        <v>9</v>
      </c>
      <c r="C314">
        <f t="shared" si="78"/>
        <v>2017</v>
      </c>
      <c r="D314" t="s">
        <v>1606</v>
      </c>
      <c r="E314">
        <v>55</v>
      </c>
      <c r="F314" s="12">
        <v>210</v>
      </c>
      <c r="G314" s="12">
        <v>782.1</v>
      </c>
      <c r="H314" s="12">
        <v>0.43</v>
      </c>
      <c r="I314" s="12">
        <v>992.53</v>
      </c>
      <c r="J314" s="12"/>
      <c r="K314" s="12"/>
      <c r="L314" s="12"/>
      <c r="M314" s="12"/>
      <c r="N314" s="12"/>
      <c r="O314" s="12"/>
      <c r="P314" s="12"/>
    </row>
    <row r="315" spans="1:16">
      <c r="A315" s="357">
        <v>43040</v>
      </c>
      <c r="B315">
        <f t="shared" si="80"/>
        <v>10</v>
      </c>
      <c r="C315">
        <f t="shared" si="78"/>
        <v>2017</v>
      </c>
      <c r="D315" t="s">
        <v>1606</v>
      </c>
      <c r="E315">
        <v>55</v>
      </c>
      <c r="F315" s="12">
        <v>135.19</v>
      </c>
      <c r="G315" s="12">
        <v>296.24</v>
      </c>
      <c r="H315" s="12">
        <v>1.76</v>
      </c>
      <c r="I315" s="12">
        <v>433.19</v>
      </c>
      <c r="J315" s="12"/>
      <c r="K315" s="12"/>
      <c r="L315" s="12"/>
      <c r="M315" s="12"/>
      <c r="N315" s="12"/>
      <c r="O315" s="12"/>
      <c r="P315" s="12"/>
    </row>
    <row r="316" spans="1:16">
      <c r="A316" s="357">
        <v>43070</v>
      </c>
      <c r="B316">
        <f t="shared" si="80"/>
        <v>11</v>
      </c>
      <c r="C316">
        <f t="shared" si="78"/>
        <v>2017</v>
      </c>
      <c r="D316" t="s">
        <v>1606</v>
      </c>
      <c r="E316">
        <v>55</v>
      </c>
      <c r="F316" s="12">
        <v>81.290000000000006</v>
      </c>
      <c r="G316" s="12">
        <v>265.70999999999998</v>
      </c>
      <c r="H316" s="12">
        <v>2.76</v>
      </c>
      <c r="I316" s="12">
        <v>349.76</v>
      </c>
      <c r="J316" s="12"/>
      <c r="K316" s="12"/>
      <c r="L316" s="12"/>
      <c r="M316" s="12"/>
      <c r="N316" s="12"/>
      <c r="O316" s="12"/>
      <c r="P316" s="12"/>
    </row>
    <row r="317" spans="1:16">
      <c r="A317" s="357">
        <v>43101</v>
      </c>
      <c r="B317">
        <f t="shared" si="80"/>
        <v>12</v>
      </c>
      <c r="C317">
        <f t="shared" si="78"/>
        <v>2017</v>
      </c>
      <c r="D317" t="s">
        <v>1606</v>
      </c>
      <c r="E317">
        <v>55</v>
      </c>
      <c r="F317" s="12">
        <v>194.95</v>
      </c>
      <c r="G317" s="12">
        <v>873.55</v>
      </c>
      <c r="H317" s="12">
        <v>2.4</v>
      </c>
      <c r="I317" s="12">
        <v>1070.8999999999999</v>
      </c>
      <c r="J317" s="12"/>
      <c r="K317" s="12"/>
      <c r="L317" s="12"/>
      <c r="M317" s="12"/>
      <c r="N317" s="12"/>
      <c r="O317" s="12"/>
      <c r="P317" s="12"/>
    </row>
    <row r="318" spans="1:16">
      <c r="A318" s="357">
        <v>43132</v>
      </c>
      <c r="B318">
        <v>1</v>
      </c>
      <c r="C318">
        <f t="shared" si="78"/>
        <v>2018</v>
      </c>
      <c r="D318" t="s">
        <v>1606</v>
      </c>
      <c r="E318">
        <v>55</v>
      </c>
      <c r="F318" s="12">
        <v>57.41</v>
      </c>
      <c r="G318" s="12">
        <v>141.86000000000001</v>
      </c>
      <c r="H318" s="12">
        <v>1.59</v>
      </c>
      <c r="I318" s="12">
        <v>200.86</v>
      </c>
      <c r="J318" s="12"/>
      <c r="K318" s="12"/>
      <c r="L318" s="12"/>
      <c r="M318" s="12"/>
      <c r="N318" s="12"/>
      <c r="O318" s="12"/>
      <c r="P318" s="12"/>
    </row>
    <row r="319" spans="1:16">
      <c r="A319" s="357">
        <v>43160</v>
      </c>
      <c r="B319">
        <f t="shared" ref="B319:B329" si="81">1+B318</f>
        <v>2</v>
      </c>
      <c r="C319">
        <f t="shared" si="78"/>
        <v>2018</v>
      </c>
      <c r="D319" t="s">
        <v>1606</v>
      </c>
      <c r="E319">
        <v>55</v>
      </c>
      <c r="F319" s="12">
        <v>65.8</v>
      </c>
      <c r="G319" s="12">
        <v>156.05000000000001</v>
      </c>
      <c r="H319" s="12">
        <v>0.2</v>
      </c>
      <c r="I319" s="12">
        <v>222.05</v>
      </c>
      <c r="J319" s="12"/>
      <c r="K319" s="12"/>
      <c r="L319" s="12"/>
      <c r="M319" s="12"/>
      <c r="N319" s="12"/>
      <c r="O319" s="12"/>
      <c r="P319" s="12"/>
    </row>
    <row r="320" spans="1:16">
      <c r="A320" s="357">
        <v>43191</v>
      </c>
      <c r="B320">
        <f t="shared" si="81"/>
        <v>3</v>
      </c>
      <c r="C320">
        <f t="shared" si="78"/>
        <v>2018</v>
      </c>
      <c r="D320" t="s">
        <v>1606</v>
      </c>
      <c r="E320">
        <v>55</v>
      </c>
      <c r="F320" s="12">
        <v>59.95</v>
      </c>
      <c r="G320" s="12">
        <v>188.55</v>
      </c>
      <c r="H320" s="12">
        <v>0.35</v>
      </c>
      <c r="I320" s="12">
        <v>248.85000000000002</v>
      </c>
      <c r="J320" s="12"/>
      <c r="K320" s="12"/>
      <c r="L320" s="12"/>
      <c r="M320" s="12"/>
      <c r="N320" s="12"/>
      <c r="O320" s="12"/>
      <c r="P320" s="12"/>
    </row>
    <row r="321" spans="1:16">
      <c r="A321" s="357">
        <v>43221</v>
      </c>
      <c r="B321">
        <f t="shared" si="81"/>
        <v>4</v>
      </c>
      <c r="C321">
        <f t="shared" si="78"/>
        <v>2018</v>
      </c>
      <c r="D321" t="s">
        <v>1606</v>
      </c>
      <c r="E321">
        <v>55</v>
      </c>
      <c r="F321" s="12">
        <v>79.430000000000007</v>
      </c>
      <c r="G321" s="12">
        <v>220.71</v>
      </c>
      <c r="H321" s="12">
        <v>0.14000000000000001</v>
      </c>
      <c r="I321" s="12">
        <v>300.27999999999997</v>
      </c>
      <c r="J321" s="12"/>
      <c r="K321" s="12"/>
      <c r="L321" s="12"/>
      <c r="M321" s="12"/>
      <c r="N321" s="12"/>
      <c r="O321" s="12"/>
      <c r="P321" s="12"/>
    </row>
    <row r="322" spans="1:16">
      <c r="A322" s="357">
        <v>43252</v>
      </c>
      <c r="B322">
        <f t="shared" si="81"/>
        <v>5</v>
      </c>
      <c r="C322">
        <f t="shared" si="78"/>
        <v>2018</v>
      </c>
      <c r="D322" t="s">
        <v>1606</v>
      </c>
      <c r="E322">
        <v>55</v>
      </c>
      <c r="F322" s="12">
        <v>57.5</v>
      </c>
      <c r="G322" s="12">
        <v>192.59</v>
      </c>
      <c r="H322" s="12">
        <v>0.73</v>
      </c>
      <c r="I322" s="12">
        <v>250.82</v>
      </c>
      <c r="J322" s="12"/>
      <c r="K322" s="12"/>
      <c r="L322" s="12"/>
      <c r="M322" s="12"/>
      <c r="N322" s="12"/>
      <c r="O322" s="12"/>
      <c r="P322" s="12"/>
    </row>
    <row r="323" spans="1:16">
      <c r="A323" s="357">
        <v>43282</v>
      </c>
      <c r="B323">
        <f t="shared" si="81"/>
        <v>6</v>
      </c>
      <c r="C323">
        <f t="shared" si="78"/>
        <v>2018</v>
      </c>
      <c r="D323" t="s">
        <v>1606</v>
      </c>
      <c r="E323">
        <v>55</v>
      </c>
      <c r="F323" s="12">
        <v>92.48</v>
      </c>
      <c r="G323" s="12">
        <v>236.57</v>
      </c>
      <c r="H323" s="12">
        <v>0.56999999999999995</v>
      </c>
      <c r="I323" s="12">
        <v>329.62</v>
      </c>
      <c r="J323" s="12"/>
      <c r="K323" s="12"/>
      <c r="L323" s="12"/>
      <c r="M323" s="12"/>
      <c r="N323" s="12"/>
      <c r="O323" s="12"/>
      <c r="P323" s="12"/>
    </row>
    <row r="324" spans="1:16">
      <c r="A324" s="357">
        <v>43313</v>
      </c>
      <c r="B324">
        <f t="shared" si="81"/>
        <v>7</v>
      </c>
      <c r="C324">
        <f t="shared" si="78"/>
        <v>2018</v>
      </c>
      <c r="D324" t="s">
        <v>1606</v>
      </c>
      <c r="E324">
        <v>55</v>
      </c>
      <c r="F324" s="12">
        <v>72.5</v>
      </c>
      <c r="G324" s="12">
        <v>232.86</v>
      </c>
      <c r="H324" s="12">
        <v>1.27</v>
      </c>
      <c r="I324" s="12">
        <v>306.63</v>
      </c>
      <c r="J324" s="12"/>
      <c r="K324" s="12"/>
      <c r="L324" s="12"/>
      <c r="M324" s="12"/>
      <c r="N324" s="12"/>
      <c r="O324" s="12"/>
      <c r="P324" s="12"/>
    </row>
    <row r="325" spans="1:16">
      <c r="A325" s="357">
        <v>43344</v>
      </c>
      <c r="B325">
        <f t="shared" si="81"/>
        <v>8</v>
      </c>
      <c r="C325">
        <f t="shared" si="78"/>
        <v>2018</v>
      </c>
      <c r="D325" t="s">
        <v>1606</v>
      </c>
      <c r="E325">
        <v>55</v>
      </c>
      <c r="F325" s="12">
        <v>51.59</v>
      </c>
      <c r="G325" s="12">
        <v>237.18</v>
      </c>
      <c r="H325" s="12">
        <v>0.55000000000000004</v>
      </c>
      <c r="I325" s="12">
        <v>289.32000000000005</v>
      </c>
      <c r="J325" s="12"/>
      <c r="K325" s="12"/>
      <c r="L325" s="12"/>
      <c r="M325" s="12"/>
      <c r="N325" s="12"/>
      <c r="O325" s="12"/>
      <c r="P325" s="12"/>
    </row>
    <row r="326" spans="1:16">
      <c r="A326" s="357">
        <v>43374</v>
      </c>
      <c r="B326">
        <f t="shared" si="81"/>
        <v>9</v>
      </c>
      <c r="C326">
        <f t="shared" si="78"/>
        <v>2018</v>
      </c>
      <c r="D326" t="s">
        <v>1606</v>
      </c>
      <c r="E326">
        <v>55</v>
      </c>
      <c r="F326" s="12">
        <v>106.75</v>
      </c>
      <c r="G326" s="12">
        <v>496.25</v>
      </c>
      <c r="H326" s="12">
        <v>5.2</v>
      </c>
      <c r="I326" s="12">
        <v>608.20000000000005</v>
      </c>
      <c r="J326" s="12"/>
      <c r="K326" s="12"/>
      <c r="L326" s="12"/>
      <c r="M326" s="12"/>
      <c r="N326" s="12"/>
      <c r="O326" s="12"/>
      <c r="P326" s="12"/>
    </row>
    <row r="327" spans="1:16">
      <c r="A327" s="357">
        <v>43405</v>
      </c>
      <c r="B327">
        <f t="shared" si="81"/>
        <v>10</v>
      </c>
      <c r="C327">
        <f t="shared" si="78"/>
        <v>2018</v>
      </c>
      <c r="D327" t="s">
        <v>1606</v>
      </c>
      <c r="E327">
        <v>55</v>
      </c>
      <c r="F327" s="12">
        <v>65.59</v>
      </c>
      <c r="G327" s="12">
        <v>261.32</v>
      </c>
      <c r="H327" s="12">
        <v>0.95</v>
      </c>
      <c r="I327" s="12">
        <v>327.86</v>
      </c>
      <c r="J327" s="12"/>
      <c r="K327" s="12"/>
      <c r="L327" s="12"/>
      <c r="M327" s="12"/>
      <c r="N327" s="12"/>
      <c r="O327" s="12"/>
      <c r="P327" s="12"/>
    </row>
    <row r="328" spans="1:16">
      <c r="A328" s="357">
        <v>43435</v>
      </c>
      <c r="B328">
        <f t="shared" si="81"/>
        <v>11</v>
      </c>
      <c r="C328">
        <f t="shared" si="78"/>
        <v>2018</v>
      </c>
      <c r="D328" t="s">
        <v>1606</v>
      </c>
      <c r="E328">
        <v>55</v>
      </c>
      <c r="F328" s="12">
        <v>98.86</v>
      </c>
      <c r="G328" s="12">
        <v>284.89999999999998</v>
      </c>
      <c r="H328" s="12">
        <v>0.56999999999999995</v>
      </c>
      <c r="I328" s="12">
        <v>384.33</v>
      </c>
      <c r="J328" s="12"/>
      <c r="K328" s="12"/>
      <c r="L328" s="12"/>
      <c r="M328" s="12"/>
      <c r="N328" s="12"/>
      <c r="O328" s="12"/>
      <c r="P328" s="12"/>
    </row>
    <row r="329" spans="1:16">
      <c r="A329" s="357">
        <v>43466</v>
      </c>
      <c r="B329">
        <f t="shared" si="81"/>
        <v>12</v>
      </c>
      <c r="C329">
        <f t="shared" si="78"/>
        <v>2018</v>
      </c>
      <c r="D329" t="s">
        <v>1606</v>
      </c>
      <c r="E329">
        <v>55</v>
      </c>
      <c r="F329" s="12">
        <v>213.94</v>
      </c>
      <c r="G329" s="12">
        <v>1429.82</v>
      </c>
      <c r="H329" s="12">
        <v>8.7100000000000009</v>
      </c>
      <c r="I329" s="12">
        <v>1652.47</v>
      </c>
      <c r="J329" s="12"/>
      <c r="K329" s="12"/>
      <c r="L329" s="12"/>
      <c r="M329" s="12"/>
      <c r="N329" s="12"/>
      <c r="O329" s="12"/>
      <c r="P329" s="12"/>
    </row>
    <row r="330" spans="1:16">
      <c r="A330" s="357">
        <v>43497</v>
      </c>
      <c r="B330">
        <v>1</v>
      </c>
      <c r="C330">
        <f t="shared" si="78"/>
        <v>2019</v>
      </c>
      <c r="D330" t="s">
        <v>1606</v>
      </c>
      <c r="E330">
        <v>55</v>
      </c>
      <c r="F330" s="12">
        <v>65.55</v>
      </c>
      <c r="G330" s="12">
        <v>210.95</v>
      </c>
      <c r="H330" s="12">
        <v>0.14000000000000001</v>
      </c>
      <c r="I330" s="12">
        <v>276.64</v>
      </c>
      <c r="J330" s="12"/>
      <c r="K330" s="12"/>
      <c r="L330" s="12"/>
      <c r="M330" s="12"/>
      <c r="N330" s="12"/>
      <c r="O330" s="12"/>
      <c r="P330" s="12"/>
    </row>
    <row r="331" spans="1:16">
      <c r="A331" s="357">
        <v>43525</v>
      </c>
      <c r="B331">
        <f t="shared" ref="B331:B341" si="82">1+B330</f>
        <v>2</v>
      </c>
      <c r="C331">
        <f t="shared" si="78"/>
        <v>2019</v>
      </c>
      <c r="D331" t="s">
        <v>1606</v>
      </c>
      <c r="E331">
        <v>55</v>
      </c>
      <c r="F331" s="12">
        <v>54.95</v>
      </c>
      <c r="G331" s="12">
        <v>167.6</v>
      </c>
      <c r="H331" s="12">
        <v>0.6</v>
      </c>
      <c r="I331" s="12">
        <v>223.14999999999998</v>
      </c>
      <c r="J331" s="12"/>
      <c r="K331" s="12"/>
      <c r="L331" s="12"/>
      <c r="M331" s="12"/>
      <c r="N331" s="12"/>
      <c r="O331" s="12"/>
      <c r="P331" s="12"/>
    </row>
    <row r="332" spans="1:16">
      <c r="A332" s="357">
        <v>43556</v>
      </c>
      <c r="B332">
        <f t="shared" si="82"/>
        <v>3</v>
      </c>
      <c r="C332">
        <f t="shared" si="78"/>
        <v>2019</v>
      </c>
      <c r="D332" t="s">
        <v>1606</v>
      </c>
      <c r="E332">
        <v>55</v>
      </c>
      <c r="F332" s="12">
        <v>75.62</v>
      </c>
      <c r="G332" s="12">
        <v>239.1</v>
      </c>
      <c r="H332" s="12">
        <v>1.67</v>
      </c>
      <c r="I332" s="12">
        <v>316.39</v>
      </c>
      <c r="J332" s="12"/>
      <c r="K332" s="12"/>
      <c r="L332" s="12"/>
      <c r="M332" s="12"/>
      <c r="N332" s="12"/>
      <c r="O332" s="12"/>
      <c r="P332" s="12"/>
    </row>
    <row r="333" spans="1:16">
      <c r="A333" s="357">
        <v>43586</v>
      </c>
      <c r="B333">
        <f t="shared" si="82"/>
        <v>4</v>
      </c>
      <c r="C333">
        <f t="shared" si="78"/>
        <v>2019</v>
      </c>
      <c r="D333" t="s">
        <v>1606</v>
      </c>
      <c r="E333">
        <v>55</v>
      </c>
      <c r="F333" s="12">
        <v>71.2</v>
      </c>
      <c r="G333" s="12">
        <v>180.75</v>
      </c>
      <c r="H333" s="12">
        <v>0.3</v>
      </c>
      <c r="I333" s="12">
        <v>252.25</v>
      </c>
      <c r="J333" s="12"/>
      <c r="K333" s="12"/>
      <c r="L333" s="12"/>
      <c r="M333" s="12"/>
      <c r="N333" s="12"/>
      <c r="O333" s="12"/>
      <c r="P333" s="12"/>
    </row>
    <row r="334" spans="1:16">
      <c r="A334" s="357">
        <v>43617</v>
      </c>
      <c r="B334">
        <f t="shared" si="82"/>
        <v>5</v>
      </c>
      <c r="C334">
        <f t="shared" si="78"/>
        <v>2019</v>
      </c>
      <c r="D334" t="s">
        <v>1606</v>
      </c>
      <c r="E334">
        <v>55</v>
      </c>
      <c r="F334" s="12">
        <v>61.64</v>
      </c>
      <c r="G334" s="12">
        <v>193.5</v>
      </c>
      <c r="H334" s="12">
        <v>0.27</v>
      </c>
      <c r="I334" s="12">
        <v>255.41000000000003</v>
      </c>
      <c r="J334" s="12"/>
      <c r="K334" s="12"/>
      <c r="L334" s="12"/>
      <c r="M334" s="12"/>
      <c r="N334" s="12"/>
      <c r="O334" s="12"/>
      <c r="P334" s="12"/>
    </row>
    <row r="335" spans="1:16">
      <c r="A335" s="357">
        <v>43647</v>
      </c>
      <c r="B335">
        <f t="shared" si="82"/>
        <v>6</v>
      </c>
      <c r="C335">
        <f t="shared" si="78"/>
        <v>2019</v>
      </c>
      <c r="D335" t="s">
        <v>1606</v>
      </c>
      <c r="E335">
        <v>55</v>
      </c>
      <c r="F335" s="12">
        <v>101.5</v>
      </c>
      <c r="G335" s="12">
        <v>397.9</v>
      </c>
      <c r="H335" s="12">
        <v>1.4</v>
      </c>
      <c r="I335" s="12">
        <v>500.79999999999995</v>
      </c>
      <c r="J335" s="12"/>
      <c r="K335" s="12"/>
      <c r="L335" s="12"/>
      <c r="M335" s="12"/>
      <c r="N335" s="12"/>
      <c r="O335" s="12"/>
      <c r="P335" s="12"/>
    </row>
    <row r="336" spans="1:16">
      <c r="A336" s="357">
        <v>43678</v>
      </c>
      <c r="B336">
        <f t="shared" si="82"/>
        <v>7</v>
      </c>
      <c r="C336">
        <f t="shared" si="78"/>
        <v>2019</v>
      </c>
      <c r="D336" t="s">
        <v>1606</v>
      </c>
      <c r="E336">
        <v>55</v>
      </c>
      <c r="F336" s="12">
        <v>77.87</v>
      </c>
      <c r="G336" s="12">
        <v>241.26</v>
      </c>
      <c r="H336" s="12">
        <v>1.43</v>
      </c>
      <c r="I336" s="12">
        <v>320.56</v>
      </c>
      <c r="J336" s="12"/>
      <c r="K336" s="12"/>
      <c r="L336" s="12"/>
      <c r="M336" s="12"/>
      <c r="N336" s="12"/>
      <c r="O336" s="12"/>
      <c r="P336" s="12"/>
    </row>
    <row r="337" spans="1:16">
      <c r="A337" s="357">
        <v>43709</v>
      </c>
      <c r="B337">
        <f t="shared" si="82"/>
        <v>8</v>
      </c>
      <c r="C337">
        <f t="shared" si="78"/>
        <v>2019</v>
      </c>
      <c r="D337" t="s">
        <v>1606</v>
      </c>
      <c r="E337">
        <v>55</v>
      </c>
      <c r="F337" s="12">
        <v>63.32</v>
      </c>
      <c r="G337" s="12">
        <v>240.23</v>
      </c>
      <c r="H337" s="12">
        <v>0.27</v>
      </c>
      <c r="I337" s="12">
        <v>303.82</v>
      </c>
      <c r="J337" s="12"/>
      <c r="K337" s="12"/>
      <c r="L337" s="12"/>
      <c r="M337" s="12"/>
      <c r="N337" s="12"/>
      <c r="O337" s="12"/>
      <c r="P337" s="12"/>
    </row>
    <row r="338" spans="1:16">
      <c r="A338" s="357">
        <v>43739</v>
      </c>
      <c r="B338">
        <f t="shared" si="82"/>
        <v>9</v>
      </c>
      <c r="C338">
        <f t="shared" si="78"/>
        <v>2019</v>
      </c>
      <c r="D338" t="s">
        <v>1606</v>
      </c>
      <c r="E338">
        <v>55</v>
      </c>
      <c r="F338" s="12">
        <v>364.95</v>
      </c>
      <c r="G338" s="12">
        <v>1153.48</v>
      </c>
      <c r="H338" s="12">
        <v>3.76</v>
      </c>
      <c r="I338" s="12">
        <v>1522.19</v>
      </c>
      <c r="J338" s="12"/>
      <c r="K338" s="12"/>
      <c r="L338" s="12"/>
      <c r="M338" s="12"/>
      <c r="N338" s="12"/>
      <c r="O338" s="12"/>
      <c r="P338" s="12"/>
    </row>
    <row r="339" spans="1:16">
      <c r="A339" s="357">
        <v>43770</v>
      </c>
      <c r="B339">
        <f t="shared" si="82"/>
        <v>10</v>
      </c>
      <c r="C339">
        <f t="shared" si="78"/>
        <v>2019</v>
      </c>
      <c r="D339" t="s">
        <v>1606</v>
      </c>
      <c r="E339">
        <v>55</v>
      </c>
      <c r="F339" s="12">
        <v>55.5</v>
      </c>
      <c r="G339" s="12">
        <v>210.5</v>
      </c>
      <c r="H339" s="12">
        <v>0.88</v>
      </c>
      <c r="I339" s="12">
        <v>266.88</v>
      </c>
      <c r="J339" s="12"/>
      <c r="K339" s="12"/>
      <c r="L339" s="12"/>
      <c r="M339" s="12"/>
      <c r="N339" s="12"/>
      <c r="O339" s="12"/>
      <c r="P339" s="12"/>
    </row>
    <row r="340" spans="1:16">
      <c r="A340" s="357">
        <v>43800</v>
      </c>
      <c r="B340">
        <f t="shared" si="82"/>
        <v>11</v>
      </c>
      <c r="C340">
        <f t="shared" si="78"/>
        <v>2019</v>
      </c>
      <c r="D340" t="s">
        <v>1606</v>
      </c>
      <c r="E340">
        <v>55</v>
      </c>
      <c r="F340" s="12">
        <v>52.95</v>
      </c>
      <c r="G340" s="12">
        <v>174.95</v>
      </c>
      <c r="H340" s="12">
        <v>0.55000000000000004</v>
      </c>
      <c r="I340" s="12">
        <v>228.45</v>
      </c>
      <c r="J340" s="12"/>
      <c r="K340" s="12"/>
      <c r="L340" s="12"/>
      <c r="M340" s="12"/>
      <c r="N340" s="12"/>
      <c r="O340" s="12"/>
      <c r="P340" s="12"/>
    </row>
    <row r="341" spans="1:16">
      <c r="A341" s="357">
        <v>43831</v>
      </c>
      <c r="B341">
        <f t="shared" si="82"/>
        <v>12</v>
      </c>
      <c r="C341">
        <f t="shared" si="78"/>
        <v>2019</v>
      </c>
      <c r="D341" t="s">
        <v>1606</v>
      </c>
      <c r="E341">
        <v>55</v>
      </c>
      <c r="F341" s="12">
        <v>248.17</v>
      </c>
      <c r="G341" s="12">
        <v>859.11</v>
      </c>
      <c r="H341" s="12">
        <v>2.5</v>
      </c>
      <c r="I341" s="12">
        <v>1109.78</v>
      </c>
      <c r="J341" s="12"/>
      <c r="K341" s="12"/>
      <c r="L341" s="12"/>
      <c r="M341" s="12"/>
      <c r="N341" s="12"/>
      <c r="O341" s="12"/>
      <c r="P341" s="12"/>
    </row>
    <row r="342" spans="1:16">
      <c r="A342" s="357">
        <v>43862</v>
      </c>
      <c r="B342">
        <v>1</v>
      </c>
      <c r="C342">
        <f t="shared" si="78"/>
        <v>2020</v>
      </c>
      <c r="D342" t="s">
        <v>1606</v>
      </c>
      <c r="E342">
        <v>55</v>
      </c>
      <c r="F342" s="12">
        <v>101.38</v>
      </c>
      <c r="G342" s="12">
        <v>257.81</v>
      </c>
      <c r="H342" s="12">
        <v>1.48</v>
      </c>
      <c r="I342" s="12">
        <v>360.67</v>
      </c>
      <c r="J342" s="12"/>
      <c r="K342" s="12"/>
      <c r="L342" s="12"/>
      <c r="M342" s="12"/>
      <c r="N342" s="12"/>
      <c r="O342" s="12"/>
      <c r="P342" s="12"/>
    </row>
    <row r="343" spans="1:16">
      <c r="A343" s="357">
        <v>43891</v>
      </c>
      <c r="B343">
        <f t="shared" ref="B343:B353" si="83">1+B342</f>
        <v>2</v>
      </c>
      <c r="C343">
        <f t="shared" si="78"/>
        <v>2020</v>
      </c>
      <c r="D343" t="s">
        <v>1606</v>
      </c>
      <c r="E343">
        <v>55</v>
      </c>
      <c r="F343" s="12">
        <v>78.099999999999994</v>
      </c>
      <c r="G343" s="12">
        <v>230.7</v>
      </c>
      <c r="H343" s="12">
        <v>0.95</v>
      </c>
      <c r="I343" s="12">
        <v>309.75</v>
      </c>
      <c r="J343" s="12"/>
      <c r="K343" s="12"/>
      <c r="L343" s="12"/>
      <c r="M343" s="12"/>
      <c r="N343" s="12"/>
      <c r="O343" s="12"/>
      <c r="P343" s="12"/>
    </row>
    <row r="344" spans="1:16">
      <c r="A344" s="357">
        <v>43922</v>
      </c>
      <c r="B344">
        <f t="shared" si="83"/>
        <v>3</v>
      </c>
      <c r="C344">
        <f t="shared" si="78"/>
        <v>2020</v>
      </c>
      <c r="D344" t="s">
        <v>1606</v>
      </c>
      <c r="E344">
        <v>55</v>
      </c>
      <c r="F344" s="12">
        <v>27.23</v>
      </c>
      <c r="G344" s="12">
        <v>122.77</v>
      </c>
      <c r="H344" s="12">
        <v>0.05</v>
      </c>
      <c r="I344" s="12">
        <v>150.04999999999998</v>
      </c>
      <c r="J344" s="12"/>
      <c r="K344" s="12"/>
      <c r="L344" s="12"/>
      <c r="M344" s="12"/>
      <c r="N344" s="12"/>
      <c r="O344" s="12"/>
      <c r="P344" s="12"/>
    </row>
    <row r="345" spans="1:16">
      <c r="A345" s="357">
        <v>43952</v>
      </c>
      <c r="B345">
        <f t="shared" si="83"/>
        <v>4</v>
      </c>
      <c r="C345">
        <f t="shared" si="78"/>
        <v>2020</v>
      </c>
      <c r="D345" t="s">
        <v>1606</v>
      </c>
      <c r="E345">
        <v>55</v>
      </c>
      <c r="F345" s="12">
        <v>29.9</v>
      </c>
      <c r="G345" s="12">
        <v>94.6</v>
      </c>
      <c r="H345" s="12">
        <v>0.45</v>
      </c>
      <c r="I345" s="12">
        <v>124.94999999999999</v>
      </c>
      <c r="J345" s="12"/>
      <c r="K345" s="12"/>
      <c r="L345" s="12"/>
      <c r="M345" s="12"/>
      <c r="N345" s="12"/>
      <c r="O345" s="12"/>
      <c r="P345" s="12"/>
    </row>
    <row r="346" spans="1:16">
      <c r="A346" s="357">
        <v>43983</v>
      </c>
      <c r="B346">
        <f t="shared" si="83"/>
        <v>5</v>
      </c>
      <c r="C346">
        <f t="shared" si="78"/>
        <v>2020</v>
      </c>
      <c r="D346" t="s">
        <v>1606</v>
      </c>
      <c r="E346">
        <v>55</v>
      </c>
      <c r="F346" s="12">
        <v>31.1</v>
      </c>
      <c r="G346" s="12">
        <v>95.15</v>
      </c>
      <c r="H346" s="12">
        <v>0.45</v>
      </c>
      <c r="I346" s="12">
        <v>126.70000000000002</v>
      </c>
      <c r="J346" s="12"/>
      <c r="K346" s="12"/>
      <c r="L346" s="12"/>
      <c r="M346" s="12"/>
      <c r="N346" s="12"/>
      <c r="O346" s="12"/>
      <c r="P346" s="12"/>
    </row>
    <row r="347" spans="1:16">
      <c r="A347" s="357">
        <v>44013</v>
      </c>
      <c r="B347">
        <f t="shared" si="83"/>
        <v>6</v>
      </c>
      <c r="C347">
        <f t="shared" si="78"/>
        <v>2020</v>
      </c>
      <c r="D347" t="s">
        <v>1606</v>
      </c>
      <c r="E347">
        <v>55</v>
      </c>
      <c r="F347" s="12">
        <v>62.09</v>
      </c>
      <c r="G347" s="12">
        <v>308.14</v>
      </c>
      <c r="H347" s="12">
        <v>1.23</v>
      </c>
      <c r="I347" s="12">
        <v>371.46000000000004</v>
      </c>
      <c r="J347" s="12"/>
      <c r="K347" s="12"/>
      <c r="L347" s="12"/>
      <c r="M347" s="12"/>
      <c r="N347" s="12"/>
      <c r="O347" s="12"/>
      <c r="P347" s="12"/>
    </row>
    <row r="348" spans="1:16">
      <c r="A348" s="357">
        <v>44044</v>
      </c>
      <c r="B348">
        <f t="shared" si="83"/>
        <v>7</v>
      </c>
      <c r="C348">
        <f t="shared" si="78"/>
        <v>2020</v>
      </c>
      <c r="D348" t="s">
        <v>1606</v>
      </c>
      <c r="E348">
        <v>55</v>
      </c>
      <c r="F348" s="12">
        <v>60.04</v>
      </c>
      <c r="G348" s="12">
        <v>299.7</v>
      </c>
      <c r="H348" s="12">
        <v>1.17</v>
      </c>
      <c r="I348" s="12">
        <v>360.91</v>
      </c>
      <c r="J348" s="12"/>
      <c r="K348" s="12"/>
      <c r="L348" s="12"/>
      <c r="M348" s="12"/>
      <c r="N348" s="12"/>
      <c r="O348" s="12"/>
      <c r="P348" s="12"/>
    </row>
    <row r="349" spans="1:16">
      <c r="A349" s="357">
        <v>44075</v>
      </c>
      <c r="B349">
        <f t="shared" si="83"/>
        <v>8</v>
      </c>
      <c r="C349">
        <f t="shared" si="78"/>
        <v>2020</v>
      </c>
      <c r="D349" t="s">
        <v>1606</v>
      </c>
      <c r="E349">
        <v>55</v>
      </c>
      <c r="F349" s="12">
        <v>41.86</v>
      </c>
      <c r="G349" s="12">
        <v>117.86</v>
      </c>
      <c r="H349" s="12">
        <v>0</v>
      </c>
      <c r="I349" s="12">
        <v>159.72</v>
      </c>
      <c r="J349" s="12"/>
      <c r="K349" s="12"/>
      <c r="L349" s="12"/>
      <c r="M349" s="12"/>
      <c r="N349" s="12"/>
      <c r="O349" s="12"/>
      <c r="P349" s="12"/>
    </row>
    <row r="350" spans="1:16">
      <c r="A350" s="357">
        <v>44105</v>
      </c>
      <c r="B350">
        <f t="shared" si="83"/>
        <v>9</v>
      </c>
      <c r="C350">
        <f t="shared" si="78"/>
        <v>2020</v>
      </c>
      <c r="D350" t="s">
        <v>1606</v>
      </c>
      <c r="E350">
        <v>55</v>
      </c>
      <c r="F350" s="12">
        <v>102.64</v>
      </c>
      <c r="G350" s="12">
        <v>320.05</v>
      </c>
      <c r="H350" s="12">
        <v>0.73</v>
      </c>
      <c r="I350" s="12">
        <v>423.42</v>
      </c>
      <c r="J350" s="12"/>
      <c r="K350" s="12"/>
      <c r="L350" s="12"/>
      <c r="M350" s="12"/>
      <c r="N350" s="12"/>
      <c r="O350" s="12"/>
      <c r="P350" s="12"/>
    </row>
    <row r="351" spans="1:16">
      <c r="A351" s="357">
        <v>44136</v>
      </c>
      <c r="B351">
        <f t="shared" si="83"/>
        <v>10</v>
      </c>
      <c r="C351">
        <f t="shared" si="78"/>
        <v>2020</v>
      </c>
      <c r="D351" t="s">
        <v>1606</v>
      </c>
      <c r="E351">
        <v>55</v>
      </c>
      <c r="F351" s="12">
        <v>9.52</v>
      </c>
      <c r="G351" s="12">
        <v>62.67</v>
      </c>
      <c r="H351" s="12">
        <v>0</v>
      </c>
      <c r="I351" s="12">
        <v>72.19</v>
      </c>
      <c r="J351" s="12"/>
      <c r="K351" s="12"/>
      <c r="L351" s="12"/>
      <c r="M351" s="12"/>
      <c r="N351" s="12"/>
      <c r="O351" s="12"/>
      <c r="P351" s="12"/>
    </row>
    <row r="352" spans="1:16">
      <c r="A352" s="357">
        <v>44166</v>
      </c>
      <c r="B352">
        <f t="shared" si="83"/>
        <v>11</v>
      </c>
      <c r="C352">
        <f t="shared" si="78"/>
        <v>2020</v>
      </c>
      <c r="D352" t="s">
        <v>1606</v>
      </c>
      <c r="E352">
        <v>55</v>
      </c>
      <c r="F352" s="12">
        <v>49.95</v>
      </c>
      <c r="G352" s="12">
        <v>291.64999999999998</v>
      </c>
      <c r="H352" s="12">
        <v>0.3</v>
      </c>
      <c r="I352" s="12">
        <v>341.9</v>
      </c>
      <c r="J352" s="12"/>
      <c r="K352" s="12"/>
      <c r="L352" s="12"/>
      <c r="M352" s="12"/>
      <c r="N352" s="12"/>
      <c r="O352" s="12"/>
      <c r="P352" s="12"/>
    </row>
    <row r="353" spans="1:16">
      <c r="A353" s="357">
        <v>44197</v>
      </c>
      <c r="B353">
        <f t="shared" si="83"/>
        <v>12</v>
      </c>
      <c r="C353">
        <f t="shared" si="78"/>
        <v>2020</v>
      </c>
      <c r="D353" t="s">
        <v>1606</v>
      </c>
      <c r="E353">
        <v>55</v>
      </c>
      <c r="F353" s="12">
        <v>168</v>
      </c>
      <c r="G353" s="12">
        <v>904</v>
      </c>
      <c r="H353" s="12">
        <v>2.2599999999999998</v>
      </c>
      <c r="I353" s="12">
        <v>1074.26</v>
      </c>
      <c r="J353" s="12"/>
      <c r="K353" s="12"/>
      <c r="L353" s="12"/>
      <c r="M353" s="12"/>
      <c r="N353" s="12"/>
      <c r="O353" s="12"/>
      <c r="P353" s="12"/>
    </row>
    <row r="354" spans="1:16">
      <c r="A354" s="357">
        <v>44228</v>
      </c>
      <c r="B354">
        <v>1</v>
      </c>
      <c r="C354">
        <f t="shared" si="78"/>
        <v>2021</v>
      </c>
      <c r="D354" t="s">
        <v>1606</v>
      </c>
      <c r="E354">
        <v>55</v>
      </c>
      <c r="F354" s="12">
        <v>91.26</v>
      </c>
      <c r="G354" s="12">
        <v>252.89</v>
      </c>
      <c r="H354" s="12">
        <v>0.47</v>
      </c>
      <c r="I354" s="12">
        <v>344.62</v>
      </c>
      <c r="J354" s="12"/>
      <c r="K354" s="12"/>
      <c r="L354" s="12"/>
      <c r="M354" s="12"/>
      <c r="N354" s="12"/>
      <c r="O354" s="12"/>
      <c r="P354" s="12"/>
    </row>
    <row r="355" spans="1:16">
      <c r="A355" s="357">
        <v>44256</v>
      </c>
      <c r="B355">
        <f t="shared" ref="B355:B365" si="84">1+B354</f>
        <v>2</v>
      </c>
      <c r="C355">
        <f t="shared" si="78"/>
        <v>2021</v>
      </c>
      <c r="D355" t="s">
        <v>1606</v>
      </c>
      <c r="E355">
        <v>55</v>
      </c>
      <c r="F355" s="12">
        <v>46.7</v>
      </c>
      <c r="G355" s="12">
        <v>162.75</v>
      </c>
      <c r="H355" s="12">
        <v>0.4</v>
      </c>
      <c r="I355" s="12">
        <v>209.85000000000002</v>
      </c>
      <c r="J355" s="12"/>
      <c r="K355" s="12"/>
      <c r="L355" s="12"/>
      <c r="M355" s="12"/>
      <c r="N355" s="12"/>
      <c r="O355" s="12"/>
      <c r="P355" s="12"/>
    </row>
    <row r="356" spans="1:16">
      <c r="A356" s="357">
        <v>44287</v>
      </c>
      <c r="B356">
        <f t="shared" si="84"/>
        <v>3</v>
      </c>
      <c r="C356">
        <f t="shared" si="78"/>
        <v>2021</v>
      </c>
      <c r="D356" t="s">
        <v>1606</v>
      </c>
      <c r="E356">
        <v>55</v>
      </c>
      <c r="F356" s="12">
        <v>57.74</v>
      </c>
      <c r="G356" s="12">
        <v>924.26</v>
      </c>
      <c r="H356" s="12">
        <v>3</v>
      </c>
      <c r="I356" s="12">
        <v>985</v>
      </c>
      <c r="J356" s="12"/>
      <c r="K356" s="12"/>
      <c r="L356" s="12"/>
      <c r="M356" s="12"/>
      <c r="N356" s="12"/>
      <c r="O356" s="12"/>
      <c r="P356" s="12"/>
    </row>
    <row r="357" spans="1:16">
      <c r="A357" s="357">
        <v>44317</v>
      </c>
      <c r="B357">
        <f t="shared" si="84"/>
        <v>4</v>
      </c>
      <c r="C357">
        <f t="shared" si="78"/>
        <v>2021</v>
      </c>
      <c r="D357" t="s">
        <v>1606</v>
      </c>
      <c r="E357">
        <v>55</v>
      </c>
      <c r="F357" s="12">
        <v>41.3</v>
      </c>
      <c r="G357" s="12">
        <v>164.55</v>
      </c>
      <c r="H357" s="12">
        <v>1.65</v>
      </c>
      <c r="I357" s="12">
        <v>207.5</v>
      </c>
      <c r="J357" s="12"/>
      <c r="K357" s="12"/>
      <c r="L357" s="12"/>
      <c r="M357" s="12"/>
      <c r="N357" s="12"/>
      <c r="O357" s="12"/>
      <c r="P357" s="12"/>
    </row>
    <row r="358" spans="1:16">
      <c r="A358" s="357">
        <v>44348</v>
      </c>
      <c r="B358">
        <f t="shared" si="84"/>
        <v>5</v>
      </c>
      <c r="C358">
        <f t="shared" ref="C358:C371" si="85">1+C346</f>
        <v>2021</v>
      </c>
      <c r="D358" t="s">
        <v>1606</v>
      </c>
      <c r="E358">
        <v>55</v>
      </c>
      <c r="F358" s="12">
        <v>112.33</v>
      </c>
      <c r="G358" s="12">
        <v>325.29000000000002</v>
      </c>
      <c r="H358" s="12">
        <v>0.81</v>
      </c>
      <c r="I358" s="12">
        <v>438.43</v>
      </c>
      <c r="J358" s="12"/>
      <c r="K358" s="12"/>
      <c r="L358" s="12"/>
      <c r="M358" s="12"/>
      <c r="N358" s="12"/>
      <c r="O358" s="12"/>
      <c r="P358" s="12"/>
    </row>
    <row r="359" spans="1:16">
      <c r="A359" s="357">
        <v>44378</v>
      </c>
      <c r="B359">
        <f t="shared" si="84"/>
        <v>6</v>
      </c>
      <c r="C359">
        <f t="shared" si="85"/>
        <v>2021</v>
      </c>
      <c r="D359" t="s">
        <v>1606</v>
      </c>
      <c r="E359">
        <v>55</v>
      </c>
      <c r="F359" s="12">
        <v>83.73</v>
      </c>
      <c r="G359" s="12">
        <v>306.86</v>
      </c>
      <c r="H359" s="12">
        <v>1.23</v>
      </c>
      <c r="I359" s="12">
        <v>391.82000000000005</v>
      </c>
      <c r="J359" s="12"/>
      <c r="K359" s="12"/>
      <c r="L359" s="12"/>
      <c r="M359" s="12"/>
      <c r="N359" s="12"/>
      <c r="O359" s="12"/>
      <c r="P359" s="12"/>
    </row>
    <row r="360" spans="1:16">
      <c r="A360" s="357">
        <v>44409</v>
      </c>
      <c r="B360">
        <f t="shared" si="84"/>
        <v>7</v>
      </c>
      <c r="C360">
        <f t="shared" si="85"/>
        <v>2021</v>
      </c>
      <c r="D360" t="s">
        <v>1606</v>
      </c>
      <c r="E360">
        <v>55</v>
      </c>
      <c r="F360" s="12">
        <v>20.95</v>
      </c>
      <c r="G360" s="12">
        <v>76.45</v>
      </c>
      <c r="H360" s="12">
        <v>0.45</v>
      </c>
      <c r="I360" s="12">
        <v>97.850000000000009</v>
      </c>
      <c r="J360" s="12"/>
      <c r="K360" s="12"/>
      <c r="L360" s="12"/>
      <c r="M360" s="12"/>
      <c r="N360" s="12"/>
      <c r="O360" s="12"/>
      <c r="P360" s="12"/>
    </row>
    <row r="361" spans="1:16">
      <c r="A361" s="357">
        <v>44440</v>
      </c>
      <c r="B361">
        <f t="shared" si="84"/>
        <v>8</v>
      </c>
      <c r="C361">
        <f t="shared" si="85"/>
        <v>2021</v>
      </c>
      <c r="D361" t="s">
        <v>1606</v>
      </c>
      <c r="E361">
        <v>55</v>
      </c>
      <c r="F361" s="12">
        <v>48.59</v>
      </c>
      <c r="G361" s="12">
        <v>286.05</v>
      </c>
      <c r="H361" s="12">
        <v>0.45</v>
      </c>
      <c r="I361" s="12">
        <v>335.09000000000003</v>
      </c>
      <c r="J361" s="12"/>
      <c r="K361" s="12"/>
      <c r="L361" s="12"/>
      <c r="M361" s="12"/>
      <c r="N361" s="12"/>
      <c r="O361" s="12"/>
      <c r="P361" s="12"/>
    </row>
    <row r="362" spans="1:16">
      <c r="A362" s="357">
        <v>44470</v>
      </c>
      <c r="B362">
        <f t="shared" si="84"/>
        <v>9</v>
      </c>
      <c r="C362">
        <f t="shared" si="85"/>
        <v>2021</v>
      </c>
      <c r="D362" t="s">
        <v>1606</v>
      </c>
      <c r="E362">
        <v>55</v>
      </c>
      <c r="F362" s="12">
        <v>68.77</v>
      </c>
      <c r="G362" s="12">
        <v>256.58999999999997</v>
      </c>
      <c r="H362" s="12">
        <v>3.18</v>
      </c>
      <c r="I362" s="12">
        <v>328.53999999999996</v>
      </c>
      <c r="J362" s="12"/>
      <c r="K362" s="12"/>
      <c r="L362" s="12"/>
      <c r="M362" s="12"/>
      <c r="N362" s="12"/>
      <c r="O362" s="12"/>
      <c r="P362" s="12"/>
    </row>
    <row r="363" spans="1:16">
      <c r="A363" s="357">
        <v>44501</v>
      </c>
      <c r="B363">
        <f t="shared" si="84"/>
        <v>10</v>
      </c>
      <c r="C363">
        <f t="shared" si="85"/>
        <v>2021</v>
      </c>
      <c r="D363" t="s">
        <v>1606</v>
      </c>
      <c r="E363">
        <v>55</v>
      </c>
      <c r="F363" s="12">
        <v>23.6</v>
      </c>
      <c r="G363" s="12">
        <v>107.6</v>
      </c>
      <c r="H363" s="12">
        <v>0.35</v>
      </c>
      <c r="I363" s="12">
        <v>131.54999999999998</v>
      </c>
      <c r="J363" s="12"/>
      <c r="K363" s="12"/>
      <c r="L363" s="12"/>
      <c r="M363" s="12"/>
      <c r="N363" s="12"/>
      <c r="O363" s="12"/>
      <c r="P363" s="12"/>
    </row>
    <row r="364" spans="1:16">
      <c r="A364" s="357">
        <v>44531</v>
      </c>
      <c r="B364">
        <f t="shared" si="84"/>
        <v>11</v>
      </c>
      <c r="C364">
        <f t="shared" si="85"/>
        <v>2021</v>
      </c>
      <c r="D364" t="s">
        <v>1606</v>
      </c>
      <c r="E364">
        <v>55</v>
      </c>
      <c r="F364" s="12">
        <v>62.29</v>
      </c>
      <c r="G364" s="12">
        <v>281.43</v>
      </c>
      <c r="H364" s="12">
        <v>1.19</v>
      </c>
      <c r="I364" s="12">
        <v>344.91</v>
      </c>
      <c r="J364" s="12"/>
      <c r="K364" s="12"/>
      <c r="L364" s="12"/>
      <c r="M364" s="12"/>
      <c r="N364" s="12"/>
      <c r="O364" s="12"/>
      <c r="P364" s="12"/>
    </row>
    <row r="365" spans="1:16">
      <c r="A365" s="357">
        <v>44562</v>
      </c>
      <c r="B365">
        <f t="shared" si="84"/>
        <v>12</v>
      </c>
      <c r="C365">
        <f t="shared" si="85"/>
        <v>2021</v>
      </c>
      <c r="D365" t="s">
        <v>1606</v>
      </c>
      <c r="E365">
        <v>55</v>
      </c>
      <c r="F365" s="12">
        <v>210.1</v>
      </c>
      <c r="G365" s="12">
        <v>862.65</v>
      </c>
      <c r="H365" s="12">
        <v>53.5</v>
      </c>
      <c r="I365" s="12">
        <v>1126.25</v>
      </c>
      <c r="J365" s="12"/>
      <c r="K365" s="12"/>
      <c r="L365" s="12"/>
      <c r="M365" s="12"/>
      <c r="N365" s="12"/>
      <c r="O365" s="12"/>
      <c r="P365" s="12"/>
    </row>
    <row r="366" spans="1:16">
      <c r="A366" s="357">
        <v>44593</v>
      </c>
      <c r="B366">
        <v>1</v>
      </c>
      <c r="C366">
        <f t="shared" si="85"/>
        <v>2022</v>
      </c>
      <c r="D366" t="s">
        <v>1606</v>
      </c>
      <c r="E366">
        <v>55</v>
      </c>
      <c r="F366" s="12">
        <v>56.5</v>
      </c>
      <c r="G366" s="12">
        <v>225.15</v>
      </c>
      <c r="H366" s="12">
        <v>0.6</v>
      </c>
      <c r="I366" s="12">
        <v>282.25</v>
      </c>
      <c r="J366" s="12"/>
      <c r="K366" s="12"/>
      <c r="L366" s="12"/>
      <c r="M366" s="12"/>
      <c r="N366" s="12"/>
      <c r="O366" s="12"/>
      <c r="P366" s="12"/>
    </row>
    <row r="367" spans="1:16">
      <c r="A367" s="357">
        <v>44621</v>
      </c>
      <c r="B367">
        <f>1+B366</f>
        <v>2</v>
      </c>
      <c r="C367">
        <f t="shared" si="85"/>
        <v>2022</v>
      </c>
      <c r="D367" t="s">
        <v>1606</v>
      </c>
      <c r="E367">
        <v>55</v>
      </c>
      <c r="F367" s="12">
        <v>60.6</v>
      </c>
      <c r="G367" s="12">
        <v>363.95</v>
      </c>
      <c r="H367" s="12">
        <v>0.65</v>
      </c>
      <c r="I367" s="12">
        <v>425.2</v>
      </c>
      <c r="J367" s="12"/>
      <c r="K367" s="12"/>
      <c r="L367" s="12"/>
      <c r="M367" s="12"/>
      <c r="N367" s="12"/>
      <c r="O367" s="12"/>
      <c r="P367" s="12"/>
    </row>
    <row r="368" spans="1:16">
      <c r="A368" s="357">
        <v>44652</v>
      </c>
      <c r="B368">
        <f>1+B367</f>
        <v>3</v>
      </c>
      <c r="C368">
        <f t="shared" si="85"/>
        <v>2022</v>
      </c>
      <c r="D368" t="s">
        <v>1606</v>
      </c>
      <c r="E368">
        <v>55</v>
      </c>
      <c r="F368" s="12">
        <v>83.52</v>
      </c>
      <c r="G368" s="12">
        <v>292.52</v>
      </c>
      <c r="H368" s="12">
        <v>0.91</v>
      </c>
      <c r="I368" s="12">
        <v>376.95</v>
      </c>
      <c r="J368" s="12"/>
      <c r="K368" s="12"/>
      <c r="L368" s="12"/>
      <c r="M368" s="12"/>
      <c r="N368" s="12"/>
      <c r="O368" s="12"/>
      <c r="P368" s="12"/>
    </row>
    <row r="369" spans="1:16">
      <c r="A369" s="357">
        <v>44682</v>
      </c>
      <c r="B369">
        <f>1+B368</f>
        <v>4</v>
      </c>
      <c r="C369">
        <f t="shared" si="85"/>
        <v>2022</v>
      </c>
      <c r="D369" t="s">
        <v>1606</v>
      </c>
      <c r="E369">
        <v>55</v>
      </c>
      <c r="F369" s="12">
        <v>38.159999999999997</v>
      </c>
      <c r="G369" s="12">
        <v>203.26</v>
      </c>
      <c r="H369" s="12">
        <v>1.89</v>
      </c>
      <c r="I369" s="12">
        <v>243.30999999999997</v>
      </c>
      <c r="J369" s="12"/>
      <c r="K369" s="12"/>
      <c r="L369" s="12"/>
      <c r="M369" s="12"/>
      <c r="N369" s="12"/>
      <c r="O369" s="12"/>
      <c r="P369" s="12"/>
    </row>
    <row r="370" spans="1:16">
      <c r="A370" s="357">
        <v>44713</v>
      </c>
      <c r="B370">
        <f>1+B369</f>
        <v>5</v>
      </c>
      <c r="C370">
        <f t="shared" si="85"/>
        <v>2022</v>
      </c>
      <c r="D370" t="s">
        <v>1606</v>
      </c>
      <c r="E370">
        <v>55</v>
      </c>
      <c r="F370" s="12">
        <v>57.82</v>
      </c>
      <c r="G370" s="12">
        <v>234.77</v>
      </c>
      <c r="H370" s="12">
        <v>0.32</v>
      </c>
      <c r="I370" s="12">
        <v>292.91000000000003</v>
      </c>
      <c r="J370" s="12"/>
      <c r="K370" s="12"/>
      <c r="L370" s="12"/>
      <c r="M370" s="12"/>
      <c r="N370" s="12"/>
      <c r="O370" s="12"/>
      <c r="P370" s="12"/>
    </row>
    <row r="371" spans="1:16">
      <c r="A371" s="357">
        <v>42005</v>
      </c>
      <c r="B371">
        <f>1+B370</f>
        <v>6</v>
      </c>
      <c r="C371">
        <f t="shared" si="85"/>
        <v>2022</v>
      </c>
      <c r="D371" t="s">
        <v>1606</v>
      </c>
      <c r="E371">
        <v>55</v>
      </c>
      <c r="F371" s="12">
        <v>67.05</v>
      </c>
      <c r="G371" s="12">
        <v>462.77</v>
      </c>
      <c r="H371" s="12">
        <v>1.55</v>
      </c>
      <c r="I371" s="12">
        <v>531.37</v>
      </c>
      <c r="J371" s="12"/>
      <c r="K371" s="12"/>
      <c r="L371" s="12"/>
      <c r="M371" s="12"/>
      <c r="N371" s="12"/>
      <c r="O371" s="12"/>
      <c r="P371" s="12"/>
    </row>
    <row r="372" spans="1:16">
      <c r="A372" s="357">
        <v>44743</v>
      </c>
      <c r="B372">
        <v>7</v>
      </c>
      <c r="C372">
        <v>2022</v>
      </c>
      <c r="D372" t="s">
        <v>1606</v>
      </c>
      <c r="E372">
        <v>55</v>
      </c>
      <c r="F372" s="12">
        <v>22.75</v>
      </c>
      <c r="G372" s="12">
        <v>226.1</v>
      </c>
      <c r="H372" s="12">
        <v>0.75</v>
      </c>
      <c r="I372" s="12">
        <v>249.6</v>
      </c>
      <c r="J372" s="12"/>
      <c r="K372" s="12"/>
      <c r="L372" s="12"/>
      <c r="M372" s="12"/>
      <c r="N372" s="12"/>
      <c r="O372" s="12"/>
      <c r="P372" s="12"/>
    </row>
    <row r="373" spans="1:16">
      <c r="A373" s="357">
        <v>44774</v>
      </c>
      <c r="B373">
        <v>8</v>
      </c>
      <c r="C373">
        <v>2022</v>
      </c>
      <c r="D373" t="s">
        <v>1606</v>
      </c>
      <c r="E373">
        <v>55</v>
      </c>
      <c r="F373">
        <v>45.18</v>
      </c>
      <c r="G373">
        <v>282.86</v>
      </c>
      <c r="H373">
        <v>1.05</v>
      </c>
      <c r="I373">
        <v>329.09000000000003</v>
      </c>
      <c r="J373" s="12"/>
      <c r="K373" s="12"/>
      <c r="L373" s="12"/>
      <c r="M373" s="12"/>
      <c r="N373" s="12"/>
      <c r="O373" s="12"/>
      <c r="P373" s="12"/>
    </row>
    <row r="374" spans="1:16">
      <c r="A374" s="357">
        <v>42036</v>
      </c>
      <c r="B374">
        <v>1</v>
      </c>
      <c r="C374">
        <v>2015</v>
      </c>
      <c r="D374" t="s">
        <v>1607</v>
      </c>
      <c r="E374">
        <v>56</v>
      </c>
      <c r="F374" s="12">
        <v>7.95</v>
      </c>
      <c r="G374" s="12">
        <v>23.35</v>
      </c>
      <c r="H374" s="12">
        <v>4.5999999999999996</v>
      </c>
      <c r="I374" s="12">
        <v>35.900000000000006</v>
      </c>
      <c r="J374" s="12"/>
      <c r="K374" s="12"/>
      <c r="L374" s="12"/>
      <c r="M374" s="12"/>
      <c r="N374" s="12"/>
      <c r="O374" s="12"/>
      <c r="P374" s="12"/>
    </row>
    <row r="375" spans="1:16">
      <c r="A375" s="357">
        <v>42064</v>
      </c>
      <c r="B375">
        <f t="shared" ref="B375:B385" si="86">1+B374</f>
        <v>2</v>
      </c>
      <c r="C375">
        <v>2015</v>
      </c>
      <c r="D375" t="s">
        <v>1607</v>
      </c>
      <c r="E375">
        <v>56</v>
      </c>
      <c r="F375" s="12">
        <v>6.6</v>
      </c>
      <c r="G375" s="12">
        <v>21.85</v>
      </c>
      <c r="H375" s="12">
        <v>4.4000000000000004</v>
      </c>
      <c r="I375" s="12">
        <v>32.85</v>
      </c>
      <c r="J375" s="12"/>
      <c r="K375" s="12"/>
      <c r="L375" s="12"/>
      <c r="M375" s="12"/>
      <c r="N375" s="12"/>
      <c r="O375" s="12"/>
      <c r="P375" s="12"/>
    </row>
    <row r="376" spans="1:16">
      <c r="A376" s="357">
        <v>42095</v>
      </c>
      <c r="B376">
        <f t="shared" si="86"/>
        <v>3</v>
      </c>
      <c r="C376">
        <v>2015</v>
      </c>
      <c r="D376" t="s">
        <v>1607</v>
      </c>
      <c r="E376">
        <v>56</v>
      </c>
      <c r="F376" s="12">
        <v>6.95</v>
      </c>
      <c r="G376" s="12">
        <v>23.86</v>
      </c>
      <c r="H376" s="12">
        <v>2.82</v>
      </c>
      <c r="I376" s="12">
        <v>33.630000000000003</v>
      </c>
      <c r="J376" s="12"/>
      <c r="K376" s="12"/>
      <c r="L376" s="12"/>
      <c r="M376" s="12"/>
      <c r="N376" s="12"/>
      <c r="O376" s="12"/>
      <c r="P376" s="12"/>
    </row>
    <row r="377" spans="1:16">
      <c r="A377" s="357">
        <v>42125</v>
      </c>
      <c r="B377">
        <f t="shared" si="86"/>
        <v>4</v>
      </c>
      <c r="C377">
        <v>2015</v>
      </c>
      <c r="D377" t="s">
        <v>1607</v>
      </c>
      <c r="E377">
        <v>56</v>
      </c>
      <c r="F377" s="12">
        <v>7.25</v>
      </c>
      <c r="G377" s="12">
        <v>23.25</v>
      </c>
      <c r="H377" s="12">
        <v>4.25</v>
      </c>
      <c r="I377" s="12">
        <v>34.75</v>
      </c>
      <c r="J377" s="12"/>
      <c r="K377" s="12"/>
      <c r="L377" s="12"/>
      <c r="M377" s="12"/>
      <c r="N377" s="12"/>
      <c r="O377" s="12"/>
      <c r="P377" s="12"/>
    </row>
    <row r="378" spans="1:16">
      <c r="A378" s="357">
        <v>42156</v>
      </c>
      <c r="B378">
        <f t="shared" si="86"/>
        <v>5</v>
      </c>
      <c r="C378">
        <v>2015</v>
      </c>
      <c r="D378" t="s">
        <v>1607</v>
      </c>
      <c r="E378">
        <v>56</v>
      </c>
      <c r="F378" s="12">
        <v>7.6</v>
      </c>
      <c r="G378" s="12">
        <v>21.15</v>
      </c>
      <c r="H378" s="12">
        <v>3.8</v>
      </c>
      <c r="I378" s="12">
        <v>32.549999999999997</v>
      </c>
      <c r="J378" s="12"/>
      <c r="K378" s="12"/>
      <c r="L378" s="12"/>
      <c r="M378" s="12"/>
      <c r="N378" s="12"/>
      <c r="O378" s="12"/>
      <c r="P378" s="12"/>
    </row>
    <row r="379" spans="1:16">
      <c r="A379" s="357">
        <v>42186</v>
      </c>
      <c r="B379">
        <f t="shared" si="86"/>
        <v>6</v>
      </c>
      <c r="C379">
        <v>2015</v>
      </c>
      <c r="D379" t="s">
        <v>1607</v>
      </c>
      <c r="E379">
        <v>56</v>
      </c>
      <c r="F379" s="12">
        <v>5.95</v>
      </c>
      <c r="G379" s="12">
        <v>19.95</v>
      </c>
      <c r="H379" s="12">
        <v>3.32</v>
      </c>
      <c r="I379" s="12">
        <v>29.22</v>
      </c>
      <c r="J379" s="12"/>
      <c r="K379" s="12"/>
      <c r="L379" s="12"/>
      <c r="M379" s="12"/>
      <c r="N379" s="12"/>
      <c r="O379" s="12"/>
      <c r="P379" s="12"/>
    </row>
    <row r="380" spans="1:16">
      <c r="A380" s="357">
        <v>42217</v>
      </c>
      <c r="B380">
        <f t="shared" si="86"/>
        <v>7</v>
      </c>
      <c r="C380">
        <v>2015</v>
      </c>
      <c r="D380" t="s">
        <v>1607</v>
      </c>
      <c r="E380">
        <v>56</v>
      </c>
      <c r="F380" s="12">
        <v>6.3</v>
      </c>
      <c r="G380" s="12">
        <v>20.170000000000002</v>
      </c>
      <c r="H380" s="12">
        <v>3.17</v>
      </c>
      <c r="I380" s="12">
        <v>29.640000000000004</v>
      </c>
      <c r="J380" s="12"/>
      <c r="K380" s="12"/>
      <c r="L380" s="12"/>
      <c r="M380" s="12"/>
      <c r="N380" s="12"/>
      <c r="O380" s="12"/>
      <c r="P380" s="12"/>
    </row>
    <row r="381" spans="1:16">
      <c r="A381" s="357">
        <v>42248</v>
      </c>
      <c r="B381">
        <f t="shared" si="86"/>
        <v>8</v>
      </c>
      <c r="C381">
        <v>2015</v>
      </c>
      <c r="D381" t="s">
        <v>1607</v>
      </c>
      <c r="E381">
        <v>56</v>
      </c>
      <c r="F381" s="12">
        <v>9.2899999999999991</v>
      </c>
      <c r="G381" s="12">
        <v>22.52</v>
      </c>
      <c r="H381" s="12">
        <v>3.62</v>
      </c>
      <c r="I381" s="12">
        <v>35.43</v>
      </c>
      <c r="J381" s="12"/>
      <c r="K381" s="12"/>
      <c r="L381" s="12"/>
      <c r="M381" s="12"/>
      <c r="N381" s="12"/>
      <c r="O381" s="12"/>
      <c r="P381" s="12"/>
    </row>
    <row r="382" spans="1:16">
      <c r="A382" s="357">
        <v>42278</v>
      </c>
      <c r="B382">
        <f t="shared" si="86"/>
        <v>9</v>
      </c>
      <c r="C382">
        <v>2015</v>
      </c>
      <c r="D382" t="s">
        <v>1607</v>
      </c>
      <c r="E382">
        <v>56</v>
      </c>
      <c r="F382" s="12">
        <v>8.18</v>
      </c>
      <c r="G382" s="12">
        <v>20.68</v>
      </c>
      <c r="H382" s="12">
        <v>3.27</v>
      </c>
      <c r="I382" s="12">
        <v>32.129999999999995</v>
      </c>
      <c r="J382" s="12"/>
      <c r="K382" s="12"/>
      <c r="L382" s="12"/>
      <c r="M382" s="12"/>
      <c r="N382" s="12"/>
      <c r="O382" s="12"/>
      <c r="P382" s="12"/>
    </row>
    <row r="383" spans="1:16">
      <c r="A383" s="357">
        <v>42309</v>
      </c>
      <c r="B383">
        <f t="shared" si="86"/>
        <v>10</v>
      </c>
      <c r="C383">
        <v>2015</v>
      </c>
      <c r="D383" t="s">
        <v>1607</v>
      </c>
      <c r="E383">
        <v>56</v>
      </c>
      <c r="F383" s="12">
        <v>6.9</v>
      </c>
      <c r="G383" s="12">
        <v>21.81</v>
      </c>
      <c r="H383" s="12">
        <v>4</v>
      </c>
      <c r="I383" s="12">
        <v>32.71</v>
      </c>
      <c r="J383" s="12"/>
      <c r="K383" s="12"/>
      <c r="L383" s="12"/>
      <c r="M383" s="12"/>
      <c r="N383" s="12"/>
      <c r="O383" s="12"/>
      <c r="P383" s="12"/>
    </row>
    <row r="384" spans="1:16">
      <c r="A384" s="357">
        <v>42339</v>
      </c>
      <c r="B384">
        <f t="shared" si="86"/>
        <v>11</v>
      </c>
      <c r="C384">
        <v>2015</v>
      </c>
      <c r="D384" t="s">
        <v>1607</v>
      </c>
      <c r="E384">
        <v>56</v>
      </c>
      <c r="F384" s="12">
        <v>7.24</v>
      </c>
      <c r="G384" s="12">
        <v>20.67</v>
      </c>
      <c r="H384" s="12">
        <v>3.52</v>
      </c>
      <c r="I384" s="12">
        <v>31.43</v>
      </c>
      <c r="J384" s="12"/>
      <c r="K384" s="12"/>
      <c r="L384" s="12"/>
      <c r="M384" s="12"/>
      <c r="N384" s="12"/>
      <c r="O384" s="12"/>
      <c r="P384" s="12"/>
    </row>
    <row r="385" spans="1:16">
      <c r="A385" s="357">
        <v>42370</v>
      </c>
      <c r="B385">
        <f t="shared" si="86"/>
        <v>12</v>
      </c>
      <c r="C385">
        <v>2015</v>
      </c>
      <c r="D385" t="s">
        <v>1607</v>
      </c>
      <c r="E385">
        <v>56</v>
      </c>
      <c r="F385" s="12">
        <v>8.68</v>
      </c>
      <c r="G385" s="12">
        <v>24.84</v>
      </c>
      <c r="H385" s="12">
        <v>3.42</v>
      </c>
      <c r="I385" s="12">
        <v>36.94</v>
      </c>
      <c r="J385" s="12"/>
      <c r="K385" s="12"/>
      <c r="L385" s="12"/>
      <c r="M385" s="12"/>
      <c r="N385" s="12"/>
      <c r="O385" s="12"/>
      <c r="P385" s="12"/>
    </row>
    <row r="386" spans="1:16">
      <c r="A386" s="357">
        <v>42401</v>
      </c>
      <c r="B386">
        <v>1</v>
      </c>
      <c r="C386">
        <f t="shared" ref="C386:C449" si="87">1+C374</f>
        <v>2016</v>
      </c>
      <c r="D386" t="s">
        <v>1607</v>
      </c>
      <c r="E386">
        <v>56</v>
      </c>
      <c r="F386" s="12">
        <v>8.26</v>
      </c>
      <c r="G386" s="12">
        <v>26.95</v>
      </c>
      <c r="H386" s="12">
        <v>3.68</v>
      </c>
      <c r="I386" s="12">
        <v>38.89</v>
      </c>
      <c r="J386" s="12"/>
      <c r="K386" s="12"/>
      <c r="L386" s="12"/>
      <c r="M386" s="12"/>
      <c r="N386" s="12"/>
      <c r="O386" s="12"/>
      <c r="P386" s="12"/>
    </row>
    <row r="387" spans="1:16">
      <c r="A387" s="357">
        <v>42430</v>
      </c>
      <c r="B387">
        <f t="shared" ref="B387:B397" si="88">1+B386</f>
        <v>2</v>
      </c>
      <c r="C387">
        <f t="shared" si="87"/>
        <v>2016</v>
      </c>
      <c r="D387" t="s">
        <v>1607</v>
      </c>
      <c r="E387">
        <v>56</v>
      </c>
      <c r="F387" s="12">
        <v>8.2899999999999991</v>
      </c>
      <c r="G387" s="12">
        <v>22.9</v>
      </c>
      <c r="H387" s="12">
        <v>3.76</v>
      </c>
      <c r="I387" s="12">
        <v>34.949999999999996</v>
      </c>
      <c r="J387" s="12"/>
      <c r="K387" s="12"/>
      <c r="L387" s="12"/>
      <c r="M387" s="12"/>
      <c r="N387" s="12"/>
      <c r="O387" s="12"/>
      <c r="P387" s="12"/>
    </row>
    <row r="388" spans="1:16">
      <c r="A388" s="357">
        <v>42461</v>
      </c>
      <c r="B388">
        <f t="shared" si="88"/>
        <v>3</v>
      </c>
      <c r="C388">
        <f t="shared" si="87"/>
        <v>2016</v>
      </c>
      <c r="D388" t="s">
        <v>1607</v>
      </c>
      <c r="E388">
        <v>56</v>
      </c>
      <c r="F388" s="12">
        <v>8.43</v>
      </c>
      <c r="G388" s="12">
        <v>23.76</v>
      </c>
      <c r="H388" s="12">
        <v>3.48</v>
      </c>
      <c r="I388" s="12">
        <v>35.67</v>
      </c>
      <c r="J388" s="12"/>
      <c r="K388" s="12"/>
      <c r="L388" s="12"/>
      <c r="M388" s="12"/>
      <c r="N388" s="12"/>
      <c r="O388" s="12"/>
      <c r="P388" s="12"/>
    </row>
    <row r="389" spans="1:16">
      <c r="A389" s="357">
        <v>42491</v>
      </c>
      <c r="B389">
        <f t="shared" si="88"/>
        <v>4</v>
      </c>
      <c r="C389">
        <f t="shared" si="87"/>
        <v>2016</v>
      </c>
      <c r="D389" t="s">
        <v>1607</v>
      </c>
      <c r="E389">
        <v>56</v>
      </c>
      <c r="F389" s="12">
        <v>7.29</v>
      </c>
      <c r="G389" s="12">
        <v>22.05</v>
      </c>
      <c r="H389" s="12">
        <v>3.52</v>
      </c>
      <c r="I389" s="12">
        <v>32.86</v>
      </c>
      <c r="J389" s="12"/>
      <c r="K389" s="12"/>
      <c r="L389" s="12"/>
      <c r="M389" s="12"/>
      <c r="N389" s="12"/>
      <c r="O389" s="12"/>
      <c r="P389" s="12"/>
    </row>
    <row r="390" spans="1:16">
      <c r="A390" s="357">
        <v>42522</v>
      </c>
      <c r="B390">
        <f t="shared" si="88"/>
        <v>5</v>
      </c>
      <c r="C390">
        <f t="shared" si="87"/>
        <v>2016</v>
      </c>
      <c r="D390" t="s">
        <v>1607</v>
      </c>
      <c r="E390">
        <v>56</v>
      </c>
      <c r="F390" s="12">
        <v>8.36</v>
      </c>
      <c r="G390" s="12">
        <v>21.77</v>
      </c>
      <c r="H390" s="12">
        <v>3.18</v>
      </c>
      <c r="I390" s="12">
        <v>33.31</v>
      </c>
      <c r="J390" s="12"/>
      <c r="K390" s="12"/>
      <c r="L390" s="12"/>
      <c r="M390" s="12"/>
      <c r="N390" s="12"/>
      <c r="O390" s="12"/>
      <c r="P390" s="12"/>
    </row>
    <row r="391" spans="1:16">
      <c r="A391" s="357">
        <v>42552</v>
      </c>
      <c r="B391">
        <f t="shared" si="88"/>
        <v>6</v>
      </c>
      <c r="C391">
        <f t="shared" si="87"/>
        <v>2016</v>
      </c>
      <c r="D391" t="s">
        <v>1607</v>
      </c>
      <c r="E391">
        <v>56</v>
      </c>
      <c r="F391" s="12">
        <v>7.55</v>
      </c>
      <c r="G391" s="12">
        <v>19.91</v>
      </c>
      <c r="H391" s="12">
        <v>2.77</v>
      </c>
      <c r="I391" s="12">
        <v>30.23</v>
      </c>
      <c r="J391" s="12"/>
      <c r="K391" s="12"/>
      <c r="L391" s="12"/>
      <c r="M391" s="12"/>
      <c r="N391" s="12"/>
      <c r="O391" s="12"/>
      <c r="P391" s="12"/>
    </row>
    <row r="392" spans="1:16">
      <c r="A392" s="357">
        <v>42583</v>
      </c>
      <c r="B392">
        <f t="shared" si="88"/>
        <v>7</v>
      </c>
      <c r="C392">
        <f t="shared" si="87"/>
        <v>2016</v>
      </c>
      <c r="D392" t="s">
        <v>1607</v>
      </c>
      <c r="E392">
        <v>56</v>
      </c>
      <c r="F392" s="12">
        <v>7.57</v>
      </c>
      <c r="G392" s="12">
        <v>22.62</v>
      </c>
      <c r="H392" s="12">
        <v>3.81</v>
      </c>
      <c r="I392" s="12">
        <v>34</v>
      </c>
      <c r="J392" s="12"/>
      <c r="K392" s="12"/>
      <c r="L392" s="12"/>
      <c r="M392" s="12"/>
      <c r="N392" s="12"/>
      <c r="O392" s="12"/>
      <c r="P392" s="12"/>
    </row>
    <row r="393" spans="1:16">
      <c r="A393" s="357">
        <v>42614</v>
      </c>
      <c r="B393">
        <f t="shared" si="88"/>
        <v>8</v>
      </c>
      <c r="C393">
        <f t="shared" si="87"/>
        <v>2016</v>
      </c>
      <c r="D393" t="s">
        <v>1607</v>
      </c>
      <c r="E393">
        <v>56</v>
      </c>
      <c r="F393" s="12">
        <v>8.64</v>
      </c>
      <c r="G393" s="12">
        <v>20.36</v>
      </c>
      <c r="H393" s="12">
        <v>3.09</v>
      </c>
      <c r="I393" s="12">
        <v>32.090000000000003</v>
      </c>
      <c r="J393" s="12"/>
      <c r="K393" s="12"/>
      <c r="L393" s="12"/>
      <c r="M393" s="12"/>
      <c r="N393" s="12"/>
      <c r="O393" s="12"/>
      <c r="P393" s="12"/>
    </row>
    <row r="394" spans="1:16">
      <c r="A394" s="357">
        <v>42644</v>
      </c>
      <c r="B394">
        <f t="shared" si="88"/>
        <v>9</v>
      </c>
      <c r="C394">
        <f t="shared" si="87"/>
        <v>2016</v>
      </c>
      <c r="D394" t="s">
        <v>1607</v>
      </c>
      <c r="E394">
        <v>56</v>
      </c>
      <c r="F394" s="12">
        <v>8.0500000000000007</v>
      </c>
      <c r="G394" s="12">
        <v>21.91</v>
      </c>
      <c r="H394" s="12">
        <v>3</v>
      </c>
      <c r="I394" s="12">
        <v>32.96</v>
      </c>
      <c r="J394" s="12"/>
      <c r="K394" s="12"/>
      <c r="L394" s="12"/>
      <c r="M394" s="12"/>
      <c r="N394" s="12"/>
      <c r="O394" s="12"/>
      <c r="P394" s="12"/>
    </row>
    <row r="395" spans="1:16">
      <c r="A395" s="357">
        <v>42675</v>
      </c>
      <c r="B395">
        <f t="shared" si="88"/>
        <v>10</v>
      </c>
      <c r="C395">
        <f t="shared" si="87"/>
        <v>2016</v>
      </c>
      <c r="D395" t="s">
        <v>1607</v>
      </c>
      <c r="E395">
        <v>56</v>
      </c>
      <c r="F395" s="12">
        <v>8.15</v>
      </c>
      <c r="G395" s="12">
        <v>23.6</v>
      </c>
      <c r="H395" s="12">
        <v>2.85</v>
      </c>
      <c r="I395" s="12">
        <v>34.6</v>
      </c>
      <c r="J395" s="12"/>
      <c r="K395" s="12"/>
      <c r="L395" s="12"/>
      <c r="M395" s="12"/>
      <c r="N395" s="12"/>
      <c r="O395" s="12"/>
      <c r="P395" s="12"/>
    </row>
    <row r="396" spans="1:16">
      <c r="A396" s="357">
        <v>42705</v>
      </c>
      <c r="B396">
        <f t="shared" si="88"/>
        <v>11</v>
      </c>
      <c r="C396">
        <f t="shared" si="87"/>
        <v>2016</v>
      </c>
      <c r="D396" t="s">
        <v>1607</v>
      </c>
      <c r="E396">
        <v>56</v>
      </c>
      <c r="F396" s="12">
        <v>7</v>
      </c>
      <c r="G396" s="12">
        <v>22.29</v>
      </c>
      <c r="H396" s="12">
        <v>3.33</v>
      </c>
      <c r="I396" s="12">
        <v>32.619999999999997</v>
      </c>
      <c r="J396" s="12"/>
      <c r="K396" s="12"/>
      <c r="L396" s="12"/>
      <c r="M396" s="12"/>
      <c r="N396" s="12"/>
      <c r="O396" s="12"/>
      <c r="P396" s="12"/>
    </row>
    <row r="397" spans="1:16">
      <c r="A397" s="357">
        <v>42736</v>
      </c>
      <c r="B397">
        <f t="shared" si="88"/>
        <v>12</v>
      </c>
      <c r="C397">
        <f t="shared" si="87"/>
        <v>2016</v>
      </c>
      <c r="D397" t="s">
        <v>1607</v>
      </c>
      <c r="E397">
        <v>56</v>
      </c>
      <c r="F397" s="12">
        <v>7.7</v>
      </c>
      <c r="G397" s="12">
        <v>25.05</v>
      </c>
      <c r="H397" s="12">
        <v>3.1</v>
      </c>
      <c r="I397" s="12">
        <v>35.85</v>
      </c>
      <c r="J397" s="12"/>
      <c r="K397" s="12"/>
      <c r="L397" s="12"/>
      <c r="M397" s="12"/>
      <c r="N397" s="12"/>
      <c r="O397" s="12"/>
      <c r="P397" s="12"/>
    </row>
    <row r="398" spans="1:16">
      <c r="A398" s="357">
        <v>42767</v>
      </c>
      <c r="B398">
        <v>1</v>
      </c>
      <c r="C398">
        <f t="shared" si="87"/>
        <v>2017</v>
      </c>
      <c r="D398" t="s">
        <v>1607</v>
      </c>
      <c r="E398">
        <v>56</v>
      </c>
      <c r="F398" s="12">
        <v>8.33</v>
      </c>
      <c r="G398" s="12">
        <v>24.43</v>
      </c>
      <c r="H398" s="12">
        <v>3.48</v>
      </c>
      <c r="I398" s="12">
        <v>36.24</v>
      </c>
      <c r="J398" s="12"/>
      <c r="K398" s="12"/>
      <c r="L398" s="12"/>
      <c r="M398" s="12"/>
      <c r="N398" s="12"/>
      <c r="O398" s="12"/>
      <c r="P398" s="12"/>
    </row>
    <row r="399" spans="1:16">
      <c r="A399" s="357">
        <v>42795</v>
      </c>
      <c r="B399">
        <f t="shared" ref="B399:B409" si="89">1+B398</f>
        <v>2</v>
      </c>
      <c r="C399">
        <f t="shared" si="87"/>
        <v>2017</v>
      </c>
      <c r="D399" t="s">
        <v>1607</v>
      </c>
      <c r="E399">
        <v>56</v>
      </c>
      <c r="F399" s="12">
        <v>7.45</v>
      </c>
      <c r="G399" s="12">
        <v>23.2</v>
      </c>
      <c r="H399" s="12">
        <v>3.55</v>
      </c>
      <c r="I399" s="12">
        <v>34.200000000000003</v>
      </c>
      <c r="J399" s="12"/>
      <c r="K399" s="12"/>
      <c r="L399" s="12"/>
      <c r="M399" s="12"/>
      <c r="N399" s="12"/>
      <c r="O399" s="12"/>
      <c r="P399" s="12"/>
    </row>
    <row r="400" spans="1:16">
      <c r="A400" s="357">
        <v>42826</v>
      </c>
      <c r="B400">
        <f t="shared" si="89"/>
        <v>3</v>
      </c>
      <c r="C400">
        <f t="shared" si="87"/>
        <v>2017</v>
      </c>
      <c r="D400" t="s">
        <v>1607</v>
      </c>
      <c r="E400">
        <v>56</v>
      </c>
      <c r="F400" s="12">
        <v>7.39</v>
      </c>
      <c r="G400" s="12">
        <v>20.52</v>
      </c>
      <c r="H400" s="12">
        <v>2.48</v>
      </c>
      <c r="I400" s="12">
        <v>30.39</v>
      </c>
      <c r="J400" s="12"/>
      <c r="K400" s="12"/>
      <c r="L400" s="12"/>
      <c r="M400" s="12"/>
      <c r="N400" s="12"/>
      <c r="O400" s="12"/>
      <c r="P400" s="12"/>
    </row>
    <row r="401" spans="1:16">
      <c r="A401" s="357">
        <v>42856</v>
      </c>
      <c r="B401">
        <f t="shared" si="89"/>
        <v>4</v>
      </c>
      <c r="C401">
        <f t="shared" si="87"/>
        <v>2017</v>
      </c>
      <c r="D401" t="s">
        <v>1607</v>
      </c>
      <c r="E401">
        <v>56</v>
      </c>
      <c r="F401" s="12">
        <v>8.61</v>
      </c>
      <c r="G401" s="12">
        <v>25.44</v>
      </c>
      <c r="H401" s="12">
        <v>3.5</v>
      </c>
      <c r="I401" s="12">
        <v>37.549999999999997</v>
      </c>
      <c r="J401" s="12"/>
      <c r="K401" s="12"/>
      <c r="L401" s="12"/>
      <c r="M401" s="12"/>
      <c r="N401" s="12"/>
      <c r="O401" s="12"/>
      <c r="P401" s="12"/>
    </row>
    <row r="402" spans="1:16">
      <c r="A402" s="357">
        <v>42887</v>
      </c>
      <c r="B402">
        <f t="shared" si="89"/>
        <v>5</v>
      </c>
      <c r="C402">
        <f t="shared" si="87"/>
        <v>2017</v>
      </c>
      <c r="D402" t="s">
        <v>1607</v>
      </c>
      <c r="E402">
        <v>56</v>
      </c>
      <c r="F402" s="12">
        <v>7.55</v>
      </c>
      <c r="G402" s="12">
        <v>22.95</v>
      </c>
      <c r="H402" s="12">
        <v>3.64</v>
      </c>
      <c r="I402" s="12">
        <v>34.14</v>
      </c>
      <c r="J402" s="12"/>
      <c r="K402" s="12"/>
      <c r="L402" s="12"/>
      <c r="M402" s="12"/>
      <c r="N402" s="12"/>
      <c r="O402" s="12"/>
      <c r="P402" s="12"/>
    </row>
    <row r="403" spans="1:16">
      <c r="A403" s="357">
        <v>42917</v>
      </c>
      <c r="B403">
        <f t="shared" si="89"/>
        <v>6</v>
      </c>
      <c r="C403">
        <f t="shared" si="87"/>
        <v>2017</v>
      </c>
      <c r="D403" t="s">
        <v>1607</v>
      </c>
      <c r="E403">
        <v>56</v>
      </c>
      <c r="F403" s="12">
        <v>8.5500000000000007</v>
      </c>
      <c r="G403" s="12">
        <v>19.95</v>
      </c>
      <c r="H403" s="12">
        <v>2.91</v>
      </c>
      <c r="I403" s="12">
        <v>31.41</v>
      </c>
      <c r="J403" s="12"/>
      <c r="K403" s="12"/>
      <c r="L403" s="12"/>
      <c r="M403" s="12"/>
      <c r="N403" s="12"/>
      <c r="O403" s="12"/>
      <c r="P403" s="12"/>
    </row>
    <row r="404" spans="1:16">
      <c r="A404" s="357">
        <v>42948</v>
      </c>
      <c r="B404">
        <f t="shared" si="89"/>
        <v>7</v>
      </c>
      <c r="C404">
        <f t="shared" si="87"/>
        <v>2017</v>
      </c>
      <c r="D404" t="s">
        <v>1607</v>
      </c>
      <c r="E404">
        <v>56</v>
      </c>
      <c r="F404" s="12">
        <v>8</v>
      </c>
      <c r="G404" s="12">
        <v>23.05</v>
      </c>
      <c r="H404" s="12">
        <v>2.33</v>
      </c>
      <c r="I404" s="12">
        <v>33.380000000000003</v>
      </c>
      <c r="J404" s="12"/>
      <c r="K404" s="12"/>
      <c r="L404" s="12"/>
      <c r="M404" s="12"/>
      <c r="N404" s="12"/>
      <c r="O404" s="12"/>
      <c r="P404" s="12"/>
    </row>
    <row r="405" spans="1:16">
      <c r="A405" s="357">
        <v>42979</v>
      </c>
      <c r="B405">
        <f t="shared" si="89"/>
        <v>8</v>
      </c>
      <c r="C405">
        <f t="shared" si="87"/>
        <v>2017</v>
      </c>
      <c r="D405" t="s">
        <v>1607</v>
      </c>
      <c r="E405">
        <v>56</v>
      </c>
      <c r="F405" s="12">
        <v>9.0500000000000007</v>
      </c>
      <c r="G405" s="12">
        <v>21.64</v>
      </c>
      <c r="H405" s="12">
        <v>2.5499999999999998</v>
      </c>
      <c r="I405" s="12">
        <v>33.24</v>
      </c>
      <c r="J405" s="12"/>
      <c r="K405" s="12"/>
      <c r="L405" s="12"/>
      <c r="M405" s="12"/>
      <c r="N405" s="12"/>
      <c r="O405" s="12"/>
      <c r="P405" s="12"/>
    </row>
    <row r="406" spans="1:16">
      <c r="A406" s="357">
        <v>43009</v>
      </c>
      <c r="B406">
        <f t="shared" si="89"/>
        <v>9</v>
      </c>
      <c r="C406">
        <f t="shared" si="87"/>
        <v>2017</v>
      </c>
      <c r="D406" t="s">
        <v>1607</v>
      </c>
      <c r="E406">
        <v>56</v>
      </c>
      <c r="F406" s="12">
        <v>8.57</v>
      </c>
      <c r="G406" s="12">
        <v>22.57</v>
      </c>
      <c r="H406" s="12">
        <v>4.05</v>
      </c>
      <c r="I406" s="12">
        <v>35.19</v>
      </c>
      <c r="J406" s="12"/>
      <c r="K406" s="12"/>
      <c r="L406" s="12"/>
      <c r="M406" s="12"/>
      <c r="N406" s="12"/>
      <c r="O406" s="12"/>
      <c r="P406" s="12"/>
    </row>
    <row r="407" spans="1:16">
      <c r="A407" s="357">
        <v>43040</v>
      </c>
      <c r="B407">
        <f t="shared" si="89"/>
        <v>10</v>
      </c>
      <c r="C407">
        <f t="shared" si="87"/>
        <v>2017</v>
      </c>
      <c r="D407" t="s">
        <v>1607</v>
      </c>
      <c r="E407">
        <v>56</v>
      </c>
      <c r="F407" s="12">
        <v>9.43</v>
      </c>
      <c r="G407" s="12">
        <v>24.05</v>
      </c>
      <c r="H407" s="12">
        <v>3.05</v>
      </c>
      <c r="I407" s="12">
        <v>36.53</v>
      </c>
      <c r="J407" s="12"/>
      <c r="K407" s="12"/>
      <c r="L407" s="12"/>
      <c r="M407" s="12"/>
      <c r="N407" s="12"/>
      <c r="O407" s="12"/>
      <c r="P407" s="12"/>
    </row>
    <row r="408" spans="1:16">
      <c r="A408" s="357">
        <v>43070</v>
      </c>
      <c r="B408">
        <f t="shared" si="89"/>
        <v>11</v>
      </c>
      <c r="C408">
        <f t="shared" si="87"/>
        <v>2017</v>
      </c>
      <c r="D408" t="s">
        <v>1607</v>
      </c>
      <c r="E408">
        <v>56</v>
      </c>
      <c r="F408" s="12">
        <v>8.0500000000000007</v>
      </c>
      <c r="G408" s="12">
        <v>23.76</v>
      </c>
      <c r="H408" s="12">
        <v>3.52</v>
      </c>
      <c r="I408" s="12">
        <v>35.33</v>
      </c>
      <c r="J408" s="12"/>
      <c r="K408" s="12"/>
      <c r="L408" s="12"/>
      <c r="M408" s="12"/>
      <c r="N408" s="12"/>
      <c r="O408" s="12"/>
      <c r="P408" s="12"/>
    </row>
    <row r="409" spans="1:16">
      <c r="A409" s="357">
        <v>43101</v>
      </c>
      <c r="B409">
        <f t="shared" si="89"/>
        <v>12</v>
      </c>
      <c r="C409">
        <f t="shared" si="87"/>
        <v>2017</v>
      </c>
      <c r="D409" t="s">
        <v>1607</v>
      </c>
      <c r="E409">
        <v>56</v>
      </c>
      <c r="F409" s="12">
        <v>9.65</v>
      </c>
      <c r="G409" s="12">
        <v>24.95</v>
      </c>
      <c r="H409" s="12">
        <v>3.75</v>
      </c>
      <c r="I409" s="12">
        <v>38.35</v>
      </c>
      <c r="J409" s="12"/>
      <c r="K409" s="12"/>
      <c r="L409" s="12"/>
      <c r="M409" s="12"/>
      <c r="N409" s="12"/>
      <c r="O409" s="12"/>
      <c r="P409" s="12"/>
    </row>
    <row r="410" spans="1:16">
      <c r="A410" s="357">
        <v>43132</v>
      </c>
      <c r="B410">
        <v>1</v>
      </c>
      <c r="C410">
        <f t="shared" si="87"/>
        <v>2018</v>
      </c>
      <c r="D410" t="s">
        <v>1607</v>
      </c>
      <c r="E410">
        <v>56</v>
      </c>
      <c r="F410" s="12">
        <v>9.5</v>
      </c>
      <c r="G410" s="12">
        <v>24.09</v>
      </c>
      <c r="H410" s="12">
        <v>2.36</v>
      </c>
      <c r="I410" s="12">
        <v>35.950000000000003</v>
      </c>
      <c r="J410" s="12"/>
      <c r="K410" s="12"/>
      <c r="L410" s="12"/>
      <c r="M410" s="12"/>
      <c r="N410" s="12"/>
      <c r="O410" s="12"/>
      <c r="P410" s="12"/>
    </row>
    <row r="411" spans="1:16">
      <c r="A411" s="357">
        <v>43160</v>
      </c>
      <c r="B411">
        <f t="shared" ref="B411:B421" si="90">1+B410</f>
        <v>2</v>
      </c>
      <c r="C411">
        <f t="shared" si="87"/>
        <v>2018</v>
      </c>
      <c r="D411" t="s">
        <v>1607</v>
      </c>
      <c r="E411">
        <v>56</v>
      </c>
      <c r="F411" s="12">
        <v>10.15</v>
      </c>
      <c r="G411" s="12">
        <v>23.95</v>
      </c>
      <c r="H411" s="12">
        <v>3</v>
      </c>
      <c r="I411" s="12">
        <v>37.1</v>
      </c>
      <c r="J411" s="12"/>
      <c r="K411" s="12"/>
      <c r="L411" s="12"/>
      <c r="M411" s="12"/>
      <c r="N411" s="12"/>
      <c r="O411" s="12"/>
      <c r="P411" s="12"/>
    </row>
    <row r="412" spans="1:16">
      <c r="A412" s="357">
        <v>43191</v>
      </c>
      <c r="B412">
        <f t="shared" si="90"/>
        <v>3</v>
      </c>
      <c r="C412">
        <f t="shared" si="87"/>
        <v>2018</v>
      </c>
      <c r="D412" t="s">
        <v>1607</v>
      </c>
      <c r="E412">
        <v>56</v>
      </c>
      <c r="F412" s="12">
        <v>8.4</v>
      </c>
      <c r="G412" s="12">
        <v>26.2</v>
      </c>
      <c r="H412" s="12">
        <v>2.75</v>
      </c>
      <c r="I412" s="12">
        <v>37.35</v>
      </c>
      <c r="J412" s="12"/>
      <c r="K412" s="12"/>
      <c r="L412" s="12"/>
      <c r="M412" s="12"/>
      <c r="N412" s="12"/>
      <c r="O412" s="12"/>
      <c r="P412" s="12"/>
    </row>
    <row r="413" spans="1:16">
      <c r="A413" s="357">
        <v>43221</v>
      </c>
      <c r="B413">
        <f t="shared" si="90"/>
        <v>4</v>
      </c>
      <c r="C413">
        <f t="shared" si="87"/>
        <v>2018</v>
      </c>
      <c r="D413" t="s">
        <v>1607</v>
      </c>
      <c r="E413">
        <v>56</v>
      </c>
      <c r="F413" s="12">
        <v>7.9</v>
      </c>
      <c r="G413" s="12">
        <v>24.24</v>
      </c>
      <c r="H413" s="12">
        <v>2.48</v>
      </c>
      <c r="I413" s="12">
        <v>34.619999999999997</v>
      </c>
      <c r="J413" s="12"/>
      <c r="K413" s="12"/>
      <c r="L413" s="12"/>
      <c r="M413" s="12"/>
      <c r="N413" s="12"/>
      <c r="O413" s="12"/>
      <c r="P413" s="12"/>
    </row>
    <row r="414" spans="1:16">
      <c r="A414" s="357">
        <v>43252</v>
      </c>
      <c r="B414">
        <f t="shared" si="90"/>
        <v>5</v>
      </c>
      <c r="C414">
        <f t="shared" si="87"/>
        <v>2018</v>
      </c>
      <c r="D414" t="s">
        <v>1607</v>
      </c>
      <c r="E414">
        <v>56</v>
      </c>
      <c r="F414" s="12">
        <v>9.0500000000000007</v>
      </c>
      <c r="G414" s="12">
        <v>23.05</v>
      </c>
      <c r="H414" s="12">
        <v>3.14</v>
      </c>
      <c r="I414" s="12">
        <v>35.24</v>
      </c>
      <c r="J414" s="12"/>
      <c r="K414" s="12"/>
      <c r="L414" s="12"/>
      <c r="M414" s="12"/>
      <c r="N414" s="12"/>
      <c r="O414" s="12"/>
      <c r="P414" s="12"/>
    </row>
    <row r="415" spans="1:16">
      <c r="A415" s="357">
        <v>43282</v>
      </c>
      <c r="B415">
        <f t="shared" si="90"/>
        <v>6</v>
      </c>
      <c r="C415">
        <f t="shared" si="87"/>
        <v>2018</v>
      </c>
      <c r="D415" t="s">
        <v>1607</v>
      </c>
      <c r="E415">
        <v>56</v>
      </c>
      <c r="F415" s="12">
        <v>8.3800000000000008</v>
      </c>
      <c r="G415" s="12">
        <v>24.05</v>
      </c>
      <c r="H415" s="12">
        <v>3.67</v>
      </c>
      <c r="I415" s="12">
        <v>36.1</v>
      </c>
      <c r="J415" s="12"/>
      <c r="K415" s="12"/>
      <c r="L415" s="12"/>
      <c r="M415" s="12"/>
      <c r="N415" s="12"/>
      <c r="O415" s="12"/>
      <c r="P415" s="12"/>
    </row>
    <row r="416" spans="1:16">
      <c r="A416" s="357">
        <v>43313</v>
      </c>
      <c r="B416">
        <f t="shared" si="90"/>
        <v>7</v>
      </c>
      <c r="C416">
        <f t="shared" si="87"/>
        <v>2018</v>
      </c>
      <c r="D416" t="s">
        <v>1607</v>
      </c>
      <c r="E416">
        <v>56</v>
      </c>
      <c r="F416" s="12">
        <v>8.41</v>
      </c>
      <c r="G416" s="12">
        <v>20.73</v>
      </c>
      <c r="H416" s="12">
        <v>3.09</v>
      </c>
      <c r="I416" s="12">
        <v>32.230000000000004</v>
      </c>
      <c r="J416" s="12"/>
      <c r="K416" s="12"/>
      <c r="L416" s="12"/>
      <c r="M416" s="12"/>
      <c r="N416" s="12"/>
      <c r="O416" s="12"/>
      <c r="P416" s="12"/>
    </row>
    <row r="417" spans="1:16">
      <c r="A417" s="357">
        <v>43344</v>
      </c>
      <c r="B417">
        <f t="shared" si="90"/>
        <v>8</v>
      </c>
      <c r="C417">
        <f t="shared" si="87"/>
        <v>2018</v>
      </c>
      <c r="D417" t="s">
        <v>1607</v>
      </c>
      <c r="E417">
        <v>56</v>
      </c>
      <c r="F417" s="12">
        <v>8.82</v>
      </c>
      <c r="G417" s="12">
        <v>22.45</v>
      </c>
      <c r="H417" s="12">
        <v>3.18</v>
      </c>
      <c r="I417" s="12">
        <v>34.450000000000003</v>
      </c>
      <c r="J417" s="12"/>
      <c r="K417" s="12"/>
      <c r="L417" s="12"/>
      <c r="M417" s="12"/>
      <c r="N417" s="12"/>
      <c r="O417" s="12"/>
      <c r="P417" s="12"/>
    </row>
    <row r="418" spans="1:16">
      <c r="A418" s="357">
        <v>43374</v>
      </c>
      <c r="B418">
        <f t="shared" si="90"/>
        <v>9</v>
      </c>
      <c r="C418">
        <f t="shared" si="87"/>
        <v>2018</v>
      </c>
      <c r="D418" t="s">
        <v>1607</v>
      </c>
      <c r="E418">
        <v>56</v>
      </c>
      <c r="F418" s="12">
        <v>9.5</v>
      </c>
      <c r="G418" s="12">
        <v>24.9</v>
      </c>
      <c r="H418" s="12">
        <v>3.55</v>
      </c>
      <c r="I418" s="12">
        <v>37.950000000000003</v>
      </c>
      <c r="J418" s="12"/>
      <c r="K418" s="12"/>
      <c r="L418" s="12"/>
      <c r="M418" s="12"/>
      <c r="N418" s="12"/>
      <c r="O418" s="12"/>
      <c r="P418" s="12"/>
    </row>
    <row r="419" spans="1:16">
      <c r="A419" s="357">
        <v>43405</v>
      </c>
      <c r="B419">
        <f t="shared" si="90"/>
        <v>10</v>
      </c>
      <c r="C419">
        <f t="shared" si="87"/>
        <v>2018</v>
      </c>
      <c r="D419" t="s">
        <v>1607</v>
      </c>
      <c r="E419">
        <v>56</v>
      </c>
      <c r="F419" s="12">
        <v>7.77</v>
      </c>
      <c r="G419" s="12">
        <v>23.82</v>
      </c>
      <c r="H419" s="12">
        <v>2.91</v>
      </c>
      <c r="I419" s="12">
        <v>34.5</v>
      </c>
      <c r="J419" s="12"/>
      <c r="K419" s="12"/>
      <c r="L419" s="12"/>
      <c r="M419" s="12"/>
      <c r="N419" s="12"/>
      <c r="O419" s="12"/>
      <c r="P419" s="12"/>
    </row>
    <row r="420" spans="1:16">
      <c r="A420" s="357">
        <v>43435</v>
      </c>
      <c r="B420">
        <f t="shared" si="90"/>
        <v>11</v>
      </c>
      <c r="C420">
        <f t="shared" si="87"/>
        <v>2018</v>
      </c>
      <c r="D420" t="s">
        <v>1607</v>
      </c>
      <c r="E420">
        <v>56</v>
      </c>
      <c r="F420" s="12">
        <v>9.67</v>
      </c>
      <c r="G420" s="12">
        <v>24.29</v>
      </c>
      <c r="H420" s="12">
        <v>2.67</v>
      </c>
      <c r="I420" s="12">
        <v>36.630000000000003</v>
      </c>
      <c r="J420" s="12"/>
      <c r="K420" s="12"/>
      <c r="L420" s="12"/>
      <c r="M420" s="12"/>
      <c r="N420" s="12"/>
      <c r="O420" s="12"/>
      <c r="P420" s="12"/>
    </row>
    <row r="421" spans="1:16">
      <c r="A421" s="357">
        <v>43466</v>
      </c>
      <c r="B421">
        <f t="shared" si="90"/>
        <v>12</v>
      </c>
      <c r="C421">
        <f t="shared" si="87"/>
        <v>2018</v>
      </c>
      <c r="D421" t="s">
        <v>1607</v>
      </c>
      <c r="E421">
        <v>56</v>
      </c>
      <c r="F421" s="12">
        <v>10.82</v>
      </c>
      <c r="G421" s="12">
        <v>29.18</v>
      </c>
      <c r="H421" s="12">
        <v>3.35</v>
      </c>
      <c r="I421" s="12">
        <v>43.35</v>
      </c>
      <c r="J421" s="12"/>
      <c r="K421" s="12"/>
      <c r="L421" s="12"/>
      <c r="M421" s="12"/>
      <c r="N421" s="12"/>
      <c r="O421" s="12"/>
      <c r="P421" s="12"/>
    </row>
    <row r="422" spans="1:16">
      <c r="A422" s="357">
        <v>43497</v>
      </c>
      <c r="B422">
        <v>1</v>
      </c>
      <c r="C422">
        <f t="shared" si="87"/>
        <v>2019</v>
      </c>
      <c r="D422" t="s">
        <v>1607</v>
      </c>
      <c r="E422">
        <v>56</v>
      </c>
      <c r="F422" s="12">
        <v>9.5500000000000007</v>
      </c>
      <c r="G422" s="12">
        <v>25.82</v>
      </c>
      <c r="H422" s="12">
        <v>3.45</v>
      </c>
      <c r="I422" s="12">
        <v>38.82</v>
      </c>
      <c r="J422" s="12"/>
      <c r="K422" s="12"/>
      <c r="L422" s="12"/>
      <c r="M422" s="12"/>
      <c r="N422" s="12"/>
      <c r="O422" s="12"/>
      <c r="P422" s="12"/>
    </row>
    <row r="423" spans="1:16">
      <c r="A423" s="357">
        <v>43525</v>
      </c>
      <c r="B423">
        <f t="shared" ref="B423:B433" si="91">1+B422</f>
        <v>2</v>
      </c>
      <c r="C423">
        <f t="shared" si="87"/>
        <v>2019</v>
      </c>
      <c r="D423" t="s">
        <v>1607</v>
      </c>
      <c r="E423">
        <v>56</v>
      </c>
      <c r="F423" s="12">
        <v>7.85</v>
      </c>
      <c r="G423" s="12">
        <v>23.7</v>
      </c>
      <c r="H423" s="12">
        <v>2.7</v>
      </c>
      <c r="I423" s="12">
        <v>34.25</v>
      </c>
      <c r="J423" s="12"/>
      <c r="K423" s="12"/>
      <c r="L423" s="12"/>
      <c r="M423" s="12"/>
      <c r="N423" s="12"/>
      <c r="O423" s="12"/>
      <c r="P423" s="12"/>
    </row>
    <row r="424" spans="1:16">
      <c r="A424" s="357">
        <v>43556</v>
      </c>
      <c r="B424">
        <f t="shared" si="91"/>
        <v>3</v>
      </c>
      <c r="C424">
        <f t="shared" si="87"/>
        <v>2019</v>
      </c>
      <c r="D424" t="s">
        <v>1607</v>
      </c>
      <c r="E424">
        <v>56</v>
      </c>
      <c r="F424" s="12">
        <v>8.7100000000000009</v>
      </c>
      <c r="G424" s="12">
        <v>24.62</v>
      </c>
      <c r="H424" s="12">
        <v>3.57</v>
      </c>
      <c r="I424" s="12">
        <v>36.900000000000006</v>
      </c>
      <c r="J424" s="12"/>
      <c r="K424" s="12"/>
      <c r="L424" s="12"/>
      <c r="M424" s="12"/>
      <c r="N424" s="12"/>
      <c r="O424" s="12"/>
      <c r="P424" s="12"/>
    </row>
    <row r="425" spans="1:16">
      <c r="A425" s="357">
        <v>43586</v>
      </c>
      <c r="B425">
        <f t="shared" si="91"/>
        <v>4</v>
      </c>
      <c r="C425">
        <f t="shared" si="87"/>
        <v>2019</v>
      </c>
      <c r="D425" t="s">
        <v>1607</v>
      </c>
      <c r="E425">
        <v>56</v>
      </c>
      <c r="F425" s="12">
        <v>8.3000000000000007</v>
      </c>
      <c r="G425" s="12">
        <v>22.05</v>
      </c>
      <c r="H425" s="12">
        <v>3.05</v>
      </c>
      <c r="I425" s="12">
        <v>33.400000000000006</v>
      </c>
      <c r="J425" s="12"/>
      <c r="K425" s="12"/>
      <c r="L425" s="12"/>
      <c r="M425" s="12"/>
      <c r="N425" s="12"/>
      <c r="O425" s="12"/>
      <c r="P425" s="12"/>
    </row>
    <row r="426" spans="1:16">
      <c r="A426" s="357">
        <v>43617</v>
      </c>
      <c r="B426">
        <f t="shared" si="91"/>
        <v>5</v>
      </c>
      <c r="C426">
        <f t="shared" si="87"/>
        <v>2019</v>
      </c>
      <c r="D426" t="s">
        <v>1607</v>
      </c>
      <c r="E426">
        <v>56</v>
      </c>
      <c r="F426" s="12">
        <v>10.09</v>
      </c>
      <c r="G426" s="12">
        <v>23.18</v>
      </c>
      <c r="H426" s="12">
        <v>3.14</v>
      </c>
      <c r="I426" s="12">
        <v>36.409999999999997</v>
      </c>
      <c r="J426" s="12"/>
      <c r="K426" s="12"/>
      <c r="L426" s="12"/>
      <c r="M426" s="12"/>
      <c r="N426" s="12"/>
      <c r="O426" s="12"/>
      <c r="P426" s="12"/>
    </row>
    <row r="427" spans="1:16">
      <c r="A427" s="357">
        <v>43647</v>
      </c>
      <c r="B427">
        <f t="shared" si="91"/>
        <v>6</v>
      </c>
      <c r="C427">
        <f t="shared" si="87"/>
        <v>2019</v>
      </c>
      <c r="D427" t="s">
        <v>1607</v>
      </c>
      <c r="E427">
        <v>56</v>
      </c>
      <c r="F427" s="12">
        <v>10.15</v>
      </c>
      <c r="G427" s="12">
        <v>25.15</v>
      </c>
      <c r="H427" s="12">
        <v>1.95</v>
      </c>
      <c r="I427" s="12">
        <v>37.25</v>
      </c>
      <c r="J427" s="12"/>
      <c r="K427" s="12"/>
      <c r="L427" s="12"/>
      <c r="M427" s="12"/>
      <c r="N427" s="12"/>
      <c r="O427" s="12"/>
      <c r="P427" s="12"/>
    </row>
    <row r="428" spans="1:16">
      <c r="A428" s="357">
        <v>43678</v>
      </c>
      <c r="B428">
        <f t="shared" si="91"/>
        <v>7</v>
      </c>
      <c r="C428">
        <f t="shared" si="87"/>
        <v>2019</v>
      </c>
      <c r="D428" t="s">
        <v>1607</v>
      </c>
      <c r="E428">
        <v>56</v>
      </c>
      <c r="F428" s="12">
        <v>8.6999999999999993</v>
      </c>
      <c r="G428" s="12">
        <v>23.74</v>
      </c>
      <c r="H428" s="12">
        <v>2.7</v>
      </c>
      <c r="I428" s="12">
        <v>35.14</v>
      </c>
      <c r="J428" s="12"/>
      <c r="K428" s="12"/>
      <c r="L428" s="12"/>
      <c r="M428" s="12"/>
      <c r="N428" s="12"/>
      <c r="O428" s="12"/>
      <c r="P428" s="12"/>
    </row>
    <row r="429" spans="1:16">
      <c r="A429" s="357">
        <v>43709</v>
      </c>
      <c r="B429">
        <f t="shared" si="91"/>
        <v>8</v>
      </c>
      <c r="C429">
        <f t="shared" si="87"/>
        <v>2019</v>
      </c>
      <c r="D429" t="s">
        <v>1607</v>
      </c>
      <c r="E429">
        <v>56</v>
      </c>
      <c r="F429" s="12">
        <v>9.4499999999999993</v>
      </c>
      <c r="G429" s="12">
        <v>23.95</v>
      </c>
      <c r="H429" s="12">
        <v>3.14</v>
      </c>
      <c r="I429" s="12">
        <v>36.54</v>
      </c>
      <c r="J429" s="12"/>
      <c r="K429" s="12"/>
      <c r="L429" s="12"/>
      <c r="M429" s="12"/>
      <c r="N429" s="12"/>
      <c r="O429" s="12"/>
      <c r="P429" s="12"/>
    </row>
    <row r="430" spans="1:16">
      <c r="A430" s="357">
        <v>43739</v>
      </c>
      <c r="B430">
        <f t="shared" si="91"/>
        <v>9</v>
      </c>
      <c r="C430">
        <f t="shared" si="87"/>
        <v>2019</v>
      </c>
      <c r="D430" t="s">
        <v>1607</v>
      </c>
      <c r="E430">
        <v>56</v>
      </c>
      <c r="F430" s="12">
        <v>9.48</v>
      </c>
      <c r="G430" s="12">
        <v>26.19</v>
      </c>
      <c r="H430" s="12">
        <v>3.14</v>
      </c>
      <c r="I430" s="12">
        <v>38.81</v>
      </c>
      <c r="J430" s="12"/>
      <c r="K430" s="12"/>
      <c r="L430" s="12"/>
      <c r="M430" s="12"/>
      <c r="N430" s="12"/>
      <c r="O430" s="12"/>
      <c r="P430" s="12"/>
    </row>
    <row r="431" spans="1:16">
      <c r="A431" s="357">
        <v>43770</v>
      </c>
      <c r="B431">
        <f t="shared" si="91"/>
        <v>10</v>
      </c>
      <c r="C431">
        <f t="shared" si="87"/>
        <v>2019</v>
      </c>
      <c r="D431" t="s">
        <v>1607</v>
      </c>
      <c r="E431">
        <v>56</v>
      </c>
      <c r="F431" s="12">
        <v>7.71</v>
      </c>
      <c r="G431" s="12">
        <v>21.96</v>
      </c>
      <c r="H431" s="12">
        <v>2.71</v>
      </c>
      <c r="I431" s="12">
        <v>32.380000000000003</v>
      </c>
      <c r="J431" s="12"/>
      <c r="K431" s="12"/>
      <c r="L431" s="12"/>
      <c r="M431" s="12"/>
      <c r="N431" s="12"/>
      <c r="O431" s="12"/>
      <c r="P431" s="12"/>
    </row>
    <row r="432" spans="1:16">
      <c r="A432" s="357">
        <v>43800</v>
      </c>
      <c r="B432">
        <f t="shared" si="91"/>
        <v>11</v>
      </c>
      <c r="C432">
        <f t="shared" si="87"/>
        <v>2019</v>
      </c>
      <c r="D432" t="s">
        <v>1607</v>
      </c>
      <c r="E432">
        <v>56</v>
      </c>
      <c r="F432" s="12">
        <v>9.0500000000000007</v>
      </c>
      <c r="G432" s="12">
        <v>25.85</v>
      </c>
      <c r="H432" s="12">
        <v>3.15</v>
      </c>
      <c r="I432" s="12">
        <v>38.049999999999997</v>
      </c>
      <c r="J432" s="12"/>
      <c r="K432" s="12"/>
      <c r="L432" s="12"/>
      <c r="M432" s="12"/>
      <c r="N432" s="12"/>
      <c r="O432" s="12"/>
      <c r="P432" s="12"/>
    </row>
    <row r="433" spans="1:16">
      <c r="A433" s="357">
        <v>43831</v>
      </c>
      <c r="B433">
        <f t="shared" si="91"/>
        <v>12</v>
      </c>
      <c r="C433">
        <f t="shared" si="87"/>
        <v>2019</v>
      </c>
      <c r="D433" t="s">
        <v>1607</v>
      </c>
      <c r="E433">
        <v>56</v>
      </c>
      <c r="F433" s="12">
        <v>9.7799999999999994</v>
      </c>
      <c r="G433" s="12">
        <v>29.28</v>
      </c>
      <c r="H433" s="12">
        <v>3.11</v>
      </c>
      <c r="I433" s="12">
        <v>42.17</v>
      </c>
      <c r="J433" s="12"/>
      <c r="K433" s="12"/>
      <c r="L433" s="12"/>
      <c r="M433" s="12"/>
      <c r="N433" s="12"/>
      <c r="O433" s="12"/>
      <c r="P433" s="12"/>
    </row>
    <row r="434" spans="1:16">
      <c r="A434" s="357">
        <v>43862</v>
      </c>
      <c r="B434">
        <v>1</v>
      </c>
      <c r="C434">
        <f t="shared" si="87"/>
        <v>2020</v>
      </c>
      <c r="D434" t="s">
        <v>1607</v>
      </c>
      <c r="E434">
        <v>56</v>
      </c>
      <c r="F434" s="12">
        <v>8.67</v>
      </c>
      <c r="G434" s="12">
        <v>28.52</v>
      </c>
      <c r="H434" s="12">
        <v>3.57</v>
      </c>
      <c r="I434" s="12">
        <v>40.76</v>
      </c>
      <c r="J434" s="12"/>
      <c r="K434" s="12"/>
      <c r="L434" s="12"/>
      <c r="M434" s="12"/>
      <c r="N434" s="12"/>
      <c r="O434" s="12"/>
      <c r="P434" s="12"/>
    </row>
    <row r="435" spans="1:16">
      <c r="A435" s="357">
        <v>43891</v>
      </c>
      <c r="B435">
        <f t="shared" ref="B435:B445" si="92">1+B434</f>
        <v>2</v>
      </c>
      <c r="C435">
        <f t="shared" si="87"/>
        <v>2020</v>
      </c>
      <c r="D435" t="s">
        <v>1607</v>
      </c>
      <c r="E435">
        <v>56</v>
      </c>
      <c r="F435" s="12">
        <v>8.9499999999999993</v>
      </c>
      <c r="G435" s="12">
        <v>27.35</v>
      </c>
      <c r="H435" s="12">
        <v>2.5499999999999998</v>
      </c>
      <c r="I435" s="12">
        <v>38.85</v>
      </c>
      <c r="J435" s="12"/>
      <c r="K435" s="12"/>
      <c r="L435" s="12"/>
      <c r="M435" s="12"/>
      <c r="N435" s="12"/>
      <c r="O435" s="12"/>
      <c r="P435" s="12"/>
    </row>
    <row r="436" spans="1:16">
      <c r="A436" s="357">
        <v>43922</v>
      </c>
      <c r="B436">
        <f t="shared" si="92"/>
        <v>3</v>
      </c>
      <c r="C436">
        <f t="shared" si="87"/>
        <v>2020</v>
      </c>
      <c r="D436" t="s">
        <v>1607</v>
      </c>
      <c r="E436">
        <v>56</v>
      </c>
      <c r="F436" s="12">
        <v>10.14</v>
      </c>
      <c r="G436" s="12">
        <v>32</v>
      </c>
      <c r="H436" s="12">
        <v>3.59</v>
      </c>
      <c r="I436" s="12">
        <v>45.730000000000004</v>
      </c>
      <c r="J436" s="12"/>
      <c r="K436" s="12"/>
      <c r="L436" s="12"/>
      <c r="M436" s="12"/>
      <c r="N436" s="12"/>
      <c r="O436" s="12"/>
      <c r="P436" s="12"/>
    </row>
    <row r="437" spans="1:16">
      <c r="A437" s="357">
        <v>43952</v>
      </c>
      <c r="B437">
        <f t="shared" si="92"/>
        <v>4</v>
      </c>
      <c r="C437">
        <f t="shared" si="87"/>
        <v>2020</v>
      </c>
      <c r="D437" t="s">
        <v>1607</v>
      </c>
      <c r="E437">
        <v>56</v>
      </c>
      <c r="F437" s="12">
        <v>11.3</v>
      </c>
      <c r="G437" s="12">
        <v>39.049999999999997</v>
      </c>
      <c r="H437" s="12">
        <v>4.5</v>
      </c>
      <c r="I437" s="12">
        <v>54.849999999999994</v>
      </c>
      <c r="J437" s="12"/>
      <c r="K437" s="12"/>
      <c r="L437" s="12"/>
      <c r="M437" s="12"/>
      <c r="N437" s="12"/>
      <c r="O437" s="12"/>
      <c r="P437" s="12"/>
    </row>
    <row r="438" spans="1:16">
      <c r="A438" s="357">
        <v>43983</v>
      </c>
      <c r="B438">
        <f t="shared" si="92"/>
        <v>5</v>
      </c>
      <c r="C438">
        <f t="shared" si="87"/>
        <v>2020</v>
      </c>
      <c r="D438" t="s">
        <v>1607</v>
      </c>
      <c r="E438">
        <v>56</v>
      </c>
      <c r="F438" s="12">
        <v>12.6</v>
      </c>
      <c r="G438" s="12">
        <v>41.4</v>
      </c>
      <c r="H438" s="12">
        <v>4.95</v>
      </c>
      <c r="I438" s="12">
        <v>58.95</v>
      </c>
      <c r="J438" s="12"/>
      <c r="K438" s="12"/>
      <c r="L438" s="12"/>
      <c r="M438" s="12"/>
      <c r="N438" s="12"/>
      <c r="O438" s="12"/>
      <c r="P438" s="12"/>
    </row>
    <row r="439" spans="1:16">
      <c r="A439" s="357">
        <v>44013</v>
      </c>
      <c r="B439">
        <f t="shared" si="92"/>
        <v>6</v>
      </c>
      <c r="C439">
        <f t="shared" si="87"/>
        <v>2020</v>
      </c>
      <c r="D439" t="s">
        <v>1607</v>
      </c>
      <c r="E439">
        <v>56</v>
      </c>
      <c r="F439" s="12">
        <v>7.23</v>
      </c>
      <c r="G439" s="12">
        <v>24.09</v>
      </c>
      <c r="H439" s="12">
        <v>2.64</v>
      </c>
      <c r="I439" s="12">
        <v>33.96</v>
      </c>
      <c r="J439" s="12"/>
      <c r="K439" s="12"/>
      <c r="L439" s="12"/>
      <c r="M439" s="12"/>
      <c r="N439" s="12"/>
      <c r="O439" s="12"/>
      <c r="P439" s="12"/>
    </row>
    <row r="440" spans="1:16">
      <c r="A440" s="357">
        <v>44044</v>
      </c>
      <c r="B440">
        <f t="shared" si="92"/>
        <v>7</v>
      </c>
      <c r="C440">
        <f t="shared" si="87"/>
        <v>2020</v>
      </c>
      <c r="D440" t="s">
        <v>1607</v>
      </c>
      <c r="E440">
        <v>56</v>
      </c>
      <c r="F440" s="12">
        <v>7.52</v>
      </c>
      <c r="G440" s="12">
        <v>24.48</v>
      </c>
      <c r="H440" s="12">
        <v>2.83</v>
      </c>
      <c r="I440" s="12">
        <v>34.83</v>
      </c>
      <c r="J440" s="12"/>
      <c r="K440" s="12"/>
      <c r="L440" s="12"/>
      <c r="M440" s="12"/>
      <c r="N440" s="12"/>
      <c r="O440" s="12"/>
      <c r="P440" s="12"/>
    </row>
    <row r="441" spans="1:16">
      <c r="A441" s="357">
        <v>44075</v>
      </c>
      <c r="B441">
        <f t="shared" si="92"/>
        <v>8</v>
      </c>
      <c r="C441">
        <f t="shared" si="87"/>
        <v>2020</v>
      </c>
      <c r="D441" t="s">
        <v>1607</v>
      </c>
      <c r="E441">
        <v>56</v>
      </c>
      <c r="F441" s="12">
        <v>8.9</v>
      </c>
      <c r="G441" s="12">
        <v>28.29</v>
      </c>
      <c r="H441" s="12">
        <v>2.67</v>
      </c>
      <c r="I441" s="12">
        <v>39.86</v>
      </c>
      <c r="J441" s="12"/>
      <c r="K441" s="12"/>
      <c r="L441" s="12"/>
      <c r="M441" s="12"/>
      <c r="N441" s="12"/>
      <c r="O441" s="12"/>
      <c r="P441" s="12"/>
    </row>
    <row r="442" spans="1:16">
      <c r="A442" s="357">
        <v>44105</v>
      </c>
      <c r="B442">
        <f t="shared" si="92"/>
        <v>9</v>
      </c>
      <c r="C442">
        <f t="shared" si="87"/>
        <v>2020</v>
      </c>
      <c r="D442" t="s">
        <v>1607</v>
      </c>
      <c r="E442">
        <v>56</v>
      </c>
      <c r="F442" s="12">
        <v>8.82</v>
      </c>
      <c r="G442" s="12">
        <v>27.91</v>
      </c>
      <c r="H442" s="12">
        <v>3.59</v>
      </c>
      <c r="I442" s="12">
        <v>40.32</v>
      </c>
      <c r="J442" s="12"/>
      <c r="K442" s="12"/>
      <c r="L442" s="12"/>
      <c r="M442" s="12"/>
      <c r="N442" s="12"/>
      <c r="O442" s="12"/>
      <c r="P442" s="12"/>
    </row>
    <row r="443" spans="1:16">
      <c r="A443" s="357">
        <v>44136</v>
      </c>
      <c r="B443">
        <f t="shared" si="92"/>
        <v>10</v>
      </c>
      <c r="C443">
        <f t="shared" si="87"/>
        <v>2020</v>
      </c>
      <c r="D443" t="s">
        <v>1607</v>
      </c>
      <c r="E443">
        <v>56</v>
      </c>
      <c r="F443" s="12">
        <v>8.48</v>
      </c>
      <c r="G443" s="12">
        <v>30.24</v>
      </c>
      <c r="H443" s="12">
        <v>3.52</v>
      </c>
      <c r="I443" s="12">
        <v>42.239999999999995</v>
      </c>
      <c r="J443" s="12"/>
      <c r="K443" s="12"/>
      <c r="L443" s="12"/>
      <c r="M443" s="12"/>
      <c r="N443" s="12"/>
      <c r="O443" s="12"/>
      <c r="P443" s="12"/>
    </row>
    <row r="444" spans="1:16">
      <c r="A444" s="357">
        <v>44166</v>
      </c>
      <c r="B444">
        <f t="shared" si="92"/>
        <v>11</v>
      </c>
      <c r="C444">
        <f t="shared" si="87"/>
        <v>2020</v>
      </c>
      <c r="D444" t="s">
        <v>1607</v>
      </c>
      <c r="E444">
        <v>56</v>
      </c>
      <c r="F444" s="12">
        <v>10</v>
      </c>
      <c r="G444" s="12">
        <v>33</v>
      </c>
      <c r="H444" s="12">
        <v>3.2</v>
      </c>
      <c r="I444" s="12">
        <v>46.2</v>
      </c>
      <c r="J444" s="12"/>
      <c r="K444" s="12"/>
      <c r="L444" s="12"/>
      <c r="M444" s="12"/>
      <c r="N444" s="12"/>
      <c r="O444" s="12"/>
      <c r="P444" s="12"/>
    </row>
    <row r="445" spans="1:16">
      <c r="A445" s="357">
        <v>44197</v>
      </c>
      <c r="B445">
        <f t="shared" si="92"/>
        <v>12</v>
      </c>
      <c r="C445">
        <f t="shared" si="87"/>
        <v>2020</v>
      </c>
      <c r="D445" t="s">
        <v>1607</v>
      </c>
      <c r="E445">
        <v>56</v>
      </c>
      <c r="F445" s="12">
        <v>9.32</v>
      </c>
      <c r="G445" s="12">
        <v>34.159999999999997</v>
      </c>
      <c r="H445" s="12">
        <v>3.63</v>
      </c>
      <c r="I445" s="12">
        <v>47.11</v>
      </c>
      <c r="J445" s="12"/>
      <c r="K445" s="12"/>
      <c r="L445" s="12"/>
      <c r="M445" s="12"/>
      <c r="N445" s="12"/>
      <c r="O445" s="12"/>
      <c r="P445" s="12"/>
    </row>
    <row r="446" spans="1:16">
      <c r="A446" s="357">
        <v>44228</v>
      </c>
      <c r="B446">
        <v>1</v>
      </c>
      <c r="C446">
        <f t="shared" si="87"/>
        <v>2021</v>
      </c>
      <c r="D446" t="s">
        <v>1607</v>
      </c>
      <c r="E446">
        <v>56</v>
      </c>
      <c r="F446" s="12">
        <v>10.37</v>
      </c>
      <c r="G446" s="12">
        <v>40</v>
      </c>
      <c r="H446" s="12">
        <v>3.74</v>
      </c>
      <c r="I446" s="12">
        <v>54.11</v>
      </c>
      <c r="J446" s="12"/>
      <c r="K446" s="12"/>
      <c r="L446" s="12"/>
      <c r="M446" s="12"/>
      <c r="N446" s="12"/>
      <c r="O446" s="12"/>
      <c r="P446" s="12"/>
    </row>
    <row r="447" spans="1:16">
      <c r="A447" s="357">
        <v>44256</v>
      </c>
      <c r="B447">
        <f t="shared" ref="B447:B457" si="93">1+B446</f>
        <v>2</v>
      </c>
      <c r="C447">
        <f t="shared" si="87"/>
        <v>2021</v>
      </c>
      <c r="D447" t="s">
        <v>1607</v>
      </c>
      <c r="E447">
        <v>56</v>
      </c>
      <c r="F447" s="12">
        <v>8.75</v>
      </c>
      <c r="G447" s="12">
        <v>34.450000000000003</v>
      </c>
      <c r="H447" s="12">
        <v>4.1500000000000004</v>
      </c>
      <c r="I447" s="12">
        <v>47.35</v>
      </c>
      <c r="J447" s="12"/>
      <c r="K447" s="12"/>
      <c r="L447" s="12"/>
      <c r="M447" s="12"/>
      <c r="N447" s="12"/>
      <c r="O447" s="12"/>
      <c r="P447" s="12"/>
    </row>
    <row r="448" spans="1:16">
      <c r="A448" s="357">
        <v>44287</v>
      </c>
      <c r="B448">
        <f t="shared" si="93"/>
        <v>3</v>
      </c>
      <c r="C448">
        <f t="shared" si="87"/>
        <v>2021</v>
      </c>
      <c r="D448" t="s">
        <v>1607</v>
      </c>
      <c r="E448">
        <v>56</v>
      </c>
      <c r="F448" s="12">
        <v>7.74</v>
      </c>
      <c r="G448" s="12">
        <v>28.65</v>
      </c>
      <c r="H448" s="12">
        <v>3.65</v>
      </c>
      <c r="I448" s="12">
        <v>40.04</v>
      </c>
      <c r="J448" s="12"/>
      <c r="K448" s="12"/>
      <c r="L448" s="12"/>
      <c r="M448" s="12"/>
      <c r="N448" s="12"/>
      <c r="O448" s="12"/>
      <c r="P448" s="12"/>
    </row>
    <row r="449" spans="1:16">
      <c r="A449" s="357">
        <v>44317</v>
      </c>
      <c r="B449">
        <f t="shared" si="93"/>
        <v>4</v>
      </c>
      <c r="C449">
        <f t="shared" si="87"/>
        <v>2021</v>
      </c>
      <c r="D449" t="s">
        <v>1607</v>
      </c>
      <c r="E449">
        <v>56</v>
      </c>
      <c r="F449" s="12">
        <v>8.6999999999999993</v>
      </c>
      <c r="G449" s="12">
        <v>32.1</v>
      </c>
      <c r="H449" s="12">
        <v>3.5</v>
      </c>
      <c r="I449" s="12">
        <v>44.3</v>
      </c>
      <c r="J449" s="12"/>
      <c r="K449" s="12"/>
      <c r="L449" s="12"/>
      <c r="M449" s="12"/>
      <c r="N449" s="12"/>
      <c r="O449" s="12"/>
      <c r="P449" s="12"/>
    </row>
    <row r="450" spans="1:16">
      <c r="A450" s="357">
        <v>44348</v>
      </c>
      <c r="B450">
        <f t="shared" si="93"/>
        <v>5</v>
      </c>
      <c r="C450">
        <f t="shared" ref="C450:C463" si="94">1+C438</f>
        <v>2021</v>
      </c>
      <c r="D450" t="s">
        <v>1607</v>
      </c>
      <c r="E450">
        <v>56</v>
      </c>
      <c r="F450" s="12">
        <v>8.57</v>
      </c>
      <c r="G450" s="12">
        <v>30.33</v>
      </c>
      <c r="H450" s="12">
        <v>3.29</v>
      </c>
      <c r="I450" s="12">
        <v>42.19</v>
      </c>
      <c r="J450" s="12"/>
      <c r="K450" s="12"/>
      <c r="L450" s="12"/>
      <c r="M450" s="12"/>
      <c r="N450" s="12"/>
      <c r="O450" s="12"/>
      <c r="P450" s="12"/>
    </row>
    <row r="451" spans="1:16">
      <c r="A451" s="357">
        <v>44378</v>
      </c>
      <c r="B451">
        <f t="shared" si="93"/>
        <v>6</v>
      </c>
      <c r="C451">
        <f t="shared" si="94"/>
        <v>2021</v>
      </c>
      <c r="D451" t="s">
        <v>1607</v>
      </c>
      <c r="E451">
        <v>56</v>
      </c>
      <c r="F451" s="12">
        <v>7.45</v>
      </c>
      <c r="G451" s="12">
        <v>27.27</v>
      </c>
      <c r="H451" s="12">
        <v>3.18</v>
      </c>
      <c r="I451" s="12">
        <v>37.9</v>
      </c>
      <c r="J451" s="12"/>
      <c r="K451" s="12"/>
      <c r="L451" s="12"/>
      <c r="M451" s="12"/>
      <c r="N451" s="12"/>
      <c r="O451" s="12"/>
      <c r="P451" s="12"/>
    </row>
    <row r="452" spans="1:16">
      <c r="A452" s="357">
        <v>44409</v>
      </c>
      <c r="B452">
        <f t="shared" si="93"/>
        <v>7</v>
      </c>
      <c r="C452">
        <f t="shared" si="94"/>
        <v>2021</v>
      </c>
      <c r="D452" t="s">
        <v>1607</v>
      </c>
      <c r="E452">
        <v>56</v>
      </c>
      <c r="F452" s="12">
        <v>8.4499999999999993</v>
      </c>
      <c r="G452" s="12">
        <v>27.59</v>
      </c>
      <c r="H452" s="12">
        <v>2.82</v>
      </c>
      <c r="I452" s="12">
        <v>38.86</v>
      </c>
      <c r="J452" s="12"/>
      <c r="K452" s="12"/>
      <c r="L452" s="12"/>
      <c r="M452" s="12"/>
      <c r="N452" s="12"/>
      <c r="O452" s="12"/>
      <c r="P452" s="12"/>
    </row>
    <row r="453" spans="1:16">
      <c r="A453" s="357">
        <v>44440</v>
      </c>
      <c r="B453">
        <f t="shared" si="93"/>
        <v>8</v>
      </c>
      <c r="C453">
        <f t="shared" si="94"/>
        <v>2021</v>
      </c>
      <c r="D453" t="s">
        <v>1607</v>
      </c>
      <c r="E453">
        <v>56</v>
      </c>
      <c r="F453" s="12">
        <v>10.18</v>
      </c>
      <c r="G453" s="12">
        <v>28.82</v>
      </c>
      <c r="H453" s="12">
        <v>2.95</v>
      </c>
      <c r="I453" s="12">
        <v>41.95</v>
      </c>
      <c r="J453" s="12"/>
      <c r="K453" s="12"/>
      <c r="L453" s="12"/>
      <c r="M453" s="12"/>
      <c r="N453" s="12"/>
      <c r="O453" s="12"/>
      <c r="P453" s="12"/>
    </row>
    <row r="454" spans="1:16">
      <c r="A454" s="357">
        <v>44470</v>
      </c>
      <c r="B454">
        <f t="shared" si="93"/>
        <v>9</v>
      </c>
      <c r="C454">
        <f t="shared" si="94"/>
        <v>2021</v>
      </c>
      <c r="D454" t="s">
        <v>1607</v>
      </c>
      <c r="E454">
        <v>56</v>
      </c>
      <c r="F454" s="12">
        <v>8.27</v>
      </c>
      <c r="G454" s="12">
        <v>28.73</v>
      </c>
      <c r="H454" s="12">
        <v>3.32</v>
      </c>
      <c r="I454" s="12">
        <v>40.319999999999993</v>
      </c>
      <c r="J454" s="12"/>
      <c r="K454" s="12"/>
      <c r="L454" s="12"/>
      <c r="M454" s="12"/>
      <c r="N454" s="12"/>
      <c r="O454" s="12"/>
      <c r="P454" s="12"/>
    </row>
    <row r="455" spans="1:16">
      <c r="A455" s="357">
        <v>44501</v>
      </c>
      <c r="B455">
        <f t="shared" si="93"/>
        <v>10</v>
      </c>
      <c r="C455">
        <f t="shared" si="94"/>
        <v>2021</v>
      </c>
      <c r="D455" t="s">
        <v>1607</v>
      </c>
      <c r="E455">
        <v>56</v>
      </c>
      <c r="F455" s="12">
        <v>7.9</v>
      </c>
      <c r="G455" s="12">
        <v>26.85</v>
      </c>
      <c r="H455" s="12">
        <v>4.05</v>
      </c>
      <c r="I455" s="12">
        <v>38.800000000000004</v>
      </c>
      <c r="J455" s="12"/>
      <c r="K455" s="12"/>
      <c r="L455" s="12"/>
      <c r="M455" s="12"/>
      <c r="N455" s="12"/>
      <c r="O455" s="12"/>
      <c r="P455" s="12"/>
    </row>
    <row r="456" spans="1:16">
      <c r="A456" s="357">
        <v>44531</v>
      </c>
      <c r="B456">
        <f t="shared" si="93"/>
        <v>11</v>
      </c>
      <c r="C456">
        <f t="shared" si="94"/>
        <v>2021</v>
      </c>
      <c r="D456" t="s">
        <v>1607</v>
      </c>
      <c r="E456">
        <v>56</v>
      </c>
      <c r="F456" s="12">
        <v>7.71</v>
      </c>
      <c r="G456" s="12">
        <v>27.48</v>
      </c>
      <c r="H456" s="12">
        <v>3.05</v>
      </c>
      <c r="I456" s="12">
        <v>38.24</v>
      </c>
      <c r="J456" s="12"/>
      <c r="K456" s="12"/>
      <c r="L456" s="12"/>
      <c r="M456" s="12"/>
      <c r="N456" s="12"/>
      <c r="O456" s="12"/>
      <c r="P456" s="12"/>
    </row>
    <row r="457" spans="1:16">
      <c r="A457" s="357">
        <v>44562</v>
      </c>
      <c r="B457">
        <f t="shared" si="93"/>
        <v>12</v>
      </c>
      <c r="C457">
        <f t="shared" si="94"/>
        <v>2021</v>
      </c>
      <c r="D457" t="s">
        <v>1607</v>
      </c>
      <c r="E457">
        <v>56</v>
      </c>
      <c r="F457" s="12">
        <v>10.5</v>
      </c>
      <c r="G457" s="12">
        <v>31.05</v>
      </c>
      <c r="H457" s="12">
        <v>2.95</v>
      </c>
      <c r="I457" s="12">
        <v>44.5</v>
      </c>
      <c r="J457" s="12"/>
      <c r="K457" s="12"/>
      <c r="L457" s="12"/>
      <c r="M457" s="12"/>
      <c r="N457" s="12"/>
      <c r="O457" s="12"/>
      <c r="P457" s="12"/>
    </row>
    <row r="458" spans="1:16">
      <c r="A458" s="357">
        <v>44593</v>
      </c>
      <c r="B458">
        <v>1</v>
      </c>
      <c r="C458">
        <f t="shared" si="94"/>
        <v>2022</v>
      </c>
      <c r="D458" t="s">
        <v>1607</v>
      </c>
      <c r="E458">
        <v>56</v>
      </c>
      <c r="F458" s="12">
        <v>10.3</v>
      </c>
      <c r="G458" s="12">
        <v>35.6</v>
      </c>
      <c r="H458" s="12">
        <v>3.95</v>
      </c>
      <c r="I458" s="12">
        <v>49.850000000000009</v>
      </c>
      <c r="J458" s="12"/>
      <c r="K458" s="12"/>
      <c r="L458" s="12"/>
      <c r="M458" s="12"/>
      <c r="N458" s="12"/>
      <c r="O458" s="12"/>
      <c r="P458" s="12"/>
    </row>
    <row r="459" spans="1:16">
      <c r="A459" s="357">
        <v>44621</v>
      </c>
      <c r="B459">
        <f>1+B458</f>
        <v>2</v>
      </c>
      <c r="C459">
        <f t="shared" si="94"/>
        <v>2022</v>
      </c>
      <c r="D459" t="s">
        <v>1607</v>
      </c>
      <c r="E459">
        <v>56</v>
      </c>
      <c r="F459" s="12">
        <v>7.55</v>
      </c>
      <c r="G459" s="12">
        <v>31</v>
      </c>
      <c r="H459" s="12">
        <v>3.2</v>
      </c>
      <c r="I459" s="12">
        <v>41.75</v>
      </c>
      <c r="J459" s="12"/>
      <c r="K459" s="12"/>
      <c r="L459" s="12"/>
      <c r="M459" s="12"/>
      <c r="N459" s="12"/>
      <c r="O459" s="12"/>
      <c r="P459" s="12"/>
    </row>
    <row r="460" spans="1:16">
      <c r="A460" s="357">
        <v>44652</v>
      </c>
      <c r="B460">
        <f>1+B459</f>
        <v>3</v>
      </c>
      <c r="C460">
        <f t="shared" si="94"/>
        <v>2022</v>
      </c>
      <c r="D460" t="s">
        <v>1607</v>
      </c>
      <c r="E460">
        <v>56</v>
      </c>
      <c r="F460" s="12">
        <v>6.91</v>
      </c>
      <c r="G460" s="12">
        <v>28.26</v>
      </c>
      <c r="H460" s="12">
        <v>3.26</v>
      </c>
      <c r="I460" s="12">
        <v>38.430000000000007</v>
      </c>
      <c r="J460" s="12"/>
      <c r="K460" s="12"/>
      <c r="L460" s="12"/>
      <c r="M460" s="12"/>
      <c r="N460" s="12"/>
      <c r="O460" s="12"/>
      <c r="P460" s="12"/>
    </row>
    <row r="461" spans="1:16">
      <c r="A461" s="357">
        <v>44682</v>
      </c>
      <c r="B461">
        <f>1+B460</f>
        <v>4</v>
      </c>
      <c r="C461">
        <f t="shared" si="94"/>
        <v>2022</v>
      </c>
      <c r="D461" t="s">
        <v>1607</v>
      </c>
      <c r="E461">
        <v>56</v>
      </c>
      <c r="F461" s="12">
        <v>7.63</v>
      </c>
      <c r="G461" s="12">
        <v>34.049999999999997</v>
      </c>
      <c r="H461" s="12">
        <v>3.68</v>
      </c>
      <c r="I461" s="12">
        <v>45.36</v>
      </c>
      <c r="J461" s="12"/>
      <c r="K461" s="12"/>
      <c r="L461" s="12"/>
      <c r="M461" s="12"/>
      <c r="N461" s="12"/>
      <c r="O461" s="12"/>
      <c r="P461" s="12"/>
    </row>
    <row r="462" spans="1:16">
      <c r="A462" s="357">
        <v>44713</v>
      </c>
      <c r="B462">
        <f>1+B461</f>
        <v>5</v>
      </c>
      <c r="C462">
        <f t="shared" si="94"/>
        <v>2022</v>
      </c>
      <c r="D462" t="s">
        <v>1607</v>
      </c>
      <c r="E462">
        <v>56</v>
      </c>
      <c r="F462" s="12">
        <v>7.77</v>
      </c>
      <c r="G462" s="12">
        <v>28.05</v>
      </c>
      <c r="H462" s="12">
        <v>2</v>
      </c>
      <c r="I462" s="12">
        <v>37.82</v>
      </c>
      <c r="J462" s="12"/>
      <c r="K462" s="12"/>
      <c r="L462" s="12"/>
      <c r="M462" s="12"/>
      <c r="N462" s="12"/>
      <c r="O462" s="12"/>
      <c r="P462" s="12"/>
    </row>
    <row r="463" spans="1:16">
      <c r="A463" s="357">
        <v>42005</v>
      </c>
      <c r="B463">
        <f>1+B462</f>
        <v>6</v>
      </c>
      <c r="C463">
        <f t="shared" si="94"/>
        <v>2022</v>
      </c>
      <c r="D463" t="s">
        <v>1607</v>
      </c>
      <c r="E463">
        <v>56</v>
      </c>
      <c r="F463" s="12">
        <v>6.55</v>
      </c>
      <c r="G463" s="12">
        <v>30</v>
      </c>
      <c r="H463" s="12">
        <v>3.45</v>
      </c>
      <c r="I463" s="12">
        <v>40</v>
      </c>
      <c r="J463" s="12"/>
      <c r="K463" s="12"/>
      <c r="L463" s="12"/>
      <c r="M463" s="12"/>
      <c r="N463" s="12"/>
      <c r="O463" s="12"/>
      <c r="P463" s="12"/>
    </row>
    <row r="464" spans="1:16">
      <c r="A464" s="357">
        <v>44743</v>
      </c>
      <c r="B464">
        <v>7</v>
      </c>
      <c r="C464">
        <v>2022</v>
      </c>
      <c r="D464" t="s">
        <v>1607</v>
      </c>
      <c r="E464">
        <v>56</v>
      </c>
      <c r="F464" s="12">
        <v>6.9</v>
      </c>
      <c r="G464" s="12">
        <v>36.35</v>
      </c>
      <c r="H464" s="12">
        <v>2.65</v>
      </c>
      <c r="I464" s="12">
        <v>45.9</v>
      </c>
      <c r="J464" s="12"/>
      <c r="K464" s="12"/>
      <c r="L464" s="12"/>
      <c r="M464" s="12"/>
      <c r="N464" s="12"/>
      <c r="O464" s="12"/>
      <c r="P464" s="12"/>
    </row>
    <row r="465" spans="1:16">
      <c r="A465" s="357">
        <v>44774</v>
      </c>
      <c r="B465">
        <v>8</v>
      </c>
      <c r="C465">
        <v>2022</v>
      </c>
      <c r="D465" t="s">
        <v>1607</v>
      </c>
      <c r="E465">
        <v>56</v>
      </c>
      <c r="F465">
        <v>7.09</v>
      </c>
      <c r="G465">
        <v>31.32</v>
      </c>
      <c r="H465">
        <v>2.5</v>
      </c>
      <c r="I465">
        <v>40.909999999999997</v>
      </c>
      <c r="J465" s="12"/>
      <c r="K465" s="12"/>
      <c r="L465" s="12"/>
      <c r="M465" s="12"/>
      <c r="N465" s="12"/>
      <c r="O465" s="12"/>
      <c r="P465" s="12"/>
    </row>
    <row r="466" spans="1:16">
      <c r="A466" s="357">
        <v>42036</v>
      </c>
      <c r="B466">
        <v>1</v>
      </c>
      <c r="C466">
        <v>2015</v>
      </c>
      <c r="D466" t="s">
        <v>1608</v>
      </c>
      <c r="E466">
        <v>58</v>
      </c>
      <c r="F466" s="12">
        <v>146.75</v>
      </c>
      <c r="G466" s="12">
        <v>187.05</v>
      </c>
      <c r="H466" s="12">
        <v>71.55</v>
      </c>
      <c r="I466" s="12">
        <v>405.35</v>
      </c>
      <c r="J466" s="12"/>
      <c r="K466" s="12"/>
      <c r="L466" s="12"/>
      <c r="M466" s="12"/>
      <c r="N466" s="12"/>
      <c r="O466" s="12"/>
      <c r="P466" s="12"/>
    </row>
    <row r="467" spans="1:16">
      <c r="A467" s="357">
        <v>42064</v>
      </c>
      <c r="B467">
        <f t="shared" ref="B467:B477" si="95">1+B466</f>
        <v>2</v>
      </c>
      <c r="C467">
        <v>2015</v>
      </c>
      <c r="D467" t="s">
        <v>1608</v>
      </c>
      <c r="E467">
        <v>58</v>
      </c>
      <c r="F467" s="12">
        <v>136.30000000000001</v>
      </c>
      <c r="G467" s="12">
        <v>202.2</v>
      </c>
      <c r="H467" s="12">
        <v>73.099999999999994</v>
      </c>
      <c r="I467" s="12">
        <v>411.59999999999997</v>
      </c>
      <c r="J467" s="12"/>
      <c r="K467" s="12"/>
      <c r="L467" s="12"/>
      <c r="M467" s="12"/>
      <c r="N467" s="12"/>
      <c r="O467" s="12"/>
      <c r="P467" s="12"/>
    </row>
    <row r="468" spans="1:16">
      <c r="A468" s="357">
        <v>42095</v>
      </c>
      <c r="B468">
        <f t="shared" si="95"/>
        <v>3</v>
      </c>
      <c r="C468">
        <v>2015</v>
      </c>
      <c r="D468" t="s">
        <v>1608</v>
      </c>
      <c r="E468">
        <v>58</v>
      </c>
      <c r="F468" s="12">
        <v>136.94999999999999</v>
      </c>
      <c r="G468" s="12">
        <v>201.27</v>
      </c>
      <c r="H468" s="12">
        <v>72.819999999999993</v>
      </c>
      <c r="I468" s="12">
        <v>411.04</v>
      </c>
      <c r="J468" s="12"/>
      <c r="K468" s="12"/>
      <c r="L468" s="12"/>
      <c r="M468" s="12"/>
      <c r="N468" s="12"/>
      <c r="O468" s="12"/>
      <c r="P468" s="12"/>
    </row>
    <row r="469" spans="1:16">
      <c r="A469" s="357">
        <v>42125</v>
      </c>
      <c r="B469">
        <f t="shared" si="95"/>
        <v>4</v>
      </c>
      <c r="C469">
        <v>2015</v>
      </c>
      <c r="D469" t="s">
        <v>1608</v>
      </c>
      <c r="E469">
        <v>58</v>
      </c>
      <c r="F469" s="12">
        <v>142.85</v>
      </c>
      <c r="G469" s="12">
        <v>214.1</v>
      </c>
      <c r="H469" s="12">
        <v>81.599999999999994</v>
      </c>
      <c r="I469" s="12">
        <v>438.54999999999995</v>
      </c>
      <c r="J469" s="12"/>
      <c r="K469" s="12"/>
      <c r="L469" s="12"/>
      <c r="M469" s="12"/>
      <c r="N469" s="12"/>
      <c r="O469" s="12"/>
      <c r="P469" s="12"/>
    </row>
    <row r="470" spans="1:16">
      <c r="A470" s="357">
        <v>42156</v>
      </c>
      <c r="B470">
        <f t="shared" si="95"/>
        <v>5</v>
      </c>
      <c r="C470">
        <v>2015</v>
      </c>
      <c r="D470" t="s">
        <v>1608</v>
      </c>
      <c r="E470">
        <v>58</v>
      </c>
      <c r="F470" s="12">
        <v>140.94999999999999</v>
      </c>
      <c r="G470" s="12">
        <v>222.6</v>
      </c>
      <c r="H470" s="12">
        <v>84.2</v>
      </c>
      <c r="I470" s="12">
        <v>447.75</v>
      </c>
      <c r="J470" s="12"/>
      <c r="K470" s="12"/>
      <c r="L470" s="12"/>
      <c r="M470" s="12"/>
      <c r="N470" s="12"/>
      <c r="O470" s="12"/>
      <c r="P470" s="12"/>
    </row>
    <row r="471" spans="1:16">
      <c r="A471" s="357">
        <v>42186</v>
      </c>
      <c r="B471">
        <f t="shared" si="95"/>
        <v>6</v>
      </c>
      <c r="C471">
        <v>2015</v>
      </c>
      <c r="D471" t="s">
        <v>1608</v>
      </c>
      <c r="E471">
        <v>58</v>
      </c>
      <c r="F471" s="12">
        <v>121.95</v>
      </c>
      <c r="G471" s="12">
        <v>212.05</v>
      </c>
      <c r="H471" s="12">
        <v>87.95</v>
      </c>
      <c r="I471" s="12">
        <v>421.95</v>
      </c>
      <c r="J471" s="12"/>
      <c r="K471" s="12"/>
      <c r="L471" s="12"/>
      <c r="M471" s="12"/>
      <c r="N471" s="12"/>
      <c r="O471" s="12"/>
      <c r="P471" s="12"/>
    </row>
    <row r="472" spans="1:16">
      <c r="A472" s="357">
        <v>42217</v>
      </c>
      <c r="B472">
        <f t="shared" si="95"/>
        <v>7</v>
      </c>
      <c r="C472">
        <v>2015</v>
      </c>
      <c r="D472" t="s">
        <v>1608</v>
      </c>
      <c r="E472">
        <v>58</v>
      </c>
      <c r="F472" s="12">
        <v>118.87</v>
      </c>
      <c r="G472" s="12">
        <v>193.26</v>
      </c>
      <c r="H472" s="12">
        <v>88.91</v>
      </c>
      <c r="I472" s="12">
        <v>401.03999999999996</v>
      </c>
      <c r="J472" s="12"/>
      <c r="K472" s="12"/>
      <c r="L472" s="12"/>
      <c r="M472" s="12"/>
      <c r="N472" s="12"/>
      <c r="O472" s="12"/>
      <c r="P472" s="12"/>
    </row>
    <row r="473" spans="1:16">
      <c r="A473" s="357">
        <v>42248</v>
      </c>
      <c r="B473">
        <f t="shared" si="95"/>
        <v>8</v>
      </c>
      <c r="C473">
        <v>2015</v>
      </c>
      <c r="D473" t="s">
        <v>1608</v>
      </c>
      <c r="E473">
        <v>58</v>
      </c>
      <c r="F473" s="12">
        <v>148.13999999999999</v>
      </c>
      <c r="G473" s="12">
        <v>196.71</v>
      </c>
      <c r="H473" s="12">
        <v>90.24</v>
      </c>
      <c r="I473" s="12">
        <v>435.09</v>
      </c>
      <c r="J473" s="12"/>
      <c r="K473" s="12"/>
      <c r="L473" s="12"/>
      <c r="M473" s="12"/>
      <c r="N473" s="12"/>
      <c r="O473" s="12"/>
      <c r="P473" s="12"/>
    </row>
    <row r="474" spans="1:16">
      <c r="A474" s="357">
        <v>42278</v>
      </c>
      <c r="B474">
        <f t="shared" si="95"/>
        <v>9</v>
      </c>
      <c r="C474">
        <v>2015</v>
      </c>
      <c r="D474" t="s">
        <v>1608</v>
      </c>
      <c r="E474">
        <v>58</v>
      </c>
      <c r="F474" s="12">
        <v>127.77</v>
      </c>
      <c r="G474" s="12">
        <v>205.68</v>
      </c>
      <c r="H474" s="12">
        <v>84.55</v>
      </c>
      <c r="I474" s="12">
        <v>418</v>
      </c>
      <c r="J474" s="12"/>
      <c r="K474" s="12"/>
      <c r="L474" s="12"/>
      <c r="M474" s="12"/>
      <c r="N474" s="12"/>
      <c r="O474" s="12"/>
      <c r="P474" s="12"/>
    </row>
    <row r="475" spans="1:16">
      <c r="A475" s="357">
        <v>42309</v>
      </c>
      <c r="B475">
        <f t="shared" si="95"/>
        <v>10</v>
      </c>
      <c r="C475">
        <v>2015</v>
      </c>
      <c r="D475" t="s">
        <v>1608</v>
      </c>
      <c r="E475">
        <v>58</v>
      </c>
      <c r="F475" s="12">
        <v>138.9</v>
      </c>
      <c r="G475" s="12">
        <v>221.43</v>
      </c>
      <c r="H475" s="12">
        <v>90.76</v>
      </c>
      <c r="I475" s="12">
        <v>451.09000000000003</v>
      </c>
      <c r="J475" s="12"/>
      <c r="K475" s="12"/>
      <c r="L475" s="12"/>
      <c r="M475" s="12"/>
      <c r="N475" s="12"/>
      <c r="O475" s="12"/>
      <c r="P475" s="12"/>
    </row>
    <row r="476" spans="1:16">
      <c r="A476" s="357">
        <v>42339</v>
      </c>
      <c r="B476">
        <f t="shared" si="95"/>
        <v>11</v>
      </c>
      <c r="C476">
        <v>2015</v>
      </c>
      <c r="D476" t="s">
        <v>1608</v>
      </c>
      <c r="E476">
        <v>58</v>
      </c>
      <c r="F476" s="12">
        <v>127.52</v>
      </c>
      <c r="G476" s="12">
        <v>193.76</v>
      </c>
      <c r="H476" s="12">
        <v>81.33</v>
      </c>
      <c r="I476" s="12">
        <v>402.60999999999996</v>
      </c>
      <c r="J476" s="12"/>
      <c r="K476" s="12"/>
      <c r="L476" s="12"/>
      <c r="M476" s="12"/>
      <c r="N476" s="12"/>
      <c r="O476" s="12"/>
      <c r="P476" s="12"/>
    </row>
    <row r="477" spans="1:16">
      <c r="A477" s="357">
        <v>42370</v>
      </c>
      <c r="B477">
        <f t="shared" si="95"/>
        <v>12</v>
      </c>
      <c r="C477">
        <v>2015</v>
      </c>
      <c r="D477" t="s">
        <v>1608</v>
      </c>
      <c r="E477">
        <v>58</v>
      </c>
      <c r="F477" s="12">
        <v>155.47</v>
      </c>
      <c r="G477" s="12">
        <v>254.37</v>
      </c>
      <c r="H477" s="12">
        <v>116.37</v>
      </c>
      <c r="I477" s="12">
        <v>526.21</v>
      </c>
      <c r="J477" s="12"/>
      <c r="K477" s="12"/>
      <c r="L477" s="12"/>
      <c r="M477" s="12"/>
      <c r="N477" s="12"/>
      <c r="O477" s="12"/>
      <c r="P477" s="12"/>
    </row>
    <row r="478" spans="1:16">
      <c r="A478" s="357">
        <v>42401</v>
      </c>
      <c r="B478">
        <v>1</v>
      </c>
      <c r="C478">
        <f t="shared" ref="C478:C541" si="96">1+C466</f>
        <v>2016</v>
      </c>
      <c r="D478" t="s">
        <v>1608</v>
      </c>
      <c r="E478">
        <v>58</v>
      </c>
      <c r="F478" s="12">
        <v>151.63</v>
      </c>
      <c r="G478" s="12">
        <v>234.95</v>
      </c>
      <c r="H478" s="12">
        <v>96.16</v>
      </c>
      <c r="I478" s="12">
        <v>482.74</v>
      </c>
      <c r="J478" s="12"/>
      <c r="K478" s="12"/>
      <c r="L478" s="12"/>
      <c r="M478" s="12"/>
      <c r="N478" s="12"/>
      <c r="O478" s="12"/>
      <c r="P478" s="12"/>
    </row>
    <row r="479" spans="1:16">
      <c r="A479" s="357">
        <v>42430</v>
      </c>
      <c r="B479">
        <f t="shared" ref="B479:B489" si="97">1+B478</f>
        <v>2</v>
      </c>
      <c r="C479">
        <f t="shared" si="96"/>
        <v>2016</v>
      </c>
      <c r="D479" t="s">
        <v>1608</v>
      </c>
      <c r="E479">
        <v>58</v>
      </c>
      <c r="F479" s="12">
        <v>134.43</v>
      </c>
      <c r="G479" s="12">
        <v>214.14</v>
      </c>
      <c r="H479" s="12">
        <v>81.48</v>
      </c>
      <c r="I479" s="12">
        <v>430.05</v>
      </c>
      <c r="J479" s="12"/>
      <c r="K479" s="12"/>
      <c r="L479" s="12"/>
      <c r="M479" s="12"/>
      <c r="N479" s="12"/>
      <c r="O479" s="12"/>
      <c r="P479" s="12"/>
    </row>
    <row r="480" spans="1:16">
      <c r="A480" s="357">
        <v>42461</v>
      </c>
      <c r="B480">
        <f t="shared" si="97"/>
        <v>3</v>
      </c>
      <c r="C480">
        <f t="shared" si="96"/>
        <v>2016</v>
      </c>
      <c r="D480" t="s">
        <v>1608</v>
      </c>
      <c r="E480">
        <v>58</v>
      </c>
      <c r="F480" s="12">
        <v>146.05000000000001</v>
      </c>
      <c r="G480" s="12">
        <v>220.29</v>
      </c>
      <c r="H480" s="12">
        <v>83.9</v>
      </c>
      <c r="I480" s="12">
        <v>450.24</v>
      </c>
      <c r="J480" s="12"/>
      <c r="K480" s="12"/>
      <c r="L480" s="12"/>
      <c r="M480" s="12"/>
      <c r="N480" s="12"/>
      <c r="O480" s="12"/>
      <c r="P480" s="12"/>
    </row>
    <row r="481" spans="1:16">
      <c r="A481" s="357">
        <v>42491</v>
      </c>
      <c r="B481">
        <f t="shared" si="97"/>
        <v>4</v>
      </c>
      <c r="C481">
        <f t="shared" si="96"/>
        <v>2016</v>
      </c>
      <c r="D481" t="s">
        <v>1608</v>
      </c>
      <c r="E481">
        <v>58</v>
      </c>
      <c r="F481" s="12">
        <v>132.24</v>
      </c>
      <c r="G481" s="12">
        <v>223.1</v>
      </c>
      <c r="H481" s="12">
        <v>79.38</v>
      </c>
      <c r="I481" s="12">
        <v>434.72</v>
      </c>
      <c r="J481" s="12"/>
      <c r="K481" s="12"/>
      <c r="L481" s="12"/>
      <c r="M481" s="12"/>
      <c r="N481" s="12"/>
      <c r="O481" s="12"/>
      <c r="P481" s="12"/>
    </row>
    <row r="482" spans="1:16">
      <c r="A482" s="357">
        <v>42522</v>
      </c>
      <c r="B482">
        <f t="shared" si="97"/>
        <v>5</v>
      </c>
      <c r="C482">
        <f t="shared" si="96"/>
        <v>2016</v>
      </c>
      <c r="D482" t="s">
        <v>1608</v>
      </c>
      <c r="E482">
        <v>58</v>
      </c>
      <c r="F482" s="12">
        <v>126.14</v>
      </c>
      <c r="G482" s="12">
        <v>236.32</v>
      </c>
      <c r="H482" s="12">
        <v>81.86</v>
      </c>
      <c r="I482" s="12">
        <v>444.32</v>
      </c>
      <c r="J482" s="12"/>
      <c r="K482" s="12"/>
      <c r="L482" s="12"/>
      <c r="M482" s="12"/>
      <c r="N482" s="12"/>
      <c r="O482" s="12"/>
      <c r="P482" s="12"/>
    </row>
    <row r="483" spans="1:16">
      <c r="A483" s="357">
        <v>42552</v>
      </c>
      <c r="B483">
        <f t="shared" si="97"/>
        <v>6</v>
      </c>
      <c r="C483">
        <f t="shared" si="96"/>
        <v>2016</v>
      </c>
      <c r="D483" t="s">
        <v>1608</v>
      </c>
      <c r="E483">
        <v>58</v>
      </c>
      <c r="F483" s="12">
        <v>129.13999999999999</v>
      </c>
      <c r="G483" s="12">
        <v>228.14</v>
      </c>
      <c r="H483" s="12">
        <v>89.14</v>
      </c>
      <c r="I483" s="12">
        <v>446.41999999999996</v>
      </c>
      <c r="J483" s="12"/>
      <c r="K483" s="12"/>
      <c r="L483" s="12"/>
      <c r="M483" s="12"/>
      <c r="N483" s="12"/>
      <c r="O483" s="12"/>
      <c r="P483" s="12"/>
    </row>
    <row r="484" spans="1:16">
      <c r="A484" s="357">
        <v>42583</v>
      </c>
      <c r="B484">
        <f t="shared" si="97"/>
        <v>7</v>
      </c>
      <c r="C484">
        <f t="shared" si="96"/>
        <v>2016</v>
      </c>
      <c r="D484" t="s">
        <v>1608</v>
      </c>
      <c r="E484">
        <v>58</v>
      </c>
      <c r="F484" s="12">
        <v>130.86000000000001</v>
      </c>
      <c r="G484" s="12">
        <v>220.95</v>
      </c>
      <c r="H484" s="12">
        <v>96.14</v>
      </c>
      <c r="I484" s="12">
        <v>447.95</v>
      </c>
      <c r="J484" s="12"/>
      <c r="K484" s="12"/>
      <c r="L484" s="12"/>
      <c r="M484" s="12"/>
      <c r="N484" s="12"/>
      <c r="O484" s="12"/>
      <c r="P484" s="12"/>
    </row>
    <row r="485" spans="1:16">
      <c r="A485" s="357">
        <v>42614</v>
      </c>
      <c r="B485">
        <f t="shared" si="97"/>
        <v>8</v>
      </c>
      <c r="C485">
        <f t="shared" si="96"/>
        <v>2016</v>
      </c>
      <c r="D485" t="s">
        <v>1608</v>
      </c>
      <c r="E485">
        <v>58</v>
      </c>
      <c r="F485" s="12">
        <v>139.27000000000001</v>
      </c>
      <c r="G485" s="12">
        <v>202</v>
      </c>
      <c r="H485" s="12">
        <v>90.14</v>
      </c>
      <c r="I485" s="12">
        <v>431.40999999999997</v>
      </c>
      <c r="J485" s="12"/>
      <c r="K485" s="12"/>
      <c r="L485" s="12"/>
      <c r="M485" s="12"/>
      <c r="N485" s="12"/>
      <c r="O485" s="12"/>
      <c r="P485" s="12"/>
    </row>
    <row r="486" spans="1:16">
      <c r="A486" s="357">
        <v>42644</v>
      </c>
      <c r="B486">
        <f t="shared" si="97"/>
        <v>9</v>
      </c>
      <c r="C486">
        <f t="shared" si="96"/>
        <v>2016</v>
      </c>
      <c r="D486" t="s">
        <v>1608</v>
      </c>
      <c r="E486">
        <v>58</v>
      </c>
      <c r="F486" s="12">
        <v>122.14</v>
      </c>
      <c r="G486" s="12">
        <v>209.09</v>
      </c>
      <c r="H486" s="12">
        <v>85.36</v>
      </c>
      <c r="I486" s="12">
        <v>416.59</v>
      </c>
      <c r="J486" s="12"/>
      <c r="K486" s="12"/>
      <c r="L486" s="12"/>
      <c r="M486" s="12"/>
      <c r="N486" s="12"/>
      <c r="O486" s="12"/>
      <c r="P486" s="12"/>
    </row>
    <row r="487" spans="1:16">
      <c r="A487" s="357">
        <v>42675</v>
      </c>
      <c r="B487">
        <f t="shared" si="97"/>
        <v>10</v>
      </c>
      <c r="C487">
        <f t="shared" si="96"/>
        <v>2016</v>
      </c>
      <c r="D487" t="s">
        <v>1608</v>
      </c>
      <c r="E487">
        <v>58</v>
      </c>
      <c r="F487" s="12">
        <v>130.65</v>
      </c>
      <c r="G487" s="12">
        <v>216.5</v>
      </c>
      <c r="H487" s="12">
        <v>92</v>
      </c>
      <c r="I487" s="12">
        <v>439.15</v>
      </c>
      <c r="J487" s="12"/>
      <c r="K487" s="12"/>
      <c r="L487" s="12"/>
      <c r="M487" s="12"/>
      <c r="N487" s="12"/>
      <c r="O487" s="12"/>
      <c r="P487" s="12"/>
    </row>
    <row r="488" spans="1:16">
      <c r="A488" s="357">
        <v>42705</v>
      </c>
      <c r="B488">
        <f t="shared" si="97"/>
        <v>11</v>
      </c>
      <c r="C488">
        <f t="shared" si="96"/>
        <v>2016</v>
      </c>
      <c r="D488" t="s">
        <v>1608</v>
      </c>
      <c r="E488">
        <v>58</v>
      </c>
      <c r="F488" s="12">
        <v>117.24</v>
      </c>
      <c r="G488" s="12">
        <v>189.24</v>
      </c>
      <c r="H488" s="12">
        <v>82.19</v>
      </c>
      <c r="I488" s="12">
        <v>388.67</v>
      </c>
      <c r="J488" s="12"/>
      <c r="K488" s="12"/>
      <c r="L488" s="12"/>
      <c r="M488" s="12"/>
      <c r="N488" s="12"/>
      <c r="O488" s="12"/>
      <c r="P488" s="12"/>
    </row>
    <row r="489" spans="1:16">
      <c r="A489" s="357">
        <v>42736</v>
      </c>
      <c r="B489">
        <f t="shared" si="97"/>
        <v>12</v>
      </c>
      <c r="C489">
        <f t="shared" si="96"/>
        <v>2016</v>
      </c>
      <c r="D489" t="s">
        <v>1608</v>
      </c>
      <c r="E489">
        <v>58</v>
      </c>
      <c r="F489" s="12">
        <v>142.19999999999999</v>
      </c>
      <c r="G489" s="12">
        <v>262.10000000000002</v>
      </c>
      <c r="H489" s="12">
        <v>130</v>
      </c>
      <c r="I489" s="12">
        <v>534.29999999999995</v>
      </c>
      <c r="J489" s="12"/>
      <c r="K489" s="12"/>
      <c r="L489" s="12"/>
      <c r="M489" s="12"/>
      <c r="N489" s="12"/>
      <c r="O489" s="12"/>
      <c r="P489" s="12"/>
    </row>
    <row r="490" spans="1:16">
      <c r="A490" s="357">
        <v>42767</v>
      </c>
      <c r="B490">
        <v>1</v>
      </c>
      <c r="C490">
        <f t="shared" si="96"/>
        <v>2017</v>
      </c>
      <c r="D490" t="s">
        <v>1608</v>
      </c>
      <c r="E490">
        <v>58</v>
      </c>
      <c r="F490" s="12">
        <v>127.29</v>
      </c>
      <c r="G490" s="12">
        <v>159.33000000000001</v>
      </c>
      <c r="H490" s="12">
        <v>82.62</v>
      </c>
      <c r="I490" s="12">
        <v>369.24</v>
      </c>
      <c r="J490" s="12"/>
      <c r="K490" s="12"/>
      <c r="L490" s="12"/>
      <c r="M490" s="12"/>
      <c r="N490" s="12"/>
      <c r="O490" s="12"/>
      <c r="P490" s="12"/>
    </row>
    <row r="491" spans="1:16">
      <c r="A491" s="357">
        <v>42795</v>
      </c>
      <c r="B491">
        <f t="shared" ref="B491:B501" si="98">1+B490</f>
        <v>2</v>
      </c>
      <c r="C491">
        <f t="shared" si="96"/>
        <v>2017</v>
      </c>
      <c r="D491" t="s">
        <v>1608</v>
      </c>
      <c r="E491">
        <v>58</v>
      </c>
      <c r="F491" s="12">
        <v>131.1</v>
      </c>
      <c r="G491" s="12">
        <v>190.35</v>
      </c>
      <c r="H491" s="12">
        <v>85.1</v>
      </c>
      <c r="I491" s="12">
        <v>406.54999999999995</v>
      </c>
      <c r="J491" s="12"/>
      <c r="K491" s="12"/>
      <c r="L491" s="12"/>
      <c r="M491" s="12"/>
      <c r="N491" s="12"/>
      <c r="O491" s="12"/>
      <c r="P491" s="12"/>
    </row>
    <row r="492" spans="1:16">
      <c r="A492" s="357">
        <v>42826</v>
      </c>
      <c r="B492">
        <f t="shared" si="98"/>
        <v>3</v>
      </c>
      <c r="C492">
        <f t="shared" si="96"/>
        <v>2017</v>
      </c>
      <c r="D492" t="s">
        <v>1608</v>
      </c>
      <c r="E492">
        <v>58</v>
      </c>
      <c r="F492" s="12">
        <v>124.87</v>
      </c>
      <c r="G492" s="12">
        <v>184.04</v>
      </c>
      <c r="H492" s="12">
        <v>70.349999999999994</v>
      </c>
      <c r="I492" s="12">
        <v>379.26</v>
      </c>
      <c r="J492" s="12"/>
      <c r="K492" s="12"/>
      <c r="L492" s="12"/>
      <c r="M492" s="12"/>
      <c r="N492" s="12"/>
      <c r="O492" s="12"/>
      <c r="P492" s="12"/>
    </row>
    <row r="493" spans="1:16">
      <c r="A493" s="357">
        <v>42856</v>
      </c>
      <c r="B493">
        <f t="shared" si="98"/>
        <v>4</v>
      </c>
      <c r="C493">
        <f t="shared" si="96"/>
        <v>2017</v>
      </c>
      <c r="D493" t="s">
        <v>1608</v>
      </c>
      <c r="E493">
        <v>58</v>
      </c>
      <c r="F493" s="12">
        <v>148.88999999999999</v>
      </c>
      <c r="G493" s="12">
        <v>215.06</v>
      </c>
      <c r="H493" s="12">
        <v>91.39</v>
      </c>
      <c r="I493" s="12">
        <v>455.34</v>
      </c>
      <c r="J493" s="12"/>
      <c r="K493" s="12"/>
      <c r="L493" s="12"/>
      <c r="M493" s="12"/>
      <c r="N493" s="12"/>
      <c r="O493" s="12"/>
      <c r="P493" s="12"/>
    </row>
    <row r="494" spans="1:16">
      <c r="A494" s="357">
        <v>42887</v>
      </c>
      <c r="B494">
        <f t="shared" si="98"/>
        <v>5</v>
      </c>
      <c r="C494">
        <f t="shared" si="96"/>
        <v>2017</v>
      </c>
      <c r="D494" t="s">
        <v>1608</v>
      </c>
      <c r="E494">
        <v>58</v>
      </c>
      <c r="F494" s="12">
        <v>125.95</v>
      </c>
      <c r="G494" s="12">
        <v>232.91</v>
      </c>
      <c r="H494" s="12">
        <v>86.18</v>
      </c>
      <c r="I494" s="12">
        <v>445.04</v>
      </c>
      <c r="J494" s="12"/>
      <c r="K494" s="12"/>
      <c r="L494" s="12"/>
      <c r="M494" s="12"/>
      <c r="N494" s="12"/>
      <c r="O494" s="12"/>
      <c r="P494" s="12"/>
    </row>
    <row r="495" spans="1:16">
      <c r="A495" s="357">
        <v>42917</v>
      </c>
      <c r="B495">
        <f t="shared" si="98"/>
        <v>6</v>
      </c>
      <c r="C495">
        <f t="shared" si="96"/>
        <v>2017</v>
      </c>
      <c r="D495" t="s">
        <v>1608</v>
      </c>
      <c r="E495">
        <v>58</v>
      </c>
      <c r="F495" s="12">
        <v>119.41</v>
      </c>
      <c r="G495" s="12">
        <v>186.5</v>
      </c>
      <c r="H495" s="12">
        <v>86.45</v>
      </c>
      <c r="I495" s="12">
        <v>392.36</v>
      </c>
      <c r="J495" s="12"/>
      <c r="K495" s="12"/>
      <c r="L495" s="12"/>
      <c r="M495" s="12"/>
      <c r="N495" s="12"/>
      <c r="O495" s="12"/>
      <c r="P495" s="12"/>
    </row>
    <row r="496" spans="1:16">
      <c r="A496" s="357">
        <v>42948</v>
      </c>
      <c r="B496">
        <f t="shared" si="98"/>
        <v>7</v>
      </c>
      <c r="C496">
        <f t="shared" si="96"/>
        <v>2017</v>
      </c>
      <c r="D496" t="s">
        <v>1608</v>
      </c>
      <c r="E496">
        <v>58</v>
      </c>
      <c r="F496" s="12">
        <v>116.05</v>
      </c>
      <c r="G496" s="12">
        <v>203</v>
      </c>
      <c r="H496" s="12">
        <v>100.05</v>
      </c>
      <c r="I496" s="12">
        <v>419.1</v>
      </c>
      <c r="J496" s="12"/>
      <c r="K496" s="12"/>
      <c r="L496" s="12"/>
      <c r="M496" s="12"/>
      <c r="N496" s="12"/>
      <c r="O496" s="12"/>
      <c r="P496" s="12"/>
    </row>
    <row r="497" spans="1:16">
      <c r="A497" s="357">
        <v>42979</v>
      </c>
      <c r="B497">
        <f t="shared" si="98"/>
        <v>8</v>
      </c>
      <c r="C497">
        <f t="shared" si="96"/>
        <v>2017</v>
      </c>
      <c r="D497" t="s">
        <v>1608</v>
      </c>
      <c r="E497">
        <v>58</v>
      </c>
      <c r="F497" s="12">
        <v>137.27000000000001</v>
      </c>
      <c r="G497" s="12">
        <v>193.45</v>
      </c>
      <c r="H497" s="12">
        <v>95.45</v>
      </c>
      <c r="I497" s="12">
        <v>426.16999999999996</v>
      </c>
      <c r="J497" s="12"/>
      <c r="K497" s="12"/>
      <c r="L497" s="12"/>
      <c r="M497" s="12"/>
      <c r="N497" s="12"/>
      <c r="O497" s="12"/>
      <c r="P497" s="12"/>
    </row>
    <row r="498" spans="1:16">
      <c r="A498" s="357">
        <v>43009</v>
      </c>
      <c r="B498">
        <f t="shared" si="98"/>
        <v>9</v>
      </c>
      <c r="C498">
        <f t="shared" si="96"/>
        <v>2017</v>
      </c>
      <c r="D498" t="s">
        <v>1608</v>
      </c>
      <c r="E498">
        <v>58</v>
      </c>
      <c r="F498" s="12">
        <v>133.13999999999999</v>
      </c>
      <c r="G498" s="12">
        <v>207.48</v>
      </c>
      <c r="H498" s="12">
        <v>87.67</v>
      </c>
      <c r="I498" s="12">
        <v>428.28999999999996</v>
      </c>
      <c r="J498" s="12"/>
      <c r="K498" s="12"/>
      <c r="L498" s="12"/>
      <c r="M498" s="12"/>
      <c r="N498" s="12"/>
      <c r="O498" s="12"/>
      <c r="P498" s="12"/>
    </row>
    <row r="499" spans="1:16">
      <c r="A499" s="357">
        <v>43040</v>
      </c>
      <c r="B499">
        <f t="shared" si="98"/>
        <v>10</v>
      </c>
      <c r="C499">
        <f t="shared" si="96"/>
        <v>2017</v>
      </c>
      <c r="D499" t="s">
        <v>1608</v>
      </c>
      <c r="E499">
        <v>58</v>
      </c>
      <c r="F499" s="12">
        <v>128.76</v>
      </c>
      <c r="G499" s="12">
        <v>218.81</v>
      </c>
      <c r="H499" s="12">
        <v>95</v>
      </c>
      <c r="I499" s="12">
        <v>442.57</v>
      </c>
      <c r="J499" s="12"/>
      <c r="K499" s="12"/>
      <c r="L499" s="12"/>
      <c r="M499" s="12"/>
      <c r="N499" s="12"/>
      <c r="O499" s="12"/>
      <c r="P499" s="12"/>
    </row>
    <row r="500" spans="1:16">
      <c r="A500" s="357">
        <v>43070</v>
      </c>
      <c r="B500">
        <f t="shared" si="98"/>
        <v>11</v>
      </c>
      <c r="C500">
        <f t="shared" si="96"/>
        <v>2017</v>
      </c>
      <c r="D500" t="s">
        <v>1608</v>
      </c>
      <c r="E500">
        <v>58</v>
      </c>
      <c r="F500" s="12">
        <v>122.43</v>
      </c>
      <c r="G500" s="12">
        <v>190.33</v>
      </c>
      <c r="H500" s="12">
        <v>79.67</v>
      </c>
      <c r="I500" s="12">
        <v>392.43</v>
      </c>
      <c r="J500" s="12"/>
      <c r="K500" s="12"/>
      <c r="L500" s="12"/>
      <c r="M500" s="12"/>
      <c r="N500" s="12"/>
      <c r="O500" s="12"/>
      <c r="P500" s="12"/>
    </row>
    <row r="501" spans="1:16">
      <c r="A501" s="357">
        <v>43101</v>
      </c>
      <c r="B501">
        <f t="shared" si="98"/>
        <v>12</v>
      </c>
      <c r="C501">
        <f t="shared" si="96"/>
        <v>2017</v>
      </c>
      <c r="D501" t="s">
        <v>1608</v>
      </c>
      <c r="E501">
        <v>58</v>
      </c>
      <c r="F501" s="12">
        <v>141.15</v>
      </c>
      <c r="G501" s="12">
        <v>273.60000000000002</v>
      </c>
      <c r="H501" s="12">
        <v>131.80000000000001</v>
      </c>
      <c r="I501" s="12">
        <v>546.55000000000007</v>
      </c>
      <c r="J501" s="12"/>
      <c r="K501" s="12"/>
      <c r="L501" s="12"/>
      <c r="M501" s="12"/>
      <c r="N501" s="12"/>
      <c r="O501" s="12"/>
      <c r="P501" s="12"/>
    </row>
    <row r="502" spans="1:16">
      <c r="A502" s="357">
        <v>43132</v>
      </c>
      <c r="B502">
        <v>1</v>
      </c>
      <c r="C502">
        <f t="shared" si="96"/>
        <v>2018</v>
      </c>
      <c r="D502" t="s">
        <v>1608</v>
      </c>
      <c r="E502">
        <v>58</v>
      </c>
      <c r="F502" s="12">
        <v>115.59</v>
      </c>
      <c r="G502" s="12">
        <v>177.27</v>
      </c>
      <c r="H502" s="12">
        <v>81.41</v>
      </c>
      <c r="I502" s="12">
        <v>374.27</v>
      </c>
      <c r="J502" s="12"/>
      <c r="K502" s="12"/>
      <c r="L502" s="12"/>
      <c r="M502" s="12"/>
      <c r="N502" s="12"/>
      <c r="O502" s="12"/>
      <c r="P502" s="12"/>
    </row>
    <row r="503" spans="1:16">
      <c r="A503" s="357">
        <v>43160</v>
      </c>
      <c r="B503">
        <f t="shared" ref="B503:B513" si="99">1+B502</f>
        <v>2</v>
      </c>
      <c r="C503">
        <f t="shared" si="96"/>
        <v>2018</v>
      </c>
      <c r="D503" t="s">
        <v>1608</v>
      </c>
      <c r="E503">
        <v>58</v>
      </c>
      <c r="F503" s="12">
        <v>125.1</v>
      </c>
      <c r="G503" s="12">
        <v>207.4</v>
      </c>
      <c r="H503" s="12">
        <v>85.35</v>
      </c>
      <c r="I503" s="12">
        <v>417.85</v>
      </c>
      <c r="J503" s="12"/>
      <c r="K503" s="12"/>
      <c r="L503" s="12"/>
      <c r="M503" s="12"/>
      <c r="N503" s="12"/>
      <c r="O503" s="12"/>
      <c r="P503" s="12"/>
    </row>
    <row r="504" spans="1:16">
      <c r="A504" s="357">
        <v>43191</v>
      </c>
      <c r="B504">
        <f t="shared" si="99"/>
        <v>3</v>
      </c>
      <c r="C504">
        <f t="shared" si="96"/>
        <v>2018</v>
      </c>
      <c r="D504" t="s">
        <v>1608</v>
      </c>
      <c r="E504">
        <v>58</v>
      </c>
      <c r="F504" s="12">
        <v>137.1</v>
      </c>
      <c r="G504" s="12">
        <v>200.9</v>
      </c>
      <c r="H504" s="12">
        <v>82.4</v>
      </c>
      <c r="I504" s="12">
        <v>420.4</v>
      </c>
      <c r="J504" s="12"/>
      <c r="K504" s="12"/>
      <c r="L504" s="12"/>
      <c r="M504" s="12"/>
      <c r="N504" s="12"/>
      <c r="O504" s="12"/>
      <c r="P504" s="12"/>
    </row>
    <row r="505" spans="1:16">
      <c r="A505" s="357">
        <v>43221</v>
      </c>
      <c r="B505">
        <f t="shared" si="99"/>
        <v>4</v>
      </c>
      <c r="C505">
        <f t="shared" si="96"/>
        <v>2018</v>
      </c>
      <c r="D505" t="s">
        <v>1608</v>
      </c>
      <c r="E505">
        <v>58</v>
      </c>
      <c r="F505" s="12">
        <v>125.24</v>
      </c>
      <c r="G505" s="12">
        <v>216.81</v>
      </c>
      <c r="H505" s="12">
        <v>79.709999999999994</v>
      </c>
      <c r="I505" s="12">
        <v>421.76</v>
      </c>
      <c r="J505" s="12"/>
      <c r="K505" s="12"/>
      <c r="L505" s="12"/>
      <c r="M505" s="12"/>
      <c r="N505" s="12"/>
      <c r="O505" s="12"/>
      <c r="P505" s="12"/>
    </row>
    <row r="506" spans="1:16">
      <c r="A506" s="357">
        <v>43252</v>
      </c>
      <c r="B506">
        <f t="shared" si="99"/>
        <v>5</v>
      </c>
      <c r="C506">
        <f t="shared" si="96"/>
        <v>2018</v>
      </c>
      <c r="D506" t="s">
        <v>1608</v>
      </c>
      <c r="E506">
        <v>58</v>
      </c>
      <c r="F506" s="12">
        <v>119.32</v>
      </c>
      <c r="G506" s="12">
        <v>213.14</v>
      </c>
      <c r="H506" s="12">
        <v>79.27</v>
      </c>
      <c r="I506" s="12">
        <v>411.72999999999996</v>
      </c>
      <c r="J506" s="12"/>
      <c r="K506" s="12"/>
      <c r="L506" s="12"/>
      <c r="M506" s="12"/>
      <c r="N506" s="12"/>
      <c r="O506" s="12"/>
      <c r="P506" s="12"/>
    </row>
    <row r="507" spans="1:16">
      <c r="A507" s="357">
        <v>43282</v>
      </c>
      <c r="B507">
        <f t="shared" si="99"/>
        <v>6</v>
      </c>
      <c r="C507">
        <f t="shared" si="96"/>
        <v>2018</v>
      </c>
      <c r="D507" t="s">
        <v>1608</v>
      </c>
      <c r="E507">
        <v>58</v>
      </c>
      <c r="F507" s="12">
        <v>124.24</v>
      </c>
      <c r="G507" s="12">
        <v>219.33</v>
      </c>
      <c r="H507" s="12">
        <v>95.38</v>
      </c>
      <c r="I507" s="12">
        <v>438.95000000000005</v>
      </c>
      <c r="J507" s="12"/>
      <c r="K507" s="12"/>
      <c r="L507" s="12"/>
      <c r="M507" s="12"/>
      <c r="N507" s="12"/>
      <c r="O507" s="12"/>
      <c r="P507" s="12"/>
    </row>
    <row r="508" spans="1:16">
      <c r="A508" s="357">
        <v>43313</v>
      </c>
      <c r="B508">
        <f t="shared" si="99"/>
        <v>7</v>
      </c>
      <c r="C508">
        <f t="shared" si="96"/>
        <v>2018</v>
      </c>
      <c r="D508" t="s">
        <v>1608</v>
      </c>
      <c r="E508">
        <v>58</v>
      </c>
      <c r="F508" s="12">
        <v>117.95</v>
      </c>
      <c r="G508" s="12">
        <v>209.09</v>
      </c>
      <c r="H508" s="12">
        <v>100.59</v>
      </c>
      <c r="I508" s="12">
        <v>427.63</v>
      </c>
      <c r="J508" s="12"/>
      <c r="K508" s="12"/>
      <c r="L508" s="12"/>
      <c r="M508" s="12"/>
      <c r="N508" s="12"/>
      <c r="O508" s="12"/>
      <c r="P508" s="12"/>
    </row>
    <row r="509" spans="1:16">
      <c r="A509" s="357">
        <v>43344</v>
      </c>
      <c r="B509">
        <f t="shared" si="99"/>
        <v>8</v>
      </c>
      <c r="C509">
        <f t="shared" si="96"/>
        <v>2018</v>
      </c>
      <c r="D509" t="s">
        <v>1608</v>
      </c>
      <c r="E509">
        <v>58</v>
      </c>
      <c r="F509" s="12">
        <v>133.59</v>
      </c>
      <c r="G509" s="12">
        <v>209.18</v>
      </c>
      <c r="H509" s="12">
        <v>96.41</v>
      </c>
      <c r="I509" s="12">
        <v>439.18000000000006</v>
      </c>
      <c r="J509" s="12"/>
      <c r="K509" s="12"/>
      <c r="L509" s="12"/>
      <c r="M509" s="12"/>
      <c r="N509" s="12"/>
      <c r="O509" s="12"/>
      <c r="P509" s="12"/>
    </row>
    <row r="510" spans="1:16">
      <c r="A510" s="357">
        <v>43374</v>
      </c>
      <c r="B510">
        <f t="shared" si="99"/>
        <v>9</v>
      </c>
      <c r="C510">
        <f t="shared" si="96"/>
        <v>2018</v>
      </c>
      <c r="D510" t="s">
        <v>1608</v>
      </c>
      <c r="E510">
        <v>58</v>
      </c>
      <c r="F510" s="12">
        <v>144.69999999999999</v>
      </c>
      <c r="G510" s="12">
        <v>245.7</v>
      </c>
      <c r="H510" s="12">
        <v>109.1</v>
      </c>
      <c r="I510" s="12">
        <v>499.49999999999994</v>
      </c>
      <c r="J510" s="12"/>
      <c r="K510" s="12"/>
      <c r="L510" s="12"/>
      <c r="M510" s="12"/>
      <c r="N510" s="12"/>
      <c r="O510" s="12"/>
      <c r="P510" s="12"/>
    </row>
    <row r="511" spans="1:16">
      <c r="A511" s="357">
        <v>43405</v>
      </c>
      <c r="B511">
        <f t="shared" si="99"/>
        <v>10</v>
      </c>
      <c r="C511">
        <f t="shared" si="96"/>
        <v>2018</v>
      </c>
      <c r="D511" t="s">
        <v>1608</v>
      </c>
      <c r="E511">
        <v>58</v>
      </c>
      <c r="F511" s="12">
        <v>127.73</v>
      </c>
      <c r="G511" s="12">
        <v>243.73</v>
      </c>
      <c r="H511" s="12">
        <v>109.05</v>
      </c>
      <c r="I511" s="12">
        <v>480.51</v>
      </c>
      <c r="J511" s="12"/>
      <c r="K511" s="12"/>
      <c r="L511" s="12"/>
      <c r="M511" s="12"/>
      <c r="N511" s="12"/>
      <c r="O511" s="12"/>
      <c r="P511" s="12"/>
    </row>
    <row r="512" spans="1:16">
      <c r="A512" s="357">
        <v>43435</v>
      </c>
      <c r="B512">
        <f t="shared" si="99"/>
        <v>11</v>
      </c>
      <c r="C512">
        <f t="shared" si="96"/>
        <v>2018</v>
      </c>
      <c r="D512" t="s">
        <v>1608</v>
      </c>
      <c r="E512">
        <v>58</v>
      </c>
      <c r="F512" s="12">
        <v>123.81</v>
      </c>
      <c r="G512" s="12">
        <v>226.14</v>
      </c>
      <c r="H512" s="12">
        <v>101.29</v>
      </c>
      <c r="I512" s="12">
        <v>451.24</v>
      </c>
      <c r="J512" s="12"/>
      <c r="K512" s="12"/>
      <c r="L512" s="12"/>
      <c r="M512" s="12"/>
      <c r="N512" s="12"/>
      <c r="O512" s="12"/>
      <c r="P512" s="12"/>
    </row>
    <row r="513" spans="1:16">
      <c r="A513" s="357">
        <v>43466</v>
      </c>
      <c r="B513">
        <f t="shared" si="99"/>
        <v>12</v>
      </c>
      <c r="C513">
        <f t="shared" si="96"/>
        <v>2018</v>
      </c>
      <c r="D513" t="s">
        <v>1608</v>
      </c>
      <c r="E513">
        <v>58</v>
      </c>
      <c r="F513" s="12">
        <v>169.41</v>
      </c>
      <c r="G513" s="12">
        <v>412</v>
      </c>
      <c r="H513" s="12">
        <v>198.24</v>
      </c>
      <c r="I513" s="12">
        <v>779.65</v>
      </c>
      <c r="J513" s="12"/>
      <c r="K513" s="12"/>
      <c r="L513" s="12"/>
      <c r="M513" s="12"/>
      <c r="N513" s="12"/>
      <c r="O513" s="12"/>
      <c r="P513" s="12"/>
    </row>
    <row r="514" spans="1:16">
      <c r="A514" s="357">
        <v>43497</v>
      </c>
      <c r="B514">
        <v>1</v>
      </c>
      <c r="C514">
        <f t="shared" si="96"/>
        <v>2019</v>
      </c>
      <c r="D514" t="s">
        <v>1608</v>
      </c>
      <c r="E514">
        <v>58</v>
      </c>
      <c r="F514" s="12">
        <v>111.55</v>
      </c>
      <c r="G514" s="12">
        <v>156.41</v>
      </c>
      <c r="H514" s="12">
        <v>179.55</v>
      </c>
      <c r="I514" s="12">
        <v>447.51000000000005</v>
      </c>
      <c r="J514" s="12"/>
      <c r="K514" s="12"/>
      <c r="L514" s="12"/>
      <c r="M514" s="12"/>
      <c r="N514" s="12"/>
      <c r="O514" s="12"/>
      <c r="P514" s="12"/>
    </row>
    <row r="515" spans="1:16">
      <c r="A515" s="357">
        <v>43525</v>
      </c>
      <c r="B515">
        <f t="shared" ref="B515:B525" si="100">1+B514</f>
        <v>2</v>
      </c>
      <c r="C515">
        <f t="shared" si="96"/>
        <v>2019</v>
      </c>
      <c r="D515" t="s">
        <v>1608</v>
      </c>
      <c r="E515">
        <v>58</v>
      </c>
      <c r="F515" s="12">
        <v>117.5</v>
      </c>
      <c r="G515" s="12">
        <v>169.1</v>
      </c>
      <c r="H515" s="12">
        <v>125.8</v>
      </c>
      <c r="I515" s="12">
        <v>412.4</v>
      </c>
      <c r="J515" s="12"/>
      <c r="K515" s="12"/>
      <c r="L515" s="12"/>
      <c r="M515" s="12"/>
      <c r="N515" s="12"/>
      <c r="O515" s="12"/>
      <c r="P515" s="12"/>
    </row>
    <row r="516" spans="1:16">
      <c r="A516" s="357">
        <v>43556</v>
      </c>
      <c r="B516">
        <f t="shared" si="100"/>
        <v>3</v>
      </c>
      <c r="C516">
        <f t="shared" si="96"/>
        <v>2019</v>
      </c>
      <c r="D516" t="s">
        <v>1608</v>
      </c>
      <c r="E516">
        <v>58</v>
      </c>
      <c r="F516" s="12">
        <v>133.05000000000001</v>
      </c>
      <c r="G516" s="12">
        <v>212.43</v>
      </c>
      <c r="H516" s="12">
        <v>104.62</v>
      </c>
      <c r="I516" s="12">
        <v>450.1</v>
      </c>
      <c r="J516" s="12"/>
      <c r="K516" s="12"/>
      <c r="L516" s="12"/>
      <c r="M516" s="12"/>
      <c r="N516" s="12"/>
      <c r="O516" s="12"/>
      <c r="P516" s="12"/>
    </row>
    <row r="517" spans="1:16">
      <c r="A517" s="357">
        <v>43586</v>
      </c>
      <c r="B517">
        <f t="shared" si="100"/>
        <v>4</v>
      </c>
      <c r="C517">
        <f t="shared" si="96"/>
        <v>2019</v>
      </c>
      <c r="D517" t="s">
        <v>1608</v>
      </c>
      <c r="E517">
        <v>58</v>
      </c>
      <c r="F517" s="12">
        <v>127.1</v>
      </c>
      <c r="G517" s="12">
        <v>202.95</v>
      </c>
      <c r="H517" s="12">
        <v>91.75</v>
      </c>
      <c r="I517" s="12">
        <v>421.79999999999995</v>
      </c>
      <c r="J517" s="12"/>
      <c r="K517" s="12"/>
      <c r="L517" s="12"/>
      <c r="M517" s="12"/>
      <c r="N517" s="12"/>
      <c r="O517" s="12"/>
      <c r="P517" s="12"/>
    </row>
    <row r="518" spans="1:16">
      <c r="A518" s="357">
        <v>43617</v>
      </c>
      <c r="B518">
        <f t="shared" si="100"/>
        <v>5</v>
      </c>
      <c r="C518">
        <f t="shared" si="96"/>
        <v>2019</v>
      </c>
      <c r="D518" t="s">
        <v>1608</v>
      </c>
      <c r="E518">
        <v>58</v>
      </c>
      <c r="F518" s="12">
        <v>128.09</v>
      </c>
      <c r="G518" s="12">
        <v>220.59</v>
      </c>
      <c r="H518" s="12">
        <v>87.27</v>
      </c>
      <c r="I518" s="12">
        <v>435.95000000000005</v>
      </c>
      <c r="J518" s="12"/>
      <c r="K518" s="12"/>
      <c r="L518" s="12"/>
      <c r="M518" s="12"/>
      <c r="N518" s="12"/>
      <c r="O518" s="12"/>
      <c r="P518" s="12"/>
    </row>
    <row r="519" spans="1:16">
      <c r="A519" s="357">
        <v>43647</v>
      </c>
      <c r="B519">
        <f t="shared" si="100"/>
        <v>6</v>
      </c>
      <c r="C519">
        <f t="shared" si="96"/>
        <v>2019</v>
      </c>
      <c r="D519" t="s">
        <v>1608</v>
      </c>
      <c r="E519">
        <v>58</v>
      </c>
      <c r="F519" s="12">
        <v>136</v>
      </c>
      <c r="G519" s="12">
        <v>239.1</v>
      </c>
      <c r="H519" s="12">
        <v>110.9</v>
      </c>
      <c r="I519" s="12">
        <v>486</v>
      </c>
      <c r="J519" s="12"/>
      <c r="K519" s="12"/>
      <c r="L519" s="12"/>
      <c r="M519" s="12"/>
      <c r="N519" s="12"/>
      <c r="O519" s="12"/>
      <c r="P519" s="12"/>
    </row>
    <row r="520" spans="1:16">
      <c r="A520" s="357">
        <v>43678</v>
      </c>
      <c r="B520">
        <f t="shared" si="100"/>
        <v>7</v>
      </c>
      <c r="C520">
        <f t="shared" si="96"/>
        <v>2019</v>
      </c>
      <c r="D520" t="s">
        <v>1608</v>
      </c>
      <c r="E520">
        <v>58</v>
      </c>
      <c r="F520" s="12">
        <v>111.61</v>
      </c>
      <c r="G520" s="12">
        <v>201.87</v>
      </c>
      <c r="H520" s="12">
        <v>97.78</v>
      </c>
      <c r="I520" s="12">
        <v>411.26</v>
      </c>
      <c r="J520" s="12"/>
      <c r="K520" s="12"/>
      <c r="L520" s="12"/>
      <c r="M520" s="12"/>
      <c r="N520" s="12"/>
      <c r="O520" s="12"/>
      <c r="P520" s="12"/>
    </row>
    <row r="521" spans="1:16">
      <c r="A521" s="357">
        <v>43709</v>
      </c>
      <c r="B521">
        <f t="shared" si="100"/>
        <v>8</v>
      </c>
      <c r="C521">
        <f t="shared" si="96"/>
        <v>2019</v>
      </c>
      <c r="D521" t="s">
        <v>1608</v>
      </c>
      <c r="E521">
        <v>58</v>
      </c>
      <c r="F521" s="12">
        <v>135.36000000000001</v>
      </c>
      <c r="G521" s="12">
        <v>189.5</v>
      </c>
      <c r="H521" s="12">
        <v>95.32</v>
      </c>
      <c r="I521" s="12">
        <v>420.18</v>
      </c>
      <c r="J521" s="12"/>
      <c r="K521" s="12"/>
      <c r="L521" s="12"/>
      <c r="M521" s="12"/>
      <c r="N521" s="12"/>
      <c r="O521" s="12"/>
      <c r="P521" s="12"/>
    </row>
    <row r="522" spans="1:16">
      <c r="A522" s="357">
        <v>43739</v>
      </c>
      <c r="B522">
        <f t="shared" si="100"/>
        <v>9</v>
      </c>
      <c r="C522">
        <f t="shared" si="96"/>
        <v>2019</v>
      </c>
      <c r="D522" t="s">
        <v>1608</v>
      </c>
      <c r="E522">
        <v>58</v>
      </c>
      <c r="F522" s="12">
        <v>136.52000000000001</v>
      </c>
      <c r="G522" s="12">
        <v>222.14</v>
      </c>
      <c r="H522" s="12">
        <v>92.43</v>
      </c>
      <c r="I522" s="12">
        <v>451.09000000000003</v>
      </c>
      <c r="J522" s="12"/>
      <c r="K522" s="12"/>
      <c r="L522" s="12"/>
      <c r="M522" s="12"/>
      <c r="N522" s="12"/>
      <c r="O522" s="12"/>
      <c r="P522" s="12"/>
    </row>
    <row r="523" spans="1:16">
      <c r="A523" s="357">
        <v>43770</v>
      </c>
      <c r="B523">
        <f t="shared" si="100"/>
        <v>10</v>
      </c>
      <c r="C523">
        <f t="shared" si="96"/>
        <v>2019</v>
      </c>
      <c r="D523" t="s">
        <v>1608</v>
      </c>
      <c r="E523">
        <v>58</v>
      </c>
      <c r="F523" s="12">
        <v>113.42</v>
      </c>
      <c r="G523" s="12">
        <v>208.04</v>
      </c>
      <c r="H523" s="12">
        <v>79.88</v>
      </c>
      <c r="I523" s="12">
        <v>401.34</v>
      </c>
      <c r="J523" s="12"/>
      <c r="K523" s="12"/>
      <c r="L523" s="12"/>
      <c r="M523" s="12"/>
      <c r="N523" s="12"/>
      <c r="O523" s="12"/>
      <c r="P523" s="12"/>
    </row>
    <row r="524" spans="1:16">
      <c r="A524" s="357">
        <v>43800</v>
      </c>
      <c r="B524">
        <f t="shared" si="100"/>
        <v>11</v>
      </c>
      <c r="C524">
        <f t="shared" si="96"/>
        <v>2019</v>
      </c>
      <c r="D524" t="s">
        <v>1608</v>
      </c>
      <c r="E524">
        <v>58</v>
      </c>
      <c r="F524" s="12">
        <v>135.65</v>
      </c>
      <c r="G524" s="12">
        <v>222.85</v>
      </c>
      <c r="H524" s="12">
        <v>88.6</v>
      </c>
      <c r="I524" s="12">
        <v>447.1</v>
      </c>
      <c r="J524" s="12"/>
      <c r="K524" s="12"/>
      <c r="L524" s="12"/>
      <c r="M524" s="12"/>
      <c r="N524" s="12"/>
      <c r="O524" s="12"/>
      <c r="P524" s="12"/>
    </row>
    <row r="525" spans="1:16">
      <c r="A525" s="357">
        <v>43831</v>
      </c>
      <c r="B525">
        <f t="shared" si="100"/>
        <v>12</v>
      </c>
      <c r="C525">
        <f t="shared" si="96"/>
        <v>2019</v>
      </c>
      <c r="D525" t="s">
        <v>1608</v>
      </c>
      <c r="E525">
        <v>58</v>
      </c>
      <c r="F525" s="12">
        <v>160.33000000000001</v>
      </c>
      <c r="G525" s="12">
        <v>376.72</v>
      </c>
      <c r="H525" s="12">
        <v>158.56</v>
      </c>
      <c r="I525" s="12">
        <v>695.61</v>
      </c>
      <c r="J525" s="12"/>
      <c r="K525" s="12"/>
      <c r="L525" s="12"/>
      <c r="M525" s="12"/>
      <c r="N525" s="12"/>
      <c r="O525" s="12"/>
      <c r="P525" s="12"/>
    </row>
    <row r="526" spans="1:16">
      <c r="A526" s="357">
        <v>43862</v>
      </c>
      <c r="B526">
        <v>1</v>
      </c>
      <c r="C526">
        <f t="shared" si="96"/>
        <v>2020</v>
      </c>
      <c r="D526" t="s">
        <v>1608</v>
      </c>
      <c r="E526">
        <v>58</v>
      </c>
      <c r="F526" s="12">
        <v>130.33000000000001</v>
      </c>
      <c r="G526" s="12">
        <v>180.1</v>
      </c>
      <c r="H526" s="12">
        <v>84.81</v>
      </c>
      <c r="I526" s="12">
        <v>395.24</v>
      </c>
      <c r="J526" s="12"/>
      <c r="K526" s="12"/>
      <c r="L526" s="12"/>
      <c r="M526" s="12"/>
      <c r="N526" s="12"/>
      <c r="O526" s="12"/>
      <c r="P526" s="12"/>
    </row>
    <row r="527" spans="1:16">
      <c r="A527" s="357">
        <v>43891</v>
      </c>
      <c r="B527">
        <f t="shared" ref="B527:B537" si="101">1+B526</f>
        <v>2</v>
      </c>
      <c r="C527">
        <f t="shared" si="96"/>
        <v>2020</v>
      </c>
      <c r="D527" t="s">
        <v>1608</v>
      </c>
      <c r="E527">
        <v>58</v>
      </c>
      <c r="F527" s="12">
        <v>134.15</v>
      </c>
      <c r="G527" s="12">
        <v>189.95</v>
      </c>
      <c r="H527" s="12">
        <v>82.95</v>
      </c>
      <c r="I527" s="12">
        <v>407.04999999999995</v>
      </c>
      <c r="J527" s="12"/>
      <c r="K527" s="12"/>
      <c r="L527" s="12"/>
      <c r="M527" s="12"/>
      <c r="N527" s="12"/>
      <c r="O527" s="12"/>
      <c r="P527" s="12"/>
    </row>
    <row r="528" spans="1:16">
      <c r="A528" s="357">
        <v>43922</v>
      </c>
      <c r="B528">
        <f t="shared" si="101"/>
        <v>3</v>
      </c>
      <c r="C528">
        <f t="shared" si="96"/>
        <v>2020</v>
      </c>
      <c r="D528" t="s">
        <v>1608</v>
      </c>
      <c r="E528">
        <v>58</v>
      </c>
      <c r="F528" s="12">
        <v>126.45</v>
      </c>
      <c r="G528" s="12">
        <v>187.27</v>
      </c>
      <c r="H528" s="12">
        <v>72.27</v>
      </c>
      <c r="I528" s="12">
        <v>385.99</v>
      </c>
      <c r="J528" s="12"/>
      <c r="K528" s="12"/>
      <c r="L528" s="12"/>
      <c r="M528" s="12"/>
      <c r="N528" s="12"/>
      <c r="O528" s="12"/>
      <c r="P528" s="12"/>
    </row>
    <row r="529" spans="1:16">
      <c r="A529" s="357">
        <v>43952</v>
      </c>
      <c r="B529">
        <f t="shared" si="101"/>
        <v>4</v>
      </c>
      <c r="C529">
        <f t="shared" si="96"/>
        <v>2020</v>
      </c>
      <c r="D529" t="s">
        <v>1608</v>
      </c>
      <c r="E529">
        <v>58</v>
      </c>
      <c r="F529" s="12">
        <v>123.15</v>
      </c>
      <c r="G529" s="12">
        <v>154.6</v>
      </c>
      <c r="H529" s="12">
        <v>85.85</v>
      </c>
      <c r="I529" s="12">
        <v>363.6</v>
      </c>
      <c r="J529" s="12"/>
      <c r="K529" s="12"/>
      <c r="L529" s="12"/>
      <c r="M529" s="12"/>
      <c r="N529" s="12"/>
      <c r="O529" s="12"/>
      <c r="P529" s="12"/>
    </row>
    <row r="530" spans="1:16">
      <c r="A530" s="357">
        <v>43983</v>
      </c>
      <c r="B530">
        <f t="shared" si="101"/>
        <v>5</v>
      </c>
      <c r="C530">
        <f t="shared" si="96"/>
        <v>2020</v>
      </c>
      <c r="D530" t="s">
        <v>1608</v>
      </c>
      <c r="E530">
        <v>58</v>
      </c>
      <c r="F530" s="12">
        <v>127.15</v>
      </c>
      <c r="G530" s="12">
        <v>169.85</v>
      </c>
      <c r="H530" s="12">
        <v>88.45</v>
      </c>
      <c r="I530" s="12">
        <v>385.45000000000005</v>
      </c>
      <c r="J530" s="12"/>
      <c r="K530" s="12"/>
      <c r="L530" s="12"/>
      <c r="M530" s="12"/>
      <c r="N530" s="12"/>
      <c r="O530" s="12"/>
      <c r="P530" s="12"/>
    </row>
    <row r="531" spans="1:16">
      <c r="A531" s="357">
        <v>44013</v>
      </c>
      <c r="B531">
        <f t="shared" si="101"/>
        <v>6</v>
      </c>
      <c r="C531">
        <f t="shared" si="96"/>
        <v>2020</v>
      </c>
      <c r="D531" t="s">
        <v>1608</v>
      </c>
      <c r="E531">
        <v>58</v>
      </c>
      <c r="F531" s="12">
        <v>130.36000000000001</v>
      </c>
      <c r="G531" s="12">
        <v>207.95</v>
      </c>
      <c r="H531" s="12">
        <v>100.41</v>
      </c>
      <c r="I531" s="12">
        <v>438.72</v>
      </c>
      <c r="J531" s="12"/>
      <c r="K531" s="12"/>
      <c r="L531" s="12"/>
      <c r="M531" s="12"/>
      <c r="N531" s="12"/>
      <c r="O531" s="12"/>
      <c r="P531" s="12"/>
    </row>
    <row r="532" spans="1:16">
      <c r="A532" s="357">
        <v>44044</v>
      </c>
      <c r="B532">
        <f t="shared" si="101"/>
        <v>7</v>
      </c>
      <c r="C532">
        <f t="shared" si="96"/>
        <v>2020</v>
      </c>
      <c r="D532" t="s">
        <v>1608</v>
      </c>
      <c r="E532">
        <v>58</v>
      </c>
      <c r="F532" s="12">
        <v>130.04</v>
      </c>
      <c r="G532" s="12">
        <v>222.26</v>
      </c>
      <c r="H532" s="12">
        <v>100.87</v>
      </c>
      <c r="I532" s="12">
        <v>453.16999999999996</v>
      </c>
      <c r="J532" s="12"/>
      <c r="K532" s="12"/>
      <c r="L532" s="12"/>
      <c r="M532" s="12"/>
      <c r="N532" s="12"/>
      <c r="O532" s="12"/>
      <c r="P532" s="12"/>
    </row>
    <row r="533" spans="1:16">
      <c r="A533" s="357">
        <v>44075</v>
      </c>
      <c r="B533">
        <f t="shared" si="101"/>
        <v>8</v>
      </c>
      <c r="C533">
        <f t="shared" si="96"/>
        <v>2020</v>
      </c>
      <c r="D533" t="s">
        <v>1608</v>
      </c>
      <c r="E533">
        <v>58</v>
      </c>
      <c r="F533" s="12">
        <v>149.1</v>
      </c>
      <c r="G533" s="12">
        <v>236.52</v>
      </c>
      <c r="H533" s="12">
        <v>119.57</v>
      </c>
      <c r="I533" s="12">
        <v>505.19000000000005</v>
      </c>
      <c r="J533" s="12"/>
      <c r="K533" s="12"/>
      <c r="L533" s="12"/>
      <c r="M533" s="12"/>
      <c r="N533" s="12"/>
      <c r="O533" s="12"/>
      <c r="P533" s="12"/>
    </row>
    <row r="534" spans="1:16">
      <c r="A534" s="357">
        <v>44105</v>
      </c>
      <c r="B534">
        <f t="shared" si="101"/>
        <v>9</v>
      </c>
      <c r="C534">
        <f t="shared" si="96"/>
        <v>2020</v>
      </c>
      <c r="D534" t="s">
        <v>1608</v>
      </c>
      <c r="E534">
        <v>58</v>
      </c>
      <c r="F534" s="12">
        <v>140.91</v>
      </c>
      <c r="G534" s="12">
        <v>263.91000000000003</v>
      </c>
      <c r="H534" s="12">
        <v>118.5</v>
      </c>
      <c r="I534" s="12">
        <v>523.32000000000005</v>
      </c>
      <c r="J534" s="12"/>
      <c r="K534" s="12"/>
      <c r="L534" s="12"/>
      <c r="M534" s="12"/>
      <c r="N534" s="12"/>
      <c r="O534" s="12"/>
      <c r="P534" s="12"/>
    </row>
    <row r="535" spans="1:16">
      <c r="A535" s="357">
        <v>44136</v>
      </c>
      <c r="B535">
        <f t="shared" si="101"/>
        <v>10</v>
      </c>
      <c r="C535">
        <f t="shared" si="96"/>
        <v>2020</v>
      </c>
      <c r="D535" t="s">
        <v>1608</v>
      </c>
      <c r="E535">
        <v>58</v>
      </c>
      <c r="F535" s="12">
        <v>134</v>
      </c>
      <c r="G535" s="12">
        <v>219.29</v>
      </c>
      <c r="H535" s="12">
        <v>113.95</v>
      </c>
      <c r="I535" s="12">
        <v>467.24</v>
      </c>
      <c r="J535" s="12"/>
      <c r="K535" s="12"/>
      <c r="L535" s="12"/>
      <c r="M535" s="12"/>
      <c r="N535" s="12"/>
      <c r="O535" s="12"/>
      <c r="P535" s="12"/>
    </row>
    <row r="536" spans="1:16">
      <c r="A536" s="357">
        <v>44166</v>
      </c>
      <c r="B536">
        <f t="shared" si="101"/>
        <v>11</v>
      </c>
      <c r="C536">
        <f t="shared" si="96"/>
        <v>2020</v>
      </c>
      <c r="D536" t="s">
        <v>1608</v>
      </c>
      <c r="E536">
        <v>58</v>
      </c>
      <c r="F536" s="12">
        <v>149.1</v>
      </c>
      <c r="G536" s="12">
        <v>267.2</v>
      </c>
      <c r="H536" s="12">
        <v>123.9</v>
      </c>
      <c r="I536" s="12">
        <v>540.20000000000005</v>
      </c>
      <c r="J536" s="12"/>
      <c r="K536" s="12"/>
      <c r="L536" s="12"/>
      <c r="M536" s="12"/>
      <c r="N536" s="12"/>
      <c r="O536" s="12"/>
      <c r="P536" s="12"/>
    </row>
    <row r="537" spans="1:16">
      <c r="A537" s="357">
        <v>44197</v>
      </c>
      <c r="B537">
        <f t="shared" si="101"/>
        <v>12</v>
      </c>
      <c r="C537">
        <f t="shared" si="96"/>
        <v>2020</v>
      </c>
      <c r="D537" t="s">
        <v>1608</v>
      </c>
      <c r="E537">
        <v>58</v>
      </c>
      <c r="F537" s="12">
        <v>175.16</v>
      </c>
      <c r="G537" s="12">
        <v>417.68</v>
      </c>
      <c r="H537" s="12">
        <v>216.16</v>
      </c>
      <c r="I537" s="12">
        <v>809</v>
      </c>
      <c r="J537" s="12"/>
      <c r="K537" s="12"/>
      <c r="L537" s="12"/>
      <c r="M537" s="12"/>
      <c r="N537" s="12"/>
      <c r="O537" s="12"/>
      <c r="P537" s="12"/>
    </row>
    <row r="538" spans="1:16">
      <c r="A538" s="357">
        <v>44228</v>
      </c>
      <c r="B538">
        <v>1</v>
      </c>
      <c r="C538">
        <f t="shared" si="96"/>
        <v>2021</v>
      </c>
      <c r="D538" t="s">
        <v>1608</v>
      </c>
      <c r="E538">
        <v>58</v>
      </c>
      <c r="F538" s="12">
        <v>161.84</v>
      </c>
      <c r="G538" s="12">
        <v>223.21</v>
      </c>
      <c r="H538" s="12">
        <v>100.42</v>
      </c>
      <c r="I538" s="12">
        <v>485.47</v>
      </c>
      <c r="J538" s="12"/>
      <c r="K538" s="12"/>
      <c r="L538" s="12"/>
      <c r="M538" s="12"/>
      <c r="N538" s="12"/>
      <c r="O538" s="12"/>
      <c r="P538" s="12"/>
    </row>
    <row r="539" spans="1:16">
      <c r="A539" s="357">
        <v>44256</v>
      </c>
      <c r="B539">
        <f t="shared" ref="B539:B549" si="102">1+B538</f>
        <v>2</v>
      </c>
      <c r="C539">
        <f t="shared" si="96"/>
        <v>2021</v>
      </c>
      <c r="D539" t="s">
        <v>1608</v>
      </c>
      <c r="E539">
        <v>58</v>
      </c>
      <c r="F539" s="12">
        <v>138.1</v>
      </c>
      <c r="G539" s="12">
        <v>195.9</v>
      </c>
      <c r="H539" s="12">
        <v>85.1</v>
      </c>
      <c r="I539" s="12">
        <v>419.1</v>
      </c>
      <c r="J539" s="12"/>
      <c r="K539" s="12"/>
      <c r="L539" s="12"/>
      <c r="M539" s="12"/>
      <c r="N539" s="12"/>
      <c r="O539" s="12"/>
      <c r="P539" s="12"/>
    </row>
    <row r="540" spans="1:16">
      <c r="A540" s="357">
        <v>44287</v>
      </c>
      <c r="B540">
        <f t="shared" si="102"/>
        <v>3</v>
      </c>
      <c r="C540">
        <f t="shared" si="96"/>
        <v>2021</v>
      </c>
      <c r="D540" t="s">
        <v>1608</v>
      </c>
      <c r="E540">
        <v>58</v>
      </c>
      <c r="F540" s="12">
        <v>145.52000000000001</v>
      </c>
      <c r="G540" s="12">
        <v>226.87</v>
      </c>
      <c r="H540" s="12">
        <v>78.650000000000006</v>
      </c>
      <c r="I540" s="12">
        <v>451.03999999999996</v>
      </c>
      <c r="J540" s="12"/>
      <c r="K540" s="12"/>
      <c r="L540" s="12"/>
      <c r="M540" s="12"/>
      <c r="N540" s="12"/>
      <c r="O540" s="12"/>
      <c r="P540" s="12"/>
    </row>
    <row r="541" spans="1:16">
      <c r="A541" s="357">
        <v>44317</v>
      </c>
      <c r="B541">
        <f t="shared" si="102"/>
        <v>4</v>
      </c>
      <c r="C541">
        <f t="shared" si="96"/>
        <v>2021</v>
      </c>
      <c r="D541" t="s">
        <v>1608</v>
      </c>
      <c r="E541">
        <v>58</v>
      </c>
      <c r="F541" s="12">
        <v>163.80000000000001</v>
      </c>
      <c r="G541" s="12">
        <v>254.95</v>
      </c>
      <c r="H541" s="12">
        <v>98.55</v>
      </c>
      <c r="I541" s="12">
        <v>517.29999999999995</v>
      </c>
      <c r="J541" s="12"/>
      <c r="K541" s="12"/>
      <c r="L541" s="12"/>
      <c r="M541" s="12"/>
      <c r="N541" s="12"/>
      <c r="O541" s="12"/>
      <c r="P541" s="12"/>
    </row>
    <row r="542" spans="1:16">
      <c r="A542" s="357">
        <v>44348</v>
      </c>
      <c r="B542">
        <f t="shared" si="102"/>
        <v>5</v>
      </c>
      <c r="C542">
        <f t="shared" ref="C542:C555" si="103">1+C530</f>
        <v>2021</v>
      </c>
      <c r="D542" t="s">
        <v>1608</v>
      </c>
      <c r="E542">
        <v>58</v>
      </c>
      <c r="F542" s="12">
        <v>142.33000000000001</v>
      </c>
      <c r="G542" s="12">
        <v>256.24</v>
      </c>
      <c r="H542" s="12">
        <v>89.95</v>
      </c>
      <c r="I542" s="12">
        <v>488.52</v>
      </c>
      <c r="J542" s="12"/>
      <c r="K542" s="12"/>
      <c r="L542" s="12"/>
      <c r="M542" s="12"/>
      <c r="N542" s="12"/>
      <c r="O542" s="12"/>
      <c r="P542" s="12"/>
    </row>
    <row r="543" spans="1:16">
      <c r="A543" s="357">
        <v>44378</v>
      </c>
      <c r="B543">
        <f t="shared" si="102"/>
        <v>6</v>
      </c>
      <c r="C543">
        <f t="shared" si="103"/>
        <v>2021</v>
      </c>
      <c r="D543" t="s">
        <v>1608</v>
      </c>
      <c r="E543">
        <v>58</v>
      </c>
      <c r="F543" s="12">
        <v>143.41</v>
      </c>
      <c r="G543" s="12">
        <v>255.73</v>
      </c>
      <c r="H543" s="12">
        <v>103.36</v>
      </c>
      <c r="I543" s="12">
        <v>502.5</v>
      </c>
      <c r="J543" s="12"/>
      <c r="K543" s="12"/>
      <c r="L543" s="12"/>
      <c r="M543" s="12"/>
      <c r="N543" s="12"/>
      <c r="O543" s="12"/>
      <c r="P543" s="12"/>
    </row>
    <row r="544" spans="1:16">
      <c r="A544" s="357">
        <v>44409</v>
      </c>
      <c r="B544">
        <f t="shared" si="102"/>
        <v>7</v>
      </c>
      <c r="C544">
        <f t="shared" si="103"/>
        <v>2021</v>
      </c>
      <c r="D544" t="s">
        <v>1608</v>
      </c>
      <c r="E544">
        <v>58</v>
      </c>
      <c r="F544" s="12">
        <v>130.82</v>
      </c>
      <c r="G544" s="12">
        <v>199.73</v>
      </c>
      <c r="H544" s="12">
        <v>99.05</v>
      </c>
      <c r="I544" s="12">
        <v>429.59999999999997</v>
      </c>
      <c r="J544" s="12"/>
      <c r="K544" s="12"/>
      <c r="L544" s="12"/>
      <c r="M544" s="12"/>
      <c r="N544" s="12"/>
      <c r="O544" s="12"/>
      <c r="P544" s="12"/>
    </row>
    <row r="545" spans="1:16">
      <c r="A545" s="357">
        <v>44440</v>
      </c>
      <c r="B545">
        <f t="shared" si="102"/>
        <v>8</v>
      </c>
      <c r="C545">
        <f t="shared" si="103"/>
        <v>2021</v>
      </c>
      <c r="D545" t="s">
        <v>1608</v>
      </c>
      <c r="E545">
        <v>58</v>
      </c>
      <c r="F545" s="12">
        <v>151.22999999999999</v>
      </c>
      <c r="G545" s="12">
        <v>248.5</v>
      </c>
      <c r="H545" s="12">
        <v>108.45</v>
      </c>
      <c r="I545" s="12">
        <v>508.17999999999995</v>
      </c>
      <c r="J545" s="12"/>
      <c r="K545" s="12"/>
      <c r="L545" s="12"/>
      <c r="M545" s="12"/>
      <c r="N545" s="12"/>
      <c r="O545" s="12"/>
      <c r="P545" s="12"/>
    </row>
    <row r="546" spans="1:16">
      <c r="A546" s="357">
        <v>44470</v>
      </c>
      <c r="B546">
        <f t="shared" si="102"/>
        <v>9</v>
      </c>
      <c r="C546">
        <f t="shared" si="103"/>
        <v>2021</v>
      </c>
      <c r="D546" t="s">
        <v>1608</v>
      </c>
      <c r="E546">
        <v>58</v>
      </c>
      <c r="F546" s="12">
        <v>152.18</v>
      </c>
      <c r="G546" s="12">
        <v>257.55</v>
      </c>
      <c r="H546" s="12">
        <v>101.95</v>
      </c>
      <c r="I546" s="12">
        <v>511.68</v>
      </c>
      <c r="J546" s="12"/>
      <c r="K546" s="12"/>
      <c r="L546" s="12"/>
      <c r="M546" s="12"/>
      <c r="N546" s="12"/>
      <c r="O546" s="12"/>
      <c r="P546" s="12"/>
    </row>
    <row r="547" spans="1:16">
      <c r="A547" s="357">
        <v>44501</v>
      </c>
      <c r="B547">
        <f t="shared" si="102"/>
        <v>10</v>
      </c>
      <c r="C547">
        <f t="shared" si="103"/>
        <v>2021</v>
      </c>
      <c r="D547" t="s">
        <v>1608</v>
      </c>
      <c r="E547">
        <v>58</v>
      </c>
      <c r="F547" s="12">
        <v>151.85</v>
      </c>
      <c r="G547" s="12">
        <v>232.7</v>
      </c>
      <c r="H547" s="12">
        <v>101.7</v>
      </c>
      <c r="I547" s="12">
        <v>486.25</v>
      </c>
      <c r="J547" s="12"/>
      <c r="K547" s="12"/>
      <c r="L547" s="12"/>
      <c r="M547" s="12"/>
      <c r="N547" s="12"/>
      <c r="O547" s="12"/>
      <c r="P547" s="12"/>
    </row>
    <row r="548" spans="1:16">
      <c r="A548" s="357">
        <v>44531</v>
      </c>
      <c r="B548">
        <f t="shared" si="102"/>
        <v>11</v>
      </c>
      <c r="C548">
        <f t="shared" si="103"/>
        <v>2021</v>
      </c>
      <c r="D548" t="s">
        <v>1608</v>
      </c>
      <c r="E548">
        <v>58</v>
      </c>
      <c r="F548" s="12">
        <v>146.38</v>
      </c>
      <c r="G548" s="12">
        <v>276.05</v>
      </c>
      <c r="H548" s="12">
        <v>102.9</v>
      </c>
      <c r="I548" s="12">
        <v>525.33000000000004</v>
      </c>
      <c r="J548" s="12"/>
      <c r="K548" s="12"/>
      <c r="L548" s="12"/>
      <c r="M548" s="12"/>
      <c r="N548" s="12"/>
      <c r="O548" s="12"/>
      <c r="P548" s="12"/>
    </row>
    <row r="549" spans="1:16">
      <c r="A549" s="357">
        <v>44562</v>
      </c>
      <c r="B549">
        <f t="shared" si="102"/>
        <v>12</v>
      </c>
      <c r="C549">
        <f t="shared" si="103"/>
        <v>2021</v>
      </c>
      <c r="D549" t="s">
        <v>1608</v>
      </c>
      <c r="E549">
        <v>58</v>
      </c>
      <c r="F549" s="12">
        <v>177.95</v>
      </c>
      <c r="G549" s="12">
        <v>483</v>
      </c>
      <c r="H549" s="12">
        <v>215.75</v>
      </c>
      <c r="I549" s="12">
        <v>876.7</v>
      </c>
      <c r="J549" s="12"/>
      <c r="K549" s="12"/>
      <c r="L549" s="12"/>
      <c r="M549" s="12"/>
      <c r="N549" s="12"/>
      <c r="O549" s="12"/>
      <c r="P549" s="12"/>
    </row>
    <row r="550" spans="1:16">
      <c r="A550" s="357">
        <v>44593</v>
      </c>
      <c r="B550">
        <v>1</v>
      </c>
      <c r="C550">
        <f t="shared" si="103"/>
        <v>2022</v>
      </c>
      <c r="D550" t="s">
        <v>1608</v>
      </c>
      <c r="E550">
        <v>58</v>
      </c>
      <c r="F550" s="12">
        <v>123</v>
      </c>
      <c r="G550" s="12">
        <v>196.75</v>
      </c>
      <c r="H550" s="12">
        <v>77.150000000000006</v>
      </c>
      <c r="I550" s="12">
        <v>396.9</v>
      </c>
      <c r="J550" s="12"/>
      <c r="K550" s="12"/>
      <c r="L550" s="12"/>
      <c r="M550" s="12"/>
      <c r="N550" s="12"/>
      <c r="O550" s="12"/>
      <c r="P550" s="12"/>
    </row>
    <row r="551" spans="1:16">
      <c r="A551" s="357">
        <v>44621</v>
      </c>
      <c r="B551">
        <f>1+B550</f>
        <v>2</v>
      </c>
      <c r="C551">
        <f t="shared" si="103"/>
        <v>2022</v>
      </c>
      <c r="D551" t="s">
        <v>1608</v>
      </c>
      <c r="E551">
        <v>58</v>
      </c>
      <c r="F551" s="12">
        <v>115.8</v>
      </c>
      <c r="G551" s="12">
        <v>190.25</v>
      </c>
      <c r="H551" s="12">
        <v>72.95</v>
      </c>
      <c r="I551" s="12">
        <v>379</v>
      </c>
      <c r="J551" s="12"/>
      <c r="K551" s="12"/>
      <c r="L551" s="12"/>
      <c r="M551" s="12"/>
      <c r="N551" s="12"/>
      <c r="O551" s="12"/>
      <c r="P551" s="12"/>
    </row>
    <row r="552" spans="1:16">
      <c r="A552" s="357">
        <v>44652</v>
      </c>
      <c r="B552">
        <f>1+B551</f>
        <v>3</v>
      </c>
      <c r="C552">
        <f t="shared" si="103"/>
        <v>2022</v>
      </c>
      <c r="D552" t="s">
        <v>1608</v>
      </c>
      <c r="E552">
        <v>58</v>
      </c>
      <c r="F552" s="12">
        <v>127.7</v>
      </c>
      <c r="G552" s="12">
        <v>238.78</v>
      </c>
      <c r="H552" s="12">
        <v>74.3</v>
      </c>
      <c r="I552" s="12">
        <v>440.78</v>
      </c>
      <c r="J552" s="12"/>
      <c r="K552" s="12"/>
      <c r="L552" s="12"/>
      <c r="M552" s="12"/>
      <c r="N552" s="12"/>
      <c r="O552" s="12"/>
      <c r="P552" s="12"/>
    </row>
    <row r="553" spans="1:16">
      <c r="A553" s="357">
        <v>44682</v>
      </c>
      <c r="B553">
        <f>1+B552</f>
        <v>4</v>
      </c>
      <c r="C553">
        <f t="shared" si="103"/>
        <v>2022</v>
      </c>
      <c r="D553" t="s">
        <v>1608</v>
      </c>
      <c r="E553">
        <v>58</v>
      </c>
      <c r="F553" s="12">
        <v>149</v>
      </c>
      <c r="G553" s="12">
        <v>272.74</v>
      </c>
      <c r="H553" s="12">
        <v>95.47</v>
      </c>
      <c r="I553" s="12">
        <v>517.21</v>
      </c>
      <c r="J553" s="12"/>
      <c r="K553" s="12"/>
      <c r="L553" s="12"/>
      <c r="M553" s="12"/>
      <c r="N553" s="12"/>
      <c r="O553" s="12"/>
      <c r="P553" s="12"/>
    </row>
    <row r="554" spans="1:16">
      <c r="A554" s="357">
        <v>44713</v>
      </c>
      <c r="B554">
        <f>1+B553</f>
        <v>5</v>
      </c>
      <c r="C554">
        <f t="shared" si="103"/>
        <v>2022</v>
      </c>
      <c r="D554" t="s">
        <v>1608</v>
      </c>
      <c r="E554">
        <v>58</v>
      </c>
      <c r="F554" s="12">
        <v>126.27</v>
      </c>
      <c r="G554" s="12">
        <v>250.77</v>
      </c>
      <c r="H554" s="12">
        <v>81.23</v>
      </c>
      <c r="I554" s="12">
        <v>458.27</v>
      </c>
      <c r="J554" s="12"/>
      <c r="K554" s="12"/>
      <c r="L554" s="12"/>
      <c r="M554" s="12"/>
      <c r="N554" s="12"/>
      <c r="O554" s="12"/>
      <c r="P554" s="12"/>
    </row>
    <row r="555" spans="1:16">
      <c r="A555" s="357">
        <v>42005</v>
      </c>
      <c r="B555">
        <f>1+B554</f>
        <v>6</v>
      </c>
      <c r="C555">
        <f t="shared" si="103"/>
        <v>2022</v>
      </c>
      <c r="D555" t="s">
        <v>1608</v>
      </c>
      <c r="E555">
        <v>58</v>
      </c>
      <c r="F555" s="12">
        <v>128.86000000000001</v>
      </c>
      <c r="G555" s="12">
        <v>267.05</v>
      </c>
      <c r="H555" s="12">
        <v>93.18</v>
      </c>
      <c r="I555" s="12">
        <v>489.09000000000003</v>
      </c>
      <c r="J555" s="12"/>
      <c r="K555" s="12"/>
      <c r="L555" s="12"/>
      <c r="M555" s="12"/>
      <c r="N555" s="12"/>
      <c r="O555" s="12"/>
      <c r="P555" s="12"/>
    </row>
    <row r="556" spans="1:16">
      <c r="A556" s="357">
        <v>44743</v>
      </c>
      <c r="B556">
        <v>7</v>
      </c>
      <c r="C556">
        <v>2022</v>
      </c>
      <c r="D556" t="s">
        <v>1608</v>
      </c>
      <c r="E556">
        <v>58</v>
      </c>
      <c r="F556" s="12">
        <v>132.19999999999999</v>
      </c>
      <c r="G556" s="12">
        <v>271.95</v>
      </c>
      <c r="H556" s="12">
        <v>104.9</v>
      </c>
      <c r="I556" s="12">
        <v>509.05</v>
      </c>
      <c r="J556" s="12"/>
      <c r="K556" s="12"/>
      <c r="L556" s="12"/>
      <c r="M556" s="12"/>
      <c r="N556" s="12"/>
      <c r="O556" s="12"/>
      <c r="P556" s="12"/>
    </row>
    <row r="557" spans="1:16">
      <c r="A557" s="357">
        <v>44774</v>
      </c>
      <c r="B557">
        <v>8</v>
      </c>
      <c r="C557">
        <v>2022</v>
      </c>
      <c r="D557" t="s">
        <v>1608</v>
      </c>
      <c r="E557">
        <v>58</v>
      </c>
      <c r="F557">
        <v>124.5</v>
      </c>
      <c r="G557">
        <v>256.32</v>
      </c>
      <c r="H557">
        <v>98.23</v>
      </c>
      <c r="I557">
        <v>479.05</v>
      </c>
      <c r="J557" s="12"/>
      <c r="K557" s="12"/>
      <c r="L557" s="12"/>
      <c r="M557" s="12"/>
      <c r="N557" s="12"/>
      <c r="O557" s="12"/>
      <c r="P557" s="12"/>
    </row>
    <row r="558" spans="1:16">
      <c r="A558" s="357">
        <v>42036</v>
      </c>
      <c r="B558">
        <v>1</v>
      </c>
      <c r="C558">
        <v>2015</v>
      </c>
      <c r="D558" t="s">
        <v>1609</v>
      </c>
      <c r="E558">
        <v>60</v>
      </c>
      <c r="F558" s="12">
        <v>65.3</v>
      </c>
      <c r="G558" s="12">
        <v>41.9</v>
      </c>
      <c r="H558" s="12">
        <v>0.2</v>
      </c>
      <c r="I558" s="12">
        <v>107.4</v>
      </c>
      <c r="J558" s="12"/>
      <c r="K558" s="12"/>
      <c r="L558" s="12"/>
      <c r="M558" s="12"/>
      <c r="N558" s="12"/>
      <c r="O558" s="12"/>
      <c r="P558" s="12"/>
    </row>
    <row r="559" spans="1:16">
      <c r="A559" s="357">
        <v>42064</v>
      </c>
      <c r="B559">
        <f t="shared" ref="B559:B569" si="104">1+B558</f>
        <v>2</v>
      </c>
      <c r="C559">
        <v>2015</v>
      </c>
      <c r="D559" t="s">
        <v>1609</v>
      </c>
      <c r="E559">
        <v>60</v>
      </c>
      <c r="F559" s="12">
        <v>38.450000000000003</v>
      </c>
      <c r="G559" s="12">
        <v>39.25</v>
      </c>
      <c r="H559" s="12">
        <v>0.25</v>
      </c>
      <c r="I559" s="12">
        <v>77.95</v>
      </c>
      <c r="J559" s="12"/>
      <c r="K559" s="12"/>
      <c r="L559" s="12"/>
      <c r="M559" s="12"/>
      <c r="N559" s="12"/>
      <c r="O559" s="12"/>
      <c r="P559" s="12"/>
    </row>
    <row r="560" spans="1:16">
      <c r="A560" s="357">
        <v>42095</v>
      </c>
      <c r="B560">
        <f t="shared" si="104"/>
        <v>3</v>
      </c>
      <c r="C560">
        <v>2015</v>
      </c>
      <c r="D560" t="s">
        <v>1609</v>
      </c>
      <c r="E560">
        <v>60</v>
      </c>
      <c r="F560" s="12">
        <v>29.55</v>
      </c>
      <c r="G560" s="12">
        <v>38.270000000000003</v>
      </c>
      <c r="H560" s="12">
        <v>0.36</v>
      </c>
      <c r="I560" s="12">
        <v>68.180000000000007</v>
      </c>
      <c r="J560" s="12"/>
      <c r="K560" s="12"/>
      <c r="L560" s="12"/>
      <c r="M560" s="12"/>
      <c r="N560" s="12"/>
      <c r="O560" s="12"/>
      <c r="P560" s="12"/>
    </row>
    <row r="561" spans="1:16">
      <c r="A561" s="357">
        <v>42125</v>
      </c>
      <c r="B561">
        <f t="shared" si="104"/>
        <v>4</v>
      </c>
      <c r="C561">
        <v>2015</v>
      </c>
      <c r="D561" t="s">
        <v>1609</v>
      </c>
      <c r="E561">
        <v>60</v>
      </c>
      <c r="F561" s="12">
        <v>30.4</v>
      </c>
      <c r="G561" s="12">
        <v>44.55</v>
      </c>
      <c r="H561" s="12">
        <v>0.3</v>
      </c>
      <c r="I561" s="12">
        <v>75.25</v>
      </c>
      <c r="J561" s="12"/>
      <c r="K561" s="12"/>
      <c r="L561" s="12"/>
      <c r="M561" s="12"/>
      <c r="N561" s="12"/>
      <c r="O561" s="12"/>
      <c r="P561" s="12"/>
    </row>
    <row r="562" spans="1:16">
      <c r="A562" s="357">
        <v>42156</v>
      </c>
      <c r="B562">
        <f t="shared" si="104"/>
        <v>5</v>
      </c>
      <c r="C562">
        <v>2015</v>
      </c>
      <c r="D562" t="s">
        <v>1609</v>
      </c>
      <c r="E562">
        <v>60</v>
      </c>
      <c r="F562" s="12">
        <v>37.549999999999997</v>
      </c>
      <c r="G562" s="12">
        <v>52.7</v>
      </c>
      <c r="H562" s="12">
        <v>0.65</v>
      </c>
      <c r="I562" s="12">
        <v>90.9</v>
      </c>
      <c r="J562" s="12"/>
      <c r="K562" s="12"/>
      <c r="L562" s="12"/>
      <c r="M562" s="12"/>
      <c r="N562" s="12"/>
      <c r="O562" s="12"/>
      <c r="P562" s="12"/>
    </row>
    <row r="563" spans="1:16">
      <c r="A563" s="357">
        <v>42186</v>
      </c>
      <c r="B563">
        <f t="shared" si="104"/>
        <v>6</v>
      </c>
      <c r="C563">
        <v>2015</v>
      </c>
      <c r="D563" t="s">
        <v>1609</v>
      </c>
      <c r="E563">
        <v>60</v>
      </c>
      <c r="F563" s="12">
        <v>29.77</v>
      </c>
      <c r="G563" s="12">
        <v>41.86</v>
      </c>
      <c r="H563" s="12">
        <v>0.45</v>
      </c>
      <c r="I563" s="12">
        <v>72.08</v>
      </c>
      <c r="J563" s="12"/>
      <c r="K563" s="12"/>
      <c r="L563" s="12"/>
      <c r="M563" s="12"/>
      <c r="N563" s="12"/>
      <c r="O563" s="12"/>
      <c r="P563" s="12"/>
    </row>
    <row r="564" spans="1:16">
      <c r="A564" s="357">
        <v>42217</v>
      </c>
      <c r="B564">
        <f t="shared" si="104"/>
        <v>7</v>
      </c>
      <c r="C564">
        <v>2015</v>
      </c>
      <c r="D564" t="s">
        <v>1609</v>
      </c>
      <c r="E564">
        <v>60</v>
      </c>
      <c r="F564" s="12">
        <v>21.87</v>
      </c>
      <c r="G564" s="12">
        <v>28.78</v>
      </c>
      <c r="H564" s="12">
        <v>0.35</v>
      </c>
      <c r="I564" s="12">
        <v>51</v>
      </c>
      <c r="J564" s="12"/>
      <c r="K564" s="12"/>
      <c r="L564" s="12"/>
      <c r="M564" s="12"/>
      <c r="N564" s="12"/>
      <c r="O564" s="12"/>
      <c r="P564" s="12"/>
    </row>
    <row r="565" spans="1:16">
      <c r="A565" s="357">
        <v>42248</v>
      </c>
      <c r="B565">
        <f t="shared" si="104"/>
        <v>8</v>
      </c>
      <c r="C565">
        <v>2015</v>
      </c>
      <c r="D565" t="s">
        <v>1609</v>
      </c>
      <c r="E565">
        <v>60</v>
      </c>
      <c r="F565" s="12">
        <v>21.95</v>
      </c>
      <c r="G565" s="12">
        <v>23.48</v>
      </c>
      <c r="H565" s="12">
        <v>0.43</v>
      </c>
      <c r="I565" s="12">
        <v>45.86</v>
      </c>
      <c r="J565" s="12"/>
      <c r="K565" s="12"/>
      <c r="L565" s="12"/>
      <c r="M565" s="12"/>
      <c r="N565" s="12"/>
      <c r="O565" s="12"/>
      <c r="P565" s="12"/>
    </row>
    <row r="566" spans="1:16">
      <c r="A566" s="357">
        <v>42278</v>
      </c>
      <c r="B566">
        <f t="shared" si="104"/>
        <v>9</v>
      </c>
      <c r="C566">
        <v>2015</v>
      </c>
      <c r="D566" t="s">
        <v>1609</v>
      </c>
      <c r="E566">
        <v>60</v>
      </c>
      <c r="F566" s="12">
        <v>19.05</v>
      </c>
      <c r="G566" s="12">
        <v>31.14</v>
      </c>
      <c r="H566" s="12">
        <v>0.59</v>
      </c>
      <c r="I566" s="12">
        <v>50.78</v>
      </c>
      <c r="J566" s="12"/>
      <c r="K566" s="12"/>
      <c r="L566" s="12"/>
      <c r="M566" s="12"/>
      <c r="N566" s="12"/>
      <c r="O566" s="12"/>
      <c r="P566" s="12"/>
    </row>
    <row r="567" spans="1:16">
      <c r="A567" s="357">
        <v>42309</v>
      </c>
      <c r="B567">
        <f t="shared" si="104"/>
        <v>10</v>
      </c>
      <c r="C567">
        <v>2015</v>
      </c>
      <c r="D567" t="s">
        <v>1609</v>
      </c>
      <c r="E567">
        <v>60</v>
      </c>
      <c r="F567" s="12">
        <v>20.190000000000001</v>
      </c>
      <c r="G567" s="12">
        <v>38</v>
      </c>
      <c r="H567" s="12">
        <v>0.19</v>
      </c>
      <c r="I567" s="12">
        <v>58.379999999999995</v>
      </c>
      <c r="J567" s="12"/>
      <c r="K567" s="12"/>
      <c r="L567" s="12"/>
      <c r="M567" s="12"/>
      <c r="N567" s="12"/>
      <c r="O567" s="12"/>
      <c r="P567" s="12"/>
    </row>
    <row r="568" spans="1:16">
      <c r="A568" s="357">
        <v>42339</v>
      </c>
      <c r="B568">
        <f t="shared" si="104"/>
        <v>11</v>
      </c>
      <c r="C568">
        <v>2015</v>
      </c>
      <c r="D568" t="s">
        <v>1609</v>
      </c>
      <c r="E568">
        <v>60</v>
      </c>
      <c r="F568" s="12">
        <v>13.86</v>
      </c>
      <c r="G568" s="12">
        <v>40.43</v>
      </c>
      <c r="H568" s="12">
        <v>0.33</v>
      </c>
      <c r="I568" s="12">
        <v>54.62</v>
      </c>
      <c r="J568" s="12"/>
      <c r="K568" s="12"/>
      <c r="L568" s="12"/>
      <c r="M568" s="12"/>
      <c r="N568" s="12"/>
      <c r="O568" s="12"/>
      <c r="P568" s="12"/>
    </row>
    <row r="569" spans="1:16">
      <c r="A569" s="357">
        <v>42370</v>
      </c>
      <c r="B569">
        <f t="shared" si="104"/>
        <v>12</v>
      </c>
      <c r="C569">
        <v>2015</v>
      </c>
      <c r="D569" t="s">
        <v>1609</v>
      </c>
      <c r="E569">
        <v>60</v>
      </c>
      <c r="F569" s="12">
        <v>13.05</v>
      </c>
      <c r="G569" s="12">
        <v>25.47</v>
      </c>
      <c r="H569" s="12">
        <v>0.16</v>
      </c>
      <c r="I569" s="12">
        <v>38.68</v>
      </c>
      <c r="J569" s="12"/>
      <c r="K569" s="12"/>
      <c r="L569" s="12"/>
      <c r="M569" s="12"/>
      <c r="N569" s="12"/>
      <c r="O569" s="12"/>
      <c r="P569" s="12"/>
    </row>
    <row r="570" spans="1:16">
      <c r="A570" s="357">
        <v>42401</v>
      </c>
      <c r="B570">
        <v>1</v>
      </c>
      <c r="C570">
        <f t="shared" ref="C570:C633" si="105">1+C558</f>
        <v>2016</v>
      </c>
      <c r="D570" t="s">
        <v>1609</v>
      </c>
      <c r="E570">
        <v>60</v>
      </c>
      <c r="F570" s="12">
        <v>25.95</v>
      </c>
      <c r="G570" s="12">
        <v>25.11</v>
      </c>
      <c r="H570" s="12">
        <v>0.53</v>
      </c>
      <c r="I570" s="12">
        <v>51.59</v>
      </c>
      <c r="J570" s="12"/>
      <c r="K570" s="12"/>
      <c r="L570" s="12"/>
      <c r="M570" s="12"/>
      <c r="N570" s="12"/>
      <c r="O570" s="12"/>
      <c r="P570" s="12"/>
    </row>
    <row r="571" spans="1:16">
      <c r="A571" s="357">
        <v>42430</v>
      </c>
      <c r="B571">
        <f t="shared" ref="B571:B581" si="106">1+B570</f>
        <v>2</v>
      </c>
      <c r="C571">
        <f t="shared" si="105"/>
        <v>2016</v>
      </c>
      <c r="D571" t="s">
        <v>1609</v>
      </c>
      <c r="E571">
        <v>60</v>
      </c>
      <c r="F571" s="12">
        <v>9.2899999999999991</v>
      </c>
      <c r="G571" s="12">
        <v>26.81</v>
      </c>
      <c r="H571" s="12">
        <v>0.24</v>
      </c>
      <c r="I571" s="12">
        <v>36.339999999999996</v>
      </c>
      <c r="J571" s="12"/>
      <c r="K571" s="12"/>
      <c r="L571" s="12"/>
      <c r="M571" s="12"/>
      <c r="N571" s="12"/>
      <c r="O571" s="12"/>
      <c r="P571" s="12"/>
    </row>
    <row r="572" spans="1:16">
      <c r="A572" s="357">
        <v>42461</v>
      </c>
      <c r="B572">
        <f t="shared" si="106"/>
        <v>3</v>
      </c>
      <c r="C572">
        <f t="shared" si="105"/>
        <v>2016</v>
      </c>
      <c r="D572" t="s">
        <v>1609</v>
      </c>
      <c r="E572">
        <v>60</v>
      </c>
      <c r="F572" s="12">
        <v>10.57</v>
      </c>
      <c r="G572" s="12">
        <v>20.48</v>
      </c>
      <c r="H572" s="12">
        <v>0.19</v>
      </c>
      <c r="I572" s="12">
        <v>31.240000000000002</v>
      </c>
      <c r="J572" s="12"/>
      <c r="K572" s="12"/>
      <c r="L572" s="12"/>
      <c r="M572" s="12"/>
      <c r="N572" s="12"/>
      <c r="O572" s="12"/>
      <c r="P572" s="12"/>
    </row>
    <row r="573" spans="1:16">
      <c r="A573" s="357">
        <v>42491</v>
      </c>
      <c r="B573">
        <f t="shared" si="106"/>
        <v>4</v>
      </c>
      <c r="C573">
        <f t="shared" si="105"/>
        <v>2016</v>
      </c>
      <c r="D573" t="s">
        <v>1609</v>
      </c>
      <c r="E573">
        <v>60</v>
      </c>
      <c r="F573" s="12">
        <v>8.9499999999999993</v>
      </c>
      <c r="G573" s="12">
        <v>25.05</v>
      </c>
      <c r="H573" s="12">
        <v>0.24</v>
      </c>
      <c r="I573" s="12">
        <v>34.239999999999995</v>
      </c>
      <c r="J573" s="12"/>
      <c r="K573" s="12"/>
      <c r="L573" s="12"/>
      <c r="M573" s="12"/>
      <c r="N573" s="12"/>
      <c r="O573" s="12"/>
      <c r="P573" s="12"/>
    </row>
    <row r="574" spans="1:16">
      <c r="A574" s="357">
        <v>42522</v>
      </c>
      <c r="B574">
        <f t="shared" si="106"/>
        <v>5</v>
      </c>
      <c r="C574">
        <f t="shared" si="105"/>
        <v>2016</v>
      </c>
      <c r="D574" t="s">
        <v>1609</v>
      </c>
      <c r="E574">
        <v>60</v>
      </c>
      <c r="F574" s="12">
        <v>9.5500000000000007</v>
      </c>
      <c r="G574" s="12">
        <v>23.95</v>
      </c>
      <c r="H574" s="12">
        <v>0.32</v>
      </c>
      <c r="I574" s="12">
        <v>33.82</v>
      </c>
      <c r="J574" s="12"/>
      <c r="K574" s="12"/>
      <c r="L574" s="12"/>
      <c r="M574" s="12"/>
      <c r="N574" s="12"/>
      <c r="O574" s="12"/>
      <c r="P574" s="12"/>
    </row>
    <row r="575" spans="1:16">
      <c r="A575" s="357">
        <v>42552</v>
      </c>
      <c r="B575">
        <f t="shared" si="106"/>
        <v>6</v>
      </c>
      <c r="C575">
        <f t="shared" si="105"/>
        <v>2016</v>
      </c>
      <c r="D575" t="s">
        <v>1609</v>
      </c>
      <c r="E575">
        <v>60</v>
      </c>
      <c r="F575" s="12">
        <v>10.14</v>
      </c>
      <c r="G575" s="12">
        <v>19.18</v>
      </c>
      <c r="H575" s="12">
        <v>0.91</v>
      </c>
      <c r="I575" s="12">
        <v>30.23</v>
      </c>
      <c r="J575" s="12"/>
      <c r="K575" s="12"/>
      <c r="L575" s="12"/>
      <c r="M575" s="12"/>
      <c r="N575" s="12"/>
      <c r="O575" s="12"/>
      <c r="P575" s="12"/>
    </row>
    <row r="576" spans="1:16">
      <c r="A576" s="357">
        <v>42583</v>
      </c>
      <c r="B576">
        <f t="shared" si="106"/>
        <v>7</v>
      </c>
      <c r="C576">
        <f t="shared" si="105"/>
        <v>2016</v>
      </c>
      <c r="D576" t="s">
        <v>1609</v>
      </c>
      <c r="E576">
        <v>60</v>
      </c>
      <c r="F576" s="12">
        <v>6.05</v>
      </c>
      <c r="G576" s="12">
        <v>11.67</v>
      </c>
      <c r="H576" s="12">
        <v>0.76</v>
      </c>
      <c r="I576" s="12">
        <v>18.48</v>
      </c>
      <c r="J576" s="12"/>
      <c r="K576" s="12"/>
      <c r="L576" s="12"/>
      <c r="M576" s="12"/>
      <c r="N576" s="12"/>
      <c r="O576" s="12"/>
      <c r="P576" s="12"/>
    </row>
    <row r="577" spans="1:16">
      <c r="A577" s="357">
        <v>42614</v>
      </c>
      <c r="B577">
        <f t="shared" si="106"/>
        <v>8</v>
      </c>
      <c r="C577">
        <f t="shared" si="105"/>
        <v>2016</v>
      </c>
      <c r="D577" t="s">
        <v>1609</v>
      </c>
      <c r="E577">
        <v>60</v>
      </c>
      <c r="F577" s="12">
        <v>3.77</v>
      </c>
      <c r="G577" s="12">
        <v>7.09</v>
      </c>
      <c r="H577" s="12">
        <v>0</v>
      </c>
      <c r="I577" s="12">
        <v>10.86</v>
      </c>
      <c r="J577" s="12"/>
      <c r="K577" s="12"/>
      <c r="L577" s="12"/>
      <c r="M577" s="12"/>
      <c r="N577" s="12"/>
      <c r="O577" s="12"/>
      <c r="P577" s="12"/>
    </row>
    <row r="578" spans="1:16">
      <c r="A578" s="357">
        <v>42644</v>
      </c>
      <c r="B578">
        <f t="shared" si="106"/>
        <v>9</v>
      </c>
      <c r="C578">
        <f t="shared" si="105"/>
        <v>2016</v>
      </c>
      <c r="D578" t="s">
        <v>1609</v>
      </c>
      <c r="E578">
        <v>60</v>
      </c>
      <c r="F578" s="12">
        <v>5.27</v>
      </c>
      <c r="G578" s="12">
        <v>12.05</v>
      </c>
      <c r="H578" s="12">
        <v>0.05</v>
      </c>
      <c r="I578" s="12">
        <v>17.37</v>
      </c>
      <c r="J578" s="12"/>
      <c r="K578" s="12"/>
      <c r="L578" s="12"/>
      <c r="M578" s="12"/>
      <c r="N578" s="12"/>
      <c r="O578" s="12"/>
      <c r="P578" s="12"/>
    </row>
    <row r="579" spans="1:16">
      <c r="A579" s="357">
        <v>42675</v>
      </c>
      <c r="B579">
        <f t="shared" si="106"/>
        <v>10</v>
      </c>
      <c r="C579">
        <f t="shared" si="105"/>
        <v>2016</v>
      </c>
      <c r="D579" t="s">
        <v>1609</v>
      </c>
      <c r="E579">
        <v>60</v>
      </c>
      <c r="F579" s="12">
        <v>3.8</v>
      </c>
      <c r="G579" s="12">
        <v>5.05</v>
      </c>
      <c r="H579" s="12">
        <v>0</v>
      </c>
      <c r="I579" s="12">
        <v>8.85</v>
      </c>
      <c r="J579" s="12"/>
      <c r="K579" s="12"/>
      <c r="L579" s="12"/>
      <c r="M579" s="12"/>
      <c r="N579" s="12"/>
      <c r="O579" s="12"/>
      <c r="P579" s="12"/>
    </row>
    <row r="580" spans="1:16">
      <c r="A580" s="357">
        <v>42705</v>
      </c>
      <c r="B580">
        <f t="shared" si="106"/>
        <v>11</v>
      </c>
      <c r="C580">
        <f t="shared" si="105"/>
        <v>2016</v>
      </c>
      <c r="D580" t="s">
        <v>1609</v>
      </c>
      <c r="E580">
        <v>60</v>
      </c>
      <c r="F580" s="12">
        <v>3.29</v>
      </c>
      <c r="G580" s="12">
        <v>6.24</v>
      </c>
      <c r="H580" s="12">
        <v>0</v>
      </c>
      <c r="I580" s="12">
        <v>9.5300000000000011</v>
      </c>
      <c r="J580" s="12"/>
      <c r="K580" s="12"/>
      <c r="L580" s="12"/>
      <c r="M580" s="12"/>
      <c r="N580" s="12"/>
      <c r="O580" s="12"/>
      <c r="P580" s="12"/>
    </row>
    <row r="581" spans="1:16">
      <c r="A581" s="357">
        <v>42736</v>
      </c>
      <c r="B581">
        <f t="shared" si="106"/>
        <v>12</v>
      </c>
      <c r="C581">
        <f t="shared" si="105"/>
        <v>2016</v>
      </c>
      <c r="D581" t="s">
        <v>1609</v>
      </c>
      <c r="E581">
        <v>60</v>
      </c>
      <c r="F581" s="12">
        <v>1.1000000000000001</v>
      </c>
      <c r="G581" s="12">
        <v>1.85</v>
      </c>
      <c r="H581" s="12">
        <v>0</v>
      </c>
      <c r="I581" s="12">
        <v>2.95</v>
      </c>
      <c r="J581" s="12"/>
      <c r="K581" s="12"/>
      <c r="L581" s="12"/>
      <c r="M581" s="12"/>
      <c r="N581" s="12"/>
      <c r="O581" s="12"/>
      <c r="P581" s="12"/>
    </row>
    <row r="582" spans="1:16">
      <c r="A582" s="357">
        <v>42767</v>
      </c>
      <c r="B582">
        <v>1</v>
      </c>
      <c r="C582">
        <f t="shared" si="105"/>
        <v>2017</v>
      </c>
      <c r="D582" t="s">
        <v>1609</v>
      </c>
      <c r="E582">
        <v>60</v>
      </c>
      <c r="F582" s="12">
        <v>1.62</v>
      </c>
      <c r="G582" s="12">
        <v>1.43</v>
      </c>
      <c r="H582" s="12">
        <v>0.05</v>
      </c>
      <c r="I582" s="12">
        <v>3.1</v>
      </c>
      <c r="J582" s="12"/>
      <c r="K582" s="12"/>
      <c r="L582" s="12"/>
      <c r="M582" s="12"/>
      <c r="N582" s="12"/>
      <c r="O582" s="12"/>
      <c r="P582" s="12"/>
    </row>
    <row r="583" spans="1:16">
      <c r="A583" s="357">
        <v>42795</v>
      </c>
      <c r="B583">
        <f t="shared" ref="B583:B593" si="107">1+B582</f>
        <v>2</v>
      </c>
      <c r="C583">
        <f t="shared" si="105"/>
        <v>2017</v>
      </c>
      <c r="D583" t="s">
        <v>1609</v>
      </c>
      <c r="E583">
        <v>60</v>
      </c>
      <c r="F583" s="12">
        <v>2.2999999999999998</v>
      </c>
      <c r="G583" s="12">
        <v>4.45</v>
      </c>
      <c r="H583" s="12">
        <v>0.05</v>
      </c>
      <c r="I583" s="12">
        <v>6.8</v>
      </c>
      <c r="J583" s="12"/>
      <c r="K583" s="12"/>
      <c r="L583" s="12"/>
      <c r="M583" s="12"/>
      <c r="N583" s="12"/>
      <c r="O583" s="12"/>
      <c r="P583" s="12"/>
    </row>
    <row r="584" spans="1:16">
      <c r="A584" s="357">
        <v>42826</v>
      </c>
      <c r="B584">
        <f t="shared" si="107"/>
        <v>3</v>
      </c>
      <c r="C584">
        <f t="shared" si="105"/>
        <v>2017</v>
      </c>
      <c r="D584" t="s">
        <v>1609</v>
      </c>
      <c r="E584">
        <v>60</v>
      </c>
      <c r="F584" s="12">
        <v>1.65</v>
      </c>
      <c r="G584" s="12">
        <v>4.3499999999999996</v>
      </c>
      <c r="H584" s="12">
        <v>0.04</v>
      </c>
      <c r="I584" s="12">
        <v>6.0399999999999991</v>
      </c>
      <c r="J584" s="12"/>
      <c r="K584" s="12"/>
      <c r="L584" s="12"/>
      <c r="M584" s="12"/>
      <c r="N584" s="12"/>
      <c r="O584" s="12"/>
      <c r="P584" s="12"/>
    </row>
    <row r="585" spans="1:16">
      <c r="A585" s="357">
        <v>42856</v>
      </c>
      <c r="B585">
        <f t="shared" si="107"/>
        <v>4</v>
      </c>
      <c r="C585">
        <f t="shared" si="105"/>
        <v>2017</v>
      </c>
      <c r="D585" t="s">
        <v>1609</v>
      </c>
      <c r="E585">
        <v>60</v>
      </c>
      <c r="F585" s="12">
        <v>2</v>
      </c>
      <c r="G585" s="12">
        <v>4.33</v>
      </c>
      <c r="H585" s="12">
        <v>0</v>
      </c>
      <c r="I585" s="12">
        <v>6.33</v>
      </c>
      <c r="J585" s="12"/>
      <c r="K585" s="12"/>
      <c r="L585" s="12"/>
      <c r="M585" s="12"/>
      <c r="N585" s="12"/>
      <c r="O585" s="12"/>
      <c r="P585" s="12"/>
    </row>
    <row r="586" spans="1:16">
      <c r="A586" s="357">
        <v>42887</v>
      </c>
      <c r="B586">
        <f t="shared" si="107"/>
        <v>5</v>
      </c>
      <c r="C586">
        <f t="shared" si="105"/>
        <v>2017</v>
      </c>
      <c r="D586" t="s">
        <v>1609</v>
      </c>
      <c r="E586">
        <v>60</v>
      </c>
      <c r="F586" s="12">
        <v>5.23</v>
      </c>
      <c r="G586" s="12">
        <v>13.23</v>
      </c>
      <c r="H586" s="12">
        <v>0.05</v>
      </c>
      <c r="I586" s="12">
        <v>18.510000000000002</v>
      </c>
      <c r="J586" s="12"/>
      <c r="K586" s="12"/>
      <c r="L586" s="12"/>
      <c r="M586" s="12"/>
      <c r="N586" s="12"/>
      <c r="O586" s="12"/>
      <c r="P586" s="12"/>
    </row>
    <row r="587" spans="1:16">
      <c r="A587" s="357">
        <v>42917</v>
      </c>
      <c r="B587">
        <f t="shared" si="107"/>
        <v>6</v>
      </c>
      <c r="C587">
        <f t="shared" si="105"/>
        <v>2017</v>
      </c>
      <c r="D587" t="s">
        <v>1609</v>
      </c>
      <c r="E587">
        <v>60</v>
      </c>
      <c r="F587" s="12">
        <v>2.14</v>
      </c>
      <c r="G587" s="12">
        <v>4.95</v>
      </c>
      <c r="H587" s="12">
        <v>0</v>
      </c>
      <c r="I587" s="12">
        <v>7.09</v>
      </c>
      <c r="J587" s="12"/>
      <c r="K587" s="12"/>
      <c r="L587" s="12"/>
      <c r="M587" s="12"/>
      <c r="N587" s="12"/>
      <c r="O587" s="12"/>
      <c r="P587" s="12"/>
    </row>
    <row r="588" spans="1:16">
      <c r="A588" s="357">
        <v>42948</v>
      </c>
      <c r="B588">
        <f t="shared" si="107"/>
        <v>7</v>
      </c>
      <c r="C588">
        <f t="shared" si="105"/>
        <v>2017</v>
      </c>
      <c r="D588" t="s">
        <v>1609</v>
      </c>
      <c r="E588">
        <v>60</v>
      </c>
      <c r="F588" s="12">
        <v>1.33</v>
      </c>
      <c r="G588" s="12">
        <v>4</v>
      </c>
      <c r="H588" s="12">
        <v>0</v>
      </c>
      <c r="I588" s="12">
        <v>5.33</v>
      </c>
      <c r="J588" s="12"/>
      <c r="K588" s="12"/>
      <c r="L588" s="12"/>
      <c r="M588" s="12"/>
      <c r="N588" s="12"/>
      <c r="O588" s="12"/>
      <c r="P588" s="12"/>
    </row>
    <row r="589" spans="1:16">
      <c r="A589" s="357">
        <v>42979</v>
      </c>
      <c r="B589">
        <f t="shared" si="107"/>
        <v>8</v>
      </c>
      <c r="C589">
        <f t="shared" si="105"/>
        <v>2017</v>
      </c>
      <c r="D589" t="s">
        <v>1609</v>
      </c>
      <c r="E589">
        <v>60</v>
      </c>
      <c r="F589" s="12">
        <v>1.18</v>
      </c>
      <c r="G589" s="12">
        <v>1.55</v>
      </c>
      <c r="H589" s="12">
        <v>0</v>
      </c>
      <c r="I589" s="12">
        <v>2.73</v>
      </c>
      <c r="J589" s="12"/>
      <c r="K589" s="12"/>
      <c r="L589" s="12"/>
      <c r="M589" s="12"/>
      <c r="N589" s="12"/>
      <c r="O589" s="12"/>
      <c r="P589" s="12"/>
    </row>
    <row r="590" spans="1:16">
      <c r="A590" s="357">
        <v>43009</v>
      </c>
      <c r="B590">
        <f t="shared" si="107"/>
        <v>9</v>
      </c>
      <c r="C590">
        <f t="shared" si="105"/>
        <v>2017</v>
      </c>
      <c r="D590" t="s">
        <v>1609</v>
      </c>
      <c r="E590">
        <v>60</v>
      </c>
      <c r="F590" s="12">
        <v>1.95</v>
      </c>
      <c r="G590" s="12">
        <v>3.48</v>
      </c>
      <c r="H590" s="12">
        <v>0.05</v>
      </c>
      <c r="I590" s="12">
        <v>5.4799999999999995</v>
      </c>
      <c r="J590" s="12"/>
      <c r="K590" s="12"/>
      <c r="L590" s="12"/>
      <c r="M590" s="12"/>
      <c r="N590" s="12"/>
      <c r="O590" s="12"/>
      <c r="P590" s="12"/>
    </row>
    <row r="591" spans="1:16">
      <c r="A591" s="357">
        <v>43040</v>
      </c>
      <c r="B591">
        <f t="shared" si="107"/>
        <v>10</v>
      </c>
      <c r="C591">
        <f t="shared" si="105"/>
        <v>2017</v>
      </c>
      <c r="D591" t="s">
        <v>1609</v>
      </c>
      <c r="E591">
        <v>60</v>
      </c>
      <c r="F591" s="12">
        <v>1.71</v>
      </c>
      <c r="G591" s="12">
        <v>3.81</v>
      </c>
      <c r="H591" s="12">
        <v>0</v>
      </c>
      <c r="I591" s="12">
        <v>5.52</v>
      </c>
      <c r="J591" s="12"/>
      <c r="K591" s="12"/>
      <c r="L591" s="12"/>
      <c r="M591" s="12"/>
      <c r="N591" s="12"/>
      <c r="O591" s="12"/>
      <c r="P591" s="12"/>
    </row>
    <row r="592" spans="1:16">
      <c r="A592" s="357">
        <v>43070</v>
      </c>
      <c r="B592">
        <f t="shared" si="107"/>
        <v>11</v>
      </c>
      <c r="C592">
        <f t="shared" si="105"/>
        <v>2017</v>
      </c>
      <c r="D592" t="s">
        <v>1609</v>
      </c>
      <c r="E592">
        <v>60</v>
      </c>
      <c r="F592" s="12">
        <v>2.29</v>
      </c>
      <c r="G592" s="12">
        <v>8.9499999999999993</v>
      </c>
      <c r="H592" s="12">
        <v>0.48</v>
      </c>
      <c r="I592" s="12">
        <v>11.719999999999999</v>
      </c>
      <c r="J592" s="12"/>
      <c r="K592" s="12"/>
      <c r="L592" s="12"/>
      <c r="M592" s="12"/>
      <c r="N592" s="12"/>
      <c r="O592" s="12"/>
      <c r="P592" s="12"/>
    </row>
    <row r="593" spans="1:16">
      <c r="A593" s="357">
        <v>43101</v>
      </c>
      <c r="B593">
        <f t="shared" si="107"/>
        <v>12</v>
      </c>
      <c r="C593">
        <f t="shared" si="105"/>
        <v>2017</v>
      </c>
      <c r="D593" t="s">
        <v>1609</v>
      </c>
      <c r="E593">
        <v>60</v>
      </c>
      <c r="F593" s="12">
        <v>1.05</v>
      </c>
      <c r="G593" s="12">
        <v>3.9</v>
      </c>
      <c r="H593" s="12">
        <v>0</v>
      </c>
      <c r="I593" s="12">
        <v>4.95</v>
      </c>
      <c r="J593" s="12"/>
      <c r="K593" s="12"/>
      <c r="L593" s="12"/>
      <c r="M593" s="12"/>
      <c r="N593" s="12"/>
      <c r="O593" s="12"/>
      <c r="P593" s="12"/>
    </row>
    <row r="594" spans="1:16">
      <c r="A594" s="357">
        <v>43132</v>
      </c>
      <c r="B594">
        <v>1</v>
      </c>
      <c r="C594">
        <f t="shared" si="105"/>
        <v>2018</v>
      </c>
      <c r="D594" t="s">
        <v>1609</v>
      </c>
      <c r="E594">
        <v>60</v>
      </c>
      <c r="F594" s="12">
        <v>1.0900000000000001</v>
      </c>
      <c r="G594" s="12">
        <v>2.5499999999999998</v>
      </c>
      <c r="H594" s="12">
        <v>0</v>
      </c>
      <c r="I594" s="12">
        <v>3.6399999999999997</v>
      </c>
      <c r="J594" s="12"/>
      <c r="K594" s="12"/>
      <c r="L594" s="12"/>
      <c r="M594" s="12"/>
      <c r="N594" s="12"/>
      <c r="O594" s="12"/>
      <c r="P594" s="12"/>
    </row>
    <row r="595" spans="1:16">
      <c r="A595" s="357">
        <v>43160</v>
      </c>
      <c r="B595">
        <f t="shared" ref="B595:B605" si="108">1+B594</f>
        <v>2</v>
      </c>
      <c r="C595">
        <f t="shared" si="105"/>
        <v>2018</v>
      </c>
      <c r="D595" t="s">
        <v>1609</v>
      </c>
      <c r="E595">
        <v>60</v>
      </c>
      <c r="F595" s="12">
        <v>1.95</v>
      </c>
      <c r="G595" s="12">
        <v>6.15</v>
      </c>
      <c r="H595" s="12">
        <v>0</v>
      </c>
      <c r="I595" s="12">
        <v>8.1</v>
      </c>
      <c r="J595" s="12"/>
      <c r="K595" s="12"/>
      <c r="L595" s="12"/>
      <c r="M595" s="12"/>
      <c r="N595" s="12"/>
      <c r="O595" s="12"/>
      <c r="P595" s="12"/>
    </row>
    <row r="596" spans="1:16">
      <c r="A596" s="357">
        <v>43191</v>
      </c>
      <c r="B596">
        <f t="shared" si="108"/>
        <v>3</v>
      </c>
      <c r="C596">
        <f t="shared" si="105"/>
        <v>2018</v>
      </c>
      <c r="D596" t="s">
        <v>1609</v>
      </c>
      <c r="E596">
        <v>60</v>
      </c>
      <c r="F596" s="12">
        <v>1.1000000000000001</v>
      </c>
      <c r="G596" s="12">
        <v>3.5</v>
      </c>
      <c r="H596" s="12">
        <v>0</v>
      </c>
      <c r="I596" s="12">
        <v>4.5999999999999996</v>
      </c>
      <c r="J596" s="12"/>
      <c r="K596" s="12"/>
      <c r="L596" s="12"/>
      <c r="M596" s="12"/>
      <c r="N596" s="12"/>
      <c r="O596" s="12"/>
      <c r="P596" s="12"/>
    </row>
    <row r="597" spans="1:16">
      <c r="A597" s="357">
        <v>43221</v>
      </c>
      <c r="B597">
        <f t="shared" si="108"/>
        <v>4</v>
      </c>
      <c r="C597">
        <f t="shared" si="105"/>
        <v>2018</v>
      </c>
      <c r="D597" t="s">
        <v>1609</v>
      </c>
      <c r="E597">
        <v>60</v>
      </c>
      <c r="F597" s="12">
        <v>1.43</v>
      </c>
      <c r="G597" s="12">
        <v>4.9000000000000004</v>
      </c>
      <c r="H597" s="12">
        <v>0</v>
      </c>
      <c r="I597" s="12">
        <v>6.33</v>
      </c>
      <c r="J597" s="12"/>
      <c r="K597" s="12"/>
      <c r="L597" s="12"/>
      <c r="M597" s="12"/>
      <c r="N597" s="12"/>
      <c r="O597" s="12"/>
      <c r="P597" s="12"/>
    </row>
    <row r="598" spans="1:16">
      <c r="A598" s="357">
        <v>43252</v>
      </c>
      <c r="B598">
        <f t="shared" si="108"/>
        <v>5</v>
      </c>
      <c r="C598">
        <f t="shared" si="105"/>
        <v>2018</v>
      </c>
      <c r="D598" t="s">
        <v>1609</v>
      </c>
      <c r="E598">
        <v>60</v>
      </c>
      <c r="F598" s="12">
        <v>2.59</v>
      </c>
      <c r="G598" s="12">
        <v>8</v>
      </c>
      <c r="H598" s="12">
        <v>0</v>
      </c>
      <c r="I598" s="12">
        <v>10.59</v>
      </c>
      <c r="J598" s="12"/>
      <c r="K598" s="12"/>
      <c r="L598" s="12"/>
      <c r="M598" s="12"/>
      <c r="N598" s="12"/>
      <c r="O598" s="12"/>
      <c r="P598" s="12"/>
    </row>
    <row r="599" spans="1:16">
      <c r="A599" s="357">
        <v>43282</v>
      </c>
      <c r="B599">
        <f t="shared" si="108"/>
        <v>6</v>
      </c>
      <c r="C599">
        <f t="shared" si="105"/>
        <v>2018</v>
      </c>
      <c r="D599" t="s">
        <v>1609</v>
      </c>
      <c r="E599">
        <v>60</v>
      </c>
      <c r="F599" s="12">
        <v>2.38</v>
      </c>
      <c r="G599" s="12">
        <v>4.71</v>
      </c>
      <c r="H599" s="12">
        <v>0</v>
      </c>
      <c r="I599" s="12">
        <v>7.09</v>
      </c>
      <c r="J599" s="12"/>
      <c r="K599" s="12"/>
      <c r="L599" s="12"/>
      <c r="M599" s="12"/>
      <c r="N599" s="12"/>
      <c r="O599" s="12"/>
      <c r="P599" s="12"/>
    </row>
    <row r="600" spans="1:16">
      <c r="A600" s="357">
        <v>43313</v>
      </c>
      <c r="B600">
        <f t="shared" si="108"/>
        <v>7</v>
      </c>
      <c r="C600">
        <f t="shared" si="105"/>
        <v>2018</v>
      </c>
      <c r="D600" t="s">
        <v>1609</v>
      </c>
      <c r="E600">
        <v>60</v>
      </c>
      <c r="F600" s="12">
        <v>1.82</v>
      </c>
      <c r="G600" s="12">
        <v>4.5</v>
      </c>
      <c r="H600" s="12">
        <v>0</v>
      </c>
      <c r="I600" s="12">
        <v>6.32</v>
      </c>
      <c r="J600" s="12"/>
      <c r="K600" s="12"/>
      <c r="L600" s="12"/>
      <c r="M600" s="12"/>
      <c r="N600" s="12"/>
      <c r="O600" s="12"/>
      <c r="P600" s="12"/>
    </row>
    <row r="601" spans="1:16">
      <c r="A601" s="357">
        <v>43344</v>
      </c>
      <c r="B601">
        <f t="shared" si="108"/>
        <v>8</v>
      </c>
      <c r="C601">
        <f t="shared" si="105"/>
        <v>2018</v>
      </c>
      <c r="D601" t="s">
        <v>1609</v>
      </c>
      <c r="E601">
        <v>60</v>
      </c>
      <c r="F601" s="12">
        <v>1.45</v>
      </c>
      <c r="G601" s="12">
        <v>3.27</v>
      </c>
      <c r="H601" s="12">
        <v>0</v>
      </c>
      <c r="I601" s="12">
        <v>4.72</v>
      </c>
      <c r="J601" s="12"/>
      <c r="K601" s="12"/>
      <c r="L601" s="12"/>
      <c r="M601" s="12"/>
      <c r="N601" s="12"/>
      <c r="O601" s="12"/>
      <c r="P601" s="12"/>
    </row>
    <row r="602" spans="1:16">
      <c r="A602" s="357">
        <v>43374</v>
      </c>
      <c r="B602">
        <f t="shared" si="108"/>
        <v>9</v>
      </c>
      <c r="C602">
        <f t="shared" si="105"/>
        <v>2018</v>
      </c>
      <c r="D602" t="s">
        <v>1609</v>
      </c>
      <c r="E602">
        <v>60</v>
      </c>
      <c r="F602" s="12">
        <v>1.45</v>
      </c>
      <c r="G602" s="12">
        <v>3.1</v>
      </c>
      <c r="H602" s="12">
        <v>0</v>
      </c>
      <c r="I602" s="12">
        <v>4.55</v>
      </c>
      <c r="J602" s="12"/>
      <c r="K602" s="12"/>
      <c r="L602" s="12"/>
      <c r="M602" s="12"/>
      <c r="N602" s="12"/>
      <c r="O602" s="12"/>
      <c r="P602" s="12"/>
    </row>
    <row r="603" spans="1:16">
      <c r="A603" s="357">
        <v>43405</v>
      </c>
      <c r="B603">
        <f t="shared" si="108"/>
        <v>10</v>
      </c>
      <c r="C603">
        <f t="shared" si="105"/>
        <v>2018</v>
      </c>
      <c r="D603" t="s">
        <v>1609</v>
      </c>
      <c r="E603">
        <v>60</v>
      </c>
      <c r="F603" s="12">
        <v>1.82</v>
      </c>
      <c r="G603" s="12">
        <v>5.41</v>
      </c>
      <c r="H603" s="12">
        <v>0.05</v>
      </c>
      <c r="I603" s="12">
        <v>7.28</v>
      </c>
      <c r="J603" s="12"/>
      <c r="K603" s="12"/>
      <c r="L603" s="12"/>
      <c r="M603" s="12"/>
      <c r="N603" s="12"/>
      <c r="O603" s="12"/>
      <c r="P603" s="12"/>
    </row>
    <row r="604" spans="1:16">
      <c r="A604" s="357">
        <v>43435</v>
      </c>
      <c r="B604">
        <f t="shared" si="108"/>
        <v>11</v>
      </c>
      <c r="C604">
        <f t="shared" si="105"/>
        <v>2018</v>
      </c>
      <c r="D604" t="s">
        <v>1609</v>
      </c>
      <c r="E604">
        <v>60</v>
      </c>
      <c r="F604" s="12">
        <v>2.14</v>
      </c>
      <c r="G604" s="12">
        <v>7.81</v>
      </c>
      <c r="H604" s="12">
        <v>0</v>
      </c>
      <c r="I604" s="12">
        <v>9.9499999999999993</v>
      </c>
      <c r="J604" s="12"/>
      <c r="K604" s="12"/>
      <c r="L604" s="12"/>
      <c r="M604" s="12"/>
      <c r="N604" s="12"/>
      <c r="O604" s="12"/>
      <c r="P604" s="12"/>
    </row>
    <row r="605" spans="1:16">
      <c r="A605" s="357">
        <v>43466</v>
      </c>
      <c r="B605">
        <f t="shared" si="108"/>
        <v>12</v>
      </c>
      <c r="C605">
        <f t="shared" si="105"/>
        <v>2018</v>
      </c>
      <c r="D605" t="s">
        <v>1609</v>
      </c>
      <c r="E605">
        <v>60</v>
      </c>
      <c r="F605" s="12">
        <v>1.76</v>
      </c>
      <c r="G605" s="12">
        <v>2.35</v>
      </c>
      <c r="H605" s="12">
        <v>0</v>
      </c>
      <c r="I605" s="12">
        <v>4.1100000000000003</v>
      </c>
      <c r="J605" s="12"/>
      <c r="K605" s="12"/>
      <c r="L605" s="12"/>
      <c r="M605" s="12"/>
      <c r="N605" s="12"/>
      <c r="O605" s="12"/>
      <c r="P605" s="12"/>
    </row>
    <row r="606" spans="1:16">
      <c r="A606" s="357">
        <v>43497</v>
      </c>
      <c r="B606">
        <v>1</v>
      </c>
      <c r="C606">
        <f t="shared" si="105"/>
        <v>2019</v>
      </c>
      <c r="D606" t="s">
        <v>1609</v>
      </c>
      <c r="E606">
        <v>60</v>
      </c>
      <c r="F606" s="12">
        <v>1.05</v>
      </c>
      <c r="G606" s="12">
        <v>1.59</v>
      </c>
      <c r="H606" s="12">
        <v>0.05</v>
      </c>
      <c r="I606" s="12">
        <v>2.6900000000000004</v>
      </c>
      <c r="J606" s="12"/>
      <c r="K606" s="12"/>
      <c r="L606" s="12"/>
      <c r="M606" s="12"/>
      <c r="N606" s="12"/>
      <c r="O606" s="12"/>
      <c r="P606" s="12"/>
    </row>
    <row r="607" spans="1:16">
      <c r="A607" s="357">
        <v>43525</v>
      </c>
      <c r="B607">
        <f t="shared" ref="B607:B617" si="109">1+B606</f>
        <v>2</v>
      </c>
      <c r="C607">
        <f t="shared" si="105"/>
        <v>2019</v>
      </c>
      <c r="D607" t="s">
        <v>1609</v>
      </c>
      <c r="E607">
        <v>60</v>
      </c>
      <c r="F607" s="12">
        <v>1.35</v>
      </c>
      <c r="G607" s="12">
        <v>5.05</v>
      </c>
      <c r="H607" s="12">
        <v>0</v>
      </c>
      <c r="I607" s="12">
        <v>6.4</v>
      </c>
      <c r="J607" s="12"/>
      <c r="K607" s="12"/>
      <c r="L607" s="12"/>
      <c r="M607" s="12"/>
      <c r="N607" s="12"/>
      <c r="O607" s="12"/>
      <c r="P607" s="12"/>
    </row>
    <row r="608" spans="1:16">
      <c r="A608" s="357">
        <v>43556</v>
      </c>
      <c r="B608">
        <f t="shared" si="109"/>
        <v>3</v>
      </c>
      <c r="C608">
        <f t="shared" si="105"/>
        <v>2019</v>
      </c>
      <c r="D608" t="s">
        <v>1609</v>
      </c>
      <c r="E608">
        <v>60</v>
      </c>
      <c r="F608" s="12">
        <v>1.57</v>
      </c>
      <c r="G608" s="12">
        <v>8</v>
      </c>
      <c r="H608" s="12">
        <v>0</v>
      </c>
      <c r="I608" s="12">
        <v>9.57</v>
      </c>
      <c r="J608" s="12"/>
      <c r="K608" s="12"/>
      <c r="L608" s="12"/>
      <c r="M608" s="12"/>
      <c r="N608" s="12"/>
      <c r="O608" s="12"/>
      <c r="P608" s="12"/>
    </row>
    <row r="609" spans="1:16">
      <c r="A609" s="357">
        <v>43586</v>
      </c>
      <c r="B609">
        <f t="shared" si="109"/>
        <v>4</v>
      </c>
      <c r="C609">
        <f t="shared" si="105"/>
        <v>2019</v>
      </c>
      <c r="D609" t="s">
        <v>1609</v>
      </c>
      <c r="E609">
        <v>60</v>
      </c>
      <c r="F609" s="12">
        <v>1.1000000000000001</v>
      </c>
      <c r="G609" s="12">
        <v>2.65</v>
      </c>
      <c r="H609" s="12">
        <v>0</v>
      </c>
      <c r="I609" s="12">
        <v>3.75</v>
      </c>
      <c r="J609" s="12"/>
      <c r="K609" s="12"/>
      <c r="L609" s="12"/>
      <c r="M609" s="12"/>
      <c r="N609" s="12"/>
      <c r="O609" s="12"/>
      <c r="P609" s="12"/>
    </row>
    <row r="610" spans="1:16">
      <c r="A610" s="357">
        <v>43617</v>
      </c>
      <c r="B610">
        <f t="shared" si="109"/>
        <v>5</v>
      </c>
      <c r="C610">
        <f t="shared" si="105"/>
        <v>2019</v>
      </c>
      <c r="D610" t="s">
        <v>1609</v>
      </c>
      <c r="E610">
        <v>60</v>
      </c>
      <c r="F610" s="12">
        <v>4.2699999999999996</v>
      </c>
      <c r="G610" s="12">
        <v>8.73</v>
      </c>
      <c r="H610" s="12">
        <v>0.05</v>
      </c>
      <c r="I610" s="12">
        <v>13.05</v>
      </c>
      <c r="J610" s="12"/>
      <c r="K610" s="12"/>
      <c r="L610" s="12"/>
      <c r="M610" s="12"/>
      <c r="N610" s="12"/>
      <c r="O610" s="12"/>
      <c r="P610" s="12"/>
    </row>
    <row r="611" spans="1:16">
      <c r="A611" s="357">
        <v>43647</v>
      </c>
      <c r="B611">
        <f t="shared" si="109"/>
        <v>6</v>
      </c>
      <c r="C611">
        <f t="shared" si="105"/>
        <v>2019</v>
      </c>
      <c r="D611" t="s">
        <v>1609</v>
      </c>
      <c r="E611">
        <v>60</v>
      </c>
      <c r="F611" s="12">
        <v>6.7</v>
      </c>
      <c r="G611" s="12">
        <v>10.199999999999999</v>
      </c>
      <c r="H611" s="12">
        <v>0</v>
      </c>
      <c r="I611" s="12">
        <v>16.899999999999999</v>
      </c>
      <c r="J611" s="12"/>
      <c r="K611" s="12"/>
      <c r="L611" s="12"/>
      <c r="M611" s="12"/>
      <c r="N611" s="12"/>
      <c r="O611" s="12"/>
      <c r="P611" s="12"/>
    </row>
    <row r="612" spans="1:16">
      <c r="A612" s="357">
        <v>43678</v>
      </c>
      <c r="B612">
        <f t="shared" si="109"/>
        <v>7</v>
      </c>
      <c r="C612">
        <f t="shared" si="105"/>
        <v>2019</v>
      </c>
      <c r="D612" t="s">
        <v>1609</v>
      </c>
      <c r="E612">
        <v>60</v>
      </c>
      <c r="F612" s="12">
        <v>3.87</v>
      </c>
      <c r="G612" s="12">
        <v>6.48</v>
      </c>
      <c r="H612" s="12">
        <v>0</v>
      </c>
      <c r="I612" s="12">
        <v>10.350000000000001</v>
      </c>
      <c r="J612" s="12"/>
      <c r="K612" s="12"/>
      <c r="L612" s="12"/>
      <c r="M612" s="12"/>
      <c r="N612" s="12"/>
      <c r="O612" s="12"/>
      <c r="P612" s="12"/>
    </row>
    <row r="613" spans="1:16">
      <c r="A613" s="357">
        <v>43709</v>
      </c>
      <c r="B613">
        <f t="shared" si="109"/>
        <v>8</v>
      </c>
      <c r="C613">
        <f t="shared" si="105"/>
        <v>2019</v>
      </c>
      <c r="D613" t="s">
        <v>1609</v>
      </c>
      <c r="E613">
        <v>60</v>
      </c>
      <c r="F613" s="12">
        <v>1.55</v>
      </c>
      <c r="G613" s="12">
        <v>3.55</v>
      </c>
      <c r="H613" s="12">
        <v>0</v>
      </c>
      <c r="I613" s="12">
        <v>5.0999999999999996</v>
      </c>
      <c r="J613" s="12"/>
      <c r="K613" s="12"/>
      <c r="L613" s="12"/>
      <c r="M613" s="12"/>
      <c r="N613" s="12"/>
      <c r="O613" s="12"/>
      <c r="P613" s="12"/>
    </row>
    <row r="614" spans="1:16">
      <c r="A614" s="357">
        <v>43739</v>
      </c>
      <c r="B614">
        <f t="shared" si="109"/>
        <v>9</v>
      </c>
      <c r="C614">
        <f t="shared" si="105"/>
        <v>2019</v>
      </c>
      <c r="D614" t="s">
        <v>1609</v>
      </c>
      <c r="E614">
        <v>60</v>
      </c>
      <c r="F614" s="12">
        <v>3</v>
      </c>
      <c r="G614" s="12">
        <v>4.4800000000000004</v>
      </c>
      <c r="H614" s="12">
        <v>0.05</v>
      </c>
      <c r="I614" s="12">
        <v>7.53</v>
      </c>
      <c r="J614" s="12"/>
      <c r="K614" s="12"/>
      <c r="L614" s="12"/>
      <c r="M614" s="12"/>
      <c r="N614" s="12"/>
      <c r="O614" s="12"/>
      <c r="P614" s="12"/>
    </row>
    <row r="615" spans="1:16">
      <c r="A615" s="357">
        <v>43770</v>
      </c>
      <c r="B615">
        <f t="shared" si="109"/>
        <v>10</v>
      </c>
      <c r="C615">
        <f t="shared" si="105"/>
        <v>2019</v>
      </c>
      <c r="D615" t="s">
        <v>1609</v>
      </c>
      <c r="E615">
        <v>60</v>
      </c>
      <c r="F615" s="12">
        <v>0.96</v>
      </c>
      <c r="G615" s="12">
        <v>3.96</v>
      </c>
      <c r="H615" s="12">
        <v>0.33</v>
      </c>
      <c r="I615" s="12">
        <v>5.25</v>
      </c>
      <c r="J615" s="12"/>
      <c r="K615" s="12"/>
      <c r="L615" s="12"/>
      <c r="M615" s="12"/>
      <c r="N615" s="12"/>
      <c r="O615" s="12"/>
      <c r="P615" s="12"/>
    </row>
    <row r="616" spans="1:16">
      <c r="A616" s="357">
        <v>43800</v>
      </c>
      <c r="B616">
        <f t="shared" si="109"/>
        <v>11</v>
      </c>
      <c r="C616">
        <f t="shared" si="105"/>
        <v>2019</v>
      </c>
      <c r="D616" t="s">
        <v>1609</v>
      </c>
      <c r="E616">
        <v>60</v>
      </c>
      <c r="F616" s="12">
        <v>2.5</v>
      </c>
      <c r="G616" s="12">
        <v>7.9</v>
      </c>
      <c r="H616" s="12">
        <v>0</v>
      </c>
      <c r="I616" s="12">
        <v>10.4</v>
      </c>
      <c r="J616" s="12"/>
      <c r="K616" s="12"/>
      <c r="L616" s="12"/>
      <c r="M616" s="12"/>
      <c r="N616" s="12"/>
      <c r="O616" s="12"/>
      <c r="P616" s="12"/>
    </row>
    <row r="617" spans="1:16">
      <c r="A617" s="357">
        <v>43831</v>
      </c>
      <c r="B617">
        <f t="shared" si="109"/>
        <v>12</v>
      </c>
      <c r="C617">
        <f t="shared" si="105"/>
        <v>2019</v>
      </c>
      <c r="D617" t="s">
        <v>1609</v>
      </c>
      <c r="E617">
        <v>60</v>
      </c>
      <c r="F617" s="12">
        <v>1.17</v>
      </c>
      <c r="G617" s="12">
        <v>3.94</v>
      </c>
      <c r="H617" s="12">
        <v>0</v>
      </c>
      <c r="I617" s="12">
        <v>5.1099999999999994</v>
      </c>
      <c r="J617" s="12"/>
      <c r="K617" s="12"/>
      <c r="L617" s="12"/>
      <c r="M617" s="12"/>
      <c r="N617" s="12"/>
      <c r="O617" s="12"/>
      <c r="P617" s="12"/>
    </row>
    <row r="618" spans="1:16">
      <c r="A618" s="357">
        <v>43862</v>
      </c>
      <c r="B618">
        <v>1</v>
      </c>
      <c r="C618">
        <f t="shared" si="105"/>
        <v>2020</v>
      </c>
      <c r="D618" t="s">
        <v>1609</v>
      </c>
      <c r="E618">
        <v>60</v>
      </c>
      <c r="F618" s="12">
        <v>1.29</v>
      </c>
      <c r="G618" s="12">
        <v>3.9</v>
      </c>
      <c r="H618" s="12">
        <v>0</v>
      </c>
      <c r="I618" s="12">
        <v>5.1899999999999995</v>
      </c>
      <c r="J618" s="12"/>
      <c r="K618" s="12"/>
      <c r="L618" s="12"/>
      <c r="M618" s="12"/>
      <c r="N618" s="12"/>
      <c r="O618" s="12"/>
      <c r="P618" s="12"/>
    </row>
    <row r="619" spans="1:16">
      <c r="A619" s="357">
        <v>43891</v>
      </c>
      <c r="B619">
        <f t="shared" ref="B619:B629" si="110">1+B618</f>
        <v>2</v>
      </c>
      <c r="C619">
        <f t="shared" si="105"/>
        <v>2020</v>
      </c>
      <c r="D619" t="s">
        <v>1609</v>
      </c>
      <c r="E619">
        <v>60</v>
      </c>
      <c r="F619" s="12">
        <v>4.7</v>
      </c>
      <c r="G619" s="12">
        <v>8.4</v>
      </c>
      <c r="H619" s="12">
        <v>0</v>
      </c>
      <c r="I619" s="12">
        <v>13.100000000000001</v>
      </c>
      <c r="J619" s="12"/>
      <c r="K619" s="12"/>
      <c r="L619" s="12"/>
      <c r="M619" s="12"/>
      <c r="N619" s="12"/>
      <c r="O619" s="12"/>
      <c r="P619" s="12"/>
    </row>
    <row r="620" spans="1:16">
      <c r="A620" s="357">
        <v>43922</v>
      </c>
      <c r="B620">
        <f t="shared" si="110"/>
        <v>3</v>
      </c>
      <c r="C620">
        <f t="shared" si="105"/>
        <v>2020</v>
      </c>
      <c r="D620" t="s">
        <v>1609</v>
      </c>
      <c r="E620">
        <v>60</v>
      </c>
      <c r="F620" s="12">
        <v>1.45</v>
      </c>
      <c r="G620" s="12">
        <v>1.91</v>
      </c>
      <c r="H620" s="12">
        <v>0.09</v>
      </c>
      <c r="I620" s="12">
        <v>3.45</v>
      </c>
      <c r="J620" s="12"/>
      <c r="K620" s="12"/>
      <c r="L620" s="12"/>
      <c r="M620" s="12"/>
      <c r="N620" s="12"/>
      <c r="O620" s="12"/>
      <c r="P620" s="12"/>
    </row>
    <row r="621" spans="1:16">
      <c r="A621" s="357">
        <v>43952</v>
      </c>
      <c r="B621">
        <f t="shared" si="110"/>
        <v>4</v>
      </c>
      <c r="C621">
        <f t="shared" si="105"/>
        <v>2020</v>
      </c>
      <c r="D621" t="s">
        <v>1609</v>
      </c>
      <c r="E621">
        <v>60</v>
      </c>
      <c r="F621" s="12">
        <v>0.2</v>
      </c>
      <c r="G621" s="12">
        <v>2.1</v>
      </c>
      <c r="H621" s="12">
        <v>0.05</v>
      </c>
      <c r="I621" s="12">
        <v>2.35</v>
      </c>
      <c r="J621" s="12"/>
      <c r="K621" s="12"/>
      <c r="L621" s="12"/>
      <c r="M621" s="12"/>
      <c r="N621" s="12"/>
      <c r="O621" s="12"/>
      <c r="P621" s="12"/>
    </row>
    <row r="622" spans="1:16">
      <c r="A622" s="357">
        <v>43983</v>
      </c>
      <c r="B622">
        <f t="shared" si="110"/>
        <v>5</v>
      </c>
      <c r="C622">
        <f t="shared" si="105"/>
        <v>2020</v>
      </c>
      <c r="D622" t="s">
        <v>1609</v>
      </c>
      <c r="E622">
        <v>60</v>
      </c>
      <c r="F622" s="12">
        <v>0.7</v>
      </c>
      <c r="G622" s="12">
        <v>2.4500000000000002</v>
      </c>
      <c r="H622" s="12">
        <v>0.15</v>
      </c>
      <c r="I622" s="12">
        <v>3.3</v>
      </c>
      <c r="J622" s="12"/>
      <c r="K622" s="12"/>
      <c r="L622" s="12"/>
      <c r="M622" s="12"/>
      <c r="N622" s="12"/>
      <c r="O622" s="12"/>
      <c r="P622" s="12"/>
    </row>
    <row r="623" spans="1:16">
      <c r="A623" s="357">
        <v>44013</v>
      </c>
      <c r="B623">
        <f t="shared" si="110"/>
        <v>6</v>
      </c>
      <c r="C623">
        <f t="shared" si="105"/>
        <v>2020</v>
      </c>
      <c r="D623" t="s">
        <v>1609</v>
      </c>
      <c r="E623">
        <v>60</v>
      </c>
      <c r="F623" s="12">
        <v>1.86</v>
      </c>
      <c r="G623" s="12">
        <v>1.36</v>
      </c>
      <c r="H623" s="12">
        <v>0</v>
      </c>
      <c r="I623" s="12">
        <v>3.22</v>
      </c>
      <c r="J623" s="12"/>
      <c r="K623" s="12"/>
      <c r="L623" s="12"/>
      <c r="M623" s="12"/>
      <c r="N623" s="12"/>
      <c r="O623" s="12"/>
      <c r="P623" s="12"/>
    </row>
    <row r="624" spans="1:16">
      <c r="A624" s="357">
        <v>44044</v>
      </c>
      <c r="B624">
        <f t="shared" si="110"/>
        <v>7</v>
      </c>
      <c r="C624">
        <f t="shared" si="105"/>
        <v>2020</v>
      </c>
      <c r="D624" t="s">
        <v>1609</v>
      </c>
      <c r="E624">
        <v>60</v>
      </c>
      <c r="F624" s="12">
        <v>3</v>
      </c>
      <c r="G624" s="12">
        <v>6.7</v>
      </c>
      <c r="H624" s="12">
        <v>0.04</v>
      </c>
      <c r="I624" s="12">
        <v>9.74</v>
      </c>
      <c r="J624" s="12"/>
      <c r="K624" s="12"/>
      <c r="L624" s="12"/>
      <c r="M624" s="12"/>
      <c r="N624" s="12"/>
      <c r="O624" s="12"/>
      <c r="P624" s="12"/>
    </row>
    <row r="625" spans="1:16">
      <c r="A625" s="357">
        <v>44075</v>
      </c>
      <c r="B625">
        <f t="shared" si="110"/>
        <v>8</v>
      </c>
      <c r="C625">
        <f t="shared" si="105"/>
        <v>2020</v>
      </c>
      <c r="D625" t="s">
        <v>1609</v>
      </c>
      <c r="E625">
        <v>60</v>
      </c>
      <c r="F625" s="12">
        <v>1.1000000000000001</v>
      </c>
      <c r="G625" s="12">
        <v>2</v>
      </c>
      <c r="H625" s="12">
        <v>0</v>
      </c>
      <c r="I625" s="12">
        <v>3.1</v>
      </c>
      <c r="J625" s="12"/>
      <c r="K625" s="12"/>
      <c r="L625" s="12"/>
      <c r="M625" s="12"/>
      <c r="N625" s="12"/>
      <c r="O625" s="12"/>
      <c r="P625" s="12"/>
    </row>
    <row r="626" spans="1:16">
      <c r="A626" s="357">
        <v>44105</v>
      </c>
      <c r="B626">
        <f t="shared" si="110"/>
        <v>9</v>
      </c>
      <c r="C626">
        <f t="shared" si="105"/>
        <v>2020</v>
      </c>
      <c r="D626" t="s">
        <v>1609</v>
      </c>
      <c r="E626">
        <v>60</v>
      </c>
      <c r="F626" s="12">
        <v>1.05</v>
      </c>
      <c r="G626" s="12">
        <v>2.91</v>
      </c>
      <c r="H626" s="12">
        <v>0.05</v>
      </c>
      <c r="I626" s="12">
        <v>4.01</v>
      </c>
      <c r="J626" s="12"/>
      <c r="K626" s="12"/>
      <c r="L626" s="12"/>
      <c r="M626" s="12"/>
      <c r="N626" s="12"/>
      <c r="O626" s="12"/>
      <c r="P626" s="12"/>
    </row>
    <row r="627" spans="1:16">
      <c r="A627" s="357">
        <v>44136</v>
      </c>
      <c r="B627">
        <f t="shared" si="110"/>
        <v>10</v>
      </c>
      <c r="C627">
        <f t="shared" si="105"/>
        <v>2020</v>
      </c>
      <c r="D627" t="s">
        <v>1609</v>
      </c>
      <c r="E627">
        <v>60</v>
      </c>
      <c r="F627" s="12">
        <v>1.48</v>
      </c>
      <c r="G627" s="12">
        <v>2.95</v>
      </c>
      <c r="H627" s="12">
        <v>0.05</v>
      </c>
      <c r="I627" s="12">
        <v>4.4800000000000004</v>
      </c>
      <c r="J627" s="12"/>
      <c r="K627" s="12"/>
      <c r="L627" s="12"/>
      <c r="M627" s="12"/>
      <c r="N627" s="12"/>
      <c r="O627" s="12"/>
      <c r="P627" s="12"/>
    </row>
    <row r="628" spans="1:16">
      <c r="A628" s="357">
        <v>44166</v>
      </c>
      <c r="B628">
        <f t="shared" si="110"/>
        <v>11</v>
      </c>
      <c r="C628">
        <f t="shared" si="105"/>
        <v>2020</v>
      </c>
      <c r="D628" t="s">
        <v>1609</v>
      </c>
      <c r="E628">
        <v>60</v>
      </c>
      <c r="F628" s="12">
        <v>0.75</v>
      </c>
      <c r="G628" s="12">
        <v>2.8</v>
      </c>
      <c r="H628" s="12">
        <v>0</v>
      </c>
      <c r="I628" s="12">
        <v>3.55</v>
      </c>
      <c r="J628" s="12"/>
      <c r="K628" s="12"/>
      <c r="L628" s="12"/>
      <c r="M628" s="12"/>
      <c r="N628" s="12"/>
      <c r="O628" s="12"/>
      <c r="P628" s="12"/>
    </row>
    <row r="629" spans="1:16">
      <c r="A629" s="357">
        <v>44197</v>
      </c>
      <c r="B629">
        <f t="shared" si="110"/>
        <v>12</v>
      </c>
      <c r="C629">
        <f t="shared" si="105"/>
        <v>2020</v>
      </c>
      <c r="D629" t="s">
        <v>1609</v>
      </c>
      <c r="E629">
        <v>60</v>
      </c>
      <c r="F629" s="12">
        <v>0.74</v>
      </c>
      <c r="G629" s="12">
        <v>2.21</v>
      </c>
      <c r="H629" s="12">
        <v>0</v>
      </c>
      <c r="I629" s="12">
        <v>2.95</v>
      </c>
      <c r="J629" s="12"/>
      <c r="K629" s="12"/>
      <c r="L629" s="12"/>
      <c r="M629" s="12"/>
      <c r="N629" s="12"/>
      <c r="O629" s="12"/>
      <c r="P629" s="12"/>
    </row>
    <row r="630" spans="1:16">
      <c r="A630" s="357">
        <v>44228</v>
      </c>
      <c r="B630">
        <v>1</v>
      </c>
      <c r="C630">
        <f t="shared" si="105"/>
        <v>2021</v>
      </c>
      <c r="D630" t="s">
        <v>1609</v>
      </c>
      <c r="E630">
        <v>60</v>
      </c>
      <c r="F630" s="12">
        <v>1.47</v>
      </c>
      <c r="G630" s="12">
        <v>2.11</v>
      </c>
      <c r="H630" s="12">
        <v>0</v>
      </c>
      <c r="I630" s="12">
        <v>3.58</v>
      </c>
      <c r="J630" s="12"/>
      <c r="K630" s="12"/>
      <c r="L630" s="12"/>
      <c r="M630" s="12"/>
      <c r="N630" s="12"/>
      <c r="O630" s="12"/>
      <c r="P630" s="12"/>
    </row>
    <row r="631" spans="1:16">
      <c r="A631" s="357">
        <v>44256</v>
      </c>
      <c r="B631">
        <f t="shared" ref="B631:B641" si="111">1+B630</f>
        <v>2</v>
      </c>
      <c r="C631">
        <f t="shared" si="105"/>
        <v>2021</v>
      </c>
      <c r="D631" t="s">
        <v>1609</v>
      </c>
      <c r="E631">
        <v>60</v>
      </c>
      <c r="F631" s="12">
        <v>1.05</v>
      </c>
      <c r="G631" s="12">
        <v>4.5999999999999996</v>
      </c>
      <c r="H631" s="12">
        <v>0</v>
      </c>
      <c r="I631" s="12">
        <v>5.6499999999999995</v>
      </c>
      <c r="J631" s="12"/>
      <c r="K631" s="12"/>
      <c r="L631" s="12"/>
      <c r="M631" s="12"/>
      <c r="N631" s="12"/>
      <c r="O631" s="12"/>
      <c r="P631" s="12"/>
    </row>
    <row r="632" spans="1:16">
      <c r="A632" s="357">
        <v>44287</v>
      </c>
      <c r="B632">
        <f t="shared" si="111"/>
        <v>3</v>
      </c>
      <c r="C632">
        <f t="shared" si="105"/>
        <v>2021</v>
      </c>
      <c r="D632" t="s">
        <v>1609</v>
      </c>
      <c r="E632">
        <v>60</v>
      </c>
      <c r="F632" s="12">
        <v>1.3</v>
      </c>
      <c r="G632" s="12">
        <v>3.74</v>
      </c>
      <c r="H632" s="12">
        <v>0.04</v>
      </c>
      <c r="I632" s="12">
        <v>5.08</v>
      </c>
      <c r="J632" s="12"/>
      <c r="K632" s="12"/>
      <c r="L632" s="12"/>
      <c r="M632" s="12"/>
      <c r="N632" s="12"/>
      <c r="O632" s="12"/>
      <c r="P632" s="12"/>
    </row>
    <row r="633" spans="1:16">
      <c r="A633" s="357">
        <v>44317</v>
      </c>
      <c r="B633">
        <f t="shared" si="111"/>
        <v>4</v>
      </c>
      <c r="C633">
        <f t="shared" si="105"/>
        <v>2021</v>
      </c>
      <c r="D633" t="s">
        <v>1609</v>
      </c>
      <c r="E633">
        <v>60</v>
      </c>
      <c r="F633" s="12">
        <v>0.95</v>
      </c>
      <c r="G633" s="12">
        <v>4.2</v>
      </c>
      <c r="H633" s="12">
        <v>0</v>
      </c>
      <c r="I633" s="12">
        <v>5.15</v>
      </c>
      <c r="J633" s="12"/>
      <c r="K633" s="12"/>
      <c r="L633" s="12"/>
      <c r="M633" s="12"/>
      <c r="N633" s="12"/>
      <c r="O633" s="12"/>
      <c r="P633" s="12"/>
    </row>
    <row r="634" spans="1:16">
      <c r="A634" s="357">
        <v>44348</v>
      </c>
      <c r="B634">
        <f t="shared" si="111"/>
        <v>5</v>
      </c>
      <c r="C634">
        <f t="shared" ref="C634:C647" si="112">1+C622</f>
        <v>2021</v>
      </c>
      <c r="D634" t="s">
        <v>1609</v>
      </c>
      <c r="E634">
        <v>60</v>
      </c>
      <c r="F634" s="12">
        <v>1.24</v>
      </c>
      <c r="G634" s="12">
        <v>4.95</v>
      </c>
      <c r="H634" s="12">
        <v>0</v>
      </c>
      <c r="I634" s="12">
        <v>6.19</v>
      </c>
      <c r="J634" s="12"/>
      <c r="K634" s="12"/>
      <c r="L634" s="12"/>
      <c r="M634" s="12"/>
      <c r="N634" s="12"/>
      <c r="O634" s="12"/>
      <c r="P634" s="12"/>
    </row>
    <row r="635" spans="1:16">
      <c r="A635" s="357">
        <v>44378</v>
      </c>
      <c r="B635">
        <f t="shared" si="111"/>
        <v>6</v>
      </c>
      <c r="C635">
        <f t="shared" si="112"/>
        <v>2021</v>
      </c>
      <c r="D635" t="s">
        <v>1609</v>
      </c>
      <c r="E635">
        <v>60</v>
      </c>
      <c r="F635" s="12">
        <v>0.68</v>
      </c>
      <c r="G635" s="12">
        <v>0.5</v>
      </c>
      <c r="H635" s="12">
        <v>0</v>
      </c>
      <c r="I635" s="12">
        <v>1.1800000000000002</v>
      </c>
      <c r="J635" s="12"/>
      <c r="K635" s="12"/>
      <c r="L635" s="12"/>
      <c r="M635" s="12"/>
      <c r="N635" s="12"/>
      <c r="O635" s="12"/>
      <c r="P635" s="12"/>
    </row>
    <row r="636" spans="1:16">
      <c r="A636" s="357">
        <v>44409</v>
      </c>
      <c r="B636">
        <f t="shared" si="111"/>
        <v>7</v>
      </c>
      <c r="C636">
        <f t="shared" si="112"/>
        <v>2021</v>
      </c>
      <c r="D636" t="s">
        <v>1609</v>
      </c>
      <c r="E636">
        <v>60</v>
      </c>
      <c r="F636" s="12">
        <v>0.23</v>
      </c>
      <c r="G636" s="12">
        <v>0.5</v>
      </c>
      <c r="H636" s="12">
        <v>0</v>
      </c>
      <c r="I636" s="12">
        <v>0.73</v>
      </c>
      <c r="J636" s="12"/>
      <c r="K636" s="12"/>
      <c r="L636" s="12"/>
      <c r="M636" s="12"/>
      <c r="N636" s="12"/>
      <c r="O636" s="12"/>
      <c r="P636" s="12"/>
    </row>
    <row r="637" spans="1:16">
      <c r="A637" s="357">
        <v>44440</v>
      </c>
      <c r="B637">
        <f t="shared" si="111"/>
        <v>8</v>
      </c>
      <c r="C637">
        <f t="shared" si="112"/>
        <v>2021</v>
      </c>
      <c r="D637" t="s">
        <v>1609</v>
      </c>
      <c r="E637">
        <v>60</v>
      </c>
      <c r="F637" s="12">
        <v>0.55000000000000004</v>
      </c>
      <c r="G637" s="12">
        <v>1.27</v>
      </c>
      <c r="H637" s="12">
        <v>0</v>
      </c>
      <c r="I637" s="12">
        <v>1.82</v>
      </c>
      <c r="J637" s="12"/>
      <c r="K637" s="12"/>
      <c r="L637" s="12"/>
      <c r="M637" s="12"/>
      <c r="N637" s="12"/>
      <c r="O637" s="12"/>
      <c r="P637" s="12"/>
    </row>
    <row r="638" spans="1:16">
      <c r="A638" s="357">
        <v>44470</v>
      </c>
      <c r="B638">
        <f t="shared" si="111"/>
        <v>9</v>
      </c>
      <c r="C638">
        <f t="shared" si="112"/>
        <v>2021</v>
      </c>
      <c r="D638" t="s">
        <v>1609</v>
      </c>
      <c r="E638">
        <v>60</v>
      </c>
      <c r="F638" s="12">
        <v>1.05</v>
      </c>
      <c r="G638" s="12">
        <v>2.91</v>
      </c>
      <c r="H638" s="12">
        <v>0</v>
      </c>
      <c r="I638" s="12">
        <v>3.96</v>
      </c>
      <c r="J638" s="12"/>
      <c r="K638" s="12"/>
      <c r="L638" s="12"/>
      <c r="M638" s="12"/>
      <c r="N638" s="12"/>
      <c r="O638" s="12"/>
      <c r="P638" s="12"/>
    </row>
    <row r="639" spans="1:16">
      <c r="A639" s="357">
        <v>44501</v>
      </c>
      <c r="B639">
        <f t="shared" si="111"/>
        <v>10</v>
      </c>
      <c r="C639">
        <f t="shared" si="112"/>
        <v>2021</v>
      </c>
      <c r="D639" t="s">
        <v>1609</v>
      </c>
      <c r="E639">
        <v>60</v>
      </c>
      <c r="F639" s="12">
        <v>1.1000000000000001</v>
      </c>
      <c r="G639" s="12">
        <v>1.95</v>
      </c>
      <c r="H639" s="12">
        <v>0.05</v>
      </c>
      <c r="I639" s="12">
        <v>3.1</v>
      </c>
      <c r="J639" s="12"/>
      <c r="K639" s="12"/>
      <c r="L639" s="12"/>
      <c r="M639" s="12"/>
      <c r="N639" s="12"/>
      <c r="O639" s="12"/>
      <c r="P639" s="12"/>
    </row>
    <row r="640" spans="1:16">
      <c r="A640" s="357">
        <v>44531</v>
      </c>
      <c r="B640">
        <f t="shared" si="111"/>
        <v>11</v>
      </c>
      <c r="C640">
        <f t="shared" si="112"/>
        <v>2021</v>
      </c>
      <c r="D640" t="s">
        <v>1609</v>
      </c>
      <c r="E640">
        <v>60</v>
      </c>
      <c r="F640" s="12">
        <v>1.33</v>
      </c>
      <c r="G640" s="12">
        <v>6.29</v>
      </c>
      <c r="H640" s="12">
        <v>0.05</v>
      </c>
      <c r="I640" s="12">
        <v>7.67</v>
      </c>
      <c r="J640" s="12"/>
      <c r="K640" s="12"/>
      <c r="L640" s="12"/>
      <c r="M640" s="12"/>
      <c r="N640" s="12"/>
      <c r="O640" s="12"/>
      <c r="P640" s="12"/>
    </row>
    <row r="641" spans="1:16">
      <c r="A641" s="357">
        <v>44562</v>
      </c>
      <c r="B641">
        <f t="shared" si="111"/>
        <v>12</v>
      </c>
      <c r="C641">
        <f t="shared" si="112"/>
        <v>2021</v>
      </c>
      <c r="D641" t="s">
        <v>1609</v>
      </c>
      <c r="E641">
        <v>60</v>
      </c>
      <c r="F641" s="12">
        <v>0.65</v>
      </c>
      <c r="G641" s="12">
        <v>2.2000000000000002</v>
      </c>
      <c r="H641" s="12">
        <v>0</v>
      </c>
      <c r="I641" s="12">
        <v>2.85</v>
      </c>
      <c r="J641" s="12"/>
      <c r="K641" s="12"/>
      <c r="L641" s="12"/>
      <c r="M641" s="12"/>
      <c r="N641" s="12"/>
      <c r="O641" s="12"/>
      <c r="P641" s="12"/>
    </row>
    <row r="642" spans="1:16">
      <c r="A642" s="357">
        <v>44593</v>
      </c>
      <c r="B642">
        <v>1</v>
      </c>
      <c r="C642">
        <f t="shared" si="112"/>
        <v>2022</v>
      </c>
      <c r="D642" t="s">
        <v>1609</v>
      </c>
      <c r="E642">
        <v>60</v>
      </c>
      <c r="F642" s="12">
        <v>0.55000000000000004</v>
      </c>
      <c r="G642" s="12">
        <v>1.2</v>
      </c>
      <c r="H642" s="12">
        <v>0</v>
      </c>
      <c r="I642" s="12">
        <v>1.75</v>
      </c>
      <c r="J642" s="12"/>
      <c r="K642" s="12"/>
      <c r="L642" s="12"/>
      <c r="M642" s="12"/>
      <c r="N642" s="12"/>
      <c r="O642" s="12"/>
      <c r="P642" s="12"/>
    </row>
    <row r="643" spans="1:16">
      <c r="A643" s="357">
        <v>44621</v>
      </c>
      <c r="B643">
        <f>1+B642</f>
        <v>2</v>
      </c>
      <c r="C643">
        <f t="shared" si="112"/>
        <v>2022</v>
      </c>
      <c r="D643" t="s">
        <v>1609</v>
      </c>
      <c r="E643">
        <v>60</v>
      </c>
      <c r="F643" s="12">
        <v>1.1499999999999999</v>
      </c>
      <c r="G643" s="12">
        <v>5.0999999999999996</v>
      </c>
      <c r="H643" s="12">
        <v>0</v>
      </c>
      <c r="I643" s="12">
        <v>6.25</v>
      </c>
      <c r="J643" s="12"/>
      <c r="K643" s="12"/>
      <c r="L643" s="12"/>
      <c r="M643" s="12"/>
      <c r="N643" s="12"/>
      <c r="O643" s="12"/>
      <c r="P643" s="12"/>
    </row>
    <row r="644" spans="1:16">
      <c r="A644" s="357">
        <v>44652</v>
      </c>
      <c r="B644">
        <f>1+B643</f>
        <v>3</v>
      </c>
      <c r="C644">
        <f t="shared" si="112"/>
        <v>2022</v>
      </c>
      <c r="D644" t="s">
        <v>1609</v>
      </c>
      <c r="E644">
        <v>60</v>
      </c>
      <c r="F644" s="12">
        <v>0.65</v>
      </c>
      <c r="G644" s="12">
        <v>4.5199999999999996</v>
      </c>
      <c r="H644" s="12">
        <v>0</v>
      </c>
      <c r="I644" s="12">
        <v>5.17</v>
      </c>
      <c r="J644" s="12"/>
      <c r="K644" s="12"/>
      <c r="L644" s="12"/>
      <c r="M644" s="12"/>
      <c r="N644" s="12"/>
      <c r="O644" s="12"/>
      <c r="P644" s="12"/>
    </row>
    <row r="645" spans="1:16">
      <c r="A645" s="357">
        <v>44682</v>
      </c>
      <c r="B645">
        <f>1+B644</f>
        <v>4</v>
      </c>
      <c r="C645">
        <f t="shared" si="112"/>
        <v>2022</v>
      </c>
      <c r="D645" t="s">
        <v>1609</v>
      </c>
      <c r="E645">
        <v>60</v>
      </c>
      <c r="F645" s="12">
        <v>1.1100000000000001</v>
      </c>
      <c r="G645" s="12">
        <v>7.42</v>
      </c>
      <c r="H645" s="12">
        <v>0</v>
      </c>
      <c r="I645" s="12">
        <v>8.5299999999999994</v>
      </c>
      <c r="J645" s="12"/>
      <c r="K645" s="12"/>
      <c r="L645" s="12"/>
      <c r="M645" s="12"/>
      <c r="N645" s="12"/>
      <c r="O645" s="12"/>
      <c r="P645" s="12"/>
    </row>
    <row r="646" spans="1:16">
      <c r="A646" s="357">
        <v>44713</v>
      </c>
      <c r="B646">
        <f>1+B645</f>
        <v>5</v>
      </c>
      <c r="C646">
        <f t="shared" si="112"/>
        <v>2022</v>
      </c>
      <c r="D646" t="s">
        <v>1609</v>
      </c>
      <c r="E646">
        <v>60</v>
      </c>
      <c r="F646" s="12">
        <v>1.82</v>
      </c>
      <c r="G646" s="12">
        <v>7.82</v>
      </c>
      <c r="H646" s="12">
        <v>0</v>
      </c>
      <c r="I646" s="12">
        <v>9.64</v>
      </c>
      <c r="J646" s="12"/>
      <c r="K646" s="12"/>
      <c r="L646" s="12"/>
      <c r="M646" s="12"/>
      <c r="N646" s="12"/>
      <c r="O646" s="12"/>
      <c r="P646" s="12"/>
    </row>
    <row r="647" spans="1:16">
      <c r="A647" s="357">
        <v>42005</v>
      </c>
      <c r="B647">
        <f>1+B646</f>
        <v>6</v>
      </c>
      <c r="C647">
        <f t="shared" si="112"/>
        <v>2022</v>
      </c>
      <c r="D647" t="s">
        <v>1609</v>
      </c>
      <c r="E647">
        <v>60</v>
      </c>
      <c r="F647" s="12">
        <v>0.95</v>
      </c>
      <c r="G647" s="12">
        <v>6.91</v>
      </c>
      <c r="H647" s="12">
        <v>0.09</v>
      </c>
      <c r="I647" s="12">
        <v>7.95</v>
      </c>
      <c r="J647" s="12"/>
      <c r="K647" s="12"/>
      <c r="L647" s="12"/>
      <c r="M647" s="12"/>
      <c r="N647" s="12"/>
      <c r="O647" s="12"/>
      <c r="P647" s="12"/>
    </row>
    <row r="648" spans="1:16">
      <c r="A648" s="357">
        <v>44743</v>
      </c>
      <c r="B648">
        <v>7</v>
      </c>
      <c r="C648">
        <v>2022</v>
      </c>
      <c r="D648" t="s">
        <v>1609</v>
      </c>
      <c r="E648">
        <v>60</v>
      </c>
      <c r="F648" s="12">
        <v>0.7</v>
      </c>
      <c r="G648" s="12">
        <v>5.5</v>
      </c>
      <c r="H648" s="12">
        <v>0.05</v>
      </c>
      <c r="I648" s="12">
        <v>6.25</v>
      </c>
      <c r="J648" s="12"/>
      <c r="K648" s="12"/>
      <c r="L648" s="12"/>
      <c r="M648" s="12"/>
      <c r="N648" s="12"/>
      <c r="O648" s="12"/>
      <c r="P648" s="12"/>
    </row>
    <row r="649" spans="1:16">
      <c r="A649" s="357">
        <v>44774</v>
      </c>
      <c r="B649">
        <v>8</v>
      </c>
      <c r="C649">
        <v>2022</v>
      </c>
      <c r="D649" t="s">
        <v>1609</v>
      </c>
      <c r="E649">
        <v>60</v>
      </c>
      <c r="F649">
        <v>0.23</v>
      </c>
      <c r="G649">
        <v>2.91</v>
      </c>
      <c r="H649">
        <v>0.09</v>
      </c>
      <c r="I649">
        <v>3.23</v>
      </c>
      <c r="J649" s="12"/>
      <c r="K649" s="12"/>
      <c r="L649" s="12"/>
      <c r="M649" s="12"/>
      <c r="N649" s="12"/>
      <c r="O649" s="12"/>
      <c r="P649" s="12"/>
    </row>
    <row r="650" spans="1:16">
      <c r="A650" s="357">
        <v>42036</v>
      </c>
      <c r="B650">
        <v>1</v>
      </c>
      <c r="C650">
        <v>2015</v>
      </c>
      <c r="D650" t="s">
        <v>1610</v>
      </c>
      <c r="E650">
        <v>63</v>
      </c>
      <c r="F650" s="12">
        <v>20.7</v>
      </c>
      <c r="G650" s="12">
        <v>138.65</v>
      </c>
      <c r="H650" s="12">
        <v>12.8</v>
      </c>
      <c r="I650" s="12">
        <v>172.15</v>
      </c>
      <c r="J650" s="12"/>
      <c r="K650" s="12"/>
      <c r="L650" s="12"/>
      <c r="M650" s="12"/>
      <c r="N650" s="12"/>
      <c r="O650" s="12"/>
      <c r="P650" s="12"/>
    </row>
    <row r="651" spans="1:16">
      <c r="A651" s="357">
        <v>42064</v>
      </c>
      <c r="B651">
        <f t="shared" ref="B651:B661" si="113">1+B650</f>
        <v>2</v>
      </c>
      <c r="C651">
        <v>2015</v>
      </c>
      <c r="D651" t="s">
        <v>1610</v>
      </c>
      <c r="E651">
        <v>63</v>
      </c>
      <c r="F651" s="12">
        <v>18.75</v>
      </c>
      <c r="G651" s="12">
        <v>128.65</v>
      </c>
      <c r="H651" s="12">
        <v>9.3000000000000007</v>
      </c>
      <c r="I651" s="12">
        <v>156.70000000000002</v>
      </c>
      <c r="J651" s="12"/>
      <c r="K651" s="12"/>
      <c r="L651" s="12"/>
      <c r="M651" s="12"/>
      <c r="N651" s="12"/>
      <c r="O651" s="12"/>
      <c r="P651" s="12"/>
    </row>
    <row r="652" spans="1:16">
      <c r="A652" s="357">
        <v>42095</v>
      </c>
      <c r="B652">
        <f t="shared" si="113"/>
        <v>3</v>
      </c>
      <c r="C652">
        <v>2015</v>
      </c>
      <c r="D652" t="s">
        <v>1610</v>
      </c>
      <c r="E652">
        <v>63</v>
      </c>
      <c r="F652" s="12">
        <v>18.5</v>
      </c>
      <c r="G652" s="12">
        <v>134.82</v>
      </c>
      <c r="H652" s="12">
        <v>8.82</v>
      </c>
      <c r="I652" s="12">
        <v>162.13999999999999</v>
      </c>
      <c r="J652" s="12"/>
      <c r="K652" s="12"/>
      <c r="L652" s="12"/>
      <c r="M652" s="12"/>
      <c r="N652" s="12"/>
      <c r="O652" s="12"/>
      <c r="P652" s="12"/>
    </row>
    <row r="653" spans="1:16">
      <c r="A653" s="357">
        <v>42125</v>
      </c>
      <c r="B653">
        <f t="shared" si="113"/>
        <v>4</v>
      </c>
      <c r="C653">
        <v>2015</v>
      </c>
      <c r="D653" t="s">
        <v>1610</v>
      </c>
      <c r="E653">
        <v>63</v>
      </c>
      <c r="F653" s="12">
        <v>20.9</v>
      </c>
      <c r="G653" s="12">
        <v>136.15</v>
      </c>
      <c r="H653" s="12">
        <v>9.5500000000000007</v>
      </c>
      <c r="I653" s="12">
        <v>166.60000000000002</v>
      </c>
      <c r="J653" s="12"/>
      <c r="K653" s="12"/>
      <c r="L653" s="12"/>
      <c r="M653" s="12"/>
      <c r="N653" s="12"/>
      <c r="O653" s="12"/>
      <c r="P653" s="12"/>
    </row>
    <row r="654" spans="1:16">
      <c r="A654" s="357">
        <v>42156</v>
      </c>
      <c r="B654">
        <f t="shared" si="113"/>
        <v>5</v>
      </c>
      <c r="C654">
        <v>2015</v>
      </c>
      <c r="D654" t="s">
        <v>1610</v>
      </c>
      <c r="E654">
        <v>63</v>
      </c>
      <c r="F654" s="12">
        <v>24.65</v>
      </c>
      <c r="G654" s="12">
        <v>157.44999999999999</v>
      </c>
      <c r="H654" s="12">
        <v>10.65</v>
      </c>
      <c r="I654" s="12">
        <v>192.75</v>
      </c>
      <c r="J654" s="12"/>
      <c r="K654" s="12"/>
      <c r="L654" s="12"/>
      <c r="M654" s="12"/>
      <c r="N654" s="12"/>
      <c r="O654" s="12"/>
      <c r="P654" s="12"/>
    </row>
    <row r="655" spans="1:16">
      <c r="A655" s="357">
        <v>42186</v>
      </c>
      <c r="B655">
        <f t="shared" si="113"/>
        <v>6</v>
      </c>
      <c r="C655">
        <v>2015</v>
      </c>
      <c r="D655" t="s">
        <v>1610</v>
      </c>
      <c r="E655">
        <v>63</v>
      </c>
      <c r="F655" s="12">
        <v>36.18</v>
      </c>
      <c r="G655" s="12">
        <v>226.59</v>
      </c>
      <c r="H655" s="12">
        <v>10.050000000000001</v>
      </c>
      <c r="I655" s="12">
        <v>272.82</v>
      </c>
      <c r="J655" s="12"/>
      <c r="K655" s="12"/>
      <c r="L655" s="12"/>
      <c r="M655" s="12"/>
      <c r="N655" s="12"/>
      <c r="O655" s="12"/>
      <c r="P655" s="12"/>
    </row>
    <row r="656" spans="1:16">
      <c r="A656" s="357">
        <v>42217</v>
      </c>
      <c r="B656">
        <f t="shared" si="113"/>
        <v>7</v>
      </c>
      <c r="C656">
        <v>2015</v>
      </c>
      <c r="D656" t="s">
        <v>1610</v>
      </c>
      <c r="E656">
        <v>63</v>
      </c>
      <c r="F656" s="12">
        <v>33.909999999999997</v>
      </c>
      <c r="G656" s="12">
        <v>206.61</v>
      </c>
      <c r="H656" s="12">
        <v>8.57</v>
      </c>
      <c r="I656" s="12">
        <v>249.09</v>
      </c>
      <c r="J656" s="12"/>
      <c r="K656" s="12"/>
      <c r="L656" s="12"/>
      <c r="M656" s="12"/>
      <c r="N656" s="12"/>
      <c r="O656" s="12"/>
      <c r="P656" s="12"/>
    </row>
    <row r="657" spans="1:16">
      <c r="A657" s="357">
        <v>42248</v>
      </c>
      <c r="B657">
        <f t="shared" si="113"/>
        <v>8</v>
      </c>
      <c r="C657">
        <v>2015</v>
      </c>
      <c r="D657" t="s">
        <v>1610</v>
      </c>
      <c r="E657">
        <v>63</v>
      </c>
      <c r="F657" s="12">
        <v>43.67</v>
      </c>
      <c r="G657" s="12">
        <v>240.24</v>
      </c>
      <c r="H657" s="12">
        <v>10.33</v>
      </c>
      <c r="I657" s="12">
        <v>294.24</v>
      </c>
      <c r="J657" s="12"/>
      <c r="K657" s="12"/>
      <c r="L657" s="12"/>
      <c r="M657" s="12"/>
      <c r="N657" s="12"/>
      <c r="O657" s="12"/>
      <c r="P657" s="12"/>
    </row>
    <row r="658" spans="1:16">
      <c r="A658" s="357">
        <v>42278</v>
      </c>
      <c r="B658">
        <f t="shared" si="113"/>
        <v>9</v>
      </c>
      <c r="C658">
        <v>2015</v>
      </c>
      <c r="D658" t="s">
        <v>1610</v>
      </c>
      <c r="E658">
        <v>63</v>
      </c>
      <c r="F658" s="12">
        <v>28.32</v>
      </c>
      <c r="G658" s="12">
        <v>200.82</v>
      </c>
      <c r="H658" s="12">
        <v>10.68</v>
      </c>
      <c r="I658" s="12">
        <v>239.82</v>
      </c>
      <c r="J658" s="12"/>
      <c r="K658" s="12"/>
      <c r="L658" s="12"/>
      <c r="M658" s="12"/>
      <c r="N658" s="12"/>
      <c r="O658" s="12"/>
      <c r="P658" s="12"/>
    </row>
    <row r="659" spans="1:16">
      <c r="A659" s="357">
        <v>42309</v>
      </c>
      <c r="B659">
        <f t="shared" si="113"/>
        <v>10</v>
      </c>
      <c r="C659">
        <v>2015</v>
      </c>
      <c r="D659" t="s">
        <v>1610</v>
      </c>
      <c r="E659">
        <v>63</v>
      </c>
      <c r="F659" s="12">
        <v>25.1</v>
      </c>
      <c r="G659" s="12">
        <v>171.33</v>
      </c>
      <c r="H659" s="12">
        <v>8.43</v>
      </c>
      <c r="I659" s="12">
        <v>204.86</v>
      </c>
      <c r="J659" s="12"/>
      <c r="K659" s="12"/>
      <c r="L659" s="12"/>
      <c r="M659" s="12"/>
      <c r="N659" s="12"/>
      <c r="O659" s="12"/>
      <c r="P659" s="12"/>
    </row>
    <row r="660" spans="1:16">
      <c r="A660" s="357">
        <v>42339</v>
      </c>
      <c r="B660">
        <f t="shared" si="113"/>
        <v>11</v>
      </c>
      <c r="C660">
        <v>2015</v>
      </c>
      <c r="D660" t="s">
        <v>1610</v>
      </c>
      <c r="E660">
        <v>63</v>
      </c>
      <c r="F660" s="12">
        <v>24.33</v>
      </c>
      <c r="G660" s="12">
        <v>148.86000000000001</v>
      </c>
      <c r="H660" s="12">
        <v>8.6199999999999992</v>
      </c>
      <c r="I660" s="12">
        <v>181.81</v>
      </c>
      <c r="J660" s="12"/>
      <c r="K660" s="12"/>
      <c r="L660" s="12"/>
      <c r="M660" s="12"/>
      <c r="N660" s="12"/>
      <c r="O660" s="12"/>
      <c r="P660" s="12"/>
    </row>
    <row r="661" spans="1:16">
      <c r="A661" s="357">
        <v>42370</v>
      </c>
      <c r="B661">
        <f t="shared" si="113"/>
        <v>12</v>
      </c>
      <c r="C661">
        <v>2015</v>
      </c>
      <c r="D661" t="s">
        <v>1610</v>
      </c>
      <c r="E661">
        <v>63</v>
      </c>
      <c r="F661" s="12">
        <v>27.42</v>
      </c>
      <c r="G661" s="12">
        <v>177.63</v>
      </c>
      <c r="H661" s="12">
        <v>9.11</v>
      </c>
      <c r="I661" s="12">
        <v>214.16000000000003</v>
      </c>
      <c r="J661" s="12"/>
      <c r="K661" s="12"/>
      <c r="L661" s="12"/>
      <c r="M661" s="12"/>
      <c r="N661" s="12"/>
      <c r="O661" s="12"/>
      <c r="P661" s="12"/>
    </row>
    <row r="662" spans="1:16">
      <c r="A662" s="357">
        <v>42401</v>
      </c>
      <c r="B662">
        <v>1</v>
      </c>
      <c r="C662">
        <f t="shared" ref="C662:C725" si="114">1+C650</f>
        <v>2016</v>
      </c>
      <c r="D662" t="s">
        <v>1610</v>
      </c>
      <c r="E662">
        <v>63</v>
      </c>
      <c r="F662" s="12">
        <v>29.53</v>
      </c>
      <c r="G662" s="12">
        <v>205.68</v>
      </c>
      <c r="H662" s="12">
        <v>10.16</v>
      </c>
      <c r="I662" s="12">
        <v>245.37</v>
      </c>
      <c r="J662" s="12"/>
      <c r="K662" s="12"/>
      <c r="L662" s="12"/>
      <c r="M662" s="12"/>
      <c r="N662" s="12"/>
      <c r="O662" s="12"/>
      <c r="P662" s="12"/>
    </row>
    <row r="663" spans="1:16">
      <c r="A663" s="357">
        <v>42430</v>
      </c>
      <c r="B663">
        <f t="shared" ref="B663:B673" si="115">1+B662</f>
        <v>2</v>
      </c>
      <c r="C663">
        <f t="shared" si="114"/>
        <v>2016</v>
      </c>
      <c r="D663" t="s">
        <v>1610</v>
      </c>
      <c r="E663">
        <v>63</v>
      </c>
      <c r="F663" s="12">
        <v>24.29</v>
      </c>
      <c r="G663" s="12">
        <v>167.67</v>
      </c>
      <c r="H663" s="12">
        <v>8.0500000000000007</v>
      </c>
      <c r="I663" s="12">
        <v>200.01</v>
      </c>
      <c r="J663" s="12"/>
      <c r="K663" s="12"/>
      <c r="L663" s="12"/>
      <c r="M663" s="12"/>
      <c r="N663" s="12"/>
      <c r="O663" s="12"/>
      <c r="P663" s="12"/>
    </row>
    <row r="664" spans="1:16">
      <c r="A664" s="357">
        <v>42461</v>
      </c>
      <c r="B664">
        <f t="shared" si="115"/>
        <v>3</v>
      </c>
      <c r="C664">
        <f t="shared" si="114"/>
        <v>2016</v>
      </c>
      <c r="D664" t="s">
        <v>1610</v>
      </c>
      <c r="E664">
        <v>63</v>
      </c>
      <c r="F664" s="12">
        <v>20.81</v>
      </c>
      <c r="G664" s="12">
        <v>164.9</v>
      </c>
      <c r="H664" s="12">
        <v>8.52</v>
      </c>
      <c r="I664" s="12">
        <v>194.23000000000002</v>
      </c>
      <c r="J664" s="12"/>
      <c r="K664" s="12"/>
      <c r="L664" s="12"/>
      <c r="M664" s="12"/>
      <c r="N664" s="12"/>
      <c r="O664" s="12"/>
      <c r="P664" s="12"/>
    </row>
    <row r="665" spans="1:16">
      <c r="A665" s="357">
        <v>42491</v>
      </c>
      <c r="B665">
        <f t="shared" si="115"/>
        <v>4</v>
      </c>
      <c r="C665">
        <f t="shared" si="114"/>
        <v>2016</v>
      </c>
      <c r="D665" t="s">
        <v>1610</v>
      </c>
      <c r="E665">
        <v>63</v>
      </c>
      <c r="F665" s="12">
        <v>19.71</v>
      </c>
      <c r="G665" s="12">
        <v>163.86</v>
      </c>
      <c r="H665" s="12">
        <v>9.67</v>
      </c>
      <c r="I665" s="12">
        <v>193.24</v>
      </c>
      <c r="J665" s="12"/>
      <c r="K665" s="12"/>
      <c r="L665" s="12"/>
      <c r="M665" s="12"/>
      <c r="N665" s="12"/>
      <c r="O665" s="12"/>
      <c r="P665" s="12"/>
    </row>
    <row r="666" spans="1:16">
      <c r="A666" s="357">
        <v>42522</v>
      </c>
      <c r="B666">
        <f t="shared" si="115"/>
        <v>5</v>
      </c>
      <c r="C666">
        <f t="shared" si="114"/>
        <v>2016</v>
      </c>
      <c r="D666" t="s">
        <v>1610</v>
      </c>
      <c r="E666">
        <v>63</v>
      </c>
      <c r="F666" s="12">
        <v>30.36</v>
      </c>
      <c r="G666" s="12">
        <v>192.73</v>
      </c>
      <c r="H666" s="12">
        <v>13.32</v>
      </c>
      <c r="I666" s="12">
        <v>236.40999999999997</v>
      </c>
      <c r="J666" s="12"/>
      <c r="K666" s="12"/>
      <c r="L666" s="12"/>
      <c r="M666" s="12"/>
      <c r="N666" s="12"/>
      <c r="O666" s="12"/>
      <c r="P666" s="12"/>
    </row>
    <row r="667" spans="1:16">
      <c r="A667" s="357">
        <v>42552</v>
      </c>
      <c r="B667">
        <f t="shared" si="115"/>
        <v>6</v>
      </c>
      <c r="C667">
        <f t="shared" si="114"/>
        <v>2016</v>
      </c>
      <c r="D667" t="s">
        <v>1610</v>
      </c>
      <c r="E667">
        <v>63</v>
      </c>
      <c r="F667" s="12">
        <v>36.18</v>
      </c>
      <c r="G667" s="12">
        <v>251.64</v>
      </c>
      <c r="H667" s="12">
        <v>9.73</v>
      </c>
      <c r="I667" s="12">
        <v>297.55</v>
      </c>
      <c r="J667" s="12"/>
      <c r="K667" s="12"/>
      <c r="L667" s="12"/>
      <c r="M667" s="12"/>
      <c r="N667" s="12"/>
      <c r="O667" s="12"/>
      <c r="P667" s="12"/>
    </row>
    <row r="668" spans="1:16">
      <c r="A668" s="357">
        <v>42583</v>
      </c>
      <c r="B668">
        <f t="shared" si="115"/>
        <v>7</v>
      </c>
      <c r="C668">
        <f t="shared" si="114"/>
        <v>2016</v>
      </c>
      <c r="D668" t="s">
        <v>1610</v>
      </c>
      <c r="E668">
        <v>63</v>
      </c>
      <c r="F668" s="12">
        <v>48.05</v>
      </c>
      <c r="G668" s="12">
        <v>278.38</v>
      </c>
      <c r="H668" s="12">
        <v>9.48</v>
      </c>
      <c r="I668" s="12">
        <v>335.91</v>
      </c>
      <c r="J668" s="12"/>
      <c r="K668" s="12"/>
      <c r="L668" s="12"/>
      <c r="M668" s="12"/>
      <c r="N668" s="12"/>
      <c r="O668" s="12"/>
      <c r="P668" s="12"/>
    </row>
    <row r="669" spans="1:16">
      <c r="A669" s="357">
        <v>42614</v>
      </c>
      <c r="B669">
        <f t="shared" si="115"/>
        <v>8</v>
      </c>
      <c r="C669">
        <f t="shared" si="114"/>
        <v>2016</v>
      </c>
      <c r="D669" t="s">
        <v>1610</v>
      </c>
      <c r="E669">
        <v>63</v>
      </c>
      <c r="F669" s="12">
        <v>33.5</v>
      </c>
      <c r="G669" s="12">
        <v>246.64</v>
      </c>
      <c r="H669" s="12">
        <v>8.27</v>
      </c>
      <c r="I669" s="12">
        <v>288.40999999999997</v>
      </c>
      <c r="J669" s="12"/>
      <c r="K669" s="12"/>
      <c r="L669" s="12"/>
      <c r="M669" s="12"/>
      <c r="N669" s="12"/>
      <c r="O669" s="12"/>
      <c r="P669" s="12"/>
    </row>
    <row r="670" spans="1:16">
      <c r="A670" s="357">
        <v>42644</v>
      </c>
      <c r="B670">
        <f t="shared" si="115"/>
        <v>9</v>
      </c>
      <c r="C670">
        <f t="shared" si="114"/>
        <v>2016</v>
      </c>
      <c r="D670" t="s">
        <v>1610</v>
      </c>
      <c r="E670">
        <v>63</v>
      </c>
      <c r="F670" s="12">
        <v>32.32</v>
      </c>
      <c r="G670" s="12">
        <v>238.73</v>
      </c>
      <c r="H670" s="12">
        <v>10.36</v>
      </c>
      <c r="I670" s="12">
        <v>281.40999999999997</v>
      </c>
      <c r="J670" s="12"/>
      <c r="K670" s="12"/>
      <c r="L670" s="12"/>
      <c r="M670" s="12"/>
      <c r="N670" s="12"/>
      <c r="O670" s="12"/>
      <c r="P670" s="12"/>
    </row>
    <row r="671" spans="1:16">
      <c r="A671" s="357">
        <v>42675</v>
      </c>
      <c r="B671">
        <f t="shared" si="115"/>
        <v>10</v>
      </c>
      <c r="C671">
        <f t="shared" si="114"/>
        <v>2016</v>
      </c>
      <c r="D671" t="s">
        <v>1610</v>
      </c>
      <c r="E671">
        <v>63</v>
      </c>
      <c r="F671" s="12">
        <v>28.4</v>
      </c>
      <c r="G671" s="12">
        <v>227.85</v>
      </c>
      <c r="H671" s="12">
        <v>9.3000000000000007</v>
      </c>
      <c r="I671" s="12">
        <v>265.55</v>
      </c>
      <c r="J671" s="12"/>
      <c r="K671" s="12"/>
      <c r="L671" s="12"/>
      <c r="M671" s="12"/>
      <c r="N671" s="12"/>
      <c r="O671" s="12"/>
      <c r="P671" s="12"/>
    </row>
    <row r="672" spans="1:16">
      <c r="A672" s="357">
        <v>42705</v>
      </c>
      <c r="B672">
        <f t="shared" si="115"/>
        <v>11</v>
      </c>
      <c r="C672">
        <f t="shared" si="114"/>
        <v>2016</v>
      </c>
      <c r="D672" t="s">
        <v>1610</v>
      </c>
      <c r="E672">
        <v>63</v>
      </c>
      <c r="F672" s="12">
        <v>26.52</v>
      </c>
      <c r="G672" s="12">
        <v>183.95</v>
      </c>
      <c r="H672" s="12">
        <v>8.86</v>
      </c>
      <c r="I672" s="12">
        <v>219.33</v>
      </c>
      <c r="J672" s="12"/>
      <c r="K672" s="12"/>
      <c r="L672" s="12"/>
      <c r="M672" s="12"/>
      <c r="N672" s="12"/>
      <c r="O672" s="12"/>
      <c r="P672" s="12"/>
    </row>
    <row r="673" spans="1:16">
      <c r="A673" s="357">
        <v>42736</v>
      </c>
      <c r="B673">
        <f t="shared" si="115"/>
        <v>12</v>
      </c>
      <c r="C673">
        <f t="shared" si="114"/>
        <v>2016</v>
      </c>
      <c r="D673" t="s">
        <v>1610</v>
      </c>
      <c r="E673">
        <v>63</v>
      </c>
      <c r="F673" s="12">
        <v>32.75</v>
      </c>
      <c r="G673" s="12">
        <v>206.2</v>
      </c>
      <c r="H673" s="12">
        <v>7.2</v>
      </c>
      <c r="I673" s="12">
        <v>246.14999999999998</v>
      </c>
      <c r="J673" s="12"/>
      <c r="K673" s="12"/>
      <c r="L673" s="12"/>
      <c r="M673" s="12"/>
      <c r="N673" s="12"/>
      <c r="O673" s="12"/>
      <c r="P673" s="12"/>
    </row>
    <row r="674" spans="1:16">
      <c r="A674" s="357">
        <v>42767</v>
      </c>
      <c r="B674">
        <v>1</v>
      </c>
      <c r="C674">
        <f t="shared" si="114"/>
        <v>2017</v>
      </c>
      <c r="D674" t="s">
        <v>1610</v>
      </c>
      <c r="E674">
        <v>63</v>
      </c>
      <c r="F674" s="12">
        <v>29.76</v>
      </c>
      <c r="G674" s="12">
        <v>212.95</v>
      </c>
      <c r="H674" s="12">
        <v>9.67</v>
      </c>
      <c r="I674" s="12">
        <v>252.37999999999997</v>
      </c>
      <c r="J674" s="12"/>
      <c r="K674" s="12"/>
      <c r="L674" s="12"/>
      <c r="M674" s="12"/>
      <c r="N674" s="12"/>
      <c r="O674" s="12"/>
      <c r="P674" s="12"/>
    </row>
    <row r="675" spans="1:16">
      <c r="A675" s="357">
        <v>42795</v>
      </c>
      <c r="B675">
        <f t="shared" ref="B675:B685" si="116">1+B674</f>
        <v>2</v>
      </c>
      <c r="C675">
        <f t="shared" si="114"/>
        <v>2017</v>
      </c>
      <c r="D675" t="s">
        <v>1610</v>
      </c>
      <c r="E675">
        <v>63</v>
      </c>
      <c r="F675" s="12">
        <v>26.65</v>
      </c>
      <c r="G675" s="12">
        <v>195.25</v>
      </c>
      <c r="H675" s="12">
        <v>9.3000000000000007</v>
      </c>
      <c r="I675" s="12">
        <v>231.20000000000002</v>
      </c>
      <c r="J675" s="12"/>
      <c r="K675" s="12"/>
      <c r="L675" s="12"/>
      <c r="M675" s="12"/>
      <c r="N675" s="12"/>
      <c r="O675" s="12"/>
      <c r="P675" s="12"/>
    </row>
    <row r="676" spans="1:16">
      <c r="A676" s="357">
        <v>42826</v>
      </c>
      <c r="B676">
        <f t="shared" si="116"/>
        <v>3</v>
      </c>
      <c r="C676">
        <f t="shared" si="114"/>
        <v>2017</v>
      </c>
      <c r="D676" t="s">
        <v>1610</v>
      </c>
      <c r="E676">
        <v>63</v>
      </c>
      <c r="F676" s="12">
        <v>24.57</v>
      </c>
      <c r="G676" s="12">
        <v>201.57</v>
      </c>
      <c r="H676" s="12">
        <v>9.17</v>
      </c>
      <c r="I676" s="12">
        <v>235.30999999999997</v>
      </c>
      <c r="J676" s="12"/>
      <c r="K676" s="12"/>
      <c r="L676" s="12"/>
      <c r="M676" s="12"/>
      <c r="N676" s="12"/>
      <c r="O676" s="12"/>
      <c r="P676" s="12"/>
    </row>
    <row r="677" spans="1:16">
      <c r="A677" s="357">
        <v>42856</v>
      </c>
      <c r="B677">
        <f t="shared" si="116"/>
        <v>4</v>
      </c>
      <c r="C677">
        <f t="shared" si="114"/>
        <v>2017</v>
      </c>
      <c r="D677" t="s">
        <v>1610</v>
      </c>
      <c r="E677">
        <v>63</v>
      </c>
      <c r="F677" s="12">
        <v>28.5</v>
      </c>
      <c r="G677" s="12">
        <v>240</v>
      </c>
      <c r="H677" s="12">
        <v>9.33</v>
      </c>
      <c r="I677" s="12">
        <v>277.83000000000004</v>
      </c>
      <c r="J677" s="12"/>
      <c r="K677" s="12"/>
      <c r="L677" s="12"/>
      <c r="M677" s="12"/>
      <c r="N677" s="12"/>
      <c r="O677" s="12"/>
      <c r="P677" s="12"/>
    </row>
    <row r="678" spans="1:16">
      <c r="A678" s="357">
        <v>42887</v>
      </c>
      <c r="B678">
        <f t="shared" si="116"/>
        <v>5</v>
      </c>
      <c r="C678">
        <f t="shared" si="114"/>
        <v>2017</v>
      </c>
      <c r="D678" t="s">
        <v>1610</v>
      </c>
      <c r="E678">
        <v>63</v>
      </c>
      <c r="F678" s="12">
        <v>30</v>
      </c>
      <c r="G678" s="12">
        <v>228.59</v>
      </c>
      <c r="H678" s="12">
        <v>9.27</v>
      </c>
      <c r="I678" s="12">
        <v>267.86</v>
      </c>
      <c r="J678" s="12"/>
      <c r="K678" s="12"/>
      <c r="L678" s="12"/>
      <c r="M678" s="12"/>
      <c r="N678" s="12"/>
      <c r="O678" s="12"/>
      <c r="P678" s="12"/>
    </row>
    <row r="679" spans="1:16">
      <c r="A679" s="357">
        <v>42917</v>
      </c>
      <c r="B679">
        <f t="shared" si="116"/>
        <v>6</v>
      </c>
      <c r="C679">
        <f t="shared" si="114"/>
        <v>2017</v>
      </c>
      <c r="D679" t="s">
        <v>1610</v>
      </c>
      <c r="E679">
        <v>63</v>
      </c>
      <c r="F679" s="12">
        <v>34.770000000000003</v>
      </c>
      <c r="G679" s="12">
        <v>286.86</v>
      </c>
      <c r="H679" s="12">
        <v>11.59</v>
      </c>
      <c r="I679" s="12">
        <v>333.21999999999997</v>
      </c>
      <c r="J679" s="12"/>
      <c r="K679" s="12"/>
      <c r="L679" s="12"/>
      <c r="M679" s="12"/>
      <c r="N679" s="12"/>
      <c r="O679" s="12"/>
      <c r="P679" s="12"/>
    </row>
    <row r="680" spans="1:16">
      <c r="A680" s="357">
        <v>42948</v>
      </c>
      <c r="B680">
        <f t="shared" si="116"/>
        <v>7</v>
      </c>
      <c r="C680">
        <f t="shared" si="114"/>
        <v>2017</v>
      </c>
      <c r="D680" t="s">
        <v>1610</v>
      </c>
      <c r="E680">
        <v>63</v>
      </c>
      <c r="F680" s="12">
        <v>42.95</v>
      </c>
      <c r="G680" s="12">
        <v>333</v>
      </c>
      <c r="H680" s="12">
        <v>11.67</v>
      </c>
      <c r="I680" s="12">
        <v>387.62</v>
      </c>
      <c r="J680" s="12"/>
      <c r="K680" s="12"/>
      <c r="L680" s="12"/>
      <c r="M680" s="12"/>
      <c r="N680" s="12"/>
      <c r="O680" s="12"/>
      <c r="P680" s="12"/>
    </row>
    <row r="681" spans="1:16">
      <c r="A681" s="357">
        <v>42979</v>
      </c>
      <c r="B681">
        <f t="shared" si="116"/>
        <v>8</v>
      </c>
      <c r="C681">
        <f t="shared" si="114"/>
        <v>2017</v>
      </c>
      <c r="D681" t="s">
        <v>1610</v>
      </c>
      <c r="E681">
        <v>63</v>
      </c>
      <c r="F681" s="12">
        <v>34.18</v>
      </c>
      <c r="G681" s="12">
        <v>301.73</v>
      </c>
      <c r="H681" s="12">
        <v>9.09</v>
      </c>
      <c r="I681" s="12">
        <v>345</v>
      </c>
      <c r="J681" s="12"/>
      <c r="K681" s="12"/>
      <c r="L681" s="12"/>
      <c r="M681" s="12"/>
      <c r="N681" s="12"/>
      <c r="O681" s="12"/>
      <c r="P681" s="12"/>
    </row>
    <row r="682" spans="1:16">
      <c r="A682" s="357">
        <v>43009</v>
      </c>
      <c r="B682">
        <f t="shared" si="116"/>
        <v>9</v>
      </c>
      <c r="C682">
        <f t="shared" si="114"/>
        <v>2017</v>
      </c>
      <c r="D682" t="s">
        <v>1610</v>
      </c>
      <c r="E682">
        <v>63</v>
      </c>
      <c r="F682" s="12">
        <v>35.57</v>
      </c>
      <c r="G682" s="12">
        <v>313.48</v>
      </c>
      <c r="H682" s="12">
        <v>12.9</v>
      </c>
      <c r="I682" s="12">
        <v>361.95</v>
      </c>
      <c r="J682" s="12"/>
      <c r="K682" s="12"/>
      <c r="L682" s="12"/>
      <c r="M682" s="12"/>
      <c r="N682" s="12"/>
      <c r="O682" s="12"/>
      <c r="P682" s="12"/>
    </row>
    <row r="683" spans="1:16">
      <c r="A683" s="357">
        <v>43040</v>
      </c>
      <c r="B683">
        <f t="shared" si="116"/>
        <v>10</v>
      </c>
      <c r="C683">
        <f t="shared" si="114"/>
        <v>2017</v>
      </c>
      <c r="D683" t="s">
        <v>1610</v>
      </c>
      <c r="E683">
        <v>63</v>
      </c>
      <c r="F683" s="12">
        <v>32.33</v>
      </c>
      <c r="G683" s="12">
        <v>267.43</v>
      </c>
      <c r="H683" s="12">
        <v>13.14</v>
      </c>
      <c r="I683" s="12">
        <v>312.89999999999998</v>
      </c>
      <c r="J683" s="12"/>
      <c r="K683" s="12"/>
      <c r="L683" s="12"/>
      <c r="M683" s="12"/>
      <c r="N683" s="12"/>
      <c r="O683" s="12"/>
      <c r="P683" s="12"/>
    </row>
    <row r="684" spans="1:16">
      <c r="A684" s="357">
        <v>43070</v>
      </c>
      <c r="B684">
        <f t="shared" si="116"/>
        <v>11</v>
      </c>
      <c r="C684">
        <f t="shared" si="114"/>
        <v>2017</v>
      </c>
      <c r="D684" t="s">
        <v>1610</v>
      </c>
      <c r="E684">
        <v>63</v>
      </c>
      <c r="F684" s="12">
        <v>28.52</v>
      </c>
      <c r="G684" s="12">
        <v>217.67</v>
      </c>
      <c r="H684" s="12">
        <v>11</v>
      </c>
      <c r="I684" s="12">
        <v>257.19</v>
      </c>
      <c r="J684" s="12"/>
      <c r="K684" s="12"/>
      <c r="L684" s="12"/>
      <c r="M684" s="12"/>
      <c r="N684" s="12"/>
      <c r="O684" s="12"/>
      <c r="P684" s="12"/>
    </row>
    <row r="685" spans="1:16">
      <c r="A685" s="357">
        <v>43101</v>
      </c>
      <c r="B685">
        <f t="shared" si="116"/>
        <v>12</v>
      </c>
      <c r="C685">
        <f t="shared" si="114"/>
        <v>2017</v>
      </c>
      <c r="D685" t="s">
        <v>1610</v>
      </c>
      <c r="E685">
        <v>63</v>
      </c>
      <c r="F685" s="12">
        <v>28.5</v>
      </c>
      <c r="G685" s="12">
        <v>246.4</v>
      </c>
      <c r="H685" s="12">
        <v>8.9</v>
      </c>
      <c r="I685" s="12">
        <v>283.8</v>
      </c>
      <c r="J685" s="12"/>
      <c r="K685" s="12"/>
      <c r="L685" s="12"/>
      <c r="M685" s="12"/>
      <c r="N685" s="12"/>
      <c r="O685" s="12"/>
      <c r="P685" s="12"/>
    </row>
    <row r="686" spans="1:16">
      <c r="A686" s="357">
        <v>43132</v>
      </c>
      <c r="B686">
        <v>1</v>
      </c>
      <c r="C686">
        <f t="shared" si="114"/>
        <v>2018</v>
      </c>
      <c r="D686" t="s">
        <v>1610</v>
      </c>
      <c r="E686">
        <v>63</v>
      </c>
      <c r="F686" s="12">
        <v>29.68</v>
      </c>
      <c r="G686" s="12">
        <v>254.14</v>
      </c>
      <c r="H686" s="12">
        <v>10</v>
      </c>
      <c r="I686" s="12">
        <v>293.82</v>
      </c>
      <c r="J686" s="12"/>
      <c r="K686" s="12"/>
      <c r="L686" s="12"/>
      <c r="M686" s="12"/>
      <c r="N686" s="12"/>
      <c r="O686" s="12"/>
      <c r="P686" s="12"/>
    </row>
    <row r="687" spans="1:16">
      <c r="A687" s="357">
        <v>43160</v>
      </c>
      <c r="B687">
        <f t="shared" ref="B687:B697" si="117">1+B686</f>
        <v>2</v>
      </c>
      <c r="C687">
        <f t="shared" si="114"/>
        <v>2018</v>
      </c>
      <c r="D687" t="s">
        <v>1610</v>
      </c>
      <c r="E687">
        <v>63</v>
      </c>
      <c r="F687" s="12">
        <v>29.9</v>
      </c>
      <c r="G687" s="12">
        <v>239.1</v>
      </c>
      <c r="H687" s="12">
        <v>11.6</v>
      </c>
      <c r="I687" s="12">
        <v>280.59999999999997</v>
      </c>
      <c r="J687" s="12"/>
      <c r="K687" s="12"/>
      <c r="L687" s="12"/>
      <c r="M687" s="12"/>
      <c r="N687" s="12"/>
      <c r="O687" s="12"/>
      <c r="P687" s="12"/>
    </row>
    <row r="688" spans="1:16">
      <c r="A688" s="357">
        <v>43191</v>
      </c>
      <c r="B688">
        <f t="shared" si="117"/>
        <v>3</v>
      </c>
      <c r="C688">
        <f t="shared" si="114"/>
        <v>2018</v>
      </c>
      <c r="D688" t="s">
        <v>1610</v>
      </c>
      <c r="E688">
        <v>63</v>
      </c>
      <c r="F688" s="12">
        <v>26.25</v>
      </c>
      <c r="G688" s="12">
        <v>251.75</v>
      </c>
      <c r="H688" s="12">
        <v>9.5500000000000007</v>
      </c>
      <c r="I688" s="12">
        <v>287.55</v>
      </c>
      <c r="J688" s="12"/>
      <c r="K688" s="12"/>
      <c r="L688" s="12"/>
      <c r="M688" s="12"/>
      <c r="N688" s="12"/>
      <c r="O688" s="12"/>
      <c r="P688" s="12"/>
    </row>
    <row r="689" spans="1:16">
      <c r="A689" s="357">
        <v>43221</v>
      </c>
      <c r="B689">
        <f t="shared" si="117"/>
        <v>4</v>
      </c>
      <c r="C689">
        <f t="shared" si="114"/>
        <v>2018</v>
      </c>
      <c r="D689" t="s">
        <v>1610</v>
      </c>
      <c r="E689">
        <v>63</v>
      </c>
      <c r="F689" s="12">
        <v>30.1</v>
      </c>
      <c r="G689" s="12">
        <v>260.33</v>
      </c>
      <c r="H689" s="12">
        <v>17.43</v>
      </c>
      <c r="I689" s="12">
        <v>307.86</v>
      </c>
      <c r="J689" s="12"/>
      <c r="K689" s="12"/>
      <c r="L689" s="12"/>
      <c r="M689" s="12"/>
      <c r="N689" s="12"/>
      <c r="O689" s="12"/>
      <c r="P689" s="12"/>
    </row>
    <row r="690" spans="1:16">
      <c r="A690" s="357">
        <v>43252</v>
      </c>
      <c r="B690">
        <f t="shared" si="117"/>
        <v>5</v>
      </c>
      <c r="C690">
        <f t="shared" si="114"/>
        <v>2018</v>
      </c>
      <c r="D690" t="s">
        <v>1610</v>
      </c>
      <c r="E690">
        <v>63</v>
      </c>
      <c r="F690" s="12">
        <v>28.73</v>
      </c>
      <c r="G690" s="12">
        <v>276.18</v>
      </c>
      <c r="H690" s="12">
        <v>9.82</v>
      </c>
      <c r="I690" s="12">
        <v>314.73</v>
      </c>
      <c r="J690" s="12"/>
      <c r="K690" s="12"/>
      <c r="L690" s="12"/>
      <c r="M690" s="12"/>
      <c r="N690" s="12"/>
      <c r="O690" s="12"/>
      <c r="P690" s="12"/>
    </row>
    <row r="691" spans="1:16">
      <c r="A691" s="357">
        <v>43282</v>
      </c>
      <c r="B691">
        <f t="shared" si="117"/>
        <v>6</v>
      </c>
      <c r="C691">
        <f t="shared" si="114"/>
        <v>2018</v>
      </c>
      <c r="D691" t="s">
        <v>1610</v>
      </c>
      <c r="E691">
        <v>63</v>
      </c>
      <c r="F691" s="12">
        <v>40.19</v>
      </c>
      <c r="G691" s="12">
        <v>351.05</v>
      </c>
      <c r="H691" s="12">
        <v>9.76</v>
      </c>
      <c r="I691" s="12">
        <v>401</v>
      </c>
      <c r="J691" s="12"/>
      <c r="K691" s="12"/>
      <c r="L691" s="12"/>
      <c r="M691" s="12"/>
      <c r="N691" s="12"/>
      <c r="O691" s="12"/>
      <c r="P691" s="12"/>
    </row>
    <row r="692" spans="1:16">
      <c r="A692" s="357">
        <v>43313</v>
      </c>
      <c r="B692">
        <f t="shared" si="117"/>
        <v>7</v>
      </c>
      <c r="C692">
        <f t="shared" si="114"/>
        <v>2018</v>
      </c>
      <c r="D692" t="s">
        <v>1610</v>
      </c>
      <c r="E692">
        <v>63</v>
      </c>
      <c r="F692" s="12">
        <v>40.86</v>
      </c>
      <c r="G692" s="12">
        <v>368.09</v>
      </c>
      <c r="H692" s="12">
        <v>15.18</v>
      </c>
      <c r="I692" s="12">
        <v>424.13</v>
      </c>
      <c r="J692" s="12"/>
      <c r="K692" s="12"/>
      <c r="L692" s="12"/>
      <c r="M692" s="12"/>
      <c r="N692" s="12"/>
      <c r="O692" s="12"/>
      <c r="P692" s="12"/>
    </row>
    <row r="693" spans="1:16">
      <c r="A693" s="357">
        <v>43344</v>
      </c>
      <c r="B693">
        <f t="shared" si="117"/>
        <v>8</v>
      </c>
      <c r="C693">
        <f t="shared" si="114"/>
        <v>2018</v>
      </c>
      <c r="D693" t="s">
        <v>1610</v>
      </c>
      <c r="E693">
        <v>63</v>
      </c>
      <c r="F693" s="12">
        <v>34.5</v>
      </c>
      <c r="G693" s="12">
        <v>338.41</v>
      </c>
      <c r="H693" s="12">
        <v>7.55</v>
      </c>
      <c r="I693" s="12">
        <v>380.46000000000004</v>
      </c>
      <c r="J693" s="12"/>
      <c r="K693" s="12"/>
      <c r="L693" s="12"/>
      <c r="M693" s="12"/>
      <c r="N693" s="12"/>
      <c r="O693" s="12"/>
      <c r="P693" s="12"/>
    </row>
    <row r="694" spans="1:16">
      <c r="A694" s="357">
        <v>43374</v>
      </c>
      <c r="B694">
        <f t="shared" si="117"/>
        <v>9</v>
      </c>
      <c r="C694">
        <f t="shared" si="114"/>
        <v>2018</v>
      </c>
      <c r="D694" t="s">
        <v>1610</v>
      </c>
      <c r="E694">
        <v>63</v>
      </c>
      <c r="F694" s="12">
        <v>37.950000000000003</v>
      </c>
      <c r="G694" s="12">
        <v>397.5</v>
      </c>
      <c r="H694" s="12">
        <v>12.2</v>
      </c>
      <c r="I694" s="12">
        <v>447.65</v>
      </c>
      <c r="J694" s="12"/>
      <c r="K694" s="12"/>
      <c r="L694" s="12"/>
      <c r="M694" s="12"/>
      <c r="N694" s="12"/>
      <c r="O694" s="12"/>
      <c r="P694" s="12"/>
    </row>
    <row r="695" spans="1:16">
      <c r="A695" s="357">
        <v>43405</v>
      </c>
      <c r="B695">
        <f t="shared" si="117"/>
        <v>10</v>
      </c>
      <c r="C695">
        <f t="shared" si="114"/>
        <v>2018</v>
      </c>
      <c r="D695" t="s">
        <v>1610</v>
      </c>
      <c r="E695">
        <v>63</v>
      </c>
      <c r="F695" s="12">
        <v>30.05</v>
      </c>
      <c r="G695" s="12">
        <v>285.86</v>
      </c>
      <c r="H695" s="12">
        <v>13.32</v>
      </c>
      <c r="I695" s="12">
        <v>329.23</v>
      </c>
      <c r="J695" s="12"/>
      <c r="K695" s="12"/>
      <c r="L695" s="12"/>
      <c r="M695" s="12"/>
      <c r="N695" s="12"/>
      <c r="O695" s="12"/>
      <c r="P695" s="12"/>
    </row>
    <row r="696" spans="1:16">
      <c r="A696" s="357">
        <v>43435</v>
      </c>
      <c r="B696">
        <f t="shared" si="117"/>
        <v>11</v>
      </c>
      <c r="C696">
        <f t="shared" si="114"/>
        <v>2018</v>
      </c>
      <c r="D696" t="s">
        <v>1610</v>
      </c>
      <c r="E696">
        <v>63</v>
      </c>
      <c r="F696" s="12">
        <v>30.62</v>
      </c>
      <c r="G696" s="12">
        <v>258.57</v>
      </c>
      <c r="H696" s="12">
        <v>9.3800000000000008</v>
      </c>
      <c r="I696" s="12">
        <v>298.57</v>
      </c>
      <c r="J696" s="12"/>
      <c r="K696" s="12"/>
      <c r="L696" s="12"/>
      <c r="M696" s="12"/>
      <c r="N696" s="12"/>
      <c r="O696" s="12"/>
      <c r="P696" s="12"/>
    </row>
    <row r="697" spans="1:16">
      <c r="A697" s="357">
        <v>43466</v>
      </c>
      <c r="B697">
        <f t="shared" si="117"/>
        <v>12</v>
      </c>
      <c r="C697">
        <f t="shared" si="114"/>
        <v>2018</v>
      </c>
      <c r="D697" t="s">
        <v>1610</v>
      </c>
      <c r="E697">
        <v>63</v>
      </c>
      <c r="F697" s="12">
        <v>35.409999999999997</v>
      </c>
      <c r="G697" s="12">
        <v>351</v>
      </c>
      <c r="H697" s="12">
        <v>11.35</v>
      </c>
      <c r="I697" s="12">
        <v>397.76</v>
      </c>
      <c r="J697" s="12"/>
      <c r="K697" s="12"/>
      <c r="L697" s="12"/>
      <c r="M697" s="12"/>
      <c r="N697" s="12"/>
      <c r="O697" s="12"/>
      <c r="P697" s="12"/>
    </row>
    <row r="698" spans="1:16">
      <c r="A698" s="357">
        <v>43497</v>
      </c>
      <c r="B698">
        <v>1</v>
      </c>
      <c r="C698">
        <f t="shared" si="114"/>
        <v>2019</v>
      </c>
      <c r="D698" t="s">
        <v>1610</v>
      </c>
      <c r="E698">
        <v>63</v>
      </c>
      <c r="F698" s="12">
        <v>33.68</v>
      </c>
      <c r="G698" s="12">
        <v>280.73</v>
      </c>
      <c r="H698" s="12">
        <v>11.32</v>
      </c>
      <c r="I698" s="12">
        <v>325.73</v>
      </c>
      <c r="J698" s="12"/>
      <c r="K698" s="12"/>
      <c r="L698" s="12"/>
      <c r="M698" s="12"/>
      <c r="N698" s="12"/>
      <c r="O698" s="12"/>
      <c r="P698" s="12"/>
    </row>
    <row r="699" spans="1:16">
      <c r="A699" s="357">
        <v>43525</v>
      </c>
      <c r="B699">
        <f t="shared" ref="B699:B709" si="118">1+B698</f>
        <v>2</v>
      </c>
      <c r="C699">
        <f t="shared" si="114"/>
        <v>2019</v>
      </c>
      <c r="D699" t="s">
        <v>1610</v>
      </c>
      <c r="E699">
        <v>63</v>
      </c>
      <c r="F699" s="12">
        <v>31.65</v>
      </c>
      <c r="G699" s="12">
        <v>273.89999999999998</v>
      </c>
      <c r="H699" s="12">
        <v>13.35</v>
      </c>
      <c r="I699" s="12">
        <v>318.89999999999998</v>
      </c>
      <c r="J699" s="12"/>
      <c r="K699" s="12"/>
      <c r="L699" s="12"/>
      <c r="M699" s="12"/>
      <c r="N699" s="12"/>
      <c r="O699" s="12"/>
      <c r="P699" s="12"/>
    </row>
    <row r="700" spans="1:16">
      <c r="A700" s="357">
        <v>43556</v>
      </c>
      <c r="B700">
        <f t="shared" si="118"/>
        <v>3</v>
      </c>
      <c r="C700">
        <f t="shared" si="114"/>
        <v>2019</v>
      </c>
      <c r="D700" t="s">
        <v>1610</v>
      </c>
      <c r="E700">
        <v>63</v>
      </c>
      <c r="F700" s="12">
        <v>34.57</v>
      </c>
      <c r="G700" s="12">
        <v>306.70999999999998</v>
      </c>
      <c r="H700" s="12">
        <v>11.57</v>
      </c>
      <c r="I700" s="12">
        <v>352.84999999999997</v>
      </c>
      <c r="J700" s="12"/>
      <c r="K700" s="12"/>
      <c r="L700" s="12"/>
      <c r="M700" s="12"/>
      <c r="N700" s="12"/>
      <c r="O700" s="12"/>
      <c r="P700" s="12"/>
    </row>
    <row r="701" spans="1:16">
      <c r="A701" s="357">
        <v>43586</v>
      </c>
      <c r="B701">
        <f t="shared" si="118"/>
        <v>4</v>
      </c>
      <c r="C701">
        <f t="shared" si="114"/>
        <v>2019</v>
      </c>
      <c r="D701" t="s">
        <v>1610</v>
      </c>
      <c r="E701">
        <v>63</v>
      </c>
      <c r="F701" s="12">
        <v>27.9</v>
      </c>
      <c r="G701" s="12">
        <v>278.2</v>
      </c>
      <c r="H701" s="12">
        <v>14.35</v>
      </c>
      <c r="I701" s="12">
        <v>320.45</v>
      </c>
      <c r="J701" s="12"/>
      <c r="K701" s="12"/>
      <c r="L701" s="12"/>
      <c r="M701" s="12"/>
      <c r="N701" s="12"/>
      <c r="O701" s="12"/>
      <c r="P701" s="12"/>
    </row>
    <row r="702" spans="1:16">
      <c r="A702" s="357">
        <v>43617</v>
      </c>
      <c r="B702">
        <f t="shared" si="118"/>
        <v>5</v>
      </c>
      <c r="C702">
        <f t="shared" si="114"/>
        <v>2019</v>
      </c>
      <c r="D702" t="s">
        <v>1610</v>
      </c>
      <c r="E702">
        <v>63</v>
      </c>
      <c r="F702" s="12">
        <v>32.18</v>
      </c>
      <c r="G702" s="12">
        <v>298.73</v>
      </c>
      <c r="H702" s="12">
        <v>11.59</v>
      </c>
      <c r="I702" s="12">
        <v>342.5</v>
      </c>
      <c r="J702" s="12"/>
      <c r="K702" s="12"/>
      <c r="L702" s="12"/>
      <c r="M702" s="12"/>
      <c r="N702" s="12"/>
      <c r="O702" s="12"/>
      <c r="P702" s="12"/>
    </row>
    <row r="703" spans="1:16">
      <c r="A703" s="357">
        <v>43647</v>
      </c>
      <c r="B703">
        <f t="shared" si="118"/>
        <v>6</v>
      </c>
      <c r="C703">
        <f t="shared" si="114"/>
        <v>2019</v>
      </c>
      <c r="D703" t="s">
        <v>1610</v>
      </c>
      <c r="E703">
        <v>63</v>
      </c>
      <c r="F703" s="12">
        <v>48</v>
      </c>
      <c r="G703" s="12">
        <v>461.25</v>
      </c>
      <c r="H703" s="12">
        <v>18.55</v>
      </c>
      <c r="I703" s="12">
        <v>527.79999999999995</v>
      </c>
      <c r="J703" s="12"/>
      <c r="K703" s="12"/>
      <c r="L703" s="12"/>
      <c r="M703" s="12"/>
      <c r="N703" s="12"/>
      <c r="O703" s="12"/>
      <c r="P703" s="12"/>
    </row>
    <row r="704" spans="1:16">
      <c r="A704" s="357">
        <v>43678</v>
      </c>
      <c r="B704">
        <f t="shared" si="118"/>
        <v>7</v>
      </c>
      <c r="C704">
        <f t="shared" si="114"/>
        <v>2019</v>
      </c>
      <c r="D704" t="s">
        <v>1610</v>
      </c>
      <c r="E704">
        <v>63</v>
      </c>
      <c r="F704" s="12">
        <v>39.479999999999997</v>
      </c>
      <c r="G704" s="12">
        <v>383</v>
      </c>
      <c r="H704" s="12">
        <v>11.74</v>
      </c>
      <c r="I704" s="12">
        <v>434.22</v>
      </c>
      <c r="J704" s="12"/>
      <c r="K704" s="12"/>
      <c r="L704" s="12"/>
      <c r="M704" s="12"/>
      <c r="N704" s="12"/>
      <c r="O704" s="12"/>
      <c r="P704" s="12"/>
    </row>
    <row r="705" spans="1:16">
      <c r="A705" s="357">
        <v>43709</v>
      </c>
      <c r="B705">
        <f t="shared" si="118"/>
        <v>8</v>
      </c>
      <c r="C705">
        <f t="shared" si="114"/>
        <v>2019</v>
      </c>
      <c r="D705" t="s">
        <v>1610</v>
      </c>
      <c r="E705">
        <v>63</v>
      </c>
      <c r="F705" s="12">
        <v>38.270000000000003</v>
      </c>
      <c r="G705" s="12">
        <v>389.86</v>
      </c>
      <c r="H705" s="12">
        <v>9.68</v>
      </c>
      <c r="I705" s="12">
        <v>437.81</v>
      </c>
      <c r="J705" s="12"/>
      <c r="K705" s="12"/>
      <c r="L705" s="12"/>
      <c r="M705" s="12"/>
      <c r="N705" s="12"/>
      <c r="O705" s="12"/>
      <c r="P705" s="12"/>
    </row>
    <row r="706" spans="1:16">
      <c r="A706" s="357">
        <v>43739</v>
      </c>
      <c r="B706">
        <f t="shared" si="118"/>
        <v>9</v>
      </c>
      <c r="C706">
        <f t="shared" si="114"/>
        <v>2019</v>
      </c>
      <c r="D706" t="s">
        <v>1610</v>
      </c>
      <c r="E706">
        <v>63</v>
      </c>
      <c r="F706" s="12">
        <v>38.57</v>
      </c>
      <c r="G706" s="12">
        <v>429.67</v>
      </c>
      <c r="H706" s="12">
        <v>20.57</v>
      </c>
      <c r="I706" s="12">
        <v>488.81</v>
      </c>
      <c r="J706" s="12"/>
      <c r="K706" s="12"/>
      <c r="L706" s="12"/>
      <c r="M706" s="12"/>
      <c r="N706" s="12"/>
      <c r="O706" s="12"/>
      <c r="P706" s="12"/>
    </row>
    <row r="707" spans="1:16">
      <c r="A707" s="357">
        <v>43770</v>
      </c>
      <c r="B707">
        <f t="shared" si="118"/>
        <v>10</v>
      </c>
      <c r="C707">
        <f t="shared" si="114"/>
        <v>2019</v>
      </c>
      <c r="D707" t="s">
        <v>1610</v>
      </c>
      <c r="E707">
        <v>63</v>
      </c>
      <c r="F707" s="12">
        <v>26.29</v>
      </c>
      <c r="G707" s="12">
        <v>272.79000000000002</v>
      </c>
      <c r="H707" s="12">
        <v>10.96</v>
      </c>
      <c r="I707" s="12">
        <v>310.04000000000002</v>
      </c>
      <c r="J707" s="12"/>
      <c r="K707" s="12"/>
      <c r="L707" s="12"/>
      <c r="M707" s="12"/>
      <c r="N707" s="12"/>
      <c r="O707" s="12"/>
      <c r="P707" s="12"/>
    </row>
    <row r="708" spans="1:16">
      <c r="A708" s="357">
        <v>43800</v>
      </c>
      <c r="B708">
        <f t="shared" si="118"/>
        <v>11</v>
      </c>
      <c r="C708">
        <f t="shared" si="114"/>
        <v>2019</v>
      </c>
      <c r="D708" t="s">
        <v>1610</v>
      </c>
      <c r="E708">
        <v>63</v>
      </c>
      <c r="F708" s="12">
        <v>28.35</v>
      </c>
      <c r="G708" s="12">
        <v>277.60000000000002</v>
      </c>
      <c r="H708" s="12">
        <v>16.850000000000001</v>
      </c>
      <c r="I708" s="12">
        <v>322.80000000000007</v>
      </c>
      <c r="J708" s="12"/>
      <c r="K708" s="12"/>
      <c r="L708" s="12"/>
      <c r="M708" s="12"/>
      <c r="N708" s="12"/>
      <c r="O708" s="12"/>
      <c r="P708" s="12"/>
    </row>
    <row r="709" spans="1:16">
      <c r="A709" s="357">
        <v>43831</v>
      </c>
      <c r="B709">
        <f t="shared" si="118"/>
        <v>12</v>
      </c>
      <c r="C709">
        <f t="shared" si="114"/>
        <v>2019</v>
      </c>
      <c r="D709" t="s">
        <v>1610</v>
      </c>
      <c r="E709">
        <v>63</v>
      </c>
      <c r="F709" s="12">
        <v>33.61</v>
      </c>
      <c r="G709" s="12">
        <v>342.06</v>
      </c>
      <c r="H709" s="12">
        <v>13.33</v>
      </c>
      <c r="I709" s="12">
        <v>389</v>
      </c>
      <c r="J709" s="12"/>
      <c r="K709" s="12"/>
      <c r="L709" s="12"/>
      <c r="M709" s="12"/>
      <c r="N709" s="12"/>
      <c r="O709" s="12"/>
      <c r="P709" s="12"/>
    </row>
    <row r="710" spans="1:16">
      <c r="A710" s="357">
        <v>43862</v>
      </c>
      <c r="B710">
        <v>1</v>
      </c>
      <c r="C710">
        <f t="shared" si="114"/>
        <v>2020</v>
      </c>
      <c r="D710" t="s">
        <v>1610</v>
      </c>
      <c r="E710">
        <v>63</v>
      </c>
      <c r="F710" s="12">
        <v>28.57</v>
      </c>
      <c r="G710" s="12">
        <v>299</v>
      </c>
      <c r="H710" s="12">
        <v>14.95</v>
      </c>
      <c r="I710" s="12">
        <v>342.52</v>
      </c>
      <c r="J710" s="12"/>
      <c r="K710" s="12"/>
      <c r="L710" s="12"/>
      <c r="M710" s="12"/>
      <c r="N710" s="12"/>
      <c r="O710" s="12"/>
      <c r="P710" s="12"/>
    </row>
    <row r="711" spans="1:16">
      <c r="A711" s="357">
        <v>43891</v>
      </c>
      <c r="B711">
        <f t="shared" ref="B711:B721" si="119">1+B710</f>
        <v>2</v>
      </c>
      <c r="C711">
        <f t="shared" si="114"/>
        <v>2020</v>
      </c>
      <c r="D711" t="s">
        <v>1610</v>
      </c>
      <c r="E711">
        <v>63</v>
      </c>
      <c r="F711" s="12">
        <v>27.2</v>
      </c>
      <c r="G711" s="12">
        <v>283.8</v>
      </c>
      <c r="H711" s="12">
        <v>13.4</v>
      </c>
      <c r="I711" s="12">
        <v>324.39999999999998</v>
      </c>
      <c r="J711" s="12"/>
      <c r="K711" s="12"/>
      <c r="L711" s="12"/>
      <c r="M711" s="12"/>
      <c r="N711" s="12"/>
      <c r="O711" s="12"/>
      <c r="P711" s="12"/>
    </row>
    <row r="712" spans="1:16">
      <c r="A712" s="357">
        <v>43922</v>
      </c>
      <c r="B712">
        <f t="shared" si="119"/>
        <v>3</v>
      </c>
      <c r="C712">
        <f t="shared" si="114"/>
        <v>2020</v>
      </c>
      <c r="D712" t="s">
        <v>1610</v>
      </c>
      <c r="E712">
        <v>63</v>
      </c>
      <c r="F712" s="12">
        <v>56.05</v>
      </c>
      <c r="G712" s="12">
        <v>329.68</v>
      </c>
      <c r="H712" s="12">
        <v>11.18</v>
      </c>
      <c r="I712" s="12">
        <v>396.91</v>
      </c>
      <c r="J712" s="12"/>
      <c r="K712" s="12"/>
      <c r="L712" s="12"/>
      <c r="M712" s="12"/>
      <c r="N712" s="12"/>
      <c r="O712" s="12"/>
      <c r="P712" s="12"/>
    </row>
    <row r="713" spans="1:16">
      <c r="A713" s="357">
        <v>43952</v>
      </c>
      <c r="B713">
        <f t="shared" si="119"/>
        <v>4</v>
      </c>
      <c r="C713">
        <f t="shared" si="114"/>
        <v>2020</v>
      </c>
      <c r="D713" t="s">
        <v>1610</v>
      </c>
      <c r="E713">
        <v>63</v>
      </c>
      <c r="F713" s="12">
        <v>20.149999999999999</v>
      </c>
      <c r="G713" s="12">
        <v>131.35</v>
      </c>
      <c r="H713" s="12">
        <v>4.3499999999999996</v>
      </c>
      <c r="I713" s="12">
        <v>155.85</v>
      </c>
      <c r="J713" s="12"/>
      <c r="K713" s="12"/>
      <c r="L713" s="12"/>
      <c r="M713" s="12"/>
      <c r="N713" s="12"/>
      <c r="O713" s="12"/>
      <c r="P713" s="12"/>
    </row>
    <row r="714" spans="1:16">
      <c r="A714" s="357">
        <v>43983</v>
      </c>
      <c r="B714">
        <f t="shared" si="119"/>
        <v>5</v>
      </c>
      <c r="C714">
        <f t="shared" si="114"/>
        <v>2020</v>
      </c>
      <c r="D714" t="s">
        <v>1610</v>
      </c>
      <c r="E714">
        <v>63</v>
      </c>
      <c r="F714" s="12">
        <v>20.350000000000001</v>
      </c>
      <c r="G714" s="12">
        <v>133.55000000000001</v>
      </c>
      <c r="H714" s="12">
        <v>4.55</v>
      </c>
      <c r="I714" s="12">
        <v>158.45000000000002</v>
      </c>
      <c r="J714" s="12"/>
      <c r="K714" s="12"/>
      <c r="L714" s="12"/>
      <c r="M714" s="12"/>
      <c r="N714" s="12"/>
      <c r="O714" s="12"/>
      <c r="P714" s="12"/>
    </row>
    <row r="715" spans="1:16">
      <c r="A715" s="357">
        <v>44013</v>
      </c>
      <c r="B715">
        <f t="shared" si="119"/>
        <v>6</v>
      </c>
      <c r="C715">
        <f t="shared" si="114"/>
        <v>2020</v>
      </c>
      <c r="D715" t="s">
        <v>1610</v>
      </c>
      <c r="E715">
        <v>63</v>
      </c>
      <c r="F715" s="12">
        <v>21.27</v>
      </c>
      <c r="G715" s="12">
        <v>261.36</v>
      </c>
      <c r="H715" s="12">
        <v>8.32</v>
      </c>
      <c r="I715" s="12">
        <v>290.95</v>
      </c>
      <c r="J715" s="12"/>
      <c r="K715" s="12"/>
      <c r="L715" s="12"/>
      <c r="M715" s="12"/>
      <c r="N715" s="12"/>
      <c r="O715" s="12"/>
      <c r="P715" s="12"/>
    </row>
    <row r="716" spans="1:16">
      <c r="A716" s="357">
        <v>44044</v>
      </c>
      <c r="B716">
        <f t="shared" si="119"/>
        <v>7</v>
      </c>
      <c r="C716">
        <f t="shared" si="114"/>
        <v>2020</v>
      </c>
      <c r="D716" t="s">
        <v>1610</v>
      </c>
      <c r="E716">
        <v>63</v>
      </c>
      <c r="F716" s="12">
        <v>20.91</v>
      </c>
      <c r="G716" s="12">
        <v>256.77999999999997</v>
      </c>
      <c r="H716" s="12">
        <v>9.43</v>
      </c>
      <c r="I716" s="12">
        <v>287.12</v>
      </c>
      <c r="J716" s="12"/>
      <c r="K716" s="12"/>
      <c r="L716" s="12"/>
      <c r="M716" s="12"/>
      <c r="N716" s="12"/>
      <c r="O716" s="12"/>
      <c r="P716" s="12"/>
    </row>
    <row r="717" spans="1:16">
      <c r="A717" s="357">
        <v>44075</v>
      </c>
      <c r="B717">
        <f t="shared" si="119"/>
        <v>8</v>
      </c>
      <c r="C717">
        <f t="shared" si="114"/>
        <v>2020</v>
      </c>
      <c r="D717" t="s">
        <v>1610</v>
      </c>
      <c r="E717">
        <v>63</v>
      </c>
      <c r="F717" s="12">
        <v>24.43</v>
      </c>
      <c r="G717" s="12">
        <v>302.24</v>
      </c>
      <c r="H717" s="12">
        <v>9.86</v>
      </c>
      <c r="I717" s="12">
        <v>336.53000000000003</v>
      </c>
      <c r="J717" s="12"/>
      <c r="K717" s="12"/>
      <c r="L717" s="12"/>
      <c r="M717" s="12"/>
      <c r="N717" s="12"/>
      <c r="O717" s="12"/>
      <c r="P717" s="12"/>
    </row>
    <row r="718" spans="1:16">
      <c r="A718" s="357">
        <v>44105</v>
      </c>
      <c r="B718">
        <f t="shared" si="119"/>
        <v>9</v>
      </c>
      <c r="C718">
        <f t="shared" si="114"/>
        <v>2020</v>
      </c>
      <c r="D718" t="s">
        <v>1610</v>
      </c>
      <c r="E718">
        <v>63</v>
      </c>
      <c r="F718" s="12">
        <v>34.090000000000003</v>
      </c>
      <c r="G718" s="12">
        <v>401.45</v>
      </c>
      <c r="H718" s="12">
        <v>15.27</v>
      </c>
      <c r="I718" s="12">
        <v>450.80999999999995</v>
      </c>
      <c r="J718" s="12"/>
      <c r="K718" s="12"/>
      <c r="L718" s="12"/>
      <c r="M718" s="12"/>
      <c r="N718" s="12"/>
      <c r="O718" s="12"/>
      <c r="P718" s="12"/>
    </row>
    <row r="719" spans="1:16">
      <c r="A719" s="357">
        <v>44136</v>
      </c>
      <c r="B719">
        <f t="shared" si="119"/>
        <v>10</v>
      </c>
      <c r="C719">
        <f t="shared" si="114"/>
        <v>2020</v>
      </c>
      <c r="D719" t="s">
        <v>1610</v>
      </c>
      <c r="E719">
        <v>63</v>
      </c>
      <c r="F719" s="12">
        <v>25.67</v>
      </c>
      <c r="G719" s="12">
        <v>291.52</v>
      </c>
      <c r="H719" s="12">
        <v>10.86</v>
      </c>
      <c r="I719" s="12">
        <v>328.05</v>
      </c>
      <c r="J719" s="12"/>
      <c r="K719" s="12"/>
      <c r="L719" s="12"/>
      <c r="M719" s="12"/>
      <c r="N719" s="12"/>
      <c r="O719" s="12"/>
      <c r="P719" s="12"/>
    </row>
    <row r="720" spans="1:16">
      <c r="A720" s="357">
        <v>44166</v>
      </c>
      <c r="B720">
        <f t="shared" si="119"/>
        <v>11</v>
      </c>
      <c r="C720">
        <f t="shared" si="114"/>
        <v>2020</v>
      </c>
      <c r="D720" t="s">
        <v>1610</v>
      </c>
      <c r="E720">
        <v>63</v>
      </c>
      <c r="F720" s="12">
        <v>29.65</v>
      </c>
      <c r="G720" s="12">
        <v>311</v>
      </c>
      <c r="H720" s="12">
        <v>14.45</v>
      </c>
      <c r="I720" s="12">
        <v>355.09999999999997</v>
      </c>
      <c r="J720" s="12"/>
      <c r="K720" s="12"/>
      <c r="L720" s="12"/>
      <c r="M720" s="12"/>
      <c r="N720" s="12"/>
      <c r="O720" s="12"/>
      <c r="P720" s="12"/>
    </row>
    <row r="721" spans="1:16">
      <c r="A721" s="357">
        <v>44197</v>
      </c>
      <c r="B721">
        <f t="shared" si="119"/>
        <v>12</v>
      </c>
      <c r="C721">
        <f t="shared" si="114"/>
        <v>2020</v>
      </c>
      <c r="D721" t="s">
        <v>1610</v>
      </c>
      <c r="E721">
        <v>63</v>
      </c>
      <c r="F721" s="12">
        <v>24.53</v>
      </c>
      <c r="G721" s="12">
        <v>281.74</v>
      </c>
      <c r="H721" s="12">
        <v>10.74</v>
      </c>
      <c r="I721" s="12">
        <v>317.01</v>
      </c>
      <c r="J721" s="12"/>
      <c r="K721" s="12"/>
      <c r="L721" s="12"/>
      <c r="M721" s="12"/>
      <c r="N721" s="12"/>
      <c r="O721" s="12"/>
      <c r="P721" s="12"/>
    </row>
    <row r="722" spans="1:16">
      <c r="A722" s="357">
        <v>44228</v>
      </c>
      <c r="B722">
        <v>1</v>
      </c>
      <c r="C722">
        <f t="shared" si="114"/>
        <v>2021</v>
      </c>
      <c r="D722" t="s">
        <v>1610</v>
      </c>
      <c r="E722">
        <v>63</v>
      </c>
      <c r="F722" s="12">
        <v>31.89</v>
      </c>
      <c r="G722" s="12">
        <v>350.11</v>
      </c>
      <c r="H722" s="12">
        <v>18.420000000000002</v>
      </c>
      <c r="I722" s="12">
        <v>400.42</v>
      </c>
      <c r="J722" s="12"/>
      <c r="K722" s="12"/>
      <c r="L722" s="12"/>
      <c r="M722" s="12"/>
      <c r="N722" s="12"/>
      <c r="O722" s="12"/>
      <c r="P722" s="12"/>
    </row>
    <row r="723" spans="1:16">
      <c r="A723" s="357">
        <v>44256</v>
      </c>
      <c r="B723">
        <f t="shared" ref="B723:B733" si="120">1+B722</f>
        <v>2</v>
      </c>
      <c r="C723">
        <f t="shared" si="114"/>
        <v>2021</v>
      </c>
      <c r="D723" t="s">
        <v>1610</v>
      </c>
      <c r="E723">
        <v>63</v>
      </c>
      <c r="F723" s="12">
        <v>28.3</v>
      </c>
      <c r="G723" s="12">
        <v>271.8</v>
      </c>
      <c r="H723" s="12">
        <v>17.25</v>
      </c>
      <c r="I723" s="12">
        <v>317.35000000000002</v>
      </c>
      <c r="J723" s="12"/>
      <c r="K723" s="12"/>
      <c r="L723" s="12"/>
      <c r="M723" s="12"/>
      <c r="N723" s="12"/>
      <c r="O723" s="12"/>
      <c r="P723" s="12"/>
    </row>
    <row r="724" spans="1:16">
      <c r="A724" s="357">
        <v>44287</v>
      </c>
      <c r="B724">
        <f t="shared" si="120"/>
        <v>3</v>
      </c>
      <c r="C724">
        <f t="shared" si="114"/>
        <v>2021</v>
      </c>
      <c r="D724" t="s">
        <v>1610</v>
      </c>
      <c r="E724">
        <v>63</v>
      </c>
      <c r="F724" s="12">
        <v>21.04</v>
      </c>
      <c r="G724" s="12">
        <v>250.35</v>
      </c>
      <c r="H724" s="12">
        <v>16.39</v>
      </c>
      <c r="I724" s="12">
        <v>287.78000000000003</v>
      </c>
      <c r="J724" s="12"/>
      <c r="K724" s="12"/>
      <c r="L724" s="12"/>
      <c r="M724" s="12"/>
      <c r="N724" s="12"/>
      <c r="O724" s="12"/>
      <c r="P724" s="12"/>
    </row>
    <row r="725" spans="1:16">
      <c r="A725" s="357">
        <v>44317</v>
      </c>
      <c r="B725">
        <f t="shared" si="120"/>
        <v>4</v>
      </c>
      <c r="C725">
        <f t="shared" si="114"/>
        <v>2021</v>
      </c>
      <c r="D725" t="s">
        <v>1610</v>
      </c>
      <c r="E725">
        <v>63</v>
      </c>
      <c r="F725" s="12">
        <v>26.2</v>
      </c>
      <c r="G725" s="12">
        <v>303.39999999999998</v>
      </c>
      <c r="H725" s="12">
        <v>18.350000000000001</v>
      </c>
      <c r="I725" s="12">
        <v>347.95</v>
      </c>
      <c r="J725" s="12"/>
      <c r="K725" s="12"/>
      <c r="L725" s="12"/>
      <c r="M725" s="12"/>
      <c r="N725" s="12"/>
      <c r="O725" s="12"/>
      <c r="P725" s="12"/>
    </row>
    <row r="726" spans="1:16">
      <c r="A726" s="357">
        <v>44348</v>
      </c>
      <c r="B726">
        <f t="shared" si="120"/>
        <v>5</v>
      </c>
      <c r="C726">
        <f t="shared" ref="C726:C739" si="121">1+C714</f>
        <v>2021</v>
      </c>
      <c r="D726" t="s">
        <v>1610</v>
      </c>
      <c r="E726">
        <v>63</v>
      </c>
      <c r="F726" s="12">
        <v>28.14</v>
      </c>
      <c r="G726" s="12">
        <v>384.95</v>
      </c>
      <c r="H726" s="12">
        <v>23.19</v>
      </c>
      <c r="I726" s="12">
        <v>436.28</v>
      </c>
      <c r="J726" s="12"/>
      <c r="K726" s="12"/>
      <c r="L726" s="12"/>
      <c r="M726" s="12"/>
      <c r="N726" s="12"/>
      <c r="O726" s="12"/>
      <c r="P726" s="12"/>
    </row>
    <row r="727" spans="1:16">
      <c r="A727" s="357">
        <v>44378</v>
      </c>
      <c r="B727">
        <f t="shared" si="120"/>
        <v>6</v>
      </c>
      <c r="C727">
        <f t="shared" si="121"/>
        <v>2021</v>
      </c>
      <c r="D727" t="s">
        <v>1610</v>
      </c>
      <c r="E727">
        <v>63</v>
      </c>
      <c r="F727" s="12">
        <v>30.91</v>
      </c>
      <c r="G727" s="12">
        <v>454.41</v>
      </c>
      <c r="H727" s="12">
        <v>14.41</v>
      </c>
      <c r="I727" s="12">
        <v>499.73000000000008</v>
      </c>
      <c r="J727" s="12"/>
      <c r="K727" s="12"/>
      <c r="L727" s="12"/>
      <c r="M727" s="12"/>
      <c r="N727" s="12"/>
      <c r="O727" s="12"/>
      <c r="P727" s="12"/>
    </row>
    <row r="728" spans="1:16">
      <c r="A728" s="357">
        <v>44409</v>
      </c>
      <c r="B728">
        <f t="shared" si="120"/>
        <v>7</v>
      </c>
      <c r="C728">
        <f t="shared" si="121"/>
        <v>2021</v>
      </c>
      <c r="D728" t="s">
        <v>1610</v>
      </c>
      <c r="E728">
        <v>63</v>
      </c>
      <c r="F728" s="12">
        <v>22.05</v>
      </c>
      <c r="G728" s="12">
        <v>346.82</v>
      </c>
      <c r="H728" s="12">
        <v>9.36</v>
      </c>
      <c r="I728" s="12">
        <v>378.23</v>
      </c>
      <c r="J728" s="12"/>
      <c r="K728" s="12"/>
      <c r="L728" s="12"/>
      <c r="M728" s="12"/>
      <c r="N728" s="12"/>
      <c r="O728" s="12"/>
      <c r="P728" s="12"/>
    </row>
    <row r="729" spans="1:16">
      <c r="A729" s="357">
        <v>44440</v>
      </c>
      <c r="B729">
        <f t="shared" si="120"/>
        <v>8</v>
      </c>
      <c r="C729">
        <f t="shared" si="121"/>
        <v>2021</v>
      </c>
      <c r="D729" t="s">
        <v>1610</v>
      </c>
      <c r="E729">
        <v>63</v>
      </c>
      <c r="F729" s="12">
        <v>32.86</v>
      </c>
      <c r="G729" s="12">
        <v>494.05</v>
      </c>
      <c r="H729" s="12">
        <v>12.91</v>
      </c>
      <c r="I729" s="12">
        <v>539.82000000000005</v>
      </c>
      <c r="J729" s="12"/>
      <c r="K729" s="12"/>
      <c r="L729" s="12"/>
      <c r="M729" s="12"/>
      <c r="N729" s="12"/>
      <c r="O729" s="12"/>
      <c r="P729" s="12"/>
    </row>
    <row r="730" spans="1:16">
      <c r="A730" s="357">
        <v>44470</v>
      </c>
      <c r="B730">
        <f t="shared" si="120"/>
        <v>9</v>
      </c>
      <c r="C730">
        <f t="shared" si="121"/>
        <v>2021</v>
      </c>
      <c r="D730" t="s">
        <v>1610</v>
      </c>
      <c r="E730">
        <v>63</v>
      </c>
      <c r="F730" s="12">
        <v>34</v>
      </c>
      <c r="G730" s="12">
        <v>476.73</v>
      </c>
      <c r="H730" s="12">
        <v>16.5</v>
      </c>
      <c r="I730" s="12">
        <v>527.23</v>
      </c>
      <c r="J730" s="12"/>
      <c r="K730" s="12"/>
      <c r="L730" s="12"/>
      <c r="M730" s="12"/>
      <c r="N730" s="12"/>
      <c r="O730" s="12"/>
      <c r="P730" s="12"/>
    </row>
    <row r="731" spans="1:16">
      <c r="A731" s="357">
        <v>44501</v>
      </c>
      <c r="B731">
        <f t="shared" si="120"/>
        <v>10</v>
      </c>
      <c r="C731">
        <f t="shared" si="121"/>
        <v>2021</v>
      </c>
      <c r="D731" t="s">
        <v>1610</v>
      </c>
      <c r="E731">
        <v>63</v>
      </c>
      <c r="F731" s="12">
        <v>27.3</v>
      </c>
      <c r="G731" s="12">
        <v>359</v>
      </c>
      <c r="H731" s="12">
        <v>14.25</v>
      </c>
      <c r="I731" s="12">
        <v>400.55</v>
      </c>
      <c r="J731" s="12"/>
      <c r="K731" s="12"/>
      <c r="L731" s="12"/>
      <c r="M731" s="12"/>
      <c r="N731" s="12"/>
      <c r="O731" s="12"/>
      <c r="P731" s="12"/>
    </row>
    <row r="732" spans="1:16">
      <c r="A732" s="357">
        <v>44531</v>
      </c>
      <c r="B732">
        <f t="shared" si="120"/>
        <v>11</v>
      </c>
      <c r="C732">
        <f t="shared" si="121"/>
        <v>2021</v>
      </c>
      <c r="D732" t="s">
        <v>1610</v>
      </c>
      <c r="E732">
        <v>63</v>
      </c>
      <c r="F732" s="12">
        <v>30.05</v>
      </c>
      <c r="G732" s="12">
        <v>399.38</v>
      </c>
      <c r="H732" s="12">
        <v>18</v>
      </c>
      <c r="I732" s="12">
        <v>447.43</v>
      </c>
      <c r="J732" s="12"/>
      <c r="K732" s="12"/>
      <c r="L732" s="12"/>
      <c r="M732" s="12"/>
      <c r="N732" s="12"/>
      <c r="O732" s="12"/>
      <c r="P732" s="12"/>
    </row>
    <row r="733" spans="1:16">
      <c r="A733" s="357">
        <v>44562</v>
      </c>
      <c r="B733">
        <f t="shared" si="120"/>
        <v>12</v>
      </c>
      <c r="C733">
        <f t="shared" si="121"/>
        <v>2021</v>
      </c>
      <c r="D733" t="s">
        <v>1610</v>
      </c>
      <c r="E733">
        <v>63</v>
      </c>
      <c r="F733" s="12">
        <v>25.05</v>
      </c>
      <c r="G733" s="12">
        <v>417.1</v>
      </c>
      <c r="H733" s="12">
        <v>12.5</v>
      </c>
      <c r="I733" s="12">
        <v>454.65000000000003</v>
      </c>
      <c r="J733" s="12"/>
      <c r="K733" s="12"/>
      <c r="L733" s="12"/>
      <c r="M733" s="12"/>
      <c r="N733" s="12"/>
      <c r="O733" s="12"/>
      <c r="P733" s="12"/>
    </row>
    <row r="734" spans="1:16">
      <c r="A734" s="357">
        <v>44593</v>
      </c>
      <c r="B734">
        <v>1</v>
      </c>
      <c r="C734">
        <f t="shared" si="121"/>
        <v>2022</v>
      </c>
      <c r="D734" t="s">
        <v>1610</v>
      </c>
      <c r="E734">
        <v>63</v>
      </c>
      <c r="F734" s="12">
        <v>35.799999999999997</v>
      </c>
      <c r="G734" s="12">
        <v>458.3</v>
      </c>
      <c r="H734" s="12">
        <v>18.100000000000001</v>
      </c>
      <c r="I734" s="12">
        <v>512.20000000000005</v>
      </c>
      <c r="J734" s="12"/>
      <c r="K734" s="12"/>
      <c r="L734" s="12"/>
      <c r="M734" s="12"/>
      <c r="N734" s="12"/>
      <c r="O734" s="12"/>
      <c r="P734" s="12"/>
    </row>
    <row r="735" spans="1:16">
      <c r="A735" s="357">
        <v>44621</v>
      </c>
      <c r="B735">
        <f>1+B734</f>
        <v>2</v>
      </c>
      <c r="C735">
        <f t="shared" si="121"/>
        <v>2022</v>
      </c>
      <c r="D735" t="s">
        <v>1610</v>
      </c>
      <c r="E735">
        <v>63</v>
      </c>
      <c r="F735" s="12">
        <v>27.4</v>
      </c>
      <c r="G735" s="12">
        <v>420.85</v>
      </c>
      <c r="H735" s="12">
        <v>16.2</v>
      </c>
      <c r="I735" s="12">
        <v>464.45</v>
      </c>
      <c r="J735" s="12"/>
      <c r="K735" s="12"/>
      <c r="L735" s="12"/>
      <c r="M735" s="12"/>
      <c r="N735" s="12"/>
      <c r="O735" s="12"/>
      <c r="P735" s="12"/>
    </row>
    <row r="736" spans="1:16">
      <c r="A736" s="357">
        <v>44652</v>
      </c>
      <c r="B736">
        <f>1+B735</f>
        <v>3</v>
      </c>
      <c r="C736">
        <f t="shared" si="121"/>
        <v>2022</v>
      </c>
      <c r="D736" t="s">
        <v>1610</v>
      </c>
      <c r="E736">
        <v>63</v>
      </c>
      <c r="F736" s="12">
        <v>25.35</v>
      </c>
      <c r="G736" s="12">
        <v>429.78</v>
      </c>
      <c r="H736" s="12">
        <v>22.87</v>
      </c>
      <c r="I736" s="12">
        <v>478</v>
      </c>
      <c r="J736" s="12"/>
      <c r="K736" s="12"/>
      <c r="L736" s="12"/>
      <c r="M736" s="12"/>
      <c r="N736" s="12"/>
      <c r="O736" s="12"/>
      <c r="P736" s="12"/>
    </row>
    <row r="737" spans="1:16">
      <c r="A737" s="357">
        <v>44682</v>
      </c>
      <c r="B737">
        <f>1+B736</f>
        <v>4</v>
      </c>
      <c r="C737">
        <f t="shared" si="121"/>
        <v>2022</v>
      </c>
      <c r="D737" t="s">
        <v>1610</v>
      </c>
      <c r="E737">
        <v>63</v>
      </c>
      <c r="F737" s="12">
        <v>22.21</v>
      </c>
      <c r="G737" s="12">
        <v>477.21</v>
      </c>
      <c r="H737" s="12">
        <v>13.21</v>
      </c>
      <c r="I737" s="12">
        <v>512.63</v>
      </c>
      <c r="J737" s="12"/>
      <c r="K737" s="12"/>
      <c r="L737" s="12"/>
      <c r="M737" s="12"/>
      <c r="N737" s="12"/>
      <c r="O737" s="12"/>
      <c r="P737" s="12"/>
    </row>
    <row r="738" spans="1:16">
      <c r="A738" s="357">
        <v>44713</v>
      </c>
      <c r="B738">
        <f>1+B737</f>
        <v>5</v>
      </c>
      <c r="C738">
        <f t="shared" si="121"/>
        <v>2022</v>
      </c>
      <c r="D738" t="s">
        <v>1610</v>
      </c>
      <c r="E738">
        <v>63</v>
      </c>
      <c r="F738" s="12">
        <v>26.59</v>
      </c>
      <c r="G738" s="12">
        <v>499.32</v>
      </c>
      <c r="H738" s="12">
        <v>20.73</v>
      </c>
      <c r="I738" s="12">
        <v>546.64</v>
      </c>
      <c r="J738" s="12"/>
      <c r="K738" s="12"/>
      <c r="L738" s="12"/>
      <c r="M738" s="12"/>
      <c r="N738" s="12"/>
      <c r="O738" s="12"/>
      <c r="P738" s="12"/>
    </row>
    <row r="739" spans="1:16">
      <c r="A739" s="357">
        <v>42005</v>
      </c>
      <c r="B739">
        <f>1+B738</f>
        <v>6</v>
      </c>
      <c r="C739">
        <f t="shared" si="121"/>
        <v>2022</v>
      </c>
      <c r="D739" t="s">
        <v>1610</v>
      </c>
      <c r="E739">
        <v>63</v>
      </c>
      <c r="F739" s="12">
        <v>25.95</v>
      </c>
      <c r="G739" s="12">
        <v>567.32000000000005</v>
      </c>
      <c r="H739" s="12">
        <v>18.73</v>
      </c>
      <c r="I739" s="12">
        <v>612.00000000000011</v>
      </c>
      <c r="J739" s="12"/>
      <c r="K739" s="12"/>
      <c r="L739" s="12"/>
      <c r="M739" s="12"/>
      <c r="N739" s="12"/>
      <c r="O739" s="12"/>
      <c r="P739" s="12"/>
    </row>
    <row r="740" spans="1:16">
      <c r="A740" s="357">
        <v>44743</v>
      </c>
      <c r="B740">
        <v>7</v>
      </c>
      <c r="C740">
        <v>2022</v>
      </c>
      <c r="D740" t="s">
        <v>1610</v>
      </c>
      <c r="E740">
        <v>63</v>
      </c>
      <c r="F740" s="12">
        <v>23.1</v>
      </c>
      <c r="G740" s="12">
        <v>625.20000000000005</v>
      </c>
      <c r="H740" s="12">
        <v>18.100000000000001</v>
      </c>
      <c r="I740" s="12">
        <v>666.40000000000009</v>
      </c>
      <c r="J740" s="12"/>
      <c r="K740" s="12"/>
      <c r="L740" s="12"/>
      <c r="M740" s="12"/>
      <c r="N740" s="12"/>
      <c r="O740" s="12"/>
      <c r="P740" s="12"/>
    </row>
    <row r="741" spans="1:16">
      <c r="A741" s="357">
        <v>44774</v>
      </c>
      <c r="B741">
        <v>8</v>
      </c>
      <c r="C741">
        <v>2022</v>
      </c>
      <c r="D741" t="s">
        <v>1610</v>
      </c>
      <c r="E741">
        <v>63</v>
      </c>
      <c r="F741">
        <v>18.86</v>
      </c>
      <c r="G741">
        <v>565.64</v>
      </c>
      <c r="H741">
        <v>13.27</v>
      </c>
      <c r="I741">
        <v>597.77</v>
      </c>
      <c r="J741" s="12"/>
      <c r="K741" s="12"/>
      <c r="L741" s="12"/>
      <c r="M741" s="12"/>
      <c r="N741" s="12"/>
      <c r="O741" s="12"/>
      <c r="P741" s="12"/>
    </row>
    <row r="742" spans="1:16">
      <c r="A742" s="357">
        <v>42036</v>
      </c>
      <c r="B742">
        <v>1</v>
      </c>
      <c r="C742">
        <v>2015</v>
      </c>
      <c r="D742" t="s">
        <v>1611</v>
      </c>
      <c r="E742">
        <v>65</v>
      </c>
      <c r="F742" s="12">
        <v>5</v>
      </c>
      <c r="G742" s="12">
        <v>29.8</v>
      </c>
      <c r="H742" s="12">
        <v>6.3</v>
      </c>
      <c r="I742" s="12">
        <v>41.1</v>
      </c>
      <c r="J742" s="12"/>
      <c r="K742" s="12"/>
      <c r="L742" s="12"/>
      <c r="M742" s="12"/>
      <c r="N742" s="12"/>
      <c r="O742" s="12"/>
      <c r="P742" s="12"/>
    </row>
    <row r="743" spans="1:16">
      <c r="A743" s="357">
        <v>42064</v>
      </c>
      <c r="B743">
        <f t="shared" ref="B743:B753" si="122">1+B742</f>
        <v>2</v>
      </c>
      <c r="C743">
        <v>2015</v>
      </c>
      <c r="D743" t="s">
        <v>1611</v>
      </c>
      <c r="E743">
        <v>65</v>
      </c>
      <c r="F743" s="12">
        <v>4.25</v>
      </c>
      <c r="G743" s="12">
        <v>27.15</v>
      </c>
      <c r="H743" s="12">
        <v>5.3</v>
      </c>
      <c r="I743" s="12">
        <v>36.699999999999996</v>
      </c>
      <c r="J743" s="12"/>
      <c r="K743" s="12"/>
      <c r="L743" s="12"/>
      <c r="M743" s="12"/>
      <c r="N743" s="12"/>
      <c r="O743" s="12"/>
      <c r="P743" s="12"/>
    </row>
    <row r="744" spans="1:16">
      <c r="A744" s="357">
        <v>42095</v>
      </c>
      <c r="B744">
        <f t="shared" si="122"/>
        <v>3</v>
      </c>
      <c r="C744">
        <v>2015</v>
      </c>
      <c r="D744" t="s">
        <v>1611</v>
      </c>
      <c r="E744">
        <v>65</v>
      </c>
      <c r="F744" s="12">
        <v>5.82</v>
      </c>
      <c r="G744" s="12">
        <v>33.450000000000003</v>
      </c>
      <c r="H744" s="12">
        <v>7</v>
      </c>
      <c r="I744" s="12">
        <v>46.27</v>
      </c>
      <c r="J744" s="12"/>
      <c r="K744" s="12"/>
      <c r="L744" s="12"/>
      <c r="M744" s="12"/>
      <c r="N744" s="12"/>
      <c r="O744" s="12"/>
      <c r="P744" s="12"/>
    </row>
    <row r="745" spans="1:16">
      <c r="A745" s="357">
        <v>42125</v>
      </c>
      <c r="B745">
        <f t="shared" si="122"/>
        <v>4</v>
      </c>
      <c r="C745">
        <v>2015</v>
      </c>
      <c r="D745" t="s">
        <v>1611</v>
      </c>
      <c r="E745">
        <v>65</v>
      </c>
      <c r="F745" s="12">
        <v>6.15</v>
      </c>
      <c r="G745" s="12">
        <v>36.9</v>
      </c>
      <c r="H745" s="12">
        <v>6.85</v>
      </c>
      <c r="I745" s="12">
        <v>49.9</v>
      </c>
      <c r="J745" s="12"/>
      <c r="K745" s="12"/>
      <c r="L745" s="12"/>
      <c r="M745" s="12"/>
      <c r="N745" s="12"/>
      <c r="O745" s="12"/>
      <c r="P745" s="12"/>
    </row>
    <row r="746" spans="1:16">
      <c r="A746" s="357">
        <v>42156</v>
      </c>
      <c r="B746">
        <f t="shared" si="122"/>
        <v>5</v>
      </c>
      <c r="C746">
        <v>2015</v>
      </c>
      <c r="D746" t="s">
        <v>1611</v>
      </c>
      <c r="E746">
        <v>65</v>
      </c>
      <c r="F746" s="12">
        <v>5.65</v>
      </c>
      <c r="G746" s="12">
        <v>40.75</v>
      </c>
      <c r="H746" s="12">
        <v>8.15</v>
      </c>
      <c r="I746" s="12">
        <v>54.55</v>
      </c>
      <c r="J746" s="12"/>
      <c r="K746" s="12"/>
      <c r="L746" s="12"/>
      <c r="M746" s="12"/>
      <c r="N746" s="12"/>
      <c r="O746" s="12"/>
      <c r="P746" s="12"/>
    </row>
    <row r="747" spans="1:16">
      <c r="A747" s="357">
        <v>42186</v>
      </c>
      <c r="B747">
        <f t="shared" si="122"/>
        <v>6</v>
      </c>
      <c r="C747">
        <v>2015</v>
      </c>
      <c r="D747" t="s">
        <v>1611</v>
      </c>
      <c r="E747">
        <v>65</v>
      </c>
      <c r="F747" s="12">
        <v>4.7699999999999996</v>
      </c>
      <c r="G747" s="12">
        <v>29.14</v>
      </c>
      <c r="H747" s="12">
        <v>5.45</v>
      </c>
      <c r="I747" s="12">
        <v>39.36</v>
      </c>
      <c r="J747" s="12"/>
      <c r="K747" s="12"/>
      <c r="L747" s="12"/>
      <c r="M747" s="12"/>
      <c r="N747" s="12"/>
      <c r="O747" s="12"/>
      <c r="P747" s="12"/>
    </row>
    <row r="748" spans="1:16">
      <c r="A748" s="357">
        <v>42217</v>
      </c>
      <c r="B748">
        <f t="shared" si="122"/>
        <v>7</v>
      </c>
      <c r="C748">
        <v>2015</v>
      </c>
      <c r="D748" t="s">
        <v>1611</v>
      </c>
      <c r="E748">
        <v>65</v>
      </c>
      <c r="F748" s="12">
        <v>5.35</v>
      </c>
      <c r="G748" s="12">
        <v>32.43</v>
      </c>
      <c r="H748" s="12">
        <v>6.17</v>
      </c>
      <c r="I748" s="12">
        <v>43.95</v>
      </c>
      <c r="J748" s="12"/>
      <c r="K748" s="12"/>
      <c r="L748" s="12"/>
      <c r="M748" s="12"/>
      <c r="N748" s="12"/>
      <c r="O748" s="12"/>
      <c r="P748" s="12"/>
    </row>
    <row r="749" spans="1:16">
      <c r="A749" s="357">
        <v>42248</v>
      </c>
      <c r="B749">
        <f t="shared" si="122"/>
        <v>8</v>
      </c>
      <c r="C749">
        <v>2015</v>
      </c>
      <c r="D749" t="s">
        <v>1611</v>
      </c>
      <c r="E749">
        <v>65</v>
      </c>
      <c r="F749" s="12">
        <v>5.71</v>
      </c>
      <c r="G749" s="12">
        <v>38.14</v>
      </c>
      <c r="H749" s="12">
        <v>6.14</v>
      </c>
      <c r="I749" s="12">
        <v>49.99</v>
      </c>
      <c r="J749" s="12"/>
      <c r="K749" s="12"/>
      <c r="L749" s="12"/>
      <c r="M749" s="12"/>
      <c r="N749" s="12"/>
      <c r="O749" s="12"/>
      <c r="P749" s="12"/>
    </row>
    <row r="750" spans="1:16">
      <c r="A750" s="357">
        <v>42278</v>
      </c>
      <c r="B750">
        <f t="shared" si="122"/>
        <v>9</v>
      </c>
      <c r="C750">
        <v>2015</v>
      </c>
      <c r="D750" t="s">
        <v>1611</v>
      </c>
      <c r="E750">
        <v>65</v>
      </c>
      <c r="F750" s="12">
        <v>5.68</v>
      </c>
      <c r="G750" s="12">
        <v>37.14</v>
      </c>
      <c r="H750" s="12">
        <v>6.95</v>
      </c>
      <c r="I750" s="12">
        <v>49.77</v>
      </c>
      <c r="J750" s="12"/>
      <c r="K750" s="12"/>
      <c r="L750" s="12"/>
      <c r="M750" s="12"/>
      <c r="N750" s="12"/>
      <c r="O750" s="12"/>
      <c r="P750" s="12"/>
    </row>
    <row r="751" spans="1:16">
      <c r="A751" s="357">
        <v>42309</v>
      </c>
      <c r="B751">
        <f t="shared" si="122"/>
        <v>10</v>
      </c>
      <c r="C751">
        <v>2015</v>
      </c>
      <c r="D751" t="s">
        <v>1611</v>
      </c>
      <c r="E751">
        <v>65</v>
      </c>
      <c r="F751" s="12">
        <v>6.24</v>
      </c>
      <c r="G751" s="12">
        <v>35.71</v>
      </c>
      <c r="H751" s="12">
        <v>7.71</v>
      </c>
      <c r="I751" s="12">
        <v>49.660000000000004</v>
      </c>
      <c r="J751" s="12"/>
      <c r="K751" s="12"/>
      <c r="L751" s="12"/>
      <c r="M751" s="12"/>
      <c r="N751" s="12"/>
      <c r="O751" s="12"/>
      <c r="P751" s="12"/>
    </row>
    <row r="752" spans="1:16">
      <c r="A752" s="357">
        <v>42339</v>
      </c>
      <c r="B752">
        <f t="shared" si="122"/>
        <v>11</v>
      </c>
      <c r="C752">
        <v>2015</v>
      </c>
      <c r="D752" t="s">
        <v>1611</v>
      </c>
      <c r="E752">
        <v>65</v>
      </c>
      <c r="F752" s="12">
        <v>6.48</v>
      </c>
      <c r="G752" s="12">
        <v>40.049999999999997</v>
      </c>
      <c r="H752" s="12">
        <v>6.24</v>
      </c>
      <c r="I752" s="12">
        <v>52.769999999999996</v>
      </c>
      <c r="J752" s="12"/>
      <c r="K752" s="12"/>
      <c r="L752" s="12"/>
      <c r="M752" s="12"/>
      <c r="N752" s="12"/>
      <c r="O752" s="12"/>
      <c r="P752" s="12"/>
    </row>
    <row r="753" spans="1:16">
      <c r="A753" s="357">
        <v>42370</v>
      </c>
      <c r="B753">
        <f t="shared" si="122"/>
        <v>12</v>
      </c>
      <c r="C753">
        <v>2015</v>
      </c>
      <c r="D753" t="s">
        <v>1611</v>
      </c>
      <c r="E753">
        <v>65</v>
      </c>
      <c r="F753" s="12">
        <v>4.8899999999999997</v>
      </c>
      <c r="G753" s="12">
        <v>37.950000000000003</v>
      </c>
      <c r="H753" s="12">
        <v>6.89</v>
      </c>
      <c r="I753" s="12">
        <v>49.730000000000004</v>
      </c>
      <c r="J753" s="12"/>
      <c r="K753" s="12"/>
      <c r="L753" s="12"/>
      <c r="M753" s="12"/>
      <c r="N753" s="12"/>
      <c r="O753" s="12"/>
      <c r="P753" s="12"/>
    </row>
    <row r="754" spans="1:16">
      <c r="A754" s="357">
        <v>42401</v>
      </c>
      <c r="B754">
        <v>1</v>
      </c>
      <c r="C754">
        <f t="shared" ref="C754:C817" si="123">1+C742</f>
        <v>2016</v>
      </c>
      <c r="D754" t="s">
        <v>1611</v>
      </c>
      <c r="E754">
        <v>65</v>
      </c>
      <c r="F754" s="12">
        <v>6.79</v>
      </c>
      <c r="G754" s="12">
        <v>44.11</v>
      </c>
      <c r="H754" s="12">
        <v>9.32</v>
      </c>
      <c r="I754" s="12">
        <v>60.22</v>
      </c>
      <c r="J754" s="12"/>
      <c r="K754" s="12"/>
      <c r="L754" s="12"/>
      <c r="M754" s="12"/>
      <c r="N754" s="12"/>
      <c r="O754" s="12"/>
      <c r="P754" s="12"/>
    </row>
    <row r="755" spans="1:16">
      <c r="A755" s="357">
        <v>42430</v>
      </c>
      <c r="B755">
        <f t="shared" ref="B755:B765" si="124">1+B754</f>
        <v>2</v>
      </c>
      <c r="C755">
        <f t="shared" si="123"/>
        <v>2016</v>
      </c>
      <c r="D755" t="s">
        <v>1611</v>
      </c>
      <c r="E755">
        <v>65</v>
      </c>
      <c r="F755" s="12">
        <v>5.67</v>
      </c>
      <c r="G755" s="12">
        <v>37.520000000000003</v>
      </c>
      <c r="H755" s="12">
        <v>7.86</v>
      </c>
      <c r="I755" s="12">
        <v>51.050000000000004</v>
      </c>
      <c r="J755" s="12"/>
      <c r="K755" s="12"/>
      <c r="L755" s="12"/>
      <c r="M755" s="12"/>
      <c r="N755" s="12"/>
      <c r="O755" s="12"/>
      <c r="P755" s="12"/>
    </row>
    <row r="756" spans="1:16">
      <c r="A756" s="357">
        <v>42461</v>
      </c>
      <c r="B756">
        <f t="shared" si="124"/>
        <v>3</v>
      </c>
      <c r="C756">
        <f t="shared" si="123"/>
        <v>2016</v>
      </c>
      <c r="D756" t="s">
        <v>1611</v>
      </c>
      <c r="E756">
        <v>65</v>
      </c>
      <c r="F756" s="12">
        <v>6.24</v>
      </c>
      <c r="G756" s="12">
        <v>50.29</v>
      </c>
      <c r="H756" s="12">
        <v>9.43</v>
      </c>
      <c r="I756" s="12">
        <v>65.959999999999994</v>
      </c>
      <c r="J756" s="12"/>
      <c r="K756" s="12"/>
      <c r="L756" s="12"/>
      <c r="M756" s="12"/>
      <c r="N756" s="12"/>
      <c r="O756" s="12"/>
      <c r="P756" s="12"/>
    </row>
    <row r="757" spans="1:16">
      <c r="A757" s="357">
        <v>42491</v>
      </c>
      <c r="B757">
        <f t="shared" si="124"/>
        <v>4</v>
      </c>
      <c r="C757">
        <f t="shared" si="123"/>
        <v>2016</v>
      </c>
      <c r="D757" t="s">
        <v>1611</v>
      </c>
      <c r="E757">
        <v>65</v>
      </c>
      <c r="F757" s="12">
        <v>7.33</v>
      </c>
      <c r="G757" s="12">
        <v>51.43</v>
      </c>
      <c r="H757" s="12">
        <v>8.2899999999999991</v>
      </c>
      <c r="I757" s="12">
        <v>67.05</v>
      </c>
      <c r="J757" s="12"/>
      <c r="K757" s="12"/>
      <c r="L757" s="12"/>
      <c r="M757" s="12"/>
      <c r="N757" s="12"/>
      <c r="O757" s="12"/>
      <c r="P757" s="12"/>
    </row>
    <row r="758" spans="1:16">
      <c r="A758" s="357">
        <v>42522</v>
      </c>
      <c r="B758">
        <f t="shared" si="124"/>
        <v>5</v>
      </c>
      <c r="C758">
        <f t="shared" si="123"/>
        <v>2016</v>
      </c>
      <c r="D758" t="s">
        <v>1611</v>
      </c>
      <c r="E758">
        <v>65</v>
      </c>
      <c r="F758" s="12">
        <v>7.18</v>
      </c>
      <c r="G758" s="12">
        <v>52.68</v>
      </c>
      <c r="H758" s="12">
        <v>9.73</v>
      </c>
      <c r="I758" s="12">
        <v>69.59</v>
      </c>
      <c r="J758" s="12"/>
      <c r="K758" s="12"/>
      <c r="L758" s="12"/>
      <c r="M758" s="12"/>
      <c r="N758" s="12"/>
      <c r="O758" s="12"/>
      <c r="P758" s="12"/>
    </row>
    <row r="759" spans="1:16">
      <c r="A759" s="357">
        <v>42552</v>
      </c>
      <c r="B759">
        <f t="shared" si="124"/>
        <v>6</v>
      </c>
      <c r="C759">
        <f t="shared" si="123"/>
        <v>2016</v>
      </c>
      <c r="D759" t="s">
        <v>1611</v>
      </c>
      <c r="E759">
        <v>65</v>
      </c>
      <c r="F759" s="12">
        <v>6.32</v>
      </c>
      <c r="G759" s="12">
        <v>34.090000000000003</v>
      </c>
      <c r="H759" s="12">
        <v>7.41</v>
      </c>
      <c r="I759" s="12">
        <v>47.82</v>
      </c>
      <c r="J759" s="12"/>
      <c r="K759" s="12"/>
      <c r="L759" s="12"/>
      <c r="M759" s="12"/>
      <c r="N759" s="12"/>
      <c r="O759" s="12"/>
      <c r="P759" s="12"/>
    </row>
    <row r="760" spans="1:16">
      <c r="A760" s="357">
        <v>42583</v>
      </c>
      <c r="B760">
        <f t="shared" si="124"/>
        <v>7</v>
      </c>
      <c r="C760">
        <f t="shared" si="123"/>
        <v>2016</v>
      </c>
      <c r="D760" t="s">
        <v>1611</v>
      </c>
      <c r="E760">
        <v>65</v>
      </c>
      <c r="F760" s="12">
        <v>8</v>
      </c>
      <c r="G760" s="12">
        <v>54.29</v>
      </c>
      <c r="H760" s="12">
        <v>9.43</v>
      </c>
      <c r="I760" s="12">
        <v>71.72</v>
      </c>
      <c r="J760" s="12"/>
      <c r="K760" s="12"/>
      <c r="L760" s="12"/>
      <c r="M760" s="12"/>
      <c r="N760" s="12"/>
      <c r="O760" s="12"/>
      <c r="P760" s="12"/>
    </row>
    <row r="761" spans="1:16">
      <c r="A761" s="357">
        <v>42614</v>
      </c>
      <c r="B761">
        <f t="shared" si="124"/>
        <v>8</v>
      </c>
      <c r="C761">
        <f t="shared" si="123"/>
        <v>2016</v>
      </c>
      <c r="D761" t="s">
        <v>1611</v>
      </c>
      <c r="E761">
        <v>65</v>
      </c>
      <c r="F761" s="12">
        <v>7.36</v>
      </c>
      <c r="G761" s="12">
        <v>51.73</v>
      </c>
      <c r="H761" s="12">
        <v>7.68</v>
      </c>
      <c r="I761" s="12">
        <v>66.77</v>
      </c>
      <c r="J761" s="12"/>
      <c r="K761" s="12"/>
      <c r="L761" s="12"/>
      <c r="M761" s="12"/>
      <c r="N761" s="12"/>
      <c r="O761" s="12"/>
      <c r="P761" s="12"/>
    </row>
    <row r="762" spans="1:16">
      <c r="A762" s="357">
        <v>42644</v>
      </c>
      <c r="B762">
        <f t="shared" si="124"/>
        <v>9</v>
      </c>
      <c r="C762">
        <f t="shared" si="123"/>
        <v>2016</v>
      </c>
      <c r="D762" t="s">
        <v>1611</v>
      </c>
      <c r="E762">
        <v>65</v>
      </c>
      <c r="F762" s="12">
        <v>6.82</v>
      </c>
      <c r="G762" s="12">
        <v>45.95</v>
      </c>
      <c r="H762" s="12">
        <v>8.14</v>
      </c>
      <c r="I762" s="12">
        <v>60.910000000000004</v>
      </c>
      <c r="J762" s="12"/>
      <c r="K762" s="12"/>
      <c r="L762" s="12"/>
      <c r="M762" s="12"/>
      <c r="N762" s="12"/>
      <c r="O762" s="12"/>
      <c r="P762" s="12"/>
    </row>
    <row r="763" spans="1:16">
      <c r="A763" s="357">
        <v>42675</v>
      </c>
      <c r="B763">
        <f t="shared" si="124"/>
        <v>10</v>
      </c>
      <c r="C763">
        <f t="shared" si="123"/>
        <v>2016</v>
      </c>
      <c r="D763" t="s">
        <v>1611</v>
      </c>
      <c r="E763">
        <v>65</v>
      </c>
      <c r="F763" s="12">
        <v>7.2</v>
      </c>
      <c r="G763" s="12">
        <v>57.6</v>
      </c>
      <c r="H763" s="12">
        <v>9.4499999999999993</v>
      </c>
      <c r="I763" s="12">
        <v>74.25</v>
      </c>
      <c r="J763" s="12"/>
      <c r="K763" s="12"/>
      <c r="L763" s="12"/>
      <c r="M763" s="12"/>
      <c r="N763" s="12"/>
      <c r="O763" s="12"/>
      <c r="P763" s="12"/>
    </row>
    <row r="764" spans="1:16">
      <c r="A764" s="357">
        <v>42705</v>
      </c>
      <c r="B764">
        <f t="shared" si="124"/>
        <v>11</v>
      </c>
      <c r="C764">
        <f t="shared" si="123"/>
        <v>2016</v>
      </c>
      <c r="D764" t="s">
        <v>1611</v>
      </c>
      <c r="E764">
        <v>65</v>
      </c>
      <c r="F764" s="12">
        <v>6.1</v>
      </c>
      <c r="G764" s="12">
        <v>50.81</v>
      </c>
      <c r="H764" s="12">
        <v>6.81</v>
      </c>
      <c r="I764" s="12">
        <v>63.720000000000006</v>
      </c>
      <c r="J764" s="12"/>
      <c r="K764" s="12"/>
      <c r="L764" s="12"/>
      <c r="M764" s="12"/>
      <c r="N764" s="12"/>
      <c r="O764" s="12"/>
      <c r="P764" s="12"/>
    </row>
    <row r="765" spans="1:16">
      <c r="A765" s="357">
        <v>42736</v>
      </c>
      <c r="B765">
        <f t="shared" si="124"/>
        <v>12</v>
      </c>
      <c r="C765">
        <f t="shared" si="123"/>
        <v>2016</v>
      </c>
      <c r="D765" t="s">
        <v>1611</v>
      </c>
      <c r="E765">
        <v>65</v>
      </c>
      <c r="F765" s="12">
        <v>5.65</v>
      </c>
      <c r="G765" s="12">
        <v>40.4</v>
      </c>
      <c r="H765" s="12">
        <v>5.5</v>
      </c>
      <c r="I765" s="12">
        <v>51.55</v>
      </c>
      <c r="J765" s="12"/>
      <c r="K765" s="12"/>
      <c r="L765" s="12"/>
      <c r="M765" s="12"/>
      <c r="N765" s="12"/>
      <c r="O765" s="12"/>
      <c r="P765" s="12"/>
    </row>
    <row r="766" spans="1:16">
      <c r="A766" s="357">
        <v>42767</v>
      </c>
      <c r="B766">
        <v>1</v>
      </c>
      <c r="C766">
        <f t="shared" si="123"/>
        <v>2017</v>
      </c>
      <c r="D766" t="s">
        <v>1611</v>
      </c>
      <c r="E766">
        <v>65</v>
      </c>
      <c r="F766" s="12">
        <v>6.57</v>
      </c>
      <c r="G766" s="12">
        <v>38.33</v>
      </c>
      <c r="H766" s="12">
        <v>4.8099999999999996</v>
      </c>
      <c r="I766" s="12">
        <v>49.71</v>
      </c>
      <c r="J766" s="12"/>
      <c r="K766" s="12"/>
      <c r="L766" s="12"/>
      <c r="M766" s="12"/>
      <c r="N766" s="12"/>
      <c r="O766" s="12"/>
      <c r="P766" s="12"/>
    </row>
    <row r="767" spans="1:16">
      <c r="A767" s="357">
        <v>42795</v>
      </c>
      <c r="B767">
        <f t="shared" ref="B767:B777" si="125">1+B766</f>
        <v>2</v>
      </c>
      <c r="C767">
        <f t="shared" si="123"/>
        <v>2017</v>
      </c>
      <c r="D767" t="s">
        <v>1611</v>
      </c>
      <c r="E767">
        <v>65</v>
      </c>
      <c r="F767" s="12">
        <v>5.55</v>
      </c>
      <c r="G767" s="12">
        <v>39.15</v>
      </c>
      <c r="H767" s="12">
        <v>4.9000000000000004</v>
      </c>
      <c r="I767" s="12">
        <v>49.599999999999994</v>
      </c>
      <c r="J767" s="12"/>
      <c r="K767" s="12"/>
      <c r="L767" s="12"/>
      <c r="M767" s="12"/>
      <c r="N767" s="12"/>
      <c r="O767" s="12"/>
      <c r="P767" s="12"/>
    </row>
    <row r="768" spans="1:16">
      <c r="A768" s="357">
        <v>42826</v>
      </c>
      <c r="B768">
        <f t="shared" si="125"/>
        <v>3</v>
      </c>
      <c r="C768">
        <f t="shared" si="123"/>
        <v>2017</v>
      </c>
      <c r="D768" t="s">
        <v>1611</v>
      </c>
      <c r="E768">
        <v>65</v>
      </c>
      <c r="F768" s="12">
        <v>5.09</v>
      </c>
      <c r="G768" s="12">
        <v>42.04</v>
      </c>
      <c r="H768" s="12">
        <v>5.96</v>
      </c>
      <c r="I768" s="12">
        <v>53.09</v>
      </c>
      <c r="J768" s="12"/>
      <c r="K768" s="12"/>
      <c r="L768" s="12"/>
      <c r="M768" s="12"/>
      <c r="N768" s="12"/>
      <c r="O768" s="12"/>
      <c r="P768" s="12"/>
    </row>
    <row r="769" spans="1:16">
      <c r="A769" s="357">
        <v>42856</v>
      </c>
      <c r="B769">
        <f t="shared" si="125"/>
        <v>4</v>
      </c>
      <c r="C769">
        <f t="shared" si="123"/>
        <v>2017</v>
      </c>
      <c r="D769" t="s">
        <v>1611</v>
      </c>
      <c r="E769">
        <v>65</v>
      </c>
      <c r="F769" s="12">
        <v>6.67</v>
      </c>
      <c r="G769" s="12">
        <v>57.44</v>
      </c>
      <c r="H769" s="12">
        <v>7.5</v>
      </c>
      <c r="I769" s="12">
        <v>71.61</v>
      </c>
      <c r="J769" s="12"/>
      <c r="K769" s="12"/>
      <c r="L769" s="12"/>
      <c r="M769" s="12"/>
      <c r="N769" s="12"/>
      <c r="O769" s="12"/>
      <c r="P769" s="12"/>
    </row>
    <row r="770" spans="1:16">
      <c r="A770" s="357">
        <v>42887</v>
      </c>
      <c r="B770">
        <f t="shared" si="125"/>
        <v>5</v>
      </c>
      <c r="C770">
        <f t="shared" si="123"/>
        <v>2017</v>
      </c>
      <c r="D770" t="s">
        <v>1611</v>
      </c>
      <c r="E770">
        <v>65</v>
      </c>
      <c r="F770" s="12">
        <v>7.86</v>
      </c>
      <c r="G770" s="12">
        <v>57.55</v>
      </c>
      <c r="H770" s="12">
        <v>7.41</v>
      </c>
      <c r="I770" s="12">
        <v>72.819999999999993</v>
      </c>
      <c r="J770" s="12"/>
      <c r="K770" s="12"/>
      <c r="L770" s="12"/>
      <c r="M770" s="12"/>
      <c r="N770" s="12"/>
      <c r="O770" s="12"/>
      <c r="P770" s="12"/>
    </row>
    <row r="771" spans="1:16">
      <c r="A771" s="357">
        <v>42917</v>
      </c>
      <c r="B771">
        <f t="shared" si="125"/>
        <v>6</v>
      </c>
      <c r="C771">
        <f t="shared" si="123"/>
        <v>2017</v>
      </c>
      <c r="D771" t="s">
        <v>1611</v>
      </c>
      <c r="E771">
        <v>65</v>
      </c>
      <c r="F771" s="12">
        <v>4.41</v>
      </c>
      <c r="G771" s="12">
        <v>34.450000000000003</v>
      </c>
      <c r="H771" s="12">
        <v>4.7300000000000004</v>
      </c>
      <c r="I771" s="12">
        <v>43.59</v>
      </c>
      <c r="J771" s="12"/>
      <c r="K771" s="12"/>
      <c r="L771" s="12"/>
      <c r="M771" s="12"/>
      <c r="N771" s="12"/>
      <c r="O771" s="12"/>
      <c r="P771" s="12"/>
    </row>
    <row r="772" spans="1:16">
      <c r="A772" s="357">
        <v>42948</v>
      </c>
      <c r="B772">
        <f t="shared" si="125"/>
        <v>7</v>
      </c>
      <c r="C772">
        <f t="shared" si="123"/>
        <v>2017</v>
      </c>
      <c r="D772" t="s">
        <v>1611</v>
      </c>
      <c r="E772">
        <v>65</v>
      </c>
      <c r="F772" s="12">
        <v>6.62</v>
      </c>
      <c r="G772" s="12">
        <v>46.38</v>
      </c>
      <c r="H772" s="12">
        <v>6.48</v>
      </c>
      <c r="I772" s="12">
        <v>59.48</v>
      </c>
      <c r="J772" s="12"/>
      <c r="K772" s="12"/>
      <c r="L772" s="12"/>
      <c r="M772" s="12"/>
      <c r="N772" s="12"/>
      <c r="O772" s="12"/>
      <c r="P772" s="12"/>
    </row>
    <row r="773" spans="1:16">
      <c r="A773" s="357">
        <v>42979</v>
      </c>
      <c r="B773">
        <f t="shared" si="125"/>
        <v>8</v>
      </c>
      <c r="C773">
        <f t="shared" si="123"/>
        <v>2017</v>
      </c>
      <c r="D773" t="s">
        <v>1611</v>
      </c>
      <c r="E773">
        <v>65</v>
      </c>
      <c r="F773" s="12">
        <v>6.64</v>
      </c>
      <c r="G773" s="12">
        <v>42.64</v>
      </c>
      <c r="H773" s="12">
        <v>6.82</v>
      </c>
      <c r="I773" s="12">
        <v>56.1</v>
      </c>
      <c r="J773" s="12"/>
      <c r="K773" s="12"/>
      <c r="L773" s="12"/>
      <c r="M773" s="12"/>
      <c r="N773" s="12"/>
      <c r="O773" s="12"/>
      <c r="P773" s="12"/>
    </row>
    <row r="774" spans="1:16">
      <c r="A774" s="357">
        <v>43009</v>
      </c>
      <c r="B774">
        <f t="shared" si="125"/>
        <v>9</v>
      </c>
      <c r="C774">
        <f t="shared" si="123"/>
        <v>2017</v>
      </c>
      <c r="D774" t="s">
        <v>1611</v>
      </c>
      <c r="E774">
        <v>65</v>
      </c>
      <c r="F774" s="12">
        <v>6.1</v>
      </c>
      <c r="G774" s="12">
        <v>50.62</v>
      </c>
      <c r="H774" s="12">
        <v>5.81</v>
      </c>
      <c r="I774" s="12">
        <v>62.53</v>
      </c>
      <c r="J774" s="12"/>
      <c r="K774" s="12"/>
      <c r="L774" s="12"/>
      <c r="M774" s="12"/>
      <c r="N774" s="12"/>
      <c r="O774" s="12"/>
      <c r="P774" s="12"/>
    </row>
    <row r="775" spans="1:16">
      <c r="A775" s="357">
        <v>43040</v>
      </c>
      <c r="B775">
        <f t="shared" si="125"/>
        <v>10</v>
      </c>
      <c r="C775">
        <f t="shared" si="123"/>
        <v>2017</v>
      </c>
      <c r="D775" t="s">
        <v>1611</v>
      </c>
      <c r="E775">
        <v>65</v>
      </c>
      <c r="F775" s="12">
        <v>6.67</v>
      </c>
      <c r="G775" s="12">
        <v>58.67</v>
      </c>
      <c r="H775" s="12">
        <v>7.38</v>
      </c>
      <c r="I775" s="12">
        <v>72.72</v>
      </c>
      <c r="J775" s="12"/>
      <c r="K775" s="12"/>
      <c r="L775" s="12"/>
      <c r="M775" s="12"/>
      <c r="N775" s="12"/>
      <c r="O775" s="12"/>
      <c r="P775" s="12"/>
    </row>
    <row r="776" spans="1:16">
      <c r="A776" s="357">
        <v>43070</v>
      </c>
      <c r="B776">
        <f t="shared" si="125"/>
        <v>11</v>
      </c>
      <c r="C776">
        <f t="shared" si="123"/>
        <v>2017</v>
      </c>
      <c r="D776" t="s">
        <v>1611</v>
      </c>
      <c r="E776">
        <v>65</v>
      </c>
      <c r="F776" s="12">
        <v>6.86</v>
      </c>
      <c r="G776" s="12">
        <v>53.1</v>
      </c>
      <c r="H776" s="12">
        <v>5.86</v>
      </c>
      <c r="I776" s="12">
        <v>65.820000000000007</v>
      </c>
      <c r="J776" s="12"/>
      <c r="K776" s="12"/>
      <c r="L776" s="12"/>
      <c r="M776" s="12"/>
      <c r="N776" s="12"/>
      <c r="O776" s="12"/>
      <c r="P776" s="12"/>
    </row>
    <row r="777" spans="1:16">
      <c r="A777" s="357">
        <v>43101</v>
      </c>
      <c r="B777">
        <f t="shared" si="125"/>
        <v>12</v>
      </c>
      <c r="C777">
        <f t="shared" si="123"/>
        <v>2017</v>
      </c>
      <c r="D777" t="s">
        <v>1611</v>
      </c>
      <c r="E777">
        <v>65</v>
      </c>
      <c r="F777" s="12">
        <v>5.55</v>
      </c>
      <c r="G777" s="12">
        <v>45.9</v>
      </c>
      <c r="H777" s="12">
        <v>6.8</v>
      </c>
      <c r="I777" s="12">
        <v>58.249999999999993</v>
      </c>
      <c r="J777" s="12"/>
      <c r="K777" s="12"/>
      <c r="L777" s="12"/>
      <c r="M777" s="12"/>
      <c r="N777" s="12"/>
      <c r="O777" s="12"/>
      <c r="P777" s="12"/>
    </row>
    <row r="778" spans="1:16">
      <c r="A778" s="357">
        <v>43132</v>
      </c>
      <c r="B778">
        <v>1</v>
      </c>
      <c r="C778">
        <f t="shared" si="123"/>
        <v>2018</v>
      </c>
      <c r="D778" t="s">
        <v>1611</v>
      </c>
      <c r="E778">
        <v>65</v>
      </c>
      <c r="F778" s="12">
        <v>6.86</v>
      </c>
      <c r="G778" s="12">
        <v>47.14</v>
      </c>
      <c r="H778" s="12">
        <v>5.45</v>
      </c>
      <c r="I778" s="12">
        <v>59.45</v>
      </c>
      <c r="J778" s="12"/>
      <c r="K778" s="12"/>
      <c r="L778" s="12"/>
      <c r="M778" s="12"/>
      <c r="N778" s="12"/>
      <c r="O778" s="12"/>
      <c r="P778" s="12"/>
    </row>
    <row r="779" spans="1:16">
      <c r="A779" s="357">
        <v>43160</v>
      </c>
      <c r="B779">
        <f t="shared" ref="B779:B789" si="126">1+B778</f>
        <v>2</v>
      </c>
      <c r="C779">
        <f t="shared" si="123"/>
        <v>2018</v>
      </c>
      <c r="D779" t="s">
        <v>1611</v>
      </c>
      <c r="E779">
        <v>65</v>
      </c>
      <c r="F779" s="12">
        <v>6.25</v>
      </c>
      <c r="G779" s="12">
        <v>45.1</v>
      </c>
      <c r="H779" s="12">
        <v>4.55</v>
      </c>
      <c r="I779" s="12">
        <v>55.9</v>
      </c>
      <c r="J779" s="12"/>
      <c r="K779" s="12"/>
      <c r="L779" s="12"/>
      <c r="M779" s="12"/>
      <c r="N779" s="12"/>
      <c r="O779" s="12"/>
      <c r="P779" s="12"/>
    </row>
    <row r="780" spans="1:16">
      <c r="A780" s="357">
        <v>43191</v>
      </c>
      <c r="B780">
        <f t="shared" si="126"/>
        <v>3</v>
      </c>
      <c r="C780">
        <f t="shared" si="123"/>
        <v>2018</v>
      </c>
      <c r="D780" t="s">
        <v>1611</v>
      </c>
      <c r="E780">
        <v>65</v>
      </c>
      <c r="F780" s="12">
        <v>7</v>
      </c>
      <c r="G780" s="12">
        <v>56</v>
      </c>
      <c r="H780" s="12">
        <v>5.6</v>
      </c>
      <c r="I780" s="12">
        <v>68.599999999999994</v>
      </c>
      <c r="J780" s="12"/>
      <c r="K780" s="12"/>
      <c r="L780" s="12"/>
      <c r="M780" s="12"/>
      <c r="N780" s="12"/>
      <c r="O780" s="12"/>
      <c r="P780" s="12"/>
    </row>
    <row r="781" spans="1:16">
      <c r="A781" s="357">
        <v>43221</v>
      </c>
      <c r="B781">
        <f t="shared" si="126"/>
        <v>4</v>
      </c>
      <c r="C781">
        <f t="shared" si="123"/>
        <v>2018</v>
      </c>
      <c r="D781" t="s">
        <v>1611</v>
      </c>
      <c r="E781">
        <v>65</v>
      </c>
      <c r="F781" s="12">
        <v>7.67</v>
      </c>
      <c r="G781" s="12">
        <v>55.86</v>
      </c>
      <c r="H781" s="12">
        <v>6.29</v>
      </c>
      <c r="I781" s="12">
        <v>69.819999999999993</v>
      </c>
      <c r="J781" s="12"/>
      <c r="K781" s="12"/>
      <c r="L781" s="12"/>
      <c r="M781" s="12"/>
      <c r="N781" s="12"/>
      <c r="O781" s="12"/>
      <c r="P781" s="12"/>
    </row>
    <row r="782" spans="1:16">
      <c r="A782" s="357">
        <v>43252</v>
      </c>
      <c r="B782">
        <f t="shared" si="126"/>
        <v>5</v>
      </c>
      <c r="C782">
        <f t="shared" si="123"/>
        <v>2018</v>
      </c>
      <c r="D782" t="s">
        <v>1611</v>
      </c>
      <c r="E782">
        <v>65</v>
      </c>
      <c r="F782" s="12">
        <v>7.86</v>
      </c>
      <c r="G782" s="12">
        <v>59.32</v>
      </c>
      <c r="H782" s="12">
        <v>5.91</v>
      </c>
      <c r="I782" s="12">
        <v>73.09</v>
      </c>
      <c r="J782" s="12"/>
      <c r="K782" s="12"/>
      <c r="L782" s="12"/>
      <c r="M782" s="12"/>
      <c r="N782" s="12"/>
      <c r="O782" s="12"/>
      <c r="P782" s="12"/>
    </row>
    <row r="783" spans="1:16">
      <c r="A783" s="357">
        <v>43282</v>
      </c>
      <c r="B783">
        <f t="shared" si="126"/>
        <v>6</v>
      </c>
      <c r="C783">
        <f t="shared" si="123"/>
        <v>2018</v>
      </c>
      <c r="D783" t="s">
        <v>1611</v>
      </c>
      <c r="E783">
        <v>65</v>
      </c>
      <c r="F783" s="12">
        <v>6.29</v>
      </c>
      <c r="G783" s="12">
        <v>44.67</v>
      </c>
      <c r="H783" s="12">
        <v>5</v>
      </c>
      <c r="I783" s="12">
        <v>55.96</v>
      </c>
      <c r="J783" s="12"/>
      <c r="K783" s="12"/>
      <c r="L783" s="12"/>
      <c r="M783" s="12"/>
      <c r="N783" s="12"/>
      <c r="O783" s="12"/>
      <c r="P783" s="12"/>
    </row>
    <row r="784" spans="1:16">
      <c r="A784" s="357">
        <v>43313</v>
      </c>
      <c r="B784">
        <f t="shared" si="126"/>
        <v>7</v>
      </c>
      <c r="C784">
        <f t="shared" si="123"/>
        <v>2018</v>
      </c>
      <c r="D784" t="s">
        <v>1611</v>
      </c>
      <c r="E784">
        <v>65</v>
      </c>
      <c r="F784" s="12">
        <v>6.68</v>
      </c>
      <c r="G784" s="12">
        <v>58.32</v>
      </c>
      <c r="H784" s="12">
        <v>6.82</v>
      </c>
      <c r="I784" s="12">
        <v>71.819999999999993</v>
      </c>
      <c r="J784" s="12"/>
      <c r="K784" s="12"/>
      <c r="L784" s="12"/>
      <c r="M784" s="12"/>
      <c r="N784" s="12"/>
      <c r="O784" s="12"/>
      <c r="P784" s="12"/>
    </row>
    <row r="785" spans="1:16">
      <c r="A785" s="357">
        <v>43344</v>
      </c>
      <c r="B785">
        <f t="shared" si="126"/>
        <v>8</v>
      </c>
      <c r="C785">
        <f t="shared" si="123"/>
        <v>2018</v>
      </c>
      <c r="D785" t="s">
        <v>1611</v>
      </c>
      <c r="E785">
        <v>65</v>
      </c>
      <c r="F785" s="12">
        <v>7.77</v>
      </c>
      <c r="G785" s="12">
        <v>58.41</v>
      </c>
      <c r="H785" s="12">
        <v>7.05</v>
      </c>
      <c r="I785" s="12">
        <v>73.22999999999999</v>
      </c>
      <c r="J785" s="12"/>
      <c r="K785" s="12"/>
      <c r="L785" s="12"/>
      <c r="M785" s="12"/>
      <c r="N785" s="12"/>
      <c r="O785" s="12"/>
      <c r="P785" s="12"/>
    </row>
    <row r="786" spans="1:16">
      <c r="A786" s="357">
        <v>43374</v>
      </c>
      <c r="B786">
        <f t="shared" si="126"/>
        <v>9</v>
      </c>
      <c r="C786">
        <f t="shared" si="123"/>
        <v>2018</v>
      </c>
      <c r="D786" t="s">
        <v>1611</v>
      </c>
      <c r="E786">
        <v>65</v>
      </c>
      <c r="F786" s="12">
        <v>8.3000000000000007</v>
      </c>
      <c r="G786" s="12">
        <v>70.75</v>
      </c>
      <c r="H786" s="12">
        <v>9.85</v>
      </c>
      <c r="I786" s="12">
        <v>88.899999999999991</v>
      </c>
      <c r="J786" s="12"/>
      <c r="K786" s="12"/>
      <c r="L786" s="12"/>
      <c r="M786" s="12"/>
      <c r="N786" s="12"/>
      <c r="O786" s="12"/>
      <c r="P786" s="12"/>
    </row>
    <row r="787" spans="1:16">
      <c r="A787" s="357">
        <v>43405</v>
      </c>
      <c r="B787">
        <f t="shared" si="126"/>
        <v>10</v>
      </c>
      <c r="C787">
        <f t="shared" si="123"/>
        <v>2018</v>
      </c>
      <c r="D787" t="s">
        <v>1611</v>
      </c>
      <c r="E787">
        <v>65</v>
      </c>
      <c r="F787" s="12">
        <v>7.05</v>
      </c>
      <c r="G787" s="12">
        <v>60.95</v>
      </c>
      <c r="H787" s="12">
        <v>7.55</v>
      </c>
      <c r="I787" s="12">
        <v>75.55</v>
      </c>
      <c r="J787" s="12"/>
      <c r="K787" s="12"/>
      <c r="L787" s="12"/>
      <c r="M787" s="12"/>
      <c r="N787" s="12"/>
      <c r="O787" s="12"/>
      <c r="P787" s="12"/>
    </row>
    <row r="788" spans="1:16">
      <c r="A788" s="357">
        <v>43435</v>
      </c>
      <c r="B788">
        <f t="shared" si="126"/>
        <v>11</v>
      </c>
      <c r="C788">
        <f t="shared" si="123"/>
        <v>2018</v>
      </c>
      <c r="D788" t="s">
        <v>1611</v>
      </c>
      <c r="E788">
        <v>65</v>
      </c>
      <c r="F788" s="12">
        <v>7.57</v>
      </c>
      <c r="G788" s="12">
        <v>64.81</v>
      </c>
      <c r="H788" s="12">
        <v>6.48</v>
      </c>
      <c r="I788" s="12">
        <v>78.860000000000014</v>
      </c>
      <c r="J788" s="12"/>
      <c r="K788" s="12"/>
      <c r="L788" s="12"/>
      <c r="M788" s="12"/>
      <c r="N788" s="12"/>
      <c r="O788" s="12"/>
      <c r="P788" s="12"/>
    </row>
    <row r="789" spans="1:16">
      <c r="A789" s="357">
        <v>43466</v>
      </c>
      <c r="B789">
        <f t="shared" si="126"/>
        <v>12</v>
      </c>
      <c r="C789">
        <f t="shared" si="123"/>
        <v>2018</v>
      </c>
      <c r="D789" t="s">
        <v>1611</v>
      </c>
      <c r="E789">
        <v>65</v>
      </c>
      <c r="F789" s="12">
        <v>9.94</v>
      </c>
      <c r="G789" s="12">
        <v>70.06</v>
      </c>
      <c r="H789" s="12">
        <v>7.41</v>
      </c>
      <c r="I789" s="12">
        <v>87.41</v>
      </c>
      <c r="J789" s="12"/>
      <c r="K789" s="12"/>
      <c r="L789" s="12"/>
      <c r="M789" s="12"/>
      <c r="N789" s="12"/>
      <c r="O789" s="12"/>
      <c r="P789" s="12"/>
    </row>
    <row r="790" spans="1:16">
      <c r="A790" s="357">
        <v>43497</v>
      </c>
      <c r="B790">
        <v>1</v>
      </c>
      <c r="C790">
        <f t="shared" si="123"/>
        <v>2019</v>
      </c>
      <c r="D790" t="s">
        <v>1611</v>
      </c>
      <c r="E790">
        <v>65</v>
      </c>
      <c r="F790" s="12">
        <v>7.5</v>
      </c>
      <c r="G790" s="12">
        <v>54.45</v>
      </c>
      <c r="H790" s="12">
        <v>5.73</v>
      </c>
      <c r="I790" s="12">
        <v>67.680000000000007</v>
      </c>
      <c r="J790" s="12"/>
      <c r="K790" s="12"/>
      <c r="L790" s="12"/>
      <c r="M790" s="12"/>
      <c r="N790" s="12"/>
      <c r="O790" s="12"/>
      <c r="P790" s="12"/>
    </row>
    <row r="791" spans="1:16">
      <c r="A791" s="357">
        <v>43525</v>
      </c>
      <c r="B791">
        <f t="shared" ref="B791:B801" si="127">1+B790</f>
        <v>2</v>
      </c>
      <c r="C791">
        <f t="shared" si="123"/>
        <v>2019</v>
      </c>
      <c r="D791" t="s">
        <v>1611</v>
      </c>
      <c r="E791">
        <v>65</v>
      </c>
      <c r="F791" s="12">
        <v>7.1</v>
      </c>
      <c r="G791" s="12">
        <v>53.35</v>
      </c>
      <c r="H791" s="12">
        <v>6.2</v>
      </c>
      <c r="I791" s="12">
        <v>66.650000000000006</v>
      </c>
      <c r="J791" s="12"/>
      <c r="K791" s="12"/>
      <c r="L791" s="12"/>
      <c r="M791" s="12"/>
      <c r="N791" s="12"/>
      <c r="O791" s="12"/>
      <c r="P791" s="12"/>
    </row>
    <row r="792" spans="1:16">
      <c r="A792" s="357">
        <v>43556</v>
      </c>
      <c r="B792">
        <f t="shared" si="127"/>
        <v>3</v>
      </c>
      <c r="C792">
        <f t="shared" si="123"/>
        <v>2019</v>
      </c>
      <c r="D792" t="s">
        <v>1611</v>
      </c>
      <c r="E792">
        <v>65</v>
      </c>
      <c r="F792" s="12">
        <v>9.0500000000000007</v>
      </c>
      <c r="G792" s="12">
        <v>77.81</v>
      </c>
      <c r="H792" s="12">
        <v>8.67</v>
      </c>
      <c r="I792" s="12">
        <v>95.53</v>
      </c>
      <c r="J792" s="12"/>
      <c r="K792" s="12"/>
      <c r="L792" s="12"/>
      <c r="M792" s="12"/>
      <c r="N792" s="12"/>
      <c r="O792" s="12"/>
      <c r="P792" s="12"/>
    </row>
    <row r="793" spans="1:16">
      <c r="A793" s="357">
        <v>43586</v>
      </c>
      <c r="B793">
        <f t="shared" si="127"/>
        <v>4</v>
      </c>
      <c r="C793">
        <f t="shared" si="123"/>
        <v>2019</v>
      </c>
      <c r="D793" t="s">
        <v>1611</v>
      </c>
      <c r="E793">
        <v>65</v>
      </c>
      <c r="F793" s="12">
        <v>9.15</v>
      </c>
      <c r="G793" s="12">
        <v>73.150000000000006</v>
      </c>
      <c r="H793" s="12">
        <v>6.95</v>
      </c>
      <c r="I793" s="12">
        <v>89.250000000000014</v>
      </c>
      <c r="J793" s="12"/>
      <c r="K793" s="12"/>
      <c r="L793" s="12"/>
      <c r="M793" s="12"/>
      <c r="N793" s="12"/>
      <c r="O793" s="12"/>
      <c r="P793" s="12"/>
    </row>
    <row r="794" spans="1:16">
      <c r="A794" s="357">
        <v>43617</v>
      </c>
      <c r="B794">
        <f t="shared" si="127"/>
        <v>5</v>
      </c>
      <c r="C794">
        <f t="shared" si="123"/>
        <v>2019</v>
      </c>
      <c r="D794" t="s">
        <v>1611</v>
      </c>
      <c r="E794">
        <v>65</v>
      </c>
      <c r="F794" s="12">
        <v>9.82</v>
      </c>
      <c r="G794" s="12">
        <v>76.73</v>
      </c>
      <c r="H794" s="12">
        <v>9</v>
      </c>
      <c r="I794" s="12">
        <v>95.550000000000011</v>
      </c>
      <c r="J794" s="12"/>
      <c r="K794" s="12"/>
      <c r="L794" s="12"/>
      <c r="M794" s="12"/>
      <c r="N794" s="12"/>
      <c r="O794" s="12"/>
      <c r="P794" s="12"/>
    </row>
    <row r="795" spans="1:16">
      <c r="A795" s="357">
        <v>43647</v>
      </c>
      <c r="B795">
        <f t="shared" si="127"/>
        <v>6</v>
      </c>
      <c r="C795">
        <f t="shared" si="123"/>
        <v>2019</v>
      </c>
      <c r="D795" t="s">
        <v>1611</v>
      </c>
      <c r="E795">
        <v>65</v>
      </c>
      <c r="F795" s="12">
        <v>8.75</v>
      </c>
      <c r="G795" s="12">
        <v>61.75</v>
      </c>
      <c r="H795" s="12">
        <v>6.55</v>
      </c>
      <c r="I795" s="12">
        <v>77.05</v>
      </c>
      <c r="J795" s="12"/>
      <c r="K795" s="12"/>
      <c r="L795" s="12"/>
      <c r="M795" s="12"/>
      <c r="N795" s="12"/>
      <c r="O795" s="12"/>
      <c r="P795" s="12"/>
    </row>
    <row r="796" spans="1:16">
      <c r="A796" s="357">
        <v>43678</v>
      </c>
      <c r="B796">
        <f t="shared" si="127"/>
        <v>7</v>
      </c>
      <c r="C796">
        <f t="shared" si="123"/>
        <v>2019</v>
      </c>
      <c r="D796" t="s">
        <v>1611</v>
      </c>
      <c r="E796">
        <v>65</v>
      </c>
      <c r="F796" s="12">
        <v>10.87</v>
      </c>
      <c r="G796" s="12">
        <v>73.650000000000006</v>
      </c>
      <c r="H796" s="12">
        <v>7.35</v>
      </c>
      <c r="I796" s="12">
        <v>91.87</v>
      </c>
      <c r="J796" s="12"/>
      <c r="K796" s="12"/>
      <c r="L796" s="12"/>
      <c r="M796" s="12"/>
      <c r="N796" s="12"/>
      <c r="O796" s="12"/>
      <c r="P796" s="12"/>
    </row>
    <row r="797" spans="1:16">
      <c r="A797" s="357">
        <v>43709</v>
      </c>
      <c r="B797">
        <f t="shared" si="127"/>
        <v>8</v>
      </c>
      <c r="C797">
        <f t="shared" si="123"/>
        <v>2019</v>
      </c>
      <c r="D797" t="s">
        <v>1611</v>
      </c>
      <c r="E797">
        <v>65</v>
      </c>
      <c r="F797" s="12">
        <v>10.86</v>
      </c>
      <c r="G797" s="12">
        <v>71.14</v>
      </c>
      <c r="H797" s="12">
        <v>8.4499999999999993</v>
      </c>
      <c r="I797" s="12">
        <v>90.45</v>
      </c>
      <c r="J797" s="12"/>
      <c r="K797" s="12"/>
      <c r="L797" s="12"/>
      <c r="M797" s="12"/>
      <c r="N797" s="12"/>
      <c r="O797" s="12"/>
      <c r="P797" s="12"/>
    </row>
    <row r="798" spans="1:16">
      <c r="A798" s="357">
        <v>43739</v>
      </c>
      <c r="B798">
        <f t="shared" si="127"/>
        <v>9</v>
      </c>
      <c r="C798">
        <f t="shared" si="123"/>
        <v>2019</v>
      </c>
      <c r="D798" t="s">
        <v>1611</v>
      </c>
      <c r="E798">
        <v>65</v>
      </c>
      <c r="F798" s="12">
        <v>11.05</v>
      </c>
      <c r="G798" s="12">
        <v>77.430000000000007</v>
      </c>
      <c r="H798" s="12">
        <v>8.33</v>
      </c>
      <c r="I798" s="12">
        <v>96.81</v>
      </c>
      <c r="J798" s="12"/>
      <c r="K798" s="12"/>
      <c r="L798" s="12"/>
      <c r="M798" s="12"/>
      <c r="N798" s="12"/>
      <c r="O798" s="12"/>
      <c r="P798" s="12"/>
    </row>
    <row r="799" spans="1:16">
      <c r="A799" s="357">
        <v>43770</v>
      </c>
      <c r="B799">
        <f t="shared" si="127"/>
        <v>10</v>
      </c>
      <c r="C799">
        <f t="shared" si="123"/>
        <v>2019</v>
      </c>
      <c r="D799" t="s">
        <v>1611</v>
      </c>
      <c r="E799">
        <v>65</v>
      </c>
      <c r="F799" s="12">
        <v>9.42</v>
      </c>
      <c r="G799" s="12">
        <v>74.88</v>
      </c>
      <c r="H799" s="12">
        <v>7.67</v>
      </c>
      <c r="I799" s="12">
        <v>91.97</v>
      </c>
      <c r="J799" s="12"/>
      <c r="K799" s="12"/>
      <c r="L799" s="12"/>
      <c r="M799" s="12"/>
      <c r="N799" s="12"/>
      <c r="O799" s="12"/>
      <c r="P799" s="12"/>
    </row>
    <row r="800" spans="1:16">
      <c r="A800" s="357">
        <v>43800</v>
      </c>
      <c r="B800">
        <f t="shared" si="127"/>
        <v>11</v>
      </c>
      <c r="C800">
        <f t="shared" si="123"/>
        <v>2019</v>
      </c>
      <c r="D800" t="s">
        <v>1611</v>
      </c>
      <c r="E800">
        <v>65</v>
      </c>
      <c r="F800" s="12">
        <v>9.9499999999999993</v>
      </c>
      <c r="G800" s="12">
        <v>84</v>
      </c>
      <c r="H800" s="12">
        <v>9.8000000000000007</v>
      </c>
      <c r="I800" s="12">
        <v>103.75</v>
      </c>
      <c r="J800" s="12"/>
      <c r="K800" s="12"/>
      <c r="L800" s="12"/>
      <c r="M800" s="12"/>
      <c r="N800" s="12"/>
      <c r="O800" s="12"/>
      <c r="P800" s="12"/>
    </row>
    <row r="801" spans="1:16">
      <c r="A801" s="357">
        <v>43831</v>
      </c>
      <c r="B801">
        <f t="shared" si="127"/>
        <v>12</v>
      </c>
      <c r="C801">
        <f t="shared" si="123"/>
        <v>2019</v>
      </c>
      <c r="D801" t="s">
        <v>1611</v>
      </c>
      <c r="E801">
        <v>65</v>
      </c>
      <c r="F801" s="12">
        <v>10.94</v>
      </c>
      <c r="G801" s="12">
        <v>86.83</v>
      </c>
      <c r="H801" s="12">
        <v>7.72</v>
      </c>
      <c r="I801" s="12">
        <v>105.49</v>
      </c>
      <c r="J801" s="12"/>
      <c r="K801" s="12"/>
      <c r="L801" s="12"/>
      <c r="M801" s="12"/>
      <c r="N801" s="12"/>
      <c r="O801" s="12"/>
      <c r="P801" s="12"/>
    </row>
    <row r="802" spans="1:16">
      <c r="A802" s="357">
        <v>43862</v>
      </c>
      <c r="B802">
        <v>1</v>
      </c>
      <c r="C802">
        <f t="shared" si="123"/>
        <v>2020</v>
      </c>
      <c r="D802" t="s">
        <v>1611</v>
      </c>
      <c r="E802">
        <v>65</v>
      </c>
      <c r="F802" s="12">
        <v>8.2899999999999991</v>
      </c>
      <c r="G802" s="12">
        <v>72.05</v>
      </c>
      <c r="H802" s="12">
        <v>8.33</v>
      </c>
      <c r="I802" s="12">
        <v>88.669999999999987</v>
      </c>
      <c r="J802" s="12"/>
      <c r="K802" s="12"/>
      <c r="L802" s="12"/>
      <c r="M802" s="12"/>
      <c r="N802" s="12"/>
      <c r="O802" s="12"/>
      <c r="P802" s="12"/>
    </row>
    <row r="803" spans="1:16">
      <c r="A803" s="357">
        <v>43891</v>
      </c>
      <c r="B803">
        <f t="shared" ref="B803:B813" si="128">1+B802</f>
        <v>2</v>
      </c>
      <c r="C803">
        <f t="shared" si="123"/>
        <v>2020</v>
      </c>
      <c r="D803" t="s">
        <v>1611</v>
      </c>
      <c r="E803">
        <v>65</v>
      </c>
      <c r="F803" s="12">
        <v>8.15</v>
      </c>
      <c r="G803" s="12">
        <v>78</v>
      </c>
      <c r="H803" s="12">
        <v>6.85</v>
      </c>
      <c r="I803" s="12">
        <v>93</v>
      </c>
      <c r="J803" s="12"/>
      <c r="K803" s="12"/>
      <c r="L803" s="12"/>
      <c r="M803" s="12"/>
      <c r="N803" s="12"/>
      <c r="O803" s="12"/>
      <c r="P803" s="12"/>
    </row>
    <row r="804" spans="1:16">
      <c r="A804" s="357">
        <v>43922</v>
      </c>
      <c r="B804">
        <f t="shared" si="128"/>
        <v>3</v>
      </c>
      <c r="C804">
        <f t="shared" si="123"/>
        <v>2020</v>
      </c>
      <c r="D804" t="s">
        <v>1611</v>
      </c>
      <c r="E804">
        <v>65</v>
      </c>
      <c r="F804" s="12">
        <v>10.32</v>
      </c>
      <c r="G804" s="12">
        <v>90.05</v>
      </c>
      <c r="H804" s="12">
        <v>8.77</v>
      </c>
      <c r="I804" s="12">
        <v>109.13999999999999</v>
      </c>
      <c r="J804" s="12"/>
      <c r="K804" s="12"/>
      <c r="L804" s="12"/>
      <c r="M804" s="12"/>
      <c r="N804" s="12"/>
      <c r="O804" s="12"/>
      <c r="P804" s="12"/>
    </row>
    <row r="805" spans="1:16">
      <c r="A805" s="357">
        <v>43952</v>
      </c>
      <c r="B805">
        <f t="shared" si="128"/>
        <v>4</v>
      </c>
      <c r="C805">
        <f t="shared" si="123"/>
        <v>2020</v>
      </c>
      <c r="D805" t="s">
        <v>1611</v>
      </c>
      <c r="E805">
        <v>65</v>
      </c>
      <c r="F805" s="12">
        <v>12.5</v>
      </c>
      <c r="G805" s="12">
        <v>110.95</v>
      </c>
      <c r="H805" s="12">
        <v>13.15</v>
      </c>
      <c r="I805" s="12">
        <v>136.60000000000002</v>
      </c>
      <c r="J805" s="12"/>
      <c r="K805" s="12"/>
      <c r="L805" s="12"/>
      <c r="M805" s="12"/>
      <c r="N805" s="12"/>
      <c r="O805" s="12"/>
      <c r="P805" s="12"/>
    </row>
    <row r="806" spans="1:16">
      <c r="A806" s="357">
        <v>43983</v>
      </c>
      <c r="B806">
        <f t="shared" si="128"/>
        <v>5</v>
      </c>
      <c r="C806">
        <f t="shared" si="123"/>
        <v>2020</v>
      </c>
      <c r="D806" t="s">
        <v>1611</v>
      </c>
      <c r="E806">
        <v>65</v>
      </c>
      <c r="F806" s="12">
        <v>15.15</v>
      </c>
      <c r="G806" s="12">
        <v>127.4</v>
      </c>
      <c r="H806" s="12">
        <v>15.25</v>
      </c>
      <c r="I806" s="12">
        <v>157.80000000000001</v>
      </c>
      <c r="J806" s="12"/>
      <c r="K806" s="12"/>
      <c r="L806" s="12"/>
      <c r="M806" s="12"/>
      <c r="N806" s="12"/>
      <c r="O806" s="12"/>
      <c r="P806" s="12"/>
    </row>
    <row r="807" spans="1:16">
      <c r="A807" s="357">
        <v>44013</v>
      </c>
      <c r="B807">
        <f t="shared" si="128"/>
        <v>6</v>
      </c>
      <c r="C807">
        <f t="shared" si="123"/>
        <v>2020</v>
      </c>
      <c r="D807" t="s">
        <v>1611</v>
      </c>
      <c r="E807">
        <v>65</v>
      </c>
      <c r="F807" s="12">
        <v>11.86</v>
      </c>
      <c r="G807" s="12">
        <v>101.68</v>
      </c>
      <c r="H807" s="12">
        <v>10.14</v>
      </c>
      <c r="I807" s="12">
        <v>123.68</v>
      </c>
      <c r="J807" s="12"/>
      <c r="K807" s="12"/>
      <c r="L807" s="12"/>
      <c r="M807" s="12"/>
      <c r="N807" s="12"/>
      <c r="O807" s="12"/>
      <c r="P807" s="12"/>
    </row>
    <row r="808" spans="1:16">
      <c r="A808" s="357">
        <v>44044</v>
      </c>
      <c r="B808">
        <f t="shared" si="128"/>
        <v>7</v>
      </c>
      <c r="C808">
        <f t="shared" si="123"/>
        <v>2020</v>
      </c>
      <c r="D808" t="s">
        <v>1611</v>
      </c>
      <c r="E808">
        <v>65</v>
      </c>
      <c r="F808" s="12">
        <v>13.7</v>
      </c>
      <c r="G808" s="12">
        <v>108.52</v>
      </c>
      <c r="H808" s="12">
        <v>11.78</v>
      </c>
      <c r="I808" s="12">
        <v>134</v>
      </c>
      <c r="J808" s="12"/>
      <c r="K808" s="12"/>
      <c r="L808" s="12"/>
      <c r="M808" s="12"/>
      <c r="N808" s="12"/>
      <c r="O808" s="12"/>
      <c r="P808" s="12"/>
    </row>
    <row r="809" spans="1:16">
      <c r="A809" s="357">
        <v>44075</v>
      </c>
      <c r="B809">
        <f t="shared" si="128"/>
        <v>8</v>
      </c>
      <c r="C809">
        <f t="shared" si="123"/>
        <v>2020</v>
      </c>
      <c r="D809" t="s">
        <v>1611</v>
      </c>
      <c r="E809">
        <v>65</v>
      </c>
      <c r="F809" s="12">
        <v>12.86</v>
      </c>
      <c r="G809" s="12">
        <v>108.43</v>
      </c>
      <c r="H809" s="12">
        <v>11.9</v>
      </c>
      <c r="I809" s="12">
        <v>133.19</v>
      </c>
      <c r="J809" s="12"/>
      <c r="K809" s="12"/>
      <c r="L809" s="12"/>
      <c r="M809" s="12"/>
      <c r="N809" s="12"/>
      <c r="O809" s="12"/>
      <c r="P809" s="12"/>
    </row>
    <row r="810" spans="1:16">
      <c r="A810" s="357">
        <v>44105</v>
      </c>
      <c r="B810">
        <f t="shared" si="128"/>
        <v>9</v>
      </c>
      <c r="C810">
        <f t="shared" si="123"/>
        <v>2020</v>
      </c>
      <c r="D810" t="s">
        <v>1611</v>
      </c>
      <c r="E810">
        <v>65</v>
      </c>
      <c r="F810" s="12">
        <v>15.27</v>
      </c>
      <c r="G810" s="12">
        <v>130.63999999999999</v>
      </c>
      <c r="H810" s="12">
        <v>10.82</v>
      </c>
      <c r="I810" s="12">
        <v>156.72999999999999</v>
      </c>
      <c r="J810" s="12"/>
      <c r="K810" s="12"/>
      <c r="L810" s="12"/>
      <c r="M810" s="12"/>
      <c r="N810" s="12"/>
      <c r="O810" s="12"/>
      <c r="P810" s="12"/>
    </row>
    <row r="811" spans="1:16">
      <c r="A811" s="357">
        <v>44136</v>
      </c>
      <c r="B811">
        <f t="shared" si="128"/>
        <v>10</v>
      </c>
      <c r="C811">
        <f t="shared" si="123"/>
        <v>2020</v>
      </c>
      <c r="D811" t="s">
        <v>1611</v>
      </c>
      <c r="E811">
        <v>65</v>
      </c>
      <c r="F811" s="12">
        <v>13.81</v>
      </c>
      <c r="G811" s="12">
        <v>108.57</v>
      </c>
      <c r="H811" s="12">
        <v>9.9</v>
      </c>
      <c r="I811" s="12">
        <v>132.28</v>
      </c>
      <c r="J811" s="12"/>
      <c r="K811" s="12"/>
      <c r="L811" s="12"/>
      <c r="M811" s="12"/>
      <c r="N811" s="12"/>
      <c r="O811" s="12"/>
      <c r="P811" s="12"/>
    </row>
    <row r="812" spans="1:16">
      <c r="A812" s="357">
        <v>44166</v>
      </c>
      <c r="B812">
        <f t="shared" si="128"/>
        <v>11</v>
      </c>
      <c r="C812">
        <f t="shared" si="123"/>
        <v>2020</v>
      </c>
      <c r="D812" t="s">
        <v>1611</v>
      </c>
      <c r="E812">
        <v>65</v>
      </c>
      <c r="F812" s="12">
        <v>17.5</v>
      </c>
      <c r="G812" s="12">
        <v>148.05000000000001</v>
      </c>
      <c r="H812" s="12">
        <v>13.65</v>
      </c>
      <c r="I812" s="12">
        <v>179.20000000000002</v>
      </c>
      <c r="J812" s="12"/>
      <c r="K812" s="12"/>
      <c r="L812" s="12"/>
      <c r="M812" s="12"/>
      <c r="N812" s="12"/>
      <c r="O812" s="12"/>
      <c r="P812" s="12"/>
    </row>
    <row r="813" spans="1:16">
      <c r="A813" s="357">
        <v>44197</v>
      </c>
      <c r="B813">
        <f t="shared" si="128"/>
        <v>12</v>
      </c>
      <c r="C813">
        <f t="shared" si="123"/>
        <v>2020</v>
      </c>
      <c r="D813" t="s">
        <v>1611</v>
      </c>
      <c r="E813">
        <v>65</v>
      </c>
      <c r="F813" s="12">
        <v>13.63</v>
      </c>
      <c r="G813" s="12">
        <v>123.53</v>
      </c>
      <c r="H813" s="12">
        <v>10.58</v>
      </c>
      <c r="I813" s="12">
        <v>147.74</v>
      </c>
      <c r="J813" s="12"/>
      <c r="K813" s="12"/>
      <c r="L813" s="12"/>
      <c r="M813" s="12"/>
      <c r="N813" s="12"/>
      <c r="O813" s="12"/>
      <c r="P813" s="12"/>
    </row>
    <row r="814" spans="1:16">
      <c r="A814" s="357">
        <v>44228</v>
      </c>
      <c r="B814">
        <v>1</v>
      </c>
      <c r="C814">
        <f t="shared" si="123"/>
        <v>2021</v>
      </c>
      <c r="D814" t="s">
        <v>1611</v>
      </c>
      <c r="E814">
        <v>65</v>
      </c>
      <c r="F814" s="12">
        <v>13.79</v>
      </c>
      <c r="G814" s="12">
        <v>118.63</v>
      </c>
      <c r="H814" s="12">
        <v>11.53</v>
      </c>
      <c r="I814" s="12">
        <v>143.94999999999999</v>
      </c>
      <c r="J814" s="12"/>
      <c r="K814" s="12"/>
      <c r="L814" s="12"/>
      <c r="M814" s="12"/>
      <c r="N814" s="12"/>
      <c r="O814" s="12"/>
      <c r="P814" s="12"/>
    </row>
    <row r="815" spans="1:16">
      <c r="A815" s="357">
        <v>44256</v>
      </c>
      <c r="B815">
        <f t="shared" ref="B815:B825" si="129">1+B814</f>
        <v>2</v>
      </c>
      <c r="C815">
        <f t="shared" si="123"/>
        <v>2021</v>
      </c>
      <c r="D815" t="s">
        <v>1611</v>
      </c>
      <c r="E815">
        <v>65</v>
      </c>
      <c r="F815" s="12">
        <v>10.6</v>
      </c>
      <c r="G815" s="12">
        <v>107.9</v>
      </c>
      <c r="H815" s="12">
        <v>9.35</v>
      </c>
      <c r="I815" s="12">
        <v>127.85</v>
      </c>
      <c r="J815" s="12"/>
      <c r="K815" s="12"/>
      <c r="L815" s="12"/>
      <c r="M815" s="12"/>
      <c r="N815" s="12"/>
      <c r="O815" s="12"/>
      <c r="P815" s="12"/>
    </row>
    <row r="816" spans="1:16">
      <c r="A816" s="357">
        <v>44287</v>
      </c>
      <c r="B816">
        <f t="shared" si="129"/>
        <v>3</v>
      </c>
      <c r="C816">
        <f t="shared" si="123"/>
        <v>2021</v>
      </c>
      <c r="D816" t="s">
        <v>1611</v>
      </c>
      <c r="E816">
        <v>65</v>
      </c>
      <c r="F816" s="12">
        <v>17.170000000000002</v>
      </c>
      <c r="G816" s="12">
        <v>159.91</v>
      </c>
      <c r="H816" s="12">
        <v>14.35</v>
      </c>
      <c r="I816" s="12">
        <v>191.43</v>
      </c>
      <c r="J816" s="12"/>
      <c r="K816" s="12"/>
      <c r="L816" s="12"/>
      <c r="M816" s="12"/>
      <c r="N816" s="12"/>
      <c r="O816" s="12"/>
      <c r="P816" s="12"/>
    </row>
    <row r="817" spans="1:16">
      <c r="A817" s="357">
        <v>44317</v>
      </c>
      <c r="B817">
        <f t="shared" si="129"/>
        <v>4</v>
      </c>
      <c r="C817">
        <f t="shared" si="123"/>
        <v>2021</v>
      </c>
      <c r="D817" t="s">
        <v>1611</v>
      </c>
      <c r="E817">
        <v>65</v>
      </c>
      <c r="F817" s="12">
        <v>20.100000000000001</v>
      </c>
      <c r="G817" s="12">
        <v>189.55</v>
      </c>
      <c r="H817" s="12">
        <v>15.7</v>
      </c>
      <c r="I817" s="12">
        <v>225.35</v>
      </c>
      <c r="J817" s="12"/>
      <c r="K817" s="12"/>
      <c r="L817" s="12"/>
      <c r="M817" s="12"/>
      <c r="N817" s="12"/>
      <c r="O817" s="12"/>
      <c r="P817" s="12"/>
    </row>
    <row r="818" spans="1:16">
      <c r="A818" s="357">
        <v>44348</v>
      </c>
      <c r="B818">
        <f t="shared" si="129"/>
        <v>5</v>
      </c>
      <c r="C818">
        <f t="shared" ref="C818:C831" si="130">1+C806</f>
        <v>2021</v>
      </c>
      <c r="D818" t="s">
        <v>1611</v>
      </c>
      <c r="E818">
        <v>65</v>
      </c>
      <c r="F818" s="12">
        <v>16.86</v>
      </c>
      <c r="G818" s="12">
        <v>170.05</v>
      </c>
      <c r="H818" s="12">
        <v>13.52</v>
      </c>
      <c r="I818" s="12">
        <v>200.43</v>
      </c>
      <c r="J818" s="12"/>
      <c r="K818" s="12"/>
      <c r="L818" s="12"/>
      <c r="M818" s="12"/>
      <c r="N818" s="12"/>
      <c r="O818" s="12"/>
      <c r="P818" s="12"/>
    </row>
    <row r="819" spans="1:16">
      <c r="A819" s="357">
        <v>44378</v>
      </c>
      <c r="B819">
        <f t="shared" si="129"/>
        <v>6</v>
      </c>
      <c r="C819">
        <f t="shared" si="130"/>
        <v>2021</v>
      </c>
      <c r="D819" t="s">
        <v>1611</v>
      </c>
      <c r="E819">
        <v>65</v>
      </c>
      <c r="F819" s="12">
        <v>13.14</v>
      </c>
      <c r="G819" s="12">
        <v>114.5</v>
      </c>
      <c r="H819" s="12">
        <v>10</v>
      </c>
      <c r="I819" s="12">
        <v>137.63999999999999</v>
      </c>
      <c r="J819" s="12"/>
      <c r="K819" s="12"/>
      <c r="L819" s="12"/>
      <c r="M819" s="12"/>
      <c r="N819" s="12"/>
      <c r="O819" s="12"/>
      <c r="P819" s="12"/>
    </row>
    <row r="820" spans="1:16">
      <c r="A820" s="357">
        <v>44409</v>
      </c>
      <c r="B820">
        <f t="shared" si="129"/>
        <v>7</v>
      </c>
      <c r="C820">
        <f t="shared" si="130"/>
        <v>2021</v>
      </c>
      <c r="D820" t="s">
        <v>1611</v>
      </c>
      <c r="E820">
        <v>65</v>
      </c>
      <c r="F820" s="12">
        <v>17.23</v>
      </c>
      <c r="G820" s="12">
        <v>157.82</v>
      </c>
      <c r="H820" s="12">
        <v>12.23</v>
      </c>
      <c r="I820" s="12">
        <v>187.27999999999997</v>
      </c>
      <c r="J820" s="12"/>
      <c r="K820" s="12"/>
      <c r="L820" s="12"/>
      <c r="M820" s="12"/>
      <c r="N820" s="12"/>
      <c r="O820" s="12"/>
      <c r="P820" s="12"/>
    </row>
    <row r="821" spans="1:16">
      <c r="A821" s="357">
        <v>44440</v>
      </c>
      <c r="B821">
        <f t="shared" si="129"/>
        <v>8</v>
      </c>
      <c r="C821">
        <f t="shared" si="130"/>
        <v>2021</v>
      </c>
      <c r="D821" t="s">
        <v>1611</v>
      </c>
      <c r="E821">
        <v>65</v>
      </c>
      <c r="F821" s="12">
        <v>18.64</v>
      </c>
      <c r="G821" s="12">
        <v>180.73</v>
      </c>
      <c r="H821" s="12">
        <v>15.5</v>
      </c>
      <c r="I821" s="12">
        <v>214.87</v>
      </c>
      <c r="J821" s="12"/>
      <c r="K821" s="12"/>
      <c r="L821" s="12"/>
      <c r="M821" s="12"/>
      <c r="N821" s="12"/>
      <c r="O821" s="12"/>
      <c r="P821" s="12"/>
    </row>
    <row r="822" spans="1:16">
      <c r="A822" s="357">
        <v>44470</v>
      </c>
      <c r="B822">
        <f t="shared" si="129"/>
        <v>9</v>
      </c>
      <c r="C822">
        <f t="shared" si="130"/>
        <v>2021</v>
      </c>
      <c r="D822" t="s">
        <v>1611</v>
      </c>
      <c r="E822">
        <v>65</v>
      </c>
      <c r="F822" s="12">
        <v>25.18</v>
      </c>
      <c r="G822" s="12">
        <v>177.5</v>
      </c>
      <c r="H822" s="12">
        <v>19.95</v>
      </c>
      <c r="I822" s="12">
        <v>222.63</v>
      </c>
      <c r="J822" s="12"/>
      <c r="K822" s="12"/>
      <c r="L822" s="12"/>
      <c r="M822" s="12"/>
      <c r="N822" s="12"/>
      <c r="O822" s="12"/>
      <c r="P822" s="12"/>
    </row>
    <row r="823" spans="1:16">
      <c r="A823" s="357">
        <v>44501</v>
      </c>
      <c r="B823">
        <f t="shared" si="129"/>
        <v>10</v>
      </c>
      <c r="C823">
        <f t="shared" si="130"/>
        <v>2021</v>
      </c>
      <c r="D823" t="s">
        <v>1611</v>
      </c>
      <c r="E823">
        <v>65</v>
      </c>
      <c r="F823" s="12">
        <v>9.9499999999999993</v>
      </c>
      <c r="G823" s="12">
        <v>78.349999999999994</v>
      </c>
      <c r="H823" s="12">
        <v>7</v>
      </c>
      <c r="I823" s="12">
        <v>95.3</v>
      </c>
      <c r="J823" s="12"/>
      <c r="K823" s="12"/>
      <c r="L823" s="12"/>
      <c r="M823" s="12"/>
      <c r="N823" s="12"/>
      <c r="O823" s="12"/>
      <c r="P823" s="12"/>
    </row>
    <row r="824" spans="1:16">
      <c r="A824" s="357">
        <v>44531</v>
      </c>
      <c r="B824">
        <f t="shared" si="129"/>
        <v>11</v>
      </c>
      <c r="C824">
        <f t="shared" si="130"/>
        <v>2021</v>
      </c>
      <c r="D824" t="s">
        <v>1611</v>
      </c>
      <c r="E824">
        <v>65</v>
      </c>
      <c r="F824" s="12">
        <v>11.24</v>
      </c>
      <c r="G824" s="12">
        <v>105.1</v>
      </c>
      <c r="H824" s="12">
        <v>9.52</v>
      </c>
      <c r="I824" s="12">
        <v>125.85999999999999</v>
      </c>
      <c r="J824" s="12"/>
      <c r="K824" s="12"/>
      <c r="L824" s="12"/>
      <c r="M824" s="12"/>
      <c r="N824" s="12"/>
      <c r="O824" s="12"/>
      <c r="P824" s="12"/>
    </row>
    <row r="825" spans="1:16">
      <c r="A825" s="357">
        <v>44562</v>
      </c>
      <c r="B825">
        <f t="shared" si="129"/>
        <v>12</v>
      </c>
      <c r="C825">
        <f t="shared" si="130"/>
        <v>2021</v>
      </c>
      <c r="D825" t="s">
        <v>1611</v>
      </c>
      <c r="E825">
        <v>65</v>
      </c>
      <c r="F825" s="12">
        <v>15.25</v>
      </c>
      <c r="G825" s="12">
        <v>141.6</v>
      </c>
      <c r="H825" s="12">
        <v>11.3</v>
      </c>
      <c r="I825" s="12">
        <v>168.15</v>
      </c>
      <c r="J825" s="12"/>
      <c r="K825" s="12"/>
      <c r="L825" s="12"/>
      <c r="M825" s="12"/>
      <c r="N825" s="12"/>
      <c r="O825" s="12"/>
      <c r="P825" s="12"/>
    </row>
    <row r="826" spans="1:16">
      <c r="A826" s="357">
        <v>44593</v>
      </c>
      <c r="B826">
        <v>1</v>
      </c>
      <c r="C826">
        <f t="shared" si="130"/>
        <v>2022</v>
      </c>
      <c r="D826" t="s">
        <v>1611</v>
      </c>
      <c r="E826">
        <v>65</v>
      </c>
      <c r="F826" s="12">
        <v>15.1</v>
      </c>
      <c r="G826" s="12">
        <v>155.25</v>
      </c>
      <c r="H826" s="12">
        <v>13.1</v>
      </c>
      <c r="I826" s="12">
        <v>183.45</v>
      </c>
      <c r="J826" s="12"/>
      <c r="K826" s="12"/>
      <c r="L826" s="12"/>
      <c r="M826" s="12"/>
      <c r="N826" s="12"/>
      <c r="O826" s="12"/>
      <c r="P826" s="12"/>
    </row>
    <row r="827" spans="1:16">
      <c r="A827" s="357">
        <v>44621</v>
      </c>
      <c r="B827">
        <f>1+B826</f>
        <v>2</v>
      </c>
      <c r="C827">
        <f t="shared" si="130"/>
        <v>2022</v>
      </c>
      <c r="D827" t="s">
        <v>1611</v>
      </c>
      <c r="E827">
        <v>65</v>
      </c>
      <c r="F827" s="12">
        <v>9.4499999999999993</v>
      </c>
      <c r="G827" s="12">
        <v>125.5</v>
      </c>
      <c r="H827" s="12">
        <v>7.9</v>
      </c>
      <c r="I827" s="12">
        <v>142.85</v>
      </c>
      <c r="J827" s="12"/>
      <c r="K827" s="12"/>
      <c r="L827" s="12"/>
      <c r="M827" s="12"/>
      <c r="N827" s="12"/>
      <c r="O827" s="12"/>
      <c r="P827" s="12"/>
    </row>
    <row r="828" spans="1:16">
      <c r="A828" s="357">
        <v>44652</v>
      </c>
      <c r="B828">
        <f>1+B827</f>
        <v>3</v>
      </c>
      <c r="C828">
        <f t="shared" si="130"/>
        <v>2022</v>
      </c>
      <c r="D828" t="s">
        <v>1611</v>
      </c>
      <c r="E828">
        <v>65</v>
      </c>
      <c r="F828" s="12">
        <v>14.91</v>
      </c>
      <c r="G828" s="12">
        <v>145.69999999999999</v>
      </c>
      <c r="H828" s="12">
        <v>12.48</v>
      </c>
      <c r="I828" s="12">
        <v>173.08999999999997</v>
      </c>
      <c r="J828" s="12"/>
      <c r="K828" s="12"/>
      <c r="L828" s="12"/>
      <c r="M828" s="12"/>
      <c r="N828" s="12"/>
      <c r="O828" s="12"/>
      <c r="P828" s="12"/>
    </row>
    <row r="829" spans="1:16">
      <c r="A829" s="357">
        <v>44682</v>
      </c>
      <c r="B829">
        <f>1+B828</f>
        <v>4</v>
      </c>
      <c r="C829">
        <f t="shared" si="130"/>
        <v>2022</v>
      </c>
      <c r="D829" t="s">
        <v>1611</v>
      </c>
      <c r="E829">
        <v>65</v>
      </c>
      <c r="F829" s="12">
        <v>16.84</v>
      </c>
      <c r="G829" s="12">
        <v>172.11</v>
      </c>
      <c r="H829" s="12">
        <v>15.53</v>
      </c>
      <c r="I829" s="12">
        <v>204.48000000000002</v>
      </c>
      <c r="J829" s="12"/>
      <c r="K829" s="12"/>
      <c r="L829" s="12"/>
      <c r="M829" s="12"/>
      <c r="N829" s="12"/>
      <c r="O829" s="12"/>
      <c r="P829" s="12"/>
    </row>
    <row r="830" spans="1:16">
      <c r="A830" s="357">
        <v>44713</v>
      </c>
      <c r="B830">
        <f>1+B829</f>
        <v>5</v>
      </c>
      <c r="C830">
        <f t="shared" si="130"/>
        <v>2022</v>
      </c>
      <c r="D830" t="s">
        <v>1611</v>
      </c>
      <c r="E830">
        <v>65</v>
      </c>
      <c r="F830" s="12">
        <v>15.95</v>
      </c>
      <c r="G830" s="12">
        <v>155.59</v>
      </c>
      <c r="H830" s="12">
        <v>12.14</v>
      </c>
      <c r="I830" s="12">
        <v>183.68</v>
      </c>
      <c r="J830" s="12"/>
      <c r="K830" s="12"/>
      <c r="L830" s="12"/>
      <c r="M830" s="12"/>
      <c r="N830" s="12"/>
      <c r="O830" s="12"/>
      <c r="P830" s="12"/>
    </row>
    <row r="831" spans="1:16">
      <c r="A831" s="357">
        <v>42005</v>
      </c>
      <c r="B831">
        <f>1+B830</f>
        <v>6</v>
      </c>
      <c r="C831">
        <f t="shared" si="130"/>
        <v>2022</v>
      </c>
      <c r="D831" t="s">
        <v>1611</v>
      </c>
      <c r="E831">
        <v>65</v>
      </c>
      <c r="F831" s="12">
        <v>10.64</v>
      </c>
      <c r="G831" s="12">
        <v>110.77</v>
      </c>
      <c r="H831" s="12">
        <v>7.18</v>
      </c>
      <c r="I831" s="12">
        <v>128.58999999999997</v>
      </c>
      <c r="J831" s="12"/>
      <c r="K831" s="12"/>
      <c r="L831" s="12"/>
      <c r="M831" s="12"/>
      <c r="N831" s="12"/>
      <c r="O831" s="12"/>
      <c r="P831" s="12"/>
    </row>
    <row r="832" spans="1:16">
      <c r="A832" s="357">
        <v>44743</v>
      </c>
      <c r="B832">
        <v>7</v>
      </c>
      <c r="C832">
        <v>2022</v>
      </c>
      <c r="D832" t="s">
        <v>1611</v>
      </c>
      <c r="E832">
        <v>65</v>
      </c>
      <c r="F832" s="12">
        <v>17.350000000000001</v>
      </c>
      <c r="G832" s="12">
        <v>173.4</v>
      </c>
      <c r="H832" s="12">
        <v>13.8</v>
      </c>
      <c r="I832" s="12">
        <v>204.55</v>
      </c>
      <c r="J832" s="12"/>
      <c r="K832" s="12"/>
      <c r="L832" s="12"/>
      <c r="M832" s="12"/>
      <c r="N832" s="12"/>
      <c r="O832" s="12"/>
      <c r="P832" s="12"/>
    </row>
    <row r="833" spans="1:16">
      <c r="A833" s="357">
        <v>44774</v>
      </c>
      <c r="B833">
        <v>8</v>
      </c>
      <c r="C833">
        <v>2022</v>
      </c>
      <c r="D833" t="s">
        <v>1611</v>
      </c>
      <c r="E833">
        <v>65</v>
      </c>
      <c r="F833">
        <v>14.59</v>
      </c>
      <c r="G833">
        <v>169.77</v>
      </c>
      <c r="H833">
        <v>13.32</v>
      </c>
      <c r="I833">
        <v>197.68</v>
      </c>
      <c r="J833" s="12"/>
      <c r="K833" s="12"/>
      <c r="L833" s="12"/>
      <c r="M833" s="12"/>
      <c r="N833" s="12"/>
      <c r="O833" s="12"/>
      <c r="P833" s="12"/>
    </row>
    <row r="834" spans="1:16">
      <c r="A834" s="357">
        <v>42036</v>
      </c>
      <c r="B834">
        <v>1</v>
      </c>
      <c r="C834">
        <v>2015</v>
      </c>
      <c r="D834" t="s">
        <v>1612</v>
      </c>
      <c r="E834">
        <v>68</v>
      </c>
      <c r="F834" s="12">
        <v>18.95</v>
      </c>
      <c r="G834" s="12">
        <v>95.7</v>
      </c>
      <c r="H834" s="12">
        <v>11.05</v>
      </c>
      <c r="I834" s="12">
        <v>125.7</v>
      </c>
      <c r="J834" s="12"/>
      <c r="K834" s="12"/>
      <c r="L834" s="12"/>
      <c r="M834" s="12"/>
      <c r="N834" s="12"/>
      <c r="O834" s="12"/>
      <c r="P834" s="12"/>
    </row>
    <row r="835" spans="1:16">
      <c r="A835" s="357">
        <v>42064</v>
      </c>
      <c r="B835">
        <f t="shared" ref="B835:B845" si="131">1+B834</f>
        <v>2</v>
      </c>
      <c r="C835">
        <v>2015</v>
      </c>
      <c r="D835" t="s">
        <v>1612</v>
      </c>
      <c r="E835">
        <v>68</v>
      </c>
      <c r="F835" s="12">
        <v>17.399999999999999</v>
      </c>
      <c r="G835" s="12">
        <v>93.2</v>
      </c>
      <c r="H835" s="12">
        <v>11.2</v>
      </c>
      <c r="I835" s="12">
        <v>121.80000000000001</v>
      </c>
      <c r="J835" s="12"/>
      <c r="K835" s="12"/>
      <c r="L835" s="12"/>
      <c r="M835" s="12"/>
      <c r="N835" s="12"/>
      <c r="O835" s="12"/>
      <c r="P835" s="12"/>
    </row>
    <row r="836" spans="1:16">
      <c r="A836" s="357">
        <v>42095</v>
      </c>
      <c r="B836">
        <f t="shared" si="131"/>
        <v>3</v>
      </c>
      <c r="C836">
        <v>2015</v>
      </c>
      <c r="D836" t="s">
        <v>1612</v>
      </c>
      <c r="E836">
        <v>68</v>
      </c>
      <c r="F836" s="12">
        <v>17.14</v>
      </c>
      <c r="G836" s="12">
        <v>89.5</v>
      </c>
      <c r="H836" s="12">
        <v>11.18</v>
      </c>
      <c r="I836" s="12">
        <v>117.82000000000001</v>
      </c>
      <c r="J836" s="12"/>
      <c r="K836" s="12"/>
      <c r="L836" s="12"/>
      <c r="M836" s="12"/>
      <c r="N836" s="12"/>
      <c r="O836" s="12"/>
      <c r="P836" s="12"/>
    </row>
    <row r="837" spans="1:16">
      <c r="A837" s="357">
        <v>42125</v>
      </c>
      <c r="B837">
        <f t="shared" si="131"/>
        <v>4</v>
      </c>
      <c r="C837">
        <v>2015</v>
      </c>
      <c r="D837" t="s">
        <v>1612</v>
      </c>
      <c r="E837">
        <v>68</v>
      </c>
      <c r="F837" s="12">
        <v>17.3</v>
      </c>
      <c r="G837" s="12">
        <v>97.2</v>
      </c>
      <c r="H837" s="12">
        <v>11.55</v>
      </c>
      <c r="I837" s="12">
        <v>126.05</v>
      </c>
      <c r="J837" s="12"/>
      <c r="K837" s="12"/>
      <c r="L837" s="12"/>
      <c r="M837" s="12"/>
      <c r="N837" s="12"/>
      <c r="O837" s="12"/>
      <c r="P837" s="12"/>
    </row>
    <row r="838" spans="1:16">
      <c r="A838" s="357">
        <v>42156</v>
      </c>
      <c r="B838">
        <f t="shared" si="131"/>
        <v>5</v>
      </c>
      <c r="C838">
        <v>2015</v>
      </c>
      <c r="D838" t="s">
        <v>1612</v>
      </c>
      <c r="E838">
        <v>68</v>
      </c>
      <c r="F838" s="12">
        <v>19.95</v>
      </c>
      <c r="G838" s="12">
        <v>107.95</v>
      </c>
      <c r="H838" s="12">
        <v>14.95</v>
      </c>
      <c r="I838" s="12">
        <v>142.85</v>
      </c>
      <c r="J838" s="12"/>
      <c r="K838" s="12"/>
      <c r="L838" s="12"/>
      <c r="M838" s="12"/>
      <c r="N838" s="12"/>
      <c r="O838" s="12"/>
      <c r="P838" s="12"/>
    </row>
    <row r="839" spans="1:16">
      <c r="A839" s="357">
        <v>42186</v>
      </c>
      <c r="B839">
        <f t="shared" si="131"/>
        <v>6</v>
      </c>
      <c r="C839">
        <v>2015</v>
      </c>
      <c r="D839" t="s">
        <v>1612</v>
      </c>
      <c r="E839">
        <v>68</v>
      </c>
      <c r="F839" s="12">
        <v>25.55</v>
      </c>
      <c r="G839" s="12">
        <v>146.09</v>
      </c>
      <c r="H839" s="12">
        <v>17.68</v>
      </c>
      <c r="I839" s="12">
        <v>189.32000000000002</v>
      </c>
      <c r="J839" s="12"/>
      <c r="K839" s="12"/>
      <c r="L839" s="12"/>
      <c r="M839" s="12"/>
      <c r="N839" s="12"/>
      <c r="O839" s="12"/>
      <c r="P839" s="12"/>
    </row>
    <row r="840" spans="1:16">
      <c r="A840" s="357">
        <v>42217</v>
      </c>
      <c r="B840">
        <f t="shared" si="131"/>
        <v>7</v>
      </c>
      <c r="C840">
        <v>2015</v>
      </c>
      <c r="D840" t="s">
        <v>1612</v>
      </c>
      <c r="E840">
        <v>68</v>
      </c>
      <c r="F840" s="12">
        <v>30.65</v>
      </c>
      <c r="G840" s="12">
        <v>155.96</v>
      </c>
      <c r="H840" s="12">
        <v>22.57</v>
      </c>
      <c r="I840" s="12">
        <v>209.18</v>
      </c>
      <c r="J840" s="12"/>
      <c r="K840" s="12"/>
      <c r="L840" s="12"/>
      <c r="M840" s="12"/>
      <c r="N840" s="12"/>
      <c r="O840" s="12"/>
      <c r="P840" s="12"/>
    </row>
    <row r="841" spans="1:16">
      <c r="A841" s="357">
        <v>42248</v>
      </c>
      <c r="B841">
        <f t="shared" si="131"/>
        <v>8</v>
      </c>
      <c r="C841">
        <v>2015</v>
      </c>
      <c r="D841" t="s">
        <v>1612</v>
      </c>
      <c r="E841">
        <v>68</v>
      </c>
      <c r="F841" s="12">
        <v>34.14</v>
      </c>
      <c r="G841" s="12">
        <v>160.29</v>
      </c>
      <c r="H841" s="12">
        <v>23.43</v>
      </c>
      <c r="I841" s="12">
        <v>217.86</v>
      </c>
      <c r="J841" s="12"/>
      <c r="K841" s="12"/>
      <c r="L841" s="12"/>
      <c r="M841" s="12"/>
      <c r="N841" s="12"/>
      <c r="O841" s="12"/>
      <c r="P841" s="12"/>
    </row>
    <row r="842" spans="1:16">
      <c r="A842" s="357">
        <v>42278</v>
      </c>
      <c r="B842">
        <f t="shared" si="131"/>
        <v>9</v>
      </c>
      <c r="C842">
        <v>2015</v>
      </c>
      <c r="D842" t="s">
        <v>1612</v>
      </c>
      <c r="E842">
        <v>68</v>
      </c>
      <c r="F842" s="12">
        <v>19.32</v>
      </c>
      <c r="G842" s="12">
        <v>88.95</v>
      </c>
      <c r="H842" s="12">
        <v>12.45</v>
      </c>
      <c r="I842" s="12">
        <v>120.72</v>
      </c>
      <c r="J842" s="12"/>
      <c r="K842" s="12"/>
      <c r="L842" s="12"/>
      <c r="M842" s="12"/>
      <c r="N842" s="12"/>
      <c r="O842" s="12"/>
      <c r="P842" s="12"/>
    </row>
    <row r="843" spans="1:16">
      <c r="A843" s="357">
        <v>42309</v>
      </c>
      <c r="B843">
        <f t="shared" si="131"/>
        <v>10</v>
      </c>
      <c r="C843">
        <v>2015</v>
      </c>
      <c r="D843" t="s">
        <v>1612</v>
      </c>
      <c r="E843">
        <v>68</v>
      </c>
      <c r="F843" s="12">
        <v>14.38</v>
      </c>
      <c r="G843" s="12">
        <v>88.14</v>
      </c>
      <c r="H843" s="12">
        <v>9.1</v>
      </c>
      <c r="I843" s="12">
        <v>111.61999999999999</v>
      </c>
      <c r="J843" s="12"/>
      <c r="K843" s="12"/>
      <c r="L843" s="12"/>
      <c r="M843" s="12"/>
      <c r="N843" s="12"/>
      <c r="O843" s="12"/>
      <c r="P843" s="12"/>
    </row>
    <row r="844" spans="1:16">
      <c r="A844" s="357">
        <v>42339</v>
      </c>
      <c r="B844">
        <f t="shared" si="131"/>
        <v>11</v>
      </c>
      <c r="C844">
        <v>2015</v>
      </c>
      <c r="D844" t="s">
        <v>1612</v>
      </c>
      <c r="E844">
        <v>68</v>
      </c>
      <c r="F844" s="12">
        <v>17.05</v>
      </c>
      <c r="G844" s="12">
        <v>89.86</v>
      </c>
      <c r="H844" s="12">
        <v>9.3800000000000008</v>
      </c>
      <c r="I844" s="12">
        <v>116.28999999999999</v>
      </c>
      <c r="J844" s="12"/>
      <c r="K844" s="12"/>
      <c r="L844" s="12"/>
      <c r="M844" s="12"/>
      <c r="N844" s="12"/>
      <c r="O844" s="12"/>
      <c r="P844" s="12"/>
    </row>
    <row r="845" spans="1:16">
      <c r="A845" s="357">
        <v>42370</v>
      </c>
      <c r="B845">
        <f t="shared" si="131"/>
        <v>12</v>
      </c>
      <c r="C845">
        <v>2015</v>
      </c>
      <c r="D845" t="s">
        <v>1612</v>
      </c>
      <c r="E845">
        <v>68</v>
      </c>
      <c r="F845" s="12">
        <v>20.37</v>
      </c>
      <c r="G845" s="12">
        <v>109.37</v>
      </c>
      <c r="H845" s="12">
        <v>10.68</v>
      </c>
      <c r="I845" s="12">
        <v>140.42000000000002</v>
      </c>
      <c r="J845" s="12"/>
      <c r="K845" s="12"/>
      <c r="L845" s="12"/>
      <c r="M845" s="12"/>
      <c r="N845" s="12"/>
      <c r="O845" s="12"/>
      <c r="P845" s="12"/>
    </row>
    <row r="846" spans="1:16">
      <c r="A846" s="357">
        <v>42401</v>
      </c>
      <c r="B846">
        <v>1</v>
      </c>
      <c r="C846">
        <f t="shared" ref="C846:C909" si="132">1+C834</f>
        <v>2016</v>
      </c>
      <c r="D846" t="s">
        <v>1612</v>
      </c>
      <c r="E846">
        <v>68</v>
      </c>
      <c r="F846" s="12">
        <v>24.16</v>
      </c>
      <c r="G846" s="12">
        <v>119.74</v>
      </c>
      <c r="H846" s="12">
        <v>13.95</v>
      </c>
      <c r="I846" s="12">
        <v>157.85</v>
      </c>
      <c r="J846" s="12"/>
      <c r="K846" s="12"/>
      <c r="L846" s="12"/>
      <c r="M846" s="12"/>
      <c r="N846" s="12"/>
      <c r="O846" s="12"/>
      <c r="P846" s="12"/>
    </row>
    <row r="847" spans="1:16">
      <c r="A847" s="357">
        <v>42430</v>
      </c>
      <c r="B847">
        <f t="shared" ref="B847:B857" si="133">1+B846</f>
        <v>2</v>
      </c>
      <c r="C847">
        <f t="shared" si="132"/>
        <v>2016</v>
      </c>
      <c r="D847" t="s">
        <v>1612</v>
      </c>
      <c r="E847">
        <v>68</v>
      </c>
      <c r="F847" s="12">
        <v>18.52</v>
      </c>
      <c r="G847" s="12">
        <v>101.76</v>
      </c>
      <c r="H847" s="12">
        <v>11.38</v>
      </c>
      <c r="I847" s="12">
        <v>131.66</v>
      </c>
      <c r="J847" s="12"/>
      <c r="K847" s="12"/>
      <c r="L847" s="12"/>
      <c r="M847" s="12"/>
      <c r="N847" s="12"/>
      <c r="O847" s="12"/>
      <c r="P847" s="12"/>
    </row>
    <row r="848" spans="1:16">
      <c r="A848" s="357">
        <v>42461</v>
      </c>
      <c r="B848">
        <f t="shared" si="133"/>
        <v>3</v>
      </c>
      <c r="C848">
        <f t="shared" si="132"/>
        <v>2016</v>
      </c>
      <c r="D848" t="s">
        <v>1612</v>
      </c>
      <c r="E848">
        <v>68</v>
      </c>
      <c r="F848" s="12">
        <v>20.190000000000001</v>
      </c>
      <c r="G848" s="12">
        <v>104.43</v>
      </c>
      <c r="H848" s="12">
        <v>11.48</v>
      </c>
      <c r="I848" s="12">
        <v>136.10000000000002</v>
      </c>
      <c r="J848" s="12"/>
      <c r="K848" s="12"/>
      <c r="L848" s="12"/>
      <c r="M848" s="12"/>
      <c r="N848" s="12"/>
      <c r="O848" s="12"/>
      <c r="P848" s="12"/>
    </row>
    <row r="849" spans="1:16">
      <c r="A849" s="357">
        <v>42491</v>
      </c>
      <c r="B849">
        <f t="shared" si="133"/>
        <v>4</v>
      </c>
      <c r="C849">
        <f t="shared" si="132"/>
        <v>2016</v>
      </c>
      <c r="D849" t="s">
        <v>1612</v>
      </c>
      <c r="E849">
        <v>68</v>
      </c>
      <c r="F849" s="12">
        <v>19.899999999999999</v>
      </c>
      <c r="G849" s="12">
        <v>102.62</v>
      </c>
      <c r="H849" s="12">
        <v>11.81</v>
      </c>
      <c r="I849" s="12">
        <v>134.33000000000001</v>
      </c>
      <c r="J849" s="12"/>
      <c r="K849" s="12"/>
      <c r="L849" s="12"/>
      <c r="M849" s="12"/>
      <c r="N849" s="12"/>
      <c r="O849" s="12"/>
      <c r="P849" s="12"/>
    </row>
    <row r="850" spans="1:16">
      <c r="A850" s="357">
        <v>42522</v>
      </c>
      <c r="B850">
        <f t="shared" si="133"/>
        <v>5</v>
      </c>
      <c r="C850">
        <f t="shared" si="132"/>
        <v>2016</v>
      </c>
      <c r="D850" t="s">
        <v>1612</v>
      </c>
      <c r="E850">
        <v>68</v>
      </c>
      <c r="F850" s="12">
        <v>23.14</v>
      </c>
      <c r="G850" s="12">
        <v>113.64</v>
      </c>
      <c r="H850" s="12">
        <v>11.32</v>
      </c>
      <c r="I850" s="12">
        <v>148.10000000000002</v>
      </c>
      <c r="J850" s="12"/>
      <c r="K850" s="12"/>
      <c r="L850" s="12"/>
      <c r="M850" s="12"/>
      <c r="N850" s="12"/>
      <c r="O850" s="12"/>
      <c r="P850" s="12"/>
    </row>
    <row r="851" spans="1:16">
      <c r="A851" s="357">
        <v>42552</v>
      </c>
      <c r="B851">
        <f t="shared" si="133"/>
        <v>6</v>
      </c>
      <c r="C851">
        <f t="shared" si="132"/>
        <v>2016</v>
      </c>
      <c r="D851" t="s">
        <v>1612</v>
      </c>
      <c r="E851">
        <v>68</v>
      </c>
      <c r="F851" s="12">
        <v>25.59</v>
      </c>
      <c r="G851" s="12">
        <v>157.22999999999999</v>
      </c>
      <c r="H851" s="12">
        <v>14.5</v>
      </c>
      <c r="I851" s="12">
        <v>197.32</v>
      </c>
      <c r="J851" s="12"/>
      <c r="K851" s="12"/>
      <c r="L851" s="12"/>
      <c r="M851" s="12"/>
      <c r="N851" s="12"/>
      <c r="O851" s="12"/>
      <c r="P851" s="12"/>
    </row>
    <row r="852" spans="1:16">
      <c r="A852" s="357">
        <v>42583</v>
      </c>
      <c r="B852">
        <f t="shared" si="133"/>
        <v>7</v>
      </c>
      <c r="C852">
        <f t="shared" si="132"/>
        <v>2016</v>
      </c>
      <c r="D852" t="s">
        <v>1612</v>
      </c>
      <c r="E852">
        <v>68</v>
      </c>
      <c r="F852" s="12">
        <v>48</v>
      </c>
      <c r="G852" s="12">
        <v>231</v>
      </c>
      <c r="H852" s="12">
        <v>27.81</v>
      </c>
      <c r="I852" s="12">
        <v>306.81</v>
      </c>
      <c r="J852" s="12"/>
      <c r="K852" s="12"/>
      <c r="L852" s="12"/>
      <c r="M852" s="12"/>
      <c r="N852" s="12"/>
      <c r="O852" s="12"/>
      <c r="P852" s="12"/>
    </row>
    <row r="853" spans="1:16">
      <c r="A853" s="357">
        <v>42614</v>
      </c>
      <c r="B853">
        <f t="shared" si="133"/>
        <v>8</v>
      </c>
      <c r="C853">
        <f t="shared" si="132"/>
        <v>2016</v>
      </c>
      <c r="D853" t="s">
        <v>1612</v>
      </c>
      <c r="E853">
        <v>68</v>
      </c>
      <c r="F853" s="12">
        <v>31.05</v>
      </c>
      <c r="G853" s="12">
        <v>151.63999999999999</v>
      </c>
      <c r="H853" s="12">
        <v>18.41</v>
      </c>
      <c r="I853" s="12">
        <v>201.1</v>
      </c>
      <c r="J853" s="12"/>
      <c r="K853" s="12"/>
      <c r="L853" s="12"/>
      <c r="M853" s="12"/>
      <c r="N853" s="12"/>
      <c r="O853" s="12"/>
      <c r="P853" s="12"/>
    </row>
    <row r="854" spans="1:16">
      <c r="A854" s="357">
        <v>42644</v>
      </c>
      <c r="B854">
        <f t="shared" si="133"/>
        <v>9</v>
      </c>
      <c r="C854">
        <f t="shared" si="132"/>
        <v>2016</v>
      </c>
      <c r="D854" t="s">
        <v>1612</v>
      </c>
      <c r="E854">
        <v>68</v>
      </c>
      <c r="F854" s="12">
        <v>23.73</v>
      </c>
      <c r="G854" s="12">
        <v>95.09</v>
      </c>
      <c r="H854" s="12">
        <v>11.82</v>
      </c>
      <c r="I854" s="12">
        <v>130.63999999999999</v>
      </c>
      <c r="J854" s="12"/>
      <c r="K854" s="12"/>
      <c r="L854" s="12"/>
      <c r="M854" s="12"/>
      <c r="N854" s="12"/>
      <c r="O854" s="12"/>
      <c r="P854" s="12"/>
    </row>
    <row r="855" spans="1:16">
      <c r="A855" s="357">
        <v>42675</v>
      </c>
      <c r="B855">
        <f t="shared" si="133"/>
        <v>10</v>
      </c>
      <c r="C855">
        <f t="shared" si="132"/>
        <v>2016</v>
      </c>
      <c r="D855" t="s">
        <v>1612</v>
      </c>
      <c r="E855">
        <v>68</v>
      </c>
      <c r="F855" s="12">
        <v>17.05</v>
      </c>
      <c r="G855" s="12">
        <v>92.6</v>
      </c>
      <c r="H855" s="12">
        <v>10</v>
      </c>
      <c r="I855" s="12">
        <v>119.64999999999999</v>
      </c>
      <c r="J855" s="12"/>
      <c r="K855" s="12"/>
      <c r="L855" s="12"/>
      <c r="M855" s="12"/>
      <c r="N855" s="12"/>
      <c r="O855" s="12"/>
      <c r="P855" s="12"/>
    </row>
    <row r="856" spans="1:16">
      <c r="A856" s="357">
        <v>42705</v>
      </c>
      <c r="B856">
        <f t="shared" si="133"/>
        <v>11</v>
      </c>
      <c r="C856">
        <f t="shared" si="132"/>
        <v>2016</v>
      </c>
      <c r="D856" t="s">
        <v>1612</v>
      </c>
      <c r="E856">
        <v>68</v>
      </c>
      <c r="F856" s="12">
        <v>17.43</v>
      </c>
      <c r="G856" s="12">
        <v>93.19</v>
      </c>
      <c r="H856" s="12">
        <v>10.050000000000001</v>
      </c>
      <c r="I856" s="12">
        <v>120.66999999999999</v>
      </c>
      <c r="J856" s="12"/>
      <c r="K856" s="12"/>
      <c r="L856" s="12"/>
      <c r="M856" s="12"/>
      <c r="N856" s="12"/>
      <c r="O856" s="12"/>
      <c r="P856" s="12"/>
    </row>
    <row r="857" spans="1:16">
      <c r="A857" s="357">
        <v>42736</v>
      </c>
      <c r="B857">
        <f t="shared" si="133"/>
        <v>12</v>
      </c>
      <c r="C857">
        <f t="shared" si="132"/>
        <v>2016</v>
      </c>
      <c r="D857" t="s">
        <v>1612</v>
      </c>
      <c r="E857">
        <v>68</v>
      </c>
      <c r="F857" s="12">
        <v>19.600000000000001</v>
      </c>
      <c r="G857" s="12">
        <v>120.25</v>
      </c>
      <c r="H857" s="12">
        <v>9.35</v>
      </c>
      <c r="I857" s="12">
        <v>149.19999999999999</v>
      </c>
      <c r="J857" s="12"/>
      <c r="K857" s="12"/>
      <c r="L857" s="12"/>
      <c r="M857" s="12"/>
      <c r="N857" s="12"/>
      <c r="O857" s="12"/>
      <c r="P857" s="12"/>
    </row>
    <row r="858" spans="1:16">
      <c r="A858" s="357">
        <v>42767</v>
      </c>
      <c r="B858">
        <v>1</v>
      </c>
      <c r="C858">
        <f t="shared" si="132"/>
        <v>2017</v>
      </c>
      <c r="D858" t="s">
        <v>1612</v>
      </c>
      <c r="E858">
        <v>68</v>
      </c>
      <c r="F858" s="12">
        <v>22.29</v>
      </c>
      <c r="G858" s="12">
        <v>117.62</v>
      </c>
      <c r="H858" s="12">
        <v>13.62</v>
      </c>
      <c r="I858" s="12">
        <v>153.53</v>
      </c>
      <c r="J858" s="12"/>
      <c r="K858" s="12"/>
      <c r="L858" s="12"/>
      <c r="M858" s="12"/>
      <c r="N858" s="12"/>
      <c r="O858" s="12"/>
      <c r="P858" s="12"/>
    </row>
    <row r="859" spans="1:16">
      <c r="A859" s="357">
        <v>42795</v>
      </c>
      <c r="B859">
        <f t="shared" ref="B859:B869" si="134">1+B858</f>
        <v>2</v>
      </c>
      <c r="C859">
        <f t="shared" si="132"/>
        <v>2017</v>
      </c>
      <c r="D859" t="s">
        <v>1612</v>
      </c>
      <c r="E859">
        <v>68</v>
      </c>
      <c r="F859" s="12">
        <v>19.850000000000001</v>
      </c>
      <c r="G859" s="12">
        <v>109.85</v>
      </c>
      <c r="H859" s="12">
        <v>12.05</v>
      </c>
      <c r="I859" s="12">
        <v>141.75</v>
      </c>
      <c r="J859" s="12"/>
      <c r="K859" s="12"/>
      <c r="L859" s="12"/>
      <c r="M859" s="12"/>
      <c r="N859" s="12"/>
      <c r="O859" s="12"/>
      <c r="P859" s="12"/>
    </row>
    <row r="860" spans="1:16">
      <c r="A860" s="357">
        <v>42826</v>
      </c>
      <c r="B860">
        <f t="shared" si="134"/>
        <v>3</v>
      </c>
      <c r="C860">
        <f t="shared" si="132"/>
        <v>2017</v>
      </c>
      <c r="D860" t="s">
        <v>1612</v>
      </c>
      <c r="E860">
        <v>68</v>
      </c>
      <c r="F860" s="12">
        <v>17.829999999999998</v>
      </c>
      <c r="G860" s="12">
        <v>104.78</v>
      </c>
      <c r="H860" s="12">
        <v>10</v>
      </c>
      <c r="I860" s="12">
        <v>132.61000000000001</v>
      </c>
      <c r="J860" s="12"/>
      <c r="K860" s="12"/>
      <c r="L860" s="12"/>
      <c r="M860" s="12"/>
      <c r="N860" s="12"/>
      <c r="O860" s="12"/>
      <c r="P860" s="12"/>
    </row>
    <row r="861" spans="1:16">
      <c r="A861" s="357">
        <v>42856</v>
      </c>
      <c r="B861">
        <f t="shared" si="134"/>
        <v>4</v>
      </c>
      <c r="C861">
        <f t="shared" si="132"/>
        <v>2017</v>
      </c>
      <c r="D861" t="s">
        <v>1612</v>
      </c>
      <c r="E861">
        <v>68</v>
      </c>
      <c r="F861" s="12">
        <v>21.61</v>
      </c>
      <c r="G861" s="12">
        <v>120.39</v>
      </c>
      <c r="H861" s="12">
        <v>12.5</v>
      </c>
      <c r="I861" s="12">
        <v>154.5</v>
      </c>
      <c r="J861" s="12"/>
      <c r="K861" s="12"/>
      <c r="L861" s="12"/>
      <c r="M861" s="12"/>
      <c r="N861" s="12"/>
      <c r="O861" s="12"/>
      <c r="P861" s="12"/>
    </row>
    <row r="862" spans="1:16">
      <c r="A862" s="357">
        <v>42887</v>
      </c>
      <c r="B862">
        <f t="shared" si="134"/>
        <v>5</v>
      </c>
      <c r="C862">
        <f t="shared" si="132"/>
        <v>2017</v>
      </c>
      <c r="D862" t="s">
        <v>1612</v>
      </c>
      <c r="E862">
        <v>68</v>
      </c>
      <c r="F862" s="12">
        <v>24.86</v>
      </c>
      <c r="G862" s="12">
        <v>122.14</v>
      </c>
      <c r="H862" s="12">
        <v>11.86</v>
      </c>
      <c r="I862" s="12">
        <v>158.86000000000001</v>
      </c>
      <c r="J862" s="12"/>
      <c r="K862" s="12"/>
      <c r="L862" s="12"/>
      <c r="M862" s="12"/>
      <c r="N862" s="12"/>
      <c r="O862" s="12"/>
      <c r="P862" s="12"/>
    </row>
    <row r="863" spans="1:16">
      <c r="A863" s="357">
        <v>42917</v>
      </c>
      <c r="B863">
        <f t="shared" si="134"/>
        <v>6</v>
      </c>
      <c r="C863">
        <f t="shared" si="132"/>
        <v>2017</v>
      </c>
      <c r="D863" t="s">
        <v>1612</v>
      </c>
      <c r="E863">
        <v>68</v>
      </c>
      <c r="F863" s="12">
        <v>24.36</v>
      </c>
      <c r="G863" s="12">
        <v>160.05000000000001</v>
      </c>
      <c r="H863" s="12">
        <v>12.36</v>
      </c>
      <c r="I863" s="12">
        <v>196.77000000000004</v>
      </c>
      <c r="J863" s="12"/>
      <c r="K863" s="12"/>
      <c r="L863" s="12"/>
      <c r="M863" s="12"/>
      <c r="N863" s="12"/>
      <c r="O863" s="12"/>
      <c r="P863" s="12"/>
    </row>
    <row r="864" spans="1:16">
      <c r="A864" s="357">
        <v>42948</v>
      </c>
      <c r="B864">
        <f t="shared" si="134"/>
        <v>7</v>
      </c>
      <c r="C864">
        <f t="shared" si="132"/>
        <v>2017</v>
      </c>
      <c r="D864" t="s">
        <v>1612</v>
      </c>
      <c r="E864">
        <v>68</v>
      </c>
      <c r="F864" s="12">
        <v>45.76</v>
      </c>
      <c r="G864" s="12">
        <v>244.52</v>
      </c>
      <c r="H864" s="12">
        <v>24.43</v>
      </c>
      <c r="I864" s="12">
        <v>314.70999999999998</v>
      </c>
      <c r="J864" s="12"/>
      <c r="K864" s="12"/>
      <c r="L864" s="12"/>
      <c r="M864" s="12"/>
      <c r="N864" s="12"/>
      <c r="O864" s="12"/>
      <c r="P864" s="12"/>
    </row>
    <row r="865" spans="1:16">
      <c r="A865" s="357">
        <v>42979</v>
      </c>
      <c r="B865">
        <f t="shared" si="134"/>
        <v>8</v>
      </c>
      <c r="C865">
        <f t="shared" si="132"/>
        <v>2017</v>
      </c>
      <c r="D865" t="s">
        <v>1612</v>
      </c>
      <c r="E865">
        <v>68</v>
      </c>
      <c r="F865" s="12">
        <v>28.05</v>
      </c>
      <c r="G865" s="12">
        <v>160.91</v>
      </c>
      <c r="H865" s="12">
        <v>14.27</v>
      </c>
      <c r="I865" s="12">
        <v>203.23000000000002</v>
      </c>
      <c r="J865" s="12"/>
      <c r="K865" s="12"/>
      <c r="L865" s="12"/>
      <c r="M865" s="12"/>
      <c r="N865" s="12"/>
      <c r="O865" s="12"/>
      <c r="P865" s="12"/>
    </row>
    <row r="866" spans="1:16">
      <c r="A866" s="357">
        <v>43009</v>
      </c>
      <c r="B866">
        <f t="shared" si="134"/>
        <v>9</v>
      </c>
      <c r="C866">
        <f t="shared" si="132"/>
        <v>2017</v>
      </c>
      <c r="D866" t="s">
        <v>1612</v>
      </c>
      <c r="E866">
        <v>68</v>
      </c>
      <c r="F866" s="12">
        <v>25.81</v>
      </c>
      <c r="G866" s="12">
        <v>113.43</v>
      </c>
      <c r="H866" s="12">
        <v>12.19</v>
      </c>
      <c r="I866" s="12">
        <v>151.43</v>
      </c>
      <c r="J866" s="12"/>
      <c r="K866" s="12"/>
      <c r="L866" s="12"/>
      <c r="M866" s="12"/>
      <c r="N866" s="12"/>
      <c r="O866" s="12"/>
      <c r="P866" s="12"/>
    </row>
    <row r="867" spans="1:16">
      <c r="A867" s="357">
        <v>43040</v>
      </c>
      <c r="B867">
        <f t="shared" si="134"/>
        <v>10</v>
      </c>
      <c r="C867">
        <f t="shared" si="132"/>
        <v>2017</v>
      </c>
      <c r="D867" t="s">
        <v>1612</v>
      </c>
      <c r="E867">
        <v>68</v>
      </c>
      <c r="F867" s="12">
        <v>19.29</v>
      </c>
      <c r="G867" s="12">
        <v>104.19</v>
      </c>
      <c r="H867" s="12">
        <v>9.2899999999999991</v>
      </c>
      <c r="I867" s="12">
        <v>132.76999999999998</v>
      </c>
      <c r="J867" s="12"/>
      <c r="K867" s="12"/>
      <c r="L867" s="12"/>
      <c r="M867" s="12"/>
      <c r="N867" s="12"/>
      <c r="O867" s="12"/>
      <c r="P867" s="12"/>
    </row>
    <row r="868" spans="1:16">
      <c r="A868" s="357">
        <v>43070</v>
      </c>
      <c r="B868">
        <f t="shared" si="134"/>
        <v>11</v>
      </c>
      <c r="C868">
        <f t="shared" si="132"/>
        <v>2017</v>
      </c>
      <c r="D868" t="s">
        <v>1612</v>
      </c>
      <c r="E868">
        <v>68</v>
      </c>
      <c r="F868" s="12">
        <v>16.71</v>
      </c>
      <c r="G868" s="12">
        <v>102.24</v>
      </c>
      <c r="H868" s="12">
        <v>9.33</v>
      </c>
      <c r="I868" s="12">
        <v>128.28</v>
      </c>
      <c r="J868" s="12"/>
      <c r="K868" s="12"/>
      <c r="L868" s="12"/>
      <c r="M868" s="12"/>
      <c r="N868" s="12"/>
      <c r="O868" s="12"/>
      <c r="P868" s="12"/>
    </row>
    <row r="869" spans="1:16">
      <c r="A869" s="357">
        <v>43101</v>
      </c>
      <c r="B869">
        <f t="shared" si="134"/>
        <v>12</v>
      </c>
      <c r="C869">
        <f t="shared" si="132"/>
        <v>2017</v>
      </c>
      <c r="D869" t="s">
        <v>1612</v>
      </c>
      <c r="E869">
        <v>68</v>
      </c>
      <c r="F869" s="12">
        <v>22.05</v>
      </c>
      <c r="G869" s="12">
        <v>125.2</v>
      </c>
      <c r="H869" s="12">
        <v>9.5500000000000007</v>
      </c>
      <c r="I869" s="12">
        <v>156.80000000000001</v>
      </c>
      <c r="J869" s="12"/>
      <c r="K869" s="12"/>
      <c r="L869" s="12"/>
      <c r="M869" s="12"/>
      <c r="N869" s="12"/>
      <c r="O869" s="12"/>
      <c r="P869" s="12"/>
    </row>
    <row r="870" spans="1:16">
      <c r="A870" s="357">
        <v>43132</v>
      </c>
      <c r="B870">
        <v>1</v>
      </c>
      <c r="C870">
        <f t="shared" si="132"/>
        <v>2018</v>
      </c>
      <c r="D870" t="s">
        <v>1612</v>
      </c>
      <c r="E870">
        <v>68</v>
      </c>
      <c r="F870" s="12">
        <v>23.36</v>
      </c>
      <c r="G870" s="12">
        <v>114.32</v>
      </c>
      <c r="H870" s="12">
        <v>14.09</v>
      </c>
      <c r="I870" s="12">
        <v>151.76999999999998</v>
      </c>
      <c r="J870" s="12"/>
      <c r="K870" s="12"/>
      <c r="L870" s="12"/>
      <c r="M870" s="12"/>
      <c r="N870" s="12"/>
      <c r="O870" s="12"/>
      <c r="P870" s="12"/>
    </row>
    <row r="871" spans="1:16">
      <c r="A871" s="357">
        <v>43160</v>
      </c>
      <c r="B871">
        <f t="shared" ref="B871:B881" si="135">1+B870</f>
        <v>2</v>
      </c>
      <c r="C871">
        <f t="shared" si="132"/>
        <v>2018</v>
      </c>
      <c r="D871" t="s">
        <v>1612</v>
      </c>
      <c r="E871">
        <v>68</v>
      </c>
      <c r="F871" s="12">
        <v>22.4</v>
      </c>
      <c r="G871" s="12">
        <v>114.5</v>
      </c>
      <c r="H871" s="12">
        <v>11.35</v>
      </c>
      <c r="I871" s="12">
        <v>148.25</v>
      </c>
      <c r="J871" s="12"/>
      <c r="K871" s="12"/>
      <c r="L871" s="12"/>
      <c r="M871" s="12"/>
      <c r="N871" s="12"/>
      <c r="O871" s="12"/>
      <c r="P871" s="12"/>
    </row>
    <row r="872" spans="1:16">
      <c r="A872" s="357">
        <v>43191</v>
      </c>
      <c r="B872">
        <f t="shared" si="135"/>
        <v>3</v>
      </c>
      <c r="C872">
        <f t="shared" si="132"/>
        <v>2018</v>
      </c>
      <c r="D872" t="s">
        <v>1612</v>
      </c>
      <c r="E872">
        <v>68</v>
      </c>
      <c r="F872" s="12">
        <v>19.45</v>
      </c>
      <c r="G872" s="12">
        <v>114.8</v>
      </c>
      <c r="H872" s="12">
        <v>9.3000000000000007</v>
      </c>
      <c r="I872" s="12">
        <v>143.54999999999998</v>
      </c>
      <c r="J872" s="12"/>
      <c r="K872" s="12"/>
      <c r="L872" s="12"/>
      <c r="M872" s="12"/>
      <c r="N872" s="12"/>
      <c r="O872" s="12"/>
      <c r="P872" s="12"/>
    </row>
    <row r="873" spans="1:16">
      <c r="A873" s="357">
        <v>43221</v>
      </c>
      <c r="B873">
        <f t="shared" si="135"/>
        <v>4</v>
      </c>
      <c r="C873">
        <f t="shared" si="132"/>
        <v>2018</v>
      </c>
      <c r="D873" t="s">
        <v>1612</v>
      </c>
      <c r="E873">
        <v>68</v>
      </c>
      <c r="F873" s="12">
        <v>25.81</v>
      </c>
      <c r="G873" s="12">
        <v>122.67</v>
      </c>
      <c r="H873" s="12">
        <v>12</v>
      </c>
      <c r="I873" s="12">
        <v>160.48000000000002</v>
      </c>
      <c r="J873" s="12"/>
      <c r="K873" s="12"/>
      <c r="L873" s="12"/>
      <c r="M873" s="12"/>
      <c r="N873" s="12"/>
      <c r="O873" s="12"/>
      <c r="P873" s="12"/>
    </row>
    <row r="874" spans="1:16">
      <c r="A874" s="357">
        <v>43252</v>
      </c>
      <c r="B874">
        <f t="shared" si="135"/>
        <v>5</v>
      </c>
      <c r="C874">
        <f t="shared" si="132"/>
        <v>2018</v>
      </c>
      <c r="D874" t="s">
        <v>1612</v>
      </c>
      <c r="E874">
        <v>68</v>
      </c>
      <c r="F874" s="12">
        <v>23.36</v>
      </c>
      <c r="G874" s="12">
        <v>122.32</v>
      </c>
      <c r="H874" s="12">
        <v>10.68</v>
      </c>
      <c r="I874" s="12">
        <v>156.36000000000001</v>
      </c>
      <c r="J874" s="12"/>
      <c r="K874" s="12"/>
      <c r="L874" s="12"/>
      <c r="M874" s="12"/>
      <c r="N874" s="12"/>
      <c r="O874" s="12"/>
      <c r="P874" s="12"/>
    </row>
    <row r="875" spans="1:16">
      <c r="A875" s="357">
        <v>43282</v>
      </c>
      <c r="B875">
        <f t="shared" si="135"/>
        <v>6</v>
      </c>
      <c r="C875">
        <f t="shared" si="132"/>
        <v>2018</v>
      </c>
      <c r="D875" t="s">
        <v>1612</v>
      </c>
      <c r="E875">
        <v>68</v>
      </c>
      <c r="F875" s="12">
        <v>25.48</v>
      </c>
      <c r="G875" s="12">
        <v>161.38</v>
      </c>
      <c r="H875" s="12">
        <v>13.1</v>
      </c>
      <c r="I875" s="12">
        <v>199.95999999999998</v>
      </c>
      <c r="J875" s="12"/>
      <c r="K875" s="12"/>
      <c r="L875" s="12"/>
      <c r="M875" s="12"/>
      <c r="N875" s="12"/>
      <c r="O875" s="12"/>
      <c r="P875" s="12"/>
    </row>
    <row r="876" spans="1:16">
      <c r="A876" s="357">
        <v>43313</v>
      </c>
      <c r="B876">
        <f t="shared" si="135"/>
        <v>7</v>
      </c>
      <c r="C876">
        <f t="shared" si="132"/>
        <v>2018</v>
      </c>
      <c r="D876" t="s">
        <v>1612</v>
      </c>
      <c r="E876">
        <v>68</v>
      </c>
      <c r="F876" s="12">
        <v>42.91</v>
      </c>
      <c r="G876" s="12">
        <v>252.41</v>
      </c>
      <c r="H876" s="12">
        <v>23.68</v>
      </c>
      <c r="I876" s="12">
        <v>319</v>
      </c>
      <c r="J876" s="12"/>
      <c r="K876" s="12"/>
      <c r="L876" s="12"/>
      <c r="M876" s="12"/>
      <c r="N876" s="12"/>
      <c r="O876" s="12"/>
      <c r="P876" s="12"/>
    </row>
    <row r="877" spans="1:16">
      <c r="A877" s="357">
        <v>43344</v>
      </c>
      <c r="B877">
        <f t="shared" si="135"/>
        <v>8</v>
      </c>
      <c r="C877">
        <f t="shared" si="132"/>
        <v>2018</v>
      </c>
      <c r="D877" t="s">
        <v>1612</v>
      </c>
      <c r="E877">
        <v>68</v>
      </c>
      <c r="F877" s="12">
        <v>25.73</v>
      </c>
      <c r="G877" s="12">
        <v>159.22999999999999</v>
      </c>
      <c r="H877" s="12">
        <v>15.64</v>
      </c>
      <c r="I877" s="12">
        <v>200.6</v>
      </c>
      <c r="J877" s="12"/>
      <c r="K877" s="12"/>
      <c r="L877" s="12"/>
      <c r="M877" s="12"/>
      <c r="N877" s="12"/>
      <c r="O877" s="12"/>
      <c r="P877" s="12"/>
    </row>
    <row r="878" spans="1:16">
      <c r="A878" s="357">
        <v>43374</v>
      </c>
      <c r="B878">
        <f t="shared" si="135"/>
        <v>9</v>
      </c>
      <c r="C878">
        <f t="shared" si="132"/>
        <v>2018</v>
      </c>
      <c r="D878" t="s">
        <v>1612</v>
      </c>
      <c r="E878">
        <v>68</v>
      </c>
      <c r="F878" s="12">
        <v>29.15</v>
      </c>
      <c r="G878" s="12">
        <v>132.4</v>
      </c>
      <c r="H878" s="12">
        <v>19.5</v>
      </c>
      <c r="I878" s="12">
        <v>181.05</v>
      </c>
      <c r="J878" s="12"/>
      <c r="K878" s="12"/>
      <c r="L878" s="12"/>
      <c r="M878" s="12"/>
      <c r="N878" s="12"/>
      <c r="O878" s="12"/>
      <c r="P878" s="12"/>
    </row>
    <row r="879" spans="1:16">
      <c r="A879" s="357">
        <v>43405</v>
      </c>
      <c r="B879">
        <f t="shared" si="135"/>
        <v>10</v>
      </c>
      <c r="C879">
        <f t="shared" si="132"/>
        <v>2018</v>
      </c>
      <c r="D879" t="s">
        <v>1612</v>
      </c>
      <c r="E879">
        <v>68</v>
      </c>
      <c r="F879" s="12">
        <v>17.09</v>
      </c>
      <c r="G879" s="12">
        <v>96.77</v>
      </c>
      <c r="H879" s="12">
        <v>9.4499999999999993</v>
      </c>
      <c r="I879" s="12">
        <v>123.31</v>
      </c>
      <c r="J879" s="12"/>
      <c r="K879" s="12"/>
      <c r="L879" s="12"/>
      <c r="M879" s="12"/>
      <c r="N879" s="12"/>
      <c r="O879" s="12"/>
      <c r="P879" s="12"/>
    </row>
    <row r="880" spans="1:16">
      <c r="A880" s="357">
        <v>43435</v>
      </c>
      <c r="B880">
        <f t="shared" si="135"/>
        <v>11</v>
      </c>
      <c r="C880">
        <f t="shared" si="132"/>
        <v>2018</v>
      </c>
      <c r="D880" t="s">
        <v>1612</v>
      </c>
      <c r="E880">
        <v>68</v>
      </c>
      <c r="F880" s="12">
        <v>17.71</v>
      </c>
      <c r="G880" s="12">
        <v>97.29</v>
      </c>
      <c r="H880" s="12">
        <v>8.19</v>
      </c>
      <c r="I880" s="12">
        <v>123.19</v>
      </c>
      <c r="J880" s="12"/>
      <c r="K880" s="12"/>
      <c r="L880" s="12"/>
      <c r="M880" s="12"/>
      <c r="N880" s="12"/>
      <c r="O880" s="12"/>
      <c r="P880" s="12"/>
    </row>
    <row r="881" spans="1:16">
      <c r="A881" s="357">
        <v>43466</v>
      </c>
      <c r="B881">
        <f t="shared" si="135"/>
        <v>12</v>
      </c>
      <c r="C881">
        <f t="shared" si="132"/>
        <v>2018</v>
      </c>
      <c r="D881" t="s">
        <v>1612</v>
      </c>
      <c r="E881">
        <v>68</v>
      </c>
      <c r="F881" s="12">
        <v>21.53</v>
      </c>
      <c r="G881" s="12">
        <v>151</v>
      </c>
      <c r="H881" s="12">
        <v>10.35</v>
      </c>
      <c r="I881" s="12">
        <v>182.88</v>
      </c>
      <c r="J881" s="12"/>
      <c r="K881" s="12"/>
      <c r="L881" s="12"/>
      <c r="M881" s="12"/>
      <c r="N881" s="12"/>
      <c r="O881" s="12"/>
      <c r="P881" s="12"/>
    </row>
    <row r="882" spans="1:16">
      <c r="A882" s="357">
        <v>43497</v>
      </c>
      <c r="B882">
        <v>1</v>
      </c>
      <c r="C882">
        <f t="shared" si="132"/>
        <v>2019</v>
      </c>
      <c r="D882" t="s">
        <v>1612</v>
      </c>
      <c r="E882">
        <v>68</v>
      </c>
      <c r="F882" s="12">
        <v>25.45</v>
      </c>
      <c r="G882" s="12">
        <v>118</v>
      </c>
      <c r="H882" s="12">
        <v>15.14</v>
      </c>
      <c r="I882" s="12">
        <v>158.58999999999997</v>
      </c>
      <c r="J882" s="12"/>
      <c r="K882" s="12"/>
      <c r="L882" s="12"/>
      <c r="M882" s="12"/>
      <c r="N882" s="12"/>
      <c r="O882" s="12"/>
      <c r="P882" s="12"/>
    </row>
    <row r="883" spans="1:16">
      <c r="A883" s="357">
        <v>43525</v>
      </c>
      <c r="B883">
        <f t="shared" ref="B883:B893" si="136">1+B882</f>
        <v>2</v>
      </c>
      <c r="C883">
        <f t="shared" si="132"/>
        <v>2019</v>
      </c>
      <c r="D883" t="s">
        <v>1612</v>
      </c>
      <c r="E883">
        <v>68</v>
      </c>
      <c r="F883" s="12">
        <v>26.5</v>
      </c>
      <c r="G883" s="12">
        <v>118.3</v>
      </c>
      <c r="H883" s="12">
        <v>14.4</v>
      </c>
      <c r="I883" s="12">
        <v>159.19999999999999</v>
      </c>
      <c r="J883" s="12"/>
      <c r="K883" s="12"/>
      <c r="L883" s="12"/>
      <c r="M883" s="12"/>
      <c r="N883" s="12"/>
      <c r="O883" s="12"/>
      <c r="P883" s="12"/>
    </row>
    <row r="884" spans="1:16">
      <c r="A884" s="357">
        <v>43556</v>
      </c>
      <c r="B884">
        <f t="shared" si="136"/>
        <v>3</v>
      </c>
      <c r="C884">
        <f t="shared" si="132"/>
        <v>2019</v>
      </c>
      <c r="D884" t="s">
        <v>1612</v>
      </c>
      <c r="E884">
        <v>68</v>
      </c>
      <c r="F884" s="12">
        <v>26.24</v>
      </c>
      <c r="G884" s="12">
        <v>118.52</v>
      </c>
      <c r="H884" s="12">
        <v>12.29</v>
      </c>
      <c r="I884" s="12">
        <v>157.05000000000001</v>
      </c>
      <c r="J884" s="12"/>
      <c r="K884" s="12"/>
      <c r="L884" s="12"/>
      <c r="M884" s="12"/>
      <c r="N884" s="12"/>
      <c r="O884" s="12"/>
      <c r="P884" s="12"/>
    </row>
    <row r="885" spans="1:16">
      <c r="A885" s="357">
        <v>43586</v>
      </c>
      <c r="B885">
        <f t="shared" si="136"/>
        <v>4</v>
      </c>
      <c r="C885">
        <f t="shared" si="132"/>
        <v>2019</v>
      </c>
      <c r="D885" t="s">
        <v>1612</v>
      </c>
      <c r="E885">
        <v>68</v>
      </c>
      <c r="F885" s="12">
        <v>27.85</v>
      </c>
      <c r="G885" s="12">
        <v>117.1</v>
      </c>
      <c r="H885" s="12">
        <v>10.75</v>
      </c>
      <c r="I885" s="12">
        <v>155.69999999999999</v>
      </c>
      <c r="J885" s="12"/>
      <c r="K885" s="12"/>
      <c r="L885" s="12"/>
      <c r="M885" s="12"/>
      <c r="N885" s="12"/>
      <c r="O885" s="12"/>
      <c r="P885" s="12"/>
    </row>
    <row r="886" spans="1:16">
      <c r="A886" s="357">
        <v>43617</v>
      </c>
      <c r="B886">
        <f t="shared" si="136"/>
        <v>5</v>
      </c>
      <c r="C886">
        <f t="shared" si="132"/>
        <v>2019</v>
      </c>
      <c r="D886" t="s">
        <v>1612</v>
      </c>
      <c r="E886">
        <v>68</v>
      </c>
      <c r="F886" s="12">
        <v>24.32</v>
      </c>
      <c r="G886" s="12">
        <v>126.68</v>
      </c>
      <c r="H886" s="12">
        <v>10.77</v>
      </c>
      <c r="I886" s="12">
        <v>161.77000000000001</v>
      </c>
      <c r="J886" s="12"/>
      <c r="K886" s="12"/>
      <c r="L886" s="12"/>
      <c r="M886" s="12"/>
      <c r="N886" s="12"/>
      <c r="O886" s="12"/>
      <c r="P886" s="12"/>
    </row>
    <row r="887" spans="1:16">
      <c r="A887" s="357">
        <v>43647</v>
      </c>
      <c r="B887">
        <f t="shared" si="136"/>
        <v>6</v>
      </c>
      <c r="C887">
        <f t="shared" si="132"/>
        <v>2019</v>
      </c>
      <c r="D887" t="s">
        <v>1612</v>
      </c>
      <c r="E887">
        <v>68</v>
      </c>
      <c r="F887" s="12">
        <v>33.25</v>
      </c>
      <c r="G887" s="12">
        <v>207.35</v>
      </c>
      <c r="H887" s="12">
        <v>16.600000000000001</v>
      </c>
      <c r="I887" s="12">
        <v>257.2</v>
      </c>
      <c r="J887" s="12"/>
      <c r="K887" s="12"/>
      <c r="L887" s="12"/>
      <c r="M887" s="12"/>
      <c r="N887" s="12"/>
      <c r="O887" s="12"/>
      <c r="P887" s="12"/>
    </row>
    <row r="888" spans="1:16">
      <c r="A888" s="357">
        <v>43678</v>
      </c>
      <c r="B888">
        <f t="shared" si="136"/>
        <v>7</v>
      </c>
      <c r="C888">
        <f t="shared" si="132"/>
        <v>2019</v>
      </c>
      <c r="D888" t="s">
        <v>1612</v>
      </c>
      <c r="E888">
        <v>68</v>
      </c>
      <c r="F888" s="12">
        <v>37.909999999999997</v>
      </c>
      <c r="G888" s="12">
        <v>227.22</v>
      </c>
      <c r="H888" s="12">
        <v>18.39</v>
      </c>
      <c r="I888" s="12">
        <v>283.52</v>
      </c>
      <c r="J888" s="12"/>
      <c r="K888" s="12"/>
      <c r="L888" s="12"/>
      <c r="M888" s="12"/>
      <c r="N888" s="12"/>
      <c r="O888" s="12"/>
      <c r="P888" s="12"/>
    </row>
    <row r="889" spans="1:16">
      <c r="A889" s="357">
        <v>43709</v>
      </c>
      <c r="B889">
        <f t="shared" si="136"/>
        <v>8</v>
      </c>
      <c r="C889">
        <f t="shared" si="132"/>
        <v>2019</v>
      </c>
      <c r="D889" t="s">
        <v>1612</v>
      </c>
      <c r="E889">
        <v>68</v>
      </c>
      <c r="F889" s="12">
        <v>27.64</v>
      </c>
      <c r="G889" s="12">
        <v>176.73</v>
      </c>
      <c r="H889" s="12">
        <v>13.86</v>
      </c>
      <c r="I889" s="12">
        <v>218.22999999999996</v>
      </c>
      <c r="J889" s="12"/>
      <c r="K889" s="12"/>
      <c r="L889" s="12"/>
      <c r="M889" s="12"/>
      <c r="N889" s="12"/>
      <c r="O889" s="12"/>
      <c r="P889" s="12"/>
    </row>
    <row r="890" spans="1:16">
      <c r="A890" s="357">
        <v>43739</v>
      </c>
      <c r="B890">
        <f t="shared" si="136"/>
        <v>9</v>
      </c>
      <c r="C890">
        <f t="shared" si="132"/>
        <v>2019</v>
      </c>
      <c r="D890" t="s">
        <v>1612</v>
      </c>
      <c r="E890">
        <v>68</v>
      </c>
      <c r="F890" s="12">
        <v>27.29</v>
      </c>
      <c r="G890" s="12">
        <v>132.66999999999999</v>
      </c>
      <c r="H890" s="12">
        <v>18</v>
      </c>
      <c r="I890" s="12">
        <v>177.95999999999998</v>
      </c>
      <c r="J890" s="12"/>
      <c r="K890" s="12"/>
      <c r="L890" s="12"/>
      <c r="M890" s="12"/>
      <c r="N890" s="12"/>
      <c r="O890" s="12"/>
      <c r="P890" s="12"/>
    </row>
    <row r="891" spans="1:16">
      <c r="A891" s="357">
        <v>43770</v>
      </c>
      <c r="B891">
        <f t="shared" si="136"/>
        <v>10</v>
      </c>
      <c r="C891">
        <f t="shared" si="132"/>
        <v>2019</v>
      </c>
      <c r="D891" t="s">
        <v>1612</v>
      </c>
      <c r="E891">
        <v>68</v>
      </c>
      <c r="F891" s="12">
        <v>15.13</v>
      </c>
      <c r="G891" s="12">
        <v>85.38</v>
      </c>
      <c r="H891" s="12">
        <v>7.96</v>
      </c>
      <c r="I891" s="12">
        <v>108.46999999999998</v>
      </c>
      <c r="J891" s="12"/>
      <c r="K891" s="12"/>
      <c r="L891" s="12"/>
      <c r="M891" s="12"/>
      <c r="N891" s="12"/>
      <c r="O891" s="12"/>
      <c r="P891" s="12"/>
    </row>
    <row r="892" spans="1:16">
      <c r="A892" s="357">
        <v>43800</v>
      </c>
      <c r="B892">
        <f t="shared" si="136"/>
        <v>11</v>
      </c>
      <c r="C892">
        <f t="shared" si="132"/>
        <v>2019</v>
      </c>
      <c r="D892" t="s">
        <v>1612</v>
      </c>
      <c r="E892">
        <v>68</v>
      </c>
      <c r="F892" s="12">
        <v>18.100000000000001</v>
      </c>
      <c r="G892" s="12">
        <v>107.95</v>
      </c>
      <c r="H892" s="12">
        <v>10.050000000000001</v>
      </c>
      <c r="I892" s="12">
        <v>136.1</v>
      </c>
      <c r="J892" s="12"/>
      <c r="K892" s="12"/>
      <c r="L892" s="12"/>
      <c r="M892" s="12"/>
      <c r="N892" s="12"/>
      <c r="O892" s="12"/>
      <c r="P892" s="12"/>
    </row>
    <row r="893" spans="1:16">
      <c r="A893" s="357">
        <v>43831</v>
      </c>
      <c r="B893">
        <f t="shared" si="136"/>
        <v>12</v>
      </c>
      <c r="C893">
        <f t="shared" si="132"/>
        <v>2019</v>
      </c>
      <c r="D893" t="s">
        <v>1612</v>
      </c>
      <c r="E893">
        <v>68</v>
      </c>
      <c r="F893" s="12">
        <v>20.94</v>
      </c>
      <c r="G893" s="12">
        <v>139.06</v>
      </c>
      <c r="H893" s="12">
        <v>11.17</v>
      </c>
      <c r="I893" s="12">
        <v>171.17</v>
      </c>
      <c r="J893" s="12"/>
      <c r="K893" s="12"/>
      <c r="L893" s="12"/>
      <c r="M893" s="12"/>
      <c r="N893" s="12"/>
      <c r="O893" s="12"/>
      <c r="P893" s="12"/>
    </row>
    <row r="894" spans="1:16">
      <c r="A894" s="357">
        <v>43862</v>
      </c>
      <c r="B894">
        <v>1</v>
      </c>
      <c r="C894">
        <f t="shared" si="132"/>
        <v>2020</v>
      </c>
      <c r="D894" t="s">
        <v>1612</v>
      </c>
      <c r="E894">
        <v>68</v>
      </c>
      <c r="F894" s="12">
        <v>24</v>
      </c>
      <c r="G894" s="12">
        <v>114.38</v>
      </c>
      <c r="H894" s="12">
        <v>16.29</v>
      </c>
      <c r="I894" s="12">
        <v>154.66999999999999</v>
      </c>
      <c r="J894" s="12"/>
      <c r="K894" s="12"/>
      <c r="L894" s="12"/>
      <c r="M894" s="12"/>
      <c r="N894" s="12"/>
      <c r="O894" s="12"/>
      <c r="P894" s="12"/>
    </row>
    <row r="895" spans="1:16">
      <c r="A895" s="357">
        <v>43891</v>
      </c>
      <c r="B895">
        <f t="shared" ref="B895:B905" si="137">1+B894</f>
        <v>2</v>
      </c>
      <c r="C895">
        <f t="shared" si="132"/>
        <v>2020</v>
      </c>
      <c r="D895" t="s">
        <v>1612</v>
      </c>
      <c r="E895">
        <v>68</v>
      </c>
      <c r="F895" s="12">
        <v>21.75</v>
      </c>
      <c r="G895" s="12">
        <v>113.1</v>
      </c>
      <c r="H895" s="12">
        <v>13.7</v>
      </c>
      <c r="I895" s="12">
        <v>148.55000000000001</v>
      </c>
      <c r="J895" s="12"/>
      <c r="K895" s="12"/>
      <c r="L895" s="12"/>
      <c r="M895" s="12"/>
      <c r="N895" s="12"/>
      <c r="O895" s="12"/>
      <c r="P895" s="12"/>
    </row>
    <row r="896" spans="1:16">
      <c r="A896" s="357">
        <v>43922</v>
      </c>
      <c r="B896">
        <f t="shared" si="137"/>
        <v>3</v>
      </c>
      <c r="C896">
        <f t="shared" si="132"/>
        <v>2020</v>
      </c>
      <c r="D896" t="s">
        <v>1612</v>
      </c>
      <c r="E896">
        <v>68</v>
      </c>
      <c r="F896" s="12">
        <v>27.77</v>
      </c>
      <c r="G896" s="12">
        <v>164.82</v>
      </c>
      <c r="H896" s="12">
        <v>12.36</v>
      </c>
      <c r="I896" s="12">
        <v>204.95000000000002</v>
      </c>
      <c r="J896" s="12"/>
      <c r="K896" s="12"/>
      <c r="L896" s="12"/>
      <c r="M896" s="12"/>
      <c r="N896" s="12"/>
      <c r="O896" s="12"/>
      <c r="P896" s="12"/>
    </row>
    <row r="897" spans="1:16">
      <c r="A897" s="357">
        <v>43952</v>
      </c>
      <c r="B897">
        <f t="shared" si="137"/>
        <v>4</v>
      </c>
      <c r="C897">
        <f t="shared" si="132"/>
        <v>2020</v>
      </c>
      <c r="D897" t="s">
        <v>1612</v>
      </c>
      <c r="E897">
        <v>68</v>
      </c>
      <c r="F897" s="12">
        <v>22.05</v>
      </c>
      <c r="G897" s="12">
        <v>108.1</v>
      </c>
      <c r="H897" s="12">
        <v>9.1</v>
      </c>
      <c r="I897" s="12">
        <v>139.25</v>
      </c>
      <c r="J897" s="12"/>
      <c r="K897" s="12"/>
      <c r="L897" s="12"/>
      <c r="M897" s="12"/>
      <c r="N897" s="12"/>
      <c r="O897" s="12"/>
      <c r="P897" s="12"/>
    </row>
    <row r="898" spans="1:16">
      <c r="A898" s="357">
        <v>43983</v>
      </c>
      <c r="B898">
        <f t="shared" si="137"/>
        <v>5</v>
      </c>
      <c r="C898">
        <f t="shared" si="132"/>
        <v>2020</v>
      </c>
      <c r="D898" t="s">
        <v>1612</v>
      </c>
      <c r="E898">
        <v>68</v>
      </c>
      <c r="F898" s="12">
        <v>24.25</v>
      </c>
      <c r="G898" s="12">
        <v>109.7</v>
      </c>
      <c r="H898" s="12">
        <v>9.4499999999999993</v>
      </c>
      <c r="I898" s="12">
        <v>143.4</v>
      </c>
      <c r="J898" s="12"/>
      <c r="K898" s="12"/>
      <c r="L898" s="12"/>
      <c r="M898" s="12"/>
      <c r="N898" s="12"/>
      <c r="O898" s="12"/>
      <c r="P898" s="12"/>
    </row>
    <row r="899" spans="1:16">
      <c r="A899" s="357">
        <v>44013</v>
      </c>
      <c r="B899">
        <f t="shared" si="137"/>
        <v>6</v>
      </c>
      <c r="C899">
        <f t="shared" si="132"/>
        <v>2020</v>
      </c>
      <c r="D899" t="s">
        <v>1612</v>
      </c>
      <c r="E899">
        <v>68</v>
      </c>
      <c r="F899" s="12">
        <v>22.36</v>
      </c>
      <c r="G899" s="12">
        <v>152.91</v>
      </c>
      <c r="H899" s="12">
        <v>9.9499999999999993</v>
      </c>
      <c r="I899" s="12">
        <v>185.21999999999997</v>
      </c>
      <c r="J899" s="12"/>
      <c r="K899" s="12"/>
      <c r="L899" s="12"/>
      <c r="M899" s="12"/>
      <c r="N899" s="12"/>
      <c r="O899" s="12"/>
      <c r="P899" s="12"/>
    </row>
    <row r="900" spans="1:16">
      <c r="A900" s="357">
        <v>44044</v>
      </c>
      <c r="B900">
        <f t="shared" si="137"/>
        <v>7</v>
      </c>
      <c r="C900">
        <f t="shared" si="132"/>
        <v>2020</v>
      </c>
      <c r="D900" t="s">
        <v>1612</v>
      </c>
      <c r="E900">
        <v>68</v>
      </c>
      <c r="F900" s="12">
        <v>24.78</v>
      </c>
      <c r="G900" s="12">
        <v>150</v>
      </c>
      <c r="H900" s="12">
        <v>10.43</v>
      </c>
      <c r="I900" s="12">
        <v>185.21</v>
      </c>
      <c r="J900" s="12"/>
      <c r="K900" s="12"/>
      <c r="L900" s="12"/>
      <c r="M900" s="12"/>
      <c r="N900" s="12"/>
      <c r="O900" s="12"/>
      <c r="P900" s="12"/>
    </row>
    <row r="901" spans="1:16">
      <c r="A901" s="357">
        <v>44075</v>
      </c>
      <c r="B901">
        <f t="shared" si="137"/>
        <v>8</v>
      </c>
      <c r="C901">
        <f t="shared" si="132"/>
        <v>2020</v>
      </c>
      <c r="D901" t="s">
        <v>1612</v>
      </c>
      <c r="E901">
        <v>68</v>
      </c>
      <c r="F901" s="12">
        <v>22.95</v>
      </c>
      <c r="G901" s="12">
        <v>147.33000000000001</v>
      </c>
      <c r="H901" s="12">
        <v>12.1</v>
      </c>
      <c r="I901" s="12">
        <v>182.38</v>
      </c>
      <c r="J901" s="12"/>
      <c r="K901" s="12"/>
      <c r="L901" s="12"/>
      <c r="M901" s="12"/>
      <c r="N901" s="12"/>
      <c r="O901" s="12"/>
      <c r="P901" s="12"/>
    </row>
    <row r="902" spans="1:16">
      <c r="A902" s="357">
        <v>44105</v>
      </c>
      <c r="B902">
        <f t="shared" si="137"/>
        <v>9</v>
      </c>
      <c r="C902">
        <f t="shared" si="132"/>
        <v>2020</v>
      </c>
      <c r="D902" t="s">
        <v>1612</v>
      </c>
      <c r="E902">
        <v>68</v>
      </c>
      <c r="F902" s="12">
        <v>22.64</v>
      </c>
      <c r="G902" s="12">
        <v>115.77</v>
      </c>
      <c r="H902" s="12">
        <v>12.55</v>
      </c>
      <c r="I902" s="12">
        <v>150.95999999999998</v>
      </c>
      <c r="J902" s="12"/>
      <c r="K902" s="12"/>
      <c r="L902" s="12"/>
      <c r="M902" s="12"/>
      <c r="N902" s="12"/>
      <c r="O902" s="12"/>
      <c r="P902" s="12"/>
    </row>
    <row r="903" spans="1:16">
      <c r="A903" s="357">
        <v>44136</v>
      </c>
      <c r="B903">
        <f t="shared" si="137"/>
        <v>10</v>
      </c>
      <c r="C903">
        <f t="shared" si="132"/>
        <v>2020</v>
      </c>
      <c r="D903" t="s">
        <v>1612</v>
      </c>
      <c r="E903">
        <v>68</v>
      </c>
      <c r="F903" s="12">
        <v>17</v>
      </c>
      <c r="G903" s="12">
        <v>94.9</v>
      </c>
      <c r="H903" s="12">
        <v>9.52</v>
      </c>
      <c r="I903" s="12">
        <v>121.42</v>
      </c>
      <c r="J903" s="12"/>
      <c r="K903" s="12"/>
      <c r="L903" s="12"/>
      <c r="M903" s="12"/>
      <c r="N903" s="12"/>
      <c r="O903" s="12"/>
      <c r="P903" s="12"/>
    </row>
    <row r="904" spans="1:16">
      <c r="A904" s="357">
        <v>44166</v>
      </c>
      <c r="B904">
        <f t="shared" si="137"/>
        <v>11</v>
      </c>
      <c r="C904">
        <f t="shared" si="132"/>
        <v>2020</v>
      </c>
      <c r="D904" t="s">
        <v>1612</v>
      </c>
      <c r="E904">
        <v>68</v>
      </c>
      <c r="F904" s="12">
        <v>17.25</v>
      </c>
      <c r="G904" s="12">
        <v>106.4</v>
      </c>
      <c r="H904" s="12">
        <v>12.55</v>
      </c>
      <c r="I904" s="12">
        <v>136.19999999999999</v>
      </c>
      <c r="J904" s="12"/>
      <c r="K904" s="12"/>
      <c r="L904" s="12"/>
      <c r="M904" s="12"/>
      <c r="N904" s="12"/>
      <c r="O904" s="12"/>
      <c r="P904" s="12"/>
    </row>
    <row r="905" spans="1:16">
      <c r="A905" s="357">
        <v>44197</v>
      </c>
      <c r="B905">
        <f t="shared" si="137"/>
        <v>12</v>
      </c>
      <c r="C905">
        <f t="shared" si="132"/>
        <v>2020</v>
      </c>
      <c r="D905" t="s">
        <v>1612</v>
      </c>
      <c r="E905">
        <v>68</v>
      </c>
      <c r="F905" s="12">
        <v>17.21</v>
      </c>
      <c r="G905" s="12">
        <v>104.95</v>
      </c>
      <c r="H905" s="12">
        <v>11.42</v>
      </c>
      <c r="I905" s="12">
        <v>133.58000000000001</v>
      </c>
      <c r="J905" s="12"/>
      <c r="K905" s="12"/>
      <c r="L905" s="12"/>
      <c r="M905" s="12"/>
      <c r="N905" s="12"/>
      <c r="O905" s="12"/>
      <c r="P905" s="12"/>
    </row>
    <row r="906" spans="1:16">
      <c r="A906" s="357">
        <v>44228</v>
      </c>
      <c r="B906">
        <v>1</v>
      </c>
      <c r="C906">
        <f t="shared" si="132"/>
        <v>2021</v>
      </c>
      <c r="D906" t="s">
        <v>1612</v>
      </c>
      <c r="E906">
        <v>68</v>
      </c>
      <c r="F906" s="12">
        <v>24.11</v>
      </c>
      <c r="G906" s="12">
        <v>122.95</v>
      </c>
      <c r="H906" s="12">
        <v>20.79</v>
      </c>
      <c r="I906" s="12">
        <v>167.85000000000002</v>
      </c>
      <c r="J906" s="12"/>
      <c r="K906" s="12"/>
      <c r="L906" s="12"/>
      <c r="M906" s="12"/>
      <c r="N906" s="12"/>
      <c r="O906" s="12"/>
      <c r="P906" s="12"/>
    </row>
    <row r="907" spans="1:16">
      <c r="A907" s="357">
        <v>44256</v>
      </c>
      <c r="B907">
        <f t="shared" ref="B907:B917" si="138">1+B906</f>
        <v>2</v>
      </c>
      <c r="C907">
        <f t="shared" si="132"/>
        <v>2021</v>
      </c>
      <c r="D907" t="s">
        <v>1612</v>
      </c>
      <c r="E907">
        <v>68</v>
      </c>
      <c r="F907" s="12">
        <v>21.3</v>
      </c>
      <c r="G907" s="12">
        <v>98.75</v>
      </c>
      <c r="H907" s="12">
        <v>13.1</v>
      </c>
      <c r="I907" s="12">
        <v>133.15</v>
      </c>
      <c r="J907" s="12"/>
      <c r="K907" s="12"/>
      <c r="L907" s="12"/>
      <c r="M907" s="12"/>
      <c r="N907" s="12"/>
      <c r="O907" s="12"/>
      <c r="P907" s="12"/>
    </row>
    <row r="908" spans="1:16">
      <c r="A908" s="357">
        <v>44287</v>
      </c>
      <c r="B908">
        <f t="shared" si="138"/>
        <v>3</v>
      </c>
      <c r="C908">
        <f t="shared" si="132"/>
        <v>2021</v>
      </c>
      <c r="D908" t="s">
        <v>1612</v>
      </c>
      <c r="E908">
        <v>68</v>
      </c>
      <c r="F908" s="12">
        <v>18.09</v>
      </c>
      <c r="G908" s="12">
        <v>85.91</v>
      </c>
      <c r="H908" s="12">
        <v>11.78</v>
      </c>
      <c r="I908" s="12">
        <v>115.78</v>
      </c>
      <c r="J908" s="12"/>
      <c r="K908" s="12"/>
      <c r="L908" s="12"/>
      <c r="M908" s="12"/>
      <c r="N908" s="12"/>
      <c r="O908" s="12"/>
      <c r="P908" s="12"/>
    </row>
    <row r="909" spans="1:16">
      <c r="A909" s="357">
        <v>44317</v>
      </c>
      <c r="B909">
        <f t="shared" si="138"/>
        <v>4</v>
      </c>
      <c r="C909">
        <f t="shared" si="132"/>
        <v>2021</v>
      </c>
      <c r="D909" t="s">
        <v>1612</v>
      </c>
      <c r="E909">
        <v>68</v>
      </c>
      <c r="F909" s="12">
        <v>20.65</v>
      </c>
      <c r="G909" s="12">
        <v>95.9</v>
      </c>
      <c r="H909" s="12">
        <v>12.7</v>
      </c>
      <c r="I909" s="12">
        <v>129.25</v>
      </c>
      <c r="J909" s="12"/>
      <c r="K909" s="12"/>
      <c r="L909" s="12"/>
      <c r="M909" s="12"/>
      <c r="N909" s="12"/>
      <c r="O909" s="12"/>
      <c r="P909" s="12"/>
    </row>
    <row r="910" spans="1:16">
      <c r="A910" s="357">
        <v>44348</v>
      </c>
      <c r="B910">
        <f t="shared" si="138"/>
        <v>5</v>
      </c>
      <c r="C910">
        <f t="shared" ref="C910:C923" si="139">1+C898</f>
        <v>2021</v>
      </c>
      <c r="D910" t="s">
        <v>1612</v>
      </c>
      <c r="E910">
        <v>68</v>
      </c>
      <c r="F910" s="12">
        <v>17.239999999999998</v>
      </c>
      <c r="G910" s="12">
        <v>102.24</v>
      </c>
      <c r="H910" s="12">
        <v>9.67</v>
      </c>
      <c r="I910" s="12">
        <v>129.15</v>
      </c>
      <c r="J910" s="12"/>
      <c r="K910" s="12"/>
      <c r="L910" s="12"/>
      <c r="M910" s="12"/>
      <c r="N910" s="12"/>
      <c r="O910" s="12"/>
      <c r="P910" s="12"/>
    </row>
    <row r="911" spans="1:16">
      <c r="A911" s="357">
        <v>44378</v>
      </c>
      <c r="B911">
        <f t="shared" si="138"/>
        <v>6</v>
      </c>
      <c r="C911">
        <f t="shared" si="139"/>
        <v>2021</v>
      </c>
      <c r="D911" t="s">
        <v>1612</v>
      </c>
      <c r="E911">
        <v>68</v>
      </c>
      <c r="F911" s="12">
        <v>21.27</v>
      </c>
      <c r="G911" s="12">
        <v>141.86000000000001</v>
      </c>
      <c r="H911" s="12">
        <v>10.23</v>
      </c>
      <c r="I911" s="12">
        <v>173.36</v>
      </c>
      <c r="J911" s="12"/>
      <c r="K911" s="12"/>
      <c r="L911" s="12"/>
      <c r="M911" s="12"/>
      <c r="N911" s="12"/>
      <c r="O911" s="12"/>
      <c r="P911" s="12"/>
    </row>
    <row r="912" spans="1:16">
      <c r="A912" s="357">
        <v>44409</v>
      </c>
      <c r="B912">
        <f t="shared" si="138"/>
        <v>7</v>
      </c>
      <c r="C912">
        <f t="shared" si="139"/>
        <v>2021</v>
      </c>
      <c r="D912" t="s">
        <v>1612</v>
      </c>
      <c r="E912">
        <v>68</v>
      </c>
      <c r="F912" s="12">
        <v>20.41</v>
      </c>
      <c r="G912" s="12">
        <v>147.22999999999999</v>
      </c>
      <c r="H912" s="12">
        <v>10.82</v>
      </c>
      <c r="I912" s="12">
        <v>178.45999999999998</v>
      </c>
      <c r="J912" s="12"/>
      <c r="K912" s="12"/>
      <c r="L912" s="12"/>
      <c r="M912" s="12"/>
      <c r="N912" s="12"/>
      <c r="O912" s="12"/>
      <c r="P912" s="12"/>
    </row>
    <row r="913" spans="1:16">
      <c r="A913" s="357">
        <v>44440</v>
      </c>
      <c r="B913">
        <f t="shared" si="138"/>
        <v>8</v>
      </c>
      <c r="C913">
        <f t="shared" si="139"/>
        <v>2021</v>
      </c>
      <c r="D913" t="s">
        <v>1612</v>
      </c>
      <c r="E913">
        <v>68</v>
      </c>
      <c r="F913" s="12">
        <v>27.18</v>
      </c>
      <c r="G913" s="12">
        <v>177</v>
      </c>
      <c r="H913" s="12">
        <v>16.32</v>
      </c>
      <c r="I913" s="12">
        <v>220.5</v>
      </c>
      <c r="J913" s="12"/>
      <c r="K913" s="12"/>
      <c r="L913" s="12"/>
      <c r="M913" s="12"/>
      <c r="N913" s="12"/>
      <c r="O913" s="12"/>
      <c r="P913" s="12"/>
    </row>
    <row r="914" spans="1:16">
      <c r="A914" s="357">
        <v>44470</v>
      </c>
      <c r="B914">
        <f t="shared" si="138"/>
        <v>9</v>
      </c>
      <c r="C914">
        <f t="shared" si="139"/>
        <v>2021</v>
      </c>
      <c r="D914" t="s">
        <v>1612</v>
      </c>
      <c r="E914">
        <v>68</v>
      </c>
      <c r="F914" s="12">
        <v>19.23</v>
      </c>
      <c r="G914" s="12">
        <v>106.64</v>
      </c>
      <c r="H914" s="12">
        <v>12.05</v>
      </c>
      <c r="I914" s="12">
        <v>137.91999999999999</v>
      </c>
      <c r="J914" s="12"/>
      <c r="K914" s="12"/>
      <c r="L914" s="12"/>
      <c r="M914" s="12"/>
      <c r="N914" s="12"/>
      <c r="O914" s="12"/>
      <c r="P914" s="12"/>
    </row>
    <row r="915" spans="1:16">
      <c r="A915" s="357">
        <v>44501</v>
      </c>
      <c r="B915">
        <f t="shared" si="138"/>
        <v>10</v>
      </c>
      <c r="C915">
        <f t="shared" si="139"/>
        <v>2021</v>
      </c>
      <c r="D915" t="s">
        <v>1612</v>
      </c>
      <c r="E915">
        <v>68</v>
      </c>
      <c r="F915" s="12">
        <v>14.45</v>
      </c>
      <c r="G915" s="12">
        <v>87.8</v>
      </c>
      <c r="H915" s="12">
        <v>12.15</v>
      </c>
      <c r="I915" s="12">
        <v>114.4</v>
      </c>
      <c r="J915" s="12"/>
      <c r="K915" s="12"/>
      <c r="L915" s="12"/>
      <c r="M915" s="12"/>
      <c r="N915" s="12"/>
      <c r="O915" s="12"/>
      <c r="P915" s="12"/>
    </row>
    <row r="916" spans="1:16">
      <c r="A916" s="357">
        <v>44531</v>
      </c>
      <c r="B916">
        <f t="shared" si="138"/>
        <v>11</v>
      </c>
      <c r="C916">
        <f t="shared" si="139"/>
        <v>2021</v>
      </c>
      <c r="D916" t="s">
        <v>1612</v>
      </c>
      <c r="E916">
        <v>68</v>
      </c>
      <c r="F916" s="12">
        <v>15.29</v>
      </c>
      <c r="G916" s="12">
        <v>98</v>
      </c>
      <c r="H916" s="12">
        <v>13</v>
      </c>
      <c r="I916" s="12">
        <v>126.28999999999999</v>
      </c>
      <c r="J916" s="12"/>
      <c r="K916" s="12"/>
      <c r="L916" s="12"/>
      <c r="M916" s="12"/>
      <c r="N916" s="12"/>
      <c r="O916" s="12"/>
      <c r="P916" s="12"/>
    </row>
    <row r="917" spans="1:16">
      <c r="A917" s="357">
        <v>44562</v>
      </c>
      <c r="B917">
        <f t="shared" si="138"/>
        <v>12</v>
      </c>
      <c r="C917">
        <f t="shared" si="139"/>
        <v>2021</v>
      </c>
      <c r="D917" t="s">
        <v>1612</v>
      </c>
      <c r="E917">
        <v>68</v>
      </c>
      <c r="F917" s="12">
        <v>15.85</v>
      </c>
      <c r="G917" s="12">
        <v>110.5</v>
      </c>
      <c r="H917" s="12">
        <v>9.75</v>
      </c>
      <c r="I917" s="12">
        <v>136.1</v>
      </c>
      <c r="J917" s="12"/>
      <c r="K917" s="12"/>
      <c r="L917" s="12"/>
      <c r="M917" s="12"/>
      <c r="N917" s="12"/>
      <c r="O917" s="12"/>
      <c r="P917" s="12"/>
    </row>
    <row r="918" spans="1:16">
      <c r="A918" s="357">
        <v>44593</v>
      </c>
      <c r="B918">
        <v>1</v>
      </c>
      <c r="C918">
        <f t="shared" si="139"/>
        <v>2022</v>
      </c>
      <c r="D918" t="s">
        <v>1612</v>
      </c>
      <c r="E918">
        <v>68</v>
      </c>
      <c r="F918" s="12">
        <v>21.7</v>
      </c>
      <c r="G918" s="12">
        <v>120.1</v>
      </c>
      <c r="H918" s="12">
        <v>20.350000000000001</v>
      </c>
      <c r="I918" s="12">
        <v>162.14999999999998</v>
      </c>
      <c r="J918" s="12"/>
      <c r="K918" s="12"/>
      <c r="L918" s="12"/>
      <c r="M918" s="12"/>
      <c r="N918" s="12"/>
      <c r="O918" s="12"/>
      <c r="P918" s="12"/>
    </row>
    <row r="919" spans="1:16">
      <c r="A919" s="357">
        <v>44621</v>
      </c>
      <c r="B919">
        <f>1+B918</f>
        <v>2</v>
      </c>
      <c r="C919">
        <f t="shared" si="139"/>
        <v>2022</v>
      </c>
      <c r="D919" t="s">
        <v>1612</v>
      </c>
      <c r="E919">
        <v>68</v>
      </c>
      <c r="F919" s="12">
        <v>16.649999999999999</v>
      </c>
      <c r="G919" s="12">
        <v>112.5</v>
      </c>
      <c r="H919" s="12">
        <v>15.3</v>
      </c>
      <c r="I919" s="12">
        <v>144.44999999999999</v>
      </c>
      <c r="J919" s="12"/>
      <c r="K919" s="12"/>
      <c r="L919" s="12"/>
      <c r="M919" s="12"/>
      <c r="N919" s="12"/>
      <c r="O919" s="12"/>
      <c r="P919" s="12"/>
    </row>
    <row r="920" spans="1:16">
      <c r="A920" s="357">
        <v>44652</v>
      </c>
      <c r="B920">
        <f>1+B919</f>
        <v>3</v>
      </c>
      <c r="C920">
        <f t="shared" si="139"/>
        <v>2022</v>
      </c>
      <c r="D920" t="s">
        <v>1612</v>
      </c>
      <c r="E920">
        <v>68</v>
      </c>
      <c r="F920" s="12">
        <v>16.61</v>
      </c>
      <c r="G920" s="12">
        <v>109.91</v>
      </c>
      <c r="H920" s="12">
        <v>14.22</v>
      </c>
      <c r="I920" s="12">
        <v>140.74</v>
      </c>
      <c r="J920" s="12"/>
      <c r="K920" s="12"/>
      <c r="L920" s="12"/>
      <c r="M920" s="12"/>
      <c r="N920" s="12"/>
      <c r="O920" s="12"/>
      <c r="P920" s="12"/>
    </row>
    <row r="921" spans="1:16">
      <c r="A921" s="357">
        <v>44682</v>
      </c>
      <c r="B921">
        <f>1+B920</f>
        <v>4</v>
      </c>
      <c r="C921">
        <f t="shared" si="139"/>
        <v>2022</v>
      </c>
      <c r="D921" t="s">
        <v>1612</v>
      </c>
      <c r="E921">
        <v>68</v>
      </c>
      <c r="F921" s="12">
        <v>17.260000000000002</v>
      </c>
      <c r="G921" s="12">
        <v>110.53</v>
      </c>
      <c r="H921" s="12">
        <v>13.53</v>
      </c>
      <c r="I921" s="12">
        <v>141.32</v>
      </c>
      <c r="J921" s="12"/>
      <c r="K921" s="12"/>
      <c r="L921" s="12"/>
      <c r="M921" s="12"/>
      <c r="N921" s="12"/>
      <c r="O921" s="12"/>
      <c r="P921" s="12"/>
    </row>
    <row r="922" spans="1:16">
      <c r="A922" s="357">
        <v>44713</v>
      </c>
      <c r="B922">
        <f>1+B921</f>
        <v>5</v>
      </c>
      <c r="C922">
        <f t="shared" si="139"/>
        <v>2022</v>
      </c>
      <c r="D922" t="s">
        <v>1612</v>
      </c>
      <c r="E922">
        <v>68</v>
      </c>
      <c r="F922" s="12">
        <v>19.86</v>
      </c>
      <c r="G922" s="12">
        <v>119.32</v>
      </c>
      <c r="H922" s="12">
        <v>12.91</v>
      </c>
      <c r="I922" s="12">
        <v>152.08999999999997</v>
      </c>
      <c r="J922" s="12"/>
      <c r="K922" s="12"/>
      <c r="L922" s="12"/>
      <c r="M922" s="12"/>
      <c r="N922" s="12"/>
      <c r="O922" s="12"/>
      <c r="P922" s="12"/>
    </row>
    <row r="923" spans="1:16">
      <c r="A923" s="357">
        <v>42005</v>
      </c>
      <c r="B923">
        <f>1+B922</f>
        <v>6</v>
      </c>
      <c r="C923">
        <f t="shared" si="139"/>
        <v>2022</v>
      </c>
      <c r="D923" t="s">
        <v>1612</v>
      </c>
      <c r="E923">
        <v>68</v>
      </c>
      <c r="F923" s="12">
        <v>23.09</v>
      </c>
      <c r="G923" s="12">
        <v>163.77000000000001</v>
      </c>
      <c r="H923" s="12">
        <v>13.45</v>
      </c>
      <c r="I923" s="12">
        <v>200.31</v>
      </c>
      <c r="J923" s="12"/>
      <c r="K923" s="12"/>
      <c r="L923" s="12"/>
      <c r="M923" s="12"/>
      <c r="N923" s="12"/>
      <c r="O923" s="12"/>
      <c r="P923" s="12"/>
    </row>
    <row r="924" spans="1:16">
      <c r="A924" s="357">
        <v>44743</v>
      </c>
      <c r="B924">
        <v>7</v>
      </c>
      <c r="C924">
        <v>2022</v>
      </c>
      <c r="D924" t="s">
        <v>1612</v>
      </c>
      <c r="E924">
        <v>68</v>
      </c>
      <c r="F924" s="12">
        <v>31.75</v>
      </c>
      <c r="G924" s="12">
        <v>234.8</v>
      </c>
      <c r="H924" s="12">
        <v>18.2</v>
      </c>
      <c r="I924" s="12">
        <v>284.75</v>
      </c>
      <c r="J924" s="12"/>
      <c r="K924" s="12"/>
      <c r="L924" s="12"/>
      <c r="M924" s="12"/>
      <c r="N924" s="12"/>
      <c r="O924" s="12"/>
      <c r="P924" s="12"/>
    </row>
    <row r="925" spans="1:16">
      <c r="A925" s="357">
        <v>44774</v>
      </c>
      <c r="B925">
        <v>8</v>
      </c>
      <c r="C925">
        <v>2022</v>
      </c>
      <c r="D925" t="s">
        <v>1612</v>
      </c>
      <c r="E925">
        <v>68</v>
      </c>
      <c r="F925">
        <v>19.68</v>
      </c>
      <c r="G925">
        <v>162.44999999999999</v>
      </c>
      <c r="H925">
        <v>14.5</v>
      </c>
      <c r="I925">
        <v>196.63</v>
      </c>
      <c r="J925" s="12"/>
      <c r="K925" s="12"/>
      <c r="L925" s="12"/>
      <c r="M925" s="12"/>
      <c r="N925" s="12"/>
      <c r="O925" s="12"/>
      <c r="P925" s="12"/>
    </row>
    <row r="926" spans="1:16">
      <c r="A926" s="357">
        <v>42036</v>
      </c>
      <c r="B926">
        <v>1</v>
      </c>
      <c r="C926">
        <v>2015</v>
      </c>
      <c r="D926" t="s">
        <v>1613</v>
      </c>
      <c r="E926">
        <v>69</v>
      </c>
      <c r="F926" s="12">
        <v>0.7</v>
      </c>
      <c r="G926" s="12">
        <v>4.3</v>
      </c>
      <c r="H926" s="12">
        <v>0.1</v>
      </c>
      <c r="I926" s="12">
        <v>5.0999999999999996</v>
      </c>
      <c r="J926" s="12"/>
      <c r="K926" s="12"/>
      <c r="L926" s="12"/>
      <c r="M926" s="12"/>
      <c r="N926" s="12"/>
      <c r="O926" s="12"/>
      <c r="P926" s="12"/>
    </row>
    <row r="927" spans="1:16">
      <c r="A927" s="357">
        <v>42064</v>
      </c>
      <c r="B927">
        <f t="shared" ref="B927:B937" si="140">1+B926</f>
        <v>2</v>
      </c>
      <c r="C927">
        <v>2015</v>
      </c>
      <c r="D927" t="s">
        <v>1613</v>
      </c>
      <c r="E927">
        <v>69</v>
      </c>
      <c r="F927" s="12">
        <v>0.55000000000000004</v>
      </c>
      <c r="G927" s="12">
        <v>2.35</v>
      </c>
      <c r="H927" s="12">
        <v>0</v>
      </c>
      <c r="I927" s="12">
        <v>2.9000000000000004</v>
      </c>
      <c r="J927" s="12"/>
      <c r="K927" s="12"/>
      <c r="L927" s="12"/>
      <c r="M927" s="12"/>
      <c r="N927" s="12"/>
      <c r="O927" s="12"/>
      <c r="P927" s="12"/>
    </row>
    <row r="928" spans="1:16">
      <c r="A928" s="357">
        <v>42095</v>
      </c>
      <c r="B928">
        <f t="shared" si="140"/>
        <v>3</v>
      </c>
      <c r="C928">
        <v>2015</v>
      </c>
      <c r="D928" t="s">
        <v>1613</v>
      </c>
      <c r="E928">
        <v>69</v>
      </c>
      <c r="F928" s="12">
        <v>0.55000000000000004</v>
      </c>
      <c r="G928" s="12">
        <v>2.36</v>
      </c>
      <c r="H928" s="12">
        <v>0</v>
      </c>
      <c r="I928" s="12">
        <v>2.91</v>
      </c>
      <c r="J928" s="12"/>
      <c r="K928" s="12"/>
      <c r="L928" s="12"/>
      <c r="M928" s="12"/>
      <c r="N928" s="12"/>
      <c r="O928" s="12"/>
      <c r="P928" s="12"/>
    </row>
    <row r="929" spans="1:16">
      <c r="A929" s="357">
        <v>42125</v>
      </c>
      <c r="B929">
        <f t="shared" si="140"/>
        <v>4</v>
      </c>
      <c r="C929">
        <v>2015</v>
      </c>
      <c r="D929" t="s">
        <v>1613</v>
      </c>
      <c r="E929">
        <v>69</v>
      </c>
      <c r="F929" s="12">
        <v>0.7</v>
      </c>
      <c r="G929" s="12">
        <v>2.5499999999999998</v>
      </c>
      <c r="H929" s="12">
        <v>0.05</v>
      </c>
      <c r="I929" s="12">
        <v>3.3</v>
      </c>
      <c r="J929" s="12"/>
      <c r="K929" s="12"/>
      <c r="L929" s="12"/>
      <c r="M929" s="12"/>
      <c r="N929" s="12"/>
      <c r="O929" s="12"/>
      <c r="P929" s="12"/>
    </row>
    <row r="930" spans="1:16">
      <c r="A930" s="357">
        <v>42156</v>
      </c>
      <c r="B930">
        <f t="shared" si="140"/>
        <v>5</v>
      </c>
      <c r="C930">
        <v>2015</v>
      </c>
      <c r="D930" t="s">
        <v>1613</v>
      </c>
      <c r="E930">
        <v>69</v>
      </c>
      <c r="F930" s="12">
        <v>0.9</v>
      </c>
      <c r="G930" s="12">
        <v>6.2</v>
      </c>
      <c r="H930" s="12">
        <v>0</v>
      </c>
      <c r="I930" s="12">
        <v>7.1000000000000005</v>
      </c>
      <c r="J930" s="12"/>
      <c r="K930" s="12"/>
      <c r="L930" s="12"/>
      <c r="M930" s="12"/>
      <c r="N930" s="12"/>
      <c r="O930" s="12"/>
      <c r="P930" s="12"/>
    </row>
    <row r="931" spans="1:16">
      <c r="A931" s="357">
        <v>42186</v>
      </c>
      <c r="B931">
        <f t="shared" si="140"/>
        <v>6</v>
      </c>
      <c r="C931">
        <v>2015</v>
      </c>
      <c r="D931" t="s">
        <v>1613</v>
      </c>
      <c r="E931">
        <v>69</v>
      </c>
      <c r="F931" s="12">
        <v>2.27</v>
      </c>
      <c r="G931" s="12">
        <v>6.64</v>
      </c>
      <c r="H931" s="12">
        <v>0.09</v>
      </c>
      <c r="I931" s="12">
        <v>9</v>
      </c>
      <c r="J931" s="12"/>
      <c r="K931" s="12"/>
      <c r="L931" s="12"/>
      <c r="M931" s="12"/>
      <c r="N931" s="12"/>
      <c r="O931" s="12"/>
      <c r="P931" s="12"/>
    </row>
    <row r="932" spans="1:16">
      <c r="A932" s="357">
        <v>42217</v>
      </c>
      <c r="B932">
        <f t="shared" si="140"/>
        <v>7</v>
      </c>
      <c r="C932">
        <v>2015</v>
      </c>
      <c r="D932" t="s">
        <v>1613</v>
      </c>
      <c r="E932">
        <v>69</v>
      </c>
      <c r="F932" s="12">
        <v>2.74</v>
      </c>
      <c r="G932" s="12">
        <v>5.22</v>
      </c>
      <c r="H932" s="12">
        <v>0.3</v>
      </c>
      <c r="I932" s="12">
        <v>8.26</v>
      </c>
      <c r="J932" s="12"/>
      <c r="K932" s="12"/>
      <c r="L932" s="12"/>
      <c r="M932" s="12"/>
      <c r="N932" s="12"/>
      <c r="O932" s="12"/>
      <c r="P932" s="12"/>
    </row>
    <row r="933" spans="1:16">
      <c r="A933" s="357">
        <v>42248</v>
      </c>
      <c r="B933">
        <f t="shared" si="140"/>
        <v>8</v>
      </c>
      <c r="C933">
        <v>2015</v>
      </c>
      <c r="D933" t="s">
        <v>1613</v>
      </c>
      <c r="E933">
        <v>69</v>
      </c>
      <c r="F933" s="12">
        <v>2.48</v>
      </c>
      <c r="G933" s="12">
        <v>4.24</v>
      </c>
      <c r="H933" s="12">
        <v>0.05</v>
      </c>
      <c r="I933" s="12">
        <v>6.77</v>
      </c>
      <c r="J933" s="12"/>
      <c r="K933" s="12"/>
      <c r="L933" s="12"/>
      <c r="M933" s="12"/>
      <c r="N933" s="12"/>
      <c r="O933" s="12"/>
      <c r="P933" s="12"/>
    </row>
    <row r="934" spans="1:16">
      <c r="A934" s="357">
        <v>42278</v>
      </c>
      <c r="B934">
        <f t="shared" si="140"/>
        <v>9</v>
      </c>
      <c r="C934">
        <v>2015</v>
      </c>
      <c r="D934" t="s">
        <v>1613</v>
      </c>
      <c r="E934">
        <v>69</v>
      </c>
      <c r="F934" s="12">
        <v>2</v>
      </c>
      <c r="G934" s="12">
        <v>8.32</v>
      </c>
      <c r="H934" s="12">
        <v>0.09</v>
      </c>
      <c r="I934" s="12">
        <v>10.41</v>
      </c>
      <c r="J934" s="12"/>
      <c r="K934" s="12"/>
      <c r="L934" s="12"/>
      <c r="M934" s="12"/>
      <c r="N934" s="12"/>
      <c r="O934" s="12"/>
      <c r="P934" s="12"/>
    </row>
    <row r="935" spans="1:16">
      <c r="A935" s="357">
        <v>42309</v>
      </c>
      <c r="B935">
        <f t="shared" si="140"/>
        <v>10</v>
      </c>
      <c r="C935">
        <v>2015</v>
      </c>
      <c r="D935" t="s">
        <v>1613</v>
      </c>
      <c r="E935">
        <v>69</v>
      </c>
      <c r="F935" s="12">
        <v>1.33</v>
      </c>
      <c r="G935" s="12">
        <v>9.6199999999999992</v>
      </c>
      <c r="H935" s="12">
        <v>0.1</v>
      </c>
      <c r="I935" s="12">
        <v>11.049999999999999</v>
      </c>
      <c r="J935" s="12"/>
      <c r="K935" s="12"/>
      <c r="L935" s="12"/>
      <c r="M935" s="12"/>
      <c r="N935" s="12"/>
      <c r="O935" s="12"/>
      <c r="P935" s="12"/>
    </row>
    <row r="936" spans="1:16">
      <c r="A936" s="357">
        <v>42339</v>
      </c>
      <c r="B936">
        <f t="shared" si="140"/>
        <v>11</v>
      </c>
      <c r="C936">
        <v>2015</v>
      </c>
      <c r="D936" t="s">
        <v>1613</v>
      </c>
      <c r="E936">
        <v>69</v>
      </c>
      <c r="F936" s="12">
        <v>1.52</v>
      </c>
      <c r="G936" s="12">
        <v>8.86</v>
      </c>
      <c r="H936" s="12">
        <v>0.24</v>
      </c>
      <c r="I936" s="12">
        <v>10.62</v>
      </c>
      <c r="J936" s="12"/>
      <c r="K936" s="12"/>
      <c r="L936" s="12"/>
      <c r="M936" s="12"/>
      <c r="N936" s="12"/>
      <c r="O936" s="12"/>
      <c r="P936" s="12"/>
    </row>
    <row r="937" spans="1:16">
      <c r="A937" s="357">
        <v>42370</v>
      </c>
      <c r="B937">
        <f t="shared" si="140"/>
        <v>12</v>
      </c>
      <c r="C937">
        <v>2015</v>
      </c>
      <c r="D937" t="s">
        <v>1613</v>
      </c>
      <c r="E937">
        <v>69</v>
      </c>
      <c r="F937" s="12">
        <v>1.47</v>
      </c>
      <c r="G937" s="12">
        <v>6.05</v>
      </c>
      <c r="H937" s="12">
        <v>0.11</v>
      </c>
      <c r="I937" s="12">
        <v>7.63</v>
      </c>
      <c r="J937" s="12"/>
      <c r="K937" s="12"/>
      <c r="L937" s="12"/>
      <c r="M937" s="12"/>
      <c r="N937" s="12"/>
      <c r="O937" s="12"/>
      <c r="P937" s="12"/>
    </row>
    <row r="938" spans="1:16">
      <c r="A938" s="357">
        <v>42401</v>
      </c>
      <c r="B938">
        <v>1</v>
      </c>
      <c r="C938">
        <f t="shared" ref="C938:C1001" si="141">1+C926</f>
        <v>2016</v>
      </c>
      <c r="D938" t="s">
        <v>1613</v>
      </c>
      <c r="E938">
        <v>69</v>
      </c>
      <c r="F938" s="12">
        <v>1.53</v>
      </c>
      <c r="G938" s="12">
        <v>10.210000000000001</v>
      </c>
      <c r="H938" s="12">
        <v>0</v>
      </c>
      <c r="I938" s="12">
        <v>11.74</v>
      </c>
      <c r="J938" s="12"/>
      <c r="K938" s="12"/>
      <c r="L938" s="12"/>
      <c r="M938" s="12"/>
      <c r="N938" s="12"/>
      <c r="O938" s="12"/>
      <c r="P938" s="12"/>
    </row>
    <row r="939" spans="1:16">
      <c r="A939" s="357">
        <v>42430</v>
      </c>
      <c r="B939">
        <f t="shared" ref="B939:B949" si="142">1+B938</f>
        <v>2</v>
      </c>
      <c r="C939">
        <f t="shared" si="141"/>
        <v>2016</v>
      </c>
      <c r="D939" t="s">
        <v>1613</v>
      </c>
      <c r="E939">
        <v>69</v>
      </c>
      <c r="F939" s="12">
        <v>1.1399999999999999</v>
      </c>
      <c r="G939" s="12">
        <v>8.2899999999999991</v>
      </c>
      <c r="H939" s="12">
        <v>0.19</v>
      </c>
      <c r="I939" s="12">
        <v>9.6199999999999992</v>
      </c>
      <c r="J939" s="12"/>
      <c r="K939" s="12"/>
      <c r="L939" s="12"/>
      <c r="M939" s="12"/>
      <c r="N939" s="12"/>
      <c r="O939" s="12"/>
      <c r="P939" s="12"/>
    </row>
    <row r="940" spans="1:16">
      <c r="A940" s="357">
        <v>42461</v>
      </c>
      <c r="B940">
        <f t="shared" si="142"/>
        <v>3</v>
      </c>
      <c r="C940">
        <f t="shared" si="141"/>
        <v>2016</v>
      </c>
      <c r="D940" t="s">
        <v>1613</v>
      </c>
      <c r="E940">
        <v>69</v>
      </c>
      <c r="F940" s="12">
        <v>1.1399999999999999</v>
      </c>
      <c r="G940" s="12">
        <v>7.71</v>
      </c>
      <c r="H940" s="12">
        <v>0</v>
      </c>
      <c r="I940" s="12">
        <v>8.85</v>
      </c>
      <c r="J940" s="12"/>
      <c r="K940" s="12"/>
      <c r="L940" s="12"/>
      <c r="M940" s="12"/>
      <c r="N940" s="12"/>
      <c r="O940" s="12"/>
      <c r="P940" s="12"/>
    </row>
    <row r="941" spans="1:16">
      <c r="A941" s="357">
        <v>42491</v>
      </c>
      <c r="B941">
        <f t="shared" si="142"/>
        <v>4</v>
      </c>
      <c r="C941">
        <f t="shared" si="141"/>
        <v>2016</v>
      </c>
      <c r="D941" t="s">
        <v>1613</v>
      </c>
      <c r="E941">
        <v>69</v>
      </c>
      <c r="F941" s="12">
        <v>2.29</v>
      </c>
      <c r="G941" s="12">
        <v>4.29</v>
      </c>
      <c r="H941" s="12">
        <v>0.05</v>
      </c>
      <c r="I941" s="12">
        <v>6.63</v>
      </c>
      <c r="J941" s="12"/>
      <c r="K941" s="12"/>
      <c r="L941" s="12"/>
      <c r="M941" s="12"/>
      <c r="N941" s="12"/>
      <c r="O941" s="12"/>
      <c r="P941" s="12"/>
    </row>
    <row r="942" spans="1:16">
      <c r="A942" s="357">
        <v>42522</v>
      </c>
      <c r="B942">
        <f t="shared" si="142"/>
        <v>5</v>
      </c>
      <c r="C942">
        <f t="shared" si="141"/>
        <v>2016</v>
      </c>
      <c r="D942" t="s">
        <v>1613</v>
      </c>
      <c r="E942">
        <v>69</v>
      </c>
      <c r="F942" s="12">
        <v>0.82</v>
      </c>
      <c r="G942" s="12">
        <v>5.09</v>
      </c>
      <c r="H942" s="12">
        <v>0.05</v>
      </c>
      <c r="I942" s="12">
        <v>5.96</v>
      </c>
      <c r="J942" s="12"/>
      <c r="K942" s="12"/>
      <c r="L942" s="12"/>
      <c r="M942" s="12"/>
      <c r="N942" s="12"/>
      <c r="O942" s="12"/>
      <c r="P942" s="12"/>
    </row>
    <row r="943" spans="1:16">
      <c r="A943" s="357">
        <v>42552</v>
      </c>
      <c r="B943">
        <f t="shared" si="142"/>
        <v>6</v>
      </c>
      <c r="C943">
        <f t="shared" si="141"/>
        <v>2016</v>
      </c>
      <c r="D943" t="s">
        <v>1613</v>
      </c>
      <c r="E943">
        <v>69</v>
      </c>
      <c r="F943" s="12">
        <v>1.59</v>
      </c>
      <c r="G943" s="12">
        <v>5.86</v>
      </c>
      <c r="H943" s="12">
        <v>0.05</v>
      </c>
      <c r="I943" s="12">
        <v>7.5</v>
      </c>
      <c r="J943" s="12"/>
      <c r="K943" s="12"/>
      <c r="L943" s="12"/>
      <c r="M943" s="12"/>
      <c r="N943" s="12"/>
      <c r="O943" s="12"/>
      <c r="P943" s="12"/>
    </row>
    <row r="944" spans="1:16">
      <c r="A944" s="357">
        <v>42583</v>
      </c>
      <c r="B944">
        <f t="shared" si="142"/>
        <v>7</v>
      </c>
      <c r="C944">
        <f t="shared" si="141"/>
        <v>2016</v>
      </c>
      <c r="D944" t="s">
        <v>1613</v>
      </c>
      <c r="E944">
        <v>69</v>
      </c>
      <c r="F944" s="12">
        <v>2</v>
      </c>
      <c r="G944" s="12">
        <v>5.0999999999999996</v>
      </c>
      <c r="H944" s="12">
        <v>0.38</v>
      </c>
      <c r="I944" s="12">
        <v>7.4799999999999995</v>
      </c>
      <c r="J944" s="12"/>
      <c r="K944" s="12"/>
      <c r="L944" s="12"/>
      <c r="M944" s="12"/>
      <c r="N944" s="12"/>
      <c r="O944" s="12"/>
      <c r="P944" s="12"/>
    </row>
    <row r="945" spans="1:16">
      <c r="A945" s="357">
        <v>42614</v>
      </c>
      <c r="B945">
        <f t="shared" si="142"/>
        <v>8</v>
      </c>
      <c r="C945">
        <f t="shared" si="141"/>
        <v>2016</v>
      </c>
      <c r="D945" t="s">
        <v>1613</v>
      </c>
      <c r="E945">
        <v>69</v>
      </c>
      <c r="F945" s="12">
        <v>1.91</v>
      </c>
      <c r="G945" s="12">
        <v>4</v>
      </c>
      <c r="H945" s="12">
        <v>0.18</v>
      </c>
      <c r="I945" s="12">
        <v>6.09</v>
      </c>
      <c r="J945" s="12"/>
      <c r="K945" s="12"/>
      <c r="L945" s="12"/>
      <c r="M945" s="12"/>
      <c r="N945" s="12"/>
      <c r="O945" s="12"/>
      <c r="P945" s="12"/>
    </row>
    <row r="946" spans="1:16">
      <c r="A946" s="357">
        <v>42644</v>
      </c>
      <c r="B946">
        <f t="shared" si="142"/>
        <v>9</v>
      </c>
      <c r="C946">
        <f t="shared" si="141"/>
        <v>2016</v>
      </c>
      <c r="D946" t="s">
        <v>1613</v>
      </c>
      <c r="E946">
        <v>69</v>
      </c>
      <c r="F946" s="12">
        <v>1.68</v>
      </c>
      <c r="G946" s="12">
        <v>4.91</v>
      </c>
      <c r="H946" s="12">
        <v>0</v>
      </c>
      <c r="I946" s="12">
        <v>6.59</v>
      </c>
      <c r="J946" s="12"/>
      <c r="K946" s="12"/>
      <c r="L946" s="12"/>
      <c r="M946" s="12"/>
      <c r="N946" s="12"/>
      <c r="O946" s="12"/>
      <c r="P946" s="12"/>
    </row>
    <row r="947" spans="1:16">
      <c r="A947" s="357">
        <v>42675</v>
      </c>
      <c r="B947">
        <f t="shared" si="142"/>
        <v>10</v>
      </c>
      <c r="C947">
        <f t="shared" si="141"/>
        <v>2016</v>
      </c>
      <c r="D947" t="s">
        <v>1613</v>
      </c>
      <c r="E947">
        <v>69</v>
      </c>
      <c r="F947" s="12">
        <v>1.3</v>
      </c>
      <c r="G947" s="12">
        <v>6.15</v>
      </c>
      <c r="H947" s="12">
        <v>0.05</v>
      </c>
      <c r="I947" s="12">
        <v>7.5</v>
      </c>
      <c r="J947" s="12"/>
      <c r="K947" s="12"/>
      <c r="L947" s="12"/>
      <c r="M947" s="12"/>
      <c r="N947" s="12"/>
      <c r="O947" s="12"/>
      <c r="P947" s="12"/>
    </row>
    <row r="948" spans="1:16">
      <c r="A948" s="357">
        <v>42705</v>
      </c>
      <c r="B948">
        <f t="shared" si="142"/>
        <v>11</v>
      </c>
      <c r="C948">
        <f t="shared" si="141"/>
        <v>2016</v>
      </c>
      <c r="D948" t="s">
        <v>1613</v>
      </c>
      <c r="E948">
        <v>69</v>
      </c>
      <c r="F948" s="12">
        <v>1.71</v>
      </c>
      <c r="G948" s="12">
        <v>7.19</v>
      </c>
      <c r="H948" s="12">
        <v>0.19</v>
      </c>
      <c r="I948" s="12">
        <v>9.09</v>
      </c>
      <c r="J948" s="12"/>
      <c r="K948" s="12"/>
      <c r="L948" s="12"/>
      <c r="M948" s="12"/>
      <c r="N948" s="12"/>
      <c r="O948" s="12"/>
      <c r="P948" s="12"/>
    </row>
    <row r="949" spans="1:16">
      <c r="A949" s="357">
        <v>42736</v>
      </c>
      <c r="B949">
        <f t="shared" si="142"/>
        <v>12</v>
      </c>
      <c r="C949">
        <f t="shared" si="141"/>
        <v>2016</v>
      </c>
      <c r="D949" t="s">
        <v>1613</v>
      </c>
      <c r="E949">
        <v>69</v>
      </c>
      <c r="F949" s="12">
        <v>2.1</v>
      </c>
      <c r="G949" s="12">
        <v>6.8</v>
      </c>
      <c r="H949" s="12">
        <v>0.15</v>
      </c>
      <c r="I949" s="12">
        <v>9.0500000000000007</v>
      </c>
      <c r="J949" s="12"/>
      <c r="K949" s="12"/>
      <c r="L949" s="12"/>
      <c r="M949" s="12"/>
      <c r="N949" s="12"/>
      <c r="O949" s="12"/>
      <c r="P949" s="12"/>
    </row>
    <row r="950" spans="1:16">
      <c r="A950" s="357">
        <v>42767</v>
      </c>
      <c r="B950">
        <v>1</v>
      </c>
      <c r="C950">
        <f t="shared" si="141"/>
        <v>2017</v>
      </c>
      <c r="D950" t="s">
        <v>1613</v>
      </c>
      <c r="E950">
        <v>69</v>
      </c>
      <c r="F950" s="12">
        <v>2.38</v>
      </c>
      <c r="G950" s="12">
        <v>5.14</v>
      </c>
      <c r="H950" s="12">
        <v>0</v>
      </c>
      <c r="I950" s="12">
        <v>7.52</v>
      </c>
      <c r="J950" s="12"/>
      <c r="K950" s="12"/>
      <c r="L950" s="12"/>
      <c r="M950" s="12"/>
      <c r="N950" s="12"/>
      <c r="O950" s="12"/>
      <c r="P950" s="12"/>
    </row>
    <row r="951" spans="1:16">
      <c r="A951" s="357">
        <v>42795</v>
      </c>
      <c r="B951">
        <f t="shared" ref="B951:B961" si="143">1+B950</f>
        <v>2</v>
      </c>
      <c r="C951">
        <f t="shared" si="141"/>
        <v>2017</v>
      </c>
      <c r="D951" t="s">
        <v>1613</v>
      </c>
      <c r="E951">
        <v>69</v>
      </c>
      <c r="F951" s="12">
        <v>2</v>
      </c>
      <c r="G951" s="12">
        <v>9.8000000000000007</v>
      </c>
      <c r="H951" s="12">
        <v>0.2</v>
      </c>
      <c r="I951" s="12">
        <v>12</v>
      </c>
      <c r="J951" s="12"/>
      <c r="K951" s="12"/>
      <c r="L951" s="12"/>
      <c r="M951" s="12"/>
      <c r="N951" s="12"/>
      <c r="O951" s="12"/>
      <c r="P951" s="12"/>
    </row>
    <row r="952" spans="1:16">
      <c r="A952" s="357">
        <v>42826</v>
      </c>
      <c r="B952">
        <f t="shared" si="143"/>
        <v>3</v>
      </c>
      <c r="C952">
        <f t="shared" si="141"/>
        <v>2017</v>
      </c>
      <c r="D952" t="s">
        <v>1613</v>
      </c>
      <c r="E952">
        <v>69</v>
      </c>
      <c r="F952" s="12">
        <v>1.78</v>
      </c>
      <c r="G952" s="12">
        <v>9.39</v>
      </c>
      <c r="H952" s="12">
        <v>0</v>
      </c>
      <c r="I952" s="12">
        <v>11.17</v>
      </c>
      <c r="J952" s="12"/>
      <c r="K952" s="12"/>
      <c r="L952" s="12"/>
      <c r="M952" s="12"/>
      <c r="N952" s="12"/>
      <c r="O952" s="12"/>
      <c r="P952" s="12"/>
    </row>
    <row r="953" spans="1:16">
      <c r="A953" s="357">
        <v>42856</v>
      </c>
      <c r="B953">
        <f t="shared" si="143"/>
        <v>4</v>
      </c>
      <c r="C953">
        <f t="shared" si="141"/>
        <v>2017</v>
      </c>
      <c r="D953" t="s">
        <v>1613</v>
      </c>
      <c r="E953">
        <v>69</v>
      </c>
      <c r="F953" s="12">
        <v>2.83</v>
      </c>
      <c r="G953" s="12">
        <v>8.06</v>
      </c>
      <c r="H953" s="12">
        <v>0</v>
      </c>
      <c r="I953" s="12">
        <v>10.89</v>
      </c>
      <c r="J953" s="12"/>
      <c r="K953" s="12"/>
      <c r="L953" s="12"/>
      <c r="M953" s="12"/>
      <c r="N953" s="12"/>
      <c r="O953" s="12"/>
      <c r="P953" s="12"/>
    </row>
    <row r="954" spans="1:16">
      <c r="A954" s="357">
        <v>42887</v>
      </c>
      <c r="B954">
        <f t="shared" si="143"/>
        <v>5</v>
      </c>
      <c r="C954">
        <f t="shared" si="141"/>
        <v>2017</v>
      </c>
      <c r="D954" t="s">
        <v>1613</v>
      </c>
      <c r="E954">
        <v>69</v>
      </c>
      <c r="F954" s="12">
        <v>2.27</v>
      </c>
      <c r="G954" s="12">
        <v>8.4499999999999993</v>
      </c>
      <c r="H954" s="12">
        <v>0.18</v>
      </c>
      <c r="I954" s="12">
        <v>10.899999999999999</v>
      </c>
      <c r="J954" s="12"/>
      <c r="K954" s="12"/>
      <c r="L954" s="12"/>
      <c r="M954" s="12"/>
      <c r="N954" s="12"/>
      <c r="O954" s="12"/>
      <c r="P954" s="12"/>
    </row>
    <row r="955" spans="1:16">
      <c r="A955" s="357">
        <v>42917</v>
      </c>
      <c r="B955">
        <f t="shared" si="143"/>
        <v>6</v>
      </c>
      <c r="C955">
        <f t="shared" si="141"/>
        <v>2017</v>
      </c>
      <c r="D955" t="s">
        <v>1613</v>
      </c>
      <c r="E955">
        <v>69</v>
      </c>
      <c r="F955" s="12">
        <v>2.23</v>
      </c>
      <c r="G955" s="12">
        <v>10.18</v>
      </c>
      <c r="H955" s="12">
        <v>0.09</v>
      </c>
      <c r="I955" s="12">
        <v>12.5</v>
      </c>
      <c r="J955" s="12"/>
      <c r="K955" s="12"/>
      <c r="L955" s="12"/>
      <c r="M955" s="12"/>
      <c r="N955" s="12"/>
      <c r="O955" s="12"/>
      <c r="P955" s="12"/>
    </row>
    <row r="956" spans="1:16">
      <c r="A956" s="357">
        <v>42948</v>
      </c>
      <c r="B956">
        <f t="shared" si="143"/>
        <v>7</v>
      </c>
      <c r="C956">
        <f t="shared" si="141"/>
        <v>2017</v>
      </c>
      <c r="D956" t="s">
        <v>1613</v>
      </c>
      <c r="E956">
        <v>69</v>
      </c>
      <c r="F956" s="12">
        <v>2.33</v>
      </c>
      <c r="G956" s="12">
        <v>6.38</v>
      </c>
      <c r="H956" s="12">
        <v>0.14000000000000001</v>
      </c>
      <c r="I956" s="12">
        <v>8.85</v>
      </c>
      <c r="J956" s="12"/>
      <c r="K956" s="12"/>
      <c r="L956" s="12"/>
      <c r="M956" s="12"/>
      <c r="N956" s="12"/>
      <c r="O956" s="12"/>
      <c r="P956" s="12"/>
    </row>
    <row r="957" spans="1:16">
      <c r="A957" s="357">
        <v>42979</v>
      </c>
      <c r="B957">
        <f t="shared" si="143"/>
        <v>8</v>
      </c>
      <c r="C957">
        <f t="shared" si="141"/>
        <v>2017</v>
      </c>
      <c r="D957" t="s">
        <v>1613</v>
      </c>
      <c r="E957">
        <v>69</v>
      </c>
      <c r="F957" s="12">
        <v>1.27</v>
      </c>
      <c r="G957" s="12">
        <v>3.77</v>
      </c>
      <c r="H957" s="12">
        <v>0.05</v>
      </c>
      <c r="I957" s="12">
        <v>5.09</v>
      </c>
      <c r="J957" s="12"/>
      <c r="K957" s="12"/>
      <c r="L957" s="12"/>
      <c r="M957" s="12"/>
      <c r="N957" s="12"/>
      <c r="O957" s="12"/>
      <c r="P957" s="12"/>
    </row>
    <row r="958" spans="1:16">
      <c r="A958" s="357">
        <v>43009</v>
      </c>
      <c r="B958">
        <f t="shared" si="143"/>
        <v>9</v>
      </c>
      <c r="C958">
        <f t="shared" si="141"/>
        <v>2017</v>
      </c>
      <c r="D958" t="s">
        <v>1613</v>
      </c>
      <c r="E958">
        <v>69</v>
      </c>
      <c r="F958" s="12">
        <v>2.2400000000000002</v>
      </c>
      <c r="G958" s="12">
        <v>5.52</v>
      </c>
      <c r="H958" s="12">
        <v>0</v>
      </c>
      <c r="I958" s="12">
        <v>7.76</v>
      </c>
      <c r="J958" s="12"/>
      <c r="K958" s="12"/>
      <c r="L958" s="12"/>
      <c r="M958" s="12"/>
      <c r="N958" s="12"/>
      <c r="O958" s="12"/>
      <c r="P958" s="12"/>
    </row>
    <row r="959" spans="1:16">
      <c r="A959" s="357">
        <v>43040</v>
      </c>
      <c r="B959">
        <f t="shared" si="143"/>
        <v>10</v>
      </c>
      <c r="C959">
        <f t="shared" si="141"/>
        <v>2017</v>
      </c>
      <c r="D959" t="s">
        <v>1613</v>
      </c>
      <c r="E959">
        <v>69</v>
      </c>
      <c r="F959" s="12">
        <v>1.95</v>
      </c>
      <c r="G959" s="12">
        <v>4.8099999999999996</v>
      </c>
      <c r="H959" s="12">
        <v>0.19</v>
      </c>
      <c r="I959" s="12">
        <v>6.95</v>
      </c>
      <c r="J959" s="12"/>
      <c r="K959" s="12"/>
      <c r="L959" s="12"/>
      <c r="M959" s="12"/>
      <c r="N959" s="12"/>
      <c r="O959" s="12"/>
      <c r="P959" s="12"/>
    </row>
    <row r="960" spans="1:16">
      <c r="A960" s="357">
        <v>43070</v>
      </c>
      <c r="B960">
        <f t="shared" si="143"/>
        <v>11</v>
      </c>
      <c r="C960">
        <f t="shared" si="141"/>
        <v>2017</v>
      </c>
      <c r="D960" t="s">
        <v>1613</v>
      </c>
      <c r="E960">
        <v>69</v>
      </c>
      <c r="F960" s="12">
        <v>2.52</v>
      </c>
      <c r="G960" s="12">
        <v>6</v>
      </c>
      <c r="H960" s="12">
        <v>0</v>
      </c>
      <c r="I960" s="12">
        <v>8.52</v>
      </c>
      <c r="J960" s="12"/>
      <c r="K960" s="12"/>
      <c r="L960" s="12"/>
      <c r="M960" s="12"/>
      <c r="N960" s="12"/>
      <c r="O960" s="12"/>
      <c r="P960" s="12"/>
    </row>
    <row r="961" spans="1:16">
      <c r="A961" s="357">
        <v>43101</v>
      </c>
      <c r="B961">
        <f t="shared" si="143"/>
        <v>12</v>
      </c>
      <c r="C961">
        <f t="shared" si="141"/>
        <v>2017</v>
      </c>
      <c r="D961" t="s">
        <v>1613</v>
      </c>
      <c r="E961">
        <v>69</v>
      </c>
      <c r="F961" s="12">
        <v>2.2000000000000002</v>
      </c>
      <c r="G961" s="12">
        <v>3.7</v>
      </c>
      <c r="H961" s="12">
        <v>0</v>
      </c>
      <c r="I961" s="12">
        <v>5.9</v>
      </c>
      <c r="J961" s="12"/>
      <c r="K961" s="12"/>
      <c r="L961" s="12"/>
      <c r="M961" s="12"/>
      <c r="N961" s="12"/>
      <c r="O961" s="12"/>
      <c r="P961" s="12"/>
    </row>
    <row r="962" spans="1:16">
      <c r="A962" s="357">
        <v>43132</v>
      </c>
      <c r="B962">
        <v>1</v>
      </c>
      <c r="C962">
        <f t="shared" si="141"/>
        <v>2018</v>
      </c>
      <c r="D962" t="s">
        <v>1613</v>
      </c>
      <c r="E962">
        <v>69</v>
      </c>
      <c r="F962" s="12">
        <v>1.77</v>
      </c>
      <c r="G962" s="12">
        <v>4.18</v>
      </c>
      <c r="H962" s="12">
        <v>0.14000000000000001</v>
      </c>
      <c r="I962" s="12">
        <v>6.09</v>
      </c>
      <c r="J962" s="12"/>
      <c r="K962" s="12"/>
      <c r="L962" s="12"/>
      <c r="M962" s="12"/>
      <c r="N962" s="12"/>
      <c r="O962" s="12"/>
      <c r="P962" s="12"/>
    </row>
    <row r="963" spans="1:16">
      <c r="A963" s="357">
        <v>43160</v>
      </c>
      <c r="B963">
        <f t="shared" ref="B963:B973" si="144">1+B962</f>
        <v>2</v>
      </c>
      <c r="C963">
        <f t="shared" si="141"/>
        <v>2018</v>
      </c>
      <c r="D963" t="s">
        <v>1613</v>
      </c>
      <c r="E963">
        <v>69</v>
      </c>
      <c r="F963" s="12">
        <v>1.95</v>
      </c>
      <c r="G963" s="12">
        <v>5.35</v>
      </c>
      <c r="H963" s="12">
        <v>0</v>
      </c>
      <c r="I963" s="12">
        <v>7.3</v>
      </c>
      <c r="J963" s="12"/>
      <c r="K963" s="12"/>
      <c r="L963" s="12"/>
      <c r="M963" s="12"/>
      <c r="N963" s="12"/>
      <c r="O963" s="12"/>
      <c r="P963" s="12"/>
    </row>
    <row r="964" spans="1:16">
      <c r="A964" s="357">
        <v>43191</v>
      </c>
      <c r="B964">
        <f t="shared" si="144"/>
        <v>3</v>
      </c>
      <c r="C964">
        <f t="shared" si="141"/>
        <v>2018</v>
      </c>
      <c r="D964" t="s">
        <v>1613</v>
      </c>
      <c r="E964">
        <v>69</v>
      </c>
      <c r="F964" s="12">
        <v>1.3</v>
      </c>
      <c r="G964" s="12">
        <v>4.05</v>
      </c>
      <c r="H964" s="12">
        <v>0.05</v>
      </c>
      <c r="I964" s="12">
        <v>5.3999999999999995</v>
      </c>
      <c r="J964" s="12"/>
      <c r="K964" s="12"/>
      <c r="L964" s="12"/>
      <c r="M964" s="12"/>
      <c r="N964" s="12"/>
      <c r="O964" s="12"/>
      <c r="P964" s="12"/>
    </row>
    <row r="965" spans="1:16">
      <c r="A965" s="357">
        <v>43221</v>
      </c>
      <c r="B965">
        <f t="shared" si="144"/>
        <v>4</v>
      </c>
      <c r="C965">
        <f t="shared" si="141"/>
        <v>2018</v>
      </c>
      <c r="D965" t="s">
        <v>1613</v>
      </c>
      <c r="E965">
        <v>69</v>
      </c>
      <c r="F965" s="12">
        <v>2.33</v>
      </c>
      <c r="G965" s="12">
        <v>8.3800000000000008</v>
      </c>
      <c r="H965" s="12">
        <v>0.14000000000000001</v>
      </c>
      <c r="I965" s="12">
        <v>10.850000000000001</v>
      </c>
      <c r="J965" s="12"/>
      <c r="K965" s="12"/>
      <c r="L965" s="12"/>
      <c r="M965" s="12"/>
      <c r="N965" s="12"/>
      <c r="O965" s="12"/>
      <c r="P965" s="12"/>
    </row>
    <row r="966" spans="1:16">
      <c r="A966" s="357">
        <v>43252</v>
      </c>
      <c r="B966">
        <f t="shared" si="144"/>
        <v>5</v>
      </c>
      <c r="C966">
        <f t="shared" si="141"/>
        <v>2018</v>
      </c>
      <c r="D966" t="s">
        <v>1613</v>
      </c>
      <c r="E966">
        <v>69</v>
      </c>
      <c r="F966" s="12">
        <v>1.73</v>
      </c>
      <c r="G966" s="12">
        <v>8.14</v>
      </c>
      <c r="H966" s="12">
        <v>0.05</v>
      </c>
      <c r="I966" s="12">
        <v>9.9200000000000017</v>
      </c>
      <c r="J966" s="12"/>
      <c r="K966" s="12"/>
      <c r="L966" s="12"/>
      <c r="M966" s="12"/>
      <c r="N966" s="12"/>
      <c r="O966" s="12"/>
      <c r="P966" s="12"/>
    </row>
    <row r="967" spans="1:16">
      <c r="A967" s="357">
        <v>43282</v>
      </c>
      <c r="B967">
        <f t="shared" si="144"/>
        <v>6</v>
      </c>
      <c r="C967">
        <f t="shared" si="141"/>
        <v>2018</v>
      </c>
      <c r="D967" t="s">
        <v>1613</v>
      </c>
      <c r="E967">
        <v>69</v>
      </c>
      <c r="F967" s="12">
        <v>2.19</v>
      </c>
      <c r="G967" s="12">
        <v>9.0500000000000007</v>
      </c>
      <c r="H967" s="12">
        <v>0.14000000000000001</v>
      </c>
      <c r="I967" s="12">
        <v>11.38</v>
      </c>
      <c r="J967" s="12"/>
      <c r="K967" s="12"/>
      <c r="L967" s="12"/>
      <c r="M967" s="12"/>
      <c r="N967" s="12"/>
      <c r="O967" s="12"/>
      <c r="P967" s="12"/>
    </row>
    <row r="968" spans="1:16">
      <c r="A968" s="357">
        <v>43313</v>
      </c>
      <c r="B968">
        <f t="shared" si="144"/>
        <v>7</v>
      </c>
      <c r="C968">
        <f t="shared" si="141"/>
        <v>2018</v>
      </c>
      <c r="D968" t="s">
        <v>1613</v>
      </c>
      <c r="E968">
        <v>69</v>
      </c>
      <c r="F968" s="12">
        <v>1.77</v>
      </c>
      <c r="G968" s="12">
        <v>7.5</v>
      </c>
      <c r="H968" s="12">
        <v>0.18</v>
      </c>
      <c r="I968" s="12">
        <v>9.4499999999999993</v>
      </c>
      <c r="J968" s="12"/>
      <c r="K968" s="12"/>
      <c r="L968" s="12"/>
      <c r="M968" s="12"/>
      <c r="N968" s="12"/>
      <c r="O968" s="12"/>
      <c r="P968" s="12"/>
    </row>
    <row r="969" spans="1:16">
      <c r="A969" s="357">
        <v>43344</v>
      </c>
      <c r="B969">
        <f t="shared" si="144"/>
        <v>8</v>
      </c>
      <c r="C969">
        <f t="shared" si="141"/>
        <v>2018</v>
      </c>
      <c r="D969" t="s">
        <v>1613</v>
      </c>
      <c r="E969">
        <v>69</v>
      </c>
      <c r="F969" s="12">
        <v>1.32</v>
      </c>
      <c r="G969" s="12">
        <v>3.91</v>
      </c>
      <c r="H969" s="12">
        <v>0.09</v>
      </c>
      <c r="I969" s="12">
        <v>5.32</v>
      </c>
      <c r="J969" s="12"/>
      <c r="K969" s="12"/>
      <c r="L969" s="12"/>
      <c r="M969" s="12"/>
      <c r="N969" s="12"/>
      <c r="O969" s="12"/>
      <c r="P969" s="12"/>
    </row>
    <row r="970" spans="1:16">
      <c r="A970" s="357">
        <v>43374</v>
      </c>
      <c r="B970">
        <f t="shared" si="144"/>
        <v>9</v>
      </c>
      <c r="C970">
        <f t="shared" si="141"/>
        <v>2018</v>
      </c>
      <c r="D970" t="s">
        <v>1613</v>
      </c>
      <c r="E970">
        <v>69</v>
      </c>
      <c r="F970" s="12">
        <v>3.35</v>
      </c>
      <c r="G970" s="12">
        <v>5.65</v>
      </c>
      <c r="H970" s="12">
        <v>0</v>
      </c>
      <c r="I970" s="12">
        <v>9</v>
      </c>
      <c r="J970" s="12"/>
      <c r="K970" s="12"/>
      <c r="L970" s="12"/>
      <c r="M970" s="12"/>
      <c r="N970" s="12"/>
      <c r="O970" s="12"/>
      <c r="P970" s="12"/>
    </row>
    <row r="971" spans="1:16">
      <c r="A971" s="357">
        <v>43405</v>
      </c>
      <c r="B971">
        <f t="shared" si="144"/>
        <v>10</v>
      </c>
      <c r="C971">
        <f t="shared" si="141"/>
        <v>2018</v>
      </c>
      <c r="D971" t="s">
        <v>1613</v>
      </c>
      <c r="E971">
        <v>69</v>
      </c>
      <c r="F971" s="12">
        <v>2.14</v>
      </c>
      <c r="G971" s="12">
        <v>7.95</v>
      </c>
      <c r="H971" s="12">
        <v>0.05</v>
      </c>
      <c r="I971" s="12">
        <v>10.14</v>
      </c>
      <c r="J971" s="12"/>
      <c r="K971" s="12"/>
      <c r="L971" s="12"/>
      <c r="M971" s="12"/>
      <c r="N971" s="12"/>
      <c r="O971" s="12"/>
      <c r="P971" s="12"/>
    </row>
    <row r="972" spans="1:16">
      <c r="A972" s="357">
        <v>43435</v>
      </c>
      <c r="B972">
        <f t="shared" si="144"/>
        <v>11</v>
      </c>
      <c r="C972">
        <f t="shared" si="141"/>
        <v>2018</v>
      </c>
      <c r="D972" t="s">
        <v>1613</v>
      </c>
      <c r="E972">
        <v>69</v>
      </c>
      <c r="F972" s="12">
        <v>1.86</v>
      </c>
      <c r="G972" s="12">
        <v>8.2899999999999991</v>
      </c>
      <c r="H972" s="12">
        <v>0.24</v>
      </c>
      <c r="I972" s="12">
        <v>10.389999999999999</v>
      </c>
      <c r="J972" s="12"/>
      <c r="K972" s="12"/>
      <c r="L972" s="12"/>
      <c r="M972" s="12"/>
      <c r="N972" s="12"/>
      <c r="O972" s="12"/>
      <c r="P972" s="12"/>
    </row>
    <row r="973" spans="1:16">
      <c r="A973" s="357">
        <v>43466</v>
      </c>
      <c r="B973">
        <f t="shared" si="144"/>
        <v>12</v>
      </c>
      <c r="C973">
        <f t="shared" si="141"/>
        <v>2018</v>
      </c>
      <c r="D973" t="s">
        <v>1613</v>
      </c>
      <c r="E973">
        <v>69</v>
      </c>
      <c r="F973" s="12">
        <v>3.12</v>
      </c>
      <c r="G973" s="12">
        <v>5.35</v>
      </c>
      <c r="H973" s="12">
        <v>0</v>
      </c>
      <c r="I973" s="12">
        <v>8.4699999999999989</v>
      </c>
      <c r="J973" s="12"/>
      <c r="K973" s="12"/>
      <c r="L973" s="12"/>
      <c r="M973" s="12"/>
      <c r="N973" s="12"/>
      <c r="O973" s="12"/>
      <c r="P973" s="12"/>
    </row>
    <row r="974" spans="1:16">
      <c r="A974" s="357">
        <v>43497</v>
      </c>
      <c r="B974">
        <v>1</v>
      </c>
      <c r="C974">
        <f t="shared" si="141"/>
        <v>2019</v>
      </c>
      <c r="D974" t="s">
        <v>1613</v>
      </c>
      <c r="E974">
        <v>69</v>
      </c>
      <c r="F974" s="12">
        <v>2.0499999999999998</v>
      </c>
      <c r="G974" s="12">
        <v>6.41</v>
      </c>
      <c r="H974" s="12">
        <v>0.09</v>
      </c>
      <c r="I974" s="12">
        <v>8.5500000000000007</v>
      </c>
      <c r="J974" s="12"/>
      <c r="K974" s="12"/>
      <c r="L974" s="12"/>
      <c r="M974" s="12"/>
      <c r="N974" s="12"/>
      <c r="O974" s="12"/>
      <c r="P974" s="12"/>
    </row>
    <row r="975" spans="1:16">
      <c r="A975" s="357">
        <v>43525</v>
      </c>
      <c r="B975">
        <f t="shared" ref="B975:B985" si="145">1+B974</f>
        <v>2</v>
      </c>
      <c r="C975">
        <f t="shared" si="141"/>
        <v>2019</v>
      </c>
      <c r="D975" t="s">
        <v>1613</v>
      </c>
      <c r="E975">
        <v>69</v>
      </c>
      <c r="F975" s="12">
        <v>1.85</v>
      </c>
      <c r="G975" s="12">
        <v>13.45</v>
      </c>
      <c r="H975" s="12">
        <v>0.1</v>
      </c>
      <c r="I975" s="12">
        <v>15.399999999999999</v>
      </c>
      <c r="J975" s="12"/>
      <c r="K975" s="12"/>
      <c r="L975" s="12"/>
      <c r="M975" s="12"/>
      <c r="N975" s="12"/>
      <c r="O975" s="12"/>
      <c r="P975" s="12"/>
    </row>
    <row r="976" spans="1:16">
      <c r="A976" s="357">
        <v>43556</v>
      </c>
      <c r="B976">
        <f t="shared" si="145"/>
        <v>3</v>
      </c>
      <c r="C976">
        <f t="shared" si="141"/>
        <v>2019</v>
      </c>
      <c r="D976" t="s">
        <v>1613</v>
      </c>
      <c r="E976">
        <v>69</v>
      </c>
      <c r="F976" s="12">
        <v>2.4300000000000002</v>
      </c>
      <c r="G976" s="12">
        <v>7.33</v>
      </c>
      <c r="H976" s="12">
        <v>0.1</v>
      </c>
      <c r="I976" s="12">
        <v>9.86</v>
      </c>
      <c r="J976" s="12"/>
      <c r="K976" s="12"/>
      <c r="L976" s="12"/>
      <c r="M976" s="12"/>
      <c r="N976" s="12"/>
      <c r="O976" s="12"/>
      <c r="P976" s="12"/>
    </row>
    <row r="977" spans="1:16">
      <c r="A977" s="357">
        <v>43586</v>
      </c>
      <c r="B977">
        <f t="shared" si="145"/>
        <v>4</v>
      </c>
      <c r="C977">
        <f t="shared" si="141"/>
        <v>2019</v>
      </c>
      <c r="D977" t="s">
        <v>1613</v>
      </c>
      <c r="E977">
        <v>69</v>
      </c>
      <c r="F977" s="12">
        <v>1.8</v>
      </c>
      <c r="G977" s="12">
        <v>6.9</v>
      </c>
      <c r="H977" s="12">
        <v>0.15</v>
      </c>
      <c r="I977" s="12">
        <v>8.8500000000000014</v>
      </c>
      <c r="J977" s="12"/>
      <c r="K977" s="12"/>
      <c r="L977" s="12"/>
      <c r="M977" s="12"/>
      <c r="N977" s="12"/>
      <c r="O977" s="12"/>
      <c r="P977" s="12"/>
    </row>
    <row r="978" spans="1:16">
      <c r="A978" s="357">
        <v>43617</v>
      </c>
      <c r="B978">
        <f t="shared" si="145"/>
        <v>5</v>
      </c>
      <c r="C978">
        <f t="shared" si="141"/>
        <v>2019</v>
      </c>
      <c r="D978" t="s">
        <v>1613</v>
      </c>
      <c r="E978">
        <v>69</v>
      </c>
      <c r="F978" s="12">
        <v>2.77</v>
      </c>
      <c r="G978" s="12">
        <v>5.36</v>
      </c>
      <c r="H978" s="12">
        <v>0.05</v>
      </c>
      <c r="I978" s="12">
        <v>8.18</v>
      </c>
      <c r="J978" s="12"/>
      <c r="K978" s="12"/>
      <c r="L978" s="12"/>
      <c r="M978" s="12"/>
      <c r="N978" s="12"/>
      <c r="O978" s="12"/>
      <c r="P978" s="12"/>
    </row>
    <row r="979" spans="1:16">
      <c r="A979" s="357">
        <v>43647</v>
      </c>
      <c r="B979">
        <f t="shared" si="145"/>
        <v>6</v>
      </c>
      <c r="C979">
        <f t="shared" si="141"/>
        <v>2019</v>
      </c>
      <c r="D979" t="s">
        <v>1613</v>
      </c>
      <c r="E979">
        <v>69</v>
      </c>
      <c r="F979" s="12">
        <v>4.3</v>
      </c>
      <c r="G979" s="12">
        <v>7.05</v>
      </c>
      <c r="H979" s="12">
        <v>0.2</v>
      </c>
      <c r="I979" s="12">
        <v>11.55</v>
      </c>
      <c r="J979" s="12"/>
      <c r="K979" s="12"/>
      <c r="L979" s="12"/>
      <c r="M979" s="12"/>
      <c r="N979" s="12"/>
      <c r="O979" s="12"/>
      <c r="P979" s="12"/>
    </row>
    <row r="980" spans="1:16">
      <c r="A980" s="357">
        <v>43678</v>
      </c>
      <c r="B980">
        <f t="shared" si="145"/>
        <v>7</v>
      </c>
      <c r="C980">
        <f t="shared" si="141"/>
        <v>2019</v>
      </c>
      <c r="D980" t="s">
        <v>1613</v>
      </c>
      <c r="E980">
        <v>69</v>
      </c>
      <c r="F980" s="12">
        <v>3.39</v>
      </c>
      <c r="G980" s="12">
        <v>7.52</v>
      </c>
      <c r="H980" s="12">
        <v>0.04</v>
      </c>
      <c r="I980" s="12">
        <v>10.95</v>
      </c>
      <c r="J980" s="12"/>
      <c r="K980" s="12"/>
      <c r="L980" s="12"/>
      <c r="M980" s="12"/>
      <c r="N980" s="12"/>
      <c r="O980" s="12"/>
      <c r="P980" s="12"/>
    </row>
    <row r="981" spans="1:16">
      <c r="A981" s="357">
        <v>43709</v>
      </c>
      <c r="B981">
        <f t="shared" si="145"/>
        <v>8</v>
      </c>
      <c r="C981">
        <f t="shared" si="141"/>
        <v>2019</v>
      </c>
      <c r="D981" t="s">
        <v>1613</v>
      </c>
      <c r="E981">
        <v>69</v>
      </c>
      <c r="F981" s="12">
        <v>2.36</v>
      </c>
      <c r="G981" s="12">
        <v>3.86</v>
      </c>
      <c r="H981" s="12">
        <v>0.05</v>
      </c>
      <c r="I981" s="12">
        <v>6.27</v>
      </c>
      <c r="J981" s="12"/>
      <c r="K981" s="12"/>
      <c r="L981" s="12"/>
      <c r="M981" s="12"/>
      <c r="N981" s="12"/>
      <c r="O981" s="12"/>
      <c r="P981" s="12"/>
    </row>
    <row r="982" spans="1:16">
      <c r="A982" s="357">
        <v>43739</v>
      </c>
      <c r="B982">
        <f t="shared" si="145"/>
        <v>9</v>
      </c>
      <c r="C982">
        <f t="shared" si="141"/>
        <v>2019</v>
      </c>
      <c r="D982" t="s">
        <v>1613</v>
      </c>
      <c r="E982">
        <v>69</v>
      </c>
      <c r="F982" s="12">
        <v>2.33</v>
      </c>
      <c r="G982" s="12">
        <v>6.9</v>
      </c>
      <c r="H982" s="12">
        <v>0.1</v>
      </c>
      <c r="I982" s="12">
        <v>9.33</v>
      </c>
      <c r="J982" s="12"/>
      <c r="K982" s="12"/>
      <c r="L982" s="12"/>
      <c r="M982" s="12"/>
      <c r="N982" s="12"/>
      <c r="O982" s="12"/>
      <c r="P982" s="12"/>
    </row>
    <row r="983" spans="1:16">
      <c r="A983" s="357">
        <v>43770</v>
      </c>
      <c r="B983">
        <f t="shared" si="145"/>
        <v>10</v>
      </c>
      <c r="C983">
        <f t="shared" si="141"/>
        <v>2019</v>
      </c>
      <c r="D983" t="s">
        <v>1613</v>
      </c>
      <c r="E983">
        <v>69</v>
      </c>
      <c r="F983" s="12">
        <v>1.92</v>
      </c>
      <c r="G983" s="12">
        <v>4.88</v>
      </c>
      <c r="H983" s="12">
        <v>0</v>
      </c>
      <c r="I983" s="12">
        <v>6.8</v>
      </c>
      <c r="J983" s="12"/>
      <c r="K983" s="12"/>
      <c r="L983" s="12"/>
      <c r="M983" s="12"/>
      <c r="N983" s="12"/>
      <c r="O983" s="12"/>
      <c r="P983" s="12"/>
    </row>
    <row r="984" spans="1:16">
      <c r="A984" s="357">
        <v>43800</v>
      </c>
      <c r="B984">
        <f t="shared" si="145"/>
        <v>11</v>
      </c>
      <c r="C984">
        <f t="shared" si="141"/>
        <v>2019</v>
      </c>
      <c r="D984" t="s">
        <v>1613</v>
      </c>
      <c r="E984">
        <v>69</v>
      </c>
      <c r="F984" s="12">
        <v>2.5</v>
      </c>
      <c r="G984" s="12">
        <v>7.3</v>
      </c>
      <c r="H984" s="12">
        <v>0.05</v>
      </c>
      <c r="I984" s="12">
        <v>9.85</v>
      </c>
      <c r="J984" s="12"/>
      <c r="K984" s="12"/>
      <c r="L984" s="12"/>
      <c r="M984" s="12"/>
      <c r="N984" s="12"/>
      <c r="O984" s="12"/>
      <c r="P984" s="12"/>
    </row>
    <row r="985" spans="1:16">
      <c r="A985" s="357">
        <v>43831</v>
      </c>
      <c r="B985">
        <f t="shared" si="145"/>
        <v>12</v>
      </c>
      <c r="C985">
        <f t="shared" si="141"/>
        <v>2019</v>
      </c>
      <c r="D985" t="s">
        <v>1613</v>
      </c>
      <c r="E985">
        <v>69</v>
      </c>
      <c r="F985" s="12">
        <v>6.89</v>
      </c>
      <c r="G985" s="12">
        <v>10.11</v>
      </c>
      <c r="H985" s="12">
        <v>0.06</v>
      </c>
      <c r="I985" s="12">
        <v>17.059999999999999</v>
      </c>
      <c r="J985" s="12"/>
      <c r="K985" s="12"/>
      <c r="L985" s="12"/>
      <c r="M985" s="12"/>
      <c r="N985" s="12"/>
      <c r="O985" s="12"/>
      <c r="P985" s="12"/>
    </row>
    <row r="986" spans="1:16">
      <c r="A986" s="357">
        <v>43862</v>
      </c>
      <c r="B986">
        <v>1</v>
      </c>
      <c r="C986">
        <f t="shared" si="141"/>
        <v>2020</v>
      </c>
      <c r="D986" t="s">
        <v>1613</v>
      </c>
      <c r="E986">
        <v>69</v>
      </c>
      <c r="F986" s="12">
        <v>2.14</v>
      </c>
      <c r="G986" s="12">
        <v>5.48</v>
      </c>
      <c r="H986" s="12">
        <v>0.05</v>
      </c>
      <c r="I986" s="12">
        <v>7.67</v>
      </c>
      <c r="J986" s="12"/>
      <c r="K986" s="12"/>
      <c r="L986" s="12"/>
      <c r="M986" s="12"/>
      <c r="N986" s="12"/>
      <c r="O986" s="12"/>
      <c r="P986" s="12"/>
    </row>
    <row r="987" spans="1:16">
      <c r="A987" s="357">
        <v>43891</v>
      </c>
      <c r="B987">
        <f t="shared" ref="B987:B997" si="146">1+B986</f>
        <v>2</v>
      </c>
      <c r="C987">
        <f t="shared" si="141"/>
        <v>2020</v>
      </c>
      <c r="D987" t="s">
        <v>1613</v>
      </c>
      <c r="E987">
        <v>69</v>
      </c>
      <c r="F987" s="12">
        <v>2.4</v>
      </c>
      <c r="G987" s="12">
        <v>6.55</v>
      </c>
      <c r="H987" s="12">
        <v>0.05</v>
      </c>
      <c r="I987" s="12">
        <v>9</v>
      </c>
      <c r="J987" s="12"/>
      <c r="K987" s="12"/>
      <c r="L987" s="12"/>
      <c r="M987" s="12"/>
      <c r="N987" s="12"/>
      <c r="O987" s="12"/>
      <c r="P987" s="12"/>
    </row>
    <row r="988" spans="1:16">
      <c r="A988" s="357">
        <v>43922</v>
      </c>
      <c r="B988">
        <f t="shared" si="146"/>
        <v>3</v>
      </c>
      <c r="C988">
        <f t="shared" si="141"/>
        <v>2020</v>
      </c>
      <c r="D988" t="s">
        <v>1613</v>
      </c>
      <c r="E988">
        <v>69</v>
      </c>
      <c r="F988" s="12">
        <v>71.91</v>
      </c>
      <c r="G988" s="12">
        <v>135.13999999999999</v>
      </c>
      <c r="H988" s="12">
        <v>9.86</v>
      </c>
      <c r="I988" s="12">
        <v>216.91</v>
      </c>
      <c r="J988" s="12"/>
      <c r="K988" s="12"/>
      <c r="L988" s="12"/>
      <c r="M988" s="12"/>
      <c r="N988" s="12"/>
      <c r="O988" s="12"/>
      <c r="P988" s="12"/>
    </row>
    <row r="989" spans="1:16">
      <c r="A989" s="357">
        <v>43952</v>
      </c>
      <c r="B989">
        <f t="shared" si="146"/>
        <v>4</v>
      </c>
      <c r="C989">
        <f t="shared" si="141"/>
        <v>2020</v>
      </c>
      <c r="D989" t="s">
        <v>1613</v>
      </c>
      <c r="E989">
        <v>69</v>
      </c>
      <c r="F989" s="12">
        <v>3.15</v>
      </c>
      <c r="G989" s="12">
        <v>7.95</v>
      </c>
      <c r="H989" s="12">
        <v>0.1</v>
      </c>
      <c r="I989" s="12">
        <v>11.200000000000001</v>
      </c>
      <c r="J989" s="12"/>
      <c r="K989" s="12"/>
      <c r="L989" s="12"/>
      <c r="M989" s="12"/>
      <c r="N989" s="12"/>
      <c r="O989" s="12"/>
      <c r="P989" s="12"/>
    </row>
    <row r="990" spans="1:16">
      <c r="A990" s="357">
        <v>43983</v>
      </c>
      <c r="B990">
        <f t="shared" si="146"/>
        <v>5</v>
      </c>
      <c r="C990">
        <f t="shared" si="141"/>
        <v>2020</v>
      </c>
      <c r="D990" t="s">
        <v>1613</v>
      </c>
      <c r="E990">
        <v>69</v>
      </c>
      <c r="F990" s="12">
        <v>3.3</v>
      </c>
      <c r="G990" s="12">
        <v>7.15</v>
      </c>
      <c r="H990" s="12">
        <v>0.15</v>
      </c>
      <c r="I990" s="12">
        <v>10.600000000000001</v>
      </c>
      <c r="J990" s="12"/>
      <c r="K990" s="12"/>
      <c r="L990" s="12"/>
      <c r="M990" s="12"/>
      <c r="N990" s="12"/>
      <c r="O990" s="12"/>
      <c r="P990" s="12"/>
    </row>
    <row r="991" spans="1:16">
      <c r="A991" s="357">
        <v>44013</v>
      </c>
      <c r="B991">
        <f t="shared" si="146"/>
        <v>6</v>
      </c>
      <c r="C991">
        <f t="shared" si="141"/>
        <v>2020</v>
      </c>
      <c r="D991" t="s">
        <v>1613</v>
      </c>
      <c r="E991">
        <v>69</v>
      </c>
      <c r="F991" s="12">
        <v>2.36</v>
      </c>
      <c r="G991" s="12">
        <v>6.77</v>
      </c>
      <c r="H991" s="12">
        <v>0.09</v>
      </c>
      <c r="I991" s="12">
        <v>9.2199999999999989</v>
      </c>
      <c r="J991" s="12"/>
      <c r="K991" s="12"/>
      <c r="L991" s="12"/>
      <c r="M991" s="12"/>
      <c r="N991" s="12"/>
      <c r="O991" s="12"/>
      <c r="P991" s="12"/>
    </row>
    <row r="992" spans="1:16">
      <c r="A992" s="357">
        <v>44044</v>
      </c>
      <c r="B992">
        <f t="shared" si="146"/>
        <v>7</v>
      </c>
      <c r="C992">
        <f t="shared" si="141"/>
        <v>2020</v>
      </c>
      <c r="D992" t="s">
        <v>1613</v>
      </c>
      <c r="E992">
        <v>69</v>
      </c>
      <c r="F992" s="12">
        <v>2.2999999999999998</v>
      </c>
      <c r="G992" s="12">
        <v>7.04</v>
      </c>
      <c r="H992" s="12">
        <v>0.09</v>
      </c>
      <c r="I992" s="12">
        <v>9.43</v>
      </c>
      <c r="J992" s="12"/>
      <c r="K992" s="12"/>
      <c r="L992" s="12"/>
      <c r="M992" s="12"/>
      <c r="N992" s="12"/>
      <c r="O992" s="12"/>
      <c r="P992" s="12"/>
    </row>
    <row r="993" spans="1:16">
      <c r="A993" s="357">
        <v>44075</v>
      </c>
      <c r="B993">
        <f t="shared" si="146"/>
        <v>8</v>
      </c>
      <c r="C993">
        <f t="shared" si="141"/>
        <v>2020</v>
      </c>
      <c r="D993" t="s">
        <v>1613</v>
      </c>
      <c r="E993">
        <v>69</v>
      </c>
      <c r="F993" s="12">
        <v>2.52</v>
      </c>
      <c r="G993" s="12">
        <v>4.9000000000000004</v>
      </c>
      <c r="H993" s="12">
        <v>0.05</v>
      </c>
      <c r="I993" s="12">
        <v>7.4700000000000006</v>
      </c>
      <c r="J993" s="12"/>
      <c r="K993" s="12"/>
      <c r="L993" s="12"/>
      <c r="M993" s="12"/>
      <c r="N993" s="12"/>
      <c r="O993" s="12"/>
      <c r="P993" s="12"/>
    </row>
    <row r="994" spans="1:16">
      <c r="A994" s="357">
        <v>44105</v>
      </c>
      <c r="B994">
        <f t="shared" si="146"/>
        <v>9</v>
      </c>
      <c r="C994">
        <f t="shared" si="141"/>
        <v>2020</v>
      </c>
      <c r="D994" t="s">
        <v>1613</v>
      </c>
      <c r="E994">
        <v>69</v>
      </c>
      <c r="F994" s="12">
        <v>1.45</v>
      </c>
      <c r="G994" s="12">
        <v>5.95</v>
      </c>
      <c r="H994" s="12">
        <v>0.18</v>
      </c>
      <c r="I994" s="12">
        <v>7.58</v>
      </c>
      <c r="J994" s="12"/>
      <c r="K994" s="12"/>
      <c r="L994" s="12"/>
      <c r="M994" s="12"/>
      <c r="N994" s="12"/>
      <c r="O994" s="12"/>
      <c r="P994" s="12"/>
    </row>
    <row r="995" spans="1:16">
      <c r="A995" s="357">
        <v>44136</v>
      </c>
      <c r="B995">
        <f t="shared" si="146"/>
        <v>10</v>
      </c>
      <c r="C995">
        <f t="shared" si="141"/>
        <v>2020</v>
      </c>
      <c r="D995" t="s">
        <v>1613</v>
      </c>
      <c r="E995">
        <v>69</v>
      </c>
      <c r="F995" s="12">
        <v>2.0499999999999998</v>
      </c>
      <c r="G995" s="12">
        <v>6.95</v>
      </c>
      <c r="H995" s="12">
        <v>0.1</v>
      </c>
      <c r="I995" s="12">
        <v>9.1</v>
      </c>
      <c r="J995" s="12"/>
      <c r="K995" s="12"/>
      <c r="L995" s="12"/>
      <c r="M995" s="12"/>
      <c r="N995" s="12"/>
      <c r="O995" s="12"/>
      <c r="P995" s="12"/>
    </row>
    <row r="996" spans="1:16">
      <c r="A996" s="357">
        <v>44166</v>
      </c>
      <c r="B996">
        <f t="shared" si="146"/>
        <v>11</v>
      </c>
      <c r="C996">
        <f t="shared" si="141"/>
        <v>2020</v>
      </c>
      <c r="D996" t="s">
        <v>1613</v>
      </c>
      <c r="E996">
        <v>69</v>
      </c>
      <c r="F996" s="12">
        <v>5.3</v>
      </c>
      <c r="G996" s="12">
        <v>13.15</v>
      </c>
      <c r="H996" s="12">
        <v>0.3</v>
      </c>
      <c r="I996" s="12">
        <v>18.75</v>
      </c>
      <c r="J996" s="12"/>
      <c r="K996" s="12"/>
      <c r="L996" s="12"/>
      <c r="M996" s="12"/>
      <c r="N996" s="12"/>
      <c r="O996" s="12"/>
      <c r="P996" s="12"/>
    </row>
    <row r="997" spans="1:16">
      <c r="A997" s="357">
        <v>44197</v>
      </c>
      <c r="B997">
        <f t="shared" si="146"/>
        <v>12</v>
      </c>
      <c r="C997">
        <f t="shared" si="141"/>
        <v>2020</v>
      </c>
      <c r="D997" t="s">
        <v>1613</v>
      </c>
      <c r="E997">
        <v>69</v>
      </c>
      <c r="F997" s="12">
        <v>3.21</v>
      </c>
      <c r="G997" s="12">
        <v>7.42</v>
      </c>
      <c r="H997" s="12">
        <v>0.11</v>
      </c>
      <c r="I997" s="12">
        <v>10.74</v>
      </c>
      <c r="J997" s="12"/>
      <c r="K997" s="12"/>
      <c r="L997" s="12"/>
      <c r="M997" s="12"/>
      <c r="N997" s="12"/>
      <c r="O997" s="12"/>
      <c r="P997" s="12"/>
    </row>
    <row r="998" spans="1:16">
      <c r="A998" s="357">
        <v>44228</v>
      </c>
      <c r="B998">
        <v>1</v>
      </c>
      <c r="C998">
        <f t="shared" si="141"/>
        <v>2021</v>
      </c>
      <c r="D998" t="s">
        <v>1613</v>
      </c>
      <c r="E998">
        <v>69</v>
      </c>
      <c r="F998" s="12">
        <v>6.26</v>
      </c>
      <c r="G998" s="12">
        <v>13.42</v>
      </c>
      <c r="H998" s="12">
        <v>0.21</v>
      </c>
      <c r="I998" s="12">
        <v>19.89</v>
      </c>
      <c r="J998" s="12"/>
      <c r="K998" s="12"/>
      <c r="L998" s="12"/>
      <c r="M998" s="12"/>
      <c r="N998" s="12"/>
      <c r="O998" s="12"/>
      <c r="P998" s="12"/>
    </row>
    <row r="999" spans="1:16">
      <c r="A999" s="357">
        <v>44256</v>
      </c>
      <c r="B999">
        <f t="shared" ref="B999:B1009" si="147">1+B998</f>
        <v>2</v>
      </c>
      <c r="C999">
        <f t="shared" si="141"/>
        <v>2021</v>
      </c>
      <c r="D999" t="s">
        <v>1613</v>
      </c>
      <c r="E999">
        <v>69</v>
      </c>
      <c r="F999" s="12">
        <v>4.45</v>
      </c>
      <c r="G999" s="12">
        <v>75.099999999999994</v>
      </c>
      <c r="H999" s="12">
        <v>0.2</v>
      </c>
      <c r="I999" s="12">
        <v>79.75</v>
      </c>
      <c r="J999" s="12"/>
      <c r="K999" s="12"/>
      <c r="L999" s="12"/>
      <c r="M999" s="12"/>
      <c r="N999" s="12"/>
      <c r="O999" s="12"/>
      <c r="P999" s="12"/>
    </row>
    <row r="1000" spans="1:16">
      <c r="A1000" s="357">
        <v>44287</v>
      </c>
      <c r="B1000">
        <f t="shared" si="147"/>
        <v>3</v>
      </c>
      <c r="C1000">
        <f t="shared" si="141"/>
        <v>2021</v>
      </c>
      <c r="D1000" t="s">
        <v>1613</v>
      </c>
      <c r="E1000">
        <v>69</v>
      </c>
      <c r="F1000" s="12">
        <v>1.7</v>
      </c>
      <c r="G1000" s="12">
        <v>6</v>
      </c>
      <c r="H1000" s="12">
        <v>0.26</v>
      </c>
      <c r="I1000" s="12">
        <v>7.96</v>
      </c>
      <c r="J1000" s="12"/>
      <c r="K1000" s="12"/>
      <c r="L1000" s="12"/>
      <c r="M1000" s="12"/>
      <c r="N1000" s="12"/>
      <c r="O1000" s="12"/>
      <c r="P1000" s="12"/>
    </row>
    <row r="1001" spans="1:16">
      <c r="A1001" s="357">
        <v>44317</v>
      </c>
      <c r="B1001">
        <f t="shared" si="147"/>
        <v>4</v>
      </c>
      <c r="C1001">
        <f t="shared" si="141"/>
        <v>2021</v>
      </c>
      <c r="D1001" t="s">
        <v>1613</v>
      </c>
      <c r="E1001">
        <v>69</v>
      </c>
      <c r="F1001" s="12">
        <v>1.35</v>
      </c>
      <c r="G1001" s="12">
        <v>5.8</v>
      </c>
      <c r="H1001" s="12">
        <v>0.15</v>
      </c>
      <c r="I1001" s="12">
        <v>7.3000000000000007</v>
      </c>
      <c r="J1001" s="12"/>
      <c r="K1001" s="12"/>
      <c r="L1001" s="12"/>
      <c r="M1001" s="12"/>
      <c r="N1001" s="12"/>
      <c r="O1001" s="12"/>
      <c r="P1001" s="12"/>
    </row>
    <row r="1002" spans="1:16">
      <c r="A1002" s="357">
        <v>44348</v>
      </c>
      <c r="B1002">
        <f t="shared" si="147"/>
        <v>5</v>
      </c>
      <c r="C1002">
        <f t="shared" ref="C1002:C1015" si="148">1+C990</f>
        <v>2021</v>
      </c>
      <c r="D1002" t="s">
        <v>1613</v>
      </c>
      <c r="E1002">
        <v>69</v>
      </c>
      <c r="F1002" s="12">
        <v>2.2400000000000002</v>
      </c>
      <c r="G1002" s="12">
        <v>7.24</v>
      </c>
      <c r="H1002" s="12">
        <v>0.05</v>
      </c>
      <c r="I1002" s="12">
        <v>9.5300000000000011</v>
      </c>
      <c r="J1002" s="12"/>
      <c r="K1002" s="12"/>
      <c r="L1002" s="12"/>
      <c r="M1002" s="12"/>
      <c r="N1002" s="12"/>
      <c r="O1002" s="12"/>
      <c r="P1002" s="12"/>
    </row>
    <row r="1003" spans="1:16">
      <c r="A1003" s="357">
        <v>44378</v>
      </c>
      <c r="B1003">
        <f t="shared" si="147"/>
        <v>6</v>
      </c>
      <c r="C1003">
        <f t="shared" si="148"/>
        <v>2021</v>
      </c>
      <c r="D1003" t="s">
        <v>1613</v>
      </c>
      <c r="E1003">
        <v>69</v>
      </c>
      <c r="F1003" s="12">
        <v>2.5499999999999998</v>
      </c>
      <c r="G1003" s="12">
        <v>7.64</v>
      </c>
      <c r="H1003" s="12">
        <v>0.05</v>
      </c>
      <c r="I1003" s="12">
        <v>10.239999999999998</v>
      </c>
      <c r="J1003" s="12"/>
      <c r="K1003" s="12"/>
      <c r="L1003" s="12"/>
      <c r="M1003" s="12"/>
      <c r="N1003" s="12"/>
      <c r="O1003" s="12"/>
      <c r="P1003" s="12"/>
    </row>
    <row r="1004" spans="1:16">
      <c r="A1004" s="357">
        <v>44409</v>
      </c>
      <c r="B1004">
        <f t="shared" si="147"/>
        <v>7</v>
      </c>
      <c r="C1004">
        <f t="shared" si="148"/>
        <v>2021</v>
      </c>
      <c r="D1004" t="s">
        <v>1613</v>
      </c>
      <c r="E1004">
        <v>69</v>
      </c>
      <c r="F1004" s="12">
        <v>2.59</v>
      </c>
      <c r="G1004" s="12">
        <v>5.18</v>
      </c>
      <c r="H1004" s="12">
        <v>0.05</v>
      </c>
      <c r="I1004" s="12">
        <v>7.8199999999999994</v>
      </c>
      <c r="J1004" s="12"/>
      <c r="K1004" s="12"/>
      <c r="L1004" s="12"/>
      <c r="M1004" s="12"/>
      <c r="N1004" s="12"/>
      <c r="O1004" s="12"/>
      <c r="P1004" s="12"/>
    </row>
    <row r="1005" spans="1:16">
      <c r="A1005" s="357">
        <v>44440</v>
      </c>
      <c r="B1005">
        <f t="shared" si="147"/>
        <v>8</v>
      </c>
      <c r="C1005">
        <f t="shared" si="148"/>
        <v>2021</v>
      </c>
      <c r="D1005" t="s">
        <v>1613</v>
      </c>
      <c r="E1005">
        <v>69</v>
      </c>
      <c r="F1005" s="12">
        <v>1.41</v>
      </c>
      <c r="G1005" s="12">
        <v>3.91</v>
      </c>
      <c r="H1005" s="12">
        <v>0.14000000000000001</v>
      </c>
      <c r="I1005" s="12">
        <v>5.46</v>
      </c>
      <c r="J1005" s="12"/>
      <c r="K1005" s="12"/>
      <c r="L1005" s="12"/>
      <c r="M1005" s="12"/>
      <c r="N1005" s="12"/>
      <c r="O1005" s="12"/>
      <c r="P1005" s="12"/>
    </row>
    <row r="1006" spans="1:16">
      <c r="A1006" s="357">
        <v>44470</v>
      </c>
      <c r="B1006">
        <f t="shared" si="147"/>
        <v>9</v>
      </c>
      <c r="C1006">
        <f t="shared" si="148"/>
        <v>2021</v>
      </c>
      <c r="D1006" t="s">
        <v>1613</v>
      </c>
      <c r="E1006">
        <v>69</v>
      </c>
      <c r="F1006" s="12">
        <v>2.23</v>
      </c>
      <c r="G1006" s="12">
        <v>5.45</v>
      </c>
      <c r="H1006" s="12">
        <v>0.27</v>
      </c>
      <c r="I1006" s="12">
        <v>7.9500000000000011</v>
      </c>
      <c r="J1006" s="12"/>
      <c r="K1006" s="12"/>
      <c r="L1006" s="12"/>
      <c r="M1006" s="12"/>
      <c r="N1006" s="12"/>
      <c r="O1006" s="12"/>
      <c r="P1006" s="12"/>
    </row>
    <row r="1007" spans="1:16">
      <c r="A1007" s="357">
        <v>44501</v>
      </c>
      <c r="B1007">
        <f t="shared" si="147"/>
        <v>10</v>
      </c>
      <c r="C1007">
        <f t="shared" si="148"/>
        <v>2021</v>
      </c>
      <c r="D1007" t="s">
        <v>1613</v>
      </c>
      <c r="E1007">
        <v>69</v>
      </c>
      <c r="F1007" s="12">
        <v>3.35</v>
      </c>
      <c r="G1007" s="12">
        <v>4.9000000000000004</v>
      </c>
      <c r="H1007" s="12">
        <v>0.05</v>
      </c>
      <c r="I1007" s="12">
        <v>8.3000000000000007</v>
      </c>
      <c r="J1007" s="12"/>
      <c r="K1007" s="12"/>
      <c r="L1007" s="12"/>
      <c r="M1007" s="12"/>
      <c r="N1007" s="12"/>
      <c r="O1007" s="12"/>
      <c r="P1007" s="12"/>
    </row>
    <row r="1008" spans="1:16">
      <c r="A1008" s="357">
        <v>44531</v>
      </c>
      <c r="B1008">
        <f t="shared" si="147"/>
        <v>11</v>
      </c>
      <c r="C1008">
        <f t="shared" si="148"/>
        <v>2021</v>
      </c>
      <c r="D1008" t="s">
        <v>1613</v>
      </c>
      <c r="E1008">
        <v>69</v>
      </c>
      <c r="F1008" s="12">
        <v>3.43</v>
      </c>
      <c r="G1008" s="12">
        <v>6</v>
      </c>
      <c r="H1008" s="12">
        <v>0.05</v>
      </c>
      <c r="I1008" s="12">
        <v>9.48</v>
      </c>
      <c r="J1008" s="12"/>
      <c r="K1008" s="12"/>
      <c r="L1008" s="12"/>
      <c r="M1008" s="12"/>
      <c r="N1008" s="12"/>
      <c r="O1008" s="12"/>
      <c r="P1008" s="12"/>
    </row>
    <row r="1009" spans="1:16">
      <c r="A1009" s="357">
        <v>44562</v>
      </c>
      <c r="B1009">
        <f t="shared" si="147"/>
        <v>12</v>
      </c>
      <c r="C1009">
        <f t="shared" si="148"/>
        <v>2021</v>
      </c>
      <c r="D1009" t="s">
        <v>1613</v>
      </c>
      <c r="E1009">
        <v>69</v>
      </c>
      <c r="F1009" s="12">
        <v>1.45</v>
      </c>
      <c r="G1009" s="12">
        <v>2.5</v>
      </c>
      <c r="H1009" s="12">
        <v>0.1</v>
      </c>
      <c r="I1009" s="12">
        <v>4.05</v>
      </c>
      <c r="J1009" s="12"/>
      <c r="K1009" s="12"/>
      <c r="L1009" s="12"/>
      <c r="M1009" s="12"/>
      <c r="N1009" s="12"/>
      <c r="O1009" s="12"/>
      <c r="P1009" s="12"/>
    </row>
    <row r="1010" spans="1:16">
      <c r="A1010" s="357">
        <v>44593</v>
      </c>
      <c r="B1010">
        <v>1</v>
      </c>
      <c r="C1010">
        <f t="shared" si="148"/>
        <v>2022</v>
      </c>
      <c r="D1010" t="s">
        <v>1613</v>
      </c>
      <c r="E1010">
        <v>69</v>
      </c>
      <c r="F1010" s="12">
        <v>1.35</v>
      </c>
      <c r="G1010" s="12">
        <v>0.9</v>
      </c>
      <c r="H1010" s="12">
        <v>0</v>
      </c>
      <c r="I1010" s="12">
        <v>2.25</v>
      </c>
      <c r="J1010" s="12"/>
      <c r="K1010" s="12"/>
      <c r="L1010" s="12"/>
      <c r="M1010" s="12"/>
      <c r="N1010" s="12"/>
      <c r="O1010" s="12"/>
      <c r="P1010" s="12"/>
    </row>
    <row r="1011" spans="1:16">
      <c r="A1011" s="357">
        <v>44621</v>
      </c>
      <c r="B1011">
        <f>1+B1010</f>
        <v>2</v>
      </c>
      <c r="C1011">
        <f t="shared" si="148"/>
        <v>2022</v>
      </c>
      <c r="D1011" t="s">
        <v>1613</v>
      </c>
      <c r="E1011">
        <v>69</v>
      </c>
      <c r="F1011" s="12">
        <v>0</v>
      </c>
      <c r="G1011" s="12">
        <v>0</v>
      </c>
      <c r="H1011" s="12">
        <v>0</v>
      </c>
      <c r="I1011" s="12">
        <v>0</v>
      </c>
      <c r="J1011" s="12"/>
      <c r="K1011" s="12"/>
      <c r="L1011" s="12"/>
      <c r="M1011" s="12"/>
      <c r="N1011" s="12"/>
      <c r="O1011" s="12"/>
      <c r="P1011" s="12"/>
    </row>
    <row r="1012" spans="1:16">
      <c r="A1012" s="357">
        <v>44652</v>
      </c>
      <c r="B1012">
        <f>1+B1011</f>
        <v>3</v>
      </c>
      <c r="C1012">
        <f t="shared" si="148"/>
        <v>2022</v>
      </c>
      <c r="D1012" t="s">
        <v>1613</v>
      </c>
      <c r="E1012">
        <v>69</v>
      </c>
      <c r="F1012" s="12">
        <v>0</v>
      </c>
      <c r="G1012" s="12">
        <v>0</v>
      </c>
      <c r="H1012" s="12">
        <v>0</v>
      </c>
      <c r="I1012" s="12">
        <v>0</v>
      </c>
      <c r="J1012" s="12"/>
      <c r="K1012" s="12"/>
      <c r="L1012" s="12"/>
      <c r="M1012" s="12"/>
      <c r="N1012" s="12"/>
      <c r="O1012" s="12"/>
      <c r="P1012" s="12"/>
    </row>
    <row r="1013" spans="1:16">
      <c r="A1013" s="357">
        <v>44682</v>
      </c>
      <c r="B1013">
        <f>1+B1012</f>
        <v>4</v>
      </c>
      <c r="C1013">
        <f t="shared" si="148"/>
        <v>2022</v>
      </c>
      <c r="D1013" t="s">
        <v>1613</v>
      </c>
      <c r="E1013">
        <v>69</v>
      </c>
      <c r="F1013" s="12">
        <v>0</v>
      </c>
      <c r="G1013" s="12">
        <v>0</v>
      </c>
      <c r="H1013" s="12">
        <v>0</v>
      </c>
      <c r="I1013" s="12">
        <v>0</v>
      </c>
      <c r="J1013" s="12"/>
      <c r="K1013" s="12"/>
      <c r="L1013" s="12"/>
      <c r="M1013" s="12"/>
      <c r="N1013" s="12"/>
      <c r="O1013" s="12"/>
      <c r="P1013" s="12"/>
    </row>
    <row r="1014" spans="1:16">
      <c r="A1014" s="357">
        <v>44713</v>
      </c>
      <c r="B1014">
        <f>1+B1013</f>
        <v>5</v>
      </c>
      <c r="C1014">
        <f t="shared" si="148"/>
        <v>2022</v>
      </c>
      <c r="D1014" t="s">
        <v>1613</v>
      </c>
      <c r="E1014">
        <v>69</v>
      </c>
      <c r="F1014" s="12">
        <v>0</v>
      </c>
      <c r="G1014" s="12">
        <v>0</v>
      </c>
      <c r="H1014" s="12">
        <v>0</v>
      </c>
      <c r="I1014" s="12">
        <v>0</v>
      </c>
      <c r="J1014" s="12"/>
      <c r="K1014" s="12"/>
      <c r="L1014" s="12"/>
      <c r="M1014" s="12"/>
      <c r="N1014" s="12"/>
      <c r="O1014" s="12"/>
      <c r="P1014" s="12"/>
    </row>
    <row r="1015" spans="1:16">
      <c r="A1015" s="357">
        <v>42005</v>
      </c>
      <c r="B1015">
        <f>1+B1014</f>
        <v>6</v>
      </c>
      <c r="C1015">
        <f t="shared" si="148"/>
        <v>2022</v>
      </c>
      <c r="D1015" t="s">
        <v>1613</v>
      </c>
      <c r="E1015">
        <v>69</v>
      </c>
      <c r="F1015" s="12">
        <v>0</v>
      </c>
      <c r="G1015" s="12">
        <v>0</v>
      </c>
      <c r="H1015" s="12">
        <v>0</v>
      </c>
      <c r="I1015" s="12">
        <v>0</v>
      </c>
      <c r="J1015" s="12"/>
      <c r="K1015" s="12"/>
      <c r="L1015" s="12"/>
      <c r="M1015" s="12"/>
      <c r="N1015" s="12"/>
      <c r="O1015" s="12"/>
      <c r="P1015" s="12"/>
    </row>
    <row r="1016" spans="1:16">
      <c r="A1016" s="357">
        <v>44743</v>
      </c>
      <c r="B1016">
        <v>7</v>
      </c>
      <c r="C1016">
        <v>2022</v>
      </c>
      <c r="D1016" t="s">
        <v>1613</v>
      </c>
      <c r="E1016">
        <v>69</v>
      </c>
      <c r="F1016" s="12">
        <v>0</v>
      </c>
      <c r="G1016" s="12">
        <v>0</v>
      </c>
      <c r="H1016" s="12">
        <v>0</v>
      </c>
      <c r="I1016" s="12">
        <v>0</v>
      </c>
      <c r="J1016" s="12"/>
      <c r="K1016" s="12"/>
      <c r="L1016" s="12"/>
      <c r="M1016" s="12"/>
      <c r="N1016" s="12"/>
      <c r="O1016" s="12"/>
      <c r="P1016" s="12"/>
    </row>
    <row r="1017" spans="1:16">
      <c r="A1017" s="357">
        <v>44774</v>
      </c>
      <c r="B1017">
        <v>8</v>
      </c>
      <c r="C1017">
        <v>2022</v>
      </c>
      <c r="D1017" t="s">
        <v>1613</v>
      </c>
      <c r="E1017">
        <v>69</v>
      </c>
      <c r="F1017">
        <v>0</v>
      </c>
      <c r="G1017">
        <v>0</v>
      </c>
      <c r="H1017">
        <v>0</v>
      </c>
      <c r="I1017">
        <v>0</v>
      </c>
      <c r="J1017" s="12"/>
      <c r="K1017" s="12"/>
      <c r="L1017" s="12"/>
      <c r="M1017" s="12"/>
      <c r="N1017" s="12"/>
      <c r="O1017" s="12"/>
      <c r="P1017" s="12"/>
    </row>
    <row r="1018" spans="1:16">
      <c r="A1018" s="357">
        <v>42036</v>
      </c>
      <c r="B1018">
        <v>1</v>
      </c>
      <c r="C1018">
        <v>2015</v>
      </c>
      <c r="D1018" t="s">
        <v>1614</v>
      </c>
      <c r="E1018">
        <v>71</v>
      </c>
      <c r="F1018" s="12">
        <v>0</v>
      </c>
      <c r="G1018" s="12">
        <v>0</v>
      </c>
      <c r="H1018" s="12">
        <v>0</v>
      </c>
      <c r="I1018" s="12">
        <v>0</v>
      </c>
      <c r="J1018" s="12"/>
      <c r="K1018" s="12"/>
      <c r="L1018" s="12"/>
      <c r="M1018" s="12"/>
      <c r="N1018" s="12"/>
      <c r="O1018" s="12"/>
      <c r="P1018" s="12"/>
    </row>
    <row r="1019" spans="1:16">
      <c r="A1019" s="357">
        <v>42064</v>
      </c>
      <c r="B1019">
        <f t="shared" ref="B1019:B1029" si="149">1+B1018</f>
        <v>2</v>
      </c>
      <c r="C1019">
        <v>2015</v>
      </c>
      <c r="D1019" t="s">
        <v>1614</v>
      </c>
      <c r="E1019">
        <v>71</v>
      </c>
      <c r="F1019" s="12">
        <v>0</v>
      </c>
      <c r="G1019" s="12">
        <v>0</v>
      </c>
      <c r="H1019" s="12">
        <v>0</v>
      </c>
      <c r="I1019" s="12">
        <v>0</v>
      </c>
      <c r="J1019" s="12"/>
      <c r="K1019" s="12"/>
      <c r="L1019" s="12"/>
      <c r="M1019" s="12"/>
      <c r="N1019" s="12"/>
      <c r="O1019" s="12"/>
      <c r="P1019" s="12"/>
    </row>
    <row r="1020" spans="1:16">
      <c r="A1020" s="357">
        <v>42095</v>
      </c>
      <c r="B1020">
        <f t="shared" si="149"/>
        <v>3</v>
      </c>
      <c r="C1020">
        <v>2015</v>
      </c>
      <c r="D1020" t="s">
        <v>1614</v>
      </c>
      <c r="E1020">
        <v>71</v>
      </c>
      <c r="F1020" s="12">
        <v>0</v>
      </c>
      <c r="G1020" s="12">
        <v>0</v>
      </c>
      <c r="H1020" s="12">
        <v>0</v>
      </c>
      <c r="I1020" s="12">
        <v>0</v>
      </c>
      <c r="J1020" s="12"/>
      <c r="K1020" s="12"/>
      <c r="L1020" s="12"/>
      <c r="M1020" s="12"/>
      <c r="N1020" s="12"/>
      <c r="O1020" s="12"/>
      <c r="P1020" s="12"/>
    </row>
    <row r="1021" spans="1:16">
      <c r="A1021" s="357">
        <v>42125</v>
      </c>
      <c r="B1021">
        <f t="shared" si="149"/>
        <v>4</v>
      </c>
      <c r="C1021">
        <v>2015</v>
      </c>
      <c r="D1021" t="s">
        <v>1614</v>
      </c>
      <c r="E1021">
        <v>71</v>
      </c>
      <c r="F1021" s="12">
        <v>0</v>
      </c>
      <c r="G1021" s="12">
        <v>0</v>
      </c>
      <c r="H1021" s="12">
        <v>0</v>
      </c>
      <c r="I1021" s="12">
        <v>0</v>
      </c>
      <c r="J1021" s="12"/>
      <c r="K1021" s="12"/>
      <c r="L1021" s="12"/>
      <c r="M1021" s="12"/>
      <c r="N1021" s="12"/>
      <c r="O1021" s="12"/>
      <c r="P1021" s="12"/>
    </row>
    <row r="1022" spans="1:16">
      <c r="A1022" s="357">
        <v>42156</v>
      </c>
      <c r="B1022">
        <f t="shared" si="149"/>
        <v>5</v>
      </c>
      <c r="C1022">
        <v>2015</v>
      </c>
      <c r="D1022" t="s">
        <v>1614</v>
      </c>
      <c r="E1022">
        <v>71</v>
      </c>
      <c r="F1022" s="12">
        <v>0</v>
      </c>
      <c r="G1022" s="12">
        <v>0</v>
      </c>
      <c r="H1022" s="12">
        <v>0</v>
      </c>
      <c r="I1022" s="12">
        <v>0</v>
      </c>
      <c r="J1022" s="12"/>
      <c r="K1022" s="12"/>
      <c r="L1022" s="12"/>
      <c r="M1022" s="12"/>
      <c r="N1022" s="12"/>
      <c r="O1022" s="12"/>
      <c r="P1022" s="12"/>
    </row>
    <row r="1023" spans="1:16">
      <c r="A1023" s="357">
        <v>42186</v>
      </c>
      <c r="B1023">
        <f t="shared" si="149"/>
        <v>6</v>
      </c>
      <c r="C1023">
        <v>2015</v>
      </c>
      <c r="D1023" t="s">
        <v>1614</v>
      </c>
      <c r="E1023">
        <v>71</v>
      </c>
      <c r="F1023" s="12">
        <v>0</v>
      </c>
      <c r="G1023" s="12">
        <v>0</v>
      </c>
      <c r="H1023" s="12">
        <v>0</v>
      </c>
      <c r="I1023" s="12">
        <v>0</v>
      </c>
      <c r="J1023" s="12"/>
      <c r="K1023" s="12"/>
      <c r="L1023" s="12"/>
      <c r="M1023" s="12"/>
      <c r="N1023" s="12"/>
      <c r="O1023" s="12"/>
      <c r="P1023" s="12"/>
    </row>
    <row r="1024" spans="1:16">
      <c r="A1024" s="357">
        <v>42217</v>
      </c>
      <c r="B1024">
        <f t="shared" si="149"/>
        <v>7</v>
      </c>
      <c r="C1024">
        <v>2015</v>
      </c>
      <c r="D1024" t="s">
        <v>1614</v>
      </c>
      <c r="E1024">
        <v>71</v>
      </c>
      <c r="F1024" s="12">
        <v>0</v>
      </c>
      <c r="G1024" s="12">
        <v>0</v>
      </c>
      <c r="H1024" s="12">
        <v>0</v>
      </c>
      <c r="I1024" s="12">
        <v>0</v>
      </c>
      <c r="J1024" s="12"/>
      <c r="K1024" s="12"/>
      <c r="L1024" s="12"/>
      <c r="M1024" s="12"/>
      <c r="N1024" s="12"/>
      <c r="O1024" s="12"/>
      <c r="P1024" s="12"/>
    </row>
    <row r="1025" spans="1:16">
      <c r="A1025" s="357">
        <v>42248</v>
      </c>
      <c r="B1025">
        <f t="shared" si="149"/>
        <v>8</v>
      </c>
      <c r="C1025">
        <v>2015</v>
      </c>
      <c r="D1025" t="s">
        <v>1614</v>
      </c>
      <c r="E1025">
        <v>71</v>
      </c>
      <c r="F1025" s="12">
        <v>0</v>
      </c>
      <c r="G1025" s="12">
        <v>0</v>
      </c>
      <c r="H1025" s="12">
        <v>0</v>
      </c>
      <c r="I1025" s="12">
        <v>0</v>
      </c>
      <c r="J1025" s="12"/>
      <c r="K1025" s="12"/>
      <c r="L1025" s="12"/>
      <c r="M1025" s="12"/>
      <c r="N1025" s="12"/>
      <c r="O1025" s="12"/>
      <c r="P1025" s="12"/>
    </row>
    <row r="1026" spans="1:16">
      <c r="A1026" s="357">
        <v>42278</v>
      </c>
      <c r="B1026">
        <f t="shared" si="149"/>
        <v>9</v>
      </c>
      <c r="C1026">
        <v>2015</v>
      </c>
      <c r="D1026" t="s">
        <v>1614</v>
      </c>
      <c r="E1026">
        <v>71</v>
      </c>
      <c r="F1026" s="12">
        <v>0</v>
      </c>
      <c r="G1026" s="12">
        <v>0</v>
      </c>
      <c r="H1026" s="12">
        <v>0</v>
      </c>
      <c r="I1026" s="12">
        <v>0</v>
      </c>
      <c r="J1026" s="12"/>
      <c r="K1026" s="12"/>
      <c r="L1026" s="12"/>
      <c r="M1026" s="12"/>
      <c r="N1026" s="12"/>
      <c r="O1026" s="12"/>
      <c r="P1026" s="12"/>
    </row>
    <row r="1027" spans="1:16">
      <c r="A1027" s="357">
        <v>42309</v>
      </c>
      <c r="B1027">
        <f t="shared" si="149"/>
        <v>10</v>
      </c>
      <c r="C1027">
        <v>2015</v>
      </c>
      <c r="D1027" t="s">
        <v>1614</v>
      </c>
      <c r="E1027">
        <v>71</v>
      </c>
      <c r="F1027" s="12">
        <v>0</v>
      </c>
      <c r="G1027" s="12">
        <v>0</v>
      </c>
      <c r="H1027" s="12">
        <v>0</v>
      </c>
      <c r="I1027" s="12">
        <v>0</v>
      </c>
      <c r="J1027" s="12"/>
      <c r="K1027" s="12"/>
      <c r="L1027" s="12"/>
      <c r="M1027" s="12"/>
      <c r="N1027" s="12"/>
      <c r="O1027" s="12"/>
      <c r="P1027" s="12"/>
    </row>
    <row r="1028" spans="1:16">
      <c r="A1028" s="357">
        <v>42339</v>
      </c>
      <c r="B1028">
        <f t="shared" si="149"/>
        <v>11</v>
      </c>
      <c r="C1028">
        <v>2015</v>
      </c>
      <c r="D1028" t="s">
        <v>1614</v>
      </c>
      <c r="E1028">
        <v>71</v>
      </c>
      <c r="F1028" s="12">
        <v>0</v>
      </c>
      <c r="G1028" s="12">
        <v>0</v>
      </c>
      <c r="H1028" s="12">
        <v>0</v>
      </c>
      <c r="I1028" s="12">
        <v>0</v>
      </c>
      <c r="J1028" s="12"/>
      <c r="K1028" s="12"/>
      <c r="L1028" s="12"/>
      <c r="M1028" s="12"/>
      <c r="N1028" s="12"/>
      <c r="O1028" s="12"/>
      <c r="P1028" s="12"/>
    </row>
    <row r="1029" spans="1:16">
      <c r="A1029" s="357">
        <v>42370</v>
      </c>
      <c r="B1029">
        <f t="shared" si="149"/>
        <v>12</v>
      </c>
      <c r="C1029">
        <v>2015</v>
      </c>
      <c r="D1029" t="s">
        <v>1614</v>
      </c>
      <c r="E1029">
        <v>71</v>
      </c>
      <c r="F1029" s="12">
        <v>0</v>
      </c>
      <c r="G1029" s="12">
        <v>0</v>
      </c>
      <c r="H1029" s="12">
        <v>0</v>
      </c>
      <c r="I1029" s="12">
        <v>0</v>
      </c>
      <c r="J1029" s="12"/>
      <c r="K1029" s="12"/>
      <c r="L1029" s="12"/>
      <c r="M1029" s="12"/>
      <c r="N1029" s="12"/>
      <c r="O1029" s="12"/>
      <c r="P1029" s="12"/>
    </row>
    <row r="1030" spans="1:16">
      <c r="A1030" s="357">
        <v>42401</v>
      </c>
      <c r="B1030">
        <v>1</v>
      </c>
      <c r="C1030">
        <f t="shared" ref="C1030:C1093" si="150">1+C1018</f>
        <v>2016</v>
      </c>
      <c r="D1030" t="s">
        <v>1614</v>
      </c>
      <c r="E1030">
        <v>71</v>
      </c>
      <c r="F1030" s="12">
        <v>0</v>
      </c>
      <c r="G1030" s="12">
        <v>0</v>
      </c>
      <c r="H1030" s="12">
        <v>0</v>
      </c>
      <c r="I1030" s="12">
        <v>0</v>
      </c>
      <c r="J1030" s="12"/>
      <c r="K1030" s="12"/>
      <c r="L1030" s="12"/>
      <c r="M1030" s="12"/>
      <c r="N1030" s="12"/>
      <c r="O1030" s="12"/>
      <c r="P1030" s="12"/>
    </row>
    <row r="1031" spans="1:16">
      <c r="A1031" s="357">
        <v>42430</v>
      </c>
      <c r="B1031">
        <f t="shared" ref="B1031:B1041" si="151">1+B1030</f>
        <v>2</v>
      </c>
      <c r="C1031">
        <f t="shared" si="150"/>
        <v>2016</v>
      </c>
      <c r="D1031" t="s">
        <v>1614</v>
      </c>
      <c r="E1031">
        <v>71</v>
      </c>
      <c r="F1031" s="12">
        <v>0</v>
      </c>
      <c r="G1031" s="12">
        <v>0</v>
      </c>
      <c r="H1031" s="12">
        <v>0</v>
      </c>
      <c r="I1031" s="12">
        <v>0</v>
      </c>
      <c r="J1031" s="12"/>
      <c r="K1031" s="12"/>
      <c r="L1031" s="12"/>
      <c r="M1031" s="12"/>
      <c r="N1031" s="12"/>
      <c r="O1031" s="12"/>
      <c r="P1031" s="12"/>
    </row>
    <row r="1032" spans="1:16">
      <c r="A1032" s="357">
        <v>42461</v>
      </c>
      <c r="B1032">
        <f t="shared" si="151"/>
        <v>3</v>
      </c>
      <c r="C1032">
        <f t="shared" si="150"/>
        <v>2016</v>
      </c>
      <c r="D1032" t="s">
        <v>1614</v>
      </c>
      <c r="E1032">
        <v>71</v>
      </c>
      <c r="F1032" s="12">
        <v>0</v>
      </c>
      <c r="G1032" s="12">
        <v>0</v>
      </c>
      <c r="H1032" s="12">
        <v>0</v>
      </c>
      <c r="I1032" s="12">
        <v>0</v>
      </c>
      <c r="J1032" s="12"/>
      <c r="K1032" s="12"/>
      <c r="L1032" s="12"/>
      <c r="M1032" s="12"/>
      <c r="N1032" s="12"/>
      <c r="O1032" s="12"/>
      <c r="P1032" s="12"/>
    </row>
    <row r="1033" spans="1:16">
      <c r="A1033" s="357">
        <v>42491</v>
      </c>
      <c r="B1033">
        <f t="shared" si="151"/>
        <v>4</v>
      </c>
      <c r="C1033">
        <f t="shared" si="150"/>
        <v>2016</v>
      </c>
      <c r="D1033" t="s">
        <v>1614</v>
      </c>
      <c r="E1033">
        <v>71</v>
      </c>
      <c r="F1033" s="12">
        <v>0</v>
      </c>
      <c r="G1033" s="12">
        <v>0</v>
      </c>
      <c r="H1033" s="12">
        <v>0</v>
      </c>
      <c r="I1033" s="12">
        <v>0</v>
      </c>
      <c r="J1033" s="12"/>
      <c r="K1033" s="12"/>
      <c r="L1033" s="12"/>
      <c r="M1033" s="12"/>
      <c r="N1033" s="12"/>
      <c r="O1033" s="12"/>
      <c r="P1033" s="12"/>
    </row>
    <row r="1034" spans="1:16">
      <c r="A1034" s="357">
        <v>42522</v>
      </c>
      <c r="B1034">
        <f t="shared" si="151"/>
        <v>5</v>
      </c>
      <c r="C1034">
        <f t="shared" si="150"/>
        <v>2016</v>
      </c>
      <c r="D1034" t="s">
        <v>1614</v>
      </c>
      <c r="E1034">
        <v>71</v>
      </c>
      <c r="F1034" s="12">
        <v>0</v>
      </c>
      <c r="G1034" s="12">
        <v>0</v>
      </c>
      <c r="H1034" s="12">
        <v>0</v>
      </c>
      <c r="I1034" s="12">
        <v>0</v>
      </c>
      <c r="J1034" s="12"/>
      <c r="K1034" s="12"/>
      <c r="L1034" s="12"/>
      <c r="M1034" s="12"/>
      <c r="N1034" s="12"/>
      <c r="O1034" s="12"/>
      <c r="P1034" s="12"/>
    </row>
    <row r="1035" spans="1:16">
      <c r="A1035" s="357">
        <v>42552</v>
      </c>
      <c r="B1035">
        <f t="shared" si="151"/>
        <v>6</v>
      </c>
      <c r="C1035">
        <f t="shared" si="150"/>
        <v>2016</v>
      </c>
      <c r="D1035" t="s">
        <v>1614</v>
      </c>
      <c r="E1035">
        <v>71</v>
      </c>
      <c r="F1035" s="12">
        <v>0</v>
      </c>
      <c r="G1035" s="12">
        <v>0</v>
      </c>
      <c r="H1035" s="12">
        <v>0</v>
      </c>
      <c r="I1035" s="12">
        <v>0</v>
      </c>
      <c r="J1035" s="12"/>
      <c r="K1035" s="12"/>
      <c r="L1035" s="12"/>
      <c r="M1035" s="12"/>
      <c r="N1035" s="12"/>
      <c r="O1035" s="12"/>
      <c r="P1035" s="12"/>
    </row>
    <row r="1036" spans="1:16">
      <c r="A1036" s="357">
        <v>42583</v>
      </c>
      <c r="B1036">
        <f t="shared" si="151"/>
        <v>7</v>
      </c>
      <c r="C1036">
        <f t="shared" si="150"/>
        <v>2016</v>
      </c>
      <c r="D1036" t="s">
        <v>1614</v>
      </c>
      <c r="E1036">
        <v>71</v>
      </c>
      <c r="F1036" s="12">
        <v>0</v>
      </c>
      <c r="G1036" s="12">
        <v>0</v>
      </c>
      <c r="H1036" s="12">
        <v>0</v>
      </c>
      <c r="I1036" s="12">
        <v>0</v>
      </c>
      <c r="J1036" s="12"/>
      <c r="K1036" s="12"/>
      <c r="L1036" s="12"/>
      <c r="M1036" s="12"/>
      <c r="N1036" s="12"/>
      <c r="O1036" s="12"/>
      <c r="P1036" s="12"/>
    </row>
    <row r="1037" spans="1:16">
      <c r="A1037" s="357">
        <v>42614</v>
      </c>
      <c r="B1037">
        <f t="shared" si="151"/>
        <v>8</v>
      </c>
      <c r="C1037">
        <f t="shared" si="150"/>
        <v>2016</v>
      </c>
      <c r="D1037" t="s">
        <v>1614</v>
      </c>
      <c r="E1037">
        <v>71</v>
      </c>
      <c r="F1037" s="12">
        <v>0</v>
      </c>
      <c r="G1037" s="12">
        <v>0</v>
      </c>
      <c r="H1037" s="12">
        <v>0</v>
      </c>
      <c r="I1037" s="12">
        <v>0</v>
      </c>
      <c r="J1037" s="12"/>
      <c r="K1037" s="12"/>
      <c r="L1037" s="12"/>
      <c r="M1037" s="12"/>
      <c r="N1037" s="12"/>
      <c r="O1037" s="12"/>
      <c r="P1037" s="12"/>
    </row>
    <row r="1038" spans="1:16">
      <c r="A1038" s="357">
        <v>42644</v>
      </c>
      <c r="B1038">
        <f t="shared" si="151"/>
        <v>9</v>
      </c>
      <c r="C1038">
        <f t="shared" si="150"/>
        <v>2016</v>
      </c>
      <c r="D1038" t="s">
        <v>1614</v>
      </c>
      <c r="E1038">
        <v>71</v>
      </c>
      <c r="F1038" s="12">
        <v>0</v>
      </c>
      <c r="G1038" s="12">
        <v>0</v>
      </c>
      <c r="H1038" s="12">
        <v>0</v>
      </c>
      <c r="I1038" s="12">
        <v>0</v>
      </c>
      <c r="J1038" s="12"/>
      <c r="K1038" s="12"/>
      <c r="L1038" s="12"/>
      <c r="M1038" s="12"/>
      <c r="N1038" s="12"/>
      <c r="O1038" s="12"/>
      <c r="P1038" s="12"/>
    </row>
    <row r="1039" spans="1:16">
      <c r="A1039" s="357">
        <v>42675</v>
      </c>
      <c r="B1039">
        <f t="shared" si="151"/>
        <v>10</v>
      </c>
      <c r="C1039">
        <f t="shared" si="150"/>
        <v>2016</v>
      </c>
      <c r="D1039" t="s">
        <v>1614</v>
      </c>
      <c r="E1039">
        <v>71</v>
      </c>
      <c r="F1039" s="12">
        <v>0</v>
      </c>
      <c r="G1039" s="12">
        <v>0</v>
      </c>
      <c r="H1039" s="12">
        <v>0</v>
      </c>
      <c r="I1039" s="12">
        <v>0</v>
      </c>
      <c r="J1039" s="12"/>
      <c r="K1039" s="12"/>
      <c r="L1039" s="12"/>
      <c r="M1039" s="12"/>
      <c r="N1039" s="12"/>
      <c r="O1039" s="12"/>
      <c r="P1039" s="12"/>
    </row>
    <row r="1040" spans="1:16">
      <c r="A1040" s="357">
        <v>42705</v>
      </c>
      <c r="B1040">
        <f t="shared" si="151"/>
        <v>11</v>
      </c>
      <c r="C1040">
        <f t="shared" si="150"/>
        <v>2016</v>
      </c>
      <c r="D1040" t="s">
        <v>1614</v>
      </c>
      <c r="E1040">
        <v>71</v>
      </c>
      <c r="F1040" s="12">
        <v>0</v>
      </c>
      <c r="G1040" s="12">
        <v>0</v>
      </c>
      <c r="H1040" s="12">
        <v>0</v>
      </c>
      <c r="I1040" s="12">
        <v>0</v>
      </c>
      <c r="J1040" s="12"/>
      <c r="K1040" s="12"/>
      <c r="L1040" s="12"/>
      <c r="M1040" s="12"/>
      <c r="N1040" s="12"/>
      <c r="O1040" s="12"/>
      <c r="P1040" s="12"/>
    </row>
    <row r="1041" spans="1:16">
      <c r="A1041" s="357">
        <v>42736</v>
      </c>
      <c r="B1041">
        <f t="shared" si="151"/>
        <v>12</v>
      </c>
      <c r="C1041">
        <f t="shared" si="150"/>
        <v>2016</v>
      </c>
      <c r="D1041" t="s">
        <v>1614</v>
      </c>
      <c r="E1041">
        <v>71</v>
      </c>
      <c r="F1041" s="12">
        <v>0</v>
      </c>
      <c r="G1041" s="12">
        <v>0</v>
      </c>
      <c r="H1041" s="12">
        <v>0</v>
      </c>
      <c r="I1041" s="12">
        <v>0</v>
      </c>
      <c r="J1041" s="12"/>
      <c r="K1041" s="12"/>
      <c r="L1041" s="12"/>
      <c r="M1041" s="12"/>
      <c r="N1041" s="12"/>
      <c r="O1041" s="12"/>
      <c r="P1041" s="12"/>
    </row>
    <row r="1042" spans="1:16">
      <c r="A1042" s="357">
        <v>42767</v>
      </c>
      <c r="B1042">
        <v>1</v>
      </c>
      <c r="C1042">
        <f t="shared" si="150"/>
        <v>2017</v>
      </c>
      <c r="D1042" t="s">
        <v>1614</v>
      </c>
      <c r="E1042">
        <v>71</v>
      </c>
      <c r="F1042" s="12">
        <v>0</v>
      </c>
      <c r="G1042" s="12">
        <v>0</v>
      </c>
      <c r="H1042" s="12">
        <v>0</v>
      </c>
      <c r="I1042" s="12">
        <v>0</v>
      </c>
      <c r="J1042" s="12"/>
      <c r="K1042" s="12"/>
      <c r="L1042" s="12"/>
      <c r="M1042" s="12"/>
      <c r="N1042" s="12"/>
      <c r="O1042" s="12"/>
      <c r="P1042" s="12"/>
    </row>
    <row r="1043" spans="1:16">
      <c r="A1043" s="357">
        <v>42795</v>
      </c>
      <c r="B1043">
        <f t="shared" ref="B1043:B1053" si="152">1+B1042</f>
        <v>2</v>
      </c>
      <c r="C1043">
        <f t="shared" si="150"/>
        <v>2017</v>
      </c>
      <c r="D1043" t="s">
        <v>1614</v>
      </c>
      <c r="E1043">
        <v>71</v>
      </c>
      <c r="F1043" s="12">
        <v>0</v>
      </c>
      <c r="G1043" s="12">
        <v>0</v>
      </c>
      <c r="H1043" s="12">
        <v>0</v>
      </c>
      <c r="I1043" s="12">
        <v>0</v>
      </c>
      <c r="J1043" s="12"/>
      <c r="K1043" s="12"/>
      <c r="L1043" s="12"/>
      <c r="M1043" s="12"/>
      <c r="N1043" s="12"/>
      <c r="O1043" s="12"/>
      <c r="P1043" s="12"/>
    </row>
    <row r="1044" spans="1:16">
      <c r="A1044" s="357">
        <v>42826</v>
      </c>
      <c r="B1044">
        <f t="shared" si="152"/>
        <v>3</v>
      </c>
      <c r="C1044">
        <f t="shared" si="150"/>
        <v>2017</v>
      </c>
      <c r="D1044" t="s">
        <v>1614</v>
      </c>
      <c r="E1044">
        <v>71</v>
      </c>
      <c r="F1044" s="12">
        <v>0</v>
      </c>
      <c r="G1044" s="12">
        <v>0</v>
      </c>
      <c r="H1044" s="12">
        <v>0</v>
      </c>
      <c r="I1044" s="12">
        <v>0</v>
      </c>
      <c r="J1044" s="12"/>
      <c r="K1044" s="12"/>
      <c r="L1044" s="12"/>
      <c r="M1044" s="12"/>
      <c r="N1044" s="12"/>
      <c r="O1044" s="12"/>
      <c r="P1044" s="12"/>
    </row>
    <row r="1045" spans="1:16">
      <c r="A1045" s="357">
        <v>42856</v>
      </c>
      <c r="B1045">
        <f t="shared" si="152"/>
        <v>4</v>
      </c>
      <c r="C1045">
        <f t="shared" si="150"/>
        <v>2017</v>
      </c>
      <c r="D1045" t="s">
        <v>1614</v>
      </c>
      <c r="E1045">
        <v>71</v>
      </c>
      <c r="F1045" s="12">
        <v>0</v>
      </c>
      <c r="G1045" s="12">
        <v>0</v>
      </c>
      <c r="H1045" s="12">
        <v>0</v>
      </c>
      <c r="I1045" s="12">
        <v>0</v>
      </c>
      <c r="J1045" s="12"/>
      <c r="K1045" s="12"/>
      <c r="L1045" s="12"/>
      <c r="M1045" s="12"/>
      <c r="N1045" s="12"/>
      <c r="O1045" s="12"/>
      <c r="P1045" s="12"/>
    </row>
    <row r="1046" spans="1:16">
      <c r="A1046" s="357">
        <v>42887</v>
      </c>
      <c r="B1046">
        <f t="shared" si="152"/>
        <v>5</v>
      </c>
      <c r="C1046">
        <f t="shared" si="150"/>
        <v>2017</v>
      </c>
      <c r="D1046" t="s">
        <v>1614</v>
      </c>
      <c r="E1046">
        <v>71</v>
      </c>
      <c r="F1046" s="12">
        <v>0</v>
      </c>
      <c r="G1046" s="12">
        <v>0</v>
      </c>
      <c r="H1046" s="12">
        <v>0</v>
      </c>
      <c r="I1046" s="12">
        <v>0</v>
      </c>
      <c r="J1046" s="12"/>
      <c r="K1046" s="12"/>
      <c r="L1046" s="12"/>
      <c r="M1046" s="12"/>
      <c r="N1046" s="12"/>
      <c r="O1046" s="12"/>
      <c r="P1046" s="12"/>
    </row>
    <row r="1047" spans="1:16">
      <c r="A1047" s="357">
        <v>42917</v>
      </c>
      <c r="B1047">
        <f t="shared" si="152"/>
        <v>6</v>
      </c>
      <c r="C1047">
        <f t="shared" si="150"/>
        <v>2017</v>
      </c>
      <c r="D1047" t="s">
        <v>1614</v>
      </c>
      <c r="E1047">
        <v>71</v>
      </c>
      <c r="F1047" s="12">
        <v>0</v>
      </c>
      <c r="G1047" s="12">
        <v>0</v>
      </c>
      <c r="H1047" s="12">
        <v>0</v>
      </c>
      <c r="I1047" s="12">
        <v>0</v>
      </c>
      <c r="J1047" s="12"/>
      <c r="K1047" s="12"/>
      <c r="L1047" s="12"/>
      <c r="M1047" s="12"/>
      <c r="N1047" s="12"/>
      <c r="O1047" s="12"/>
      <c r="P1047" s="12"/>
    </row>
    <row r="1048" spans="1:16">
      <c r="A1048" s="357">
        <v>42948</v>
      </c>
      <c r="B1048">
        <f t="shared" si="152"/>
        <v>7</v>
      </c>
      <c r="C1048">
        <f t="shared" si="150"/>
        <v>2017</v>
      </c>
      <c r="D1048" t="s">
        <v>1614</v>
      </c>
      <c r="E1048">
        <v>71</v>
      </c>
      <c r="F1048" s="12">
        <v>0</v>
      </c>
      <c r="G1048" s="12">
        <v>0</v>
      </c>
      <c r="H1048" s="12">
        <v>0</v>
      </c>
      <c r="I1048" s="12">
        <v>0</v>
      </c>
      <c r="J1048" s="12"/>
      <c r="K1048" s="12"/>
      <c r="L1048" s="12"/>
      <c r="M1048" s="12"/>
      <c r="N1048" s="12"/>
      <c r="O1048" s="12"/>
      <c r="P1048" s="12"/>
    </row>
    <row r="1049" spans="1:16">
      <c r="A1049" s="357">
        <v>42979</v>
      </c>
      <c r="B1049">
        <f t="shared" si="152"/>
        <v>8</v>
      </c>
      <c r="C1049">
        <f t="shared" si="150"/>
        <v>2017</v>
      </c>
      <c r="D1049" t="s">
        <v>1614</v>
      </c>
      <c r="E1049">
        <v>71</v>
      </c>
      <c r="F1049" s="12">
        <v>0</v>
      </c>
      <c r="G1049" s="12">
        <v>0</v>
      </c>
      <c r="H1049" s="12">
        <v>0</v>
      </c>
      <c r="I1049" s="12">
        <v>0</v>
      </c>
      <c r="J1049" s="12"/>
      <c r="K1049" s="12"/>
      <c r="L1049" s="12"/>
      <c r="M1049" s="12"/>
      <c r="N1049" s="12"/>
      <c r="O1049" s="12"/>
      <c r="P1049" s="12"/>
    </row>
    <row r="1050" spans="1:16">
      <c r="A1050" s="357">
        <v>43009</v>
      </c>
      <c r="B1050">
        <f t="shared" si="152"/>
        <v>9</v>
      </c>
      <c r="C1050">
        <f t="shared" si="150"/>
        <v>2017</v>
      </c>
      <c r="D1050" t="s">
        <v>1614</v>
      </c>
      <c r="E1050">
        <v>71</v>
      </c>
      <c r="F1050" s="12">
        <v>0</v>
      </c>
      <c r="G1050" s="12">
        <v>0</v>
      </c>
      <c r="H1050" s="12">
        <v>0</v>
      </c>
      <c r="I1050" s="12">
        <v>0</v>
      </c>
      <c r="J1050" s="12"/>
      <c r="K1050" s="12"/>
      <c r="L1050" s="12"/>
      <c r="M1050" s="12"/>
      <c r="N1050" s="12"/>
      <c r="O1050" s="12"/>
      <c r="P1050" s="12"/>
    </row>
    <row r="1051" spans="1:16">
      <c r="A1051" s="357">
        <v>43040</v>
      </c>
      <c r="B1051">
        <f t="shared" si="152"/>
        <v>10</v>
      </c>
      <c r="C1051">
        <f t="shared" si="150"/>
        <v>2017</v>
      </c>
      <c r="D1051" t="s">
        <v>1614</v>
      </c>
      <c r="E1051">
        <v>71</v>
      </c>
      <c r="F1051" s="12">
        <v>0</v>
      </c>
      <c r="G1051" s="12">
        <v>0</v>
      </c>
      <c r="H1051" s="12">
        <v>0</v>
      </c>
      <c r="I1051" s="12">
        <v>0</v>
      </c>
      <c r="J1051" s="12"/>
      <c r="K1051" s="12"/>
      <c r="L1051" s="12"/>
      <c r="M1051" s="12"/>
      <c r="N1051" s="12"/>
      <c r="O1051" s="12"/>
      <c r="P1051" s="12"/>
    </row>
    <row r="1052" spans="1:16">
      <c r="A1052" s="357">
        <v>43070</v>
      </c>
      <c r="B1052">
        <f t="shared" si="152"/>
        <v>11</v>
      </c>
      <c r="C1052">
        <f t="shared" si="150"/>
        <v>2017</v>
      </c>
      <c r="D1052" t="s">
        <v>1614</v>
      </c>
      <c r="E1052">
        <v>71</v>
      </c>
      <c r="F1052" s="12">
        <v>0</v>
      </c>
      <c r="G1052" s="12">
        <v>0</v>
      </c>
      <c r="H1052" s="12">
        <v>0</v>
      </c>
      <c r="I1052" s="12">
        <v>0</v>
      </c>
      <c r="J1052" s="12"/>
      <c r="K1052" s="12"/>
      <c r="L1052" s="12"/>
      <c r="M1052" s="12"/>
      <c r="N1052" s="12"/>
      <c r="O1052" s="12"/>
      <c r="P1052" s="12"/>
    </row>
    <row r="1053" spans="1:16">
      <c r="A1053" s="357">
        <v>43101</v>
      </c>
      <c r="B1053">
        <f t="shared" si="152"/>
        <v>12</v>
      </c>
      <c r="C1053">
        <f t="shared" si="150"/>
        <v>2017</v>
      </c>
      <c r="D1053" t="s">
        <v>1614</v>
      </c>
      <c r="E1053">
        <v>71</v>
      </c>
      <c r="F1053" s="12">
        <v>0</v>
      </c>
      <c r="G1053" s="12">
        <v>0</v>
      </c>
      <c r="H1053" s="12">
        <v>0</v>
      </c>
      <c r="I1053" s="12">
        <v>0</v>
      </c>
      <c r="J1053" s="12"/>
      <c r="K1053" s="12"/>
      <c r="L1053" s="12"/>
      <c r="M1053" s="12"/>
      <c r="N1053" s="12"/>
      <c r="O1053" s="12"/>
      <c r="P1053" s="12"/>
    </row>
    <row r="1054" spans="1:16">
      <c r="A1054" s="357">
        <v>43132</v>
      </c>
      <c r="B1054">
        <v>1</v>
      </c>
      <c r="C1054">
        <f t="shared" si="150"/>
        <v>2018</v>
      </c>
      <c r="D1054" t="s">
        <v>1614</v>
      </c>
      <c r="E1054">
        <v>71</v>
      </c>
      <c r="F1054" s="12">
        <v>0</v>
      </c>
      <c r="G1054" s="12">
        <v>0</v>
      </c>
      <c r="H1054" s="12">
        <v>0</v>
      </c>
      <c r="I1054" s="12">
        <v>0</v>
      </c>
      <c r="J1054" s="12"/>
      <c r="K1054" s="12"/>
      <c r="L1054" s="12"/>
      <c r="M1054" s="12"/>
      <c r="N1054" s="12"/>
      <c r="O1054" s="12"/>
      <c r="P1054" s="12"/>
    </row>
    <row r="1055" spans="1:16">
      <c r="A1055" s="357">
        <v>43160</v>
      </c>
      <c r="B1055">
        <f t="shared" ref="B1055:B1065" si="153">1+B1054</f>
        <v>2</v>
      </c>
      <c r="C1055">
        <f t="shared" si="150"/>
        <v>2018</v>
      </c>
      <c r="D1055" t="s">
        <v>1614</v>
      </c>
      <c r="E1055">
        <v>71</v>
      </c>
      <c r="F1055" s="12">
        <v>0</v>
      </c>
      <c r="G1055" s="12">
        <v>0</v>
      </c>
      <c r="H1055" s="12">
        <v>0</v>
      </c>
      <c r="I1055" s="12">
        <v>0</v>
      </c>
      <c r="J1055" s="12"/>
      <c r="K1055" s="12"/>
      <c r="L1055" s="12"/>
      <c r="M1055" s="12"/>
      <c r="N1055" s="12"/>
      <c r="O1055" s="12"/>
      <c r="P1055" s="12"/>
    </row>
    <row r="1056" spans="1:16">
      <c r="A1056" s="357">
        <v>43191</v>
      </c>
      <c r="B1056">
        <f t="shared" si="153"/>
        <v>3</v>
      </c>
      <c r="C1056">
        <f t="shared" si="150"/>
        <v>2018</v>
      </c>
      <c r="D1056" t="s">
        <v>1614</v>
      </c>
      <c r="E1056">
        <v>71</v>
      </c>
      <c r="F1056" s="12">
        <v>0</v>
      </c>
      <c r="G1056" s="12">
        <v>0</v>
      </c>
      <c r="H1056" s="12">
        <v>0</v>
      </c>
      <c r="I1056" s="12">
        <v>0</v>
      </c>
      <c r="J1056" s="12"/>
      <c r="K1056" s="12"/>
      <c r="L1056" s="12"/>
      <c r="M1056" s="12"/>
      <c r="N1056" s="12"/>
      <c r="O1056" s="12"/>
      <c r="P1056" s="12"/>
    </row>
    <row r="1057" spans="1:16">
      <c r="A1057" s="357">
        <v>43221</v>
      </c>
      <c r="B1057">
        <f t="shared" si="153"/>
        <v>4</v>
      </c>
      <c r="C1057">
        <f t="shared" si="150"/>
        <v>2018</v>
      </c>
      <c r="D1057" t="s">
        <v>1614</v>
      </c>
      <c r="E1057">
        <v>71</v>
      </c>
      <c r="F1057" s="12">
        <v>0</v>
      </c>
      <c r="G1057" s="12">
        <v>0</v>
      </c>
      <c r="H1057" s="12">
        <v>0</v>
      </c>
      <c r="I1057" s="12">
        <v>0</v>
      </c>
      <c r="J1057" s="12"/>
      <c r="K1057" s="12"/>
      <c r="L1057" s="12"/>
      <c r="M1057" s="12"/>
      <c r="N1057" s="12"/>
      <c r="O1057" s="12"/>
      <c r="P1057" s="12"/>
    </row>
    <row r="1058" spans="1:16">
      <c r="A1058" s="357">
        <v>43252</v>
      </c>
      <c r="B1058">
        <f t="shared" si="153"/>
        <v>5</v>
      </c>
      <c r="C1058">
        <f t="shared" si="150"/>
        <v>2018</v>
      </c>
      <c r="D1058" t="s">
        <v>1614</v>
      </c>
      <c r="E1058">
        <v>71</v>
      </c>
      <c r="F1058" s="12">
        <v>0</v>
      </c>
      <c r="G1058" s="12">
        <v>0</v>
      </c>
      <c r="H1058" s="12">
        <v>0</v>
      </c>
      <c r="I1058" s="12">
        <v>0</v>
      </c>
      <c r="J1058" s="12"/>
      <c r="K1058" s="12"/>
      <c r="L1058" s="12"/>
      <c r="M1058" s="12"/>
      <c r="N1058" s="12"/>
      <c r="O1058" s="12"/>
      <c r="P1058" s="12"/>
    </row>
    <row r="1059" spans="1:16">
      <c r="A1059" s="357">
        <v>43282</v>
      </c>
      <c r="B1059">
        <f t="shared" si="153"/>
        <v>6</v>
      </c>
      <c r="C1059">
        <f t="shared" si="150"/>
        <v>2018</v>
      </c>
      <c r="D1059" t="s">
        <v>1614</v>
      </c>
      <c r="E1059">
        <v>71</v>
      </c>
      <c r="F1059" s="12">
        <v>0</v>
      </c>
      <c r="G1059" s="12">
        <v>0</v>
      </c>
      <c r="H1059" s="12">
        <v>0</v>
      </c>
      <c r="I1059" s="12">
        <v>0</v>
      </c>
      <c r="J1059" s="12"/>
      <c r="K1059" s="12"/>
      <c r="L1059" s="12"/>
      <c r="M1059" s="12"/>
      <c r="N1059" s="12"/>
      <c r="O1059" s="12"/>
      <c r="P1059" s="12"/>
    </row>
    <row r="1060" spans="1:16">
      <c r="A1060" s="357">
        <v>43313</v>
      </c>
      <c r="B1060">
        <f t="shared" si="153"/>
        <v>7</v>
      </c>
      <c r="C1060">
        <f t="shared" si="150"/>
        <v>2018</v>
      </c>
      <c r="D1060" t="s">
        <v>1614</v>
      </c>
      <c r="E1060">
        <v>71</v>
      </c>
      <c r="F1060" s="12">
        <v>0</v>
      </c>
      <c r="G1060" s="12">
        <v>0</v>
      </c>
      <c r="H1060" s="12">
        <v>0</v>
      </c>
      <c r="I1060" s="12">
        <v>0</v>
      </c>
      <c r="J1060" s="12"/>
      <c r="K1060" s="12"/>
      <c r="L1060" s="12"/>
      <c r="M1060" s="12"/>
      <c r="N1060" s="12"/>
      <c r="O1060" s="12"/>
      <c r="P1060" s="12"/>
    </row>
    <row r="1061" spans="1:16">
      <c r="A1061" s="357">
        <v>43344</v>
      </c>
      <c r="B1061">
        <f t="shared" si="153"/>
        <v>8</v>
      </c>
      <c r="C1061">
        <f t="shared" si="150"/>
        <v>2018</v>
      </c>
      <c r="D1061" t="s">
        <v>1614</v>
      </c>
      <c r="E1061">
        <v>71</v>
      </c>
      <c r="F1061" s="12">
        <v>0</v>
      </c>
      <c r="G1061" s="12">
        <v>0</v>
      </c>
      <c r="H1061" s="12">
        <v>0</v>
      </c>
      <c r="I1061" s="12">
        <v>0</v>
      </c>
      <c r="J1061" s="12"/>
      <c r="K1061" s="12"/>
      <c r="L1061" s="12"/>
      <c r="M1061" s="12"/>
      <c r="N1061" s="12"/>
      <c r="O1061" s="12"/>
      <c r="P1061" s="12"/>
    </row>
    <row r="1062" spans="1:16">
      <c r="A1062" s="357">
        <v>43374</v>
      </c>
      <c r="B1062">
        <f t="shared" si="153"/>
        <v>9</v>
      </c>
      <c r="C1062">
        <f t="shared" si="150"/>
        <v>2018</v>
      </c>
      <c r="D1062" t="s">
        <v>1614</v>
      </c>
      <c r="E1062">
        <v>71</v>
      </c>
      <c r="F1062" s="12">
        <v>0</v>
      </c>
      <c r="G1062" s="12">
        <v>0</v>
      </c>
      <c r="H1062" s="12">
        <v>0</v>
      </c>
      <c r="I1062" s="12">
        <v>0</v>
      </c>
      <c r="J1062" s="12"/>
      <c r="K1062" s="12"/>
      <c r="L1062" s="12"/>
      <c r="M1062" s="12"/>
      <c r="N1062" s="12"/>
      <c r="O1062" s="12"/>
      <c r="P1062" s="12"/>
    </row>
    <row r="1063" spans="1:16">
      <c r="A1063" s="357">
        <v>43405</v>
      </c>
      <c r="B1063">
        <f t="shared" si="153"/>
        <v>10</v>
      </c>
      <c r="C1063">
        <f t="shared" si="150"/>
        <v>2018</v>
      </c>
      <c r="D1063" t="s">
        <v>1614</v>
      </c>
      <c r="E1063">
        <v>71</v>
      </c>
      <c r="F1063" s="12">
        <v>0</v>
      </c>
      <c r="G1063" s="12">
        <v>0</v>
      </c>
      <c r="H1063" s="12">
        <v>0</v>
      </c>
      <c r="I1063" s="12">
        <v>0</v>
      </c>
      <c r="J1063" s="12"/>
      <c r="K1063" s="12"/>
      <c r="L1063" s="12"/>
      <c r="M1063" s="12"/>
      <c r="N1063" s="12"/>
      <c r="O1063" s="12"/>
      <c r="P1063" s="12"/>
    </row>
    <row r="1064" spans="1:16">
      <c r="A1064" s="357">
        <v>43435</v>
      </c>
      <c r="B1064">
        <f t="shared" si="153"/>
        <v>11</v>
      </c>
      <c r="C1064">
        <f t="shared" si="150"/>
        <v>2018</v>
      </c>
      <c r="D1064" t="s">
        <v>1614</v>
      </c>
      <c r="E1064">
        <v>71</v>
      </c>
      <c r="F1064" s="12">
        <v>0</v>
      </c>
      <c r="G1064" s="12">
        <v>0</v>
      </c>
      <c r="H1064" s="12">
        <v>0</v>
      </c>
      <c r="I1064" s="12">
        <v>0</v>
      </c>
      <c r="J1064" s="12"/>
      <c r="K1064" s="12"/>
      <c r="L1064" s="12"/>
      <c r="M1064" s="12"/>
      <c r="N1064" s="12"/>
      <c r="O1064" s="12"/>
      <c r="P1064" s="12"/>
    </row>
    <row r="1065" spans="1:16">
      <c r="A1065" s="357">
        <v>43466</v>
      </c>
      <c r="B1065">
        <f t="shared" si="153"/>
        <v>12</v>
      </c>
      <c r="C1065">
        <f t="shared" si="150"/>
        <v>2018</v>
      </c>
      <c r="D1065" t="s">
        <v>1614</v>
      </c>
      <c r="E1065">
        <v>71</v>
      </c>
      <c r="F1065" s="12">
        <v>0</v>
      </c>
      <c r="G1065" s="12">
        <v>0</v>
      </c>
      <c r="H1065" s="12">
        <v>0</v>
      </c>
      <c r="I1065" s="12">
        <v>0</v>
      </c>
      <c r="J1065" s="12"/>
      <c r="K1065" s="12"/>
      <c r="L1065" s="12"/>
      <c r="M1065" s="12"/>
      <c r="N1065" s="12"/>
      <c r="O1065" s="12"/>
      <c r="P1065" s="12"/>
    </row>
    <row r="1066" spans="1:16">
      <c r="A1066" s="357">
        <v>43497</v>
      </c>
      <c r="B1066">
        <v>1</v>
      </c>
      <c r="C1066">
        <f t="shared" si="150"/>
        <v>2019</v>
      </c>
      <c r="D1066" t="s">
        <v>1614</v>
      </c>
      <c r="E1066">
        <v>71</v>
      </c>
      <c r="F1066" s="12">
        <v>0</v>
      </c>
      <c r="G1066" s="12">
        <v>0</v>
      </c>
      <c r="H1066" s="12">
        <v>0</v>
      </c>
      <c r="I1066" s="12">
        <v>0</v>
      </c>
      <c r="J1066" s="12"/>
      <c r="K1066" s="12"/>
      <c r="L1066" s="12"/>
      <c r="M1066" s="12"/>
      <c r="N1066" s="12"/>
      <c r="O1066" s="12"/>
      <c r="P1066" s="12"/>
    </row>
    <row r="1067" spans="1:16">
      <c r="A1067" s="357">
        <v>43525</v>
      </c>
      <c r="B1067">
        <f t="shared" ref="B1067:B1077" si="154">1+B1066</f>
        <v>2</v>
      </c>
      <c r="C1067">
        <f t="shared" si="150"/>
        <v>2019</v>
      </c>
      <c r="D1067" t="s">
        <v>1614</v>
      </c>
      <c r="E1067">
        <v>71</v>
      </c>
      <c r="F1067" s="12">
        <v>0</v>
      </c>
      <c r="G1067" s="12">
        <v>0</v>
      </c>
      <c r="H1067" s="12">
        <v>0</v>
      </c>
      <c r="I1067" s="12">
        <v>0</v>
      </c>
      <c r="J1067" s="12"/>
      <c r="K1067" s="12"/>
      <c r="L1067" s="12"/>
      <c r="M1067" s="12"/>
      <c r="N1067" s="12"/>
      <c r="O1067" s="12"/>
      <c r="P1067" s="12"/>
    </row>
    <row r="1068" spans="1:16">
      <c r="A1068" s="357">
        <v>43556</v>
      </c>
      <c r="B1068">
        <f t="shared" si="154"/>
        <v>3</v>
      </c>
      <c r="C1068">
        <f t="shared" si="150"/>
        <v>2019</v>
      </c>
      <c r="D1068" t="s">
        <v>1614</v>
      </c>
      <c r="E1068">
        <v>71</v>
      </c>
      <c r="F1068" s="12">
        <v>0</v>
      </c>
      <c r="G1068" s="12">
        <v>0</v>
      </c>
      <c r="H1068" s="12">
        <v>0</v>
      </c>
      <c r="I1068" s="12">
        <v>0</v>
      </c>
      <c r="J1068" s="12"/>
      <c r="K1068" s="12"/>
      <c r="L1068" s="12"/>
      <c r="M1068" s="12"/>
      <c r="N1068" s="12"/>
      <c r="O1068" s="12"/>
      <c r="P1068" s="12"/>
    </row>
    <row r="1069" spans="1:16">
      <c r="A1069" s="357">
        <v>43586</v>
      </c>
      <c r="B1069">
        <f t="shared" si="154"/>
        <v>4</v>
      </c>
      <c r="C1069">
        <f t="shared" si="150"/>
        <v>2019</v>
      </c>
      <c r="D1069" t="s">
        <v>1614</v>
      </c>
      <c r="E1069">
        <v>71</v>
      </c>
      <c r="F1069" s="12">
        <v>0</v>
      </c>
      <c r="G1069" s="12">
        <v>0</v>
      </c>
      <c r="H1069" s="12">
        <v>0</v>
      </c>
      <c r="I1069" s="12">
        <v>0</v>
      </c>
      <c r="J1069" s="12"/>
      <c r="K1069" s="12"/>
      <c r="L1069" s="12"/>
      <c r="M1069" s="12"/>
      <c r="N1069" s="12"/>
      <c r="O1069" s="12"/>
      <c r="P1069" s="12"/>
    </row>
    <row r="1070" spans="1:16">
      <c r="A1070" s="357">
        <v>43617</v>
      </c>
      <c r="B1070">
        <f t="shared" si="154"/>
        <v>5</v>
      </c>
      <c r="C1070">
        <f t="shared" si="150"/>
        <v>2019</v>
      </c>
      <c r="D1070" t="s">
        <v>1614</v>
      </c>
      <c r="E1070">
        <v>71</v>
      </c>
      <c r="F1070" s="12">
        <v>0</v>
      </c>
      <c r="G1070" s="12">
        <v>0</v>
      </c>
      <c r="H1070" s="12">
        <v>0</v>
      </c>
      <c r="I1070" s="12">
        <v>0</v>
      </c>
      <c r="J1070" s="12"/>
      <c r="K1070" s="12"/>
      <c r="L1070" s="12"/>
      <c r="M1070" s="12"/>
      <c r="N1070" s="12"/>
      <c r="O1070" s="12"/>
      <c r="P1070" s="12"/>
    </row>
    <row r="1071" spans="1:16">
      <c r="A1071" s="357">
        <v>43647</v>
      </c>
      <c r="B1071">
        <f t="shared" si="154"/>
        <v>6</v>
      </c>
      <c r="C1071">
        <f t="shared" si="150"/>
        <v>2019</v>
      </c>
      <c r="D1071" t="s">
        <v>1614</v>
      </c>
      <c r="E1071">
        <v>71</v>
      </c>
      <c r="F1071" s="12">
        <v>0</v>
      </c>
      <c r="G1071" s="12">
        <v>0</v>
      </c>
      <c r="H1071" s="12">
        <v>0</v>
      </c>
      <c r="I1071" s="12">
        <v>0</v>
      </c>
      <c r="J1071" s="12"/>
      <c r="K1071" s="12"/>
      <c r="L1071" s="12"/>
      <c r="M1071" s="12"/>
      <c r="N1071" s="12"/>
      <c r="O1071" s="12"/>
      <c r="P1071" s="12"/>
    </row>
    <row r="1072" spans="1:16">
      <c r="A1072" s="357">
        <v>43678</v>
      </c>
      <c r="B1072">
        <f t="shared" si="154"/>
        <v>7</v>
      </c>
      <c r="C1072">
        <f t="shared" si="150"/>
        <v>2019</v>
      </c>
      <c r="D1072" t="s">
        <v>1614</v>
      </c>
      <c r="E1072">
        <v>71</v>
      </c>
      <c r="F1072" s="12">
        <v>0</v>
      </c>
      <c r="G1072" s="12">
        <v>0</v>
      </c>
      <c r="H1072" s="12">
        <v>0</v>
      </c>
      <c r="I1072" s="12">
        <v>0</v>
      </c>
      <c r="J1072" s="12"/>
      <c r="K1072" s="12"/>
      <c r="L1072" s="12"/>
      <c r="M1072" s="12"/>
      <c r="N1072" s="12"/>
      <c r="O1072" s="12"/>
      <c r="P1072" s="12"/>
    </row>
    <row r="1073" spans="1:16">
      <c r="A1073" s="357">
        <v>43709</v>
      </c>
      <c r="B1073">
        <f t="shared" si="154"/>
        <v>8</v>
      </c>
      <c r="C1073">
        <f t="shared" si="150"/>
        <v>2019</v>
      </c>
      <c r="D1073" t="s">
        <v>1614</v>
      </c>
      <c r="E1073">
        <v>71</v>
      </c>
      <c r="F1073" s="12">
        <v>0</v>
      </c>
      <c r="G1073" s="12">
        <v>0</v>
      </c>
      <c r="H1073" s="12">
        <v>0</v>
      </c>
      <c r="I1073" s="12">
        <v>0</v>
      </c>
      <c r="J1073" s="12"/>
      <c r="K1073" s="12"/>
      <c r="L1073" s="12"/>
      <c r="M1073" s="12"/>
      <c r="N1073" s="12"/>
      <c r="O1073" s="12"/>
      <c r="P1073" s="12"/>
    </row>
    <row r="1074" spans="1:16">
      <c r="A1074" s="357">
        <v>43739</v>
      </c>
      <c r="B1074">
        <f t="shared" si="154"/>
        <v>9</v>
      </c>
      <c r="C1074">
        <f t="shared" si="150"/>
        <v>2019</v>
      </c>
      <c r="D1074" t="s">
        <v>1614</v>
      </c>
      <c r="E1074">
        <v>71</v>
      </c>
      <c r="F1074" s="12">
        <v>0</v>
      </c>
      <c r="G1074" s="12">
        <v>0</v>
      </c>
      <c r="H1074" s="12">
        <v>0</v>
      </c>
      <c r="I1074" s="12">
        <v>0</v>
      </c>
      <c r="J1074" s="12"/>
      <c r="K1074" s="12"/>
      <c r="L1074" s="12"/>
      <c r="M1074" s="12"/>
      <c r="N1074" s="12"/>
      <c r="O1074" s="12"/>
      <c r="P1074" s="12"/>
    </row>
    <row r="1075" spans="1:16">
      <c r="A1075" s="357">
        <v>43770</v>
      </c>
      <c r="B1075">
        <f t="shared" si="154"/>
        <v>10</v>
      </c>
      <c r="C1075">
        <f t="shared" si="150"/>
        <v>2019</v>
      </c>
      <c r="D1075" t="s">
        <v>1614</v>
      </c>
      <c r="E1075">
        <v>71</v>
      </c>
      <c r="F1075" s="12">
        <v>0</v>
      </c>
      <c r="G1075" s="12">
        <v>0</v>
      </c>
      <c r="H1075" s="12">
        <v>0</v>
      </c>
      <c r="I1075" s="12">
        <v>0</v>
      </c>
      <c r="J1075" s="12"/>
      <c r="K1075" s="12"/>
      <c r="L1075" s="12"/>
      <c r="M1075" s="12"/>
      <c r="N1075" s="12"/>
      <c r="O1075" s="12"/>
      <c r="P1075" s="12"/>
    </row>
    <row r="1076" spans="1:16">
      <c r="A1076" s="357">
        <v>43800</v>
      </c>
      <c r="B1076">
        <f t="shared" si="154"/>
        <v>11</v>
      </c>
      <c r="C1076">
        <f t="shared" si="150"/>
        <v>2019</v>
      </c>
      <c r="D1076" t="s">
        <v>1614</v>
      </c>
      <c r="E1076">
        <v>71</v>
      </c>
      <c r="F1076" s="12">
        <v>0</v>
      </c>
      <c r="G1076" s="12">
        <v>0</v>
      </c>
      <c r="H1076" s="12">
        <v>0</v>
      </c>
      <c r="I1076" s="12">
        <v>0</v>
      </c>
      <c r="J1076" s="12"/>
      <c r="K1076" s="12"/>
      <c r="L1076" s="12"/>
      <c r="M1076" s="12"/>
      <c r="N1076" s="12"/>
      <c r="O1076" s="12"/>
      <c r="P1076" s="12"/>
    </row>
    <row r="1077" spans="1:16">
      <c r="A1077" s="357">
        <v>43831</v>
      </c>
      <c r="B1077">
        <f t="shared" si="154"/>
        <v>12</v>
      </c>
      <c r="C1077">
        <f t="shared" si="150"/>
        <v>2019</v>
      </c>
      <c r="D1077" t="s">
        <v>1614</v>
      </c>
      <c r="E1077">
        <v>71</v>
      </c>
      <c r="F1077" s="12">
        <v>0</v>
      </c>
      <c r="G1077" s="12">
        <v>0</v>
      </c>
      <c r="H1077" s="12">
        <v>0</v>
      </c>
      <c r="I1077" s="12">
        <v>0</v>
      </c>
      <c r="J1077" s="12"/>
      <c r="K1077" s="12"/>
      <c r="L1077" s="12"/>
      <c r="M1077" s="12"/>
      <c r="N1077" s="12"/>
      <c r="O1077" s="12"/>
      <c r="P1077" s="12"/>
    </row>
    <row r="1078" spans="1:16">
      <c r="A1078" s="357">
        <v>43862</v>
      </c>
      <c r="B1078">
        <v>1</v>
      </c>
      <c r="C1078">
        <f t="shared" si="150"/>
        <v>2020</v>
      </c>
      <c r="D1078" t="s">
        <v>1614</v>
      </c>
      <c r="E1078">
        <v>71</v>
      </c>
      <c r="F1078" s="12">
        <v>0</v>
      </c>
      <c r="G1078" s="12">
        <v>0</v>
      </c>
      <c r="H1078" s="12">
        <v>0</v>
      </c>
      <c r="I1078" s="12">
        <v>0</v>
      </c>
      <c r="J1078" s="12"/>
      <c r="K1078" s="12"/>
      <c r="L1078" s="12"/>
      <c r="M1078" s="12"/>
      <c r="N1078" s="12"/>
      <c r="O1078" s="12"/>
      <c r="P1078" s="12"/>
    </row>
    <row r="1079" spans="1:16">
      <c r="A1079" s="357">
        <v>43891</v>
      </c>
      <c r="B1079">
        <f t="shared" ref="B1079:B1089" si="155">1+B1078</f>
        <v>2</v>
      </c>
      <c r="C1079">
        <f t="shared" si="150"/>
        <v>2020</v>
      </c>
      <c r="D1079" t="s">
        <v>1614</v>
      </c>
      <c r="E1079">
        <v>71</v>
      </c>
      <c r="F1079" s="12">
        <v>0</v>
      </c>
      <c r="G1079" s="12">
        <v>0</v>
      </c>
      <c r="H1079" s="12">
        <v>0</v>
      </c>
      <c r="I1079" s="12">
        <v>0</v>
      </c>
      <c r="J1079" s="12"/>
      <c r="K1079" s="12"/>
      <c r="L1079" s="12"/>
      <c r="M1079" s="12"/>
      <c r="N1079" s="12"/>
      <c r="O1079" s="12"/>
      <c r="P1079" s="12"/>
    </row>
    <row r="1080" spans="1:16">
      <c r="A1080" s="357">
        <v>43922</v>
      </c>
      <c r="B1080">
        <f t="shared" si="155"/>
        <v>3</v>
      </c>
      <c r="C1080">
        <f t="shared" si="150"/>
        <v>2020</v>
      </c>
      <c r="D1080" t="s">
        <v>1614</v>
      </c>
      <c r="E1080">
        <v>71</v>
      </c>
      <c r="F1080" s="12">
        <v>0</v>
      </c>
      <c r="G1080" s="12">
        <v>0</v>
      </c>
      <c r="H1080" s="12">
        <v>0</v>
      </c>
      <c r="I1080" s="12">
        <v>0</v>
      </c>
      <c r="J1080" s="12"/>
      <c r="K1080" s="12"/>
      <c r="L1080" s="12"/>
      <c r="M1080" s="12"/>
      <c r="N1080" s="12"/>
      <c r="O1080" s="12"/>
      <c r="P1080" s="12"/>
    </row>
    <row r="1081" spans="1:16">
      <c r="A1081" s="357">
        <v>43952</v>
      </c>
      <c r="B1081">
        <f t="shared" si="155"/>
        <v>4</v>
      </c>
      <c r="C1081">
        <f t="shared" si="150"/>
        <v>2020</v>
      </c>
      <c r="D1081" t="s">
        <v>1614</v>
      </c>
      <c r="E1081">
        <v>71</v>
      </c>
      <c r="F1081" s="12">
        <v>0</v>
      </c>
      <c r="G1081" s="12">
        <v>0</v>
      </c>
      <c r="H1081" s="12">
        <v>0</v>
      </c>
      <c r="I1081" s="12">
        <v>0</v>
      </c>
      <c r="J1081" s="12"/>
      <c r="K1081" s="12"/>
      <c r="L1081" s="12"/>
      <c r="M1081" s="12"/>
      <c r="N1081" s="12"/>
      <c r="O1081" s="12"/>
      <c r="P1081" s="12"/>
    </row>
    <row r="1082" spans="1:16">
      <c r="A1082" s="357">
        <v>43983</v>
      </c>
      <c r="B1082">
        <f t="shared" si="155"/>
        <v>5</v>
      </c>
      <c r="C1082">
        <f t="shared" si="150"/>
        <v>2020</v>
      </c>
      <c r="D1082" t="s">
        <v>1614</v>
      </c>
      <c r="E1082">
        <v>71</v>
      </c>
      <c r="F1082" s="12">
        <v>0</v>
      </c>
      <c r="G1082" s="12">
        <v>0</v>
      </c>
      <c r="H1082" s="12">
        <v>0</v>
      </c>
      <c r="I1082" s="12">
        <v>0</v>
      </c>
      <c r="J1082" s="12"/>
      <c r="K1082" s="12"/>
      <c r="L1082" s="12"/>
      <c r="M1082" s="12"/>
      <c r="N1082" s="12"/>
      <c r="O1082" s="12"/>
      <c r="P1082" s="12"/>
    </row>
    <row r="1083" spans="1:16">
      <c r="A1083" s="357">
        <v>44013</v>
      </c>
      <c r="B1083">
        <f t="shared" si="155"/>
        <v>6</v>
      </c>
      <c r="C1083">
        <f t="shared" si="150"/>
        <v>2020</v>
      </c>
      <c r="D1083" t="s">
        <v>1614</v>
      </c>
      <c r="E1083">
        <v>71</v>
      </c>
      <c r="F1083" s="12">
        <v>0</v>
      </c>
      <c r="G1083" s="12">
        <v>0</v>
      </c>
      <c r="H1083" s="12">
        <v>0</v>
      </c>
      <c r="I1083" s="12">
        <v>0</v>
      </c>
      <c r="J1083" s="12"/>
      <c r="K1083" s="12"/>
      <c r="L1083" s="12"/>
      <c r="M1083" s="12"/>
      <c r="N1083" s="12"/>
      <c r="O1083" s="12"/>
      <c r="P1083" s="12"/>
    </row>
    <row r="1084" spans="1:16">
      <c r="A1084" s="357">
        <v>44044</v>
      </c>
      <c r="B1084">
        <f t="shared" si="155"/>
        <v>7</v>
      </c>
      <c r="C1084">
        <f t="shared" si="150"/>
        <v>2020</v>
      </c>
      <c r="D1084" t="s">
        <v>1614</v>
      </c>
      <c r="E1084">
        <v>71</v>
      </c>
      <c r="F1084" s="12">
        <v>0</v>
      </c>
      <c r="G1084" s="12">
        <v>0</v>
      </c>
      <c r="H1084" s="12">
        <v>0</v>
      </c>
      <c r="I1084" s="12">
        <v>0</v>
      </c>
      <c r="J1084" s="12"/>
      <c r="K1084" s="12"/>
      <c r="L1084" s="12"/>
      <c r="M1084" s="12"/>
      <c r="N1084" s="12"/>
      <c r="O1084" s="12"/>
      <c r="P1084" s="12"/>
    </row>
    <row r="1085" spans="1:16">
      <c r="A1085" s="357">
        <v>44075</v>
      </c>
      <c r="B1085">
        <f t="shared" si="155"/>
        <v>8</v>
      </c>
      <c r="C1085">
        <f t="shared" si="150"/>
        <v>2020</v>
      </c>
      <c r="D1085" t="s">
        <v>1614</v>
      </c>
      <c r="E1085">
        <v>71</v>
      </c>
      <c r="F1085" s="12">
        <v>0</v>
      </c>
      <c r="G1085" s="12">
        <v>0</v>
      </c>
      <c r="H1085" s="12">
        <v>0</v>
      </c>
      <c r="I1085" s="12">
        <v>0</v>
      </c>
      <c r="J1085" s="12"/>
      <c r="K1085" s="12"/>
      <c r="L1085" s="12"/>
      <c r="M1085" s="12"/>
      <c r="N1085" s="12"/>
      <c r="O1085" s="12"/>
      <c r="P1085" s="12"/>
    </row>
    <row r="1086" spans="1:16">
      <c r="A1086" s="357">
        <v>44105</v>
      </c>
      <c r="B1086">
        <f t="shared" si="155"/>
        <v>9</v>
      </c>
      <c r="C1086">
        <f t="shared" si="150"/>
        <v>2020</v>
      </c>
      <c r="D1086" t="s">
        <v>1614</v>
      </c>
      <c r="E1086">
        <v>71</v>
      </c>
      <c r="F1086" s="12">
        <v>0</v>
      </c>
      <c r="G1086" s="12">
        <v>0</v>
      </c>
      <c r="H1086" s="12">
        <v>0</v>
      </c>
      <c r="I1086" s="12">
        <v>0</v>
      </c>
      <c r="J1086" s="12"/>
      <c r="K1086" s="12"/>
      <c r="L1086" s="12"/>
      <c r="M1086" s="12"/>
      <c r="N1086" s="12"/>
      <c r="O1086" s="12"/>
      <c r="P1086" s="12"/>
    </row>
    <row r="1087" spans="1:16">
      <c r="A1087" s="357">
        <v>44136</v>
      </c>
      <c r="B1087">
        <f t="shared" si="155"/>
        <v>10</v>
      </c>
      <c r="C1087">
        <f t="shared" si="150"/>
        <v>2020</v>
      </c>
      <c r="D1087" t="s">
        <v>1614</v>
      </c>
      <c r="E1087">
        <v>71</v>
      </c>
      <c r="F1087" s="12">
        <v>0</v>
      </c>
      <c r="G1087" s="12">
        <v>0</v>
      </c>
      <c r="H1087" s="12">
        <v>0</v>
      </c>
      <c r="I1087" s="12">
        <v>0</v>
      </c>
      <c r="J1087" s="12"/>
      <c r="K1087" s="12"/>
      <c r="L1087" s="12"/>
      <c r="M1087" s="12"/>
      <c r="N1087" s="12"/>
      <c r="O1087" s="12"/>
      <c r="P1087" s="12"/>
    </row>
    <row r="1088" spans="1:16">
      <c r="A1088" s="357">
        <v>44166</v>
      </c>
      <c r="B1088">
        <f t="shared" si="155"/>
        <v>11</v>
      </c>
      <c r="C1088">
        <f t="shared" si="150"/>
        <v>2020</v>
      </c>
      <c r="D1088" t="s">
        <v>1614</v>
      </c>
      <c r="E1088">
        <v>71</v>
      </c>
      <c r="F1088" s="12">
        <v>0</v>
      </c>
      <c r="G1088" s="12">
        <v>0</v>
      </c>
      <c r="H1088" s="12">
        <v>0</v>
      </c>
      <c r="I1088" s="12">
        <v>0</v>
      </c>
      <c r="J1088" s="12"/>
      <c r="K1088" s="12"/>
      <c r="L1088" s="12"/>
      <c r="M1088" s="12"/>
      <c r="N1088" s="12"/>
      <c r="O1088" s="12"/>
      <c r="P1088" s="12"/>
    </row>
    <row r="1089" spans="1:16">
      <c r="A1089" s="357">
        <v>44197</v>
      </c>
      <c r="B1089">
        <f t="shared" si="155"/>
        <v>12</v>
      </c>
      <c r="C1089">
        <f t="shared" si="150"/>
        <v>2020</v>
      </c>
      <c r="D1089" t="s">
        <v>1614</v>
      </c>
      <c r="E1089">
        <v>71</v>
      </c>
      <c r="F1089" s="12">
        <v>0</v>
      </c>
      <c r="G1089" s="12">
        <v>0</v>
      </c>
      <c r="H1089" s="12">
        <v>0</v>
      </c>
      <c r="I1089" s="12">
        <v>0</v>
      </c>
      <c r="J1089" s="12"/>
      <c r="K1089" s="12"/>
      <c r="L1089" s="12"/>
      <c r="M1089" s="12"/>
      <c r="N1089" s="12"/>
      <c r="O1089" s="12"/>
      <c r="P1089" s="12"/>
    </row>
    <row r="1090" spans="1:16">
      <c r="A1090" s="357">
        <v>44228</v>
      </c>
      <c r="B1090">
        <v>1</v>
      </c>
      <c r="C1090">
        <f t="shared" si="150"/>
        <v>2021</v>
      </c>
      <c r="D1090" t="s">
        <v>1614</v>
      </c>
      <c r="E1090">
        <v>71</v>
      </c>
      <c r="F1090" s="12">
        <v>0</v>
      </c>
      <c r="G1090" s="12">
        <v>0</v>
      </c>
      <c r="H1090" s="12">
        <v>0</v>
      </c>
      <c r="I1090" s="12">
        <v>0</v>
      </c>
      <c r="J1090" s="12"/>
      <c r="K1090" s="12"/>
      <c r="L1090" s="12"/>
      <c r="M1090" s="12"/>
      <c r="N1090" s="12"/>
      <c r="O1090" s="12"/>
      <c r="P1090" s="12"/>
    </row>
    <row r="1091" spans="1:16">
      <c r="A1091" s="357">
        <v>44256</v>
      </c>
      <c r="B1091">
        <f t="shared" ref="B1091:B1101" si="156">1+B1090</f>
        <v>2</v>
      </c>
      <c r="C1091">
        <f t="shared" si="150"/>
        <v>2021</v>
      </c>
      <c r="D1091" t="s">
        <v>1614</v>
      </c>
      <c r="E1091">
        <v>71</v>
      </c>
      <c r="F1091" s="12">
        <v>0</v>
      </c>
      <c r="G1091" s="12">
        <v>0</v>
      </c>
      <c r="H1091" s="12">
        <v>0</v>
      </c>
      <c r="I1091" s="12">
        <v>0</v>
      </c>
      <c r="J1091" s="12"/>
      <c r="K1091" s="12"/>
      <c r="L1091" s="12"/>
      <c r="M1091" s="12"/>
      <c r="N1091" s="12"/>
      <c r="O1091" s="12"/>
      <c r="P1091" s="12"/>
    </row>
    <row r="1092" spans="1:16">
      <c r="A1092" s="357">
        <v>44287</v>
      </c>
      <c r="B1092">
        <f t="shared" si="156"/>
        <v>3</v>
      </c>
      <c r="C1092">
        <f t="shared" si="150"/>
        <v>2021</v>
      </c>
      <c r="D1092" t="s">
        <v>1614</v>
      </c>
      <c r="E1092">
        <v>71</v>
      </c>
      <c r="F1092" s="12">
        <v>0</v>
      </c>
      <c r="G1092" s="12">
        <v>0</v>
      </c>
      <c r="H1092" s="12">
        <v>0</v>
      </c>
      <c r="I1092" s="12">
        <v>0</v>
      </c>
      <c r="J1092" s="12"/>
      <c r="K1092" s="12"/>
      <c r="L1092" s="12"/>
      <c r="M1092" s="12"/>
      <c r="N1092" s="12"/>
      <c r="O1092" s="12"/>
      <c r="P1092" s="12"/>
    </row>
    <row r="1093" spans="1:16">
      <c r="A1093" s="357">
        <v>44317</v>
      </c>
      <c r="B1093">
        <f t="shared" si="156"/>
        <v>4</v>
      </c>
      <c r="C1093">
        <f t="shared" si="150"/>
        <v>2021</v>
      </c>
      <c r="D1093" t="s">
        <v>1614</v>
      </c>
      <c r="E1093">
        <v>71</v>
      </c>
      <c r="F1093" s="12">
        <v>0</v>
      </c>
      <c r="G1093" s="12">
        <v>0</v>
      </c>
      <c r="H1093" s="12">
        <v>0</v>
      </c>
      <c r="I1093" s="12">
        <v>0</v>
      </c>
      <c r="J1093" s="12"/>
      <c r="K1093" s="12"/>
      <c r="L1093" s="12"/>
      <c r="M1093" s="12"/>
      <c r="N1093" s="12"/>
      <c r="O1093" s="12"/>
      <c r="P1093" s="12"/>
    </row>
    <row r="1094" spans="1:16">
      <c r="A1094" s="357">
        <v>44348</v>
      </c>
      <c r="B1094">
        <f t="shared" si="156"/>
        <v>5</v>
      </c>
      <c r="C1094">
        <f t="shared" ref="C1094:C1107" si="157">1+C1082</f>
        <v>2021</v>
      </c>
      <c r="D1094" t="s">
        <v>1614</v>
      </c>
      <c r="E1094">
        <v>71</v>
      </c>
      <c r="F1094" s="12">
        <v>0</v>
      </c>
      <c r="G1094" s="12">
        <v>0</v>
      </c>
      <c r="H1094" s="12">
        <v>0</v>
      </c>
      <c r="I1094" s="12">
        <v>0</v>
      </c>
      <c r="J1094" s="12"/>
      <c r="K1094" s="12"/>
      <c r="L1094" s="12"/>
      <c r="M1094" s="12"/>
      <c r="N1094" s="12"/>
      <c r="O1094" s="12"/>
      <c r="P1094" s="12"/>
    </row>
    <row r="1095" spans="1:16">
      <c r="A1095" s="357">
        <v>44378</v>
      </c>
      <c r="B1095">
        <f t="shared" si="156"/>
        <v>6</v>
      </c>
      <c r="C1095">
        <f t="shared" si="157"/>
        <v>2021</v>
      </c>
      <c r="D1095" t="s">
        <v>1614</v>
      </c>
      <c r="E1095">
        <v>71</v>
      </c>
      <c r="F1095" s="12">
        <v>0</v>
      </c>
      <c r="G1095" s="12">
        <v>0</v>
      </c>
      <c r="H1095" s="12">
        <v>0</v>
      </c>
      <c r="I1095" s="12">
        <v>0</v>
      </c>
      <c r="J1095" s="12"/>
      <c r="K1095" s="12"/>
      <c r="L1095" s="12"/>
      <c r="M1095" s="12"/>
      <c r="N1095" s="12"/>
      <c r="O1095" s="12"/>
      <c r="P1095" s="12"/>
    </row>
    <row r="1096" spans="1:16">
      <c r="A1096" s="357">
        <v>44409</v>
      </c>
      <c r="B1096">
        <f t="shared" si="156"/>
        <v>7</v>
      </c>
      <c r="C1096">
        <f t="shared" si="157"/>
        <v>2021</v>
      </c>
      <c r="D1096" t="s">
        <v>1614</v>
      </c>
      <c r="E1096">
        <v>71</v>
      </c>
      <c r="F1096" s="12">
        <v>0</v>
      </c>
      <c r="G1096" s="12">
        <v>0</v>
      </c>
      <c r="H1096" s="12">
        <v>0</v>
      </c>
      <c r="I1096" s="12">
        <v>0</v>
      </c>
      <c r="J1096" s="12"/>
      <c r="K1096" s="12"/>
      <c r="L1096" s="12"/>
      <c r="M1096" s="12"/>
      <c r="N1096" s="12"/>
      <c r="O1096" s="12"/>
      <c r="P1096" s="12"/>
    </row>
    <row r="1097" spans="1:16">
      <c r="A1097" s="357">
        <v>44440</v>
      </c>
      <c r="B1097">
        <f t="shared" si="156"/>
        <v>8</v>
      </c>
      <c r="C1097">
        <f t="shared" si="157"/>
        <v>2021</v>
      </c>
      <c r="D1097" t="s">
        <v>1614</v>
      </c>
      <c r="E1097">
        <v>71</v>
      </c>
      <c r="F1097" s="12">
        <v>0</v>
      </c>
      <c r="G1097" s="12">
        <v>0</v>
      </c>
      <c r="H1097" s="12">
        <v>0</v>
      </c>
      <c r="I1097" s="12">
        <v>0</v>
      </c>
      <c r="J1097" s="12"/>
      <c r="K1097" s="12"/>
      <c r="L1097" s="12"/>
      <c r="M1097" s="12"/>
      <c r="N1097" s="12"/>
      <c r="O1097" s="12"/>
      <c r="P1097" s="12"/>
    </row>
    <row r="1098" spans="1:16">
      <c r="A1098" s="357">
        <v>44470</v>
      </c>
      <c r="B1098">
        <f t="shared" si="156"/>
        <v>9</v>
      </c>
      <c r="C1098">
        <f t="shared" si="157"/>
        <v>2021</v>
      </c>
      <c r="D1098" t="s">
        <v>1614</v>
      </c>
      <c r="E1098">
        <v>71</v>
      </c>
      <c r="F1098" s="12">
        <v>0</v>
      </c>
      <c r="G1098" s="12">
        <v>0</v>
      </c>
      <c r="H1098" s="12">
        <v>0</v>
      </c>
      <c r="I1098" s="12">
        <v>0</v>
      </c>
      <c r="J1098" s="12"/>
      <c r="K1098" s="12"/>
      <c r="L1098" s="12"/>
      <c r="M1098" s="12"/>
      <c r="N1098" s="12"/>
      <c r="O1098" s="12"/>
      <c r="P1098" s="12"/>
    </row>
    <row r="1099" spans="1:16">
      <c r="A1099" s="357">
        <v>44501</v>
      </c>
      <c r="B1099">
        <f t="shared" si="156"/>
        <v>10</v>
      </c>
      <c r="C1099">
        <f t="shared" si="157"/>
        <v>2021</v>
      </c>
      <c r="D1099" t="s">
        <v>1614</v>
      </c>
      <c r="E1099">
        <v>71</v>
      </c>
      <c r="F1099" s="12">
        <v>0</v>
      </c>
      <c r="G1099" s="12">
        <v>0</v>
      </c>
      <c r="H1099" s="12">
        <v>0</v>
      </c>
      <c r="I1099" s="12">
        <v>0</v>
      </c>
      <c r="J1099" s="12"/>
      <c r="K1099" s="12"/>
      <c r="L1099" s="12"/>
      <c r="M1099" s="12"/>
      <c r="N1099" s="12"/>
      <c r="O1099" s="12"/>
      <c r="P1099" s="12"/>
    </row>
    <row r="1100" spans="1:16">
      <c r="A1100" s="357">
        <v>44531</v>
      </c>
      <c r="B1100">
        <f t="shared" si="156"/>
        <v>11</v>
      </c>
      <c r="C1100">
        <f t="shared" si="157"/>
        <v>2021</v>
      </c>
      <c r="D1100" t="s">
        <v>1614</v>
      </c>
      <c r="E1100">
        <v>71</v>
      </c>
      <c r="F1100" s="12">
        <v>0</v>
      </c>
      <c r="G1100" s="12">
        <v>0</v>
      </c>
      <c r="H1100" s="12">
        <v>0</v>
      </c>
      <c r="I1100" s="12">
        <v>0</v>
      </c>
      <c r="J1100" s="12"/>
      <c r="K1100" s="12"/>
      <c r="L1100" s="12"/>
      <c r="M1100" s="12"/>
      <c r="N1100" s="12"/>
      <c r="O1100" s="12"/>
      <c r="P1100" s="12"/>
    </row>
    <row r="1101" spans="1:16">
      <c r="A1101" s="357">
        <v>44562</v>
      </c>
      <c r="B1101">
        <f t="shared" si="156"/>
        <v>12</v>
      </c>
      <c r="C1101">
        <f t="shared" si="157"/>
        <v>2021</v>
      </c>
      <c r="D1101" t="s">
        <v>1614</v>
      </c>
      <c r="E1101">
        <v>71</v>
      </c>
      <c r="F1101" s="12">
        <v>0</v>
      </c>
      <c r="G1101" s="12">
        <v>0</v>
      </c>
      <c r="H1101" s="12">
        <v>0</v>
      </c>
      <c r="I1101" s="12">
        <v>0</v>
      </c>
      <c r="J1101" s="12"/>
      <c r="K1101" s="12"/>
      <c r="L1101" s="12"/>
      <c r="M1101" s="12"/>
      <c r="N1101" s="12"/>
      <c r="O1101" s="12"/>
      <c r="P1101" s="12"/>
    </row>
    <row r="1102" spans="1:16">
      <c r="A1102" s="357">
        <v>44593</v>
      </c>
      <c r="B1102">
        <v>1</v>
      </c>
      <c r="C1102">
        <f t="shared" si="157"/>
        <v>2022</v>
      </c>
      <c r="D1102" t="s">
        <v>1614</v>
      </c>
      <c r="E1102">
        <v>71</v>
      </c>
      <c r="F1102" s="12">
        <v>0</v>
      </c>
      <c r="G1102" s="12">
        <v>0</v>
      </c>
      <c r="H1102" s="12">
        <v>0</v>
      </c>
      <c r="I1102" s="12">
        <v>0</v>
      </c>
      <c r="J1102" s="12"/>
      <c r="K1102" s="12"/>
      <c r="L1102" s="12"/>
      <c r="M1102" s="12"/>
      <c r="N1102" s="12"/>
      <c r="O1102" s="12"/>
      <c r="P1102" s="12"/>
    </row>
    <row r="1103" spans="1:16">
      <c r="A1103" s="357">
        <v>44621</v>
      </c>
      <c r="B1103">
        <f>1+B1102</f>
        <v>2</v>
      </c>
      <c r="C1103">
        <f t="shared" si="157"/>
        <v>2022</v>
      </c>
      <c r="D1103" t="s">
        <v>1614</v>
      </c>
      <c r="E1103">
        <v>71</v>
      </c>
      <c r="F1103" s="12">
        <v>0</v>
      </c>
      <c r="G1103" s="12">
        <v>0</v>
      </c>
      <c r="H1103" s="12">
        <v>0</v>
      </c>
      <c r="I1103" s="12">
        <v>0</v>
      </c>
      <c r="J1103" s="12"/>
      <c r="K1103" s="12"/>
      <c r="L1103" s="12"/>
      <c r="M1103" s="12"/>
      <c r="N1103" s="12"/>
      <c r="O1103" s="12"/>
      <c r="P1103" s="12"/>
    </row>
    <row r="1104" spans="1:16">
      <c r="A1104" s="357">
        <v>44652</v>
      </c>
      <c r="B1104">
        <f>1+B1103</f>
        <v>3</v>
      </c>
      <c r="C1104">
        <f t="shared" si="157"/>
        <v>2022</v>
      </c>
      <c r="D1104" t="s">
        <v>1614</v>
      </c>
      <c r="E1104">
        <v>71</v>
      </c>
      <c r="F1104" s="12">
        <v>0</v>
      </c>
      <c r="G1104" s="12">
        <v>0</v>
      </c>
      <c r="H1104" s="12">
        <v>0</v>
      </c>
      <c r="I1104" s="12">
        <v>0</v>
      </c>
      <c r="J1104" s="12"/>
      <c r="K1104" s="12"/>
      <c r="L1104" s="12"/>
      <c r="M1104" s="12"/>
      <c r="N1104" s="12"/>
      <c r="O1104" s="12"/>
      <c r="P1104" s="12"/>
    </row>
    <row r="1105" spans="1:16">
      <c r="A1105" s="357">
        <v>44682</v>
      </c>
      <c r="B1105">
        <f>1+B1104</f>
        <v>4</v>
      </c>
      <c r="C1105">
        <f t="shared" si="157"/>
        <v>2022</v>
      </c>
      <c r="D1105" t="s">
        <v>1614</v>
      </c>
      <c r="E1105">
        <v>71</v>
      </c>
      <c r="F1105" s="12">
        <v>0</v>
      </c>
      <c r="G1105" s="12">
        <v>0</v>
      </c>
      <c r="H1105" s="12">
        <v>0</v>
      </c>
      <c r="I1105" s="12">
        <v>0</v>
      </c>
      <c r="J1105" s="12"/>
      <c r="K1105" s="12"/>
      <c r="L1105" s="12"/>
      <c r="M1105" s="12"/>
      <c r="N1105" s="12"/>
      <c r="O1105" s="12"/>
      <c r="P1105" s="12"/>
    </row>
    <row r="1106" spans="1:16">
      <c r="A1106" s="357">
        <v>44713</v>
      </c>
      <c r="B1106">
        <f>1+B1105</f>
        <v>5</v>
      </c>
      <c r="C1106">
        <f t="shared" si="157"/>
        <v>2022</v>
      </c>
      <c r="D1106" t="s">
        <v>1614</v>
      </c>
      <c r="E1106">
        <v>71</v>
      </c>
      <c r="F1106" s="12">
        <v>0</v>
      </c>
      <c r="G1106" s="12">
        <v>0</v>
      </c>
      <c r="H1106" s="12">
        <v>0</v>
      </c>
      <c r="I1106" s="12">
        <v>0</v>
      </c>
      <c r="J1106" s="12"/>
      <c r="K1106" s="12"/>
      <c r="L1106" s="12"/>
      <c r="M1106" s="12"/>
      <c r="N1106" s="12"/>
      <c r="O1106" s="12"/>
      <c r="P1106" s="12"/>
    </row>
    <row r="1107" spans="1:16">
      <c r="A1107" s="357">
        <v>42005</v>
      </c>
      <c r="B1107">
        <f>1+B1106</f>
        <v>6</v>
      </c>
      <c r="C1107">
        <f t="shared" si="157"/>
        <v>2022</v>
      </c>
      <c r="D1107" t="s">
        <v>1614</v>
      </c>
      <c r="E1107">
        <v>71</v>
      </c>
      <c r="F1107" s="12">
        <v>0</v>
      </c>
      <c r="G1107" s="12">
        <v>0</v>
      </c>
      <c r="H1107" s="12">
        <v>0</v>
      </c>
      <c r="I1107" s="12">
        <v>0</v>
      </c>
      <c r="J1107" s="12"/>
      <c r="K1107" s="12"/>
      <c r="L1107" s="12"/>
      <c r="M1107" s="12"/>
      <c r="N1107" s="12"/>
      <c r="O1107" s="12"/>
      <c r="P1107" s="12"/>
    </row>
    <row r="1108" spans="1:16">
      <c r="A1108" s="357">
        <v>44743</v>
      </c>
      <c r="B1108">
        <v>7</v>
      </c>
      <c r="C1108">
        <v>2022</v>
      </c>
      <c r="D1108" t="s">
        <v>1614</v>
      </c>
      <c r="E1108">
        <v>71</v>
      </c>
      <c r="F1108" s="12">
        <v>0</v>
      </c>
      <c r="G1108" s="12">
        <v>0</v>
      </c>
      <c r="H1108" s="12">
        <v>0</v>
      </c>
      <c r="I1108" s="12">
        <v>0</v>
      </c>
      <c r="J1108" s="12"/>
      <c r="K1108" s="12"/>
      <c r="L1108" s="12"/>
      <c r="M1108" s="12"/>
      <c r="N1108" s="12"/>
      <c r="O1108" s="12"/>
      <c r="P1108" s="12"/>
    </row>
    <row r="1109" spans="1:16">
      <c r="A1109" s="357">
        <v>44774</v>
      </c>
      <c r="B1109">
        <v>8</v>
      </c>
      <c r="C1109">
        <v>2022</v>
      </c>
      <c r="D1109" t="s">
        <v>1614</v>
      </c>
      <c r="E1109">
        <v>71</v>
      </c>
      <c r="F1109">
        <v>0</v>
      </c>
      <c r="G1109">
        <v>0</v>
      </c>
      <c r="H1109">
        <v>0</v>
      </c>
      <c r="I1109">
        <v>0</v>
      </c>
      <c r="J1109" s="12"/>
      <c r="K1109" s="12"/>
      <c r="L1109" s="12"/>
      <c r="M1109" s="12"/>
      <c r="N1109" s="12"/>
      <c r="O1109" s="12"/>
      <c r="P1109" s="12"/>
    </row>
    <row r="1110" spans="1:16">
      <c r="A1110" s="357">
        <v>42036</v>
      </c>
      <c r="B1110">
        <v>1</v>
      </c>
      <c r="C1110">
        <v>2015</v>
      </c>
      <c r="D1110" t="s">
        <v>1615</v>
      </c>
      <c r="E1110">
        <v>72</v>
      </c>
      <c r="F1110" s="12">
        <v>0</v>
      </c>
      <c r="G1110" s="12">
        <v>0.1</v>
      </c>
      <c r="H1110" s="12">
        <v>0</v>
      </c>
      <c r="I1110" s="12">
        <v>0.1</v>
      </c>
      <c r="J1110" s="12"/>
      <c r="K1110" s="12"/>
      <c r="L1110" s="12"/>
      <c r="M1110" s="12"/>
      <c r="N1110" s="12"/>
      <c r="O1110" s="12"/>
      <c r="P1110" s="12"/>
    </row>
    <row r="1111" spans="1:16">
      <c r="A1111" s="357">
        <v>42064</v>
      </c>
      <c r="B1111">
        <f t="shared" ref="B1111:B1121" si="158">1+B1110</f>
        <v>2</v>
      </c>
      <c r="C1111">
        <v>2015</v>
      </c>
      <c r="D1111" t="s">
        <v>1615</v>
      </c>
      <c r="E1111">
        <v>72</v>
      </c>
      <c r="F1111" s="12">
        <v>0</v>
      </c>
      <c r="G1111" s="12">
        <v>0.2</v>
      </c>
      <c r="H1111" s="12">
        <v>0</v>
      </c>
      <c r="I1111" s="12">
        <v>0.2</v>
      </c>
      <c r="J1111" s="12"/>
      <c r="K1111" s="12"/>
      <c r="L1111" s="12"/>
      <c r="M1111" s="12"/>
      <c r="N1111" s="12"/>
      <c r="O1111" s="12"/>
      <c r="P1111" s="12"/>
    </row>
    <row r="1112" spans="1:16">
      <c r="A1112" s="357">
        <v>42095</v>
      </c>
      <c r="B1112">
        <f t="shared" si="158"/>
        <v>3</v>
      </c>
      <c r="C1112">
        <v>2015</v>
      </c>
      <c r="D1112" t="s">
        <v>1615</v>
      </c>
      <c r="E1112">
        <v>72</v>
      </c>
      <c r="F1112" s="12">
        <v>0</v>
      </c>
      <c r="G1112" s="12">
        <v>0</v>
      </c>
      <c r="H1112" s="12">
        <v>0</v>
      </c>
      <c r="I1112" s="12">
        <v>0</v>
      </c>
      <c r="J1112" s="12"/>
      <c r="K1112" s="12"/>
      <c r="L1112" s="12"/>
      <c r="M1112" s="12"/>
      <c r="N1112" s="12"/>
      <c r="O1112" s="12"/>
      <c r="P1112" s="12"/>
    </row>
    <row r="1113" spans="1:16">
      <c r="A1113" s="357">
        <v>42125</v>
      </c>
      <c r="B1113">
        <f t="shared" si="158"/>
        <v>4</v>
      </c>
      <c r="C1113">
        <v>2015</v>
      </c>
      <c r="D1113" t="s">
        <v>1615</v>
      </c>
      <c r="E1113">
        <v>72</v>
      </c>
      <c r="F1113" s="12">
        <v>0</v>
      </c>
      <c r="G1113" s="12">
        <v>0.05</v>
      </c>
      <c r="H1113" s="12">
        <v>0</v>
      </c>
      <c r="I1113" s="12">
        <v>0.05</v>
      </c>
      <c r="J1113" s="12"/>
      <c r="K1113" s="12"/>
      <c r="L1113" s="12"/>
      <c r="M1113" s="12"/>
      <c r="N1113" s="12"/>
      <c r="O1113" s="12"/>
      <c r="P1113" s="12"/>
    </row>
    <row r="1114" spans="1:16">
      <c r="A1114" s="357">
        <v>42156</v>
      </c>
      <c r="B1114">
        <f t="shared" si="158"/>
        <v>5</v>
      </c>
      <c r="C1114">
        <v>2015</v>
      </c>
      <c r="D1114" t="s">
        <v>1615</v>
      </c>
      <c r="E1114">
        <v>72</v>
      </c>
      <c r="F1114" s="12">
        <v>0.05</v>
      </c>
      <c r="G1114" s="12">
        <v>0.25</v>
      </c>
      <c r="H1114" s="12">
        <v>0</v>
      </c>
      <c r="I1114" s="12">
        <v>0.3</v>
      </c>
      <c r="J1114" s="12"/>
      <c r="K1114" s="12"/>
      <c r="L1114" s="12"/>
      <c r="M1114" s="12"/>
      <c r="N1114" s="12"/>
      <c r="O1114" s="12"/>
      <c r="P1114" s="12"/>
    </row>
    <row r="1115" spans="1:16">
      <c r="A1115" s="357">
        <v>42186</v>
      </c>
      <c r="B1115">
        <f t="shared" si="158"/>
        <v>6</v>
      </c>
      <c r="C1115">
        <v>2015</v>
      </c>
      <c r="D1115" t="s">
        <v>1615</v>
      </c>
      <c r="E1115">
        <v>72</v>
      </c>
      <c r="F1115" s="12">
        <v>0</v>
      </c>
      <c r="G1115" s="12">
        <v>0.36</v>
      </c>
      <c r="H1115" s="12">
        <v>0.05</v>
      </c>
      <c r="I1115" s="12">
        <v>0.41</v>
      </c>
      <c r="J1115" s="12"/>
      <c r="K1115" s="12"/>
      <c r="L1115" s="12"/>
      <c r="M1115" s="12"/>
      <c r="N1115" s="12"/>
      <c r="O1115" s="12"/>
      <c r="P1115" s="12"/>
    </row>
    <row r="1116" spans="1:16">
      <c r="A1116" s="357">
        <v>42217</v>
      </c>
      <c r="B1116">
        <f t="shared" si="158"/>
        <v>7</v>
      </c>
      <c r="C1116">
        <v>2015</v>
      </c>
      <c r="D1116" t="s">
        <v>1615</v>
      </c>
      <c r="E1116">
        <v>72</v>
      </c>
      <c r="F1116" s="12">
        <v>0.04</v>
      </c>
      <c r="G1116" s="12">
        <v>0.17</v>
      </c>
      <c r="H1116" s="12">
        <v>0</v>
      </c>
      <c r="I1116" s="12">
        <v>0.21000000000000002</v>
      </c>
      <c r="J1116" s="12"/>
      <c r="K1116" s="12"/>
      <c r="L1116" s="12"/>
      <c r="M1116" s="12"/>
      <c r="N1116" s="12"/>
      <c r="O1116" s="12"/>
      <c r="P1116" s="12"/>
    </row>
    <row r="1117" spans="1:16">
      <c r="A1117" s="357">
        <v>42248</v>
      </c>
      <c r="B1117">
        <f t="shared" si="158"/>
        <v>8</v>
      </c>
      <c r="C1117">
        <v>2015</v>
      </c>
      <c r="D1117" t="s">
        <v>1615</v>
      </c>
      <c r="E1117">
        <v>72</v>
      </c>
      <c r="F1117" s="12">
        <v>0.05</v>
      </c>
      <c r="G1117" s="12">
        <v>0.14000000000000001</v>
      </c>
      <c r="H1117" s="12">
        <v>0</v>
      </c>
      <c r="I1117" s="12">
        <v>0.19</v>
      </c>
      <c r="J1117" s="12"/>
      <c r="K1117" s="12"/>
      <c r="L1117" s="12"/>
      <c r="M1117" s="12"/>
      <c r="N1117" s="12"/>
      <c r="O1117" s="12"/>
      <c r="P1117" s="12"/>
    </row>
    <row r="1118" spans="1:16">
      <c r="A1118" s="357">
        <v>42278</v>
      </c>
      <c r="B1118">
        <f t="shared" si="158"/>
        <v>9</v>
      </c>
      <c r="C1118">
        <v>2015</v>
      </c>
      <c r="D1118" t="s">
        <v>1615</v>
      </c>
      <c r="E1118">
        <v>72</v>
      </c>
      <c r="F1118" s="12">
        <v>0</v>
      </c>
      <c r="G1118" s="12">
        <v>0.18</v>
      </c>
      <c r="H1118" s="12">
        <v>0</v>
      </c>
      <c r="I1118" s="12">
        <v>0.18</v>
      </c>
      <c r="J1118" s="12"/>
      <c r="K1118" s="12"/>
      <c r="L1118" s="12"/>
      <c r="M1118" s="12"/>
      <c r="N1118" s="12"/>
      <c r="O1118" s="12"/>
      <c r="P1118" s="12"/>
    </row>
    <row r="1119" spans="1:16">
      <c r="A1119" s="357">
        <v>42309</v>
      </c>
      <c r="B1119">
        <f t="shared" si="158"/>
        <v>10</v>
      </c>
      <c r="C1119">
        <v>2015</v>
      </c>
      <c r="D1119" t="s">
        <v>1615</v>
      </c>
      <c r="E1119">
        <v>72</v>
      </c>
      <c r="F1119" s="12">
        <v>0.05</v>
      </c>
      <c r="G1119" s="12">
        <v>0.14000000000000001</v>
      </c>
      <c r="H1119" s="12">
        <v>0</v>
      </c>
      <c r="I1119" s="12">
        <v>0.19</v>
      </c>
      <c r="J1119" s="12"/>
      <c r="K1119" s="12"/>
      <c r="L1119" s="12"/>
      <c r="M1119" s="12"/>
      <c r="N1119" s="12"/>
      <c r="O1119" s="12"/>
      <c r="P1119" s="12"/>
    </row>
    <row r="1120" spans="1:16">
      <c r="A1120" s="357">
        <v>42339</v>
      </c>
      <c r="B1120">
        <f t="shared" si="158"/>
        <v>11</v>
      </c>
      <c r="C1120">
        <v>2015</v>
      </c>
      <c r="D1120" t="s">
        <v>1615</v>
      </c>
      <c r="E1120">
        <v>72</v>
      </c>
      <c r="F1120" s="12">
        <v>0</v>
      </c>
      <c r="G1120" s="12">
        <v>0.05</v>
      </c>
      <c r="H1120" s="12">
        <v>0</v>
      </c>
      <c r="I1120" s="12">
        <v>0.05</v>
      </c>
      <c r="J1120" s="12"/>
      <c r="K1120" s="12"/>
      <c r="L1120" s="12"/>
      <c r="M1120" s="12"/>
      <c r="N1120" s="12"/>
      <c r="O1120" s="12"/>
      <c r="P1120" s="12"/>
    </row>
    <row r="1121" spans="1:16">
      <c r="A1121" s="357">
        <v>42370</v>
      </c>
      <c r="B1121">
        <f t="shared" si="158"/>
        <v>12</v>
      </c>
      <c r="C1121">
        <v>2015</v>
      </c>
      <c r="D1121" t="s">
        <v>1615</v>
      </c>
      <c r="E1121">
        <v>72</v>
      </c>
      <c r="F1121" s="12">
        <v>0.05</v>
      </c>
      <c r="G1121" s="12">
        <v>0.32</v>
      </c>
      <c r="H1121" s="12">
        <v>0</v>
      </c>
      <c r="I1121" s="12">
        <v>0.37</v>
      </c>
      <c r="J1121" s="12"/>
      <c r="K1121" s="12"/>
      <c r="L1121" s="12"/>
      <c r="M1121" s="12"/>
      <c r="N1121" s="12"/>
      <c r="O1121" s="12"/>
      <c r="P1121" s="12"/>
    </row>
    <row r="1122" spans="1:16">
      <c r="A1122" s="357">
        <v>42401</v>
      </c>
      <c r="B1122">
        <v>1</v>
      </c>
      <c r="C1122">
        <f t="shared" ref="C1122:C1185" si="159">1+C1110</f>
        <v>2016</v>
      </c>
      <c r="D1122" t="s">
        <v>1615</v>
      </c>
      <c r="E1122">
        <v>72</v>
      </c>
      <c r="F1122" s="12">
        <v>0.05</v>
      </c>
      <c r="G1122" s="12">
        <v>0.42</v>
      </c>
      <c r="H1122" s="12">
        <v>0</v>
      </c>
      <c r="I1122" s="12">
        <v>0.47</v>
      </c>
      <c r="J1122" s="12"/>
      <c r="K1122" s="12"/>
      <c r="L1122" s="12"/>
      <c r="M1122" s="12"/>
      <c r="N1122" s="12"/>
      <c r="O1122" s="12"/>
      <c r="P1122" s="12"/>
    </row>
    <row r="1123" spans="1:16">
      <c r="A1123" s="357">
        <v>42430</v>
      </c>
      <c r="B1123">
        <f t="shared" ref="B1123:B1133" si="160">1+B1122</f>
        <v>2</v>
      </c>
      <c r="C1123">
        <f t="shared" si="159"/>
        <v>2016</v>
      </c>
      <c r="D1123" t="s">
        <v>1615</v>
      </c>
      <c r="E1123">
        <v>72</v>
      </c>
      <c r="F1123" s="12">
        <v>0</v>
      </c>
      <c r="G1123" s="12">
        <v>0.1</v>
      </c>
      <c r="H1123" s="12">
        <v>0</v>
      </c>
      <c r="I1123" s="12">
        <v>0.1</v>
      </c>
      <c r="J1123" s="12"/>
      <c r="K1123" s="12"/>
      <c r="L1123" s="12"/>
      <c r="M1123" s="12"/>
      <c r="N1123" s="12"/>
      <c r="O1123" s="12"/>
      <c r="P1123" s="12"/>
    </row>
    <row r="1124" spans="1:16">
      <c r="A1124" s="357">
        <v>42461</v>
      </c>
      <c r="B1124">
        <f t="shared" si="160"/>
        <v>3</v>
      </c>
      <c r="C1124">
        <f t="shared" si="159"/>
        <v>2016</v>
      </c>
      <c r="D1124" t="s">
        <v>1615</v>
      </c>
      <c r="E1124">
        <v>72</v>
      </c>
      <c r="F1124" s="12">
        <v>0</v>
      </c>
      <c r="G1124" s="12">
        <v>0.33</v>
      </c>
      <c r="H1124" s="12">
        <v>0</v>
      </c>
      <c r="I1124" s="12">
        <v>0.33</v>
      </c>
      <c r="J1124" s="12"/>
      <c r="K1124" s="12"/>
      <c r="L1124" s="12"/>
      <c r="M1124" s="12"/>
      <c r="N1124" s="12"/>
      <c r="O1124" s="12"/>
      <c r="P1124" s="12"/>
    </row>
    <row r="1125" spans="1:16">
      <c r="A1125" s="357">
        <v>42491</v>
      </c>
      <c r="B1125">
        <f t="shared" si="160"/>
        <v>4</v>
      </c>
      <c r="C1125">
        <f t="shared" si="159"/>
        <v>2016</v>
      </c>
      <c r="D1125" t="s">
        <v>1615</v>
      </c>
      <c r="E1125">
        <v>72</v>
      </c>
      <c r="F1125" s="12">
        <v>0</v>
      </c>
      <c r="G1125" s="12">
        <v>0.1</v>
      </c>
      <c r="H1125" s="12">
        <v>0</v>
      </c>
      <c r="I1125" s="12">
        <v>0.1</v>
      </c>
      <c r="J1125" s="12"/>
      <c r="K1125" s="12"/>
      <c r="L1125" s="12"/>
      <c r="M1125" s="12"/>
      <c r="N1125" s="12"/>
      <c r="O1125" s="12"/>
      <c r="P1125" s="12"/>
    </row>
    <row r="1126" spans="1:16">
      <c r="A1126" s="357">
        <v>42522</v>
      </c>
      <c r="B1126">
        <f t="shared" si="160"/>
        <v>5</v>
      </c>
      <c r="C1126">
        <f t="shared" si="159"/>
        <v>2016</v>
      </c>
      <c r="D1126" t="s">
        <v>1615</v>
      </c>
      <c r="E1126">
        <v>72</v>
      </c>
      <c r="F1126" s="12">
        <v>0</v>
      </c>
      <c r="G1126" s="12">
        <v>0.23</v>
      </c>
      <c r="H1126" s="12">
        <v>0</v>
      </c>
      <c r="I1126" s="12">
        <v>0.23</v>
      </c>
      <c r="J1126" s="12"/>
      <c r="K1126" s="12"/>
      <c r="L1126" s="12"/>
      <c r="M1126" s="12"/>
      <c r="N1126" s="12"/>
      <c r="O1126" s="12"/>
      <c r="P1126" s="12"/>
    </row>
    <row r="1127" spans="1:16">
      <c r="A1127" s="357">
        <v>42552</v>
      </c>
      <c r="B1127">
        <f t="shared" si="160"/>
        <v>6</v>
      </c>
      <c r="C1127">
        <f t="shared" si="159"/>
        <v>2016</v>
      </c>
      <c r="D1127" t="s">
        <v>1615</v>
      </c>
      <c r="E1127">
        <v>72</v>
      </c>
      <c r="F1127" s="12">
        <v>0.05</v>
      </c>
      <c r="G1127" s="12">
        <v>0.14000000000000001</v>
      </c>
      <c r="H1127" s="12">
        <v>0</v>
      </c>
      <c r="I1127" s="12">
        <v>0.19</v>
      </c>
      <c r="J1127" s="12"/>
      <c r="K1127" s="12"/>
      <c r="L1127" s="12"/>
      <c r="M1127" s="12"/>
      <c r="N1127" s="12"/>
      <c r="O1127" s="12"/>
      <c r="P1127" s="12"/>
    </row>
    <row r="1128" spans="1:16">
      <c r="A1128" s="357">
        <v>42583</v>
      </c>
      <c r="B1128">
        <f t="shared" si="160"/>
        <v>7</v>
      </c>
      <c r="C1128">
        <f t="shared" si="159"/>
        <v>2016</v>
      </c>
      <c r="D1128" t="s">
        <v>1615</v>
      </c>
      <c r="E1128">
        <v>72</v>
      </c>
      <c r="F1128" s="12">
        <v>0</v>
      </c>
      <c r="G1128" s="12">
        <v>0.14000000000000001</v>
      </c>
      <c r="H1128" s="12">
        <v>0.05</v>
      </c>
      <c r="I1128" s="12">
        <v>0.19</v>
      </c>
      <c r="J1128" s="12"/>
      <c r="K1128" s="12"/>
      <c r="L1128" s="12"/>
      <c r="M1128" s="12"/>
      <c r="N1128" s="12"/>
      <c r="O1128" s="12"/>
      <c r="P1128" s="12"/>
    </row>
    <row r="1129" spans="1:16">
      <c r="A1129" s="357">
        <v>42614</v>
      </c>
      <c r="B1129">
        <f t="shared" si="160"/>
        <v>8</v>
      </c>
      <c r="C1129">
        <f t="shared" si="159"/>
        <v>2016</v>
      </c>
      <c r="D1129" t="s">
        <v>1615</v>
      </c>
      <c r="E1129">
        <v>72</v>
      </c>
      <c r="F1129" s="12">
        <v>0</v>
      </c>
      <c r="G1129" s="12">
        <v>0.14000000000000001</v>
      </c>
      <c r="H1129" s="12">
        <v>0</v>
      </c>
      <c r="I1129" s="12">
        <v>0.14000000000000001</v>
      </c>
      <c r="J1129" s="12"/>
      <c r="K1129" s="12"/>
      <c r="L1129" s="12"/>
      <c r="M1129" s="12"/>
      <c r="N1129" s="12"/>
      <c r="O1129" s="12"/>
      <c r="P1129" s="12"/>
    </row>
    <row r="1130" spans="1:16">
      <c r="A1130" s="357">
        <v>42644</v>
      </c>
      <c r="B1130">
        <f t="shared" si="160"/>
        <v>9</v>
      </c>
      <c r="C1130">
        <f t="shared" si="159"/>
        <v>2016</v>
      </c>
      <c r="D1130" t="s">
        <v>1615</v>
      </c>
      <c r="E1130">
        <v>72</v>
      </c>
      <c r="F1130" s="12">
        <v>0</v>
      </c>
      <c r="G1130" s="12">
        <v>0</v>
      </c>
      <c r="H1130" s="12">
        <v>0</v>
      </c>
      <c r="I1130" s="12">
        <v>0</v>
      </c>
      <c r="J1130" s="12"/>
      <c r="K1130" s="12"/>
      <c r="L1130" s="12"/>
      <c r="M1130" s="12"/>
      <c r="N1130" s="12"/>
      <c r="O1130" s="12"/>
      <c r="P1130" s="12"/>
    </row>
    <row r="1131" spans="1:16">
      <c r="A1131" s="357">
        <v>42675</v>
      </c>
      <c r="B1131">
        <f t="shared" si="160"/>
        <v>10</v>
      </c>
      <c r="C1131">
        <f t="shared" si="159"/>
        <v>2016</v>
      </c>
      <c r="D1131" t="s">
        <v>1615</v>
      </c>
      <c r="E1131">
        <v>72</v>
      </c>
      <c r="F1131" s="12">
        <v>0</v>
      </c>
      <c r="G1131" s="12">
        <v>0.1</v>
      </c>
      <c r="H1131" s="12">
        <v>0</v>
      </c>
      <c r="I1131" s="12">
        <v>0.1</v>
      </c>
      <c r="J1131" s="12"/>
      <c r="K1131" s="12"/>
      <c r="L1131" s="12"/>
      <c r="M1131" s="12"/>
      <c r="N1131" s="12"/>
      <c r="O1131" s="12"/>
      <c r="P1131" s="12"/>
    </row>
    <row r="1132" spans="1:16">
      <c r="A1132" s="357">
        <v>42705</v>
      </c>
      <c r="B1132">
        <f t="shared" si="160"/>
        <v>11</v>
      </c>
      <c r="C1132">
        <f t="shared" si="159"/>
        <v>2016</v>
      </c>
      <c r="D1132" t="s">
        <v>1615</v>
      </c>
      <c r="E1132">
        <v>72</v>
      </c>
      <c r="F1132" s="12">
        <v>0</v>
      </c>
      <c r="G1132" s="12">
        <v>0</v>
      </c>
      <c r="H1132" s="12">
        <v>0</v>
      </c>
      <c r="I1132" s="12">
        <v>0</v>
      </c>
      <c r="J1132" s="12"/>
      <c r="K1132" s="12"/>
      <c r="L1132" s="12"/>
      <c r="M1132" s="12"/>
      <c r="N1132" s="12"/>
      <c r="O1132" s="12"/>
      <c r="P1132" s="12"/>
    </row>
    <row r="1133" spans="1:16">
      <c r="A1133" s="357">
        <v>42736</v>
      </c>
      <c r="B1133">
        <f t="shared" si="160"/>
        <v>12</v>
      </c>
      <c r="C1133">
        <f t="shared" si="159"/>
        <v>2016</v>
      </c>
      <c r="D1133" t="s">
        <v>1615</v>
      </c>
      <c r="E1133">
        <v>72</v>
      </c>
      <c r="F1133" s="12">
        <v>0</v>
      </c>
      <c r="G1133" s="12">
        <v>0.05</v>
      </c>
      <c r="H1133" s="12">
        <v>0</v>
      </c>
      <c r="I1133" s="12">
        <v>0.05</v>
      </c>
      <c r="J1133" s="12"/>
      <c r="K1133" s="12"/>
      <c r="L1133" s="12"/>
      <c r="M1133" s="12"/>
      <c r="N1133" s="12"/>
      <c r="O1133" s="12"/>
      <c r="P1133" s="12"/>
    </row>
    <row r="1134" spans="1:16">
      <c r="A1134" s="357">
        <v>42767</v>
      </c>
      <c r="B1134">
        <v>1</v>
      </c>
      <c r="C1134">
        <f t="shared" si="159"/>
        <v>2017</v>
      </c>
      <c r="D1134" t="s">
        <v>1615</v>
      </c>
      <c r="E1134">
        <v>72</v>
      </c>
      <c r="F1134" s="12">
        <v>0</v>
      </c>
      <c r="G1134" s="12">
        <v>0</v>
      </c>
      <c r="H1134" s="12">
        <v>0</v>
      </c>
      <c r="I1134" s="12">
        <v>0</v>
      </c>
      <c r="J1134" s="12"/>
      <c r="K1134" s="12"/>
      <c r="L1134" s="12"/>
      <c r="M1134" s="12"/>
      <c r="N1134" s="12"/>
      <c r="O1134" s="12"/>
      <c r="P1134" s="12"/>
    </row>
    <row r="1135" spans="1:16">
      <c r="A1135" s="357">
        <v>42795</v>
      </c>
      <c r="B1135">
        <f t="shared" ref="B1135:B1145" si="161">1+B1134</f>
        <v>2</v>
      </c>
      <c r="C1135">
        <f t="shared" si="159"/>
        <v>2017</v>
      </c>
      <c r="D1135" t="s">
        <v>1615</v>
      </c>
      <c r="E1135">
        <v>72</v>
      </c>
      <c r="F1135" s="12">
        <v>0</v>
      </c>
      <c r="G1135" s="12">
        <v>0</v>
      </c>
      <c r="H1135" s="12">
        <v>0</v>
      </c>
      <c r="I1135" s="12">
        <v>0</v>
      </c>
      <c r="J1135" s="12"/>
      <c r="K1135" s="12"/>
      <c r="L1135" s="12"/>
      <c r="M1135" s="12"/>
      <c r="N1135" s="12"/>
      <c r="O1135" s="12"/>
      <c r="P1135" s="12"/>
    </row>
    <row r="1136" spans="1:16">
      <c r="A1136" s="357">
        <v>42826</v>
      </c>
      <c r="B1136">
        <f t="shared" si="161"/>
        <v>3</v>
      </c>
      <c r="C1136">
        <f t="shared" si="159"/>
        <v>2017</v>
      </c>
      <c r="D1136" t="s">
        <v>1615</v>
      </c>
      <c r="E1136">
        <v>72</v>
      </c>
      <c r="F1136" s="12">
        <v>0</v>
      </c>
      <c r="G1136" s="12">
        <v>0.13</v>
      </c>
      <c r="H1136" s="12">
        <v>0</v>
      </c>
      <c r="I1136" s="12">
        <v>0.13</v>
      </c>
      <c r="J1136" s="12"/>
      <c r="K1136" s="12"/>
      <c r="L1136" s="12"/>
      <c r="M1136" s="12"/>
      <c r="N1136" s="12"/>
      <c r="O1136" s="12"/>
      <c r="P1136" s="12"/>
    </row>
    <row r="1137" spans="1:16">
      <c r="A1137" s="357">
        <v>42856</v>
      </c>
      <c r="B1137">
        <f t="shared" si="161"/>
        <v>4</v>
      </c>
      <c r="C1137">
        <f t="shared" si="159"/>
        <v>2017</v>
      </c>
      <c r="D1137" t="s">
        <v>1615</v>
      </c>
      <c r="E1137">
        <v>72</v>
      </c>
      <c r="F1137" s="12">
        <v>0</v>
      </c>
      <c r="G1137" s="12">
        <v>0</v>
      </c>
      <c r="H1137" s="12">
        <v>0</v>
      </c>
      <c r="I1137" s="12">
        <v>0</v>
      </c>
      <c r="J1137" s="12"/>
      <c r="K1137" s="12"/>
      <c r="L1137" s="12"/>
      <c r="M1137" s="12"/>
      <c r="N1137" s="12"/>
      <c r="O1137" s="12"/>
      <c r="P1137" s="12"/>
    </row>
    <row r="1138" spans="1:16">
      <c r="A1138" s="357">
        <v>42887</v>
      </c>
      <c r="B1138">
        <f t="shared" si="161"/>
        <v>5</v>
      </c>
      <c r="C1138">
        <f t="shared" si="159"/>
        <v>2017</v>
      </c>
      <c r="D1138" t="s">
        <v>1615</v>
      </c>
      <c r="E1138">
        <v>72</v>
      </c>
      <c r="F1138" s="12">
        <v>0.05</v>
      </c>
      <c r="G1138" s="12">
        <v>0.09</v>
      </c>
      <c r="H1138" s="12">
        <v>0</v>
      </c>
      <c r="I1138" s="12">
        <v>0.14000000000000001</v>
      </c>
      <c r="J1138" s="12"/>
      <c r="K1138" s="12"/>
      <c r="L1138" s="12"/>
      <c r="M1138" s="12"/>
      <c r="N1138" s="12"/>
      <c r="O1138" s="12"/>
      <c r="P1138" s="12"/>
    </row>
    <row r="1139" spans="1:16">
      <c r="A1139" s="357">
        <v>42917</v>
      </c>
      <c r="B1139">
        <f t="shared" si="161"/>
        <v>6</v>
      </c>
      <c r="C1139">
        <f t="shared" si="159"/>
        <v>2017</v>
      </c>
      <c r="D1139" t="s">
        <v>1615</v>
      </c>
      <c r="E1139">
        <v>72</v>
      </c>
      <c r="F1139" s="12">
        <v>0</v>
      </c>
      <c r="G1139" s="12">
        <v>0</v>
      </c>
      <c r="H1139" s="12">
        <v>0</v>
      </c>
      <c r="I1139" s="12">
        <v>0</v>
      </c>
      <c r="J1139" s="12"/>
      <c r="K1139" s="12"/>
      <c r="L1139" s="12"/>
      <c r="M1139" s="12"/>
      <c r="N1139" s="12"/>
      <c r="O1139" s="12"/>
      <c r="P1139" s="12"/>
    </row>
    <row r="1140" spans="1:16">
      <c r="A1140" s="357">
        <v>42948</v>
      </c>
      <c r="B1140">
        <f t="shared" si="161"/>
        <v>7</v>
      </c>
      <c r="C1140">
        <f t="shared" si="159"/>
        <v>2017</v>
      </c>
      <c r="D1140" t="s">
        <v>1615</v>
      </c>
      <c r="E1140">
        <v>72</v>
      </c>
      <c r="F1140" s="12">
        <v>0</v>
      </c>
      <c r="G1140" s="12">
        <v>0</v>
      </c>
      <c r="H1140" s="12">
        <v>0</v>
      </c>
      <c r="I1140" s="12">
        <v>0</v>
      </c>
      <c r="J1140" s="12"/>
      <c r="K1140" s="12"/>
      <c r="L1140" s="12"/>
      <c r="M1140" s="12"/>
      <c r="N1140" s="12"/>
      <c r="O1140" s="12"/>
      <c r="P1140" s="12"/>
    </row>
    <row r="1141" spans="1:16">
      <c r="A1141" s="357">
        <v>42979</v>
      </c>
      <c r="B1141">
        <f t="shared" si="161"/>
        <v>8</v>
      </c>
      <c r="C1141">
        <f t="shared" si="159"/>
        <v>2017</v>
      </c>
      <c r="D1141" t="s">
        <v>1615</v>
      </c>
      <c r="E1141">
        <v>72</v>
      </c>
      <c r="F1141" s="12">
        <v>0</v>
      </c>
      <c r="G1141" s="12">
        <v>0</v>
      </c>
      <c r="H1141" s="12">
        <v>0</v>
      </c>
      <c r="I1141" s="12">
        <v>0</v>
      </c>
      <c r="J1141" s="12"/>
      <c r="K1141" s="12"/>
      <c r="L1141" s="12"/>
      <c r="M1141" s="12"/>
      <c r="N1141" s="12"/>
      <c r="O1141" s="12"/>
      <c r="P1141" s="12"/>
    </row>
    <row r="1142" spans="1:16">
      <c r="A1142" s="357">
        <v>43009</v>
      </c>
      <c r="B1142">
        <f t="shared" si="161"/>
        <v>9</v>
      </c>
      <c r="C1142">
        <f t="shared" si="159"/>
        <v>2017</v>
      </c>
      <c r="D1142" t="s">
        <v>1615</v>
      </c>
      <c r="E1142">
        <v>72</v>
      </c>
      <c r="F1142" s="12">
        <v>0</v>
      </c>
      <c r="G1142" s="12">
        <v>0</v>
      </c>
      <c r="H1142" s="12">
        <v>0</v>
      </c>
      <c r="I1142" s="12">
        <v>0</v>
      </c>
      <c r="J1142" s="12"/>
      <c r="K1142" s="12"/>
      <c r="L1142" s="12"/>
      <c r="M1142" s="12"/>
      <c r="N1142" s="12"/>
      <c r="O1142" s="12"/>
      <c r="P1142" s="12"/>
    </row>
    <row r="1143" spans="1:16">
      <c r="A1143" s="357">
        <v>43040</v>
      </c>
      <c r="B1143">
        <f t="shared" si="161"/>
        <v>10</v>
      </c>
      <c r="C1143">
        <f t="shared" si="159"/>
        <v>2017</v>
      </c>
      <c r="D1143" t="s">
        <v>1615</v>
      </c>
      <c r="E1143">
        <v>72</v>
      </c>
      <c r="F1143" s="12">
        <v>0</v>
      </c>
      <c r="G1143" s="12">
        <v>0.05</v>
      </c>
      <c r="H1143" s="12">
        <v>0</v>
      </c>
      <c r="I1143" s="12">
        <v>0.05</v>
      </c>
      <c r="J1143" s="12"/>
      <c r="K1143" s="12"/>
      <c r="L1143" s="12"/>
      <c r="M1143" s="12"/>
      <c r="N1143" s="12"/>
      <c r="O1143" s="12"/>
      <c r="P1143" s="12"/>
    </row>
    <row r="1144" spans="1:16">
      <c r="A1144" s="357">
        <v>43070</v>
      </c>
      <c r="B1144">
        <f t="shared" si="161"/>
        <v>11</v>
      </c>
      <c r="C1144">
        <f t="shared" si="159"/>
        <v>2017</v>
      </c>
      <c r="D1144" t="s">
        <v>1615</v>
      </c>
      <c r="E1144">
        <v>72</v>
      </c>
      <c r="F1144" s="12">
        <v>0</v>
      </c>
      <c r="G1144" s="12">
        <v>0</v>
      </c>
      <c r="H1144" s="12">
        <v>0</v>
      </c>
      <c r="I1144" s="12">
        <v>0</v>
      </c>
      <c r="J1144" s="12"/>
      <c r="K1144" s="12"/>
      <c r="L1144" s="12"/>
      <c r="M1144" s="12"/>
      <c r="N1144" s="12"/>
      <c r="O1144" s="12"/>
      <c r="P1144" s="12"/>
    </row>
    <row r="1145" spans="1:16">
      <c r="A1145" s="357">
        <v>43101</v>
      </c>
      <c r="B1145">
        <f t="shared" si="161"/>
        <v>12</v>
      </c>
      <c r="C1145">
        <f t="shared" si="159"/>
        <v>2017</v>
      </c>
      <c r="D1145" t="s">
        <v>1615</v>
      </c>
      <c r="E1145">
        <v>72</v>
      </c>
      <c r="F1145" s="12">
        <v>0</v>
      </c>
      <c r="G1145" s="12">
        <v>0</v>
      </c>
      <c r="H1145" s="12">
        <v>0</v>
      </c>
      <c r="I1145" s="12">
        <v>0</v>
      </c>
      <c r="J1145" s="12"/>
      <c r="K1145" s="12"/>
      <c r="L1145" s="12"/>
      <c r="M1145" s="12"/>
      <c r="N1145" s="12"/>
      <c r="O1145" s="12"/>
      <c r="P1145" s="12"/>
    </row>
    <row r="1146" spans="1:16">
      <c r="A1146" s="357">
        <v>43132</v>
      </c>
      <c r="B1146">
        <v>1</v>
      </c>
      <c r="C1146">
        <f t="shared" si="159"/>
        <v>2018</v>
      </c>
      <c r="D1146" t="s">
        <v>1615</v>
      </c>
      <c r="E1146">
        <v>72</v>
      </c>
      <c r="F1146" s="12">
        <v>0</v>
      </c>
      <c r="G1146" s="12">
        <v>0</v>
      </c>
      <c r="H1146" s="12">
        <v>0</v>
      </c>
      <c r="I1146" s="12">
        <v>0</v>
      </c>
      <c r="J1146" s="12"/>
      <c r="K1146" s="12"/>
      <c r="L1146" s="12"/>
      <c r="M1146" s="12"/>
      <c r="N1146" s="12"/>
      <c r="O1146" s="12"/>
      <c r="P1146" s="12"/>
    </row>
    <row r="1147" spans="1:16">
      <c r="A1147" s="357">
        <v>43160</v>
      </c>
      <c r="B1147">
        <f t="shared" ref="B1147:B1157" si="162">1+B1146</f>
        <v>2</v>
      </c>
      <c r="C1147">
        <f t="shared" si="159"/>
        <v>2018</v>
      </c>
      <c r="D1147" t="s">
        <v>1615</v>
      </c>
      <c r="E1147">
        <v>72</v>
      </c>
      <c r="F1147" s="12">
        <v>0</v>
      </c>
      <c r="G1147" s="12">
        <v>0</v>
      </c>
      <c r="H1147" s="12">
        <v>0</v>
      </c>
      <c r="I1147" s="12">
        <v>0</v>
      </c>
      <c r="J1147" s="12"/>
      <c r="K1147" s="12"/>
      <c r="L1147" s="12"/>
      <c r="M1147" s="12"/>
      <c r="N1147" s="12"/>
      <c r="O1147" s="12"/>
      <c r="P1147" s="12"/>
    </row>
    <row r="1148" spans="1:16">
      <c r="A1148" s="357">
        <v>43191</v>
      </c>
      <c r="B1148">
        <f t="shared" si="162"/>
        <v>3</v>
      </c>
      <c r="C1148">
        <f t="shared" si="159"/>
        <v>2018</v>
      </c>
      <c r="D1148" t="s">
        <v>1615</v>
      </c>
      <c r="E1148">
        <v>72</v>
      </c>
      <c r="F1148" s="12">
        <v>0</v>
      </c>
      <c r="G1148" s="12">
        <v>0</v>
      </c>
      <c r="H1148" s="12">
        <v>0</v>
      </c>
      <c r="I1148" s="12">
        <v>0</v>
      </c>
      <c r="J1148" s="12"/>
      <c r="K1148" s="12"/>
      <c r="L1148" s="12"/>
      <c r="M1148" s="12"/>
      <c r="N1148" s="12"/>
      <c r="O1148" s="12"/>
      <c r="P1148" s="12"/>
    </row>
    <row r="1149" spans="1:16">
      <c r="A1149" s="357">
        <v>43221</v>
      </c>
      <c r="B1149">
        <f t="shared" si="162"/>
        <v>4</v>
      </c>
      <c r="C1149">
        <f t="shared" si="159"/>
        <v>2018</v>
      </c>
      <c r="D1149" t="s">
        <v>1615</v>
      </c>
      <c r="E1149">
        <v>72</v>
      </c>
      <c r="F1149" s="12">
        <v>0</v>
      </c>
      <c r="G1149" s="12">
        <v>0</v>
      </c>
      <c r="H1149" s="12">
        <v>0</v>
      </c>
      <c r="I1149" s="12">
        <v>0</v>
      </c>
      <c r="J1149" s="12"/>
      <c r="K1149" s="12"/>
      <c r="L1149" s="12"/>
      <c r="M1149" s="12"/>
      <c r="N1149" s="12"/>
      <c r="O1149" s="12"/>
      <c r="P1149" s="12"/>
    </row>
    <row r="1150" spans="1:16">
      <c r="A1150" s="357">
        <v>43252</v>
      </c>
      <c r="B1150">
        <f t="shared" si="162"/>
        <v>5</v>
      </c>
      <c r="C1150">
        <f t="shared" si="159"/>
        <v>2018</v>
      </c>
      <c r="D1150" t="s">
        <v>1615</v>
      </c>
      <c r="E1150">
        <v>72</v>
      </c>
      <c r="F1150" s="12">
        <v>0</v>
      </c>
      <c r="G1150" s="12">
        <v>0</v>
      </c>
      <c r="H1150" s="12">
        <v>0</v>
      </c>
      <c r="I1150" s="12">
        <v>0</v>
      </c>
      <c r="J1150" s="12"/>
      <c r="K1150" s="12"/>
      <c r="L1150" s="12"/>
      <c r="M1150" s="12"/>
      <c r="N1150" s="12"/>
      <c r="O1150" s="12"/>
      <c r="P1150" s="12"/>
    </row>
    <row r="1151" spans="1:16">
      <c r="A1151" s="357">
        <v>43282</v>
      </c>
      <c r="B1151">
        <f t="shared" si="162"/>
        <v>6</v>
      </c>
      <c r="C1151">
        <f t="shared" si="159"/>
        <v>2018</v>
      </c>
      <c r="D1151" t="s">
        <v>1615</v>
      </c>
      <c r="E1151">
        <v>72</v>
      </c>
      <c r="F1151" s="12">
        <v>0</v>
      </c>
      <c r="G1151" s="12">
        <v>0.14000000000000001</v>
      </c>
      <c r="H1151" s="12">
        <v>0</v>
      </c>
      <c r="I1151" s="12">
        <v>0.14000000000000001</v>
      </c>
      <c r="J1151" s="12"/>
      <c r="K1151" s="12"/>
      <c r="L1151" s="12"/>
      <c r="M1151" s="12"/>
      <c r="N1151" s="12"/>
      <c r="O1151" s="12"/>
      <c r="P1151" s="12"/>
    </row>
    <row r="1152" spans="1:16">
      <c r="A1152" s="357">
        <v>43313</v>
      </c>
      <c r="B1152">
        <f t="shared" si="162"/>
        <v>7</v>
      </c>
      <c r="C1152">
        <f t="shared" si="159"/>
        <v>2018</v>
      </c>
      <c r="D1152" t="s">
        <v>1615</v>
      </c>
      <c r="E1152">
        <v>72</v>
      </c>
      <c r="F1152" s="12">
        <v>0</v>
      </c>
      <c r="G1152" s="12">
        <v>0</v>
      </c>
      <c r="H1152" s="12">
        <v>0</v>
      </c>
      <c r="I1152" s="12">
        <v>0</v>
      </c>
      <c r="J1152" s="12"/>
      <c r="K1152" s="12"/>
      <c r="L1152" s="12"/>
      <c r="M1152" s="12"/>
      <c r="N1152" s="12"/>
      <c r="O1152" s="12"/>
      <c r="P1152" s="12"/>
    </row>
    <row r="1153" spans="1:16">
      <c r="A1153" s="357">
        <v>43344</v>
      </c>
      <c r="B1153">
        <f t="shared" si="162"/>
        <v>8</v>
      </c>
      <c r="C1153">
        <f t="shared" si="159"/>
        <v>2018</v>
      </c>
      <c r="D1153" t="s">
        <v>1615</v>
      </c>
      <c r="E1153">
        <v>72</v>
      </c>
      <c r="F1153" s="12">
        <v>0</v>
      </c>
      <c r="G1153" s="12">
        <v>0</v>
      </c>
      <c r="H1153" s="12">
        <v>0</v>
      </c>
      <c r="I1153" s="12">
        <v>0</v>
      </c>
      <c r="J1153" s="12"/>
      <c r="K1153" s="12"/>
      <c r="L1153" s="12"/>
      <c r="M1153" s="12"/>
      <c r="N1153" s="12"/>
      <c r="O1153" s="12"/>
      <c r="P1153" s="12"/>
    </row>
    <row r="1154" spans="1:16">
      <c r="A1154" s="357">
        <v>43374</v>
      </c>
      <c r="B1154">
        <f t="shared" si="162"/>
        <v>9</v>
      </c>
      <c r="C1154">
        <f t="shared" si="159"/>
        <v>2018</v>
      </c>
      <c r="D1154" t="s">
        <v>1615</v>
      </c>
      <c r="E1154">
        <v>72</v>
      </c>
      <c r="F1154" s="12">
        <v>0</v>
      </c>
      <c r="G1154" s="12">
        <v>0</v>
      </c>
      <c r="H1154" s="12">
        <v>0</v>
      </c>
      <c r="I1154" s="12">
        <v>0</v>
      </c>
      <c r="J1154" s="12"/>
      <c r="K1154" s="12"/>
      <c r="L1154" s="12"/>
      <c r="M1154" s="12"/>
      <c r="N1154" s="12"/>
      <c r="O1154" s="12"/>
      <c r="P1154" s="12"/>
    </row>
    <row r="1155" spans="1:16">
      <c r="A1155" s="357">
        <v>43405</v>
      </c>
      <c r="B1155">
        <f t="shared" si="162"/>
        <v>10</v>
      </c>
      <c r="C1155">
        <f t="shared" si="159"/>
        <v>2018</v>
      </c>
      <c r="D1155" t="s">
        <v>1615</v>
      </c>
      <c r="E1155">
        <v>72</v>
      </c>
      <c r="F1155" s="12">
        <v>0.05</v>
      </c>
      <c r="G1155" s="12">
        <v>0.05</v>
      </c>
      <c r="H1155" s="12">
        <v>0</v>
      </c>
      <c r="I1155" s="12">
        <v>0.1</v>
      </c>
      <c r="J1155" s="12"/>
      <c r="K1155" s="12"/>
      <c r="L1155" s="12"/>
      <c r="M1155" s="12"/>
      <c r="N1155" s="12"/>
      <c r="O1155" s="12"/>
      <c r="P1155" s="12"/>
    </row>
    <row r="1156" spans="1:16">
      <c r="A1156" s="357">
        <v>43435</v>
      </c>
      <c r="B1156">
        <f t="shared" si="162"/>
        <v>11</v>
      </c>
      <c r="C1156">
        <f t="shared" si="159"/>
        <v>2018</v>
      </c>
      <c r="D1156" t="s">
        <v>1615</v>
      </c>
      <c r="E1156">
        <v>72</v>
      </c>
      <c r="F1156" s="12">
        <v>0</v>
      </c>
      <c r="G1156" s="12">
        <v>0.05</v>
      </c>
      <c r="H1156" s="12">
        <v>0</v>
      </c>
      <c r="I1156" s="12">
        <v>0.05</v>
      </c>
      <c r="J1156" s="12"/>
      <c r="K1156" s="12"/>
      <c r="L1156" s="12"/>
      <c r="M1156" s="12"/>
      <c r="N1156" s="12"/>
      <c r="O1156" s="12"/>
      <c r="P1156" s="12"/>
    </row>
    <row r="1157" spans="1:16">
      <c r="A1157" s="357">
        <v>43466</v>
      </c>
      <c r="B1157">
        <f t="shared" si="162"/>
        <v>12</v>
      </c>
      <c r="C1157">
        <f t="shared" si="159"/>
        <v>2018</v>
      </c>
      <c r="D1157" t="s">
        <v>1615</v>
      </c>
      <c r="E1157">
        <v>72</v>
      </c>
      <c r="F1157" s="12">
        <v>0</v>
      </c>
      <c r="G1157" s="12">
        <v>0</v>
      </c>
      <c r="H1157" s="12">
        <v>0</v>
      </c>
      <c r="I1157" s="12">
        <v>0</v>
      </c>
      <c r="J1157" s="12"/>
      <c r="K1157" s="12"/>
      <c r="L1157" s="12"/>
      <c r="M1157" s="12"/>
      <c r="N1157" s="12"/>
      <c r="O1157" s="12"/>
      <c r="P1157" s="12"/>
    </row>
    <row r="1158" spans="1:16">
      <c r="A1158" s="357">
        <v>43497</v>
      </c>
      <c r="B1158">
        <v>1</v>
      </c>
      <c r="C1158">
        <f t="shared" si="159"/>
        <v>2019</v>
      </c>
      <c r="D1158" t="s">
        <v>1615</v>
      </c>
      <c r="E1158">
        <v>72</v>
      </c>
      <c r="F1158" s="12">
        <v>0</v>
      </c>
      <c r="G1158" s="12">
        <v>0</v>
      </c>
      <c r="H1158" s="12">
        <v>0</v>
      </c>
      <c r="I1158" s="12">
        <v>0</v>
      </c>
      <c r="J1158" s="12"/>
      <c r="K1158" s="12"/>
      <c r="L1158" s="12"/>
      <c r="M1158" s="12"/>
      <c r="N1158" s="12"/>
      <c r="O1158" s="12"/>
      <c r="P1158" s="12"/>
    </row>
    <row r="1159" spans="1:16">
      <c r="A1159" s="357">
        <v>43525</v>
      </c>
      <c r="B1159">
        <f t="shared" ref="B1159:B1169" si="163">1+B1158</f>
        <v>2</v>
      </c>
      <c r="C1159">
        <f t="shared" si="159"/>
        <v>2019</v>
      </c>
      <c r="D1159" t="s">
        <v>1615</v>
      </c>
      <c r="E1159">
        <v>72</v>
      </c>
      <c r="F1159" s="12">
        <v>0</v>
      </c>
      <c r="G1159" s="12">
        <v>0</v>
      </c>
      <c r="H1159" s="12">
        <v>0</v>
      </c>
      <c r="I1159" s="12">
        <v>0</v>
      </c>
      <c r="J1159" s="12"/>
      <c r="K1159" s="12"/>
      <c r="L1159" s="12"/>
      <c r="M1159" s="12"/>
      <c r="N1159" s="12"/>
      <c r="O1159" s="12"/>
      <c r="P1159" s="12"/>
    </row>
    <row r="1160" spans="1:16">
      <c r="A1160" s="357">
        <v>43556</v>
      </c>
      <c r="B1160">
        <f t="shared" si="163"/>
        <v>3</v>
      </c>
      <c r="C1160">
        <f t="shared" si="159"/>
        <v>2019</v>
      </c>
      <c r="D1160" t="s">
        <v>1615</v>
      </c>
      <c r="E1160">
        <v>72</v>
      </c>
      <c r="F1160" s="12">
        <v>0</v>
      </c>
      <c r="G1160" s="12">
        <v>0.14000000000000001</v>
      </c>
      <c r="H1160" s="12">
        <v>0</v>
      </c>
      <c r="I1160" s="12">
        <v>0.14000000000000001</v>
      </c>
      <c r="J1160" s="12"/>
      <c r="K1160" s="12"/>
      <c r="L1160" s="12"/>
      <c r="M1160" s="12"/>
      <c r="N1160" s="12"/>
      <c r="O1160" s="12"/>
      <c r="P1160" s="12"/>
    </row>
    <row r="1161" spans="1:16">
      <c r="A1161" s="357">
        <v>43586</v>
      </c>
      <c r="B1161">
        <f t="shared" si="163"/>
        <v>4</v>
      </c>
      <c r="C1161">
        <f t="shared" si="159"/>
        <v>2019</v>
      </c>
      <c r="D1161" t="s">
        <v>1615</v>
      </c>
      <c r="E1161">
        <v>72</v>
      </c>
      <c r="F1161" s="12">
        <v>0</v>
      </c>
      <c r="G1161" s="12">
        <v>0.05</v>
      </c>
      <c r="H1161" s="12">
        <v>0</v>
      </c>
      <c r="I1161" s="12">
        <v>0.05</v>
      </c>
      <c r="J1161" s="12"/>
      <c r="K1161" s="12"/>
      <c r="L1161" s="12"/>
      <c r="M1161" s="12"/>
      <c r="N1161" s="12"/>
      <c r="O1161" s="12"/>
      <c r="P1161" s="12"/>
    </row>
    <row r="1162" spans="1:16">
      <c r="A1162" s="357">
        <v>43617</v>
      </c>
      <c r="B1162">
        <f t="shared" si="163"/>
        <v>5</v>
      </c>
      <c r="C1162">
        <f t="shared" si="159"/>
        <v>2019</v>
      </c>
      <c r="D1162" t="s">
        <v>1615</v>
      </c>
      <c r="E1162">
        <v>72</v>
      </c>
      <c r="F1162" s="12">
        <v>0</v>
      </c>
      <c r="G1162" s="12">
        <v>0.09</v>
      </c>
      <c r="H1162" s="12">
        <v>0</v>
      </c>
      <c r="I1162" s="12">
        <v>0.09</v>
      </c>
      <c r="J1162" s="12"/>
      <c r="K1162" s="12"/>
      <c r="L1162" s="12"/>
      <c r="M1162" s="12"/>
      <c r="N1162" s="12"/>
      <c r="O1162" s="12"/>
      <c r="P1162" s="12"/>
    </row>
    <row r="1163" spans="1:16">
      <c r="A1163" s="357">
        <v>43647</v>
      </c>
      <c r="B1163">
        <f t="shared" si="163"/>
        <v>6</v>
      </c>
      <c r="C1163">
        <f t="shared" si="159"/>
        <v>2019</v>
      </c>
      <c r="D1163" t="s">
        <v>1615</v>
      </c>
      <c r="E1163">
        <v>72</v>
      </c>
      <c r="F1163" s="12">
        <v>0</v>
      </c>
      <c r="G1163" s="12">
        <v>0</v>
      </c>
      <c r="H1163" s="12">
        <v>0</v>
      </c>
      <c r="I1163" s="12">
        <v>0</v>
      </c>
      <c r="J1163" s="12"/>
      <c r="K1163" s="12"/>
      <c r="L1163" s="12"/>
      <c r="M1163" s="12"/>
      <c r="N1163" s="12"/>
      <c r="O1163" s="12"/>
      <c r="P1163" s="12"/>
    </row>
    <row r="1164" spans="1:16">
      <c r="A1164" s="357">
        <v>43678</v>
      </c>
      <c r="B1164">
        <f t="shared" si="163"/>
        <v>7</v>
      </c>
      <c r="C1164">
        <f t="shared" si="159"/>
        <v>2019</v>
      </c>
      <c r="D1164" t="s">
        <v>1615</v>
      </c>
      <c r="E1164">
        <v>72</v>
      </c>
      <c r="F1164" s="12">
        <v>0</v>
      </c>
      <c r="G1164" s="12">
        <v>0</v>
      </c>
      <c r="H1164" s="12">
        <v>0</v>
      </c>
      <c r="I1164" s="12">
        <v>0</v>
      </c>
      <c r="J1164" s="12"/>
      <c r="K1164" s="12"/>
      <c r="L1164" s="12"/>
      <c r="M1164" s="12"/>
      <c r="N1164" s="12"/>
      <c r="O1164" s="12"/>
      <c r="P1164" s="12"/>
    </row>
    <row r="1165" spans="1:16">
      <c r="A1165" s="357">
        <v>43709</v>
      </c>
      <c r="B1165">
        <f t="shared" si="163"/>
        <v>8</v>
      </c>
      <c r="C1165">
        <f t="shared" si="159"/>
        <v>2019</v>
      </c>
      <c r="D1165" t="s">
        <v>1615</v>
      </c>
      <c r="E1165">
        <v>72</v>
      </c>
      <c r="F1165" s="12">
        <v>0</v>
      </c>
      <c r="G1165" s="12">
        <v>0</v>
      </c>
      <c r="H1165" s="12">
        <v>0</v>
      </c>
      <c r="I1165" s="12">
        <v>0</v>
      </c>
      <c r="J1165" s="12"/>
      <c r="K1165" s="12"/>
      <c r="L1165" s="12"/>
      <c r="M1165" s="12"/>
      <c r="N1165" s="12"/>
      <c r="O1165" s="12"/>
      <c r="P1165" s="12"/>
    </row>
    <row r="1166" spans="1:16">
      <c r="A1166" s="357">
        <v>43739</v>
      </c>
      <c r="B1166">
        <f t="shared" si="163"/>
        <v>9</v>
      </c>
      <c r="C1166">
        <f t="shared" si="159"/>
        <v>2019</v>
      </c>
      <c r="D1166" t="s">
        <v>1615</v>
      </c>
      <c r="E1166">
        <v>72</v>
      </c>
      <c r="F1166" s="12">
        <v>0</v>
      </c>
      <c r="G1166" s="12">
        <v>0</v>
      </c>
      <c r="H1166" s="12">
        <v>0</v>
      </c>
      <c r="I1166" s="12">
        <v>0</v>
      </c>
      <c r="J1166" s="12"/>
      <c r="K1166" s="12"/>
      <c r="L1166" s="12"/>
      <c r="M1166" s="12"/>
      <c r="N1166" s="12"/>
      <c r="O1166" s="12"/>
      <c r="P1166" s="12"/>
    </row>
    <row r="1167" spans="1:16">
      <c r="A1167" s="357">
        <v>43770</v>
      </c>
      <c r="B1167">
        <f t="shared" si="163"/>
        <v>10</v>
      </c>
      <c r="C1167">
        <f t="shared" si="159"/>
        <v>2019</v>
      </c>
      <c r="D1167" t="s">
        <v>1615</v>
      </c>
      <c r="E1167">
        <v>72</v>
      </c>
      <c r="F1167" s="12">
        <v>0</v>
      </c>
      <c r="G1167" s="12">
        <v>0</v>
      </c>
      <c r="H1167" s="12">
        <v>0</v>
      </c>
      <c r="I1167" s="12">
        <v>0</v>
      </c>
      <c r="J1167" s="12"/>
      <c r="K1167" s="12"/>
      <c r="L1167" s="12"/>
      <c r="M1167" s="12"/>
      <c r="N1167" s="12"/>
      <c r="O1167" s="12"/>
      <c r="P1167" s="12"/>
    </row>
    <row r="1168" spans="1:16">
      <c r="A1168" s="357">
        <v>43800</v>
      </c>
      <c r="B1168">
        <f t="shared" si="163"/>
        <v>11</v>
      </c>
      <c r="C1168">
        <f t="shared" si="159"/>
        <v>2019</v>
      </c>
      <c r="D1168" t="s">
        <v>1615</v>
      </c>
      <c r="E1168">
        <v>72</v>
      </c>
      <c r="F1168" s="12">
        <v>0</v>
      </c>
      <c r="G1168" s="12">
        <v>0</v>
      </c>
      <c r="H1168" s="12">
        <v>0</v>
      </c>
      <c r="I1168" s="12">
        <v>0</v>
      </c>
      <c r="J1168" s="12"/>
      <c r="K1168" s="12"/>
      <c r="L1168" s="12"/>
      <c r="M1168" s="12"/>
      <c r="N1168" s="12"/>
      <c r="O1168" s="12"/>
      <c r="P1168" s="12"/>
    </row>
    <row r="1169" spans="1:16">
      <c r="A1169" s="357">
        <v>43831</v>
      </c>
      <c r="B1169">
        <f t="shared" si="163"/>
        <v>12</v>
      </c>
      <c r="C1169">
        <f t="shared" si="159"/>
        <v>2019</v>
      </c>
      <c r="D1169" t="s">
        <v>1615</v>
      </c>
      <c r="E1169">
        <v>72</v>
      </c>
      <c r="F1169" s="12">
        <v>0</v>
      </c>
      <c r="G1169" s="12">
        <v>0</v>
      </c>
      <c r="H1169" s="12">
        <v>0</v>
      </c>
      <c r="I1169" s="12">
        <v>0</v>
      </c>
      <c r="J1169" s="12"/>
      <c r="K1169" s="12"/>
      <c r="L1169" s="12"/>
      <c r="M1169" s="12"/>
      <c r="N1169" s="12"/>
      <c r="O1169" s="12"/>
      <c r="P1169" s="12"/>
    </row>
    <row r="1170" spans="1:16">
      <c r="A1170" s="357">
        <v>43862</v>
      </c>
      <c r="B1170">
        <v>1</v>
      </c>
      <c r="C1170">
        <f t="shared" si="159"/>
        <v>2020</v>
      </c>
      <c r="D1170" t="s">
        <v>1615</v>
      </c>
      <c r="E1170">
        <v>72</v>
      </c>
      <c r="F1170" s="12">
        <v>0</v>
      </c>
      <c r="G1170" s="12">
        <v>0</v>
      </c>
      <c r="H1170" s="12">
        <v>0</v>
      </c>
      <c r="I1170" s="12">
        <v>0</v>
      </c>
      <c r="J1170" s="12"/>
      <c r="K1170" s="12"/>
      <c r="L1170" s="12"/>
      <c r="M1170" s="12"/>
      <c r="N1170" s="12"/>
      <c r="O1170" s="12"/>
      <c r="P1170" s="12"/>
    </row>
    <row r="1171" spans="1:16">
      <c r="A1171" s="357">
        <v>43891</v>
      </c>
      <c r="B1171">
        <f t="shared" ref="B1171:B1181" si="164">1+B1170</f>
        <v>2</v>
      </c>
      <c r="C1171">
        <f t="shared" si="159"/>
        <v>2020</v>
      </c>
      <c r="D1171" t="s">
        <v>1615</v>
      </c>
      <c r="E1171">
        <v>72</v>
      </c>
      <c r="F1171" s="12">
        <v>0</v>
      </c>
      <c r="G1171" s="12">
        <v>0</v>
      </c>
      <c r="H1171" s="12">
        <v>0</v>
      </c>
      <c r="I1171" s="12">
        <v>0</v>
      </c>
      <c r="J1171" s="12"/>
      <c r="K1171" s="12"/>
      <c r="L1171" s="12"/>
      <c r="M1171" s="12"/>
      <c r="N1171" s="12"/>
      <c r="O1171" s="12"/>
      <c r="P1171" s="12"/>
    </row>
    <row r="1172" spans="1:16">
      <c r="A1172" s="357">
        <v>43922</v>
      </c>
      <c r="B1172">
        <f t="shared" si="164"/>
        <v>3</v>
      </c>
      <c r="C1172">
        <f t="shared" si="159"/>
        <v>2020</v>
      </c>
      <c r="D1172" t="s">
        <v>1615</v>
      </c>
      <c r="E1172">
        <v>72</v>
      </c>
      <c r="F1172" s="12">
        <v>0.05</v>
      </c>
      <c r="G1172" s="12">
        <v>0</v>
      </c>
      <c r="H1172" s="12">
        <v>0</v>
      </c>
      <c r="I1172" s="12">
        <v>0.05</v>
      </c>
      <c r="J1172" s="12"/>
      <c r="K1172" s="12"/>
      <c r="L1172" s="12"/>
      <c r="M1172" s="12"/>
      <c r="N1172" s="12"/>
      <c r="O1172" s="12"/>
      <c r="P1172" s="12"/>
    </row>
    <row r="1173" spans="1:16">
      <c r="A1173" s="357">
        <v>43952</v>
      </c>
      <c r="B1173">
        <f t="shared" si="164"/>
        <v>4</v>
      </c>
      <c r="C1173">
        <f t="shared" si="159"/>
        <v>2020</v>
      </c>
      <c r="D1173" t="s">
        <v>1615</v>
      </c>
      <c r="E1173">
        <v>72</v>
      </c>
      <c r="F1173" s="12">
        <v>0</v>
      </c>
      <c r="G1173" s="12">
        <v>0</v>
      </c>
      <c r="H1173" s="12">
        <v>0</v>
      </c>
      <c r="I1173" s="12">
        <v>0</v>
      </c>
      <c r="J1173" s="12"/>
      <c r="K1173" s="12"/>
      <c r="L1173" s="12"/>
      <c r="M1173" s="12"/>
      <c r="N1173" s="12"/>
      <c r="O1173" s="12"/>
      <c r="P1173" s="12"/>
    </row>
    <row r="1174" spans="1:16">
      <c r="A1174" s="357">
        <v>43983</v>
      </c>
      <c r="B1174">
        <f t="shared" si="164"/>
        <v>5</v>
      </c>
      <c r="C1174">
        <f t="shared" si="159"/>
        <v>2020</v>
      </c>
      <c r="D1174" t="s">
        <v>1615</v>
      </c>
      <c r="E1174">
        <v>72</v>
      </c>
      <c r="F1174" s="12">
        <v>0</v>
      </c>
      <c r="G1174" s="12">
        <v>0</v>
      </c>
      <c r="H1174" s="12">
        <v>0</v>
      </c>
      <c r="I1174" s="12">
        <v>0</v>
      </c>
      <c r="J1174" s="12"/>
      <c r="K1174" s="12"/>
      <c r="L1174" s="12"/>
      <c r="M1174" s="12"/>
      <c r="N1174" s="12"/>
      <c r="O1174" s="12"/>
      <c r="P1174" s="12"/>
    </row>
    <row r="1175" spans="1:16">
      <c r="A1175" s="357">
        <v>44013</v>
      </c>
      <c r="B1175">
        <f t="shared" si="164"/>
        <v>6</v>
      </c>
      <c r="C1175">
        <f t="shared" si="159"/>
        <v>2020</v>
      </c>
      <c r="D1175" t="s">
        <v>1615</v>
      </c>
      <c r="E1175">
        <v>72</v>
      </c>
      <c r="F1175" s="12">
        <v>0</v>
      </c>
      <c r="G1175" s="12">
        <v>0</v>
      </c>
      <c r="H1175" s="12">
        <v>0</v>
      </c>
      <c r="I1175" s="12">
        <v>0</v>
      </c>
      <c r="J1175" s="12"/>
      <c r="K1175" s="12"/>
      <c r="L1175" s="12"/>
      <c r="M1175" s="12"/>
      <c r="N1175" s="12"/>
      <c r="O1175" s="12"/>
      <c r="P1175" s="12"/>
    </row>
    <row r="1176" spans="1:16">
      <c r="A1176" s="357">
        <v>44044</v>
      </c>
      <c r="B1176">
        <f t="shared" si="164"/>
        <v>7</v>
      </c>
      <c r="C1176">
        <f t="shared" si="159"/>
        <v>2020</v>
      </c>
      <c r="D1176" t="s">
        <v>1615</v>
      </c>
      <c r="E1176">
        <v>72</v>
      </c>
      <c r="F1176" s="12">
        <v>0</v>
      </c>
      <c r="G1176" s="12">
        <v>0</v>
      </c>
      <c r="H1176" s="12">
        <v>0</v>
      </c>
      <c r="I1176" s="12">
        <v>0</v>
      </c>
      <c r="J1176" s="12"/>
      <c r="K1176" s="12"/>
      <c r="L1176" s="12"/>
      <c r="M1176" s="12"/>
      <c r="N1176" s="12"/>
      <c r="O1176" s="12"/>
      <c r="P1176" s="12"/>
    </row>
    <row r="1177" spans="1:16">
      <c r="A1177" s="357">
        <v>44075</v>
      </c>
      <c r="B1177">
        <f t="shared" si="164"/>
        <v>8</v>
      </c>
      <c r="C1177">
        <f t="shared" si="159"/>
        <v>2020</v>
      </c>
      <c r="D1177" t="s">
        <v>1615</v>
      </c>
      <c r="E1177">
        <v>72</v>
      </c>
      <c r="F1177" s="12">
        <v>0</v>
      </c>
      <c r="G1177" s="12">
        <v>0</v>
      </c>
      <c r="H1177" s="12">
        <v>0</v>
      </c>
      <c r="I1177" s="12">
        <v>0</v>
      </c>
      <c r="J1177" s="12"/>
      <c r="K1177" s="12"/>
      <c r="L1177" s="12"/>
      <c r="M1177" s="12"/>
      <c r="N1177" s="12"/>
      <c r="O1177" s="12"/>
      <c r="P1177" s="12"/>
    </row>
    <row r="1178" spans="1:16">
      <c r="A1178" s="357">
        <v>44105</v>
      </c>
      <c r="B1178">
        <f t="shared" si="164"/>
        <v>9</v>
      </c>
      <c r="C1178">
        <f t="shared" si="159"/>
        <v>2020</v>
      </c>
      <c r="D1178" t="s">
        <v>1615</v>
      </c>
      <c r="E1178">
        <v>72</v>
      </c>
      <c r="F1178" s="12">
        <v>0</v>
      </c>
      <c r="G1178" s="12">
        <v>0</v>
      </c>
      <c r="H1178" s="12">
        <v>0</v>
      </c>
      <c r="I1178" s="12">
        <v>0</v>
      </c>
      <c r="J1178" s="12"/>
      <c r="K1178" s="12"/>
      <c r="L1178" s="12"/>
      <c r="M1178" s="12"/>
      <c r="N1178" s="12"/>
      <c r="O1178" s="12"/>
      <c r="P1178" s="12"/>
    </row>
    <row r="1179" spans="1:16">
      <c r="A1179" s="357">
        <v>44136</v>
      </c>
      <c r="B1179">
        <f t="shared" si="164"/>
        <v>10</v>
      </c>
      <c r="C1179">
        <f t="shared" si="159"/>
        <v>2020</v>
      </c>
      <c r="D1179" t="s">
        <v>1615</v>
      </c>
      <c r="E1179">
        <v>72</v>
      </c>
      <c r="F1179" s="12">
        <v>0</v>
      </c>
      <c r="G1179" s="12">
        <v>0</v>
      </c>
      <c r="H1179" s="12">
        <v>0</v>
      </c>
      <c r="I1179" s="12">
        <v>0</v>
      </c>
      <c r="J1179" s="12"/>
      <c r="K1179" s="12"/>
      <c r="L1179" s="12"/>
      <c r="M1179" s="12"/>
      <c r="N1179" s="12"/>
      <c r="O1179" s="12"/>
      <c r="P1179" s="12"/>
    </row>
    <row r="1180" spans="1:16">
      <c r="A1180" s="357">
        <v>44166</v>
      </c>
      <c r="B1180">
        <f t="shared" si="164"/>
        <v>11</v>
      </c>
      <c r="C1180">
        <f t="shared" si="159"/>
        <v>2020</v>
      </c>
      <c r="D1180" t="s">
        <v>1615</v>
      </c>
      <c r="E1180">
        <v>72</v>
      </c>
      <c r="F1180" s="12">
        <v>0</v>
      </c>
      <c r="G1180" s="12">
        <v>0</v>
      </c>
      <c r="H1180" s="12">
        <v>0</v>
      </c>
      <c r="I1180" s="12">
        <v>0</v>
      </c>
      <c r="J1180" s="12"/>
      <c r="K1180" s="12"/>
      <c r="L1180" s="12"/>
      <c r="M1180" s="12"/>
      <c r="N1180" s="12"/>
      <c r="O1180" s="12"/>
      <c r="P1180" s="12"/>
    </row>
    <row r="1181" spans="1:16">
      <c r="A1181" s="357">
        <v>44197</v>
      </c>
      <c r="B1181">
        <f t="shared" si="164"/>
        <v>12</v>
      </c>
      <c r="C1181">
        <f t="shared" si="159"/>
        <v>2020</v>
      </c>
      <c r="D1181" t="s">
        <v>1615</v>
      </c>
      <c r="E1181">
        <v>72</v>
      </c>
      <c r="F1181" s="12">
        <v>0</v>
      </c>
      <c r="G1181" s="12">
        <v>0.11</v>
      </c>
      <c r="H1181" s="12">
        <v>0</v>
      </c>
      <c r="I1181" s="12">
        <v>0.11</v>
      </c>
      <c r="J1181" s="12"/>
      <c r="K1181" s="12"/>
      <c r="L1181" s="12"/>
      <c r="M1181" s="12"/>
      <c r="N1181" s="12"/>
      <c r="O1181" s="12"/>
      <c r="P1181" s="12"/>
    </row>
    <row r="1182" spans="1:16">
      <c r="A1182" s="357">
        <v>44228</v>
      </c>
      <c r="B1182">
        <v>1</v>
      </c>
      <c r="C1182">
        <f t="shared" si="159"/>
        <v>2021</v>
      </c>
      <c r="D1182" t="s">
        <v>1615</v>
      </c>
      <c r="E1182">
        <v>72</v>
      </c>
      <c r="F1182" s="12">
        <v>0</v>
      </c>
      <c r="G1182" s="12">
        <v>0</v>
      </c>
      <c r="H1182" s="12">
        <v>0</v>
      </c>
      <c r="I1182" s="12">
        <v>0</v>
      </c>
      <c r="J1182" s="12"/>
      <c r="K1182" s="12"/>
      <c r="L1182" s="12"/>
      <c r="M1182" s="12"/>
      <c r="N1182" s="12"/>
      <c r="O1182" s="12"/>
      <c r="P1182" s="12"/>
    </row>
    <row r="1183" spans="1:16">
      <c r="A1183" s="357">
        <v>44256</v>
      </c>
      <c r="B1183">
        <f t="shared" ref="B1183:B1193" si="165">1+B1182</f>
        <v>2</v>
      </c>
      <c r="C1183">
        <f t="shared" si="159"/>
        <v>2021</v>
      </c>
      <c r="D1183" t="s">
        <v>1615</v>
      </c>
      <c r="E1183">
        <v>72</v>
      </c>
      <c r="F1183" s="12">
        <v>0</v>
      </c>
      <c r="G1183" s="12">
        <v>0.05</v>
      </c>
      <c r="H1183" s="12">
        <v>0</v>
      </c>
      <c r="I1183" s="12">
        <v>0.05</v>
      </c>
      <c r="J1183" s="12"/>
      <c r="K1183" s="12"/>
      <c r="L1183" s="12"/>
      <c r="M1183" s="12"/>
      <c r="N1183" s="12"/>
      <c r="O1183" s="12"/>
      <c r="P1183" s="12"/>
    </row>
    <row r="1184" spans="1:16">
      <c r="A1184" s="357">
        <v>44287</v>
      </c>
      <c r="B1184">
        <f t="shared" si="165"/>
        <v>3</v>
      </c>
      <c r="C1184">
        <f t="shared" si="159"/>
        <v>2021</v>
      </c>
      <c r="D1184" t="s">
        <v>1615</v>
      </c>
      <c r="E1184">
        <v>72</v>
      </c>
      <c r="F1184" s="12">
        <v>0</v>
      </c>
      <c r="G1184" s="12">
        <v>0</v>
      </c>
      <c r="H1184" s="12">
        <v>0</v>
      </c>
      <c r="I1184" s="12">
        <v>0</v>
      </c>
      <c r="J1184" s="12"/>
      <c r="K1184" s="12"/>
      <c r="L1184" s="12"/>
      <c r="M1184" s="12"/>
      <c r="N1184" s="12"/>
      <c r="O1184" s="12"/>
      <c r="P1184" s="12"/>
    </row>
    <row r="1185" spans="1:16">
      <c r="A1185" s="357">
        <v>44317</v>
      </c>
      <c r="B1185">
        <f t="shared" si="165"/>
        <v>4</v>
      </c>
      <c r="C1185">
        <f t="shared" si="159"/>
        <v>2021</v>
      </c>
      <c r="D1185" t="s">
        <v>1615</v>
      </c>
      <c r="E1185">
        <v>72</v>
      </c>
      <c r="F1185" s="12">
        <v>0.05</v>
      </c>
      <c r="G1185" s="12">
        <v>0.05</v>
      </c>
      <c r="H1185" s="12">
        <v>0</v>
      </c>
      <c r="I1185" s="12">
        <v>0.1</v>
      </c>
      <c r="J1185" s="12"/>
      <c r="K1185" s="12"/>
      <c r="L1185" s="12"/>
      <c r="M1185" s="12"/>
      <c r="N1185" s="12"/>
      <c r="O1185" s="12"/>
      <c r="P1185" s="12"/>
    </row>
    <row r="1186" spans="1:16">
      <c r="A1186" s="357">
        <v>44348</v>
      </c>
      <c r="B1186">
        <f t="shared" si="165"/>
        <v>5</v>
      </c>
      <c r="C1186">
        <f t="shared" ref="C1186:C1199" si="166">1+C1174</f>
        <v>2021</v>
      </c>
      <c r="D1186" t="s">
        <v>1615</v>
      </c>
      <c r="E1186">
        <v>72</v>
      </c>
      <c r="F1186" s="12">
        <v>0</v>
      </c>
      <c r="G1186" s="12">
        <v>0.1</v>
      </c>
      <c r="H1186" s="12">
        <v>0</v>
      </c>
      <c r="I1186" s="12">
        <v>0.1</v>
      </c>
      <c r="J1186" s="12"/>
      <c r="K1186" s="12"/>
      <c r="L1186" s="12"/>
      <c r="M1186" s="12"/>
      <c r="N1186" s="12"/>
      <c r="O1186" s="12"/>
      <c r="P1186" s="12"/>
    </row>
    <row r="1187" spans="1:16">
      <c r="A1187" s="357">
        <v>44378</v>
      </c>
      <c r="B1187">
        <f t="shared" si="165"/>
        <v>6</v>
      </c>
      <c r="C1187">
        <f t="shared" si="166"/>
        <v>2021</v>
      </c>
      <c r="D1187" t="s">
        <v>1615</v>
      </c>
      <c r="E1187">
        <v>72</v>
      </c>
      <c r="F1187" s="12">
        <v>0</v>
      </c>
      <c r="G1187" s="12">
        <v>0.05</v>
      </c>
      <c r="H1187" s="12">
        <v>0</v>
      </c>
      <c r="I1187" s="12">
        <v>0.05</v>
      </c>
      <c r="J1187" s="12"/>
      <c r="K1187" s="12"/>
      <c r="L1187" s="12"/>
      <c r="M1187" s="12"/>
      <c r="N1187" s="12"/>
      <c r="O1187" s="12"/>
      <c r="P1187" s="12"/>
    </row>
    <row r="1188" spans="1:16">
      <c r="A1188" s="357">
        <v>44409</v>
      </c>
      <c r="B1188">
        <f t="shared" si="165"/>
        <v>7</v>
      </c>
      <c r="C1188">
        <f t="shared" si="166"/>
        <v>2021</v>
      </c>
      <c r="D1188" t="s">
        <v>1615</v>
      </c>
      <c r="E1188">
        <v>72</v>
      </c>
      <c r="F1188" s="12">
        <v>0</v>
      </c>
      <c r="G1188" s="12">
        <v>0</v>
      </c>
      <c r="H1188" s="12">
        <v>0</v>
      </c>
      <c r="I1188" s="12">
        <v>0</v>
      </c>
      <c r="J1188" s="12"/>
      <c r="K1188" s="12"/>
      <c r="L1188" s="12"/>
      <c r="M1188" s="12"/>
      <c r="N1188" s="12"/>
      <c r="O1188" s="12"/>
      <c r="P1188" s="12"/>
    </row>
    <row r="1189" spans="1:16">
      <c r="A1189" s="357">
        <v>44440</v>
      </c>
      <c r="B1189">
        <f t="shared" si="165"/>
        <v>8</v>
      </c>
      <c r="C1189">
        <f t="shared" si="166"/>
        <v>2021</v>
      </c>
      <c r="D1189" t="s">
        <v>1615</v>
      </c>
      <c r="E1189">
        <v>72</v>
      </c>
      <c r="F1189" s="12">
        <v>0</v>
      </c>
      <c r="G1189" s="12">
        <v>0</v>
      </c>
      <c r="H1189" s="12">
        <v>0</v>
      </c>
      <c r="I1189" s="12">
        <v>0</v>
      </c>
      <c r="J1189" s="12"/>
      <c r="K1189" s="12"/>
      <c r="L1189" s="12"/>
      <c r="M1189" s="12"/>
      <c r="N1189" s="12"/>
      <c r="O1189" s="12"/>
      <c r="P1189" s="12"/>
    </row>
    <row r="1190" spans="1:16">
      <c r="A1190" s="357">
        <v>44470</v>
      </c>
      <c r="B1190">
        <f t="shared" si="165"/>
        <v>9</v>
      </c>
      <c r="C1190">
        <f t="shared" si="166"/>
        <v>2021</v>
      </c>
      <c r="D1190" t="s">
        <v>1615</v>
      </c>
      <c r="E1190">
        <v>72</v>
      </c>
      <c r="F1190" s="12">
        <v>0</v>
      </c>
      <c r="G1190" s="12">
        <v>0</v>
      </c>
      <c r="H1190" s="12">
        <v>0</v>
      </c>
      <c r="I1190" s="12">
        <v>0</v>
      </c>
      <c r="J1190" s="12"/>
      <c r="K1190" s="12"/>
      <c r="L1190" s="12"/>
      <c r="M1190" s="12"/>
      <c r="N1190" s="12"/>
      <c r="O1190" s="12"/>
      <c r="P1190" s="12"/>
    </row>
    <row r="1191" spans="1:16">
      <c r="A1191" s="357">
        <v>44501</v>
      </c>
      <c r="B1191">
        <f t="shared" si="165"/>
        <v>10</v>
      </c>
      <c r="C1191">
        <f t="shared" si="166"/>
        <v>2021</v>
      </c>
      <c r="D1191" t="s">
        <v>1615</v>
      </c>
      <c r="E1191">
        <v>72</v>
      </c>
      <c r="F1191" s="12">
        <v>0</v>
      </c>
      <c r="G1191" s="12">
        <v>0</v>
      </c>
      <c r="H1191" s="12">
        <v>0</v>
      </c>
      <c r="I1191" s="12">
        <v>0</v>
      </c>
      <c r="J1191" s="12"/>
      <c r="K1191" s="12"/>
      <c r="L1191" s="12"/>
      <c r="M1191" s="12"/>
      <c r="N1191" s="12"/>
      <c r="O1191" s="12"/>
      <c r="P1191" s="12"/>
    </row>
    <row r="1192" spans="1:16">
      <c r="A1192" s="357">
        <v>44531</v>
      </c>
      <c r="B1192">
        <f t="shared" si="165"/>
        <v>11</v>
      </c>
      <c r="C1192">
        <f t="shared" si="166"/>
        <v>2021</v>
      </c>
      <c r="D1192" t="s">
        <v>1615</v>
      </c>
      <c r="E1192">
        <v>72</v>
      </c>
      <c r="F1192" s="12">
        <v>0</v>
      </c>
      <c r="G1192" s="12">
        <v>0</v>
      </c>
      <c r="H1192" s="12">
        <v>0</v>
      </c>
      <c r="I1192" s="12">
        <v>0</v>
      </c>
      <c r="J1192" s="12"/>
      <c r="K1192" s="12"/>
      <c r="L1192" s="12"/>
      <c r="M1192" s="12"/>
      <c r="N1192" s="12"/>
      <c r="O1192" s="12"/>
      <c r="P1192" s="12"/>
    </row>
    <row r="1193" spans="1:16">
      <c r="A1193" s="357">
        <v>44562</v>
      </c>
      <c r="B1193">
        <f t="shared" si="165"/>
        <v>12</v>
      </c>
      <c r="C1193">
        <f t="shared" si="166"/>
        <v>2021</v>
      </c>
      <c r="D1193" t="s">
        <v>1615</v>
      </c>
      <c r="E1193">
        <v>72</v>
      </c>
      <c r="F1193" s="12">
        <v>0</v>
      </c>
      <c r="G1193" s="12">
        <v>0</v>
      </c>
      <c r="H1193" s="12">
        <v>0</v>
      </c>
      <c r="I1193" s="12">
        <v>0</v>
      </c>
      <c r="J1193" s="12"/>
      <c r="K1193" s="12"/>
      <c r="L1193" s="12"/>
      <c r="M1193" s="12"/>
      <c r="N1193" s="12"/>
      <c r="O1193" s="12"/>
      <c r="P1193" s="12"/>
    </row>
    <row r="1194" spans="1:16">
      <c r="A1194" s="357">
        <v>44593</v>
      </c>
      <c r="B1194">
        <v>1</v>
      </c>
      <c r="C1194">
        <f t="shared" si="166"/>
        <v>2022</v>
      </c>
      <c r="D1194" t="s">
        <v>1615</v>
      </c>
      <c r="E1194">
        <v>72</v>
      </c>
      <c r="F1194" s="12">
        <v>0</v>
      </c>
      <c r="G1194" s="12">
        <v>0.1</v>
      </c>
      <c r="H1194" s="12">
        <v>0</v>
      </c>
      <c r="I1194" s="12">
        <v>0.1</v>
      </c>
      <c r="J1194" s="12"/>
      <c r="K1194" s="12"/>
      <c r="L1194" s="12"/>
      <c r="M1194" s="12"/>
      <c r="N1194" s="12"/>
      <c r="O1194" s="12"/>
      <c r="P1194" s="12"/>
    </row>
    <row r="1195" spans="1:16">
      <c r="A1195" s="357">
        <v>44621</v>
      </c>
      <c r="B1195">
        <f>1+B1194</f>
        <v>2</v>
      </c>
      <c r="C1195">
        <f t="shared" si="166"/>
        <v>2022</v>
      </c>
      <c r="D1195" t="s">
        <v>1615</v>
      </c>
      <c r="E1195">
        <v>72</v>
      </c>
      <c r="F1195" s="12">
        <v>0</v>
      </c>
      <c r="G1195" s="12">
        <v>0</v>
      </c>
      <c r="H1195" s="12">
        <v>0</v>
      </c>
      <c r="I1195" s="12">
        <v>0</v>
      </c>
      <c r="J1195" s="12"/>
      <c r="K1195" s="12"/>
      <c r="L1195" s="12"/>
      <c r="M1195" s="12"/>
      <c r="N1195" s="12"/>
      <c r="O1195" s="12"/>
      <c r="P1195" s="12"/>
    </row>
    <row r="1196" spans="1:16">
      <c r="A1196" s="357">
        <v>44652</v>
      </c>
      <c r="B1196">
        <f>1+B1195</f>
        <v>3</v>
      </c>
      <c r="C1196">
        <f t="shared" si="166"/>
        <v>2022</v>
      </c>
      <c r="D1196" t="s">
        <v>1615</v>
      </c>
      <c r="E1196">
        <v>72</v>
      </c>
      <c r="F1196" s="12">
        <v>0</v>
      </c>
      <c r="G1196" s="12">
        <v>0</v>
      </c>
      <c r="H1196" s="12">
        <v>0</v>
      </c>
      <c r="I1196" s="12">
        <v>0</v>
      </c>
      <c r="J1196" s="12"/>
      <c r="K1196" s="12"/>
      <c r="L1196" s="12"/>
      <c r="M1196" s="12"/>
      <c r="N1196" s="12"/>
      <c r="O1196" s="12"/>
      <c r="P1196" s="12"/>
    </row>
    <row r="1197" spans="1:16">
      <c r="A1197" s="357">
        <v>44682</v>
      </c>
      <c r="B1197">
        <f>1+B1196</f>
        <v>4</v>
      </c>
      <c r="C1197">
        <f t="shared" si="166"/>
        <v>2022</v>
      </c>
      <c r="D1197" t="s">
        <v>1615</v>
      </c>
      <c r="E1197">
        <v>72</v>
      </c>
      <c r="F1197" s="12">
        <v>0</v>
      </c>
      <c r="G1197" s="12">
        <v>0</v>
      </c>
      <c r="H1197" s="12">
        <v>0</v>
      </c>
      <c r="I1197" s="12">
        <v>0</v>
      </c>
      <c r="J1197" s="12"/>
      <c r="K1197" s="12"/>
      <c r="L1197" s="12"/>
      <c r="M1197" s="12"/>
      <c r="N1197" s="12"/>
      <c r="O1197" s="12"/>
      <c r="P1197" s="12"/>
    </row>
    <row r="1198" spans="1:16">
      <c r="A1198" s="357">
        <v>44713</v>
      </c>
      <c r="B1198">
        <f>1+B1197</f>
        <v>5</v>
      </c>
      <c r="C1198">
        <f t="shared" si="166"/>
        <v>2022</v>
      </c>
      <c r="D1198" t="s">
        <v>1615</v>
      </c>
      <c r="E1198">
        <v>72</v>
      </c>
      <c r="F1198" s="12">
        <v>0</v>
      </c>
      <c r="G1198" s="12">
        <v>0</v>
      </c>
      <c r="H1198" s="12">
        <v>0</v>
      </c>
      <c r="I1198" s="12">
        <v>0</v>
      </c>
      <c r="J1198" s="12"/>
      <c r="K1198" s="12"/>
      <c r="L1198" s="12"/>
      <c r="M1198" s="12"/>
      <c r="N1198" s="12"/>
      <c r="O1198" s="12"/>
      <c r="P1198" s="12"/>
    </row>
    <row r="1199" spans="1:16">
      <c r="A1199" s="357">
        <v>42005</v>
      </c>
      <c r="B1199">
        <f>1+B1198</f>
        <v>6</v>
      </c>
      <c r="C1199">
        <f t="shared" si="166"/>
        <v>2022</v>
      </c>
      <c r="D1199" t="s">
        <v>1615</v>
      </c>
      <c r="E1199">
        <v>72</v>
      </c>
      <c r="F1199" s="12">
        <v>0</v>
      </c>
      <c r="G1199" s="12">
        <v>0</v>
      </c>
      <c r="H1199" s="12">
        <v>0</v>
      </c>
      <c r="I1199" s="12">
        <v>0</v>
      </c>
      <c r="J1199" s="12"/>
      <c r="K1199" s="12"/>
      <c r="L1199" s="12"/>
      <c r="M1199" s="12"/>
      <c r="N1199" s="12"/>
      <c r="O1199" s="12"/>
      <c r="P1199" s="12"/>
    </row>
    <row r="1200" spans="1:16">
      <c r="A1200" s="357">
        <v>44743</v>
      </c>
      <c r="B1200">
        <v>7</v>
      </c>
      <c r="C1200">
        <v>2022</v>
      </c>
      <c r="D1200" t="s">
        <v>1615</v>
      </c>
      <c r="E1200">
        <v>72</v>
      </c>
      <c r="F1200" s="12">
        <v>0</v>
      </c>
      <c r="G1200" s="12">
        <v>0</v>
      </c>
      <c r="H1200" s="12">
        <v>0</v>
      </c>
      <c r="I1200" s="12">
        <v>0</v>
      </c>
      <c r="J1200" s="12"/>
      <c r="K1200" s="12"/>
      <c r="L1200" s="12"/>
      <c r="M1200" s="12"/>
      <c r="N1200" s="12"/>
      <c r="O1200" s="12"/>
      <c r="P1200" s="12"/>
    </row>
    <row r="1201" spans="1:16">
      <c r="A1201" s="357">
        <v>44774</v>
      </c>
      <c r="B1201">
        <v>8</v>
      </c>
      <c r="C1201">
        <v>2022</v>
      </c>
      <c r="D1201" t="s">
        <v>1615</v>
      </c>
      <c r="E1201">
        <v>72</v>
      </c>
      <c r="F1201">
        <v>0</v>
      </c>
      <c r="G1201">
        <v>0</v>
      </c>
      <c r="H1201">
        <v>0</v>
      </c>
      <c r="I1201">
        <v>0</v>
      </c>
      <c r="J1201" s="12"/>
      <c r="K1201" s="12"/>
      <c r="L1201" s="12"/>
      <c r="M1201" s="12"/>
      <c r="N1201" s="12"/>
      <c r="O1201" s="12"/>
      <c r="P1201" s="12"/>
    </row>
    <row r="1202" spans="1:16">
      <c r="A1202" s="357">
        <v>42036</v>
      </c>
      <c r="B1202">
        <v>1</v>
      </c>
      <c r="C1202">
        <v>2015</v>
      </c>
      <c r="D1202" t="s">
        <v>1616</v>
      </c>
      <c r="E1202">
        <v>73</v>
      </c>
      <c r="F1202" s="12">
        <v>4.25</v>
      </c>
      <c r="G1202" s="12">
        <v>20.2</v>
      </c>
      <c r="H1202" s="12">
        <v>3.35</v>
      </c>
      <c r="I1202" s="12">
        <v>27.8</v>
      </c>
      <c r="J1202" s="12"/>
      <c r="K1202" s="12"/>
      <c r="L1202" s="12"/>
      <c r="M1202" s="12"/>
      <c r="N1202" s="12"/>
      <c r="O1202" s="12"/>
      <c r="P1202" s="12"/>
    </row>
    <row r="1203" spans="1:16">
      <c r="A1203" s="357">
        <v>42064</v>
      </c>
      <c r="B1203">
        <f t="shared" ref="B1203:B1213" si="167">1+B1202</f>
        <v>2</v>
      </c>
      <c r="C1203">
        <v>2015</v>
      </c>
      <c r="D1203" t="s">
        <v>1616</v>
      </c>
      <c r="E1203">
        <v>73</v>
      </c>
      <c r="F1203" s="12">
        <v>3.1</v>
      </c>
      <c r="G1203" s="12">
        <v>16.600000000000001</v>
      </c>
      <c r="H1203" s="12">
        <v>3.1</v>
      </c>
      <c r="I1203" s="12">
        <v>22.800000000000004</v>
      </c>
      <c r="J1203" s="12"/>
      <c r="K1203" s="12"/>
      <c r="L1203" s="12"/>
      <c r="M1203" s="12"/>
      <c r="N1203" s="12"/>
      <c r="O1203" s="12"/>
      <c r="P1203" s="12"/>
    </row>
    <row r="1204" spans="1:16">
      <c r="A1204" s="357">
        <v>42095</v>
      </c>
      <c r="B1204">
        <f t="shared" si="167"/>
        <v>3</v>
      </c>
      <c r="C1204">
        <v>2015</v>
      </c>
      <c r="D1204" t="s">
        <v>1616</v>
      </c>
      <c r="E1204">
        <v>73</v>
      </c>
      <c r="F1204" s="12">
        <v>2.41</v>
      </c>
      <c r="G1204" s="12">
        <v>17.45</v>
      </c>
      <c r="H1204" s="12">
        <v>2.68</v>
      </c>
      <c r="I1204" s="12">
        <v>22.54</v>
      </c>
      <c r="J1204" s="12"/>
      <c r="K1204" s="12"/>
      <c r="L1204" s="12"/>
      <c r="M1204" s="12"/>
      <c r="N1204" s="12"/>
      <c r="O1204" s="12"/>
      <c r="P1204" s="12"/>
    </row>
    <row r="1205" spans="1:16">
      <c r="A1205" s="357">
        <v>42125</v>
      </c>
      <c r="B1205">
        <f t="shared" si="167"/>
        <v>4</v>
      </c>
      <c r="C1205">
        <v>2015</v>
      </c>
      <c r="D1205" t="s">
        <v>1616</v>
      </c>
      <c r="E1205">
        <v>73</v>
      </c>
      <c r="F1205" s="12">
        <v>3.55</v>
      </c>
      <c r="G1205" s="12">
        <v>16.899999999999999</v>
      </c>
      <c r="H1205" s="12">
        <v>3.15</v>
      </c>
      <c r="I1205" s="12">
        <v>23.599999999999998</v>
      </c>
      <c r="J1205" s="12"/>
      <c r="K1205" s="12"/>
      <c r="L1205" s="12"/>
      <c r="M1205" s="12"/>
      <c r="N1205" s="12"/>
      <c r="O1205" s="12"/>
      <c r="P1205" s="12"/>
    </row>
    <row r="1206" spans="1:16">
      <c r="A1206" s="357">
        <v>42156</v>
      </c>
      <c r="B1206">
        <f t="shared" si="167"/>
        <v>5</v>
      </c>
      <c r="C1206">
        <v>2015</v>
      </c>
      <c r="D1206" t="s">
        <v>1616</v>
      </c>
      <c r="E1206">
        <v>73</v>
      </c>
      <c r="F1206" s="12">
        <v>3.8</v>
      </c>
      <c r="G1206" s="12">
        <v>18.75</v>
      </c>
      <c r="H1206" s="12">
        <v>5.3</v>
      </c>
      <c r="I1206" s="12">
        <v>27.85</v>
      </c>
      <c r="J1206" s="12"/>
      <c r="K1206" s="12"/>
      <c r="L1206" s="12"/>
      <c r="M1206" s="12"/>
      <c r="N1206" s="12"/>
      <c r="O1206" s="12"/>
      <c r="P1206" s="12"/>
    </row>
    <row r="1207" spans="1:16">
      <c r="A1207" s="357">
        <v>42186</v>
      </c>
      <c r="B1207">
        <f t="shared" si="167"/>
        <v>6</v>
      </c>
      <c r="C1207">
        <v>2015</v>
      </c>
      <c r="D1207" t="s">
        <v>1616</v>
      </c>
      <c r="E1207">
        <v>73</v>
      </c>
      <c r="F1207" s="12">
        <v>10.55</v>
      </c>
      <c r="G1207" s="12">
        <v>31.36</v>
      </c>
      <c r="H1207" s="12">
        <v>12.59</v>
      </c>
      <c r="I1207" s="12">
        <v>54.5</v>
      </c>
      <c r="J1207" s="12"/>
      <c r="K1207" s="12"/>
      <c r="L1207" s="12"/>
      <c r="M1207" s="12"/>
      <c r="N1207" s="12"/>
      <c r="O1207" s="12"/>
      <c r="P1207" s="12"/>
    </row>
    <row r="1208" spans="1:16">
      <c r="A1208" s="357">
        <v>42217</v>
      </c>
      <c r="B1208">
        <f t="shared" si="167"/>
        <v>7</v>
      </c>
      <c r="C1208">
        <v>2015</v>
      </c>
      <c r="D1208" t="s">
        <v>1616</v>
      </c>
      <c r="E1208">
        <v>73</v>
      </c>
      <c r="F1208" s="12">
        <v>16.350000000000001</v>
      </c>
      <c r="G1208" s="12">
        <v>36.78</v>
      </c>
      <c r="H1208" s="12">
        <v>19.04</v>
      </c>
      <c r="I1208" s="12">
        <v>72.17</v>
      </c>
      <c r="J1208" s="12"/>
      <c r="K1208" s="12"/>
      <c r="L1208" s="12"/>
      <c r="M1208" s="12"/>
      <c r="N1208" s="12"/>
      <c r="O1208" s="12"/>
      <c r="P1208" s="12"/>
    </row>
    <row r="1209" spans="1:16">
      <c r="A1209" s="357">
        <v>42248</v>
      </c>
      <c r="B1209">
        <f t="shared" si="167"/>
        <v>8</v>
      </c>
      <c r="C1209">
        <v>2015</v>
      </c>
      <c r="D1209" t="s">
        <v>1616</v>
      </c>
      <c r="E1209">
        <v>73</v>
      </c>
      <c r="F1209" s="12">
        <v>14.05</v>
      </c>
      <c r="G1209" s="12">
        <v>36.57</v>
      </c>
      <c r="H1209" s="12">
        <v>18.329999999999998</v>
      </c>
      <c r="I1209" s="12">
        <v>68.95</v>
      </c>
      <c r="J1209" s="12"/>
      <c r="K1209" s="12"/>
      <c r="L1209" s="12"/>
      <c r="M1209" s="12"/>
      <c r="N1209" s="12"/>
      <c r="O1209" s="12"/>
      <c r="P1209" s="12"/>
    </row>
    <row r="1210" spans="1:16">
      <c r="A1210" s="357">
        <v>42278</v>
      </c>
      <c r="B1210">
        <f t="shared" si="167"/>
        <v>9</v>
      </c>
      <c r="C1210">
        <v>2015</v>
      </c>
      <c r="D1210" t="s">
        <v>1616</v>
      </c>
      <c r="E1210">
        <v>73</v>
      </c>
      <c r="F1210" s="12">
        <v>5.45</v>
      </c>
      <c r="G1210" s="12">
        <v>22.23</v>
      </c>
      <c r="H1210" s="12">
        <v>5.14</v>
      </c>
      <c r="I1210" s="12">
        <v>32.82</v>
      </c>
      <c r="J1210" s="12"/>
      <c r="K1210" s="12"/>
      <c r="L1210" s="12"/>
      <c r="M1210" s="12"/>
      <c r="N1210" s="12"/>
      <c r="O1210" s="12"/>
      <c r="P1210" s="12"/>
    </row>
    <row r="1211" spans="1:16">
      <c r="A1211" s="357">
        <v>42309</v>
      </c>
      <c r="B1211">
        <f t="shared" si="167"/>
        <v>10</v>
      </c>
      <c r="C1211">
        <v>2015</v>
      </c>
      <c r="D1211" t="s">
        <v>1616</v>
      </c>
      <c r="E1211">
        <v>73</v>
      </c>
      <c r="F1211" s="12">
        <v>2.95</v>
      </c>
      <c r="G1211" s="12">
        <v>19.62</v>
      </c>
      <c r="H1211" s="12">
        <v>2.71</v>
      </c>
      <c r="I1211" s="12">
        <v>25.28</v>
      </c>
      <c r="J1211" s="12"/>
      <c r="K1211" s="12"/>
      <c r="L1211" s="12"/>
      <c r="M1211" s="12"/>
      <c r="N1211" s="12"/>
      <c r="O1211" s="12"/>
      <c r="P1211" s="12"/>
    </row>
    <row r="1212" spans="1:16">
      <c r="A1212" s="357">
        <v>42339</v>
      </c>
      <c r="B1212">
        <f t="shared" si="167"/>
        <v>11</v>
      </c>
      <c r="C1212">
        <v>2015</v>
      </c>
      <c r="D1212" t="s">
        <v>1616</v>
      </c>
      <c r="E1212">
        <v>73</v>
      </c>
      <c r="F1212" s="12">
        <v>3.67</v>
      </c>
      <c r="G1212" s="12">
        <v>20.14</v>
      </c>
      <c r="H1212" s="12">
        <v>2.86</v>
      </c>
      <c r="I1212" s="12">
        <v>26.67</v>
      </c>
      <c r="J1212" s="12"/>
      <c r="K1212" s="12"/>
      <c r="L1212" s="12"/>
      <c r="M1212" s="12"/>
      <c r="N1212" s="12"/>
      <c r="O1212" s="12"/>
      <c r="P1212" s="12"/>
    </row>
    <row r="1213" spans="1:16">
      <c r="A1213" s="357">
        <v>42370</v>
      </c>
      <c r="B1213">
        <f t="shared" si="167"/>
        <v>12</v>
      </c>
      <c r="C1213">
        <v>2015</v>
      </c>
      <c r="D1213" t="s">
        <v>1616</v>
      </c>
      <c r="E1213">
        <v>73</v>
      </c>
      <c r="F1213" s="12">
        <v>9.0500000000000007</v>
      </c>
      <c r="G1213" s="12">
        <v>23</v>
      </c>
      <c r="H1213" s="12">
        <v>6.11</v>
      </c>
      <c r="I1213" s="12">
        <v>38.159999999999997</v>
      </c>
      <c r="J1213" s="12"/>
      <c r="K1213" s="12"/>
      <c r="L1213" s="12"/>
      <c r="M1213" s="12"/>
      <c r="N1213" s="12"/>
      <c r="O1213" s="12"/>
      <c r="P1213" s="12"/>
    </row>
    <row r="1214" spans="1:16">
      <c r="A1214" s="357">
        <v>42401</v>
      </c>
      <c r="B1214">
        <v>1</v>
      </c>
      <c r="C1214">
        <f t="shared" ref="C1214:C1277" si="168">1+C1202</f>
        <v>2016</v>
      </c>
      <c r="D1214" t="s">
        <v>1616</v>
      </c>
      <c r="E1214">
        <v>73</v>
      </c>
      <c r="F1214" s="12">
        <v>4.42</v>
      </c>
      <c r="G1214" s="12">
        <v>24.05</v>
      </c>
      <c r="H1214" s="12">
        <v>4.37</v>
      </c>
      <c r="I1214" s="12">
        <v>32.840000000000003</v>
      </c>
      <c r="J1214" s="12"/>
      <c r="K1214" s="12"/>
      <c r="L1214" s="12"/>
      <c r="M1214" s="12"/>
      <c r="N1214" s="12"/>
      <c r="O1214" s="12"/>
      <c r="P1214" s="12"/>
    </row>
    <row r="1215" spans="1:16">
      <c r="A1215" s="357">
        <v>42430</v>
      </c>
      <c r="B1215">
        <f t="shared" ref="B1215:B1225" si="169">1+B1214</f>
        <v>2</v>
      </c>
      <c r="C1215">
        <f t="shared" si="168"/>
        <v>2016</v>
      </c>
      <c r="D1215" t="s">
        <v>1616</v>
      </c>
      <c r="E1215">
        <v>73</v>
      </c>
      <c r="F1215" s="12">
        <v>3.62</v>
      </c>
      <c r="G1215" s="12">
        <v>18.05</v>
      </c>
      <c r="H1215" s="12">
        <v>3.33</v>
      </c>
      <c r="I1215" s="12">
        <v>25.000000000000004</v>
      </c>
      <c r="J1215" s="12"/>
      <c r="K1215" s="12"/>
      <c r="L1215" s="12"/>
      <c r="M1215" s="12"/>
      <c r="N1215" s="12"/>
      <c r="O1215" s="12"/>
      <c r="P1215" s="12"/>
    </row>
    <row r="1216" spans="1:16">
      <c r="A1216" s="357">
        <v>42461</v>
      </c>
      <c r="B1216">
        <f t="shared" si="169"/>
        <v>3</v>
      </c>
      <c r="C1216">
        <f t="shared" si="168"/>
        <v>2016</v>
      </c>
      <c r="D1216" t="s">
        <v>1616</v>
      </c>
      <c r="E1216">
        <v>73</v>
      </c>
      <c r="F1216" s="12">
        <v>3.81</v>
      </c>
      <c r="G1216" s="12">
        <v>18.62</v>
      </c>
      <c r="H1216" s="12">
        <v>2.67</v>
      </c>
      <c r="I1216" s="12">
        <v>25.099999999999998</v>
      </c>
      <c r="J1216" s="12"/>
      <c r="K1216" s="12"/>
      <c r="L1216" s="12"/>
      <c r="M1216" s="12"/>
      <c r="N1216" s="12"/>
      <c r="O1216" s="12"/>
      <c r="P1216" s="12"/>
    </row>
    <row r="1217" spans="1:16">
      <c r="A1217" s="357">
        <v>42491</v>
      </c>
      <c r="B1217">
        <f t="shared" si="169"/>
        <v>4</v>
      </c>
      <c r="C1217">
        <f t="shared" si="168"/>
        <v>2016</v>
      </c>
      <c r="D1217" t="s">
        <v>1616</v>
      </c>
      <c r="E1217">
        <v>73</v>
      </c>
      <c r="F1217" s="12">
        <v>3.33</v>
      </c>
      <c r="G1217" s="12">
        <v>19.38</v>
      </c>
      <c r="H1217" s="12">
        <v>2.71</v>
      </c>
      <c r="I1217" s="12">
        <v>25.42</v>
      </c>
      <c r="J1217" s="12"/>
      <c r="K1217" s="12"/>
      <c r="L1217" s="12"/>
      <c r="M1217" s="12"/>
      <c r="N1217" s="12"/>
      <c r="O1217" s="12"/>
      <c r="P1217" s="12"/>
    </row>
    <row r="1218" spans="1:16">
      <c r="A1218" s="357">
        <v>42522</v>
      </c>
      <c r="B1218">
        <f t="shared" si="169"/>
        <v>5</v>
      </c>
      <c r="C1218">
        <f t="shared" si="168"/>
        <v>2016</v>
      </c>
      <c r="D1218" t="s">
        <v>1616</v>
      </c>
      <c r="E1218">
        <v>73</v>
      </c>
      <c r="F1218" s="12">
        <v>3.86</v>
      </c>
      <c r="G1218" s="12">
        <v>23.18</v>
      </c>
      <c r="H1218" s="12">
        <v>3.14</v>
      </c>
      <c r="I1218" s="12">
        <v>30.18</v>
      </c>
      <c r="J1218" s="12"/>
      <c r="K1218" s="12"/>
      <c r="L1218" s="12"/>
      <c r="M1218" s="12"/>
      <c r="N1218" s="12"/>
      <c r="O1218" s="12"/>
      <c r="P1218" s="12"/>
    </row>
    <row r="1219" spans="1:16">
      <c r="A1219" s="357">
        <v>42552</v>
      </c>
      <c r="B1219">
        <f t="shared" si="169"/>
        <v>6</v>
      </c>
      <c r="C1219">
        <f t="shared" si="168"/>
        <v>2016</v>
      </c>
      <c r="D1219" t="s">
        <v>1616</v>
      </c>
      <c r="E1219">
        <v>73</v>
      </c>
      <c r="F1219" s="12">
        <v>11.14</v>
      </c>
      <c r="G1219" s="12">
        <v>33.090000000000003</v>
      </c>
      <c r="H1219" s="12">
        <v>9.09</v>
      </c>
      <c r="I1219" s="12">
        <v>53.320000000000007</v>
      </c>
      <c r="J1219" s="12"/>
      <c r="K1219" s="12"/>
      <c r="L1219" s="12"/>
      <c r="M1219" s="12"/>
      <c r="N1219" s="12"/>
      <c r="O1219" s="12"/>
      <c r="P1219" s="12"/>
    </row>
    <row r="1220" spans="1:16">
      <c r="A1220" s="357">
        <v>42583</v>
      </c>
      <c r="B1220">
        <f t="shared" si="169"/>
        <v>7</v>
      </c>
      <c r="C1220">
        <f t="shared" si="168"/>
        <v>2016</v>
      </c>
      <c r="D1220" t="s">
        <v>1616</v>
      </c>
      <c r="E1220">
        <v>73</v>
      </c>
      <c r="F1220" s="12">
        <v>24.24</v>
      </c>
      <c r="G1220" s="12">
        <v>51.71</v>
      </c>
      <c r="H1220" s="12">
        <v>25.86</v>
      </c>
      <c r="I1220" s="12">
        <v>101.80999999999999</v>
      </c>
      <c r="J1220" s="12"/>
      <c r="K1220" s="12"/>
      <c r="L1220" s="12"/>
      <c r="M1220" s="12"/>
      <c r="N1220" s="12"/>
      <c r="O1220" s="12"/>
      <c r="P1220" s="12"/>
    </row>
    <row r="1221" spans="1:16">
      <c r="A1221" s="357">
        <v>42614</v>
      </c>
      <c r="B1221">
        <f t="shared" si="169"/>
        <v>8</v>
      </c>
      <c r="C1221">
        <f t="shared" si="168"/>
        <v>2016</v>
      </c>
      <c r="D1221" t="s">
        <v>1616</v>
      </c>
      <c r="E1221">
        <v>73</v>
      </c>
      <c r="F1221" s="12">
        <v>12.23</v>
      </c>
      <c r="G1221" s="12">
        <v>33.409999999999997</v>
      </c>
      <c r="H1221" s="12">
        <v>12</v>
      </c>
      <c r="I1221" s="12">
        <v>57.64</v>
      </c>
      <c r="J1221" s="12"/>
      <c r="K1221" s="12"/>
      <c r="L1221" s="12"/>
      <c r="M1221" s="12"/>
      <c r="N1221" s="12"/>
      <c r="O1221" s="12"/>
      <c r="P1221" s="12"/>
    </row>
    <row r="1222" spans="1:16">
      <c r="A1222" s="357">
        <v>42644</v>
      </c>
      <c r="B1222">
        <f t="shared" si="169"/>
        <v>9</v>
      </c>
      <c r="C1222">
        <f t="shared" si="168"/>
        <v>2016</v>
      </c>
      <c r="D1222" t="s">
        <v>1616</v>
      </c>
      <c r="E1222">
        <v>73</v>
      </c>
      <c r="F1222" s="12">
        <v>4.91</v>
      </c>
      <c r="G1222" s="12">
        <v>23.45</v>
      </c>
      <c r="H1222" s="12">
        <v>4.6399999999999997</v>
      </c>
      <c r="I1222" s="12">
        <v>33</v>
      </c>
      <c r="J1222" s="12"/>
      <c r="K1222" s="12"/>
      <c r="L1222" s="12"/>
      <c r="M1222" s="12"/>
      <c r="N1222" s="12"/>
      <c r="O1222" s="12"/>
      <c r="P1222" s="12"/>
    </row>
    <row r="1223" spans="1:16">
      <c r="A1223" s="357">
        <v>42675</v>
      </c>
      <c r="B1223">
        <f t="shared" si="169"/>
        <v>10</v>
      </c>
      <c r="C1223">
        <f t="shared" si="168"/>
        <v>2016</v>
      </c>
      <c r="D1223" t="s">
        <v>1616</v>
      </c>
      <c r="E1223">
        <v>73</v>
      </c>
      <c r="F1223" s="12">
        <v>4.4000000000000004</v>
      </c>
      <c r="G1223" s="12">
        <v>23.65</v>
      </c>
      <c r="H1223" s="12">
        <v>3</v>
      </c>
      <c r="I1223" s="12">
        <v>31.049999999999997</v>
      </c>
      <c r="J1223" s="12"/>
      <c r="K1223" s="12"/>
      <c r="L1223" s="12"/>
      <c r="M1223" s="12"/>
      <c r="N1223" s="12"/>
      <c r="O1223" s="12"/>
      <c r="P1223" s="12"/>
    </row>
    <row r="1224" spans="1:16">
      <c r="A1224" s="357">
        <v>42705</v>
      </c>
      <c r="B1224">
        <f t="shared" si="169"/>
        <v>11</v>
      </c>
      <c r="C1224">
        <f t="shared" si="168"/>
        <v>2016</v>
      </c>
      <c r="D1224" t="s">
        <v>1616</v>
      </c>
      <c r="E1224">
        <v>73</v>
      </c>
      <c r="F1224" s="12">
        <v>3.33</v>
      </c>
      <c r="G1224" s="12">
        <v>21.57</v>
      </c>
      <c r="H1224" s="12">
        <v>3.38</v>
      </c>
      <c r="I1224" s="12">
        <v>28.28</v>
      </c>
      <c r="J1224" s="12"/>
      <c r="K1224" s="12"/>
      <c r="L1224" s="12"/>
      <c r="M1224" s="12"/>
      <c r="N1224" s="12"/>
      <c r="O1224" s="12"/>
      <c r="P1224" s="12"/>
    </row>
    <row r="1225" spans="1:16">
      <c r="A1225" s="357">
        <v>42736</v>
      </c>
      <c r="B1225">
        <f t="shared" si="169"/>
        <v>12</v>
      </c>
      <c r="C1225">
        <f t="shared" si="168"/>
        <v>2016</v>
      </c>
      <c r="D1225" t="s">
        <v>1616</v>
      </c>
      <c r="E1225">
        <v>73</v>
      </c>
      <c r="F1225" s="12">
        <v>5.25</v>
      </c>
      <c r="G1225" s="12">
        <v>24.05</v>
      </c>
      <c r="H1225" s="12">
        <v>6.1</v>
      </c>
      <c r="I1225" s="12">
        <v>35.4</v>
      </c>
      <c r="J1225" s="12"/>
      <c r="K1225" s="12"/>
      <c r="L1225" s="12"/>
      <c r="M1225" s="12"/>
      <c r="N1225" s="12"/>
      <c r="O1225" s="12"/>
      <c r="P1225" s="12"/>
    </row>
    <row r="1226" spans="1:16">
      <c r="A1226" s="357">
        <v>42767</v>
      </c>
      <c r="B1226">
        <v>1</v>
      </c>
      <c r="C1226">
        <f t="shared" si="168"/>
        <v>2017</v>
      </c>
      <c r="D1226" t="s">
        <v>1616</v>
      </c>
      <c r="E1226">
        <v>73</v>
      </c>
      <c r="F1226" s="12">
        <v>4.5199999999999996</v>
      </c>
      <c r="G1226" s="12">
        <v>23.71</v>
      </c>
      <c r="H1226" s="12">
        <v>3.29</v>
      </c>
      <c r="I1226" s="12">
        <v>31.52</v>
      </c>
      <c r="J1226" s="12"/>
      <c r="K1226" s="12"/>
      <c r="L1226" s="12"/>
      <c r="M1226" s="12"/>
      <c r="N1226" s="12"/>
      <c r="O1226" s="12"/>
      <c r="P1226" s="12"/>
    </row>
    <row r="1227" spans="1:16">
      <c r="A1227" s="357">
        <v>42795</v>
      </c>
      <c r="B1227">
        <f t="shared" ref="B1227:B1237" si="170">1+B1226</f>
        <v>2</v>
      </c>
      <c r="C1227">
        <f t="shared" si="168"/>
        <v>2017</v>
      </c>
      <c r="D1227" t="s">
        <v>1616</v>
      </c>
      <c r="E1227">
        <v>73</v>
      </c>
      <c r="F1227" s="12">
        <v>3.15</v>
      </c>
      <c r="G1227" s="12">
        <v>19.5</v>
      </c>
      <c r="H1227" s="12">
        <v>2.9</v>
      </c>
      <c r="I1227" s="12">
        <v>25.549999999999997</v>
      </c>
      <c r="J1227" s="12"/>
      <c r="K1227" s="12"/>
      <c r="L1227" s="12"/>
      <c r="M1227" s="12"/>
      <c r="N1227" s="12"/>
      <c r="O1227" s="12"/>
      <c r="P1227" s="12"/>
    </row>
    <row r="1228" spans="1:16">
      <c r="A1228" s="357">
        <v>42826</v>
      </c>
      <c r="B1228">
        <f t="shared" si="170"/>
        <v>3</v>
      </c>
      <c r="C1228">
        <f t="shared" si="168"/>
        <v>2017</v>
      </c>
      <c r="D1228" t="s">
        <v>1616</v>
      </c>
      <c r="E1228">
        <v>73</v>
      </c>
      <c r="F1228" s="12">
        <v>2.96</v>
      </c>
      <c r="G1228" s="12">
        <v>21.35</v>
      </c>
      <c r="H1228" s="12">
        <v>2.04</v>
      </c>
      <c r="I1228" s="12">
        <v>26.35</v>
      </c>
      <c r="J1228" s="12"/>
      <c r="K1228" s="12"/>
      <c r="L1228" s="12"/>
      <c r="M1228" s="12"/>
      <c r="N1228" s="12"/>
      <c r="O1228" s="12"/>
      <c r="P1228" s="12"/>
    </row>
    <row r="1229" spans="1:16">
      <c r="A1229" s="357">
        <v>42856</v>
      </c>
      <c r="B1229">
        <f t="shared" si="170"/>
        <v>4</v>
      </c>
      <c r="C1229">
        <f t="shared" si="168"/>
        <v>2017</v>
      </c>
      <c r="D1229" t="s">
        <v>1616</v>
      </c>
      <c r="E1229">
        <v>73</v>
      </c>
      <c r="F1229" s="12">
        <v>4.83</v>
      </c>
      <c r="G1229" s="12">
        <v>23.83</v>
      </c>
      <c r="H1229" s="12">
        <v>3.17</v>
      </c>
      <c r="I1229" s="12">
        <v>31.83</v>
      </c>
      <c r="J1229" s="12"/>
      <c r="K1229" s="12"/>
      <c r="L1229" s="12"/>
      <c r="M1229" s="12"/>
      <c r="N1229" s="12"/>
      <c r="O1229" s="12"/>
      <c r="P1229" s="12"/>
    </row>
    <row r="1230" spans="1:16">
      <c r="A1230" s="357">
        <v>42887</v>
      </c>
      <c r="B1230">
        <f t="shared" si="170"/>
        <v>5</v>
      </c>
      <c r="C1230">
        <f t="shared" si="168"/>
        <v>2017</v>
      </c>
      <c r="D1230" t="s">
        <v>1616</v>
      </c>
      <c r="E1230">
        <v>73</v>
      </c>
      <c r="F1230" s="12">
        <v>3.64</v>
      </c>
      <c r="G1230" s="12">
        <v>23.73</v>
      </c>
      <c r="H1230" s="12">
        <v>4.2300000000000004</v>
      </c>
      <c r="I1230" s="12">
        <v>31.6</v>
      </c>
      <c r="J1230" s="12"/>
      <c r="K1230" s="12"/>
      <c r="L1230" s="12"/>
      <c r="M1230" s="12"/>
      <c r="N1230" s="12"/>
      <c r="O1230" s="12"/>
      <c r="P1230" s="12"/>
    </row>
    <row r="1231" spans="1:16">
      <c r="A1231" s="357">
        <v>42917</v>
      </c>
      <c r="B1231">
        <f t="shared" si="170"/>
        <v>6</v>
      </c>
      <c r="C1231">
        <f t="shared" si="168"/>
        <v>2017</v>
      </c>
      <c r="D1231" t="s">
        <v>1616</v>
      </c>
      <c r="E1231">
        <v>73</v>
      </c>
      <c r="F1231" s="12">
        <v>7.05</v>
      </c>
      <c r="G1231" s="12">
        <v>34.32</v>
      </c>
      <c r="H1231" s="12">
        <v>8.9499999999999993</v>
      </c>
      <c r="I1231" s="12">
        <v>50.319999999999993</v>
      </c>
      <c r="J1231" s="12"/>
      <c r="K1231" s="12"/>
      <c r="L1231" s="12"/>
      <c r="M1231" s="12"/>
      <c r="N1231" s="12"/>
      <c r="O1231" s="12"/>
      <c r="P1231" s="12"/>
    </row>
    <row r="1232" spans="1:16">
      <c r="A1232" s="357">
        <v>42948</v>
      </c>
      <c r="B1232">
        <f t="shared" si="170"/>
        <v>7</v>
      </c>
      <c r="C1232">
        <f t="shared" si="168"/>
        <v>2017</v>
      </c>
      <c r="D1232" t="s">
        <v>1616</v>
      </c>
      <c r="E1232">
        <v>73</v>
      </c>
      <c r="F1232" s="12">
        <v>19.52</v>
      </c>
      <c r="G1232" s="12">
        <v>54.81</v>
      </c>
      <c r="H1232" s="12">
        <v>26.29</v>
      </c>
      <c r="I1232" s="12">
        <v>100.61999999999999</v>
      </c>
      <c r="J1232" s="12"/>
      <c r="K1232" s="12"/>
      <c r="L1232" s="12"/>
      <c r="M1232" s="12"/>
      <c r="N1232" s="12"/>
      <c r="O1232" s="12"/>
      <c r="P1232" s="12"/>
    </row>
    <row r="1233" spans="1:16">
      <c r="A1233" s="357">
        <v>42979</v>
      </c>
      <c r="B1233">
        <f t="shared" si="170"/>
        <v>8</v>
      </c>
      <c r="C1233">
        <f t="shared" si="168"/>
        <v>2017</v>
      </c>
      <c r="D1233" t="s">
        <v>1616</v>
      </c>
      <c r="E1233">
        <v>73</v>
      </c>
      <c r="F1233" s="12">
        <v>9.41</v>
      </c>
      <c r="G1233" s="12">
        <v>38.82</v>
      </c>
      <c r="H1233" s="12">
        <v>12.64</v>
      </c>
      <c r="I1233" s="12">
        <v>60.870000000000005</v>
      </c>
      <c r="J1233" s="12"/>
      <c r="K1233" s="12"/>
      <c r="L1233" s="12"/>
      <c r="M1233" s="12"/>
      <c r="N1233" s="12"/>
      <c r="O1233" s="12"/>
      <c r="P1233" s="12"/>
    </row>
    <row r="1234" spans="1:16">
      <c r="A1234" s="357">
        <v>43009</v>
      </c>
      <c r="B1234">
        <f t="shared" si="170"/>
        <v>9</v>
      </c>
      <c r="C1234">
        <f t="shared" si="168"/>
        <v>2017</v>
      </c>
      <c r="D1234" t="s">
        <v>1616</v>
      </c>
      <c r="E1234">
        <v>73</v>
      </c>
      <c r="F1234" s="12">
        <v>5.95</v>
      </c>
      <c r="G1234" s="12">
        <v>29.14</v>
      </c>
      <c r="H1234" s="12">
        <v>4.8600000000000003</v>
      </c>
      <c r="I1234" s="12">
        <v>39.950000000000003</v>
      </c>
      <c r="J1234" s="12"/>
      <c r="K1234" s="12"/>
      <c r="L1234" s="12"/>
      <c r="M1234" s="12"/>
      <c r="N1234" s="12"/>
      <c r="O1234" s="12"/>
      <c r="P1234" s="12"/>
    </row>
    <row r="1235" spans="1:16">
      <c r="A1235" s="357">
        <v>43040</v>
      </c>
      <c r="B1235">
        <f t="shared" si="170"/>
        <v>10</v>
      </c>
      <c r="C1235">
        <f t="shared" si="168"/>
        <v>2017</v>
      </c>
      <c r="D1235" t="s">
        <v>1616</v>
      </c>
      <c r="E1235">
        <v>73</v>
      </c>
      <c r="F1235" s="12">
        <v>4.0999999999999996</v>
      </c>
      <c r="G1235" s="12">
        <v>25.9</v>
      </c>
      <c r="H1235" s="12">
        <v>2.71</v>
      </c>
      <c r="I1235" s="12">
        <v>32.71</v>
      </c>
      <c r="J1235" s="12"/>
      <c r="K1235" s="12"/>
      <c r="L1235" s="12"/>
      <c r="M1235" s="12"/>
      <c r="N1235" s="12"/>
      <c r="O1235" s="12"/>
      <c r="P1235" s="12"/>
    </row>
    <row r="1236" spans="1:16">
      <c r="A1236" s="357">
        <v>43070</v>
      </c>
      <c r="B1236">
        <f t="shared" si="170"/>
        <v>11</v>
      </c>
      <c r="C1236">
        <f t="shared" si="168"/>
        <v>2017</v>
      </c>
      <c r="D1236" t="s">
        <v>1616</v>
      </c>
      <c r="E1236">
        <v>73</v>
      </c>
      <c r="F1236" s="12">
        <v>4</v>
      </c>
      <c r="G1236" s="12">
        <v>23.52</v>
      </c>
      <c r="H1236" s="12">
        <v>2.67</v>
      </c>
      <c r="I1236" s="12">
        <v>30.189999999999998</v>
      </c>
      <c r="J1236" s="12"/>
      <c r="K1236" s="12"/>
      <c r="L1236" s="12"/>
      <c r="M1236" s="12"/>
      <c r="N1236" s="12"/>
      <c r="O1236" s="12"/>
      <c r="P1236" s="12"/>
    </row>
    <row r="1237" spans="1:16">
      <c r="A1237" s="357">
        <v>43101</v>
      </c>
      <c r="B1237">
        <f t="shared" si="170"/>
        <v>12</v>
      </c>
      <c r="C1237">
        <f t="shared" si="168"/>
        <v>2017</v>
      </c>
      <c r="D1237" t="s">
        <v>1616</v>
      </c>
      <c r="E1237">
        <v>73</v>
      </c>
      <c r="F1237" s="12">
        <v>7.3</v>
      </c>
      <c r="G1237" s="12">
        <v>28.1</v>
      </c>
      <c r="H1237" s="12">
        <v>5.65</v>
      </c>
      <c r="I1237" s="12">
        <v>41.05</v>
      </c>
      <c r="J1237" s="12"/>
      <c r="K1237" s="12"/>
      <c r="L1237" s="12"/>
      <c r="M1237" s="12"/>
      <c r="N1237" s="12"/>
      <c r="O1237" s="12"/>
      <c r="P1237" s="12"/>
    </row>
    <row r="1238" spans="1:16">
      <c r="A1238" s="357">
        <v>43132</v>
      </c>
      <c r="B1238">
        <v>1</v>
      </c>
      <c r="C1238">
        <f t="shared" si="168"/>
        <v>2018</v>
      </c>
      <c r="D1238" t="s">
        <v>1616</v>
      </c>
      <c r="E1238">
        <v>73</v>
      </c>
      <c r="F1238" s="12">
        <v>5.64</v>
      </c>
      <c r="G1238" s="12">
        <v>24.91</v>
      </c>
      <c r="H1238" s="12">
        <v>4.09</v>
      </c>
      <c r="I1238" s="12">
        <v>34.64</v>
      </c>
      <c r="J1238" s="12"/>
      <c r="K1238" s="12"/>
      <c r="L1238" s="12"/>
      <c r="M1238" s="12"/>
      <c r="N1238" s="12"/>
      <c r="O1238" s="12"/>
      <c r="P1238" s="12"/>
    </row>
    <row r="1239" spans="1:16">
      <c r="A1239" s="357">
        <v>43160</v>
      </c>
      <c r="B1239">
        <f t="shared" ref="B1239:B1249" si="171">1+B1238</f>
        <v>2</v>
      </c>
      <c r="C1239">
        <f t="shared" si="168"/>
        <v>2018</v>
      </c>
      <c r="D1239" t="s">
        <v>1616</v>
      </c>
      <c r="E1239">
        <v>73</v>
      </c>
      <c r="F1239" s="12">
        <v>4.3</v>
      </c>
      <c r="G1239" s="12">
        <v>22.35</v>
      </c>
      <c r="H1239" s="12">
        <v>2.9</v>
      </c>
      <c r="I1239" s="12">
        <v>29.55</v>
      </c>
      <c r="J1239" s="12"/>
      <c r="K1239" s="12"/>
      <c r="L1239" s="12"/>
      <c r="M1239" s="12"/>
      <c r="N1239" s="12"/>
      <c r="O1239" s="12"/>
      <c r="P1239" s="12"/>
    </row>
    <row r="1240" spans="1:16">
      <c r="A1240" s="357">
        <v>43191</v>
      </c>
      <c r="B1240">
        <f t="shared" si="171"/>
        <v>3</v>
      </c>
      <c r="C1240">
        <f t="shared" si="168"/>
        <v>2018</v>
      </c>
      <c r="D1240" t="s">
        <v>1616</v>
      </c>
      <c r="E1240">
        <v>73</v>
      </c>
      <c r="F1240" s="12">
        <v>3.4</v>
      </c>
      <c r="G1240" s="12">
        <v>23.15</v>
      </c>
      <c r="H1240" s="12">
        <v>3</v>
      </c>
      <c r="I1240" s="12">
        <v>29.549999999999997</v>
      </c>
      <c r="J1240" s="12"/>
      <c r="K1240" s="12"/>
      <c r="L1240" s="12"/>
      <c r="M1240" s="12"/>
      <c r="N1240" s="12"/>
      <c r="O1240" s="12"/>
      <c r="P1240" s="12"/>
    </row>
    <row r="1241" spans="1:16">
      <c r="A1241" s="357">
        <v>43221</v>
      </c>
      <c r="B1241">
        <f t="shared" si="171"/>
        <v>4</v>
      </c>
      <c r="C1241">
        <f t="shared" si="168"/>
        <v>2018</v>
      </c>
      <c r="D1241" t="s">
        <v>1616</v>
      </c>
      <c r="E1241">
        <v>73</v>
      </c>
      <c r="F1241" s="12">
        <v>3.71</v>
      </c>
      <c r="G1241" s="12">
        <v>24.71</v>
      </c>
      <c r="H1241" s="12">
        <v>3.19</v>
      </c>
      <c r="I1241" s="12">
        <v>31.610000000000003</v>
      </c>
      <c r="J1241" s="12"/>
      <c r="K1241" s="12"/>
      <c r="L1241" s="12"/>
      <c r="M1241" s="12"/>
      <c r="N1241" s="12"/>
      <c r="O1241" s="12"/>
      <c r="P1241" s="12"/>
    </row>
    <row r="1242" spans="1:16">
      <c r="A1242" s="357">
        <v>43252</v>
      </c>
      <c r="B1242">
        <f t="shared" si="171"/>
        <v>5</v>
      </c>
      <c r="C1242">
        <f t="shared" si="168"/>
        <v>2018</v>
      </c>
      <c r="D1242" t="s">
        <v>1616</v>
      </c>
      <c r="E1242">
        <v>73</v>
      </c>
      <c r="F1242" s="12">
        <v>4.32</v>
      </c>
      <c r="G1242" s="12">
        <v>24.77</v>
      </c>
      <c r="H1242" s="12">
        <v>3.18</v>
      </c>
      <c r="I1242" s="12">
        <v>32.269999999999996</v>
      </c>
      <c r="J1242" s="12"/>
      <c r="K1242" s="12"/>
      <c r="L1242" s="12"/>
      <c r="M1242" s="12"/>
      <c r="N1242" s="12"/>
      <c r="O1242" s="12"/>
      <c r="P1242" s="12"/>
    </row>
    <row r="1243" spans="1:16">
      <c r="A1243" s="357">
        <v>43282</v>
      </c>
      <c r="B1243">
        <f t="shared" si="171"/>
        <v>6</v>
      </c>
      <c r="C1243">
        <f t="shared" si="168"/>
        <v>2018</v>
      </c>
      <c r="D1243" t="s">
        <v>1616</v>
      </c>
      <c r="E1243">
        <v>73</v>
      </c>
      <c r="F1243" s="12">
        <v>7.48</v>
      </c>
      <c r="G1243" s="12">
        <v>35.43</v>
      </c>
      <c r="H1243" s="12">
        <v>7.57</v>
      </c>
      <c r="I1243" s="12">
        <v>50.480000000000004</v>
      </c>
      <c r="J1243" s="12"/>
      <c r="K1243" s="12"/>
      <c r="L1243" s="12"/>
      <c r="M1243" s="12"/>
      <c r="N1243" s="12"/>
      <c r="O1243" s="12"/>
      <c r="P1243" s="12"/>
    </row>
    <row r="1244" spans="1:16">
      <c r="A1244" s="357">
        <v>43313</v>
      </c>
      <c r="B1244">
        <f t="shared" si="171"/>
        <v>7</v>
      </c>
      <c r="C1244">
        <f t="shared" si="168"/>
        <v>2018</v>
      </c>
      <c r="D1244" t="s">
        <v>1616</v>
      </c>
      <c r="E1244">
        <v>73</v>
      </c>
      <c r="F1244" s="12">
        <v>19.68</v>
      </c>
      <c r="G1244" s="12">
        <v>62.36</v>
      </c>
      <c r="H1244" s="12">
        <v>24.05</v>
      </c>
      <c r="I1244" s="12">
        <v>106.09</v>
      </c>
      <c r="J1244" s="12"/>
      <c r="K1244" s="12"/>
      <c r="L1244" s="12"/>
      <c r="M1244" s="12"/>
      <c r="N1244" s="12"/>
      <c r="O1244" s="12"/>
      <c r="P1244" s="12"/>
    </row>
    <row r="1245" spans="1:16">
      <c r="A1245" s="357">
        <v>43344</v>
      </c>
      <c r="B1245">
        <f t="shared" si="171"/>
        <v>8</v>
      </c>
      <c r="C1245">
        <f t="shared" si="168"/>
        <v>2018</v>
      </c>
      <c r="D1245" t="s">
        <v>1616</v>
      </c>
      <c r="E1245">
        <v>73</v>
      </c>
      <c r="F1245" s="12">
        <v>9.5500000000000007</v>
      </c>
      <c r="G1245" s="12">
        <v>40.32</v>
      </c>
      <c r="H1245" s="12">
        <v>10.59</v>
      </c>
      <c r="I1245" s="12">
        <v>60.459999999999994</v>
      </c>
      <c r="J1245" s="12"/>
      <c r="K1245" s="12"/>
      <c r="L1245" s="12"/>
      <c r="M1245" s="12"/>
      <c r="N1245" s="12"/>
      <c r="O1245" s="12"/>
      <c r="P1245" s="12"/>
    </row>
    <row r="1246" spans="1:16">
      <c r="A1246" s="357">
        <v>43374</v>
      </c>
      <c r="B1246">
        <f t="shared" si="171"/>
        <v>9</v>
      </c>
      <c r="C1246">
        <f t="shared" si="168"/>
        <v>2018</v>
      </c>
      <c r="D1246" t="s">
        <v>1616</v>
      </c>
      <c r="E1246">
        <v>73</v>
      </c>
      <c r="F1246" s="12">
        <v>5.65</v>
      </c>
      <c r="G1246" s="12">
        <v>35.15</v>
      </c>
      <c r="H1246" s="12">
        <v>5</v>
      </c>
      <c r="I1246" s="12">
        <v>45.8</v>
      </c>
      <c r="J1246" s="12"/>
      <c r="K1246" s="12"/>
      <c r="L1246" s="12"/>
      <c r="M1246" s="12"/>
      <c r="N1246" s="12"/>
      <c r="O1246" s="12"/>
      <c r="P1246" s="12"/>
    </row>
    <row r="1247" spans="1:16">
      <c r="A1247" s="357">
        <v>43405</v>
      </c>
      <c r="B1247">
        <f t="shared" si="171"/>
        <v>10</v>
      </c>
      <c r="C1247">
        <f t="shared" si="168"/>
        <v>2018</v>
      </c>
      <c r="D1247" t="s">
        <v>1616</v>
      </c>
      <c r="E1247">
        <v>73</v>
      </c>
      <c r="F1247" s="12">
        <v>4</v>
      </c>
      <c r="G1247" s="12">
        <v>25.5</v>
      </c>
      <c r="H1247" s="12">
        <v>2.77</v>
      </c>
      <c r="I1247" s="12">
        <v>32.269999999999996</v>
      </c>
      <c r="J1247" s="12"/>
      <c r="K1247" s="12"/>
      <c r="L1247" s="12"/>
      <c r="M1247" s="12"/>
      <c r="N1247" s="12"/>
      <c r="O1247" s="12"/>
      <c r="P1247" s="12"/>
    </row>
    <row r="1248" spans="1:16">
      <c r="A1248" s="357">
        <v>43435</v>
      </c>
      <c r="B1248">
        <f t="shared" si="171"/>
        <v>11</v>
      </c>
      <c r="C1248">
        <f t="shared" si="168"/>
        <v>2018</v>
      </c>
      <c r="D1248" t="s">
        <v>1616</v>
      </c>
      <c r="E1248">
        <v>73</v>
      </c>
      <c r="F1248" s="12">
        <v>3.48</v>
      </c>
      <c r="G1248" s="12">
        <v>24.33</v>
      </c>
      <c r="H1248" s="12">
        <v>2.71</v>
      </c>
      <c r="I1248" s="12">
        <v>30.52</v>
      </c>
      <c r="J1248" s="12"/>
      <c r="K1248" s="12"/>
      <c r="L1248" s="12"/>
      <c r="M1248" s="12"/>
      <c r="N1248" s="12"/>
      <c r="O1248" s="12"/>
      <c r="P1248" s="12"/>
    </row>
    <row r="1249" spans="1:16">
      <c r="A1249" s="357">
        <v>43466</v>
      </c>
      <c r="B1249">
        <f t="shared" si="171"/>
        <v>12</v>
      </c>
      <c r="C1249">
        <f t="shared" si="168"/>
        <v>2018</v>
      </c>
      <c r="D1249" t="s">
        <v>1616</v>
      </c>
      <c r="E1249">
        <v>73</v>
      </c>
      <c r="F1249" s="12">
        <v>6.12</v>
      </c>
      <c r="G1249" s="12">
        <v>32.71</v>
      </c>
      <c r="H1249" s="12">
        <v>6</v>
      </c>
      <c r="I1249" s="12">
        <v>44.83</v>
      </c>
      <c r="J1249" s="12"/>
      <c r="K1249" s="12"/>
      <c r="L1249" s="12"/>
      <c r="M1249" s="12"/>
      <c r="N1249" s="12"/>
      <c r="O1249" s="12"/>
      <c r="P1249" s="12"/>
    </row>
    <row r="1250" spans="1:16">
      <c r="A1250" s="357">
        <v>43497</v>
      </c>
      <c r="B1250">
        <v>1</v>
      </c>
      <c r="C1250">
        <f t="shared" si="168"/>
        <v>2019</v>
      </c>
      <c r="D1250" t="s">
        <v>1616</v>
      </c>
      <c r="E1250">
        <v>73</v>
      </c>
      <c r="F1250" s="12">
        <v>6.18</v>
      </c>
      <c r="G1250" s="12">
        <v>27.09</v>
      </c>
      <c r="H1250" s="12">
        <v>3.05</v>
      </c>
      <c r="I1250" s="12">
        <v>36.32</v>
      </c>
      <c r="J1250" s="12"/>
      <c r="K1250" s="12"/>
      <c r="L1250" s="12"/>
      <c r="M1250" s="12"/>
      <c r="N1250" s="12"/>
      <c r="O1250" s="12"/>
      <c r="P1250" s="12"/>
    </row>
    <row r="1251" spans="1:16">
      <c r="A1251" s="357">
        <v>43525</v>
      </c>
      <c r="B1251">
        <f t="shared" ref="B1251:B1261" si="172">1+B1250</f>
        <v>2</v>
      </c>
      <c r="C1251">
        <f t="shared" si="168"/>
        <v>2019</v>
      </c>
      <c r="D1251" t="s">
        <v>1616</v>
      </c>
      <c r="E1251">
        <v>73</v>
      </c>
      <c r="F1251" s="12">
        <v>5.75</v>
      </c>
      <c r="G1251" s="12">
        <v>23.7</v>
      </c>
      <c r="H1251" s="12">
        <v>3.05</v>
      </c>
      <c r="I1251" s="12">
        <v>32.5</v>
      </c>
      <c r="J1251" s="12"/>
      <c r="K1251" s="12"/>
      <c r="L1251" s="12"/>
      <c r="M1251" s="12"/>
      <c r="N1251" s="12"/>
      <c r="O1251" s="12"/>
      <c r="P1251" s="12"/>
    </row>
    <row r="1252" spans="1:16">
      <c r="A1252" s="357">
        <v>43556</v>
      </c>
      <c r="B1252">
        <f t="shared" si="172"/>
        <v>3</v>
      </c>
      <c r="C1252">
        <f t="shared" si="168"/>
        <v>2019</v>
      </c>
      <c r="D1252" t="s">
        <v>1616</v>
      </c>
      <c r="E1252">
        <v>73</v>
      </c>
      <c r="F1252" s="12">
        <v>9.1</v>
      </c>
      <c r="G1252" s="12">
        <v>25.95</v>
      </c>
      <c r="H1252" s="12">
        <v>3</v>
      </c>
      <c r="I1252" s="12">
        <v>38.049999999999997</v>
      </c>
      <c r="J1252" s="12"/>
      <c r="K1252" s="12"/>
      <c r="L1252" s="12"/>
      <c r="M1252" s="12"/>
      <c r="N1252" s="12"/>
      <c r="O1252" s="12"/>
      <c r="P1252" s="12"/>
    </row>
    <row r="1253" spans="1:16">
      <c r="A1253" s="357">
        <v>43586</v>
      </c>
      <c r="B1253">
        <f t="shared" si="172"/>
        <v>4</v>
      </c>
      <c r="C1253">
        <f t="shared" si="168"/>
        <v>2019</v>
      </c>
      <c r="D1253" t="s">
        <v>1616</v>
      </c>
      <c r="E1253">
        <v>73</v>
      </c>
      <c r="F1253" s="12">
        <v>4.8499999999999996</v>
      </c>
      <c r="G1253" s="12">
        <v>22.95</v>
      </c>
      <c r="H1253" s="12">
        <v>2.2000000000000002</v>
      </c>
      <c r="I1253" s="12">
        <v>30</v>
      </c>
      <c r="J1253" s="12"/>
      <c r="K1253" s="12"/>
      <c r="L1253" s="12"/>
      <c r="M1253" s="12"/>
      <c r="N1253" s="12"/>
      <c r="O1253" s="12"/>
      <c r="P1253" s="12"/>
    </row>
    <row r="1254" spans="1:16">
      <c r="A1254" s="357">
        <v>43617</v>
      </c>
      <c r="B1254">
        <f t="shared" si="172"/>
        <v>5</v>
      </c>
      <c r="C1254">
        <f t="shared" si="168"/>
        <v>2019</v>
      </c>
      <c r="D1254" t="s">
        <v>1616</v>
      </c>
      <c r="E1254">
        <v>73</v>
      </c>
      <c r="F1254" s="12">
        <v>5.41</v>
      </c>
      <c r="G1254" s="12">
        <v>25</v>
      </c>
      <c r="H1254" s="12">
        <v>3.45</v>
      </c>
      <c r="I1254" s="12">
        <v>33.86</v>
      </c>
      <c r="J1254" s="12"/>
      <c r="K1254" s="12"/>
      <c r="L1254" s="12"/>
      <c r="M1254" s="12"/>
      <c r="N1254" s="12"/>
      <c r="O1254" s="12"/>
      <c r="P1254" s="12"/>
    </row>
    <row r="1255" spans="1:16">
      <c r="A1255" s="357">
        <v>43647</v>
      </c>
      <c r="B1255">
        <f t="shared" si="172"/>
        <v>6</v>
      </c>
      <c r="C1255">
        <f t="shared" si="168"/>
        <v>2019</v>
      </c>
      <c r="D1255" t="s">
        <v>1616</v>
      </c>
      <c r="E1255">
        <v>73</v>
      </c>
      <c r="F1255" s="12">
        <v>9.15</v>
      </c>
      <c r="G1255" s="12">
        <v>47.8</v>
      </c>
      <c r="H1255" s="12">
        <v>13.25</v>
      </c>
      <c r="I1255" s="12">
        <v>70.2</v>
      </c>
      <c r="J1255" s="12"/>
      <c r="K1255" s="12"/>
      <c r="L1255" s="12"/>
      <c r="M1255" s="12"/>
      <c r="N1255" s="12"/>
      <c r="O1255" s="12"/>
      <c r="P1255" s="12"/>
    </row>
    <row r="1256" spans="1:16">
      <c r="A1256" s="357">
        <v>43678</v>
      </c>
      <c r="B1256">
        <f t="shared" si="172"/>
        <v>7</v>
      </c>
      <c r="C1256">
        <f t="shared" si="168"/>
        <v>2019</v>
      </c>
      <c r="D1256" t="s">
        <v>1616</v>
      </c>
      <c r="E1256">
        <v>73</v>
      </c>
      <c r="F1256" s="12">
        <v>13.35</v>
      </c>
      <c r="G1256" s="12">
        <v>50.87</v>
      </c>
      <c r="H1256" s="12">
        <v>17.39</v>
      </c>
      <c r="I1256" s="12">
        <v>81.609999999999985</v>
      </c>
      <c r="J1256" s="12"/>
      <c r="K1256" s="12"/>
      <c r="L1256" s="12"/>
      <c r="M1256" s="12"/>
      <c r="N1256" s="12"/>
      <c r="O1256" s="12"/>
      <c r="P1256" s="12"/>
    </row>
    <row r="1257" spans="1:16">
      <c r="A1257" s="357">
        <v>43709</v>
      </c>
      <c r="B1257">
        <f t="shared" si="172"/>
        <v>8</v>
      </c>
      <c r="C1257">
        <f t="shared" si="168"/>
        <v>2019</v>
      </c>
      <c r="D1257" t="s">
        <v>1616</v>
      </c>
      <c r="E1257">
        <v>73</v>
      </c>
      <c r="F1257" s="12">
        <v>6.91</v>
      </c>
      <c r="G1257" s="12">
        <v>39.450000000000003</v>
      </c>
      <c r="H1257" s="12">
        <v>9.77</v>
      </c>
      <c r="I1257" s="12">
        <v>56.129999999999995</v>
      </c>
      <c r="J1257" s="12"/>
      <c r="K1257" s="12"/>
      <c r="L1257" s="12"/>
      <c r="M1257" s="12"/>
      <c r="N1257" s="12"/>
      <c r="O1257" s="12"/>
      <c r="P1257" s="12"/>
    </row>
    <row r="1258" spans="1:16">
      <c r="A1258" s="357">
        <v>43739</v>
      </c>
      <c r="B1258">
        <f t="shared" si="172"/>
        <v>9</v>
      </c>
      <c r="C1258">
        <f t="shared" si="168"/>
        <v>2019</v>
      </c>
      <c r="D1258" t="s">
        <v>1616</v>
      </c>
      <c r="E1258">
        <v>73</v>
      </c>
      <c r="F1258" s="12">
        <v>6.14</v>
      </c>
      <c r="G1258" s="12">
        <v>34.950000000000003</v>
      </c>
      <c r="H1258" s="12">
        <v>6.38</v>
      </c>
      <c r="I1258" s="12">
        <v>47.470000000000006</v>
      </c>
      <c r="J1258" s="12"/>
      <c r="K1258" s="12"/>
      <c r="L1258" s="12"/>
      <c r="M1258" s="12"/>
      <c r="N1258" s="12"/>
      <c r="O1258" s="12"/>
      <c r="P1258" s="12"/>
    </row>
    <row r="1259" spans="1:16">
      <c r="A1259" s="357">
        <v>43770</v>
      </c>
      <c r="B1259">
        <f t="shared" si="172"/>
        <v>10</v>
      </c>
      <c r="C1259">
        <f t="shared" si="168"/>
        <v>2019</v>
      </c>
      <c r="D1259" t="s">
        <v>1616</v>
      </c>
      <c r="E1259">
        <v>73</v>
      </c>
      <c r="F1259" s="12">
        <v>3.71</v>
      </c>
      <c r="G1259" s="12">
        <v>24.04</v>
      </c>
      <c r="H1259" s="12">
        <v>2.46</v>
      </c>
      <c r="I1259" s="12">
        <v>30.21</v>
      </c>
      <c r="J1259" s="12"/>
      <c r="K1259" s="12"/>
      <c r="L1259" s="12"/>
      <c r="M1259" s="12"/>
      <c r="N1259" s="12"/>
      <c r="O1259" s="12"/>
      <c r="P1259" s="12"/>
    </row>
    <row r="1260" spans="1:16">
      <c r="A1260" s="357">
        <v>43800</v>
      </c>
      <c r="B1260">
        <f t="shared" si="172"/>
        <v>11</v>
      </c>
      <c r="C1260">
        <f t="shared" si="168"/>
        <v>2019</v>
      </c>
      <c r="D1260" t="s">
        <v>1616</v>
      </c>
      <c r="E1260">
        <v>73</v>
      </c>
      <c r="F1260" s="12">
        <v>3.9</v>
      </c>
      <c r="G1260" s="12">
        <v>25.1</v>
      </c>
      <c r="H1260" s="12">
        <v>3</v>
      </c>
      <c r="I1260" s="12">
        <v>32</v>
      </c>
      <c r="J1260" s="12"/>
      <c r="K1260" s="12"/>
      <c r="L1260" s="12"/>
      <c r="M1260" s="12"/>
      <c r="N1260" s="12"/>
      <c r="O1260" s="12"/>
      <c r="P1260" s="12"/>
    </row>
    <row r="1261" spans="1:16">
      <c r="A1261" s="357">
        <v>43831</v>
      </c>
      <c r="B1261">
        <f t="shared" si="172"/>
        <v>12</v>
      </c>
      <c r="C1261">
        <f t="shared" si="168"/>
        <v>2019</v>
      </c>
      <c r="D1261" t="s">
        <v>1616</v>
      </c>
      <c r="E1261">
        <v>73</v>
      </c>
      <c r="F1261" s="12">
        <v>6.44</v>
      </c>
      <c r="G1261" s="12">
        <v>36.56</v>
      </c>
      <c r="H1261" s="12">
        <v>6.17</v>
      </c>
      <c r="I1261" s="12">
        <v>49.17</v>
      </c>
      <c r="J1261" s="12"/>
      <c r="K1261" s="12"/>
      <c r="L1261" s="12"/>
      <c r="M1261" s="12"/>
      <c r="N1261" s="12"/>
      <c r="O1261" s="12"/>
      <c r="P1261" s="12"/>
    </row>
    <row r="1262" spans="1:16">
      <c r="A1262" s="357">
        <v>43862</v>
      </c>
      <c r="B1262">
        <v>1</v>
      </c>
      <c r="C1262">
        <f t="shared" si="168"/>
        <v>2020</v>
      </c>
      <c r="D1262" t="s">
        <v>1616</v>
      </c>
      <c r="E1262">
        <v>73</v>
      </c>
      <c r="F1262" s="12">
        <v>3.67</v>
      </c>
      <c r="G1262" s="12">
        <v>28.67</v>
      </c>
      <c r="H1262" s="12">
        <v>2.71</v>
      </c>
      <c r="I1262" s="12">
        <v>35.050000000000004</v>
      </c>
      <c r="J1262" s="12"/>
      <c r="K1262" s="12"/>
      <c r="L1262" s="12"/>
      <c r="M1262" s="12"/>
      <c r="N1262" s="12"/>
      <c r="O1262" s="12"/>
      <c r="P1262" s="12"/>
    </row>
    <row r="1263" spans="1:16">
      <c r="A1263" s="357">
        <v>43891</v>
      </c>
      <c r="B1263">
        <f t="shared" ref="B1263:B1273" si="173">1+B1262</f>
        <v>2</v>
      </c>
      <c r="C1263">
        <f t="shared" si="168"/>
        <v>2020</v>
      </c>
      <c r="D1263" t="s">
        <v>1616</v>
      </c>
      <c r="E1263">
        <v>73</v>
      </c>
      <c r="F1263" s="12">
        <v>3.65</v>
      </c>
      <c r="G1263" s="12">
        <v>24.7</v>
      </c>
      <c r="H1263" s="12">
        <v>3.2</v>
      </c>
      <c r="I1263" s="12">
        <v>31.549999999999997</v>
      </c>
      <c r="J1263" s="12"/>
      <c r="K1263" s="12"/>
      <c r="L1263" s="12"/>
      <c r="M1263" s="12"/>
      <c r="N1263" s="12"/>
      <c r="O1263" s="12"/>
      <c r="P1263" s="12"/>
    </row>
    <row r="1264" spans="1:16">
      <c r="A1264" s="357">
        <v>43922</v>
      </c>
      <c r="B1264">
        <f t="shared" si="173"/>
        <v>3</v>
      </c>
      <c r="C1264">
        <f t="shared" si="168"/>
        <v>2020</v>
      </c>
      <c r="D1264" t="s">
        <v>1616</v>
      </c>
      <c r="E1264">
        <v>73</v>
      </c>
      <c r="F1264" s="12">
        <v>7.59</v>
      </c>
      <c r="G1264" s="12">
        <v>48.05</v>
      </c>
      <c r="H1264" s="12">
        <v>4.1399999999999997</v>
      </c>
      <c r="I1264" s="12">
        <v>59.78</v>
      </c>
      <c r="J1264" s="12"/>
      <c r="K1264" s="12"/>
      <c r="L1264" s="12"/>
      <c r="M1264" s="12"/>
      <c r="N1264" s="12"/>
      <c r="O1264" s="12"/>
      <c r="P1264" s="12"/>
    </row>
    <row r="1265" spans="1:16">
      <c r="A1265" s="357">
        <v>43952</v>
      </c>
      <c r="B1265">
        <f t="shared" si="173"/>
        <v>4</v>
      </c>
      <c r="C1265">
        <f t="shared" si="168"/>
        <v>2020</v>
      </c>
      <c r="D1265" t="s">
        <v>1616</v>
      </c>
      <c r="E1265">
        <v>73</v>
      </c>
      <c r="F1265" s="12">
        <v>4.75</v>
      </c>
      <c r="G1265" s="12">
        <v>23.45</v>
      </c>
      <c r="H1265" s="12">
        <v>3.35</v>
      </c>
      <c r="I1265" s="12">
        <v>31.55</v>
      </c>
      <c r="J1265" s="12"/>
      <c r="K1265" s="12"/>
      <c r="L1265" s="12"/>
      <c r="M1265" s="12"/>
      <c r="N1265" s="12"/>
      <c r="O1265" s="12"/>
      <c r="P1265" s="12"/>
    </row>
    <row r="1266" spans="1:16">
      <c r="A1266" s="357">
        <v>43983</v>
      </c>
      <c r="B1266">
        <f t="shared" si="173"/>
        <v>5</v>
      </c>
      <c r="C1266">
        <f t="shared" si="168"/>
        <v>2020</v>
      </c>
      <c r="D1266" t="s">
        <v>1616</v>
      </c>
      <c r="E1266">
        <v>73</v>
      </c>
      <c r="F1266" s="12">
        <v>5.2</v>
      </c>
      <c r="G1266" s="12">
        <v>24.05</v>
      </c>
      <c r="H1266" s="12">
        <v>3.65</v>
      </c>
      <c r="I1266" s="12">
        <v>32.9</v>
      </c>
      <c r="J1266" s="12"/>
      <c r="K1266" s="12"/>
      <c r="L1266" s="12"/>
      <c r="M1266" s="12"/>
      <c r="N1266" s="12"/>
      <c r="O1266" s="12"/>
      <c r="P1266" s="12"/>
    </row>
    <row r="1267" spans="1:16">
      <c r="A1267" s="357">
        <v>44013</v>
      </c>
      <c r="B1267">
        <f t="shared" si="173"/>
        <v>6</v>
      </c>
      <c r="C1267">
        <f t="shared" si="168"/>
        <v>2020</v>
      </c>
      <c r="D1267" t="s">
        <v>1616</v>
      </c>
      <c r="E1267">
        <v>73</v>
      </c>
      <c r="F1267" s="12">
        <v>7.5</v>
      </c>
      <c r="G1267" s="12">
        <v>36.049999999999997</v>
      </c>
      <c r="H1267" s="12">
        <v>8.68</v>
      </c>
      <c r="I1267" s="12">
        <v>52.23</v>
      </c>
      <c r="J1267" s="12"/>
      <c r="K1267" s="12"/>
      <c r="L1267" s="12"/>
      <c r="M1267" s="12"/>
      <c r="N1267" s="12"/>
      <c r="O1267" s="12"/>
      <c r="P1267" s="12"/>
    </row>
    <row r="1268" spans="1:16">
      <c r="A1268" s="357">
        <v>44044</v>
      </c>
      <c r="B1268">
        <f t="shared" si="173"/>
        <v>7</v>
      </c>
      <c r="C1268">
        <f t="shared" si="168"/>
        <v>2020</v>
      </c>
      <c r="D1268" t="s">
        <v>1616</v>
      </c>
      <c r="E1268">
        <v>73</v>
      </c>
      <c r="F1268" s="12">
        <v>8.65</v>
      </c>
      <c r="G1268" s="12">
        <v>36.130000000000003</v>
      </c>
      <c r="H1268" s="12">
        <v>9.39</v>
      </c>
      <c r="I1268" s="12">
        <v>54.17</v>
      </c>
      <c r="J1268" s="12"/>
      <c r="K1268" s="12"/>
      <c r="L1268" s="12"/>
      <c r="M1268" s="12"/>
      <c r="N1268" s="12"/>
      <c r="O1268" s="12"/>
      <c r="P1268" s="12"/>
    </row>
    <row r="1269" spans="1:16">
      <c r="A1269" s="357">
        <v>44075</v>
      </c>
      <c r="B1269">
        <f t="shared" si="173"/>
        <v>8</v>
      </c>
      <c r="C1269">
        <f t="shared" si="168"/>
        <v>2020</v>
      </c>
      <c r="D1269" t="s">
        <v>1616</v>
      </c>
      <c r="E1269">
        <v>73</v>
      </c>
      <c r="F1269" s="12">
        <v>6.1</v>
      </c>
      <c r="G1269" s="12">
        <v>34.67</v>
      </c>
      <c r="H1269" s="12">
        <v>7.43</v>
      </c>
      <c r="I1269" s="12">
        <v>48.2</v>
      </c>
      <c r="J1269" s="12"/>
      <c r="K1269" s="12"/>
      <c r="L1269" s="12"/>
      <c r="M1269" s="12"/>
      <c r="N1269" s="12"/>
      <c r="O1269" s="12"/>
      <c r="P1269" s="12"/>
    </row>
    <row r="1270" spans="1:16">
      <c r="A1270" s="357">
        <v>44105</v>
      </c>
      <c r="B1270">
        <f t="shared" si="173"/>
        <v>9</v>
      </c>
      <c r="C1270">
        <f t="shared" si="168"/>
        <v>2020</v>
      </c>
      <c r="D1270" t="s">
        <v>1616</v>
      </c>
      <c r="E1270">
        <v>73</v>
      </c>
      <c r="F1270" s="12">
        <v>5.41</v>
      </c>
      <c r="G1270" s="12">
        <v>31.36</v>
      </c>
      <c r="H1270" s="12">
        <v>4.82</v>
      </c>
      <c r="I1270" s="12">
        <v>41.59</v>
      </c>
      <c r="J1270" s="12"/>
      <c r="K1270" s="12"/>
      <c r="L1270" s="12"/>
      <c r="M1270" s="12"/>
      <c r="N1270" s="12"/>
      <c r="O1270" s="12"/>
      <c r="P1270" s="12"/>
    </row>
    <row r="1271" spans="1:16">
      <c r="A1271" s="357">
        <v>44136</v>
      </c>
      <c r="B1271">
        <f t="shared" si="173"/>
        <v>10</v>
      </c>
      <c r="C1271">
        <f t="shared" si="168"/>
        <v>2020</v>
      </c>
      <c r="D1271" t="s">
        <v>1616</v>
      </c>
      <c r="E1271">
        <v>73</v>
      </c>
      <c r="F1271" s="12">
        <v>3.71</v>
      </c>
      <c r="G1271" s="12">
        <v>26.1</v>
      </c>
      <c r="H1271" s="12">
        <v>3.38</v>
      </c>
      <c r="I1271" s="12">
        <v>33.19</v>
      </c>
      <c r="J1271" s="12"/>
      <c r="K1271" s="12"/>
      <c r="L1271" s="12"/>
      <c r="M1271" s="12"/>
      <c r="N1271" s="12"/>
      <c r="O1271" s="12"/>
      <c r="P1271" s="12"/>
    </row>
    <row r="1272" spans="1:16">
      <c r="A1272" s="357">
        <v>44166</v>
      </c>
      <c r="B1272">
        <f t="shared" si="173"/>
        <v>11</v>
      </c>
      <c r="C1272">
        <f t="shared" si="168"/>
        <v>2020</v>
      </c>
      <c r="D1272" t="s">
        <v>1616</v>
      </c>
      <c r="E1272">
        <v>73</v>
      </c>
      <c r="F1272" s="12">
        <v>3.05</v>
      </c>
      <c r="G1272" s="12">
        <v>27.95</v>
      </c>
      <c r="H1272" s="12">
        <v>2.85</v>
      </c>
      <c r="I1272" s="12">
        <v>33.85</v>
      </c>
      <c r="J1272" s="12"/>
      <c r="K1272" s="12"/>
      <c r="L1272" s="12"/>
      <c r="M1272" s="12"/>
      <c r="N1272" s="12"/>
      <c r="O1272" s="12"/>
      <c r="P1272" s="12"/>
    </row>
    <row r="1273" spans="1:16">
      <c r="A1273" s="357">
        <v>44197</v>
      </c>
      <c r="B1273">
        <f t="shared" si="173"/>
        <v>12</v>
      </c>
      <c r="C1273">
        <f t="shared" si="168"/>
        <v>2020</v>
      </c>
      <c r="D1273" t="s">
        <v>1616</v>
      </c>
      <c r="E1273">
        <v>73</v>
      </c>
      <c r="F1273" s="12">
        <v>3.47</v>
      </c>
      <c r="G1273" s="12">
        <v>26.74</v>
      </c>
      <c r="H1273" s="12">
        <v>2.79</v>
      </c>
      <c r="I1273" s="12">
        <v>33</v>
      </c>
      <c r="J1273" s="12"/>
      <c r="K1273" s="12"/>
      <c r="L1273" s="12"/>
      <c r="M1273" s="12"/>
      <c r="N1273" s="12"/>
      <c r="O1273" s="12"/>
      <c r="P1273" s="12"/>
    </row>
    <row r="1274" spans="1:16">
      <c r="A1274" s="357">
        <v>44228</v>
      </c>
      <c r="B1274">
        <v>1</v>
      </c>
      <c r="C1274">
        <f t="shared" si="168"/>
        <v>2021</v>
      </c>
      <c r="D1274" t="s">
        <v>1616</v>
      </c>
      <c r="E1274">
        <v>73</v>
      </c>
      <c r="F1274" s="12">
        <v>4.63</v>
      </c>
      <c r="G1274" s="12">
        <v>31.37</v>
      </c>
      <c r="H1274" s="12">
        <v>5.21</v>
      </c>
      <c r="I1274" s="12">
        <v>41.21</v>
      </c>
      <c r="J1274" s="12"/>
      <c r="K1274" s="12"/>
      <c r="L1274" s="12"/>
      <c r="M1274" s="12"/>
      <c r="N1274" s="12"/>
      <c r="O1274" s="12"/>
      <c r="P1274" s="12"/>
    </row>
    <row r="1275" spans="1:16">
      <c r="A1275" s="357">
        <v>44256</v>
      </c>
      <c r="B1275">
        <f t="shared" ref="B1275:B1285" si="174">1+B1274</f>
        <v>2</v>
      </c>
      <c r="C1275">
        <f t="shared" si="168"/>
        <v>2021</v>
      </c>
      <c r="D1275" t="s">
        <v>1616</v>
      </c>
      <c r="E1275">
        <v>73</v>
      </c>
      <c r="F1275" s="12">
        <v>3.45</v>
      </c>
      <c r="G1275" s="12">
        <v>24.75</v>
      </c>
      <c r="H1275" s="12">
        <v>3.25</v>
      </c>
      <c r="I1275" s="12">
        <v>31.45</v>
      </c>
      <c r="J1275" s="12"/>
      <c r="K1275" s="12"/>
      <c r="L1275" s="12"/>
      <c r="M1275" s="12"/>
      <c r="N1275" s="12"/>
      <c r="O1275" s="12"/>
      <c r="P1275" s="12"/>
    </row>
    <row r="1276" spans="1:16">
      <c r="A1276" s="357">
        <v>44287</v>
      </c>
      <c r="B1276">
        <f t="shared" si="174"/>
        <v>3</v>
      </c>
      <c r="C1276">
        <f t="shared" si="168"/>
        <v>2021</v>
      </c>
      <c r="D1276" t="s">
        <v>1616</v>
      </c>
      <c r="E1276">
        <v>73</v>
      </c>
      <c r="F1276" s="12">
        <v>2.87</v>
      </c>
      <c r="G1276" s="12">
        <v>19.260000000000002</v>
      </c>
      <c r="H1276" s="12">
        <v>3.52</v>
      </c>
      <c r="I1276" s="12">
        <v>25.650000000000002</v>
      </c>
      <c r="J1276" s="12"/>
      <c r="K1276" s="12"/>
      <c r="L1276" s="12"/>
      <c r="M1276" s="12"/>
      <c r="N1276" s="12"/>
      <c r="O1276" s="12"/>
      <c r="P1276" s="12"/>
    </row>
    <row r="1277" spans="1:16">
      <c r="A1277" s="357">
        <v>44317</v>
      </c>
      <c r="B1277">
        <f t="shared" si="174"/>
        <v>4</v>
      </c>
      <c r="C1277">
        <f t="shared" si="168"/>
        <v>2021</v>
      </c>
      <c r="D1277" t="s">
        <v>1616</v>
      </c>
      <c r="E1277">
        <v>73</v>
      </c>
      <c r="F1277" s="12">
        <v>4.05</v>
      </c>
      <c r="G1277" s="12">
        <v>25.25</v>
      </c>
      <c r="H1277" s="12">
        <v>3.3</v>
      </c>
      <c r="I1277" s="12">
        <v>32.6</v>
      </c>
      <c r="J1277" s="12"/>
      <c r="K1277" s="12"/>
      <c r="L1277" s="12"/>
      <c r="M1277" s="12"/>
      <c r="N1277" s="12"/>
      <c r="O1277" s="12"/>
      <c r="P1277" s="12"/>
    </row>
    <row r="1278" spans="1:16">
      <c r="A1278" s="357">
        <v>44348</v>
      </c>
      <c r="B1278">
        <f t="shared" si="174"/>
        <v>5</v>
      </c>
      <c r="C1278">
        <f t="shared" ref="C1278:C1291" si="175">1+C1266</f>
        <v>2021</v>
      </c>
      <c r="D1278" t="s">
        <v>1616</v>
      </c>
      <c r="E1278">
        <v>73</v>
      </c>
      <c r="F1278" s="12">
        <v>3.62</v>
      </c>
      <c r="G1278" s="12">
        <v>26.38</v>
      </c>
      <c r="H1278" s="12">
        <v>3.9</v>
      </c>
      <c r="I1278" s="12">
        <v>33.9</v>
      </c>
      <c r="J1278" s="12"/>
      <c r="K1278" s="12"/>
      <c r="L1278" s="12"/>
      <c r="M1278" s="12"/>
      <c r="N1278" s="12"/>
      <c r="O1278" s="12"/>
      <c r="P1278" s="12"/>
    </row>
    <row r="1279" spans="1:16">
      <c r="A1279" s="357">
        <v>44378</v>
      </c>
      <c r="B1279">
        <f t="shared" si="174"/>
        <v>6</v>
      </c>
      <c r="C1279">
        <f t="shared" si="175"/>
        <v>2021</v>
      </c>
      <c r="D1279" t="s">
        <v>1616</v>
      </c>
      <c r="E1279">
        <v>73</v>
      </c>
      <c r="F1279" s="12">
        <v>7.64</v>
      </c>
      <c r="G1279" s="12">
        <v>40.549999999999997</v>
      </c>
      <c r="H1279" s="12">
        <v>9.27</v>
      </c>
      <c r="I1279" s="12">
        <v>57.459999999999994</v>
      </c>
      <c r="J1279" s="12"/>
      <c r="K1279" s="12"/>
      <c r="L1279" s="12"/>
      <c r="M1279" s="12"/>
      <c r="N1279" s="12"/>
      <c r="O1279" s="12"/>
      <c r="P1279" s="12"/>
    </row>
    <row r="1280" spans="1:16">
      <c r="A1280" s="357">
        <v>44409</v>
      </c>
      <c r="B1280">
        <f t="shared" si="174"/>
        <v>7</v>
      </c>
      <c r="C1280">
        <f t="shared" si="175"/>
        <v>2021</v>
      </c>
      <c r="D1280" t="s">
        <v>1616</v>
      </c>
      <c r="E1280">
        <v>73</v>
      </c>
      <c r="F1280" s="12">
        <v>8.59</v>
      </c>
      <c r="G1280" s="12">
        <v>37.32</v>
      </c>
      <c r="H1280" s="12">
        <v>9.41</v>
      </c>
      <c r="I1280" s="12">
        <v>55.320000000000007</v>
      </c>
      <c r="J1280" s="12"/>
      <c r="K1280" s="12"/>
      <c r="L1280" s="12"/>
      <c r="M1280" s="12"/>
      <c r="N1280" s="12"/>
      <c r="O1280" s="12"/>
      <c r="P1280" s="12"/>
    </row>
    <row r="1281" spans="1:16">
      <c r="A1281" s="357">
        <v>44440</v>
      </c>
      <c r="B1281">
        <f t="shared" si="174"/>
        <v>8</v>
      </c>
      <c r="C1281">
        <f t="shared" si="175"/>
        <v>2021</v>
      </c>
      <c r="D1281" t="s">
        <v>1616</v>
      </c>
      <c r="E1281">
        <v>73</v>
      </c>
      <c r="F1281" s="12">
        <v>7.82</v>
      </c>
      <c r="G1281" s="12">
        <v>48.82</v>
      </c>
      <c r="H1281" s="12">
        <v>10.45</v>
      </c>
      <c r="I1281" s="12">
        <v>67.09</v>
      </c>
      <c r="J1281" s="12"/>
      <c r="K1281" s="12"/>
      <c r="L1281" s="12"/>
      <c r="M1281" s="12"/>
      <c r="N1281" s="12"/>
      <c r="O1281" s="12"/>
      <c r="P1281" s="12"/>
    </row>
    <row r="1282" spans="1:16">
      <c r="A1282" s="357">
        <v>44470</v>
      </c>
      <c r="B1282">
        <f t="shared" si="174"/>
        <v>9</v>
      </c>
      <c r="C1282">
        <f t="shared" si="175"/>
        <v>2021</v>
      </c>
      <c r="D1282" t="s">
        <v>1616</v>
      </c>
      <c r="E1282">
        <v>73</v>
      </c>
      <c r="F1282" s="12">
        <v>3.95</v>
      </c>
      <c r="G1282" s="12">
        <v>33</v>
      </c>
      <c r="H1282" s="12">
        <v>3.68</v>
      </c>
      <c r="I1282" s="12">
        <v>40.630000000000003</v>
      </c>
      <c r="J1282" s="12"/>
      <c r="K1282" s="12"/>
      <c r="L1282" s="12"/>
      <c r="M1282" s="12"/>
      <c r="N1282" s="12"/>
      <c r="O1282" s="12"/>
      <c r="P1282" s="12"/>
    </row>
    <row r="1283" spans="1:16">
      <c r="A1283" s="357">
        <v>44501</v>
      </c>
      <c r="B1283">
        <f t="shared" si="174"/>
        <v>10</v>
      </c>
      <c r="C1283">
        <f t="shared" si="175"/>
        <v>2021</v>
      </c>
      <c r="D1283" t="s">
        <v>1616</v>
      </c>
      <c r="E1283">
        <v>73</v>
      </c>
      <c r="F1283" s="12">
        <v>2.9</v>
      </c>
      <c r="G1283" s="12">
        <v>22.7</v>
      </c>
      <c r="H1283" s="12">
        <v>2.95</v>
      </c>
      <c r="I1283" s="12">
        <v>28.549999999999997</v>
      </c>
      <c r="J1283" s="12"/>
      <c r="K1283" s="12"/>
      <c r="L1283" s="12"/>
      <c r="M1283" s="12"/>
      <c r="N1283" s="12"/>
      <c r="O1283" s="12"/>
      <c r="P1283" s="12"/>
    </row>
    <row r="1284" spans="1:16">
      <c r="A1284" s="357">
        <v>44531</v>
      </c>
      <c r="B1284">
        <f t="shared" si="174"/>
        <v>11</v>
      </c>
      <c r="C1284">
        <f t="shared" si="175"/>
        <v>2021</v>
      </c>
      <c r="D1284" t="s">
        <v>1616</v>
      </c>
      <c r="E1284">
        <v>73</v>
      </c>
      <c r="F1284" s="12">
        <v>2.9</v>
      </c>
      <c r="G1284" s="12">
        <v>30.52</v>
      </c>
      <c r="H1284" s="12">
        <v>3.43</v>
      </c>
      <c r="I1284" s="12">
        <v>36.85</v>
      </c>
      <c r="J1284" s="12"/>
      <c r="K1284" s="12"/>
      <c r="L1284" s="12"/>
      <c r="M1284" s="12"/>
      <c r="N1284" s="12"/>
      <c r="O1284" s="12"/>
      <c r="P1284" s="12"/>
    </row>
    <row r="1285" spans="1:16">
      <c r="A1285" s="357">
        <v>44562</v>
      </c>
      <c r="B1285">
        <f t="shared" si="174"/>
        <v>12</v>
      </c>
      <c r="C1285">
        <f t="shared" si="175"/>
        <v>2021</v>
      </c>
      <c r="D1285" t="s">
        <v>1616</v>
      </c>
      <c r="E1285">
        <v>73</v>
      </c>
      <c r="F1285" s="12">
        <v>2.8</v>
      </c>
      <c r="G1285" s="12">
        <v>30.55</v>
      </c>
      <c r="H1285" s="12">
        <v>2.85</v>
      </c>
      <c r="I1285" s="12">
        <v>36.199999999999996</v>
      </c>
      <c r="J1285" s="12"/>
      <c r="K1285" s="12"/>
      <c r="L1285" s="12"/>
      <c r="M1285" s="12"/>
      <c r="N1285" s="12"/>
      <c r="O1285" s="12"/>
      <c r="P1285" s="12"/>
    </row>
    <row r="1286" spans="1:16">
      <c r="A1286" s="357">
        <v>44593</v>
      </c>
      <c r="B1286">
        <v>1</v>
      </c>
      <c r="C1286">
        <f t="shared" si="175"/>
        <v>2022</v>
      </c>
      <c r="D1286" t="s">
        <v>1616</v>
      </c>
      <c r="E1286">
        <v>73</v>
      </c>
      <c r="F1286" s="12">
        <v>4.45</v>
      </c>
      <c r="G1286" s="12">
        <v>34.049999999999997</v>
      </c>
      <c r="H1286" s="12">
        <v>4.55</v>
      </c>
      <c r="I1286" s="12">
        <v>43.05</v>
      </c>
      <c r="J1286" s="12"/>
      <c r="K1286" s="12"/>
      <c r="L1286" s="12"/>
      <c r="M1286" s="12"/>
      <c r="N1286" s="12"/>
      <c r="O1286" s="12"/>
      <c r="P1286" s="12"/>
    </row>
    <row r="1287" spans="1:16">
      <c r="A1287" s="357">
        <v>44621</v>
      </c>
      <c r="B1287">
        <f>1+B1286</f>
        <v>2</v>
      </c>
      <c r="C1287">
        <f t="shared" si="175"/>
        <v>2022</v>
      </c>
      <c r="D1287" t="s">
        <v>1616</v>
      </c>
      <c r="E1287">
        <v>73</v>
      </c>
      <c r="F1287" s="12">
        <v>2.8</v>
      </c>
      <c r="G1287" s="12">
        <v>29.25</v>
      </c>
      <c r="H1287" s="12">
        <v>3.05</v>
      </c>
      <c r="I1287" s="12">
        <v>35.099999999999994</v>
      </c>
      <c r="J1287" s="12"/>
      <c r="K1287" s="12"/>
      <c r="L1287" s="12"/>
      <c r="M1287" s="12"/>
      <c r="N1287" s="12"/>
      <c r="O1287" s="12"/>
      <c r="P1287" s="12"/>
    </row>
    <row r="1288" spans="1:16">
      <c r="A1288" s="357">
        <v>44652</v>
      </c>
      <c r="B1288">
        <f>1+B1287</f>
        <v>3</v>
      </c>
      <c r="C1288">
        <f t="shared" si="175"/>
        <v>2022</v>
      </c>
      <c r="D1288" t="s">
        <v>1616</v>
      </c>
      <c r="E1288">
        <v>73</v>
      </c>
      <c r="F1288" s="12">
        <v>3.17</v>
      </c>
      <c r="G1288" s="12">
        <v>28.43</v>
      </c>
      <c r="H1288" s="12">
        <v>3</v>
      </c>
      <c r="I1288" s="12">
        <v>34.6</v>
      </c>
      <c r="J1288" s="12"/>
      <c r="K1288" s="12"/>
      <c r="L1288" s="12"/>
      <c r="M1288" s="12"/>
      <c r="N1288" s="12"/>
      <c r="O1288" s="12"/>
      <c r="P1288" s="12"/>
    </row>
    <row r="1289" spans="1:16">
      <c r="A1289" s="357">
        <v>44682</v>
      </c>
      <c r="B1289">
        <f>1+B1288</f>
        <v>4</v>
      </c>
      <c r="C1289">
        <f t="shared" si="175"/>
        <v>2022</v>
      </c>
      <c r="D1289" t="s">
        <v>1616</v>
      </c>
      <c r="E1289">
        <v>73</v>
      </c>
      <c r="F1289" s="12">
        <v>3.42</v>
      </c>
      <c r="G1289" s="12">
        <v>28.74</v>
      </c>
      <c r="H1289" s="12">
        <v>3</v>
      </c>
      <c r="I1289" s="12">
        <v>35.159999999999997</v>
      </c>
      <c r="J1289" s="12"/>
      <c r="K1289" s="12"/>
      <c r="L1289" s="12"/>
      <c r="M1289" s="12"/>
      <c r="N1289" s="12"/>
      <c r="O1289" s="12"/>
      <c r="P1289" s="12"/>
    </row>
    <row r="1290" spans="1:16">
      <c r="A1290" s="357">
        <v>44713</v>
      </c>
      <c r="B1290">
        <f>1+B1289</f>
        <v>5</v>
      </c>
      <c r="C1290">
        <f t="shared" si="175"/>
        <v>2022</v>
      </c>
      <c r="D1290" t="s">
        <v>1616</v>
      </c>
      <c r="E1290">
        <v>73</v>
      </c>
      <c r="F1290" s="12">
        <v>3.95</v>
      </c>
      <c r="G1290" s="12">
        <v>30.59</v>
      </c>
      <c r="H1290" s="12">
        <v>3.82</v>
      </c>
      <c r="I1290" s="12">
        <v>38.36</v>
      </c>
      <c r="J1290" s="12"/>
      <c r="K1290" s="12"/>
      <c r="L1290" s="12"/>
      <c r="M1290" s="12"/>
      <c r="N1290" s="12"/>
      <c r="O1290" s="12"/>
      <c r="P1290" s="12"/>
    </row>
    <row r="1291" spans="1:16">
      <c r="A1291" s="357">
        <v>42005</v>
      </c>
      <c r="B1291">
        <f>1+B1290</f>
        <v>6</v>
      </c>
      <c r="C1291">
        <f t="shared" si="175"/>
        <v>2022</v>
      </c>
      <c r="D1291" t="s">
        <v>1616</v>
      </c>
      <c r="E1291">
        <v>73</v>
      </c>
      <c r="F1291" s="12">
        <v>5.64</v>
      </c>
      <c r="G1291" s="12">
        <v>45.32</v>
      </c>
      <c r="H1291" s="12">
        <v>6.64</v>
      </c>
      <c r="I1291" s="12">
        <v>57.6</v>
      </c>
      <c r="J1291" s="12"/>
      <c r="K1291" s="12"/>
      <c r="L1291" s="12"/>
      <c r="M1291" s="12"/>
      <c r="N1291" s="12"/>
      <c r="O1291" s="12"/>
      <c r="P1291" s="12"/>
    </row>
    <row r="1292" spans="1:16">
      <c r="A1292" s="357">
        <v>44743</v>
      </c>
      <c r="B1292">
        <v>7</v>
      </c>
      <c r="C1292">
        <v>2022</v>
      </c>
      <c r="D1292" t="s">
        <v>1616</v>
      </c>
      <c r="E1292">
        <v>73</v>
      </c>
      <c r="F1292" s="12">
        <v>10.65</v>
      </c>
      <c r="G1292" s="12">
        <v>67.75</v>
      </c>
      <c r="H1292" s="12">
        <v>14.05</v>
      </c>
      <c r="I1292" s="12">
        <v>92.45</v>
      </c>
      <c r="J1292" s="12"/>
      <c r="K1292" s="12"/>
      <c r="L1292" s="12"/>
      <c r="M1292" s="12"/>
      <c r="N1292" s="12"/>
      <c r="O1292" s="12"/>
      <c r="P1292" s="12"/>
    </row>
    <row r="1293" spans="1:16">
      <c r="A1293" s="357">
        <v>44774</v>
      </c>
      <c r="B1293">
        <v>8</v>
      </c>
      <c r="C1293">
        <v>2022</v>
      </c>
      <c r="D1293" t="s">
        <v>1616</v>
      </c>
      <c r="E1293">
        <v>73</v>
      </c>
      <c r="F1293">
        <v>5.32</v>
      </c>
      <c r="G1293">
        <v>42.59</v>
      </c>
      <c r="H1293">
        <v>6.64</v>
      </c>
      <c r="I1293">
        <v>54.550000000000004</v>
      </c>
      <c r="J1293" s="12"/>
      <c r="K1293" s="12"/>
      <c r="L1293" s="12"/>
      <c r="M1293" s="12"/>
      <c r="N1293" s="12"/>
      <c r="O1293" s="12"/>
      <c r="P1293" s="12"/>
    </row>
    <row r="1294" spans="1:16">
      <c r="A1294" s="357">
        <v>42036</v>
      </c>
      <c r="B1294">
        <v>1</v>
      </c>
      <c r="C1294">
        <v>2015</v>
      </c>
      <c r="D1294" t="s">
        <v>1617</v>
      </c>
      <c r="E1294">
        <v>74</v>
      </c>
      <c r="F1294" s="12">
        <v>50.15</v>
      </c>
      <c r="G1294" s="12">
        <v>120.6</v>
      </c>
      <c r="H1294" s="12">
        <v>3.75</v>
      </c>
      <c r="I1294" s="12">
        <v>174.5</v>
      </c>
      <c r="J1294" s="12"/>
      <c r="K1294" s="12"/>
      <c r="L1294" s="12"/>
      <c r="M1294" s="12"/>
      <c r="N1294" s="12"/>
      <c r="O1294" s="12"/>
      <c r="P1294" s="12"/>
    </row>
    <row r="1295" spans="1:16">
      <c r="A1295" s="357">
        <v>42064</v>
      </c>
      <c r="B1295">
        <f t="shared" ref="B1295:B1305" si="176">1+B1294</f>
        <v>2</v>
      </c>
      <c r="C1295">
        <v>2015</v>
      </c>
      <c r="D1295" t="s">
        <v>1617</v>
      </c>
      <c r="E1295">
        <v>74</v>
      </c>
      <c r="F1295" s="12">
        <v>44.5</v>
      </c>
      <c r="G1295" s="12">
        <v>122.35</v>
      </c>
      <c r="H1295" s="12">
        <v>3</v>
      </c>
      <c r="I1295" s="12">
        <v>169.85</v>
      </c>
      <c r="J1295" s="12"/>
      <c r="K1295" s="12"/>
      <c r="L1295" s="12"/>
      <c r="M1295" s="12"/>
      <c r="N1295" s="12"/>
      <c r="O1295" s="12"/>
      <c r="P1295" s="12"/>
    </row>
    <row r="1296" spans="1:16">
      <c r="A1296" s="357">
        <v>42095</v>
      </c>
      <c r="B1296">
        <f t="shared" si="176"/>
        <v>3</v>
      </c>
      <c r="C1296">
        <v>2015</v>
      </c>
      <c r="D1296" t="s">
        <v>1617</v>
      </c>
      <c r="E1296">
        <v>74</v>
      </c>
      <c r="F1296" s="12">
        <v>77</v>
      </c>
      <c r="G1296" s="12">
        <v>120.59</v>
      </c>
      <c r="H1296" s="12">
        <v>3.77</v>
      </c>
      <c r="I1296" s="12">
        <v>201.36</v>
      </c>
      <c r="J1296" s="12"/>
      <c r="K1296" s="12"/>
      <c r="L1296" s="12"/>
      <c r="M1296" s="12"/>
      <c r="N1296" s="12"/>
      <c r="O1296" s="12"/>
      <c r="P1296" s="12"/>
    </row>
    <row r="1297" spans="1:16">
      <c r="A1297" s="357">
        <v>42125</v>
      </c>
      <c r="B1297">
        <f t="shared" si="176"/>
        <v>4</v>
      </c>
      <c r="C1297">
        <v>2015</v>
      </c>
      <c r="D1297" t="s">
        <v>1617</v>
      </c>
      <c r="E1297">
        <v>74</v>
      </c>
      <c r="F1297" s="12">
        <v>71.599999999999994</v>
      </c>
      <c r="G1297" s="12">
        <v>123.1</v>
      </c>
      <c r="H1297" s="12">
        <v>7.1</v>
      </c>
      <c r="I1297" s="12">
        <v>201.79999999999998</v>
      </c>
      <c r="J1297" s="12"/>
      <c r="K1297" s="12"/>
      <c r="L1297" s="12"/>
      <c r="M1297" s="12"/>
      <c r="N1297" s="12"/>
      <c r="O1297" s="12"/>
      <c r="P1297" s="12"/>
    </row>
    <row r="1298" spans="1:16">
      <c r="A1298" s="357">
        <v>42156</v>
      </c>
      <c r="B1298">
        <f t="shared" si="176"/>
        <v>5</v>
      </c>
      <c r="C1298">
        <v>2015</v>
      </c>
      <c r="D1298" t="s">
        <v>1617</v>
      </c>
      <c r="E1298">
        <v>74</v>
      </c>
      <c r="F1298" s="12">
        <v>46.75</v>
      </c>
      <c r="G1298" s="12">
        <v>144</v>
      </c>
      <c r="H1298" s="12">
        <v>5.7</v>
      </c>
      <c r="I1298" s="12">
        <v>196.45</v>
      </c>
      <c r="J1298" s="12"/>
      <c r="K1298" s="12"/>
      <c r="L1298" s="12"/>
      <c r="M1298" s="12"/>
      <c r="N1298" s="12"/>
      <c r="O1298" s="12"/>
      <c r="P1298" s="12"/>
    </row>
    <row r="1299" spans="1:16">
      <c r="A1299" s="357">
        <v>42186</v>
      </c>
      <c r="B1299">
        <f t="shared" si="176"/>
        <v>6</v>
      </c>
      <c r="C1299">
        <v>2015</v>
      </c>
      <c r="D1299" t="s">
        <v>1617</v>
      </c>
      <c r="E1299">
        <v>74</v>
      </c>
      <c r="F1299" s="12">
        <v>84.23</v>
      </c>
      <c r="G1299" s="12">
        <v>184.73</v>
      </c>
      <c r="H1299" s="12">
        <v>9</v>
      </c>
      <c r="I1299" s="12">
        <v>277.95999999999998</v>
      </c>
      <c r="J1299" s="12"/>
      <c r="K1299" s="12"/>
      <c r="L1299" s="12"/>
      <c r="M1299" s="12"/>
      <c r="N1299" s="12"/>
      <c r="O1299" s="12"/>
      <c r="P1299" s="12"/>
    </row>
    <row r="1300" spans="1:16">
      <c r="A1300" s="357">
        <v>42217</v>
      </c>
      <c r="B1300">
        <f t="shared" si="176"/>
        <v>7</v>
      </c>
      <c r="C1300">
        <v>2015</v>
      </c>
      <c r="D1300" t="s">
        <v>1617</v>
      </c>
      <c r="E1300">
        <v>74</v>
      </c>
      <c r="F1300" s="12">
        <v>129.65</v>
      </c>
      <c r="G1300" s="12">
        <v>116.43</v>
      </c>
      <c r="H1300" s="12">
        <v>30.3</v>
      </c>
      <c r="I1300" s="12">
        <v>276.38</v>
      </c>
      <c r="J1300" s="12"/>
      <c r="K1300" s="12"/>
      <c r="L1300" s="12"/>
      <c r="M1300" s="12"/>
      <c r="N1300" s="12"/>
      <c r="O1300" s="12"/>
      <c r="P1300" s="12"/>
    </row>
    <row r="1301" spans="1:16">
      <c r="A1301" s="357">
        <v>42248</v>
      </c>
      <c r="B1301">
        <f t="shared" si="176"/>
        <v>8</v>
      </c>
      <c r="C1301">
        <v>2015</v>
      </c>
      <c r="D1301" t="s">
        <v>1617</v>
      </c>
      <c r="E1301">
        <v>74</v>
      </c>
      <c r="F1301" s="12">
        <v>181.29</v>
      </c>
      <c r="G1301" s="12">
        <v>105.95</v>
      </c>
      <c r="H1301" s="12">
        <v>3.95</v>
      </c>
      <c r="I1301" s="12">
        <v>291.19</v>
      </c>
      <c r="J1301" s="12"/>
      <c r="K1301" s="12"/>
      <c r="L1301" s="12"/>
      <c r="M1301" s="12"/>
      <c r="N1301" s="12"/>
      <c r="O1301" s="12"/>
      <c r="P1301" s="12"/>
    </row>
    <row r="1302" spans="1:16">
      <c r="A1302" s="357">
        <v>42278</v>
      </c>
      <c r="B1302">
        <f t="shared" si="176"/>
        <v>9</v>
      </c>
      <c r="C1302">
        <v>2015</v>
      </c>
      <c r="D1302" t="s">
        <v>1617</v>
      </c>
      <c r="E1302">
        <v>74</v>
      </c>
      <c r="F1302" s="12">
        <v>78.77</v>
      </c>
      <c r="G1302" s="12">
        <v>103.82</v>
      </c>
      <c r="H1302" s="12">
        <v>9.5</v>
      </c>
      <c r="I1302" s="12">
        <v>192.08999999999997</v>
      </c>
      <c r="J1302" s="12"/>
      <c r="K1302" s="12"/>
      <c r="L1302" s="12"/>
      <c r="M1302" s="12"/>
      <c r="N1302" s="12"/>
      <c r="O1302" s="12"/>
      <c r="P1302" s="12"/>
    </row>
    <row r="1303" spans="1:16">
      <c r="A1303" s="357">
        <v>42309</v>
      </c>
      <c r="B1303">
        <f t="shared" si="176"/>
        <v>10</v>
      </c>
      <c r="C1303">
        <v>2015</v>
      </c>
      <c r="D1303" t="s">
        <v>1617</v>
      </c>
      <c r="E1303">
        <v>74</v>
      </c>
      <c r="F1303" s="12">
        <v>49.43</v>
      </c>
      <c r="G1303" s="12">
        <v>107.52</v>
      </c>
      <c r="H1303" s="12">
        <v>3.86</v>
      </c>
      <c r="I1303" s="12">
        <v>160.81</v>
      </c>
      <c r="J1303" s="12"/>
      <c r="K1303" s="12"/>
      <c r="L1303" s="12"/>
      <c r="M1303" s="12"/>
      <c r="N1303" s="12"/>
      <c r="O1303" s="12"/>
      <c r="P1303" s="12"/>
    </row>
    <row r="1304" spans="1:16">
      <c r="A1304" s="357">
        <v>42339</v>
      </c>
      <c r="B1304">
        <f t="shared" si="176"/>
        <v>11</v>
      </c>
      <c r="C1304">
        <v>2015</v>
      </c>
      <c r="D1304" t="s">
        <v>1617</v>
      </c>
      <c r="E1304">
        <v>74</v>
      </c>
      <c r="F1304" s="12">
        <v>59.05</v>
      </c>
      <c r="G1304" s="12">
        <v>116.48</v>
      </c>
      <c r="H1304" s="12">
        <v>13.62</v>
      </c>
      <c r="I1304" s="12">
        <v>189.14999999999998</v>
      </c>
      <c r="J1304" s="12"/>
      <c r="K1304" s="12"/>
      <c r="L1304" s="12"/>
      <c r="M1304" s="12"/>
      <c r="N1304" s="12"/>
      <c r="O1304" s="12"/>
      <c r="P1304" s="12"/>
    </row>
    <row r="1305" spans="1:16">
      <c r="A1305" s="357">
        <v>42370</v>
      </c>
      <c r="B1305">
        <f t="shared" si="176"/>
        <v>12</v>
      </c>
      <c r="C1305">
        <v>2015</v>
      </c>
      <c r="D1305" t="s">
        <v>1617</v>
      </c>
      <c r="E1305">
        <v>74</v>
      </c>
      <c r="F1305" s="12">
        <v>202.05</v>
      </c>
      <c r="G1305" s="12">
        <v>122.42</v>
      </c>
      <c r="H1305" s="12">
        <v>14.47</v>
      </c>
      <c r="I1305" s="12">
        <v>338.94000000000005</v>
      </c>
      <c r="J1305" s="12"/>
      <c r="K1305" s="12"/>
      <c r="L1305" s="12"/>
      <c r="M1305" s="12"/>
      <c r="N1305" s="12"/>
      <c r="O1305" s="12"/>
      <c r="P1305" s="12"/>
    </row>
    <row r="1306" spans="1:16">
      <c r="A1306" s="357">
        <v>42401</v>
      </c>
      <c r="B1306">
        <v>1</v>
      </c>
      <c r="C1306">
        <f t="shared" ref="C1306:C1369" si="177">1+C1294</f>
        <v>2016</v>
      </c>
      <c r="D1306" t="s">
        <v>1617</v>
      </c>
      <c r="E1306">
        <v>74</v>
      </c>
      <c r="F1306" s="12">
        <v>50.16</v>
      </c>
      <c r="G1306" s="12">
        <v>133.26</v>
      </c>
      <c r="H1306" s="12">
        <v>34.74</v>
      </c>
      <c r="I1306" s="12">
        <v>218.16</v>
      </c>
      <c r="J1306" s="12"/>
      <c r="K1306" s="12"/>
      <c r="L1306" s="12"/>
      <c r="M1306" s="12"/>
      <c r="N1306" s="12"/>
      <c r="O1306" s="12"/>
      <c r="P1306" s="12"/>
    </row>
    <row r="1307" spans="1:16">
      <c r="A1307" s="357">
        <v>42430</v>
      </c>
      <c r="B1307">
        <f t="shared" ref="B1307:B1317" si="178">1+B1306</f>
        <v>2</v>
      </c>
      <c r="C1307">
        <f t="shared" si="177"/>
        <v>2016</v>
      </c>
      <c r="D1307" t="s">
        <v>1617</v>
      </c>
      <c r="E1307">
        <v>74</v>
      </c>
      <c r="F1307" s="12">
        <v>49.05</v>
      </c>
      <c r="G1307" s="12">
        <v>138.57</v>
      </c>
      <c r="H1307" s="12">
        <v>7.43</v>
      </c>
      <c r="I1307" s="12">
        <v>195.05</v>
      </c>
      <c r="J1307" s="12"/>
      <c r="K1307" s="12"/>
      <c r="L1307" s="12"/>
      <c r="M1307" s="12"/>
      <c r="N1307" s="12"/>
      <c r="O1307" s="12"/>
      <c r="P1307" s="12"/>
    </row>
    <row r="1308" spans="1:16">
      <c r="A1308" s="357">
        <v>42461</v>
      </c>
      <c r="B1308">
        <f t="shared" si="178"/>
        <v>3</v>
      </c>
      <c r="C1308">
        <f t="shared" si="177"/>
        <v>2016</v>
      </c>
      <c r="D1308" t="s">
        <v>1617</v>
      </c>
      <c r="E1308">
        <v>74</v>
      </c>
      <c r="F1308" s="12">
        <v>108.1</v>
      </c>
      <c r="G1308" s="12">
        <v>208.57</v>
      </c>
      <c r="H1308" s="12">
        <v>7.71</v>
      </c>
      <c r="I1308" s="12">
        <v>324.38</v>
      </c>
      <c r="J1308" s="12"/>
      <c r="K1308" s="12"/>
      <c r="L1308" s="12"/>
      <c r="M1308" s="12"/>
      <c r="N1308" s="12"/>
      <c r="O1308" s="12"/>
      <c r="P1308" s="12"/>
    </row>
    <row r="1309" spans="1:16">
      <c r="A1309" s="357">
        <v>42491</v>
      </c>
      <c r="B1309">
        <f t="shared" si="178"/>
        <v>4</v>
      </c>
      <c r="C1309">
        <f t="shared" si="177"/>
        <v>2016</v>
      </c>
      <c r="D1309" t="s">
        <v>1617</v>
      </c>
      <c r="E1309">
        <v>74</v>
      </c>
      <c r="F1309" s="12">
        <v>55.29</v>
      </c>
      <c r="G1309" s="12">
        <v>135.13999999999999</v>
      </c>
      <c r="H1309" s="12">
        <v>4.1399999999999997</v>
      </c>
      <c r="I1309" s="12">
        <v>194.56999999999996</v>
      </c>
      <c r="J1309" s="12"/>
      <c r="K1309" s="12"/>
      <c r="L1309" s="12"/>
      <c r="M1309" s="12"/>
      <c r="N1309" s="12"/>
      <c r="O1309" s="12"/>
      <c r="P1309" s="12"/>
    </row>
    <row r="1310" spans="1:16">
      <c r="A1310" s="357">
        <v>42522</v>
      </c>
      <c r="B1310">
        <f t="shared" si="178"/>
        <v>5</v>
      </c>
      <c r="C1310">
        <f t="shared" si="177"/>
        <v>2016</v>
      </c>
      <c r="D1310" t="s">
        <v>1617</v>
      </c>
      <c r="E1310">
        <v>74</v>
      </c>
      <c r="F1310" s="12">
        <v>58.64</v>
      </c>
      <c r="G1310" s="12">
        <v>162.5</v>
      </c>
      <c r="H1310" s="12">
        <v>4.45</v>
      </c>
      <c r="I1310" s="12">
        <v>225.58999999999997</v>
      </c>
      <c r="J1310" s="12"/>
      <c r="K1310" s="12"/>
      <c r="L1310" s="12"/>
      <c r="M1310" s="12"/>
      <c r="N1310" s="12"/>
      <c r="O1310" s="12"/>
      <c r="P1310" s="12"/>
    </row>
    <row r="1311" spans="1:16">
      <c r="A1311" s="357">
        <v>42552</v>
      </c>
      <c r="B1311">
        <f t="shared" si="178"/>
        <v>6</v>
      </c>
      <c r="C1311">
        <f t="shared" si="177"/>
        <v>2016</v>
      </c>
      <c r="D1311" t="s">
        <v>1617</v>
      </c>
      <c r="E1311">
        <v>74</v>
      </c>
      <c r="F1311" s="12">
        <v>77.319999999999993</v>
      </c>
      <c r="G1311" s="12">
        <v>185.23</v>
      </c>
      <c r="H1311" s="12">
        <v>7.45</v>
      </c>
      <c r="I1311" s="12">
        <v>270</v>
      </c>
      <c r="J1311" s="12"/>
      <c r="K1311" s="12"/>
      <c r="L1311" s="12"/>
      <c r="M1311" s="12"/>
      <c r="N1311" s="12"/>
      <c r="O1311" s="12"/>
      <c r="P1311" s="12"/>
    </row>
    <row r="1312" spans="1:16">
      <c r="A1312" s="357">
        <v>42583</v>
      </c>
      <c r="B1312">
        <f t="shared" si="178"/>
        <v>7</v>
      </c>
      <c r="C1312">
        <f t="shared" si="177"/>
        <v>2016</v>
      </c>
      <c r="D1312" t="s">
        <v>1617</v>
      </c>
      <c r="E1312">
        <v>74</v>
      </c>
      <c r="F1312" s="12">
        <v>137</v>
      </c>
      <c r="G1312" s="12">
        <v>140.1</v>
      </c>
      <c r="H1312" s="12">
        <v>40.380000000000003</v>
      </c>
      <c r="I1312" s="12">
        <v>317.48</v>
      </c>
      <c r="J1312" s="12"/>
      <c r="K1312" s="12"/>
      <c r="L1312" s="12"/>
      <c r="M1312" s="12"/>
      <c r="N1312" s="12"/>
      <c r="O1312" s="12"/>
      <c r="P1312" s="12"/>
    </row>
    <row r="1313" spans="1:16">
      <c r="A1313" s="357">
        <v>42614</v>
      </c>
      <c r="B1313">
        <f t="shared" si="178"/>
        <v>8</v>
      </c>
      <c r="C1313">
        <f t="shared" si="177"/>
        <v>2016</v>
      </c>
      <c r="D1313" t="s">
        <v>1617</v>
      </c>
      <c r="E1313">
        <v>74</v>
      </c>
      <c r="F1313" s="12">
        <v>153.18</v>
      </c>
      <c r="G1313" s="12">
        <v>102.09</v>
      </c>
      <c r="H1313" s="12">
        <v>18.09</v>
      </c>
      <c r="I1313" s="12">
        <v>273.36</v>
      </c>
      <c r="J1313" s="12"/>
      <c r="K1313" s="12"/>
      <c r="L1313" s="12"/>
      <c r="M1313" s="12"/>
      <c r="N1313" s="12"/>
      <c r="O1313" s="12"/>
      <c r="P1313" s="12"/>
    </row>
    <row r="1314" spans="1:16">
      <c r="A1314" s="357">
        <v>42644</v>
      </c>
      <c r="B1314">
        <f t="shared" si="178"/>
        <v>9</v>
      </c>
      <c r="C1314">
        <f t="shared" si="177"/>
        <v>2016</v>
      </c>
      <c r="D1314" t="s">
        <v>1617</v>
      </c>
      <c r="E1314">
        <v>74</v>
      </c>
      <c r="F1314" s="12">
        <v>78.09</v>
      </c>
      <c r="G1314" s="12">
        <v>112.36</v>
      </c>
      <c r="H1314" s="12">
        <v>5.05</v>
      </c>
      <c r="I1314" s="12">
        <v>195.5</v>
      </c>
      <c r="J1314" s="12"/>
      <c r="K1314" s="12"/>
      <c r="L1314" s="12"/>
      <c r="M1314" s="12"/>
      <c r="N1314" s="12"/>
      <c r="O1314" s="12"/>
      <c r="P1314" s="12"/>
    </row>
    <row r="1315" spans="1:16">
      <c r="A1315" s="357">
        <v>42675</v>
      </c>
      <c r="B1315">
        <f t="shared" si="178"/>
        <v>10</v>
      </c>
      <c r="C1315">
        <f t="shared" si="177"/>
        <v>2016</v>
      </c>
      <c r="D1315" t="s">
        <v>1617</v>
      </c>
      <c r="E1315">
        <v>74</v>
      </c>
      <c r="F1315" s="12">
        <v>67.55</v>
      </c>
      <c r="G1315" s="12">
        <v>122.45</v>
      </c>
      <c r="H1315" s="12">
        <v>10.3</v>
      </c>
      <c r="I1315" s="12">
        <v>200.3</v>
      </c>
      <c r="J1315" s="12"/>
      <c r="K1315" s="12"/>
      <c r="L1315" s="12"/>
      <c r="M1315" s="12"/>
      <c r="N1315" s="12"/>
      <c r="O1315" s="12"/>
      <c r="P1315" s="12"/>
    </row>
    <row r="1316" spans="1:16">
      <c r="A1316" s="357">
        <v>42705</v>
      </c>
      <c r="B1316">
        <f t="shared" si="178"/>
        <v>11</v>
      </c>
      <c r="C1316">
        <f t="shared" si="177"/>
        <v>2016</v>
      </c>
      <c r="D1316" t="s">
        <v>1617</v>
      </c>
      <c r="E1316">
        <v>74</v>
      </c>
      <c r="F1316" s="12">
        <v>66.48</v>
      </c>
      <c r="G1316" s="12">
        <v>143</v>
      </c>
      <c r="H1316" s="12">
        <v>7.67</v>
      </c>
      <c r="I1316" s="12">
        <v>217.14999999999998</v>
      </c>
      <c r="J1316" s="12"/>
      <c r="K1316" s="12"/>
      <c r="L1316" s="12"/>
      <c r="M1316" s="12"/>
      <c r="N1316" s="12"/>
      <c r="O1316" s="12"/>
      <c r="P1316" s="12"/>
    </row>
    <row r="1317" spans="1:16">
      <c r="A1317" s="357">
        <v>42736</v>
      </c>
      <c r="B1317">
        <f t="shared" si="178"/>
        <v>12</v>
      </c>
      <c r="C1317">
        <f t="shared" si="177"/>
        <v>2016</v>
      </c>
      <c r="D1317" t="s">
        <v>1617</v>
      </c>
      <c r="E1317">
        <v>74</v>
      </c>
      <c r="F1317" s="12">
        <v>173.25</v>
      </c>
      <c r="G1317" s="12">
        <v>119.25</v>
      </c>
      <c r="H1317" s="12">
        <v>8.6</v>
      </c>
      <c r="I1317" s="12">
        <v>301.10000000000002</v>
      </c>
      <c r="J1317" s="12"/>
      <c r="K1317" s="12"/>
      <c r="L1317" s="12"/>
      <c r="M1317" s="12"/>
      <c r="N1317" s="12"/>
      <c r="O1317" s="12"/>
      <c r="P1317" s="12"/>
    </row>
    <row r="1318" spans="1:16">
      <c r="A1318" s="357">
        <v>42767</v>
      </c>
      <c r="B1318">
        <v>1</v>
      </c>
      <c r="C1318">
        <f t="shared" si="177"/>
        <v>2017</v>
      </c>
      <c r="D1318" t="s">
        <v>1617</v>
      </c>
      <c r="E1318">
        <v>74</v>
      </c>
      <c r="F1318" s="12">
        <v>51.43</v>
      </c>
      <c r="G1318" s="12">
        <v>138.71</v>
      </c>
      <c r="H1318" s="12">
        <v>6.52</v>
      </c>
      <c r="I1318" s="12">
        <v>196.66000000000003</v>
      </c>
      <c r="J1318" s="12"/>
      <c r="K1318" s="12"/>
      <c r="L1318" s="12"/>
      <c r="M1318" s="12"/>
      <c r="N1318" s="12"/>
      <c r="O1318" s="12"/>
      <c r="P1318" s="12"/>
    </row>
    <row r="1319" spans="1:16">
      <c r="A1319" s="357">
        <v>42795</v>
      </c>
      <c r="B1319">
        <f t="shared" ref="B1319:B1329" si="179">1+B1318</f>
        <v>2</v>
      </c>
      <c r="C1319">
        <f t="shared" si="177"/>
        <v>2017</v>
      </c>
      <c r="D1319" t="s">
        <v>1617</v>
      </c>
      <c r="E1319">
        <v>74</v>
      </c>
      <c r="F1319" s="12">
        <v>50.9</v>
      </c>
      <c r="G1319" s="12">
        <v>117.3</v>
      </c>
      <c r="H1319" s="12">
        <v>11.95</v>
      </c>
      <c r="I1319" s="12">
        <v>180.15</v>
      </c>
      <c r="J1319" s="12"/>
      <c r="K1319" s="12"/>
      <c r="L1319" s="12"/>
      <c r="M1319" s="12"/>
      <c r="N1319" s="12"/>
      <c r="O1319" s="12"/>
      <c r="P1319" s="12"/>
    </row>
    <row r="1320" spans="1:16">
      <c r="A1320" s="357">
        <v>42826</v>
      </c>
      <c r="B1320">
        <f t="shared" si="179"/>
        <v>3</v>
      </c>
      <c r="C1320">
        <f t="shared" si="177"/>
        <v>2017</v>
      </c>
      <c r="D1320" t="s">
        <v>1617</v>
      </c>
      <c r="E1320">
        <v>74</v>
      </c>
      <c r="F1320" s="12">
        <v>49.39</v>
      </c>
      <c r="G1320" s="12">
        <v>129.47999999999999</v>
      </c>
      <c r="H1320" s="12">
        <v>8.65</v>
      </c>
      <c r="I1320" s="12">
        <v>187.51999999999998</v>
      </c>
      <c r="J1320" s="12"/>
      <c r="K1320" s="12"/>
      <c r="L1320" s="12"/>
      <c r="M1320" s="12"/>
      <c r="N1320" s="12"/>
      <c r="O1320" s="12"/>
      <c r="P1320" s="12"/>
    </row>
    <row r="1321" spans="1:16">
      <c r="A1321" s="357">
        <v>42856</v>
      </c>
      <c r="B1321">
        <f t="shared" si="179"/>
        <v>4</v>
      </c>
      <c r="C1321">
        <f t="shared" si="177"/>
        <v>2017</v>
      </c>
      <c r="D1321" t="s">
        <v>1617</v>
      </c>
      <c r="E1321">
        <v>74</v>
      </c>
      <c r="F1321" s="12">
        <v>118.89</v>
      </c>
      <c r="G1321" s="12">
        <v>135.16999999999999</v>
      </c>
      <c r="H1321" s="12">
        <v>10.39</v>
      </c>
      <c r="I1321" s="12">
        <v>264.45</v>
      </c>
      <c r="J1321" s="12"/>
      <c r="K1321" s="12"/>
      <c r="L1321" s="12"/>
      <c r="M1321" s="12"/>
      <c r="N1321" s="12"/>
      <c r="O1321" s="12"/>
      <c r="P1321" s="12"/>
    </row>
    <row r="1322" spans="1:16">
      <c r="A1322" s="357">
        <v>42887</v>
      </c>
      <c r="B1322">
        <f t="shared" si="179"/>
        <v>5</v>
      </c>
      <c r="C1322">
        <f t="shared" si="177"/>
        <v>2017</v>
      </c>
      <c r="D1322" t="s">
        <v>1617</v>
      </c>
      <c r="E1322">
        <v>74</v>
      </c>
      <c r="F1322" s="12">
        <v>46.5</v>
      </c>
      <c r="G1322" s="12">
        <v>137.77000000000001</v>
      </c>
      <c r="H1322" s="12">
        <v>10.27</v>
      </c>
      <c r="I1322" s="12">
        <v>194.54000000000002</v>
      </c>
      <c r="J1322" s="12"/>
      <c r="K1322" s="12"/>
      <c r="L1322" s="12"/>
      <c r="M1322" s="12"/>
      <c r="N1322" s="12"/>
      <c r="O1322" s="12"/>
      <c r="P1322" s="12"/>
    </row>
    <row r="1323" spans="1:16">
      <c r="A1323" s="357">
        <v>42917</v>
      </c>
      <c r="B1323">
        <f t="shared" si="179"/>
        <v>6</v>
      </c>
      <c r="C1323">
        <f t="shared" si="177"/>
        <v>2017</v>
      </c>
      <c r="D1323" t="s">
        <v>1617</v>
      </c>
      <c r="E1323">
        <v>74</v>
      </c>
      <c r="F1323" s="12">
        <v>69.319999999999993</v>
      </c>
      <c r="G1323" s="12">
        <v>193.41</v>
      </c>
      <c r="H1323" s="12">
        <v>9</v>
      </c>
      <c r="I1323" s="12">
        <v>271.73</v>
      </c>
      <c r="J1323" s="12"/>
      <c r="K1323" s="12"/>
      <c r="L1323" s="12"/>
      <c r="M1323" s="12"/>
      <c r="N1323" s="12"/>
      <c r="O1323" s="12"/>
      <c r="P1323" s="12"/>
    </row>
    <row r="1324" spans="1:16">
      <c r="A1324" s="357">
        <v>42948</v>
      </c>
      <c r="B1324">
        <f t="shared" si="179"/>
        <v>7</v>
      </c>
      <c r="C1324">
        <f t="shared" si="177"/>
        <v>2017</v>
      </c>
      <c r="D1324" t="s">
        <v>1617</v>
      </c>
      <c r="E1324">
        <v>74</v>
      </c>
      <c r="F1324" s="12">
        <v>113.43</v>
      </c>
      <c r="G1324" s="12">
        <v>152.13999999999999</v>
      </c>
      <c r="H1324" s="12">
        <v>47.76</v>
      </c>
      <c r="I1324" s="12">
        <v>313.33</v>
      </c>
      <c r="J1324" s="12"/>
      <c r="K1324" s="12"/>
      <c r="L1324" s="12"/>
      <c r="M1324" s="12"/>
      <c r="N1324" s="12"/>
      <c r="O1324" s="12"/>
      <c r="P1324" s="12"/>
    </row>
    <row r="1325" spans="1:16">
      <c r="A1325" s="357">
        <v>42979</v>
      </c>
      <c r="B1325">
        <f t="shared" si="179"/>
        <v>8</v>
      </c>
      <c r="C1325">
        <f t="shared" si="177"/>
        <v>2017</v>
      </c>
      <c r="D1325" t="s">
        <v>1617</v>
      </c>
      <c r="E1325">
        <v>74</v>
      </c>
      <c r="F1325" s="12">
        <v>169.23</v>
      </c>
      <c r="G1325" s="12">
        <v>113.5</v>
      </c>
      <c r="H1325" s="12">
        <v>24.09</v>
      </c>
      <c r="I1325" s="12">
        <v>306.82</v>
      </c>
      <c r="J1325" s="12"/>
      <c r="K1325" s="12"/>
      <c r="L1325" s="12"/>
      <c r="M1325" s="12"/>
      <c r="N1325" s="12"/>
      <c r="O1325" s="12"/>
      <c r="P1325" s="12"/>
    </row>
    <row r="1326" spans="1:16">
      <c r="A1326" s="357">
        <v>43009</v>
      </c>
      <c r="B1326">
        <f t="shared" si="179"/>
        <v>9</v>
      </c>
      <c r="C1326">
        <f t="shared" si="177"/>
        <v>2017</v>
      </c>
      <c r="D1326" t="s">
        <v>1617</v>
      </c>
      <c r="E1326">
        <v>74</v>
      </c>
      <c r="F1326" s="12">
        <v>78.19</v>
      </c>
      <c r="G1326" s="12">
        <v>121.05</v>
      </c>
      <c r="H1326" s="12">
        <v>34.33</v>
      </c>
      <c r="I1326" s="12">
        <v>233.57</v>
      </c>
      <c r="J1326" s="12"/>
      <c r="K1326" s="12"/>
      <c r="L1326" s="12"/>
      <c r="M1326" s="12"/>
      <c r="N1326" s="12"/>
      <c r="O1326" s="12"/>
      <c r="P1326" s="12"/>
    </row>
    <row r="1327" spans="1:16">
      <c r="A1327" s="357">
        <v>43040</v>
      </c>
      <c r="B1327">
        <f t="shared" si="179"/>
        <v>10</v>
      </c>
      <c r="C1327">
        <f t="shared" si="177"/>
        <v>2017</v>
      </c>
      <c r="D1327" t="s">
        <v>1617</v>
      </c>
      <c r="E1327">
        <v>74</v>
      </c>
      <c r="F1327" s="12">
        <v>87.57</v>
      </c>
      <c r="G1327" s="12">
        <v>142.71</v>
      </c>
      <c r="H1327" s="12">
        <v>13.05</v>
      </c>
      <c r="I1327" s="12">
        <v>243.33</v>
      </c>
      <c r="J1327" s="12"/>
      <c r="K1327" s="12"/>
      <c r="L1327" s="12"/>
      <c r="M1327" s="12"/>
      <c r="N1327" s="12"/>
      <c r="O1327" s="12"/>
      <c r="P1327" s="12"/>
    </row>
    <row r="1328" spans="1:16">
      <c r="A1328" s="357">
        <v>43070</v>
      </c>
      <c r="B1328">
        <f t="shared" si="179"/>
        <v>11</v>
      </c>
      <c r="C1328">
        <f t="shared" si="177"/>
        <v>2017</v>
      </c>
      <c r="D1328" t="s">
        <v>1617</v>
      </c>
      <c r="E1328">
        <v>74</v>
      </c>
      <c r="F1328" s="12">
        <v>82.86</v>
      </c>
      <c r="G1328" s="12">
        <v>119.86</v>
      </c>
      <c r="H1328" s="12">
        <v>21.95</v>
      </c>
      <c r="I1328" s="12">
        <v>224.67000000000002</v>
      </c>
      <c r="J1328" s="12"/>
      <c r="K1328" s="12"/>
      <c r="L1328" s="12"/>
      <c r="M1328" s="12"/>
      <c r="N1328" s="12"/>
      <c r="O1328" s="12"/>
      <c r="P1328" s="12"/>
    </row>
    <row r="1329" spans="1:16">
      <c r="A1329" s="357">
        <v>43101</v>
      </c>
      <c r="B1329">
        <f t="shared" si="179"/>
        <v>12</v>
      </c>
      <c r="C1329">
        <f t="shared" si="177"/>
        <v>2017</v>
      </c>
      <c r="D1329" t="s">
        <v>1617</v>
      </c>
      <c r="E1329">
        <v>74</v>
      </c>
      <c r="F1329" s="12">
        <v>168.2</v>
      </c>
      <c r="G1329" s="12">
        <v>111.05</v>
      </c>
      <c r="H1329" s="12">
        <v>29.15</v>
      </c>
      <c r="I1329" s="12">
        <v>308.39999999999998</v>
      </c>
      <c r="J1329" s="12"/>
      <c r="K1329" s="12"/>
      <c r="L1329" s="12"/>
      <c r="M1329" s="12"/>
      <c r="N1329" s="12"/>
      <c r="O1329" s="12"/>
      <c r="P1329" s="12"/>
    </row>
    <row r="1330" spans="1:16">
      <c r="A1330" s="357">
        <v>43132</v>
      </c>
      <c r="B1330">
        <v>1</v>
      </c>
      <c r="C1330">
        <f t="shared" si="177"/>
        <v>2018</v>
      </c>
      <c r="D1330" t="s">
        <v>1617</v>
      </c>
      <c r="E1330">
        <v>74</v>
      </c>
      <c r="F1330" s="12">
        <v>60.05</v>
      </c>
      <c r="G1330" s="12">
        <v>131.5</v>
      </c>
      <c r="H1330" s="12">
        <v>20.82</v>
      </c>
      <c r="I1330" s="12">
        <v>212.37</v>
      </c>
      <c r="J1330" s="12"/>
      <c r="K1330" s="12"/>
      <c r="L1330" s="12"/>
      <c r="M1330" s="12"/>
      <c r="N1330" s="12"/>
      <c r="O1330" s="12"/>
      <c r="P1330" s="12"/>
    </row>
    <row r="1331" spans="1:16">
      <c r="A1331" s="357">
        <v>43160</v>
      </c>
      <c r="B1331">
        <f t="shared" ref="B1331:B1341" si="180">1+B1330</f>
        <v>2</v>
      </c>
      <c r="C1331">
        <f t="shared" si="177"/>
        <v>2018</v>
      </c>
      <c r="D1331" t="s">
        <v>1617</v>
      </c>
      <c r="E1331">
        <v>74</v>
      </c>
      <c r="F1331" s="12">
        <v>64.650000000000006</v>
      </c>
      <c r="G1331" s="12">
        <v>127.25</v>
      </c>
      <c r="H1331" s="12">
        <v>19.8</v>
      </c>
      <c r="I1331" s="12">
        <v>211.70000000000002</v>
      </c>
      <c r="J1331" s="12"/>
      <c r="K1331" s="12"/>
      <c r="L1331" s="12"/>
      <c r="M1331" s="12"/>
      <c r="N1331" s="12"/>
      <c r="O1331" s="12"/>
      <c r="P1331" s="12"/>
    </row>
    <row r="1332" spans="1:16">
      <c r="A1332" s="357">
        <v>43191</v>
      </c>
      <c r="B1332">
        <f t="shared" si="180"/>
        <v>3</v>
      </c>
      <c r="C1332">
        <f t="shared" si="177"/>
        <v>2018</v>
      </c>
      <c r="D1332" t="s">
        <v>1617</v>
      </c>
      <c r="E1332">
        <v>74</v>
      </c>
      <c r="F1332" s="12">
        <v>106.65</v>
      </c>
      <c r="G1332" s="12">
        <v>118.75</v>
      </c>
      <c r="H1332" s="12">
        <v>24.65</v>
      </c>
      <c r="I1332" s="12">
        <v>250.05</v>
      </c>
      <c r="J1332" s="12"/>
      <c r="K1332" s="12"/>
      <c r="L1332" s="12"/>
      <c r="M1332" s="12"/>
      <c r="N1332" s="12"/>
      <c r="O1332" s="12"/>
      <c r="P1332" s="12"/>
    </row>
    <row r="1333" spans="1:16">
      <c r="A1333" s="357">
        <v>43221</v>
      </c>
      <c r="B1333">
        <f t="shared" si="180"/>
        <v>4</v>
      </c>
      <c r="C1333">
        <f t="shared" si="177"/>
        <v>2018</v>
      </c>
      <c r="D1333" t="s">
        <v>1617</v>
      </c>
      <c r="E1333">
        <v>74</v>
      </c>
      <c r="F1333" s="12">
        <v>74.48</v>
      </c>
      <c r="G1333" s="12">
        <v>135.62</v>
      </c>
      <c r="H1333" s="12">
        <v>22.33</v>
      </c>
      <c r="I1333" s="12">
        <v>232.43</v>
      </c>
      <c r="J1333" s="12"/>
      <c r="K1333" s="12"/>
      <c r="L1333" s="12"/>
      <c r="M1333" s="12"/>
      <c r="N1333" s="12"/>
      <c r="O1333" s="12"/>
      <c r="P1333" s="12"/>
    </row>
    <row r="1334" spans="1:16">
      <c r="A1334" s="357">
        <v>43252</v>
      </c>
      <c r="B1334">
        <f t="shared" si="180"/>
        <v>5</v>
      </c>
      <c r="C1334">
        <f t="shared" si="177"/>
        <v>2018</v>
      </c>
      <c r="D1334" t="s">
        <v>1617</v>
      </c>
      <c r="E1334">
        <v>74</v>
      </c>
      <c r="F1334" s="12">
        <v>51.59</v>
      </c>
      <c r="G1334" s="12">
        <v>144.72999999999999</v>
      </c>
      <c r="H1334" s="12">
        <v>18.59</v>
      </c>
      <c r="I1334" s="12">
        <v>214.91</v>
      </c>
      <c r="J1334" s="12"/>
      <c r="K1334" s="12"/>
      <c r="L1334" s="12"/>
      <c r="M1334" s="12"/>
      <c r="N1334" s="12"/>
      <c r="O1334" s="12"/>
      <c r="P1334" s="12"/>
    </row>
    <row r="1335" spans="1:16">
      <c r="A1335" s="357">
        <v>43282</v>
      </c>
      <c r="B1335">
        <f t="shared" si="180"/>
        <v>6</v>
      </c>
      <c r="C1335">
        <f t="shared" si="177"/>
        <v>2018</v>
      </c>
      <c r="D1335" t="s">
        <v>1617</v>
      </c>
      <c r="E1335">
        <v>74</v>
      </c>
      <c r="F1335" s="12">
        <v>85.71</v>
      </c>
      <c r="G1335" s="12">
        <v>176.1</v>
      </c>
      <c r="H1335" s="12">
        <v>25.33</v>
      </c>
      <c r="I1335" s="12">
        <v>287.14</v>
      </c>
      <c r="J1335" s="12"/>
      <c r="K1335" s="12"/>
      <c r="L1335" s="12"/>
      <c r="M1335" s="12"/>
      <c r="N1335" s="12"/>
      <c r="O1335" s="12"/>
      <c r="P1335" s="12"/>
    </row>
    <row r="1336" spans="1:16">
      <c r="A1336" s="357">
        <v>43313</v>
      </c>
      <c r="B1336">
        <f t="shared" si="180"/>
        <v>7</v>
      </c>
      <c r="C1336">
        <f t="shared" si="177"/>
        <v>2018</v>
      </c>
      <c r="D1336" t="s">
        <v>1617</v>
      </c>
      <c r="E1336">
        <v>74</v>
      </c>
      <c r="F1336" s="12">
        <v>100.82</v>
      </c>
      <c r="G1336" s="12">
        <v>157.44999999999999</v>
      </c>
      <c r="H1336" s="12">
        <v>57.32</v>
      </c>
      <c r="I1336" s="12">
        <v>315.58999999999997</v>
      </c>
      <c r="J1336" s="12"/>
      <c r="K1336" s="12"/>
      <c r="L1336" s="12"/>
      <c r="M1336" s="12"/>
      <c r="N1336" s="12"/>
      <c r="O1336" s="12"/>
      <c r="P1336" s="12"/>
    </row>
    <row r="1337" spans="1:16">
      <c r="A1337" s="357">
        <v>43344</v>
      </c>
      <c r="B1337">
        <f t="shared" si="180"/>
        <v>8</v>
      </c>
      <c r="C1337">
        <f t="shared" si="177"/>
        <v>2018</v>
      </c>
      <c r="D1337" t="s">
        <v>1617</v>
      </c>
      <c r="E1337">
        <v>74</v>
      </c>
      <c r="F1337" s="12">
        <v>234</v>
      </c>
      <c r="G1337" s="12">
        <v>118.5</v>
      </c>
      <c r="H1337" s="12">
        <v>9.9499999999999993</v>
      </c>
      <c r="I1337" s="12">
        <v>362.45</v>
      </c>
      <c r="J1337" s="12"/>
      <c r="K1337" s="12"/>
      <c r="L1337" s="12"/>
      <c r="M1337" s="12"/>
      <c r="N1337" s="12"/>
      <c r="O1337" s="12"/>
      <c r="P1337" s="12"/>
    </row>
    <row r="1338" spans="1:16">
      <c r="A1338" s="357">
        <v>43374</v>
      </c>
      <c r="B1338">
        <f t="shared" si="180"/>
        <v>9</v>
      </c>
      <c r="C1338">
        <f t="shared" si="177"/>
        <v>2018</v>
      </c>
      <c r="D1338" t="s">
        <v>1617</v>
      </c>
      <c r="E1338">
        <v>74</v>
      </c>
      <c r="F1338" s="12">
        <v>76.8</v>
      </c>
      <c r="G1338" s="12">
        <v>143.35</v>
      </c>
      <c r="H1338" s="12">
        <v>16</v>
      </c>
      <c r="I1338" s="12">
        <v>236.14999999999998</v>
      </c>
      <c r="J1338" s="12"/>
      <c r="K1338" s="12"/>
      <c r="L1338" s="12"/>
      <c r="M1338" s="12"/>
      <c r="N1338" s="12"/>
      <c r="O1338" s="12"/>
      <c r="P1338" s="12"/>
    </row>
    <row r="1339" spans="1:16">
      <c r="A1339" s="357">
        <v>43405</v>
      </c>
      <c r="B1339">
        <f t="shared" si="180"/>
        <v>10</v>
      </c>
      <c r="C1339">
        <f t="shared" si="177"/>
        <v>2018</v>
      </c>
      <c r="D1339" t="s">
        <v>1617</v>
      </c>
      <c r="E1339">
        <v>74</v>
      </c>
      <c r="F1339" s="12">
        <v>82.45</v>
      </c>
      <c r="G1339" s="12">
        <v>147.22999999999999</v>
      </c>
      <c r="H1339" s="12">
        <v>25</v>
      </c>
      <c r="I1339" s="12">
        <v>254.68</v>
      </c>
      <c r="J1339" s="12"/>
      <c r="K1339" s="12"/>
      <c r="L1339" s="12"/>
      <c r="M1339" s="12"/>
      <c r="N1339" s="12"/>
      <c r="O1339" s="12"/>
      <c r="P1339" s="12"/>
    </row>
    <row r="1340" spans="1:16">
      <c r="A1340" s="357">
        <v>43435</v>
      </c>
      <c r="B1340">
        <f t="shared" si="180"/>
        <v>11</v>
      </c>
      <c r="C1340">
        <f t="shared" si="177"/>
        <v>2018</v>
      </c>
      <c r="D1340" t="s">
        <v>1617</v>
      </c>
      <c r="E1340">
        <v>74</v>
      </c>
      <c r="F1340" s="12">
        <v>75.05</v>
      </c>
      <c r="G1340" s="12">
        <v>121.14</v>
      </c>
      <c r="H1340" s="12">
        <v>18.86</v>
      </c>
      <c r="I1340" s="12">
        <v>215.05</v>
      </c>
      <c r="J1340" s="12"/>
      <c r="K1340" s="12"/>
      <c r="L1340" s="12"/>
      <c r="M1340" s="12"/>
      <c r="N1340" s="12"/>
      <c r="O1340" s="12"/>
      <c r="P1340" s="12"/>
    </row>
    <row r="1341" spans="1:16">
      <c r="A1341" s="357">
        <v>43466</v>
      </c>
      <c r="B1341">
        <f t="shared" si="180"/>
        <v>12</v>
      </c>
      <c r="C1341">
        <f t="shared" si="177"/>
        <v>2018</v>
      </c>
      <c r="D1341" t="s">
        <v>1617</v>
      </c>
      <c r="E1341">
        <v>74</v>
      </c>
      <c r="F1341" s="12">
        <v>199.18</v>
      </c>
      <c r="G1341" s="12">
        <v>155.94</v>
      </c>
      <c r="H1341" s="12">
        <v>24.41</v>
      </c>
      <c r="I1341" s="12">
        <v>379.53</v>
      </c>
      <c r="J1341" s="12"/>
      <c r="K1341" s="12"/>
      <c r="L1341" s="12"/>
      <c r="M1341" s="12"/>
      <c r="N1341" s="12"/>
      <c r="O1341" s="12"/>
      <c r="P1341" s="12"/>
    </row>
    <row r="1342" spans="1:16">
      <c r="A1342" s="357">
        <v>43497</v>
      </c>
      <c r="B1342">
        <v>1</v>
      </c>
      <c r="C1342">
        <f t="shared" si="177"/>
        <v>2019</v>
      </c>
      <c r="D1342" t="s">
        <v>1617</v>
      </c>
      <c r="E1342">
        <v>74</v>
      </c>
      <c r="F1342" s="12">
        <v>64.5</v>
      </c>
      <c r="G1342" s="12">
        <v>137.91</v>
      </c>
      <c r="H1342" s="12">
        <v>21.09</v>
      </c>
      <c r="I1342" s="12">
        <v>223.5</v>
      </c>
      <c r="J1342" s="12"/>
      <c r="K1342" s="12"/>
      <c r="L1342" s="12"/>
      <c r="M1342" s="12"/>
      <c r="N1342" s="12"/>
      <c r="O1342" s="12"/>
      <c r="P1342" s="12"/>
    </row>
    <row r="1343" spans="1:16">
      <c r="A1343" s="357">
        <v>43525</v>
      </c>
      <c r="B1343">
        <f t="shared" ref="B1343:B1353" si="181">1+B1342</f>
        <v>2</v>
      </c>
      <c r="C1343">
        <f t="shared" si="177"/>
        <v>2019</v>
      </c>
      <c r="D1343" t="s">
        <v>1617</v>
      </c>
      <c r="E1343">
        <v>74</v>
      </c>
      <c r="F1343" s="12">
        <v>64.5</v>
      </c>
      <c r="G1343" s="12">
        <v>122.85</v>
      </c>
      <c r="H1343" s="12">
        <v>22.6</v>
      </c>
      <c r="I1343" s="12">
        <v>209.95</v>
      </c>
      <c r="J1343" s="12"/>
      <c r="K1343" s="12"/>
      <c r="L1343" s="12"/>
      <c r="M1343" s="12"/>
      <c r="N1343" s="12"/>
      <c r="O1343" s="12"/>
      <c r="P1343" s="12"/>
    </row>
    <row r="1344" spans="1:16">
      <c r="A1344" s="357">
        <v>43556</v>
      </c>
      <c r="B1344">
        <f t="shared" si="181"/>
        <v>3</v>
      </c>
      <c r="C1344">
        <f t="shared" si="177"/>
        <v>2019</v>
      </c>
      <c r="D1344" t="s">
        <v>1617</v>
      </c>
      <c r="E1344">
        <v>74</v>
      </c>
      <c r="F1344" s="12">
        <v>89.48</v>
      </c>
      <c r="G1344" s="12">
        <v>139.38</v>
      </c>
      <c r="H1344" s="12">
        <v>18.05</v>
      </c>
      <c r="I1344" s="12">
        <v>246.91000000000003</v>
      </c>
      <c r="J1344" s="12"/>
      <c r="K1344" s="12"/>
      <c r="L1344" s="12"/>
      <c r="M1344" s="12"/>
      <c r="N1344" s="12"/>
      <c r="O1344" s="12"/>
      <c r="P1344" s="12"/>
    </row>
    <row r="1345" spans="1:16">
      <c r="A1345" s="357">
        <v>43586</v>
      </c>
      <c r="B1345">
        <f t="shared" si="181"/>
        <v>4</v>
      </c>
      <c r="C1345">
        <f t="shared" si="177"/>
        <v>2019</v>
      </c>
      <c r="D1345" t="s">
        <v>1617</v>
      </c>
      <c r="E1345">
        <v>74</v>
      </c>
      <c r="F1345" s="12">
        <v>142.6</v>
      </c>
      <c r="G1345" s="12">
        <v>132.6</v>
      </c>
      <c r="H1345" s="12">
        <v>17</v>
      </c>
      <c r="I1345" s="12">
        <v>292.2</v>
      </c>
      <c r="J1345" s="12"/>
      <c r="K1345" s="12"/>
      <c r="L1345" s="12"/>
      <c r="M1345" s="12"/>
      <c r="N1345" s="12"/>
      <c r="O1345" s="12"/>
      <c r="P1345" s="12"/>
    </row>
    <row r="1346" spans="1:16">
      <c r="A1346" s="357">
        <v>43617</v>
      </c>
      <c r="B1346">
        <f t="shared" si="181"/>
        <v>5</v>
      </c>
      <c r="C1346">
        <f t="shared" si="177"/>
        <v>2019</v>
      </c>
      <c r="D1346" t="s">
        <v>1617</v>
      </c>
      <c r="E1346">
        <v>74</v>
      </c>
      <c r="F1346" s="12">
        <v>58.86</v>
      </c>
      <c r="G1346" s="12">
        <v>150.59</v>
      </c>
      <c r="H1346" s="12">
        <v>15.45</v>
      </c>
      <c r="I1346" s="12">
        <v>224.89999999999998</v>
      </c>
      <c r="J1346" s="12"/>
      <c r="K1346" s="12"/>
      <c r="L1346" s="12"/>
      <c r="M1346" s="12"/>
      <c r="N1346" s="12"/>
      <c r="O1346" s="12"/>
      <c r="P1346" s="12"/>
    </row>
    <row r="1347" spans="1:16">
      <c r="A1347" s="357">
        <v>43647</v>
      </c>
      <c r="B1347">
        <f t="shared" si="181"/>
        <v>6</v>
      </c>
      <c r="C1347">
        <f t="shared" si="177"/>
        <v>2019</v>
      </c>
      <c r="D1347" t="s">
        <v>1617</v>
      </c>
      <c r="E1347">
        <v>74</v>
      </c>
      <c r="F1347" s="12">
        <v>75.400000000000006</v>
      </c>
      <c r="G1347" s="12">
        <v>207.5</v>
      </c>
      <c r="H1347" s="12">
        <v>31.9</v>
      </c>
      <c r="I1347" s="12">
        <v>314.8</v>
      </c>
      <c r="J1347" s="12"/>
      <c r="K1347" s="12"/>
      <c r="L1347" s="12"/>
      <c r="M1347" s="12"/>
      <c r="N1347" s="12"/>
      <c r="O1347" s="12"/>
      <c r="P1347" s="12"/>
    </row>
    <row r="1348" spans="1:16">
      <c r="A1348" s="357">
        <v>43678</v>
      </c>
      <c r="B1348">
        <f t="shared" si="181"/>
        <v>7</v>
      </c>
      <c r="C1348">
        <f t="shared" si="177"/>
        <v>2019</v>
      </c>
      <c r="D1348" t="s">
        <v>1617</v>
      </c>
      <c r="E1348">
        <v>74</v>
      </c>
      <c r="F1348" s="12">
        <v>104.74</v>
      </c>
      <c r="G1348" s="12">
        <v>153.09</v>
      </c>
      <c r="H1348" s="12">
        <v>54.52</v>
      </c>
      <c r="I1348" s="12">
        <v>312.35000000000002</v>
      </c>
      <c r="J1348" s="12"/>
      <c r="K1348" s="12"/>
      <c r="L1348" s="12"/>
      <c r="M1348" s="12"/>
      <c r="N1348" s="12"/>
      <c r="O1348" s="12"/>
      <c r="P1348" s="12"/>
    </row>
    <row r="1349" spans="1:16">
      <c r="A1349" s="357">
        <v>43709</v>
      </c>
      <c r="B1349">
        <f t="shared" si="181"/>
        <v>8</v>
      </c>
      <c r="C1349">
        <f t="shared" si="177"/>
        <v>2019</v>
      </c>
      <c r="D1349" t="s">
        <v>1617</v>
      </c>
      <c r="E1349">
        <v>74</v>
      </c>
      <c r="F1349" s="12">
        <v>217.05</v>
      </c>
      <c r="G1349" s="12">
        <v>127.91</v>
      </c>
      <c r="H1349" s="12">
        <v>15.91</v>
      </c>
      <c r="I1349" s="12">
        <v>360.87</v>
      </c>
      <c r="J1349" s="12"/>
      <c r="K1349" s="12"/>
      <c r="L1349" s="12"/>
      <c r="M1349" s="12"/>
      <c r="N1349" s="12"/>
      <c r="O1349" s="12"/>
      <c r="P1349" s="12"/>
    </row>
    <row r="1350" spans="1:16">
      <c r="A1350" s="357">
        <v>43739</v>
      </c>
      <c r="B1350">
        <f t="shared" si="181"/>
        <v>9</v>
      </c>
      <c r="C1350">
        <f t="shared" si="177"/>
        <v>2019</v>
      </c>
      <c r="D1350" t="s">
        <v>1617</v>
      </c>
      <c r="E1350">
        <v>74</v>
      </c>
      <c r="F1350" s="12">
        <v>87.71</v>
      </c>
      <c r="G1350" s="12">
        <v>153.29</v>
      </c>
      <c r="H1350" s="12">
        <v>17.670000000000002</v>
      </c>
      <c r="I1350" s="12">
        <v>258.66999999999996</v>
      </c>
      <c r="J1350" s="12"/>
      <c r="K1350" s="12"/>
      <c r="L1350" s="12"/>
      <c r="M1350" s="12"/>
      <c r="N1350" s="12"/>
      <c r="O1350" s="12"/>
      <c r="P1350" s="12"/>
    </row>
    <row r="1351" spans="1:16">
      <c r="A1351" s="357">
        <v>43770</v>
      </c>
      <c r="B1351">
        <f t="shared" si="181"/>
        <v>10</v>
      </c>
      <c r="C1351">
        <f t="shared" si="177"/>
        <v>2019</v>
      </c>
      <c r="D1351" t="s">
        <v>1617</v>
      </c>
      <c r="E1351">
        <v>74</v>
      </c>
      <c r="F1351" s="12">
        <v>84.83</v>
      </c>
      <c r="G1351" s="12">
        <v>223.75</v>
      </c>
      <c r="H1351" s="12">
        <v>18.04</v>
      </c>
      <c r="I1351" s="12">
        <v>326.62</v>
      </c>
      <c r="J1351" s="12"/>
      <c r="K1351" s="12"/>
      <c r="L1351" s="12"/>
      <c r="M1351" s="12"/>
      <c r="N1351" s="12"/>
      <c r="O1351" s="12"/>
      <c r="P1351" s="12"/>
    </row>
    <row r="1352" spans="1:16">
      <c r="A1352" s="357">
        <v>43800</v>
      </c>
      <c r="B1352">
        <f t="shared" si="181"/>
        <v>11</v>
      </c>
      <c r="C1352">
        <f t="shared" si="177"/>
        <v>2019</v>
      </c>
      <c r="D1352" t="s">
        <v>1617</v>
      </c>
      <c r="E1352">
        <v>74</v>
      </c>
      <c r="F1352" s="12">
        <v>95.3</v>
      </c>
      <c r="G1352" s="12">
        <v>147.85</v>
      </c>
      <c r="H1352" s="12">
        <v>28.9</v>
      </c>
      <c r="I1352" s="12">
        <v>272.05</v>
      </c>
      <c r="J1352" s="12"/>
      <c r="K1352" s="12"/>
      <c r="L1352" s="12"/>
      <c r="M1352" s="12"/>
      <c r="N1352" s="12"/>
      <c r="O1352" s="12"/>
      <c r="P1352" s="12"/>
    </row>
    <row r="1353" spans="1:16">
      <c r="A1353" s="357">
        <v>43831</v>
      </c>
      <c r="B1353">
        <f t="shared" si="181"/>
        <v>12</v>
      </c>
      <c r="C1353">
        <f t="shared" si="177"/>
        <v>2019</v>
      </c>
      <c r="D1353" t="s">
        <v>1617</v>
      </c>
      <c r="E1353">
        <v>74</v>
      </c>
      <c r="F1353" s="12">
        <v>274.56</v>
      </c>
      <c r="G1353" s="12">
        <v>183.39</v>
      </c>
      <c r="H1353" s="12">
        <v>31.22</v>
      </c>
      <c r="I1353" s="12">
        <v>489.16999999999996</v>
      </c>
      <c r="J1353" s="12"/>
      <c r="K1353" s="12"/>
      <c r="L1353" s="12"/>
      <c r="M1353" s="12"/>
      <c r="N1353" s="12"/>
      <c r="O1353" s="12"/>
      <c r="P1353" s="12"/>
    </row>
    <row r="1354" spans="1:16">
      <c r="A1354" s="357">
        <v>43862</v>
      </c>
      <c r="B1354">
        <v>1</v>
      </c>
      <c r="C1354">
        <f t="shared" si="177"/>
        <v>2020</v>
      </c>
      <c r="D1354" t="s">
        <v>1617</v>
      </c>
      <c r="E1354">
        <v>74</v>
      </c>
      <c r="F1354" s="12">
        <v>70.709999999999994</v>
      </c>
      <c r="G1354" s="12">
        <v>170.24</v>
      </c>
      <c r="H1354" s="12">
        <v>25.14</v>
      </c>
      <c r="I1354" s="12">
        <v>266.08999999999997</v>
      </c>
      <c r="J1354" s="12"/>
      <c r="K1354" s="12"/>
      <c r="L1354" s="12"/>
      <c r="M1354" s="12"/>
      <c r="N1354" s="12"/>
      <c r="O1354" s="12"/>
      <c r="P1354" s="12"/>
    </row>
    <row r="1355" spans="1:16">
      <c r="A1355" s="357">
        <v>43891</v>
      </c>
      <c r="B1355">
        <f t="shared" ref="B1355:B1365" si="182">1+B1354</f>
        <v>2</v>
      </c>
      <c r="C1355">
        <f t="shared" si="177"/>
        <v>2020</v>
      </c>
      <c r="D1355" t="s">
        <v>1617</v>
      </c>
      <c r="E1355">
        <v>74</v>
      </c>
      <c r="F1355" s="12">
        <v>80.349999999999994</v>
      </c>
      <c r="G1355" s="12">
        <v>141.65</v>
      </c>
      <c r="H1355" s="12">
        <v>64.8</v>
      </c>
      <c r="I1355" s="12">
        <v>286.79999999999995</v>
      </c>
      <c r="J1355" s="12"/>
      <c r="K1355" s="12"/>
      <c r="L1355" s="12"/>
      <c r="M1355" s="12"/>
      <c r="N1355" s="12"/>
      <c r="O1355" s="12"/>
      <c r="P1355" s="12"/>
    </row>
    <row r="1356" spans="1:16">
      <c r="A1356" s="357">
        <v>43922</v>
      </c>
      <c r="B1356">
        <f t="shared" si="182"/>
        <v>3</v>
      </c>
      <c r="C1356">
        <f t="shared" si="177"/>
        <v>2020</v>
      </c>
      <c r="D1356" t="s">
        <v>1617</v>
      </c>
      <c r="E1356">
        <v>74</v>
      </c>
      <c r="F1356" s="12">
        <v>384.27</v>
      </c>
      <c r="G1356" s="12">
        <v>231.68</v>
      </c>
      <c r="H1356" s="12">
        <v>119.45</v>
      </c>
      <c r="I1356" s="12">
        <v>735.4</v>
      </c>
      <c r="J1356" s="12"/>
      <c r="K1356" s="12"/>
      <c r="L1356" s="12"/>
      <c r="M1356" s="12"/>
      <c r="N1356" s="12"/>
      <c r="O1356" s="12"/>
      <c r="P1356" s="12"/>
    </row>
    <row r="1357" spans="1:16">
      <c r="A1357" s="357">
        <v>43952</v>
      </c>
      <c r="B1357">
        <f t="shared" si="182"/>
        <v>4</v>
      </c>
      <c r="C1357">
        <f t="shared" si="177"/>
        <v>2020</v>
      </c>
      <c r="D1357" t="s">
        <v>1617</v>
      </c>
      <c r="E1357">
        <v>74</v>
      </c>
      <c r="F1357" s="12">
        <v>59.05</v>
      </c>
      <c r="G1357" s="12">
        <v>74.400000000000006</v>
      </c>
      <c r="H1357" s="12">
        <v>29.45</v>
      </c>
      <c r="I1357" s="12">
        <v>162.9</v>
      </c>
      <c r="J1357" s="12"/>
      <c r="K1357" s="12"/>
      <c r="L1357" s="12"/>
      <c r="M1357" s="12"/>
      <c r="N1357" s="12"/>
      <c r="O1357" s="12"/>
      <c r="P1357" s="12"/>
    </row>
    <row r="1358" spans="1:16">
      <c r="A1358" s="357">
        <v>43983</v>
      </c>
      <c r="B1358">
        <f t="shared" si="182"/>
        <v>5</v>
      </c>
      <c r="C1358">
        <f t="shared" si="177"/>
        <v>2020</v>
      </c>
      <c r="D1358" t="s">
        <v>1617</v>
      </c>
      <c r="E1358">
        <v>74</v>
      </c>
      <c r="F1358" s="12">
        <v>60</v>
      </c>
      <c r="G1358" s="12">
        <v>75.05</v>
      </c>
      <c r="H1358" s="12">
        <v>12.8</v>
      </c>
      <c r="I1358" s="12">
        <v>147.85</v>
      </c>
      <c r="J1358" s="12"/>
      <c r="K1358" s="12"/>
      <c r="L1358" s="12"/>
      <c r="M1358" s="12"/>
      <c r="N1358" s="12"/>
      <c r="O1358" s="12"/>
      <c r="P1358" s="12"/>
    </row>
    <row r="1359" spans="1:16">
      <c r="A1359" s="357">
        <v>44013</v>
      </c>
      <c r="B1359">
        <f t="shared" si="182"/>
        <v>6</v>
      </c>
      <c r="C1359">
        <f t="shared" si="177"/>
        <v>2020</v>
      </c>
      <c r="D1359" t="s">
        <v>1617</v>
      </c>
      <c r="E1359">
        <v>74</v>
      </c>
      <c r="F1359" s="12">
        <v>60.45</v>
      </c>
      <c r="G1359" s="12">
        <v>147.13999999999999</v>
      </c>
      <c r="H1359" s="12">
        <v>16.95</v>
      </c>
      <c r="I1359" s="12">
        <v>224.53999999999996</v>
      </c>
      <c r="J1359" s="12"/>
      <c r="K1359" s="12"/>
      <c r="L1359" s="12"/>
      <c r="M1359" s="12"/>
      <c r="N1359" s="12"/>
      <c r="O1359" s="12"/>
      <c r="P1359" s="12"/>
    </row>
    <row r="1360" spans="1:16">
      <c r="A1360" s="357">
        <v>44044</v>
      </c>
      <c r="B1360">
        <f t="shared" si="182"/>
        <v>7</v>
      </c>
      <c r="C1360">
        <f t="shared" si="177"/>
        <v>2020</v>
      </c>
      <c r="D1360" t="s">
        <v>1617</v>
      </c>
      <c r="E1360">
        <v>74</v>
      </c>
      <c r="F1360" s="12">
        <v>58.57</v>
      </c>
      <c r="G1360" s="12">
        <v>142.22</v>
      </c>
      <c r="H1360" s="12">
        <v>16.52</v>
      </c>
      <c r="I1360" s="12">
        <v>217.31</v>
      </c>
      <c r="J1360" s="12"/>
      <c r="K1360" s="12"/>
      <c r="L1360" s="12"/>
      <c r="M1360" s="12"/>
      <c r="N1360" s="12"/>
      <c r="O1360" s="12"/>
      <c r="P1360" s="12"/>
    </row>
    <row r="1361" spans="1:16">
      <c r="A1361" s="357">
        <v>44075</v>
      </c>
      <c r="B1361">
        <f t="shared" si="182"/>
        <v>8</v>
      </c>
      <c r="C1361">
        <f t="shared" si="177"/>
        <v>2020</v>
      </c>
      <c r="D1361" t="s">
        <v>1617</v>
      </c>
      <c r="E1361">
        <v>74</v>
      </c>
      <c r="F1361" s="12">
        <v>127.95</v>
      </c>
      <c r="G1361" s="12">
        <v>120.62</v>
      </c>
      <c r="H1361" s="12">
        <v>2.1</v>
      </c>
      <c r="I1361" s="12">
        <v>250.67000000000002</v>
      </c>
      <c r="J1361" s="12"/>
      <c r="K1361" s="12"/>
      <c r="L1361" s="12"/>
      <c r="M1361" s="12"/>
      <c r="N1361" s="12"/>
      <c r="O1361" s="12"/>
      <c r="P1361" s="12"/>
    </row>
    <row r="1362" spans="1:16">
      <c r="A1362" s="357">
        <v>44105</v>
      </c>
      <c r="B1362">
        <f t="shared" si="182"/>
        <v>9</v>
      </c>
      <c r="C1362">
        <f t="shared" si="177"/>
        <v>2020</v>
      </c>
      <c r="D1362" t="s">
        <v>1617</v>
      </c>
      <c r="E1362">
        <v>74</v>
      </c>
      <c r="F1362" s="12">
        <v>72.680000000000007</v>
      </c>
      <c r="G1362" s="12">
        <v>147.86000000000001</v>
      </c>
      <c r="H1362" s="12">
        <v>7.45</v>
      </c>
      <c r="I1362" s="12">
        <v>227.99</v>
      </c>
      <c r="J1362" s="12"/>
      <c r="K1362" s="12"/>
      <c r="L1362" s="12"/>
      <c r="M1362" s="12"/>
      <c r="N1362" s="12"/>
      <c r="O1362" s="12"/>
      <c r="P1362" s="12"/>
    </row>
    <row r="1363" spans="1:16">
      <c r="A1363" s="357">
        <v>44136</v>
      </c>
      <c r="B1363">
        <f t="shared" si="182"/>
        <v>10</v>
      </c>
      <c r="C1363">
        <f t="shared" si="177"/>
        <v>2020</v>
      </c>
      <c r="D1363" t="s">
        <v>1617</v>
      </c>
      <c r="E1363">
        <v>74</v>
      </c>
      <c r="F1363" s="12">
        <v>69.14</v>
      </c>
      <c r="G1363" s="12">
        <v>122.33</v>
      </c>
      <c r="H1363" s="12">
        <v>2.33</v>
      </c>
      <c r="I1363" s="12">
        <v>193.8</v>
      </c>
      <c r="J1363" s="12"/>
      <c r="K1363" s="12"/>
      <c r="L1363" s="12"/>
      <c r="M1363" s="12"/>
      <c r="N1363" s="12"/>
      <c r="O1363" s="12"/>
      <c r="P1363" s="12"/>
    </row>
    <row r="1364" spans="1:16">
      <c r="A1364" s="357">
        <v>44166</v>
      </c>
      <c r="B1364">
        <f t="shared" si="182"/>
        <v>11</v>
      </c>
      <c r="C1364">
        <f t="shared" si="177"/>
        <v>2020</v>
      </c>
      <c r="D1364" t="s">
        <v>1617</v>
      </c>
      <c r="E1364">
        <v>74</v>
      </c>
      <c r="F1364" s="12">
        <v>140.69999999999999</v>
      </c>
      <c r="G1364" s="12">
        <v>144.5</v>
      </c>
      <c r="H1364" s="12">
        <v>5.0999999999999996</v>
      </c>
      <c r="I1364" s="12">
        <v>290.29999999999995</v>
      </c>
      <c r="J1364" s="12"/>
      <c r="K1364" s="12"/>
      <c r="L1364" s="12"/>
      <c r="M1364" s="12"/>
      <c r="N1364" s="12"/>
      <c r="O1364" s="12"/>
      <c r="P1364" s="12"/>
    </row>
    <row r="1365" spans="1:16">
      <c r="A1365" s="357">
        <v>44197</v>
      </c>
      <c r="B1365">
        <f t="shared" si="182"/>
        <v>12</v>
      </c>
      <c r="C1365">
        <f t="shared" si="177"/>
        <v>2020</v>
      </c>
      <c r="D1365" t="s">
        <v>1617</v>
      </c>
      <c r="E1365">
        <v>74</v>
      </c>
      <c r="F1365" s="12">
        <v>152.68</v>
      </c>
      <c r="G1365" s="12">
        <v>131.74</v>
      </c>
      <c r="H1365" s="12">
        <v>5.47</v>
      </c>
      <c r="I1365" s="12">
        <v>289.89</v>
      </c>
      <c r="J1365" s="12"/>
      <c r="K1365" s="12"/>
      <c r="L1365" s="12"/>
      <c r="M1365" s="12"/>
      <c r="N1365" s="12"/>
      <c r="O1365" s="12"/>
      <c r="P1365" s="12"/>
    </row>
    <row r="1366" spans="1:16">
      <c r="A1366" s="357">
        <v>44228</v>
      </c>
      <c r="B1366">
        <v>1</v>
      </c>
      <c r="C1366">
        <f t="shared" si="177"/>
        <v>2021</v>
      </c>
      <c r="D1366" t="s">
        <v>1617</v>
      </c>
      <c r="E1366">
        <v>74</v>
      </c>
      <c r="F1366" s="12">
        <v>156.53</v>
      </c>
      <c r="G1366" s="12">
        <v>154.47</v>
      </c>
      <c r="H1366" s="12">
        <v>8.9499999999999993</v>
      </c>
      <c r="I1366" s="12">
        <v>319.95</v>
      </c>
      <c r="J1366" s="12"/>
      <c r="K1366" s="12"/>
      <c r="L1366" s="12"/>
      <c r="M1366" s="12"/>
      <c r="N1366" s="12"/>
      <c r="O1366" s="12"/>
      <c r="P1366" s="12"/>
    </row>
    <row r="1367" spans="1:16">
      <c r="A1367" s="357">
        <v>44256</v>
      </c>
      <c r="B1367">
        <f t="shared" ref="B1367:B1377" si="183">1+B1366</f>
        <v>2</v>
      </c>
      <c r="C1367">
        <f t="shared" si="177"/>
        <v>2021</v>
      </c>
      <c r="D1367" t="s">
        <v>1617</v>
      </c>
      <c r="E1367">
        <v>74</v>
      </c>
      <c r="F1367" s="12">
        <v>66.7</v>
      </c>
      <c r="G1367" s="12">
        <v>130.15</v>
      </c>
      <c r="H1367" s="12">
        <v>3.75</v>
      </c>
      <c r="I1367" s="12">
        <v>200.60000000000002</v>
      </c>
      <c r="J1367" s="12"/>
      <c r="K1367" s="12"/>
      <c r="L1367" s="12"/>
      <c r="M1367" s="12"/>
      <c r="N1367" s="12"/>
      <c r="O1367" s="12"/>
      <c r="P1367" s="12"/>
    </row>
    <row r="1368" spans="1:16">
      <c r="A1368" s="357">
        <v>44287</v>
      </c>
      <c r="B1368">
        <f t="shared" si="183"/>
        <v>3</v>
      </c>
      <c r="C1368">
        <f t="shared" si="177"/>
        <v>2021</v>
      </c>
      <c r="D1368" t="s">
        <v>1617</v>
      </c>
      <c r="E1368">
        <v>74</v>
      </c>
      <c r="F1368" s="12">
        <v>99.48</v>
      </c>
      <c r="G1368" s="12">
        <v>129.96</v>
      </c>
      <c r="H1368" s="12">
        <v>6.22</v>
      </c>
      <c r="I1368" s="12">
        <v>235.66000000000003</v>
      </c>
      <c r="J1368" s="12"/>
      <c r="K1368" s="12"/>
      <c r="L1368" s="12"/>
      <c r="M1368" s="12"/>
      <c r="N1368" s="12"/>
      <c r="O1368" s="12"/>
      <c r="P1368" s="12"/>
    </row>
    <row r="1369" spans="1:16">
      <c r="A1369" s="357">
        <v>44317</v>
      </c>
      <c r="B1369">
        <f t="shared" si="183"/>
        <v>4</v>
      </c>
      <c r="C1369">
        <f t="shared" si="177"/>
        <v>2021</v>
      </c>
      <c r="D1369" t="s">
        <v>1617</v>
      </c>
      <c r="E1369">
        <v>74</v>
      </c>
      <c r="F1369" s="12">
        <v>75.7</v>
      </c>
      <c r="G1369" s="12">
        <v>137.4</v>
      </c>
      <c r="H1369" s="12">
        <v>6.65</v>
      </c>
      <c r="I1369" s="12">
        <v>219.75</v>
      </c>
      <c r="J1369" s="12"/>
      <c r="K1369" s="12"/>
      <c r="L1369" s="12"/>
      <c r="M1369" s="12"/>
      <c r="N1369" s="12"/>
      <c r="O1369" s="12"/>
      <c r="P1369" s="12"/>
    </row>
    <row r="1370" spans="1:16">
      <c r="A1370" s="357">
        <v>44348</v>
      </c>
      <c r="B1370">
        <f t="shared" si="183"/>
        <v>5</v>
      </c>
      <c r="C1370">
        <f t="shared" ref="C1370:C1383" si="184">1+C1358</f>
        <v>2021</v>
      </c>
      <c r="D1370" t="s">
        <v>1617</v>
      </c>
      <c r="E1370">
        <v>74</v>
      </c>
      <c r="F1370" s="12">
        <v>74.38</v>
      </c>
      <c r="G1370" s="12">
        <v>157.33000000000001</v>
      </c>
      <c r="H1370" s="12">
        <v>13.57</v>
      </c>
      <c r="I1370" s="12">
        <v>245.28</v>
      </c>
      <c r="J1370" s="12"/>
      <c r="K1370" s="12"/>
      <c r="L1370" s="12"/>
      <c r="M1370" s="12"/>
      <c r="N1370" s="12"/>
      <c r="O1370" s="12"/>
      <c r="P1370" s="12"/>
    </row>
    <row r="1371" spans="1:16">
      <c r="A1371" s="357">
        <v>44378</v>
      </c>
      <c r="B1371">
        <f t="shared" si="183"/>
        <v>6</v>
      </c>
      <c r="C1371">
        <f t="shared" si="184"/>
        <v>2021</v>
      </c>
      <c r="D1371" t="s">
        <v>1617</v>
      </c>
      <c r="E1371">
        <v>74</v>
      </c>
      <c r="F1371" s="12">
        <v>74.64</v>
      </c>
      <c r="G1371" s="12">
        <v>186.09</v>
      </c>
      <c r="H1371" s="12">
        <v>10.18</v>
      </c>
      <c r="I1371" s="12">
        <v>270.91000000000003</v>
      </c>
      <c r="J1371" s="12"/>
      <c r="K1371" s="12"/>
      <c r="L1371" s="12"/>
      <c r="M1371" s="12"/>
      <c r="N1371" s="12"/>
      <c r="O1371" s="12"/>
      <c r="P1371" s="12"/>
    </row>
    <row r="1372" spans="1:16">
      <c r="A1372" s="357">
        <v>44409</v>
      </c>
      <c r="B1372">
        <f t="shared" si="183"/>
        <v>7</v>
      </c>
      <c r="C1372">
        <f t="shared" si="184"/>
        <v>2021</v>
      </c>
      <c r="D1372" t="s">
        <v>1617</v>
      </c>
      <c r="E1372">
        <v>74</v>
      </c>
      <c r="F1372" s="12">
        <v>96.36</v>
      </c>
      <c r="G1372" s="12">
        <v>121.73</v>
      </c>
      <c r="H1372" s="12">
        <v>5</v>
      </c>
      <c r="I1372" s="12">
        <v>223.09</v>
      </c>
      <c r="J1372" s="12"/>
      <c r="K1372" s="12"/>
      <c r="L1372" s="12"/>
      <c r="M1372" s="12"/>
      <c r="N1372" s="12"/>
      <c r="O1372" s="12"/>
      <c r="P1372" s="12"/>
    </row>
    <row r="1373" spans="1:16">
      <c r="A1373" s="357">
        <v>44440</v>
      </c>
      <c r="B1373">
        <f t="shared" si="183"/>
        <v>8</v>
      </c>
      <c r="C1373">
        <f t="shared" si="184"/>
        <v>2021</v>
      </c>
      <c r="D1373" t="s">
        <v>1617</v>
      </c>
      <c r="E1373">
        <v>74</v>
      </c>
      <c r="F1373" s="12">
        <v>175.68</v>
      </c>
      <c r="G1373" s="12">
        <v>131.44999999999999</v>
      </c>
      <c r="H1373" s="12">
        <v>5.23</v>
      </c>
      <c r="I1373" s="12">
        <v>312.36</v>
      </c>
      <c r="J1373" s="12"/>
      <c r="K1373" s="12"/>
      <c r="L1373" s="12"/>
      <c r="M1373" s="12"/>
      <c r="N1373" s="12"/>
      <c r="O1373" s="12"/>
      <c r="P1373" s="12"/>
    </row>
    <row r="1374" spans="1:16">
      <c r="A1374" s="357">
        <v>44470</v>
      </c>
      <c r="B1374">
        <f t="shared" si="183"/>
        <v>9</v>
      </c>
      <c r="C1374">
        <f t="shared" si="184"/>
        <v>2021</v>
      </c>
      <c r="D1374" t="s">
        <v>1617</v>
      </c>
      <c r="E1374">
        <v>74</v>
      </c>
      <c r="F1374" s="12">
        <v>74.59</v>
      </c>
      <c r="G1374" s="12">
        <v>137.27000000000001</v>
      </c>
      <c r="H1374" s="12">
        <v>9.64</v>
      </c>
      <c r="I1374" s="12">
        <v>221.50000000000003</v>
      </c>
      <c r="J1374" s="12"/>
      <c r="K1374" s="12"/>
      <c r="L1374" s="12"/>
      <c r="M1374" s="12"/>
      <c r="N1374" s="12"/>
      <c r="O1374" s="12"/>
      <c r="P1374" s="12"/>
    </row>
    <row r="1375" spans="1:16">
      <c r="A1375" s="357">
        <v>44501</v>
      </c>
      <c r="B1375">
        <f t="shared" si="183"/>
        <v>10</v>
      </c>
      <c r="C1375">
        <f t="shared" si="184"/>
        <v>2021</v>
      </c>
      <c r="D1375" t="s">
        <v>1617</v>
      </c>
      <c r="E1375">
        <v>74</v>
      </c>
      <c r="F1375" s="12">
        <v>73.599999999999994</v>
      </c>
      <c r="G1375" s="12">
        <v>130</v>
      </c>
      <c r="H1375" s="12">
        <v>8.4</v>
      </c>
      <c r="I1375" s="12">
        <v>212</v>
      </c>
      <c r="J1375" s="12"/>
      <c r="K1375" s="12"/>
      <c r="L1375" s="12"/>
      <c r="M1375" s="12"/>
      <c r="N1375" s="12"/>
      <c r="O1375" s="12"/>
      <c r="P1375" s="12"/>
    </row>
    <row r="1376" spans="1:16">
      <c r="A1376" s="357">
        <v>44531</v>
      </c>
      <c r="B1376">
        <f t="shared" si="183"/>
        <v>11</v>
      </c>
      <c r="C1376">
        <f t="shared" si="184"/>
        <v>2021</v>
      </c>
      <c r="D1376" t="s">
        <v>1617</v>
      </c>
      <c r="E1376">
        <v>74</v>
      </c>
      <c r="F1376" s="12">
        <v>143.86000000000001</v>
      </c>
      <c r="G1376" s="12">
        <v>151.66999999999999</v>
      </c>
      <c r="H1376" s="12">
        <v>39.81</v>
      </c>
      <c r="I1376" s="12">
        <v>335.34000000000003</v>
      </c>
      <c r="J1376" s="12"/>
      <c r="K1376" s="12"/>
      <c r="L1376" s="12"/>
      <c r="M1376" s="12"/>
      <c r="N1376" s="12"/>
      <c r="O1376" s="12"/>
      <c r="P1376" s="12"/>
    </row>
    <row r="1377" spans="1:16">
      <c r="A1377" s="357">
        <v>44562</v>
      </c>
      <c r="B1377">
        <f t="shared" si="183"/>
        <v>12</v>
      </c>
      <c r="C1377">
        <f t="shared" si="184"/>
        <v>2021</v>
      </c>
      <c r="D1377" t="s">
        <v>1617</v>
      </c>
      <c r="E1377">
        <v>74</v>
      </c>
      <c r="F1377" s="12">
        <v>165.85</v>
      </c>
      <c r="G1377" s="12">
        <v>126.2</v>
      </c>
      <c r="H1377" s="12">
        <v>8.6</v>
      </c>
      <c r="I1377" s="12">
        <v>300.64999999999998</v>
      </c>
      <c r="J1377" s="12"/>
      <c r="K1377" s="12"/>
      <c r="L1377" s="12"/>
      <c r="M1377" s="12"/>
      <c r="N1377" s="12"/>
      <c r="O1377" s="12"/>
      <c r="P1377" s="12"/>
    </row>
    <row r="1378" spans="1:16">
      <c r="A1378" s="357">
        <v>44593</v>
      </c>
      <c r="B1378">
        <v>1</v>
      </c>
      <c r="C1378">
        <f t="shared" si="184"/>
        <v>2022</v>
      </c>
      <c r="D1378" t="s">
        <v>1617</v>
      </c>
      <c r="E1378">
        <v>74</v>
      </c>
      <c r="F1378" s="12">
        <v>69.349999999999994</v>
      </c>
      <c r="G1378" s="12">
        <v>250.85</v>
      </c>
      <c r="H1378" s="12">
        <v>9.1</v>
      </c>
      <c r="I1378" s="12">
        <v>329.29999999999995</v>
      </c>
      <c r="J1378" s="12"/>
      <c r="K1378" s="12"/>
      <c r="L1378" s="12"/>
      <c r="M1378" s="12"/>
      <c r="N1378" s="12"/>
      <c r="O1378" s="12"/>
      <c r="P1378" s="12"/>
    </row>
    <row r="1379" spans="1:16">
      <c r="A1379" s="357">
        <v>44621</v>
      </c>
      <c r="B1379">
        <f>1+B1378</f>
        <v>2</v>
      </c>
      <c r="C1379">
        <f t="shared" si="184"/>
        <v>2022</v>
      </c>
      <c r="D1379" t="s">
        <v>1617</v>
      </c>
      <c r="E1379">
        <v>74</v>
      </c>
      <c r="F1379" s="12">
        <v>105.4</v>
      </c>
      <c r="G1379" s="12">
        <v>135.5</v>
      </c>
      <c r="H1379" s="12">
        <v>3.5</v>
      </c>
      <c r="I1379" s="12">
        <v>244.4</v>
      </c>
      <c r="J1379" s="12"/>
      <c r="K1379" s="12"/>
      <c r="L1379" s="12"/>
      <c r="M1379" s="12"/>
      <c r="N1379" s="12"/>
      <c r="O1379" s="12"/>
      <c r="P1379" s="12"/>
    </row>
    <row r="1380" spans="1:16">
      <c r="A1380" s="357">
        <v>44652</v>
      </c>
      <c r="B1380">
        <f>1+B1379</f>
        <v>3</v>
      </c>
      <c r="C1380">
        <f t="shared" si="184"/>
        <v>2022</v>
      </c>
      <c r="D1380" t="s">
        <v>1617</v>
      </c>
      <c r="E1380">
        <v>74</v>
      </c>
      <c r="F1380" s="12">
        <v>140.96</v>
      </c>
      <c r="G1380" s="12">
        <v>144.74</v>
      </c>
      <c r="H1380" s="12">
        <v>10.87</v>
      </c>
      <c r="I1380" s="12">
        <v>296.57000000000005</v>
      </c>
      <c r="J1380" s="12"/>
      <c r="K1380" s="12"/>
      <c r="L1380" s="12"/>
      <c r="M1380" s="12"/>
      <c r="N1380" s="12"/>
      <c r="O1380" s="12"/>
      <c r="P1380" s="12"/>
    </row>
    <row r="1381" spans="1:16">
      <c r="A1381" s="357">
        <v>44682</v>
      </c>
      <c r="B1381">
        <f>1+B1380</f>
        <v>4</v>
      </c>
      <c r="C1381">
        <f t="shared" si="184"/>
        <v>2022</v>
      </c>
      <c r="D1381" t="s">
        <v>1617</v>
      </c>
      <c r="E1381">
        <v>74</v>
      </c>
      <c r="F1381" s="12">
        <v>126.84</v>
      </c>
      <c r="G1381" s="12">
        <v>162.21</v>
      </c>
      <c r="H1381" s="12">
        <v>19.21</v>
      </c>
      <c r="I1381" s="12">
        <v>308.26</v>
      </c>
      <c r="J1381" s="12"/>
      <c r="K1381" s="12"/>
      <c r="L1381" s="12"/>
      <c r="M1381" s="12"/>
      <c r="N1381" s="12"/>
      <c r="O1381" s="12"/>
      <c r="P1381" s="12"/>
    </row>
    <row r="1382" spans="1:16">
      <c r="A1382" s="357">
        <v>44713</v>
      </c>
      <c r="B1382">
        <f>1+B1381</f>
        <v>5</v>
      </c>
      <c r="C1382">
        <f t="shared" si="184"/>
        <v>2022</v>
      </c>
      <c r="D1382" t="s">
        <v>1617</v>
      </c>
      <c r="E1382">
        <v>74</v>
      </c>
      <c r="F1382" s="12">
        <v>74.95</v>
      </c>
      <c r="G1382" s="12">
        <v>195.5</v>
      </c>
      <c r="H1382" s="12">
        <v>18.09</v>
      </c>
      <c r="I1382" s="12">
        <v>288.54000000000002</v>
      </c>
      <c r="J1382" s="12"/>
      <c r="K1382" s="12"/>
      <c r="L1382" s="12"/>
      <c r="M1382" s="12"/>
      <c r="N1382" s="12"/>
      <c r="O1382" s="12"/>
      <c r="P1382" s="12"/>
    </row>
    <row r="1383" spans="1:16">
      <c r="A1383" s="357">
        <v>42005</v>
      </c>
      <c r="B1383">
        <f>1+B1382</f>
        <v>6</v>
      </c>
      <c r="C1383">
        <f t="shared" si="184"/>
        <v>2022</v>
      </c>
      <c r="D1383" t="s">
        <v>1617</v>
      </c>
      <c r="E1383">
        <v>74</v>
      </c>
      <c r="F1383" s="12">
        <v>81.319999999999993</v>
      </c>
      <c r="G1383" s="12">
        <v>213.14</v>
      </c>
      <c r="H1383" s="12">
        <v>28.68</v>
      </c>
      <c r="I1383" s="12">
        <v>323.14</v>
      </c>
      <c r="J1383" s="12"/>
      <c r="K1383" s="12"/>
      <c r="L1383" s="12"/>
      <c r="M1383" s="12"/>
      <c r="N1383" s="12"/>
      <c r="O1383" s="12"/>
      <c r="P1383" s="12"/>
    </row>
    <row r="1384" spans="1:16">
      <c r="A1384" s="357">
        <v>44743</v>
      </c>
      <c r="B1384">
        <v>7</v>
      </c>
      <c r="C1384">
        <v>2022</v>
      </c>
      <c r="D1384" t="s">
        <v>1617</v>
      </c>
      <c r="E1384">
        <v>74</v>
      </c>
      <c r="F1384" s="12">
        <v>122.55</v>
      </c>
      <c r="G1384" s="12">
        <v>207.2</v>
      </c>
      <c r="H1384" s="12">
        <v>47.25</v>
      </c>
      <c r="I1384" s="12">
        <v>377</v>
      </c>
      <c r="J1384" s="12"/>
      <c r="K1384" s="12"/>
      <c r="L1384" s="12"/>
      <c r="M1384" s="12"/>
      <c r="N1384" s="12"/>
      <c r="O1384" s="12"/>
      <c r="P1384" s="12"/>
    </row>
    <row r="1385" spans="1:16">
      <c r="A1385" s="357">
        <v>44774</v>
      </c>
      <c r="B1385">
        <v>8</v>
      </c>
      <c r="C1385">
        <v>2022</v>
      </c>
      <c r="D1385" t="s">
        <v>1617</v>
      </c>
      <c r="E1385">
        <v>74</v>
      </c>
      <c r="F1385">
        <v>144</v>
      </c>
      <c r="G1385">
        <v>166</v>
      </c>
      <c r="H1385">
        <v>18.18</v>
      </c>
      <c r="I1385">
        <v>328.18</v>
      </c>
      <c r="J1385" s="12"/>
      <c r="K1385" s="12"/>
      <c r="L1385" s="12"/>
      <c r="M1385" s="12"/>
      <c r="N1385" s="12"/>
      <c r="O1385" s="12"/>
      <c r="P1385" s="12"/>
    </row>
    <row r="1386" spans="1:16">
      <c r="A1386" s="357">
        <v>42036</v>
      </c>
      <c r="B1386">
        <v>1</v>
      </c>
      <c r="C1386">
        <v>2015</v>
      </c>
      <c r="D1386" t="s">
        <v>1618</v>
      </c>
      <c r="E1386">
        <v>75</v>
      </c>
      <c r="F1386" s="12">
        <v>0</v>
      </c>
      <c r="G1386" s="12">
        <v>0</v>
      </c>
      <c r="H1386" s="12">
        <v>0</v>
      </c>
      <c r="I1386" s="12">
        <v>0</v>
      </c>
      <c r="J1386" s="12"/>
      <c r="K1386" s="12"/>
      <c r="L1386" s="12"/>
      <c r="M1386" s="12"/>
      <c r="N1386" s="12"/>
      <c r="O1386" s="12"/>
      <c r="P1386" s="12"/>
    </row>
    <row r="1387" spans="1:16">
      <c r="A1387" s="357">
        <v>42064</v>
      </c>
      <c r="B1387">
        <f t="shared" ref="B1387:B1397" si="185">1+B1386</f>
        <v>2</v>
      </c>
      <c r="C1387">
        <v>2015</v>
      </c>
      <c r="D1387" t="s">
        <v>1618</v>
      </c>
      <c r="E1387">
        <v>75</v>
      </c>
      <c r="F1387" s="12">
        <v>0</v>
      </c>
      <c r="G1387" s="12">
        <v>0</v>
      </c>
      <c r="H1387" s="12">
        <v>0</v>
      </c>
      <c r="I1387" s="12">
        <v>0</v>
      </c>
      <c r="J1387" s="12"/>
      <c r="K1387" s="12"/>
      <c r="L1387" s="12"/>
      <c r="M1387" s="12"/>
      <c r="N1387" s="12"/>
      <c r="O1387" s="12"/>
      <c r="P1387" s="12"/>
    </row>
    <row r="1388" spans="1:16">
      <c r="A1388" s="357">
        <v>42095</v>
      </c>
      <c r="B1388">
        <f t="shared" si="185"/>
        <v>3</v>
      </c>
      <c r="C1388">
        <v>2015</v>
      </c>
      <c r="D1388" t="s">
        <v>1618</v>
      </c>
      <c r="E1388">
        <v>75</v>
      </c>
      <c r="F1388" s="12">
        <v>0</v>
      </c>
      <c r="G1388" s="12">
        <v>0</v>
      </c>
      <c r="H1388" s="12">
        <v>0</v>
      </c>
      <c r="I1388" s="12">
        <v>0</v>
      </c>
      <c r="J1388" s="12"/>
      <c r="K1388" s="12"/>
      <c r="L1388" s="12"/>
      <c r="M1388" s="12"/>
      <c r="N1388" s="12"/>
      <c r="O1388" s="12"/>
      <c r="P1388" s="12"/>
    </row>
    <row r="1389" spans="1:16">
      <c r="A1389" s="357">
        <v>42125</v>
      </c>
      <c r="B1389">
        <f t="shared" si="185"/>
        <v>4</v>
      </c>
      <c r="C1389">
        <v>2015</v>
      </c>
      <c r="D1389" t="s">
        <v>1618</v>
      </c>
      <c r="E1389">
        <v>75</v>
      </c>
      <c r="F1389" s="12">
        <v>0</v>
      </c>
      <c r="G1389" s="12">
        <v>0</v>
      </c>
      <c r="H1389" s="12">
        <v>0</v>
      </c>
      <c r="I1389" s="12">
        <v>0</v>
      </c>
      <c r="J1389" s="12"/>
      <c r="K1389" s="12"/>
      <c r="L1389" s="12"/>
      <c r="M1389" s="12"/>
      <c r="N1389" s="12"/>
      <c r="O1389" s="12"/>
      <c r="P1389" s="12"/>
    </row>
    <row r="1390" spans="1:16">
      <c r="A1390" s="357">
        <v>42156</v>
      </c>
      <c r="B1390">
        <f t="shared" si="185"/>
        <v>5</v>
      </c>
      <c r="C1390">
        <v>2015</v>
      </c>
      <c r="D1390" t="s">
        <v>1618</v>
      </c>
      <c r="E1390">
        <v>75</v>
      </c>
      <c r="F1390" s="12">
        <v>0</v>
      </c>
      <c r="G1390" s="12">
        <v>0</v>
      </c>
      <c r="H1390" s="12">
        <v>0</v>
      </c>
      <c r="I1390" s="12">
        <v>0</v>
      </c>
      <c r="J1390" s="12"/>
      <c r="K1390" s="12"/>
      <c r="L1390" s="12"/>
      <c r="M1390" s="12"/>
      <c r="N1390" s="12"/>
      <c r="O1390" s="12"/>
      <c r="P1390" s="12"/>
    </row>
    <row r="1391" spans="1:16">
      <c r="A1391" s="357">
        <v>42186</v>
      </c>
      <c r="B1391">
        <f t="shared" si="185"/>
        <v>6</v>
      </c>
      <c r="C1391">
        <v>2015</v>
      </c>
      <c r="D1391" t="s">
        <v>1618</v>
      </c>
      <c r="E1391">
        <v>75</v>
      </c>
      <c r="F1391" s="12">
        <v>0</v>
      </c>
      <c r="G1391" s="12">
        <v>0</v>
      </c>
      <c r="H1391" s="12">
        <v>0</v>
      </c>
      <c r="I1391" s="12">
        <v>0</v>
      </c>
      <c r="J1391" s="12"/>
      <c r="K1391" s="12"/>
      <c r="L1391" s="12"/>
      <c r="M1391" s="12"/>
      <c r="N1391" s="12"/>
      <c r="O1391" s="12"/>
      <c r="P1391" s="12"/>
    </row>
    <row r="1392" spans="1:16">
      <c r="A1392" s="357">
        <v>42217</v>
      </c>
      <c r="B1392">
        <f t="shared" si="185"/>
        <v>7</v>
      </c>
      <c r="C1392">
        <v>2015</v>
      </c>
      <c r="D1392" t="s">
        <v>1618</v>
      </c>
      <c r="E1392">
        <v>75</v>
      </c>
      <c r="F1392" s="12">
        <v>0</v>
      </c>
      <c r="G1392" s="12">
        <v>0</v>
      </c>
      <c r="H1392" s="12">
        <v>0</v>
      </c>
      <c r="I1392" s="12">
        <v>0</v>
      </c>
      <c r="J1392" s="12"/>
      <c r="K1392" s="12"/>
      <c r="L1392" s="12"/>
      <c r="M1392" s="12"/>
      <c r="N1392" s="12"/>
      <c r="O1392" s="12"/>
      <c r="P1392" s="12"/>
    </row>
    <row r="1393" spans="1:16">
      <c r="A1393" s="357">
        <v>42248</v>
      </c>
      <c r="B1393">
        <f t="shared" si="185"/>
        <v>8</v>
      </c>
      <c r="C1393">
        <v>2015</v>
      </c>
      <c r="D1393" t="s">
        <v>1618</v>
      </c>
      <c r="E1393">
        <v>75</v>
      </c>
      <c r="F1393" s="12">
        <v>0</v>
      </c>
      <c r="G1393" s="12">
        <v>0</v>
      </c>
      <c r="H1393" s="12">
        <v>0</v>
      </c>
      <c r="I1393" s="12">
        <v>0</v>
      </c>
      <c r="J1393" s="12"/>
      <c r="K1393" s="12"/>
      <c r="L1393" s="12"/>
      <c r="M1393" s="12"/>
      <c r="N1393" s="12"/>
      <c r="O1393" s="12"/>
      <c r="P1393" s="12"/>
    </row>
    <row r="1394" spans="1:16">
      <c r="A1394" s="357">
        <v>42278</v>
      </c>
      <c r="B1394">
        <f t="shared" si="185"/>
        <v>9</v>
      </c>
      <c r="C1394">
        <v>2015</v>
      </c>
      <c r="D1394" t="s">
        <v>1618</v>
      </c>
      <c r="E1394">
        <v>75</v>
      </c>
      <c r="F1394" s="12">
        <v>0</v>
      </c>
      <c r="G1394" s="12">
        <v>0</v>
      </c>
      <c r="H1394" s="12">
        <v>0</v>
      </c>
      <c r="I1394" s="12">
        <v>0</v>
      </c>
      <c r="J1394" s="12"/>
      <c r="K1394" s="12"/>
      <c r="L1394" s="12"/>
      <c r="M1394" s="12"/>
      <c r="N1394" s="12"/>
      <c r="O1394" s="12"/>
      <c r="P1394" s="12"/>
    </row>
    <row r="1395" spans="1:16">
      <c r="A1395" s="357">
        <v>42309</v>
      </c>
      <c r="B1395">
        <f t="shared" si="185"/>
        <v>10</v>
      </c>
      <c r="C1395">
        <v>2015</v>
      </c>
      <c r="D1395" t="s">
        <v>1618</v>
      </c>
      <c r="E1395">
        <v>75</v>
      </c>
      <c r="F1395" s="12">
        <v>0</v>
      </c>
      <c r="G1395" s="12">
        <v>0</v>
      </c>
      <c r="H1395" s="12">
        <v>0</v>
      </c>
      <c r="I1395" s="12">
        <v>0</v>
      </c>
      <c r="J1395" s="12"/>
      <c r="K1395" s="12"/>
      <c r="L1395" s="12"/>
      <c r="M1395" s="12"/>
      <c r="N1395" s="12"/>
      <c r="O1395" s="12"/>
      <c r="P1395" s="12"/>
    </row>
    <row r="1396" spans="1:16">
      <c r="A1396" s="357">
        <v>42339</v>
      </c>
      <c r="B1396">
        <f t="shared" si="185"/>
        <v>11</v>
      </c>
      <c r="C1396">
        <v>2015</v>
      </c>
      <c r="D1396" t="s">
        <v>1618</v>
      </c>
      <c r="E1396">
        <v>75</v>
      </c>
      <c r="F1396" s="12">
        <v>0</v>
      </c>
      <c r="G1396" s="12">
        <v>0</v>
      </c>
      <c r="H1396" s="12">
        <v>0</v>
      </c>
      <c r="I1396" s="12">
        <v>0</v>
      </c>
      <c r="J1396" s="12"/>
      <c r="K1396" s="12"/>
      <c r="L1396" s="12"/>
      <c r="M1396" s="12"/>
      <c r="N1396" s="12"/>
      <c r="O1396" s="12"/>
      <c r="P1396" s="12"/>
    </row>
    <row r="1397" spans="1:16">
      <c r="A1397" s="357">
        <v>42370</v>
      </c>
      <c r="B1397">
        <f t="shared" si="185"/>
        <v>12</v>
      </c>
      <c r="C1397">
        <v>2015</v>
      </c>
      <c r="D1397" t="s">
        <v>1618</v>
      </c>
      <c r="E1397">
        <v>75</v>
      </c>
      <c r="F1397" s="12">
        <v>0</v>
      </c>
      <c r="G1397" s="12">
        <v>0</v>
      </c>
      <c r="H1397" s="12">
        <v>0</v>
      </c>
      <c r="I1397" s="12">
        <v>0</v>
      </c>
      <c r="J1397" s="12"/>
      <c r="K1397" s="12"/>
      <c r="L1397" s="12"/>
      <c r="M1397" s="12"/>
      <c r="N1397" s="12"/>
      <c r="O1397" s="12"/>
      <c r="P1397" s="12"/>
    </row>
    <row r="1398" spans="1:16">
      <c r="A1398" s="357">
        <v>42401</v>
      </c>
      <c r="B1398">
        <v>1</v>
      </c>
      <c r="C1398">
        <f t="shared" ref="C1398:C1461" si="186">1+C1386</f>
        <v>2016</v>
      </c>
      <c r="D1398" t="s">
        <v>1618</v>
      </c>
      <c r="E1398">
        <v>75</v>
      </c>
      <c r="F1398" s="12">
        <v>0</v>
      </c>
      <c r="G1398" s="12">
        <v>0</v>
      </c>
      <c r="H1398" s="12">
        <v>0</v>
      </c>
      <c r="I1398" s="12">
        <v>0</v>
      </c>
      <c r="J1398" s="12"/>
      <c r="K1398" s="12"/>
      <c r="L1398" s="12"/>
      <c r="M1398" s="12"/>
      <c r="N1398" s="12"/>
      <c r="O1398" s="12"/>
      <c r="P1398" s="12"/>
    </row>
    <row r="1399" spans="1:16">
      <c r="A1399" s="357">
        <v>42430</v>
      </c>
      <c r="B1399">
        <f t="shared" ref="B1399:B1409" si="187">1+B1398</f>
        <v>2</v>
      </c>
      <c r="C1399">
        <f t="shared" si="186"/>
        <v>2016</v>
      </c>
      <c r="D1399" t="s">
        <v>1618</v>
      </c>
      <c r="E1399">
        <v>75</v>
      </c>
      <c r="F1399" s="12">
        <v>0</v>
      </c>
      <c r="G1399" s="12">
        <v>0</v>
      </c>
      <c r="H1399" s="12">
        <v>0</v>
      </c>
      <c r="I1399" s="12">
        <v>0</v>
      </c>
      <c r="J1399" s="12"/>
      <c r="K1399" s="12"/>
      <c r="L1399" s="12"/>
      <c r="M1399" s="12"/>
      <c r="N1399" s="12"/>
      <c r="O1399" s="12"/>
      <c r="P1399" s="12"/>
    </row>
    <row r="1400" spans="1:16">
      <c r="A1400" s="357">
        <v>42461</v>
      </c>
      <c r="B1400">
        <f t="shared" si="187"/>
        <v>3</v>
      </c>
      <c r="C1400">
        <f t="shared" si="186"/>
        <v>2016</v>
      </c>
      <c r="D1400" t="s">
        <v>1618</v>
      </c>
      <c r="E1400">
        <v>75</v>
      </c>
      <c r="F1400" s="12">
        <v>0</v>
      </c>
      <c r="G1400" s="12">
        <v>0</v>
      </c>
      <c r="H1400" s="12">
        <v>0</v>
      </c>
      <c r="I1400" s="12">
        <v>0</v>
      </c>
      <c r="J1400" s="12"/>
      <c r="K1400" s="12"/>
      <c r="L1400" s="12"/>
      <c r="M1400" s="12"/>
      <c r="N1400" s="12"/>
      <c r="O1400" s="12"/>
      <c r="P1400" s="12"/>
    </row>
    <row r="1401" spans="1:16">
      <c r="A1401" s="357">
        <v>42491</v>
      </c>
      <c r="B1401">
        <f t="shared" si="187"/>
        <v>4</v>
      </c>
      <c r="C1401">
        <f t="shared" si="186"/>
        <v>2016</v>
      </c>
      <c r="D1401" t="s">
        <v>1618</v>
      </c>
      <c r="E1401">
        <v>75</v>
      </c>
      <c r="F1401" s="12">
        <v>0</v>
      </c>
      <c r="G1401" s="12">
        <v>0</v>
      </c>
      <c r="H1401" s="12">
        <v>0</v>
      </c>
      <c r="I1401" s="12">
        <v>0</v>
      </c>
      <c r="J1401" s="12"/>
      <c r="K1401" s="12"/>
      <c r="L1401" s="12"/>
      <c r="M1401" s="12"/>
      <c r="N1401" s="12"/>
      <c r="O1401" s="12"/>
      <c r="P1401" s="12"/>
    </row>
    <row r="1402" spans="1:16">
      <c r="A1402" s="357">
        <v>42522</v>
      </c>
      <c r="B1402">
        <f t="shared" si="187"/>
        <v>5</v>
      </c>
      <c r="C1402">
        <f t="shared" si="186"/>
        <v>2016</v>
      </c>
      <c r="D1402" t="s">
        <v>1618</v>
      </c>
      <c r="E1402">
        <v>75</v>
      </c>
      <c r="F1402" s="12">
        <v>0</v>
      </c>
      <c r="G1402" s="12">
        <v>0</v>
      </c>
      <c r="H1402" s="12">
        <v>0</v>
      </c>
      <c r="I1402" s="12">
        <v>0</v>
      </c>
      <c r="J1402" s="12"/>
      <c r="K1402" s="12"/>
      <c r="L1402" s="12"/>
      <c r="M1402" s="12"/>
      <c r="N1402" s="12"/>
      <c r="O1402" s="12"/>
      <c r="P1402" s="12"/>
    </row>
    <row r="1403" spans="1:16">
      <c r="A1403" s="357">
        <v>42552</v>
      </c>
      <c r="B1403">
        <f t="shared" si="187"/>
        <v>6</v>
      </c>
      <c r="C1403">
        <f t="shared" si="186"/>
        <v>2016</v>
      </c>
      <c r="D1403" t="s">
        <v>1618</v>
      </c>
      <c r="E1403">
        <v>75</v>
      </c>
      <c r="F1403" s="12">
        <v>0</v>
      </c>
      <c r="G1403" s="12">
        <v>0</v>
      </c>
      <c r="H1403" s="12">
        <v>0</v>
      </c>
      <c r="I1403" s="12">
        <v>0</v>
      </c>
      <c r="J1403" s="12"/>
      <c r="K1403" s="12"/>
      <c r="L1403" s="12"/>
      <c r="M1403" s="12"/>
      <c r="N1403" s="12"/>
      <c r="O1403" s="12"/>
      <c r="P1403" s="12"/>
    </row>
    <row r="1404" spans="1:16">
      <c r="A1404" s="357">
        <v>42583</v>
      </c>
      <c r="B1404">
        <f t="shared" si="187"/>
        <v>7</v>
      </c>
      <c r="C1404">
        <f t="shared" si="186"/>
        <v>2016</v>
      </c>
      <c r="D1404" t="s">
        <v>1618</v>
      </c>
      <c r="E1404">
        <v>75</v>
      </c>
      <c r="F1404" s="12">
        <v>0</v>
      </c>
      <c r="G1404" s="12">
        <v>0</v>
      </c>
      <c r="H1404" s="12">
        <v>0</v>
      </c>
      <c r="I1404" s="12">
        <v>0</v>
      </c>
      <c r="J1404" s="12"/>
      <c r="K1404" s="12"/>
      <c r="L1404" s="12"/>
      <c r="M1404" s="12"/>
      <c r="N1404" s="12"/>
      <c r="O1404" s="12"/>
      <c r="P1404" s="12"/>
    </row>
    <row r="1405" spans="1:16">
      <c r="A1405" s="357">
        <v>42614</v>
      </c>
      <c r="B1405">
        <f t="shared" si="187"/>
        <v>8</v>
      </c>
      <c r="C1405">
        <f t="shared" si="186"/>
        <v>2016</v>
      </c>
      <c r="D1405" t="s">
        <v>1618</v>
      </c>
      <c r="E1405">
        <v>75</v>
      </c>
      <c r="F1405" s="12">
        <v>0</v>
      </c>
      <c r="G1405" s="12">
        <v>0</v>
      </c>
      <c r="H1405" s="12">
        <v>0</v>
      </c>
      <c r="I1405" s="12">
        <v>0</v>
      </c>
      <c r="J1405" s="12"/>
      <c r="K1405" s="12"/>
      <c r="L1405" s="12"/>
      <c r="M1405" s="12"/>
      <c r="N1405" s="12"/>
      <c r="O1405" s="12"/>
      <c r="P1405" s="12"/>
    </row>
    <row r="1406" spans="1:16">
      <c r="A1406" s="357">
        <v>42644</v>
      </c>
      <c r="B1406">
        <f t="shared" si="187"/>
        <v>9</v>
      </c>
      <c r="C1406">
        <f t="shared" si="186"/>
        <v>2016</v>
      </c>
      <c r="D1406" t="s">
        <v>1618</v>
      </c>
      <c r="E1406">
        <v>75</v>
      </c>
      <c r="F1406" s="12">
        <v>0</v>
      </c>
      <c r="G1406" s="12">
        <v>0</v>
      </c>
      <c r="H1406" s="12">
        <v>0</v>
      </c>
      <c r="I1406" s="12">
        <v>0</v>
      </c>
      <c r="J1406" s="12"/>
      <c r="K1406" s="12"/>
      <c r="L1406" s="12"/>
      <c r="M1406" s="12"/>
      <c r="N1406" s="12"/>
      <c r="O1406" s="12"/>
      <c r="P1406" s="12"/>
    </row>
    <row r="1407" spans="1:16">
      <c r="A1407" s="357">
        <v>42675</v>
      </c>
      <c r="B1407">
        <f t="shared" si="187"/>
        <v>10</v>
      </c>
      <c r="C1407">
        <f t="shared" si="186"/>
        <v>2016</v>
      </c>
      <c r="D1407" t="s">
        <v>1618</v>
      </c>
      <c r="E1407">
        <v>75</v>
      </c>
      <c r="F1407" s="12">
        <v>0</v>
      </c>
      <c r="G1407" s="12">
        <v>0</v>
      </c>
      <c r="H1407" s="12">
        <v>0</v>
      </c>
      <c r="I1407" s="12">
        <v>0</v>
      </c>
      <c r="J1407" s="12"/>
      <c r="K1407" s="12"/>
      <c r="L1407" s="12"/>
      <c r="M1407" s="12"/>
      <c r="N1407" s="12"/>
      <c r="O1407" s="12"/>
      <c r="P1407" s="12"/>
    </row>
    <row r="1408" spans="1:16">
      <c r="A1408" s="357">
        <v>42705</v>
      </c>
      <c r="B1408">
        <f t="shared" si="187"/>
        <v>11</v>
      </c>
      <c r="C1408">
        <f t="shared" si="186"/>
        <v>2016</v>
      </c>
      <c r="D1408" t="s">
        <v>1618</v>
      </c>
      <c r="E1408">
        <v>75</v>
      </c>
      <c r="F1408" s="12">
        <v>0</v>
      </c>
      <c r="G1408" s="12">
        <v>0</v>
      </c>
      <c r="H1408" s="12">
        <v>0</v>
      </c>
      <c r="I1408" s="12">
        <v>0</v>
      </c>
      <c r="J1408" s="12"/>
      <c r="K1408" s="12"/>
      <c r="L1408" s="12"/>
      <c r="M1408" s="12"/>
      <c r="N1408" s="12"/>
      <c r="O1408" s="12"/>
      <c r="P1408" s="12"/>
    </row>
    <row r="1409" spans="1:16">
      <c r="A1409" s="357">
        <v>42736</v>
      </c>
      <c r="B1409">
        <f t="shared" si="187"/>
        <v>12</v>
      </c>
      <c r="C1409">
        <f t="shared" si="186"/>
        <v>2016</v>
      </c>
      <c r="D1409" t="s">
        <v>1618</v>
      </c>
      <c r="E1409">
        <v>75</v>
      </c>
      <c r="F1409" s="12">
        <v>0</v>
      </c>
      <c r="G1409" s="12">
        <v>0</v>
      </c>
      <c r="H1409" s="12">
        <v>0</v>
      </c>
      <c r="I1409" s="12">
        <v>0</v>
      </c>
      <c r="J1409" s="12"/>
      <c r="K1409" s="12"/>
      <c r="L1409" s="12"/>
      <c r="M1409" s="12"/>
      <c r="N1409" s="12"/>
      <c r="O1409" s="12"/>
      <c r="P1409" s="12"/>
    </row>
    <row r="1410" spans="1:16">
      <c r="A1410" s="357">
        <v>42767</v>
      </c>
      <c r="B1410">
        <v>1</v>
      </c>
      <c r="C1410">
        <f t="shared" si="186"/>
        <v>2017</v>
      </c>
      <c r="D1410" t="s">
        <v>1618</v>
      </c>
      <c r="E1410">
        <v>75</v>
      </c>
      <c r="F1410" s="12">
        <v>0</v>
      </c>
      <c r="G1410" s="12">
        <v>0</v>
      </c>
      <c r="H1410" s="12">
        <v>0</v>
      </c>
      <c r="I1410" s="12">
        <v>0</v>
      </c>
      <c r="J1410" s="12"/>
      <c r="K1410" s="12"/>
      <c r="L1410" s="12"/>
      <c r="M1410" s="12"/>
      <c r="N1410" s="12"/>
      <c r="O1410" s="12"/>
      <c r="P1410" s="12"/>
    </row>
    <row r="1411" spans="1:16">
      <c r="A1411" s="357">
        <v>42795</v>
      </c>
      <c r="B1411">
        <f t="shared" ref="B1411:B1421" si="188">1+B1410</f>
        <v>2</v>
      </c>
      <c r="C1411">
        <f t="shared" si="186"/>
        <v>2017</v>
      </c>
      <c r="D1411" t="s">
        <v>1618</v>
      </c>
      <c r="E1411">
        <v>75</v>
      </c>
      <c r="F1411" s="12">
        <v>0</v>
      </c>
      <c r="G1411" s="12">
        <v>0</v>
      </c>
      <c r="H1411" s="12">
        <v>0</v>
      </c>
      <c r="I1411" s="12">
        <v>0</v>
      </c>
      <c r="J1411" s="12"/>
      <c r="K1411" s="12"/>
      <c r="L1411" s="12"/>
      <c r="M1411" s="12"/>
      <c r="N1411" s="12"/>
      <c r="O1411" s="12"/>
      <c r="P1411" s="12"/>
    </row>
    <row r="1412" spans="1:16">
      <c r="A1412" s="357">
        <v>42826</v>
      </c>
      <c r="B1412">
        <f t="shared" si="188"/>
        <v>3</v>
      </c>
      <c r="C1412">
        <f t="shared" si="186"/>
        <v>2017</v>
      </c>
      <c r="D1412" t="s">
        <v>1618</v>
      </c>
      <c r="E1412">
        <v>75</v>
      </c>
      <c r="F1412" s="12">
        <v>0</v>
      </c>
      <c r="G1412" s="12">
        <v>0</v>
      </c>
      <c r="H1412" s="12">
        <v>0</v>
      </c>
      <c r="I1412" s="12">
        <v>0</v>
      </c>
      <c r="J1412" s="12"/>
      <c r="K1412" s="12"/>
      <c r="L1412" s="12"/>
      <c r="M1412" s="12"/>
      <c r="N1412" s="12"/>
      <c r="O1412" s="12"/>
      <c r="P1412" s="12"/>
    </row>
    <row r="1413" spans="1:16">
      <c r="A1413" s="357">
        <v>42856</v>
      </c>
      <c r="B1413">
        <f t="shared" si="188"/>
        <v>4</v>
      </c>
      <c r="C1413">
        <f t="shared" si="186"/>
        <v>2017</v>
      </c>
      <c r="D1413" t="s">
        <v>1618</v>
      </c>
      <c r="E1413">
        <v>75</v>
      </c>
      <c r="F1413" s="12">
        <v>0</v>
      </c>
      <c r="G1413" s="12">
        <v>0</v>
      </c>
      <c r="H1413" s="12">
        <v>0</v>
      </c>
      <c r="I1413" s="12">
        <v>0</v>
      </c>
      <c r="J1413" s="12"/>
      <c r="K1413" s="12"/>
      <c r="L1413" s="12"/>
      <c r="M1413" s="12"/>
      <c r="N1413" s="12"/>
      <c r="O1413" s="12"/>
      <c r="P1413" s="12"/>
    </row>
    <row r="1414" spans="1:16">
      <c r="A1414" s="357">
        <v>42887</v>
      </c>
      <c r="B1414">
        <f t="shared" si="188"/>
        <v>5</v>
      </c>
      <c r="C1414">
        <f t="shared" si="186"/>
        <v>2017</v>
      </c>
      <c r="D1414" t="s">
        <v>1618</v>
      </c>
      <c r="E1414">
        <v>75</v>
      </c>
      <c r="F1414" s="12">
        <v>0</v>
      </c>
      <c r="G1414" s="12">
        <v>0</v>
      </c>
      <c r="H1414" s="12">
        <v>0</v>
      </c>
      <c r="I1414" s="12">
        <v>0</v>
      </c>
      <c r="J1414" s="12"/>
      <c r="K1414" s="12"/>
      <c r="L1414" s="12"/>
      <c r="M1414" s="12"/>
      <c r="N1414" s="12"/>
      <c r="O1414" s="12"/>
      <c r="P1414" s="12"/>
    </row>
    <row r="1415" spans="1:16">
      <c r="A1415" s="357">
        <v>42917</v>
      </c>
      <c r="B1415">
        <f t="shared" si="188"/>
        <v>6</v>
      </c>
      <c r="C1415">
        <f t="shared" si="186"/>
        <v>2017</v>
      </c>
      <c r="D1415" t="s">
        <v>1618</v>
      </c>
      <c r="E1415">
        <v>75</v>
      </c>
      <c r="F1415" s="12">
        <v>0</v>
      </c>
      <c r="G1415" s="12">
        <v>0</v>
      </c>
      <c r="H1415" s="12">
        <v>0</v>
      </c>
      <c r="I1415" s="12">
        <v>0</v>
      </c>
      <c r="J1415" s="12"/>
      <c r="K1415" s="12"/>
      <c r="L1415" s="12"/>
      <c r="M1415" s="12"/>
      <c r="N1415" s="12"/>
      <c r="O1415" s="12"/>
      <c r="P1415" s="12"/>
    </row>
    <row r="1416" spans="1:16">
      <c r="A1416" s="357">
        <v>42948</v>
      </c>
      <c r="B1416">
        <f t="shared" si="188"/>
        <v>7</v>
      </c>
      <c r="C1416">
        <f t="shared" si="186"/>
        <v>2017</v>
      </c>
      <c r="D1416" t="s">
        <v>1618</v>
      </c>
      <c r="E1416">
        <v>75</v>
      </c>
      <c r="F1416" s="12">
        <v>0</v>
      </c>
      <c r="G1416" s="12">
        <v>0</v>
      </c>
      <c r="H1416" s="12">
        <v>0</v>
      </c>
      <c r="I1416" s="12">
        <v>0</v>
      </c>
      <c r="J1416" s="12"/>
      <c r="K1416" s="12"/>
      <c r="L1416" s="12"/>
      <c r="M1416" s="12"/>
      <c r="N1416" s="12"/>
      <c r="O1416" s="12"/>
      <c r="P1416" s="12"/>
    </row>
    <row r="1417" spans="1:16">
      <c r="A1417" s="357">
        <v>42979</v>
      </c>
      <c r="B1417">
        <f t="shared" si="188"/>
        <v>8</v>
      </c>
      <c r="C1417">
        <f t="shared" si="186"/>
        <v>2017</v>
      </c>
      <c r="D1417" t="s">
        <v>1618</v>
      </c>
      <c r="E1417">
        <v>75</v>
      </c>
      <c r="F1417" s="12">
        <v>0</v>
      </c>
      <c r="G1417" s="12">
        <v>0</v>
      </c>
      <c r="H1417" s="12">
        <v>0</v>
      </c>
      <c r="I1417" s="12">
        <v>0</v>
      </c>
      <c r="J1417" s="12"/>
      <c r="K1417" s="12"/>
      <c r="L1417" s="12"/>
      <c r="M1417" s="12"/>
      <c r="N1417" s="12"/>
      <c r="O1417" s="12"/>
      <c r="P1417" s="12"/>
    </row>
    <row r="1418" spans="1:16">
      <c r="A1418" s="357">
        <v>43009</v>
      </c>
      <c r="B1418">
        <f t="shared" si="188"/>
        <v>9</v>
      </c>
      <c r="C1418">
        <f t="shared" si="186"/>
        <v>2017</v>
      </c>
      <c r="D1418" t="s">
        <v>1618</v>
      </c>
      <c r="E1418">
        <v>75</v>
      </c>
      <c r="F1418" s="12">
        <v>0</v>
      </c>
      <c r="G1418" s="12">
        <v>0</v>
      </c>
      <c r="H1418" s="12">
        <v>0</v>
      </c>
      <c r="I1418" s="12">
        <v>0</v>
      </c>
      <c r="J1418" s="12"/>
      <c r="K1418" s="12"/>
      <c r="L1418" s="12"/>
      <c r="M1418" s="12"/>
      <c r="N1418" s="12"/>
      <c r="O1418" s="12"/>
      <c r="P1418" s="12"/>
    </row>
    <row r="1419" spans="1:16">
      <c r="A1419" s="357">
        <v>43040</v>
      </c>
      <c r="B1419">
        <f t="shared" si="188"/>
        <v>10</v>
      </c>
      <c r="C1419">
        <f t="shared" si="186"/>
        <v>2017</v>
      </c>
      <c r="D1419" t="s">
        <v>1618</v>
      </c>
      <c r="E1419">
        <v>75</v>
      </c>
      <c r="F1419" s="12">
        <v>0</v>
      </c>
      <c r="G1419" s="12">
        <v>0</v>
      </c>
      <c r="H1419" s="12">
        <v>0</v>
      </c>
      <c r="I1419" s="12">
        <v>0</v>
      </c>
      <c r="J1419" s="12"/>
      <c r="K1419" s="12"/>
      <c r="L1419" s="12"/>
      <c r="M1419" s="12"/>
      <c r="N1419" s="12"/>
      <c r="O1419" s="12"/>
      <c r="P1419" s="12"/>
    </row>
    <row r="1420" spans="1:16">
      <c r="A1420" s="357">
        <v>43070</v>
      </c>
      <c r="B1420">
        <f t="shared" si="188"/>
        <v>11</v>
      </c>
      <c r="C1420">
        <f t="shared" si="186"/>
        <v>2017</v>
      </c>
      <c r="D1420" t="s">
        <v>1618</v>
      </c>
      <c r="E1420">
        <v>75</v>
      </c>
      <c r="F1420" s="12">
        <v>0</v>
      </c>
      <c r="G1420" s="12">
        <v>0</v>
      </c>
      <c r="H1420" s="12">
        <v>0</v>
      </c>
      <c r="I1420" s="12">
        <v>0</v>
      </c>
      <c r="J1420" s="12"/>
      <c r="K1420" s="12"/>
      <c r="L1420" s="12"/>
      <c r="M1420" s="12"/>
      <c r="N1420" s="12"/>
      <c r="O1420" s="12"/>
      <c r="P1420" s="12"/>
    </row>
    <row r="1421" spans="1:16">
      <c r="A1421" s="357">
        <v>43101</v>
      </c>
      <c r="B1421">
        <f t="shared" si="188"/>
        <v>12</v>
      </c>
      <c r="C1421">
        <f t="shared" si="186"/>
        <v>2017</v>
      </c>
      <c r="D1421" t="s">
        <v>1618</v>
      </c>
      <c r="E1421">
        <v>75</v>
      </c>
      <c r="F1421" s="12">
        <v>0</v>
      </c>
      <c r="G1421" s="12">
        <v>0</v>
      </c>
      <c r="H1421" s="12">
        <v>0</v>
      </c>
      <c r="I1421" s="12">
        <v>0</v>
      </c>
      <c r="J1421" s="12"/>
      <c r="K1421" s="12"/>
      <c r="L1421" s="12"/>
      <c r="M1421" s="12"/>
      <c r="N1421" s="12"/>
      <c r="O1421" s="12"/>
      <c r="P1421" s="12"/>
    </row>
    <row r="1422" spans="1:16">
      <c r="A1422" s="357">
        <v>43132</v>
      </c>
      <c r="B1422">
        <v>1</v>
      </c>
      <c r="C1422">
        <f t="shared" si="186"/>
        <v>2018</v>
      </c>
      <c r="D1422" t="s">
        <v>1618</v>
      </c>
      <c r="E1422">
        <v>75</v>
      </c>
      <c r="F1422" s="12">
        <v>0</v>
      </c>
      <c r="G1422" s="12">
        <v>0</v>
      </c>
      <c r="H1422" s="12">
        <v>0</v>
      </c>
      <c r="I1422" s="12">
        <v>0</v>
      </c>
      <c r="J1422" s="12"/>
      <c r="K1422" s="12"/>
      <c r="L1422" s="12"/>
      <c r="M1422" s="12"/>
      <c r="N1422" s="12"/>
      <c r="O1422" s="12"/>
      <c r="P1422" s="12"/>
    </row>
    <row r="1423" spans="1:16">
      <c r="A1423" s="357">
        <v>43160</v>
      </c>
      <c r="B1423">
        <f t="shared" ref="B1423:B1433" si="189">1+B1422</f>
        <v>2</v>
      </c>
      <c r="C1423">
        <f t="shared" si="186"/>
        <v>2018</v>
      </c>
      <c r="D1423" t="s">
        <v>1618</v>
      </c>
      <c r="E1423">
        <v>75</v>
      </c>
      <c r="F1423" s="12">
        <v>0</v>
      </c>
      <c r="G1423" s="12">
        <v>0</v>
      </c>
      <c r="H1423" s="12">
        <v>0</v>
      </c>
      <c r="I1423" s="12">
        <v>0</v>
      </c>
      <c r="J1423" s="12"/>
      <c r="K1423" s="12"/>
      <c r="L1423" s="12"/>
      <c r="M1423" s="12"/>
      <c r="N1423" s="12"/>
      <c r="O1423" s="12"/>
      <c r="P1423" s="12"/>
    </row>
    <row r="1424" spans="1:16">
      <c r="A1424" s="357">
        <v>43191</v>
      </c>
      <c r="B1424">
        <f t="shared" si="189"/>
        <v>3</v>
      </c>
      <c r="C1424">
        <f t="shared" si="186"/>
        <v>2018</v>
      </c>
      <c r="D1424" t="s">
        <v>1618</v>
      </c>
      <c r="E1424">
        <v>75</v>
      </c>
      <c r="F1424" s="12">
        <v>0</v>
      </c>
      <c r="G1424" s="12">
        <v>0</v>
      </c>
      <c r="H1424" s="12">
        <v>0</v>
      </c>
      <c r="I1424" s="12">
        <v>0</v>
      </c>
      <c r="J1424" s="12"/>
      <c r="K1424" s="12"/>
      <c r="L1424" s="12"/>
      <c r="M1424" s="12"/>
      <c r="N1424" s="12"/>
      <c r="O1424" s="12"/>
      <c r="P1424" s="12"/>
    </row>
    <row r="1425" spans="1:16">
      <c r="A1425" s="357">
        <v>43221</v>
      </c>
      <c r="B1425">
        <f t="shared" si="189"/>
        <v>4</v>
      </c>
      <c r="C1425">
        <f t="shared" si="186"/>
        <v>2018</v>
      </c>
      <c r="D1425" t="s">
        <v>1618</v>
      </c>
      <c r="E1425">
        <v>75</v>
      </c>
      <c r="F1425" s="12">
        <v>0</v>
      </c>
      <c r="G1425" s="12">
        <v>0</v>
      </c>
      <c r="H1425" s="12">
        <v>0</v>
      </c>
      <c r="I1425" s="12">
        <v>0</v>
      </c>
      <c r="J1425" s="12"/>
      <c r="K1425" s="12"/>
      <c r="L1425" s="12"/>
      <c r="M1425" s="12"/>
      <c r="N1425" s="12"/>
      <c r="O1425" s="12"/>
      <c r="P1425" s="12"/>
    </row>
    <row r="1426" spans="1:16">
      <c r="A1426" s="357">
        <v>43252</v>
      </c>
      <c r="B1426">
        <f t="shared" si="189"/>
        <v>5</v>
      </c>
      <c r="C1426">
        <f t="shared" si="186"/>
        <v>2018</v>
      </c>
      <c r="D1426" t="s">
        <v>1618</v>
      </c>
      <c r="E1426">
        <v>75</v>
      </c>
      <c r="F1426" s="12">
        <v>0</v>
      </c>
      <c r="G1426" s="12">
        <v>0</v>
      </c>
      <c r="H1426" s="12">
        <v>0</v>
      </c>
      <c r="I1426" s="12">
        <v>0</v>
      </c>
      <c r="J1426" s="12"/>
      <c r="K1426" s="12"/>
      <c r="L1426" s="12"/>
      <c r="M1426" s="12"/>
      <c r="N1426" s="12"/>
      <c r="O1426" s="12"/>
      <c r="P1426" s="12"/>
    </row>
    <row r="1427" spans="1:16">
      <c r="A1427" s="357">
        <v>43282</v>
      </c>
      <c r="B1427">
        <f t="shared" si="189"/>
        <v>6</v>
      </c>
      <c r="C1427">
        <f t="shared" si="186"/>
        <v>2018</v>
      </c>
      <c r="D1427" t="s">
        <v>1618</v>
      </c>
      <c r="E1427">
        <v>75</v>
      </c>
      <c r="F1427" s="12">
        <v>0</v>
      </c>
      <c r="G1427" s="12">
        <v>0</v>
      </c>
      <c r="H1427" s="12">
        <v>0</v>
      </c>
      <c r="I1427" s="12">
        <v>0</v>
      </c>
      <c r="J1427" s="12"/>
      <c r="K1427" s="12"/>
      <c r="L1427" s="12"/>
      <c r="M1427" s="12"/>
      <c r="N1427" s="12"/>
      <c r="O1427" s="12"/>
      <c r="P1427" s="12"/>
    </row>
    <row r="1428" spans="1:16">
      <c r="A1428" s="357">
        <v>43313</v>
      </c>
      <c r="B1428">
        <f t="shared" si="189"/>
        <v>7</v>
      </c>
      <c r="C1428">
        <f t="shared" si="186"/>
        <v>2018</v>
      </c>
      <c r="D1428" t="s">
        <v>1618</v>
      </c>
      <c r="E1428">
        <v>75</v>
      </c>
      <c r="F1428" s="12">
        <v>0</v>
      </c>
      <c r="G1428" s="12">
        <v>0</v>
      </c>
      <c r="H1428" s="12">
        <v>0</v>
      </c>
      <c r="I1428" s="12">
        <v>0</v>
      </c>
      <c r="J1428" s="12"/>
      <c r="K1428" s="12"/>
      <c r="L1428" s="12"/>
      <c r="M1428" s="12"/>
      <c r="N1428" s="12"/>
      <c r="O1428" s="12"/>
      <c r="P1428" s="12"/>
    </row>
    <row r="1429" spans="1:16">
      <c r="A1429" s="357">
        <v>43344</v>
      </c>
      <c r="B1429">
        <f t="shared" si="189"/>
        <v>8</v>
      </c>
      <c r="C1429">
        <f t="shared" si="186"/>
        <v>2018</v>
      </c>
      <c r="D1429" t="s">
        <v>1618</v>
      </c>
      <c r="E1429">
        <v>75</v>
      </c>
      <c r="F1429" s="12">
        <v>0</v>
      </c>
      <c r="G1429" s="12">
        <v>0</v>
      </c>
      <c r="H1429" s="12">
        <v>0</v>
      </c>
      <c r="I1429" s="12">
        <v>0</v>
      </c>
      <c r="J1429" s="12"/>
      <c r="K1429" s="12"/>
      <c r="L1429" s="12"/>
      <c r="M1429" s="12"/>
      <c r="N1429" s="12"/>
      <c r="O1429" s="12"/>
      <c r="P1429" s="12"/>
    </row>
    <row r="1430" spans="1:16">
      <c r="A1430" s="357">
        <v>43374</v>
      </c>
      <c r="B1430">
        <f t="shared" si="189"/>
        <v>9</v>
      </c>
      <c r="C1430">
        <f t="shared" si="186"/>
        <v>2018</v>
      </c>
      <c r="D1430" t="s">
        <v>1618</v>
      </c>
      <c r="E1430">
        <v>75</v>
      </c>
      <c r="F1430" s="12">
        <v>0</v>
      </c>
      <c r="G1430" s="12">
        <v>0</v>
      </c>
      <c r="H1430" s="12">
        <v>0</v>
      </c>
      <c r="I1430" s="12">
        <v>0</v>
      </c>
      <c r="J1430" s="12"/>
      <c r="K1430" s="12"/>
      <c r="L1430" s="12"/>
      <c r="M1430" s="12"/>
      <c r="N1430" s="12"/>
      <c r="O1430" s="12"/>
      <c r="P1430" s="12"/>
    </row>
    <row r="1431" spans="1:16">
      <c r="A1431" s="357">
        <v>43405</v>
      </c>
      <c r="B1431">
        <f t="shared" si="189"/>
        <v>10</v>
      </c>
      <c r="C1431">
        <f t="shared" si="186"/>
        <v>2018</v>
      </c>
      <c r="D1431" t="s">
        <v>1618</v>
      </c>
      <c r="E1431">
        <v>75</v>
      </c>
      <c r="F1431" s="12">
        <v>0</v>
      </c>
      <c r="G1431" s="12">
        <v>0</v>
      </c>
      <c r="H1431" s="12">
        <v>0</v>
      </c>
      <c r="I1431" s="12">
        <v>0</v>
      </c>
      <c r="J1431" s="12"/>
      <c r="K1431" s="12"/>
      <c r="L1431" s="12"/>
      <c r="M1431" s="12"/>
      <c r="N1431" s="12"/>
      <c r="O1431" s="12"/>
      <c r="P1431" s="12"/>
    </row>
    <row r="1432" spans="1:16">
      <c r="A1432" s="357">
        <v>43435</v>
      </c>
      <c r="B1432">
        <f t="shared" si="189"/>
        <v>11</v>
      </c>
      <c r="C1432">
        <f t="shared" si="186"/>
        <v>2018</v>
      </c>
      <c r="D1432" t="s">
        <v>1618</v>
      </c>
      <c r="E1432">
        <v>75</v>
      </c>
      <c r="F1432" s="12">
        <v>0</v>
      </c>
      <c r="G1432" s="12">
        <v>0</v>
      </c>
      <c r="H1432" s="12">
        <v>0</v>
      </c>
      <c r="I1432" s="12">
        <v>0</v>
      </c>
      <c r="J1432" s="12"/>
      <c r="K1432" s="12"/>
      <c r="L1432" s="12"/>
      <c r="M1432" s="12"/>
      <c r="N1432" s="12"/>
      <c r="O1432" s="12"/>
      <c r="P1432" s="12"/>
    </row>
    <row r="1433" spans="1:16">
      <c r="A1433" s="357">
        <v>43466</v>
      </c>
      <c r="B1433">
        <f t="shared" si="189"/>
        <v>12</v>
      </c>
      <c r="C1433">
        <f t="shared" si="186"/>
        <v>2018</v>
      </c>
      <c r="D1433" t="s">
        <v>1618</v>
      </c>
      <c r="E1433">
        <v>75</v>
      </c>
      <c r="F1433" s="12">
        <v>0</v>
      </c>
      <c r="G1433" s="12">
        <v>0</v>
      </c>
      <c r="H1433" s="12">
        <v>0</v>
      </c>
      <c r="I1433" s="12">
        <v>0</v>
      </c>
      <c r="J1433" s="12"/>
      <c r="K1433" s="12"/>
      <c r="L1433" s="12"/>
      <c r="M1433" s="12"/>
      <c r="N1433" s="12"/>
      <c r="O1433" s="12"/>
      <c r="P1433" s="12"/>
    </row>
    <row r="1434" spans="1:16">
      <c r="A1434" s="357">
        <v>43497</v>
      </c>
      <c r="B1434">
        <v>1</v>
      </c>
      <c r="C1434">
        <f t="shared" si="186"/>
        <v>2019</v>
      </c>
      <c r="D1434" t="s">
        <v>1618</v>
      </c>
      <c r="E1434">
        <v>75</v>
      </c>
      <c r="F1434" s="12">
        <v>0</v>
      </c>
      <c r="G1434" s="12">
        <v>0</v>
      </c>
      <c r="H1434" s="12">
        <v>0</v>
      </c>
      <c r="I1434" s="12">
        <v>0</v>
      </c>
      <c r="J1434" s="12"/>
      <c r="K1434" s="12"/>
      <c r="L1434" s="12"/>
      <c r="M1434" s="12"/>
      <c r="N1434" s="12"/>
      <c r="O1434" s="12"/>
      <c r="P1434" s="12"/>
    </row>
    <row r="1435" spans="1:16">
      <c r="A1435" s="357">
        <v>43525</v>
      </c>
      <c r="B1435">
        <f t="shared" ref="B1435:B1445" si="190">1+B1434</f>
        <v>2</v>
      </c>
      <c r="C1435">
        <f t="shared" si="186"/>
        <v>2019</v>
      </c>
      <c r="D1435" t="s">
        <v>1618</v>
      </c>
      <c r="E1435">
        <v>75</v>
      </c>
      <c r="F1435" s="12">
        <v>0</v>
      </c>
      <c r="G1435" s="12">
        <v>0</v>
      </c>
      <c r="H1435" s="12">
        <v>0</v>
      </c>
      <c r="I1435" s="12">
        <v>0</v>
      </c>
      <c r="J1435" s="12"/>
      <c r="K1435" s="12"/>
      <c r="L1435" s="12"/>
      <c r="M1435" s="12"/>
      <c r="N1435" s="12"/>
      <c r="O1435" s="12"/>
      <c r="P1435" s="12"/>
    </row>
    <row r="1436" spans="1:16">
      <c r="A1436" s="357">
        <v>43556</v>
      </c>
      <c r="B1436">
        <f t="shared" si="190"/>
        <v>3</v>
      </c>
      <c r="C1436">
        <f t="shared" si="186"/>
        <v>2019</v>
      </c>
      <c r="D1436" t="s">
        <v>1618</v>
      </c>
      <c r="E1436">
        <v>75</v>
      </c>
      <c r="F1436" s="12">
        <v>0</v>
      </c>
      <c r="G1436" s="12">
        <v>0</v>
      </c>
      <c r="H1436" s="12">
        <v>0</v>
      </c>
      <c r="I1436" s="12">
        <v>0</v>
      </c>
      <c r="J1436" s="12"/>
      <c r="K1436" s="12"/>
      <c r="L1436" s="12"/>
      <c r="M1436" s="12"/>
      <c r="N1436" s="12"/>
      <c r="O1436" s="12"/>
      <c r="P1436" s="12"/>
    </row>
    <row r="1437" spans="1:16">
      <c r="A1437" s="357">
        <v>43586</v>
      </c>
      <c r="B1437">
        <f t="shared" si="190"/>
        <v>4</v>
      </c>
      <c r="C1437">
        <f t="shared" si="186"/>
        <v>2019</v>
      </c>
      <c r="D1437" t="s">
        <v>1618</v>
      </c>
      <c r="E1437">
        <v>75</v>
      </c>
      <c r="F1437" s="12">
        <v>0</v>
      </c>
      <c r="G1437" s="12">
        <v>0</v>
      </c>
      <c r="H1437" s="12">
        <v>0</v>
      </c>
      <c r="I1437" s="12">
        <v>0</v>
      </c>
      <c r="J1437" s="12"/>
      <c r="K1437" s="12"/>
      <c r="L1437" s="12"/>
      <c r="M1437" s="12"/>
      <c r="N1437" s="12"/>
      <c r="O1437" s="12"/>
      <c r="P1437" s="12"/>
    </row>
    <row r="1438" spans="1:16">
      <c r="A1438" s="357">
        <v>43617</v>
      </c>
      <c r="B1438">
        <f t="shared" si="190"/>
        <v>5</v>
      </c>
      <c r="C1438">
        <f t="shared" si="186"/>
        <v>2019</v>
      </c>
      <c r="D1438" t="s">
        <v>1618</v>
      </c>
      <c r="E1438">
        <v>75</v>
      </c>
      <c r="F1438" s="12">
        <v>0</v>
      </c>
      <c r="G1438" s="12">
        <v>0</v>
      </c>
      <c r="H1438" s="12">
        <v>0</v>
      </c>
      <c r="I1438" s="12">
        <v>0</v>
      </c>
      <c r="J1438" s="12"/>
      <c r="K1438" s="12"/>
      <c r="L1438" s="12"/>
      <c r="M1438" s="12"/>
      <c r="N1438" s="12"/>
      <c r="O1438" s="12"/>
      <c r="P1438" s="12"/>
    </row>
    <row r="1439" spans="1:16">
      <c r="A1439" s="357">
        <v>43647</v>
      </c>
      <c r="B1439">
        <f t="shared" si="190"/>
        <v>6</v>
      </c>
      <c r="C1439">
        <f t="shared" si="186"/>
        <v>2019</v>
      </c>
      <c r="D1439" t="s">
        <v>1618</v>
      </c>
      <c r="E1439">
        <v>75</v>
      </c>
      <c r="F1439" s="12">
        <v>0</v>
      </c>
      <c r="G1439" s="12">
        <v>0</v>
      </c>
      <c r="H1439" s="12">
        <v>0</v>
      </c>
      <c r="I1439" s="12">
        <v>0</v>
      </c>
      <c r="J1439" s="12"/>
      <c r="K1439" s="12"/>
      <c r="L1439" s="12"/>
      <c r="M1439" s="12"/>
      <c r="N1439" s="12"/>
      <c r="O1439" s="12"/>
      <c r="P1439" s="12"/>
    </row>
    <row r="1440" spans="1:16">
      <c r="A1440" s="357">
        <v>43678</v>
      </c>
      <c r="B1440">
        <f t="shared" si="190"/>
        <v>7</v>
      </c>
      <c r="C1440">
        <f t="shared" si="186"/>
        <v>2019</v>
      </c>
      <c r="D1440" t="s">
        <v>1618</v>
      </c>
      <c r="E1440">
        <v>75</v>
      </c>
      <c r="F1440" s="12">
        <v>0</v>
      </c>
      <c r="G1440" s="12">
        <v>0</v>
      </c>
      <c r="H1440" s="12">
        <v>0</v>
      </c>
      <c r="I1440" s="12">
        <v>0</v>
      </c>
      <c r="J1440" s="12"/>
      <c r="K1440" s="12"/>
      <c r="L1440" s="12"/>
      <c r="M1440" s="12"/>
      <c r="N1440" s="12"/>
      <c r="O1440" s="12"/>
      <c r="P1440" s="12"/>
    </row>
    <row r="1441" spans="1:16">
      <c r="A1441" s="357">
        <v>43709</v>
      </c>
      <c r="B1441">
        <f t="shared" si="190"/>
        <v>8</v>
      </c>
      <c r="C1441">
        <f t="shared" si="186"/>
        <v>2019</v>
      </c>
      <c r="D1441" t="s">
        <v>1618</v>
      </c>
      <c r="E1441">
        <v>75</v>
      </c>
      <c r="F1441" s="12">
        <v>0</v>
      </c>
      <c r="G1441" s="12">
        <v>0</v>
      </c>
      <c r="H1441" s="12">
        <v>0</v>
      </c>
      <c r="I1441" s="12">
        <v>0</v>
      </c>
      <c r="J1441" s="12"/>
      <c r="K1441" s="12"/>
      <c r="L1441" s="12"/>
      <c r="M1441" s="12"/>
      <c r="N1441" s="12"/>
      <c r="O1441" s="12"/>
      <c r="P1441" s="12"/>
    </row>
    <row r="1442" spans="1:16">
      <c r="A1442" s="357">
        <v>43739</v>
      </c>
      <c r="B1442">
        <f t="shared" si="190"/>
        <v>9</v>
      </c>
      <c r="C1442">
        <f t="shared" si="186"/>
        <v>2019</v>
      </c>
      <c r="D1442" t="s">
        <v>1618</v>
      </c>
      <c r="E1442">
        <v>75</v>
      </c>
      <c r="F1442" s="12">
        <v>0</v>
      </c>
      <c r="G1442" s="12">
        <v>0</v>
      </c>
      <c r="H1442" s="12">
        <v>0</v>
      </c>
      <c r="I1442" s="12">
        <v>0</v>
      </c>
      <c r="J1442" s="12"/>
      <c r="K1442" s="12"/>
      <c r="L1442" s="12"/>
      <c r="M1442" s="12"/>
      <c r="N1442" s="12"/>
      <c r="O1442" s="12"/>
      <c r="P1442" s="12"/>
    </row>
    <row r="1443" spans="1:16">
      <c r="A1443" s="357">
        <v>43770</v>
      </c>
      <c r="B1443">
        <f t="shared" si="190"/>
        <v>10</v>
      </c>
      <c r="C1443">
        <f t="shared" si="186"/>
        <v>2019</v>
      </c>
      <c r="D1443" t="s">
        <v>1618</v>
      </c>
      <c r="E1443">
        <v>75</v>
      </c>
      <c r="F1443" s="12">
        <v>0</v>
      </c>
      <c r="G1443" s="12">
        <v>0</v>
      </c>
      <c r="H1443" s="12">
        <v>0</v>
      </c>
      <c r="I1443" s="12">
        <v>0</v>
      </c>
      <c r="J1443" s="12"/>
      <c r="K1443" s="12"/>
      <c r="L1443" s="12"/>
      <c r="M1443" s="12"/>
      <c r="N1443" s="12"/>
      <c r="O1443" s="12"/>
      <c r="P1443" s="12"/>
    </row>
    <row r="1444" spans="1:16">
      <c r="A1444" s="357">
        <v>43800</v>
      </c>
      <c r="B1444">
        <f t="shared" si="190"/>
        <v>11</v>
      </c>
      <c r="C1444">
        <f t="shared" si="186"/>
        <v>2019</v>
      </c>
      <c r="D1444" t="s">
        <v>1618</v>
      </c>
      <c r="E1444">
        <v>75</v>
      </c>
      <c r="F1444" s="12">
        <v>0</v>
      </c>
      <c r="G1444" s="12">
        <v>0</v>
      </c>
      <c r="H1444" s="12">
        <v>0</v>
      </c>
      <c r="I1444" s="12">
        <v>0</v>
      </c>
      <c r="J1444" s="12"/>
      <c r="K1444" s="12"/>
      <c r="L1444" s="12"/>
      <c r="M1444" s="12"/>
      <c r="N1444" s="12"/>
      <c r="O1444" s="12"/>
      <c r="P1444" s="12"/>
    </row>
    <row r="1445" spans="1:16">
      <c r="A1445" s="357">
        <v>43831</v>
      </c>
      <c r="B1445">
        <f t="shared" si="190"/>
        <v>12</v>
      </c>
      <c r="C1445">
        <f t="shared" si="186"/>
        <v>2019</v>
      </c>
      <c r="D1445" t="s">
        <v>1618</v>
      </c>
      <c r="E1445">
        <v>75</v>
      </c>
      <c r="F1445" s="12">
        <v>0</v>
      </c>
      <c r="G1445" s="12">
        <v>0</v>
      </c>
      <c r="H1445" s="12">
        <v>0</v>
      </c>
      <c r="I1445" s="12">
        <v>0</v>
      </c>
      <c r="J1445" s="12"/>
      <c r="K1445" s="12"/>
      <c r="L1445" s="12"/>
      <c r="M1445" s="12"/>
      <c r="N1445" s="12"/>
      <c r="O1445" s="12"/>
      <c r="P1445" s="12"/>
    </row>
    <row r="1446" spans="1:16">
      <c r="A1446" s="357">
        <v>43862</v>
      </c>
      <c r="B1446">
        <v>1</v>
      </c>
      <c r="C1446">
        <f t="shared" si="186"/>
        <v>2020</v>
      </c>
      <c r="D1446" t="s">
        <v>1618</v>
      </c>
      <c r="E1446">
        <v>75</v>
      </c>
      <c r="F1446" s="12">
        <v>0</v>
      </c>
      <c r="G1446" s="12">
        <v>0</v>
      </c>
      <c r="H1446" s="12">
        <v>0</v>
      </c>
      <c r="I1446" s="12">
        <v>0</v>
      </c>
      <c r="J1446" s="12"/>
      <c r="K1446" s="12"/>
      <c r="L1446" s="12"/>
      <c r="M1446" s="12"/>
      <c r="N1446" s="12"/>
      <c r="O1446" s="12"/>
      <c r="P1446" s="12"/>
    </row>
    <row r="1447" spans="1:16">
      <c r="A1447" s="357">
        <v>43891</v>
      </c>
      <c r="B1447">
        <f t="shared" ref="B1447:B1457" si="191">1+B1446</f>
        <v>2</v>
      </c>
      <c r="C1447">
        <f t="shared" si="186"/>
        <v>2020</v>
      </c>
      <c r="D1447" t="s">
        <v>1618</v>
      </c>
      <c r="E1447">
        <v>75</v>
      </c>
      <c r="F1447" s="12">
        <v>0</v>
      </c>
      <c r="G1447" s="12">
        <v>0</v>
      </c>
      <c r="H1447" s="12">
        <v>0</v>
      </c>
      <c r="I1447" s="12">
        <v>0</v>
      </c>
      <c r="J1447" s="12"/>
      <c r="K1447" s="12"/>
      <c r="L1447" s="12"/>
      <c r="M1447" s="12"/>
      <c r="N1447" s="12"/>
      <c r="O1447" s="12"/>
      <c r="P1447" s="12"/>
    </row>
    <row r="1448" spans="1:16">
      <c r="A1448" s="357">
        <v>43922</v>
      </c>
      <c r="B1448">
        <f t="shared" si="191"/>
        <v>3</v>
      </c>
      <c r="C1448">
        <f t="shared" si="186"/>
        <v>2020</v>
      </c>
      <c r="D1448" t="s">
        <v>1618</v>
      </c>
      <c r="E1448">
        <v>75</v>
      </c>
      <c r="F1448" s="12">
        <v>0</v>
      </c>
      <c r="G1448" s="12">
        <v>0</v>
      </c>
      <c r="H1448" s="12">
        <v>0</v>
      </c>
      <c r="I1448" s="12">
        <v>0</v>
      </c>
      <c r="J1448" s="12"/>
      <c r="K1448" s="12"/>
      <c r="L1448" s="12"/>
      <c r="M1448" s="12"/>
      <c r="N1448" s="12"/>
      <c r="O1448" s="12"/>
      <c r="P1448" s="12"/>
    </row>
    <row r="1449" spans="1:16">
      <c r="A1449" s="357">
        <v>43952</v>
      </c>
      <c r="B1449">
        <f t="shared" si="191"/>
        <v>4</v>
      </c>
      <c r="C1449">
        <f t="shared" si="186"/>
        <v>2020</v>
      </c>
      <c r="D1449" t="s">
        <v>1618</v>
      </c>
      <c r="E1449">
        <v>75</v>
      </c>
      <c r="F1449" s="12">
        <v>0</v>
      </c>
      <c r="G1449" s="12">
        <v>0</v>
      </c>
      <c r="H1449" s="12">
        <v>0</v>
      </c>
      <c r="I1449" s="12">
        <v>0</v>
      </c>
      <c r="J1449" s="12"/>
      <c r="K1449" s="12"/>
      <c r="L1449" s="12"/>
      <c r="M1449" s="12"/>
      <c r="N1449" s="12"/>
      <c r="O1449" s="12"/>
      <c r="P1449" s="12"/>
    </row>
    <row r="1450" spans="1:16">
      <c r="A1450" s="357">
        <v>43983</v>
      </c>
      <c r="B1450">
        <f t="shared" si="191"/>
        <v>5</v>
      </c>
      <c r="C1450">
        <f t="shared" si="186"/>
        <v>2020</v>
      </c>
      <c r="D1450" t="s">
        <v>1618</v>
      </c>
      <c r="E1450">
        <v>75</v>
      </c>
      <c r="F1450" s="12">
        <v>0</v>
      </c>
      <c r="G1450" s="12">
        <v>0</v>
      </c>
      <c r="H1450" s="12">
        <v>0</v>
      </c>
      <c r="I1450" s="12">
        <v>0</v>
      </c>
      <c r="J1450" s="12"/>
      <c r="K1450" s="12"/>
      <c r="L1450" s="12"/>
      <c r="M1450" s="12"/>
      <c r="N1450" s="12"/>
      <c r="O1450" s="12"/>
      <c r="P1450" s="12"/>
    </row>
    <row r="1451" spans="1:16">
      <c r="A1451" s="357">
        <v>44013</v>
      </c>
      <c r="B1451">
        <f t="shared" si="191"/>
        <v>6</v>
      </c>
      <c r="C1451">
        <f t="shared" si="186"/>
        <v>2020</v>
      </c>
      <c r="D1451" t="s">
        <v>1618</v>
      </c>
      <c r="E1451">
        <v>75</v>
      </c>
      <c r="F1451" s="12">
        <v>0</v>
      </c>
      <c r="G1451" s="12">
        <v>0</v>
      </c>
      <c r="H1451" s="12">
        <v>0</v>
      </c>
      <c r="I1451" s="12">
        <v>0</v>
      </c>
      <c r="J1451" s="12"/>
      <c r="K1451" s="12"/>
      <c r="L1451" s="12"/>
      <c r="M1451" s="12"/>
      <c r="N1451" s="12"/>
      <c r="O1451" s="12"/>
      <c r="P1451" s="12"/>
    </row>
    <row r="1452" spans="1:16">
      <c r="A1452" s="357">
        <v>44044</v>
      </c>
      <c r="B1452">
        <f t="shared" si="191"/>
        <v>7</v>
      </c>
      <c r="C1452">
        <f t="shared" si="186"/>
        <v>2020</v>
      </c>
      <c r="D1452" t="s">
        <v>1618</v>
      </c>
      <c r="E1452">
        <v>75</v>
      </c>
      <c r="F1452" s="12">
        <v>0</v>
      </c>
      <c r="G1452" s="12">
        <v>0</v>
      </c>
      <c r="H1452" s="12">
        <v>0</v>
      </c>
      <c r="I1452" s="12">
        <v>0</v>
      </c>
      <c r="J1452" s="12"/>
      <c r="K1452" s="12"/>
      <c r="L1452" s="12"/>
      <c r="M1452" s="12"/>
      <c r="N1452" s="12"/>
      <c r="O1452" s="12"/>
      <c r="P1452" s="12"/>
    </row>
    <row r="1453" spans="1:16">
      <c r="A1453" s="357">
        <v>44075</v>
      </c>
      <c r="B1453">
        <f t="shared" si="191"/>
        <v>8</v>
      </c>
      <c r="C1453">
        <f t="shared" si="186"/>
        <v>2020</v>
      </c>
      <c r="D1453" t="s">
        <v>1618</v>
      </c>
      <c r="E1453">
        <v>75</v>
      </c>
      <c r="F1453" s="12">
        <v>0</v>
      </c>
      <c r="G1453" s="12">
        <v>0</v>
      </c>
      <c r="H1453" s="12">
        <v>0</v>
      </c>
      <c r="I1453" s="12">
        <v>0</v>
      </c>
      <c r="J1453" s="12"/>
      <c r="K1453" s="12"/>
      <c r="L1453" s="12"/>
      <c r="M1453" s="12"/>
      <c r="N1453" s="12"/>
      <c r="O1453" s="12"/>
      <c r="P1453" s="12"/>
    </row>
    <row r="1454" spans="1:16">
      <c r="A1454" s="357">
        <v>44105</v>
      </c>
      <c r="B1454">
        <f t="shared" si="191"/>
        <v>9</v>
      </c>
      <c r="C1454">
        <f t="shared" si="186"/>
        <v>2020</v>
      </c>
      <c r="D1454" t="s">
        <v>1618</v>
      </c>
      <c r="E1454">
        <v>75</v>
      </c>
      <c r="F1454" s="12">
        <v>0</v>
      </c>
      <c r="G1454" s="12">
        <v>0</v>
      </c>
      <c r="H1454" s="12">
        <v>0</v>
      </c>
      <c r="I1454" s="12">
        <v>0</v>
      </c>
      <c r="J1454" s="12"/>
      <c r="K1454" s="12"/>
      <c r="L1454" s="12"/>
      <c r="M1454" s="12"/>
      <c r="N1454" s="12"/>
      <c r="O1454" s="12"/>
      <c r="P1454" s="12"/>
    </row>
    <row r="1455" spans="1:16">
      <c r="A1455" s="357">
        <v>44136</v>
      </c>
      <c r="B1455">
        <f t="shared" si="191"/>
        <v>10</v>
      </c>
      <c r="C1455">
        <f t="shared" si="186"/>
        <v>2020</v>
      </c>
      <c r="D1455" t="s">
        <v>1618</v>
      </c>
      <c r="E1455">
        <v>75</v>
      </c>
      <c r="F1455" s="12">
        <v>0</v>
      </c>
      <c r="G1455" s="12">
        <v>0</v>
      </c>
      <c r="H1455" s="12">
        <v>0</v>
      </c>
      <c r="I1455" s="12">
        <v>0</v>
      </c>
      <c r="J1455" s="12"/>
      <c r="K1455" s="12"/>
      <c r="L1455" s="12"/>
      <c r="M1455" s="12"/>
      <c r="N1455" s="12"/>
      <c r="O1455" s="12"/>
      <c r="P1455" s="12"/>
    </row>
    <row r="1456" spans="1:16">
      <c r="A1456" s="357">
        <v>44166</v>
      </c>
      <c r="B1456">
        <f t="shared" si="191"/>
        <v>11</v>
      </c>
      <c r="C1456">
        <f t="shared" si="186"/>
        <v>2020</v>
      </c>
      <c r="D1456" t="s">
        <v>1618</v>
      </c>
      <c r="E1456">
        <v>75</v>
      </c>
      <c r="F1456" s="12">
        <v>0</v>
      </c>
      <c r="G1456" s="12">
        <v>0</v>
      </c>
      <c r="H1456" s="12">
        <v>0</v>
      </c>
      <c r="I1456" s="12">
        <v>0</v>
      </c>
      <c r="J1456" s="12"/>
      <c r="K1456" s="12"/>
      <c r="L1456" s="12"/>
      <c r="M1456" s="12"/>
      <c r="N1456" s="12"/>
      <c r="O1456" s="12"/>
      <c r="P1456" s="12"/>
    </row>
    <row r="1457" spans="1:16">
      <c r="A1457" s="357">
        <v>44197</v>
      </c>
      <c r="B1457">
        <f t="shared" si="191"/>
        <v>12</v>
      </c>
      <c r="C1457">
        <f t="shared" si="186"/>
        <v>2020</v>
      </c>
      <c r="D1457" t="s">
        <v>1618</v>
      </c>
      <c r="E1457">
        <v>75</v>
      </c>
      <c r="F1457" s="12">
        <v>0</v>
      </c>
      <c r="G1457" s="12">
        <v>0</v>
      </c>
      <c r="H1457" s="12">
        <v>0</v>
      </c>
      <c r="I1457" s="12">
        <v>0</v>
      </c>
      <c r="J1457" s="12"/>
      <c r="K1457" s="12"/>
      <c r="L1457" s="12"/>
      <c r="M1457" s="12"/>
      <c r="N1457" s="12"/>
      <c r="O1457" s="12"/>
      <c r="P1457" s="12"/>
    </row>
    <row r="1458" spans="1:16">
      <c r="A1458" s="357">
        <v>44228</v>
      </c>
      <c r="B1458">
        <v>1</v>
      </c>
      <c r="C1458">
        <f t="shared" si="186"/>
        <v>2021</v>
      </c>
      <c r="D1458" t="s">
        <v>1618</v>
      </c>
      <c r="E1458">
        <v>75</v>
      </c>
      <c r="F1458" s="12">
        <v>0</v>
      </c>
      <c r="G1458" s="12">
        <v>0</v>
      </c>
      <c r="H1458" s="12">
        <v>0</v>
      </c>
      <c r="I1458" s="12">
        <v>0</v>
      </c>
      <c r="J1458" s="12"/>
      <c r="K1458" s="12"/>
      <c r="L1458" s="12"/>
      <c r="M1458" s="12"/>
      <c r="N1458" s="12"/>
      <c r="O1458" s="12"/>
      <c r="P1458" s="12"/>
    </row>
    <row r="1459" spans="1:16">
      <c r="A1459" s="357">
        <v>44256</v>
      </c>
      <c r="B1459">
        <f t="shared" ref="B1459:B1469" si="192">1+B1458</f>
        <v>2</v>
      </c>
      <c r="C1459">
        <f t="shared" si="186"/>
        <v>2021</v>
      </c>
      <c r="D1459" t="s">
        <v>1618</v>
      </c>
      <c r="E1459">
        <v>75</v>
      </c>
      <c r="F1459" s="12">
        <v>0</v>
      </c>
      <c r="G1459" s="12">
        <v>0</v>
      </c>
      <c r="H1459" s="12">
        <v>0</v>
      </c>
      <c r="I1459" s="12">
        <v>0</v>
      </c>
      <c r="J1459" s="12"/>
      <c r="K1459" s="12"/>
      <c r="L1459" s="12"/>
      <c r="M1459" s="12"/>
      <c r="N1459" s="12"/>
      <c r="O1459" s="12"/>
      <c r="P1459" s="12"/>
    </row>
    <row r="1460" spans="1:16">
      <c r="A1460" s="357">
        <v>44287</v>
      </c>
      <c r="B1460">
        <f t="shared" si="192"/>
        <v>3</v>
      </c>
      <c r="C1460">
        <f t="shared" si="186"/>
        <v>2021</v>
      </c>
      <c r="D1460" t="s">
        <v>1618</v>
      </c>
      <c r="E1460">
        <v>75</v>
      </c>
      <c r="F1460" s="12">
        <v>0</v>
      </c>
      <c r="G1460" s="12">
        <v>0</v>
      </c>
      <c r="H1460" s="12">
        <v>0</v>
      </c>
      <c r="I1460" s="12">
        <v>0</v>
      </c>
      <c r="J1460" s="12"/>
      <c r="K1460" s="12"/>
      <c r="L1460" s="12"/>
      <c r="M1460" s="12"/>
      <c r="N1460" s="12"/>
      <c r="O1460" s="12"/>
      <c r="P1460" s="12"/>
    </row>
    <row r="1461" spans="1:16">
      <c r="A1461" s="357">
        <v>44317</v>
      </c>
      <c r="B1461">
        <f t="shared" si="192"/>
        <v>4</v>
      </c>
      <c r="C1461">
        <f t="shared" si="186"/>
        <v>2021</v>
      </c>
      <c r="D1461" t="s">
        <v>1618</v>
      </c>
      <c r="E1461">
        <v>75</v>
      </c>
      <c r="F1461" s="12">
        <v>0</v>
      </c>
      <c r="G1461" s="12">
        <v>0</v>
      </c>
      <c r="H1461" s="12">
        <v>0</v>
      </c>
      <c r="I1461" s="12">
        <v>0</v>
      </c>
      <c r="J1461" s="12"/>
      <c r="K1461" s="12"/>
      <c r="L1461" s="12"/>
      <c r="M1461" s="12"/>
      <c r="N1461" s="12"/>
      <c r="O1461" s="12"/>
      <c r="P1461" s="12"/>
    </row>
    <row r="1462" spans="1:16">
      <c r="A1462" s="357">
        <v>44348</v>
      </c>
      <c r="B1462">
        <f t="shared" si="192"/>
        <v>5</v>
      </c>
      <c r="C1462">
        <f t="shared" ref="C1462:C1475" si="193">1+C1450</f>
        <v>2021</v>
      </c>
      <c r="D1462" t="s">
        <v>1618</v>
      </c>
      <c r="E1462">
        <v>75</v>
      </c>
      <c r="F1462" s="12">
        <v>0</v>
      </c>
      <c r="G1462" s="12">
        <v>0</v>
      </c>
      <c r="H1462" s="12">
        <v>0</v>
      </c>
      <c r="I1462" s="12">
        <v>0</v>
      </c>
      <c r="J1462" s="12"/>
      <c r="K1462" s="12"/>
      <c r="L1462" s="12"/>
      <c r="M1462" s="12"/>
      <c r="N1462" s="12"/>
      <c r="O1462" s="12"/>
      <c r="P1462" s="12"/>
    </row>
    <row r="1463" spans="1:16">
      <c r="A1463" s="357">
        <v>44378</v>
      </c>
      <c r="B1463">
        <f t="shared" si="192"/>
        <v>6</v>
      </c>
      <c r="C1463">
        <f t="shared" si="193"/>
        <v>2021</v>
      </c>
      <c r="D1463" t="s">
        <v>1618</v>
      </c>
      <c r="E1463">
        <v>75</v>
      </c>
      <c r="F1463" s="12">
        <v>0</v>
      </c>
      <c r="G1463" s="12">
        <v>0</v>
      </c>
      <c r="H1463" s="12">
        <v>0</v>
      </c>
      <c r="I1463" s="12">
        <v>0</v>
      </c>
      <c r="J1463" s="12"/>
      <c r="K1463" s="12"/>
      <c r="L1463" s="12"/>
      <c r="M1463" s="12"/>
      <c r="N1463" s="12"/>
      <c r="O1463" s="12"/>
      <c r="P1463" s="12"/>
    </row>
    <row r="1464" spans="1:16">
      <c r="A1464" s="357">
        <v>44409</v>
      </c>
      <c r="B1464">
        <f t="shared" si="192"/>
        <v>7</v>
      </c>
      <c r="C1464">
        <f t="shared" si="193"/>
        <v>2021</v>
      </c>
      <c r="D1464" t="s">
        <v>1618</v>
      </c>
      <c r="E1464">
        <v>75</v>
      </c>
      <c r="F1464" s="12">
        <v>0</v>
      </c>
      <c r="G1464" s="12">
        <v>0</v>
      </c>
      <c r="H1464" s="12">
        <v>0</v>
      </c>
      <c r="I1464" s="12">
        <v>0</v>
      </c>
      <c r="J1464" s="12"/>
      <c r="K1464" s="12"/>
      <c r="L1464" s="12"/>
      <c r="M1464" s="12"/>
      <c r="N1464" s="12"/>
      <c r="O1464" s="12"/>
      <c r="P1464" s="12"/>
    </row>
    <row r="1465" spans="1:16">
      <c r="A1465" s="357">
        <v>44440</v>
      </c>
      <c r="B1465">
        <f t="shared" si="192"/>
        <v>8</v>
      </c>
      <c r="C1465">
        <f t="shared" si="193"/>
        <v>2021</v>
      </c>
      <c r="D1465" t="s">
        <v>1618</v>
      </c>
      <c r="E1465">
        <v>75</v>
      </c>
      <c r="F1465" s="12">
        <v>0</v>
      </c>
      <c r="G1465" s="12">
        <v>0</v>
      </c>
      <c r="H1465" s="12">
        <v>0</v>
      </c>
      <c r="I1465" s="12">
        <v>0</v>
      </c>
      <c r="J1465" s="12"/>
      <c r="K1465" s="12"/>
      <c r="L1465" s="12"/>
      <c r="M1465" s="12"/>
      <c r="N1465" s="12"/>
      <c r="O1465" s="12"/>
      <c r="P1465" s="12"/>
    </row>
    <row r="1466" spans="1:16">
      <c r="A1466" s="357">
        <v>44470</v>
      </c>
      <c r="B1466">
        <f t="shared" si="192"/>
        <v>9</v>
      </c>
      <c r="C1466">
        <f t="shared" si="193"/>
        <v>2021</v>
      </c>
      <c r="D1466" t="s">
        <v>1618</v>
      </c>
      <c r="E1466">
        <v>75</v>
      </c>
      <c r="F1466" s="12">
        <v>0</v>
      </c>
      <c r="G1466" s="12">
        <v>0</v>
      </c>
      <c r="H1466" s="12">
        <v>0</v>
      </c>
      <c r="I1466" s="12">
        <v>0</v>
      </c>
      <c r="J1466" s="12"/>
      <c r="K1466" s="12"/>
      <c r="L1466" s="12"/>
      <c r="M1466" s="12"/>
      <c r="N1466" s="12"/>
      <c r="O1466" s="12"/>
      <c r="P1466" s="12"/>
    </row>
    <row r="1467" spans="1:16">
      <c r="A1467" s="357">
        <v>44501</v>
      </c>
      <c r="B1467">
        <f t="shared" si="192"/>
        <v>10</v>
      </c>
      <c r="C1467">
        <f t="shared" si="193"/>
        <v>2021</v>
      </c>
      <c r="D1467" t="s">
        <v>1618</v>
      </c>
      <c r="E1467">
        <v>75</v>
      </c>
      <c r="F1467" s="12">
        <v>0</v>
      </c>
      <c r="G1467" s="12">
        <v>0</v>
      </c>
      <c r="H1467" s="12">
        <v>0</v>
      </c>
      <c r="I1467" s="12">
        <v>0</v>
      </c>
      <c r="J1467" s="12"/>
      <c r="K1467" s="12"/>
      <c r="L1467" s="12"/>
      <c r="M1467" s="12"/>
      <c r="N1467" s="12"/>
      <c r="O1467" s="12"/>
      <c r="P1467" s="12"/>
    </row>
    <row r="1468" spans="1:16">
      <c r="A1468" s="357">
        <v>44531</v>
      </c>
      <c r="B1468">
        <f t="shared" si="192"/>
        <v>11</v>
      </c>
      <c r="C1468">
        <f t="shared" si="193"/>
        <v>2021</v>
      </c>
      <c r="D1468" t="s">
        <v>1618</v>
      </c>
      <c r="E1468">
        <v>75</v>
      </c>
      <c r="F1468" s="12">
        <v>0</v>
      </c>
      <c r="G1468" s="12">
        <v>0</v>
      </c>
      <c r="H1468" s="12">
        <v>0</v>
      </c>
      <c r="I1468" s="12">
        <v>0</v>
      </c>
      <c r="J1468" s="12"/>
      <c r="K1468" s="12"/>
      <c r="L1468" s="12"/>
      <c r="M1468" s="12"/>
      <c r="N1468" s="12"/>
      <c r="O1468" s="12"/>
      <c r="P1468" s="12"/>
    </row>
    <row r="1469" spans="1:16">
      <c r="A1469" s="357">
        <v>44562</v>
      </c>
      <c r="B1469">
        <f t="shared" si="192"/>
        <v>12</v>
      </c>
      <c r="C1469">
        <f t="shared" si="193"/>
        <v>2021</v>
      </c>
      <c r="D1469" t="s">
        <v>1618</v>
      </c>
      <c r="E1469">
        <v>75</v>
      </c>
      <c r="F1469" s="12">
        <v>0</v>
      </c>
      <c r="G1469" s="12">
        <v>0</v>
      </c>
      <c r="H1469" s="12">
        <v>0</v>
      </c>
      <c r="I1469" s="12">
        <v>0</v>
      </c>
      <c r="J1469" s="12"/>
      <c r="K1469" s="12"/>
      <c r="L1469" s="12"/>
      <c r="M1469" s="12"/>
      <c r="N1469" s="12"/>
      <c r="O1469" s="12"/>
      <c r="P1469" s="12"/>
    </row>
    <row r="1470" spans="1:16">
      <c r="A1470" s="357">
        <v>44593</v>
      </c>
      <c r="B1470">
        <v>1</v>
      </c>
      <c r="C1470">
        <f t="shared" si="193"/>
        <v>2022</v>
      </c>
      <c r="D1470" t="s">
        <v>1618</v>
      </c>
      <c r="E1470">
        <v>75</v>
      </c>
      <c r="F1470" s="12">
        <v>0</v>
      </c>
      <c r="G1470" s="12">
        <v>0</v>
      </c>
      <c r="H1470" s="12">
        <v>0</v>
      </c>
      <c r="I1470" s="12">
        <v>0</v>
      </c>
      <c r="J1470" s="12"/>
      <c r="K1470" s="12"/>
      <c r="L1470" s="12"/>
      <c r="M1470" s="12"/>
      <c r="N1470" s="12"/>
      <c r="O1470" s="12"/>
      <c r="P1470" s="12"/>
    </row>
    <row r="1471" spans="1:16">
      <c r="A1471" s="357">
        <v>44621</v>
      </c>
      <c r="B1471">
        <f>1+B1470</f>
        <v>2</v>
      </c>
      <c r="C1471">
        <f t="shared" si="193"/>
        <v>2022</v>
      </c>
      <c r="D1471" t="s">
        <v>1618</v>
      </c>
      <c r="E1471">
        <v>75</v>
      </c>
      <c r="F1471" s="12">
        <v>0</v>
      </c>
      <c r="G1471" s="12">
        <v>0</v>
      </c>
      <c r="H1471" s="12">
        <v>0</v>
      </c>
      <c r="I1471" s="12">
        <v>0</v>
      </c>
      <c r="J1471" s="12"/>
      <c r="K1471" s="12"/>
      <c r="L1471" s="12"/>
      <c r="M1471" s="12"/>
      <c r="N1471" s="12"/>
      <c r="O1471" s="12"/>
      <c r="P1471" s="12"/>
    </row>
    <row r="1472" spans="1:16">
      <c r="A1472" s="357">
        <v>44652</v>
      </c>
      <c r="B1472">
        <f>1+B1471</f>
        <v>3</v>
      </c>
      <c r="C1472">
        <f t="shared" si="193"/>
        <v>2022</v>
      </c>
      <c r="D1472" t="s">
        <v>1618</v>
      </c>
      <c r="E1472">
        <v>75</v>
      </c>
      <c r="F1472" s="12">
        <v>0</v>
      </c>
      <c r="G1472" s="12">
        <v>0</v>
      </c>
      <c r="H1472" s="12">
        <v>0</v>
      </c>
      <c r="I1472" s="12">
        <v>0</v>
      </c>
      <c r="J1472" s="12"/>
      <c r="K1472" s="12"/>
      <c r="L1472" s="12"/>
      <c r="M1472" s="12"/>
      <c r="N1472" s="12"/>
      <c r="O1472" s="12"/>
      <c r="P1472" s="12"/>
    </row>
    <row r="1473" spans="1:16">
      <c r="A1473" s="357">
        <v>44682</v>
      </c>
      <c r="B1473">
        <f>1+B1472</f>
        <v>4</v>
      </c>
      <c r="C1473">
        <f t="shared" si="193"/>
        <v>2022</v>
      </c>
      <c r="D1473" t="s">
        <v>1618</v>
      </c>
      <c r="E1473">
        <v>75</v>
      </c>
      <c r="F1473" s="12">
        <v>0</v>
      </c>
      <c r="G1473" s="12">
        <v>0</v>
      </c>
      <c r="H1473" s="12">
        <v>0</v>
      </c>
      <c r="I1473" s="12">
        <v>0</v>
      </c>
      <c r="J1473" s="12"/>
      <c r="K1473" s="12"/>
      <c r="L1473" s="12"/>
      <c r="M1473" s="12"/>
      <c r="N1473" s="12"/>
      <c r="O1473" s="12"/>
      <c r="P1473" s="12"/>
    </row>
    <row r="1474" spans="1:16">
      <c r="A1474" s="357">
        <v>44713</v>
      </c>
      <c r="B1474">
        <f>1+B1473</f>
        <v>5</v>
      </c>
      <c r="C1474">
        <f t="shared" si="193"/>
        <v>2022</v>
      </c>
      <c r="D1474" t="s">
        <v>1618</v>
      </c>
      <c r="E1474">
        <v>75</v>
      </c>
      <c r="F1474" s="12">
        <v>0</v>
      </c>
      <c r="G1474" s="12">
        <v>0</v>
      </c>
      <c r="H1474" s="12">
        <v>0</v>
      </c>
      <c r="I1474" s="12">
        <v>0</v>
      </c>
      <c r="J1474" s="12"/>
      <c r="K1474" s="12"/>
      <c r="L1474" s="12"/>
      <c r="M1474" s="12"/>
      <c r="N1474" s="12"/>
      <c r="O1474" s="12"/>
      <c r="P1474" s="12"/>
    </row>
    <row r="1475" spans="1:16">
      <c r="A1475" s="357">
        <v>42005</v>
      </c>
      <c r="B1475">
        <f>1+B1474</f>
        <v>6</v>
      </c>
      <c r="C1475">
        <f t="shared" si="193"/>
        <v>2022</v>
      </c>
      <c r="D1475" t="s">
        <v>1618</v>
      </c>
      <c r="E1475">
        <v>75</v>
      </c>
      <c r="F1475" s="12">
        <v>0</v>
      </c>
      <c r="G1475" s="12">
        <v>0</v>
      </c>
      <c r="H1475" s="12">
        <v>0</v>
      </c>
      <c r="I1475" s="12">
        <v>0</v>
      </c>
      <c r="J1475" s="12"/>
      <c r="K1475" s="12"/>
      <c r="L1475" s="12"/>
      <c r="M1475" s="12"/>
      <c r="N1475" s="12"/>
      <c r="O1475" s="12"/>
      <c r="P1475" s="12"/>
    </row>
    <row r="1476" spans="1:16">
      <c r="A1476" s="357">
        <v>44743</v>
      </c>
      <c r="B1476">
        <v>7</v>
      </c>
      <c r="C1476">
        <v>2022</v>
      </c>
      <c r="D1476" t="s">
        <v>1618</v>
      </c>
      <c r="E1476">
        <v>75</v>
      </c>
      <c r="F1476" s="12">
        <v>0</v>
      </c>
      <c r="G1476" s="12">
        <v>0</v>
      </c>
      <c r="H1476" s="12">
        <v>0</v>
      </c>
      <c r="I1476" s="12">
        <v>0</v>
      </c>
      <c r="J1476" s="12"/>
      <c r="K1476" s="12"/>
      <c r="L1476" s="12"/>
      <c r="M1476" s="12"/>
      <c r="N1476" s="12"/>
      <c r="O1476" s="12"/>
      <c r="P1476" s="12"/>
    </row>
    <row r="1477" spans="1:16">
      <c r="A1477" s="357">
        <v>44774</v>
      </c>
      <c r="B1477">
        <v>8</v>
      </c>
      <c r="C1477">
        <v>2022</v>
      </c>
      <c r="D1477" t="s">
        <v>1618</v>
      </c>
      <c r="E1477">
        <v>75</v>
      </c>
      <c r="F1477">
        <v>0</v>
      </c>
      <c r="G1477">
        <v>0</v>
      </c>
      <c r="H1477">
        <v>0</v>
      </c>
      <c r="I1477">
        <v>0</v>
      </c>
      <c r="J1477" s="12"/>
      <c r="K1477" s="12"/>
      <c r="L1477" s="12"/>
      <c r="M1477" s="12"/>
      <c r="N1477" s="12"/>
      <c r="O1477" s="12"/>
      <c r="P1477" s="12"/>
    </row>
    <row r="1478" spans="1:16">
      <c r="A1478" s="357">
        <v>42036</v>
      </c>
      <c r="B1478">
        <v>1</v>
      </c>
      <c r="C1478">
        <v>2015</v>
      </c>
      <c r="D1478" t="s">
        <v>1619</v>
      </c>
      <c r="E1478">
        <v>76</v>
      </c>
      <c r="F1478" s="12">
        <v>0</v>
      </c>
      <c r="G1478" s="12">
        <v>0</v>
      </c>
      <c r="H1478" s="12">
        <v>0</v>
      </c>
      <c r="I1478" s="12">
        <v>0</v>
      </c>
      <c r="J1478" s="12"/>
      <c r="K1478" s="12"/>
      <c r="L1478" s="12"/>
      <c r="M1478" s="12"/>
      <c r="N1478" s="12"/>
      <c r="O1478" s="12"/>
      <c r="P1478" s="12"/>
    </row>
    <row r="1479" spans="1:16">
      <c r="A1479" s="357">
        <v>42064</v>
      </c>
      <c r="B1479">
        <f t="shared" ref="B1479:B1489" si="194">1+B1478</f>
        <v>2</v>
      </c>
      <c r="C1479">
        <v>2015</v>
      </c>
      <c r="D1479" t="s">
        <v>1619</v>
      </c>
      <c r="E1479">
        <v>76</v>
      </c>
      <c r="F1479" s="12">
        <v>0</v>
      </c>
      <c r="G1479" s="12">
        <v>0</v>
      </c>
      <c r="H1479" s="12">
        <v>0</v>
      </c>
      <c r="I1479" s="12">
        <v>0</v>
      </c>
      <c r="J1479" s="12"/>
      <c r="K1479" s="12"/>
      <c r="L1479" s="12"/>
      <c r="M1479" s="12"/>
      <c r="N1479" s="12"/>
      <c r="O1479" s="12"/>
      <c r="P1479" s="12"/>
    </row>
    <row r="1480" spans="1:16">
      <c r="A1480" s="357">
        <v>42095</v>
      </c>
      <c r="B1480">
        <f t="shared" si="194"/>
        <v>3</v>
      </c>
      <c r="C1480">
        <v>2015</v>
      </c>
      <c r="D1480" t="s">
        <v>1619</v>
      </c>
      <c r="E1480">
        <v>76</v>
      </c>
      <c r="F1480" s="12">
        <v>0</v>
      </c>
      <c r="G1480" s="12">
        <v>0</v>
      </c>
      <c r="H1480" s="12">
        <v>0</v>
      </c>
      <c r="I1480" s="12">
        <v>0</v>
      </c>
      <c r="J1480" s="12"/>
      <c r="K1480" s="12"/>
      <c r="L1480" s="12"/>
      <c r="M1480" s="12"/>
      <c r="N1480" s="12"/>
      <c r="O1480" s="12"/>
      <c r="P1480" s="12"/>
    </row>
    <row r="1481" spans="1:16">
      <c r="A1481" s="357">
        <v>42125</v>
      </c>
      <c r="B1481">
        <f t="shared" si="194"/>
        <v>4</v>
      </c>
      <c r="C1481">
        <v>2015</v>
      </c>
      <c r="D1481" t="s">
        <v>1619</v>
      </c>
      <c r="E1481">
        <v>76</v>
      </c>
      <c r="F1481" s="12">
        <v>0</v>
      </c>
      <c r="G1481" s="12">
        <v>0</v>
      </c>
      <c r="H1481" s="12">
        <v>0</v>
      </c>
      <c r="I1481" s="12">
        <v>0</v>
      </c>
      <c r="J1481" s="12"/>
      <c r="K1481" s="12"/>
      <c r="L1481" s="12"/>
      <c r="M1481" s="12"/>
      <c r="N1481" s="12"/>
      <c r="O1481" s="12"/>
      <c r="P1481" s="12"/>
    </row>
    <row r="1482" spans="1:16">
      <c r="A1482" s="357">
        <v>42156</v>
      </c>
      <c r="B1482">
        <f t="shared" si="194"/>
        <v>5</v>
      </c>
      <c r="C1482">
        <v>2015</v>
      </c>
      <c r="D1482" t="s">
        <v>1619</v>
      </c>
      <c r="E1482">
        <v>76</v>
      </c>
      <c r="F1482" s="12">
        <v>0</v>
      </c>
      <c r="G1482" s="12">
        <v>0</v>
      </c>
      <c r="H1482" s="12">
        <v>0.05</v>
      </c>
      <c r="I1482" s="12">
        <v>0.05</v>
      </c>
      <c r="J1482" s="12"/>
      <c r="K1482" s="12"/>
      <c r="L1482" s="12"/>
      <c r="M1482" s="12"/>
      <c r="N1482" s="12"/>
      <c r="O1482" s="12"/>
      <c r="P1482" s="12"/>
    </row>
    <row r="1483" spans="1:16">
      <c r="A1483" s="357">
        <v>42186</v>
      </c>
      <c r="B1483">
        <f t="shared" si="194"/>
        <v>6</v>
      </c>
      <c r="C1483">
        <v>2015</v>
      </c>
      <c r="D1483" t="s">
        <v>1619</v>
      </c>
      <c r="E1483">
        <v>76</v>
      </c>
      <c r="F1483" s="12">
        <v>0.09</v>
      </c>
      <c r="G1483" s="12">
        <v>0</v>
      </c>
      <c r="H1483" s="12">
        <v>0</v>
      </c>
      <c r="I1483" s="12">
        <v>0.09</v>
      </c>
      <c r="J1483" s="12"/>
      <c r="K1483" s="12"/>
      <c r="L1483" s="12"/>
      <c r="M1483" s="12"/>
      <c r="N1483" s="12"/>
      <c r="O1483" s="12"/>
      <c r="P1483" s="12"/>
    </row>
    <row r="1484" spans="1:16">
      <c r="A1484" s="357">
        <v>42217</v>
      </c>
      <c r="B1484">
        <f t="shared" si="194"/>
        <v>7</v>
      </c>
      <c r="C1484">
        <v>2015</v>
      </c>
      <c r="D1484" t="s">
        <v>1619</v>
      </c>
      <c r="E1484">
        <v>76</v>
      </c>
      <c r="F1484" s="12">
        <v>0</v>
      </c>
      <c r="G1484" s="12">
        <v>0</v>
      </c>
      <c r="H1484" s="12">
        <v>0</v>
      </c>
      <c r="I1484" s="12">
        <v>0</v>
      </c>
      <c r="J1484" s="12"/>
      <c r="K1484" s="12"/>
      <c r="L1484" s="12"/>
      <c r="M1484" s="12"/>
      <c r="N1484" s="12"/>
      <c r="O1484" s="12"/>
      <c r="P1484" s="12"/>
    </row>
    <row r="1485" spans="1:16">
      <c r="A1485" s="357">
        <v>42248</v>
      </c>
      <c r="B1485">
        <f t="shared" si="194"/>
        <v>8</v>
      </c>
      <c r="C1485">
        <v>2015</v>
      </c>
      <c r="D1485" t="s">
        <v>1619</v>
      </c>
      <c r="E1485">
        <v>76</v>
      </c>
      <c r="F1485" s="12">
        <v>0.05</v>
      </c>
      <c r="G1485" s="12">
        <v>0</v>
      </c>
      <c r="H1485" s="12">
        <v>0.05</v>
      </c>
      <c r="I1485" s="12">
        <v>0.1</v>
      </c>
      <c r="J1485" s="12"/>
      <c r="K1485" s="12"/>
      <c r="L1485" s="12"/>
      <c r="M1485" s="12"/>
      <c r="N1485" s="12"/>
      <c r="O1485" s="12"/>
      <c r="P1485" s="12"/>
    </row>
    <row r="1486" spans="1:16">
      <c r="A1486" s="357">
        <v>42278</v>
      </c>
      <c r="B1486">
        <f t="shared" si="194"/>
        <v>9</v>
      </c>
      <c r="C1486">
        <v>2015</v>
      </c>
      <c r="D1486" t="s">
        <v>1619</v>
      </c>
      <c r="E1486">
        <v>76</v>
      </c>
      <c r="F1486" s="12">
        <v>0</v>
      </c>
      <c r="G1486" s="12">
        <v>0</v>
      </c>
      <c r="H1486" s="12">
        <v>0</v>
      </c>
      <c r="I1486" s="12">
        <v>0</v>
      </c>
      <c r="J1486" s="12"/>
      <c r="K1486" s="12"/>
      <c r="L1486" s="12"/>
      <c r="M1486" s="12"/>
      <c r="N1486" s="12"/>
      <c r="O1486" s="12"/>
      <c r="P1486" s="12"/>
    </row>
    <row r="1487" spans="1:16">
      <c r="A1487" s="357">
        <v>42309</v>
      </c>
      <c r="B1487">
        <f t="shared" si="194"/>
        <v>10</v>
      </c>
      <c r="C1487">
        <v>2015</v>
      </c>
      <c r="D1487" t="s">
        <v>1619</v>
      </c>
      <c r="E1487">
        <v>76</v>
      </c>
      <c r="F1487" s="12">
        <v>0</v>
      </c>
      <c r="G1487" s="12">
        <v>0</v>
      </c>
      <c r="H1487" s="12">
        <v>0</v>
      </c>
      <c r="I1487" s="12">
        <v>0</v>
      </c>
      <c r="J1487" s="12"/>
      <c r="K1487" s="12"/>
      <c r="L1487" s="12"/>
      <c r="M1487" s="12"/>
      <c r="N1487" s="12"/>
      <c r="O1487" s="12"/>
      <c r="P1487" s="12"/>
    </row>
    <row r="1488" spans="1:16">
      <c r="A1488" s="357">
        <v>42339</v>
      </c>
      <c r="B1488">
        <f t="shared" si="194"/>
        <v>11</v>
      </c>
      <c r="C1488">
        <v>2015</v>
      </c>
      <c r="D1488" t="s">
        <v>1619</v>
      </c>
      <c r="E1488">
        <v>76</v>
      </c>
      <c r="F1488" s="12">
        <v>0</v>
      </c>
      <c r="G1488" s="12">
        <v>0</v>
      </c>
      <c r="H1488" s="12">
        <v>0</v>
      </c>
      <c r="I1488" s="12">
        <v>0</v>
      </c>
      <c r="J1488" s="12"/>
      <c r="K1488" s="12"/>
      <c r="L1488" s="12"/>
      <c r="M1488" s="12"/>
      <c r="N1488" s="12"/>
      <c r="O1488" s="12"/>
      <c r="P1488" s="12"/>
    </row>
    <row r="1489" spans="1:16">
      <c r="A1489" s="357">
        <v>42370</v>
      </c>
      <c r="B1489">
        <f t="shared" si="194"/>
        <v>12</v>
      </c>
      <c r="C1489">
        <v>2015</v>
      </c>
      <c r="D1489" t="s">
        <v>1619</v>
      </c>
      <c r="E1489">
        <v>76</v>
      </c>
      <c r="F1489" s="12">
        <v>0</v>
      </c>
      <c r="G1489" s="12">
        <v>0</v>
      </c>
      <c r="H1489" s="12">
        <v>0</v>
      </c>
      <c r="I1489" s="12">
        <v>0</v>
      </c>
      <c r="J1489" s="12"/>
      <c r="K1489" s="12"/>
      <c r="L1489" s="12"/>
      <c r="M1489" s="12"/>
      <c r="N1489" s="12"/>
      <c r="O1489" s="12"/>
      <c r="P1489" s="12"/>
    </row>
    <row r="1490" spans="1:16">
      <c r="A1490" s="357">
        <v>42401</v>
      </c>
      <c r="B1490">
        <v>1</v>
      </c>
      <c r="C1490">
        <f t="shared" ref="C1490:C1553" si="195">1+C1478</f>
        <v>2016</v>
      </c>
      <c r="D1490" t="s">
        <v>1619</v>
      </c>
      <c r="E1490">
        <v>76</v>
      </c>
      <c r="F1490" s="12">
        <v>0</v>
      </c>
      <c r="G1490" s="12">
        <v>0</v>
      </c>
      <c r="H1490" s="12">
        <v>0</v>
      </c>
      <c r="I1490" s="12">
        <v>0</v>
      </c>
      <c r="J1490" s="12"/>
      <c r="K1490" s="12"/>
      <c r="L1490" s="12"/>
      <c r="M1490" s="12"/>
      <c r="N1490" s="12"/>
      <c r="O1490" s="12"/>
      <c r="P1490" s="12"/>
    </row>
    <row r="1491" spans="1:16">
      <c r="A1491" s="357">
        <v>42430</v>
      </c>
      <c r="B1491">
        <f t="shared" ref="B1491:B1501" si="196">1+B1490</f>
        <v>2</v>
      </c>
      <c r="C1491">
        <f t="shared" si="195"/>
        <v>2016</v>
      </c>
      <c r="D1491" t="s">
        <v>1619</v>
      </c>
      <c r="E1491">
        <v>76</v>
      </c>
      <c r="F1491" s="12">
        <v>0</v>
      </c>
      <c r="G1491" s="12">
        <v>0</v>
      </c>
      <c r="H1491" s="12">
        <v>0</v>
      </c>
      <c r="I1491" s="12">
        <v>0</v>
      </c>
      <c r="J1491" s="12"/>
      <c r="K1491" s="12"/>
      <c r="L1491" s="12"/>
      <c r="M1491" s="12"/>
      <c r="N1491" s="12"/>
      <c r="O1491" s="12"/>
      <c r="P1491" s="12"/>
    </row>
    <row r="1492" spans="1:16">
      <c r="A1492" s="357">
        <v>42461</v>
      </c>
      <c r="B1492">
        <f t="shared" si="196"/>
        <v>3</v>
      </c>
      <c r="C1492">
        <f t="shared" si="195"/>
        <v>2016</v>
      </c>
      <c r="D1492" t="s">
        <v>1619</v>
      </c>
      <c r="E1492">
        <v>76</v>
      </c>
      <c r="F1492" s="12">
        <v>0</v>
      </c>
      <c r="G1492" s="12">
        <v>0</v>
      </c>
      <c r="H1492" s="12">
        <v>0</v>
      </c>
      <c r="I1492" s="12">
        <v>0</v>
      </c>
      <c r="J1492" s="12"/>
      <c r="K1492" s="12"/>
      <c r="L1492" s="12"/>
      <c r="M1492" s="12"/>
      <c r="N1492" s="12"/>
      <c r="O1492" s="12"/>
      <c r="P1492" s="12"/>
    </row>
    <row r="1493" spans="1:16">
      <c r="A1493" s="357">
        <v>42491</v>
      </c>
      <c r="B1493">
        <f t="shared" si="196"/>
        <v>4</v>
      </c>
      <c r="C1493">
        <f t="shared" si="195"/>
        <v>2016</v>
      </c>
      <c r="D1493" t="s">
        <v>1619</v>
      </c>
      <c r="E1493">
        <v>76</v>
      </c>
      <c r="F1493" s="12">
        <v>0</v>
      </c>
      <c r="G1493" s="12">
        <v>0</v>
      </c>
      <c r="H1493" s="12">
        <v>0</v>
      </c>
      <c r="I1493" s="12">
        <v>0</v>
      </c>
      <c r="J1493" s="12"/>
      <c r="K1493" s="12"/>
      <c r="L1493" s="12"/>
      <c r="M1493" s="12"/>
      <c r="N1493" s="12"/>
      <c r="O1493" s="12"/>
      <c r="P1493" s="12"/>
    </row>
    <row r="1494" spans="1:16">
      <c r="A1494" s="357">
        <v>42522</v>
      </c>
      <c r="B1494">
        <f t="shared" si="196"/>
        <v>5</v>
      </c>
      <c r="C1494">
        <f t="shared" si="195"/>
        <v>2016</v>
      </c>
      <c r="D1494" t="s">
        <v>1619</v>
      </c>
      <c r="E1494">
        <v>76</v>
      </c>
      <c r="F1494" s="12">
        <v>0</v>
      </c>
      <c r="G1494" s="12">
        <v>0</v>
      </c>
      <c r="H1494" s="12">
        <v>0</v>
      </c>
      <c r="I1494" s="12">
        <v>0</v>
      </c>
      <c r="J1494" s="12"/>
      <c r="K1494" s="12"/>
      <c r="L1494" s="12"/>
      <c r="M1494" s="12"/>
      <c r="N1494" s="12"/>
      <c r="O1494" s="12"/>
      <c r="P1494" s="12"/>
    </row>
    <row r="1495" spans="1:16">
      <c r="A1495" s="357">
        <v>42552</v>
      </c>
      <c r="B1495">
        <f t="shared" si="196"/>
        <v>6</v>
      </c>
      <c r="C1495">
        <f t="shared" si="195"/>
        <v>2016</v>
      </c>
      <c r="D1495" t="s">
        <v>1619</v>
      </c>
      <c r="E1495">
        <v>76</v>
      </c>
      <c r="F1495" s="12">
        <v>0</v>
      </c>
      <c r="G1495" s="12">
        <v>0</v>
      </c>
      <c r="H1495" s="12">
        <v>0</v>
      </c>
      <c r="I1495" s="12">
        <v>0</v>
      </c>
      <c r="J1495" s="12"/>
      <c r="K1495" s="12"/>
      <c r="L1495" s="12"/>
      <c r="M1495" s="12"/>
      <c r="N1495" s="12"/>
      <c r="O1495" s="12"/>
      <c r="P1495" s="12"/>
    </row>
    <row r="1496" spans="1:16">
      <c r="A1496" s="357">
        <v>42583</v>
      </c>
      <c r="B1496">
        <f t="shared" si="196"/>
        <v>7</v>
      </c>
      <c r="C1496">
        <f t="shared" si="195"/>
        <v>2016</v>
      </c>
      <c r="D1496" t="s">
        <v>1619</v>
      </c>
      <c r="E1496">
        <v>76</v>
      </c>
      <c r="F1496" s="12">
        <v>0</v>
      </c>
      <c r="G1496" s="12">
        <v>0</v>
      </c>
      <c r="H1496" s="12">
        <v>0.05</v>
      </c>
      <c r="I1496" s="12">
        <v>0.05</v>
      </c>
      <c r="J1496" s="12"/>
      <c r="K1496" s="12"/>
      <c r="L1496" s="12"/>
      <c r="M1496" s="12"/>
      <c r="N1496" s="12"/>
      <c r="O1496" s="12"/>
      <c r="P1496" s="12"/>
    </row>
    <row r="1497" spans="1:16">
      <c r="A1497" s="357">
        <v>42614</v>
      </c>
      <c r="B1497">
        <f t="shared" si="196"/>
        <v>8</v>
      </c>
      <c r="C1497">
        <f t="shared" si="195"/>
        <v>2016</v>
      </c>
      <c r="D1497" t="s">
        <v>1619</v>
      </c>
      <c r="E1497">
        <v>76</v>
      </c>
      <c r="F1497" s="12">
        <v>0</v>
      </c>
      <c r="G1497" s="12">
        <v>0</v>
      </c>
      <c r="H1497" s="12">
        <v>0</v>
      </c>
      <c r="I1497" s="12">
        <v>0</v>
      </c>
      <c r="J1497" s="12"/>
      <c r="K1497" s="12"/>
      <c r="L1497" s="12"/>
      <c r="M1497" s="12"/>
      <c r="N1497" s="12"/>
      <c r="O1497" s="12"/>
      <c r="P1497" s="12"/>
    </row>
    <row r="1498" spans="1:16">
      <c r="A1498" s="357">
        <v>42644</v>
      </c>
      <c r="B1498">
        <f t="shared" si="196"/>
        <v>9</v>
      </c>
      <c r="C1498">
        <f t="shared" si="195"/>
        <v>2016</v>
      </c>
      <c r="D1498" t="s">
        <v>1619</v>
      </c>
      <c r="E1498">
        <v>76</v>
      </c>
      <c r="F1498" s="12">
        <v>0</v>
      </c>
      <c r="G1498" s="12">
        <v>0</v>
      </c>
      <c r="H1498" s="12">
        <v>0</v>
      </c>
      <c r="I1498" s="12">
        <v>0</v>
      </c>
      <c r="J1498" s="12"/>
      <c r="K1498" s="12"/>
      <c r="L1498" s="12"/>
      <c r="M1498" s="12"/>
      <c r="N1498" s="12"/>
      <c r="O1498" s="12"/>
      <c r="P1498" s="12"/>
    </row>
    <row r="1499" spans="1:16">
      <c r="A1499" s="357">
        <v>42675</v>
      </c>
      <c r="B1499">
        <f t="shared" si="196"/>
        <v>10</v>
      </c>
      <c r="C1499">
        <f t="shared" si="195"/>
        <v>2016</v>
      </c>
      <c r="D1499" t="s">
        <v>1619</v>
      </c>
      <c r="E1499">
        <v>76</v>
      </c>
      <c r="F1499" s="12">
        <v>0</v>
      </c>
      <c r="G1499" s="12">
        <v>0</v>
      </c>
      <c r="H1499" s="12">
        <v>0</v>
      </c>
      <c r="I1499" s="12">
        <v>0</v>
      </c>
      <c r="J1499" s="12"/>
      <c r="K1499" s="12"/>
      <c r="L1499" s="12"/>
      <c r="M1499" s="12"/>
      <c r="N1499" s="12"/>
      <c r="O1499" s="12"/>
      <c r="P1499" s="12"/>
    </row>
    <row r="1500" spans="1:16">
      <c r="A1500" s="357">
        <v>42705</v>
      </c>
      <c r="B1500">
        <f t="shared" si="196"/>
        <v>11</v>
      </c>
      <c r="C1500">
        <f t="shared" si="195"/>
        <v>2016</v>
      </c>
      <c r="D1500" t="s">
        <v>1619</v>
      </c>
      <c r="E1500">
        <v>76</v>
      </c>
      <c r="F1500" s="12">
        <v>0</v>
      </c>
      <c r="G1500" s="12">
        <v>0</v>
      </c>
      <c r="H1500" s="12">
        <v>0</v>
      </c>
      <c r="I1500" s="12">
        <v>0</v>
      </c>
      <c r="J1500" s="12"/>
      <c r="K1500" s="12"/>
      <c r="L1500" s="12"/>
      <c r="M1500" s="12"/>
      <c r="N1500" s="12"/>
      <c r="O1500" s="12"/>
      <c r="P1500" s="12"/>
    </row>
    <row r="1501" spans="1:16">
      <c r="A1501" s="357">
        <v>42736</v>
      </c>
      <c r="B1501">
        <f t="shared" si="196"/>
        <v>12</v>
      </c>
      <c r="C1501">
        <f t="shared" si="195"/>
        <v>2016</v>
      </c>
      <c r="D1501" t="s">
        <v>1619</v>
      </c>
      <c r="E1501">
        <v>76</v>
      </c>
      <c r="F1501" s="12">
        <v>0.05</v>
      </c>
      <c r="G1501" s="12">
        <v>0</v>
      </c>
      <c r="H1501" s="12">
        <v>0.05</v>
      </c>
      <c r="I1501" s="12">
        <v>0.1</v>
      </c>
      <c r="J1501" s="12"/>
      <c r="K1501" s="12"/>
      <c r="L1501" s="12"/>
      <c r="M1501" s="12"/>
      <c r="N1501" s="12"/>
      <c r="O1501" s="12"/>
      <c r="P1501" s="12"/>
    </row>
    <row r="1502" spans="1:16">
      <c r="A1502" s="357">
        <v>42767</v>
      </c>
      <c r="B1502">
        <v>1</v>
      </c>
      <c r="C1502">
        <f t="shared" si="195"/>
        <v>2017</v>
      </c>
      <c r="D1502" t="s">
        <v>1619</v>
      </c>
      <c r="E1502">
        <v>76</v>
      </c>
      <c r="F1502" s="12">
        <v>0</v>
      </c>
      <c r="G1502" s="12">
        <v>0</v>
      </c>
      <c r="H1502" s="12">
        <v>0.05</v>
      </c>
      <c r="I1502" s="12">
        <v>0.05</v>
      </c>
      <c r="J1502" s="12"/>
      <c r="K1502" s="12"/>
      <c r="L1502" s="12"/>
      <c r="M1502" s="12"/>
      <c r="N1502" s="12"/>
      <c r="O1502" s="12"/>
      <c r="P1502" s="12"/>
    </row>
    <row r="1503" spans="1:16">
      <c r="A1503" s="357">
        <v>42795</v>
      </c>
      <c r="B1503">
        <f t="shared" ref="B1503:B1513" si="197">1+B1502</f>
        <v>2</v>
      </c>
      <c r="C1503">
        <f t="shared" si="195"/>
        <v>2017</v>
      </c>
      <c r="D1503" t="s">
        <v>1619</v>
      </c>
      <c r="E1503">
        <v>76</v>
      </c>
      <c r="F1503" s="12">
        <v>0.05</v>
      </c>
      <c r="G1503" s="12">
        <v>0</v>
      </c>
      <c r="H1503" s="12">
        <v>0</v>
      </c>
      <c r="I1503" s="12">
        <v>0.05</v>
      </c>
      <c r="J1503" s="12"/>
      <c r="K1503" s="12"/>
      <c r="L1503" s="12"/>
      <c r="M1503" s="12"/>
      <c r="N1503" s="12"/>
      <c r="O1503" s="12"/>
      <c r="P1503" s="12"/>
    </row>
    <row r="1504" spans="1:16">
      <c r="A1504" s="357">
        <v>42826</v>
      </c>
      <c r="B1504">
        <f t="shared" si="197"/>
        <v>3</v>
      </c>
      <c r="C1504">
        <f t="shared" si="195"/>
        <v>2017</v>
      </c>
      <c r="D1504" t="s">
        <v>1619</v>
      </c>
      <c r="E1504">
        <v>76</v>
      </c>
      <c r="F1504" s="12">
        <v>0</v>
      </c>
      <c r="G1504" s="12">
        <v>0</v>
      </c>
      <c r="H1504" s="12">
        <v>0</v>
      </c>
      <c r="I1504" s="12">
        <v>0</v>
      </c>
      <c r="J1504" s="12"/>
      <c r="K1504" s="12"/>
      <c r="L1504" s="12"/>
      <c r="M1504" s="12"/>
      <c r="N1504" s="12"/>
      <c r="O1504" s="12"/>
      <c r="P1504" s="12"/>
    </row>
    <row r="1505" spans="1:16">
      <c r="A1505" s="357">
        <v>42856</v>
      </c>
      <c r="B1505">
        <f t="shared" si="197"/>
        <v>4</v>
      </c>
      <c r="C1505">
        <f t="shared" si="195"/>
        <v>2017</v>
      </c>
      <c r="D1505" t="s">
        <v>1619</v>
      </c>
      <c r="E1505">
        <v>76</v>
      </c>
      <c r="F1505" s="12">
        <v>0</v>
      </c>
      <c r="G1505" s="12">
        <v>0</v>
      </c>
      <c r="H1505" s="12">
        <v>0</v>
      </c>
      <c r="I1505" s="12">
        <v>0</v>
      </c>
      <c r="J1505" s="12"/>
      <c r="K1505" s="12"/>
      <c r="L1505" s="12"/>
      <c r="M1505" s="12"/>
      <c r="N1505" s="12"/>
      <c r="O1505" s="12"/>
      <c r="P1505" s="12"/>
    </row>
    <row r="1506" spans="1:16">
      <c r="A1506" s="357">
        <v>42887</v>
      </c>
      <c r="B1506">
        <f t="shared" si="197"/>
        <v>5</v>
      </c>
      <c r="C1506">
        <f t="shared" si="195"/>
        <v>2017</v>
      </c>
      <c r="D1506" t="s">
        <v>1619</v>
      </c>
      <c r="E1506">
        <v>76</v>
      </c>
      <c r="F1506" s="12">
        <v>0</v>
      </c>
      <c r="G1506" s="12">
        <v>0</v>
      </c>
      <c r="H1506" s="12">
        <v>0</v>
      </c>
      <c r="I1506" s="12">
        <v>0</v>
      </c>
      <c r="J1506" s="12"/>
      <c r="K1506" s="12"/>
      <c r="L1506" s="12"/>
      <c r="M1506" s="12"/>
      <c r="N1506" s="12"/>
      <c r="O1506" s="12"/>
      <c r="P1506" s="12"/>
    </row>
    <row r="1507" spans="1:16">
      <c r="A1507" s="357">
        <v>42917</v>
      </c>
      <c r="B1507">
        <f t="shared" si="197"/>
        <v>6</v>
      </c>
      <c r="C1507">
        <f t="shared" si="195"/>
        <v>2017</v>
      </c>
      <c r="D1507" t="s">
        <v>1619</v>
      </c>
      <c r="E1507">
        <v>76</v>
      </c>
      <c r="F1507" s="12">
        <v>0</v>
      </c>
      <c r="G1507" s="12">
        <v>0</v>
      </c>
      <c r="H1507" s="12">
        <v>0</v>
      </c>
      <c r="I1507" s="12">
        <v>0</v>
      </c>
      <c r="J1507" s="12"/>
      <c r="K1507" s="12"/>
      <c r="L1507" s="12"/>
      <c r="M1507" s="12"/>
      <c r="N1507" s="12"/>
      <c r="O1507" s="12"/>
      <c r="P1507" s="12"/>
    </row>
    <row r="1508" spans="1:16">
      <c r="A1508" s="357">
        <v>42948</v>
      </c>
      <c r="B1508">
        <f t="shared" si="197"/>
        <v>7</v>
      </c>
      <c r="C1508">
        <f t="shared" si="195"/>
        <v>2017</v>
      </c>
      <c r="D1508" t="s">
        <v>1619</v>
      </c>
      <c r="E1508">
        <v>76</v>
      </c>
      <c r="F1508" s="12">
        <v>0</v>
      </c>
      <c r="G1508" s="12">
        <v>0</v>
      </c>
      <c r="H1508" s="12">
        <v>0</v>
      </c>
      <c r="I1508" s="12">
        <v>0</v>
      </c>
      <c r="J1508" s="12"/>
      <c r="K1508" s="12"/>
      <c r="L1508" s="12"/>
      <c r="M1508" s="12"/>
      <c r="N1508" s="12"/>
      <c r="O1508" s="12"/>
      <c r="P1508" s="12"/>
    </row>
    <row r="1509" spans="1:16">
      <c r="A1509" s="357">
        <v>42979</v>
      </c>
      <c r="B1509">
        <f t="shared" si="197"/>
        <v>8</v>
      </c>
      <c r="C1509">
        <f t="shared" si="195"/>
        <v>2017</v>
      </c>
      <c r="D1509" t="s">
        <v>1619</v>
      </c>
      <c r="E1509">
        <v>76</v>
      </c>
      <c r="F1509" s="12">
        <v>0</v>
      </c>
      <c r="G1509" s="12">
        <v>0</v>
      </c>
      <c r="H1509" s="12">
        <v>0</v>
      </c>
      <c r="I1509" s="12">
        <v>0</v>
      </c>
      <c r="J1509" s="12"/>
      <c r="K1509" s="12"/>
      <c r="L1509" s="12"/>
      <c r="M1509" s="12"/>
      <c r="N1509" s="12"/>
      <c r="O1509" s="12"/>
      <c r="P1509" s="12"/>
    </row>
    <row r="1510" spans="1:16">
      <c r="A1510" s="357">
        <v>43009</v>
      </c>
      <c r="B1510">
        <f t="shared" si="197"/>
        <v>9</v>
      </c>
      <c r="C1510">
        <f t="shared" si="195"/>
        <v>2017</v>
      </c>
      <c r="D1510" t="s">
        <v>1619</v>
      </c>
      <c r="E1510">
        <v>76</v>
      </c>
      <c r="F1510" s="12">
        <v>0</v>
      </c>
      <c r="G1510" s="12">
        <v>0</v>
      </c>
      <c r="H1510" s="12">
        <v>0.05</v>
      </c>
      <c r="I1510" s="12">
        <v>0.05</v>
      </c>
      <c r="J1510" s="12"/>
      <c r="K1510" s="12"/>
      <c r="L1510" s="12"/>
      <c r="M1510" s="12"/>
      <c r="N1510" s="12"/>
      <c r="O1510" s="12"/>
      <c r="P1510" s="12"/>
    </row>
    <row r="1511" spans="1:16">
      <c r="A1511" s="357">
        <v>43040</v>
      </c>
      <c r="B1511">
        <f t="shared" si="197"/>
        <v>10</v>
      </c>
      <c r="C1511">
        <f t="shared" si="195"/>
        <v>2017</v>
      </c>
      <c r="D1511" t="s">
        <v>1619</v>
      </c>
      <c r="E1511">
        <v>76</v>
      </c>
      <c r="F1511" s="12">
        <v>0</v>
      </c>
      <c r="G1511" s="12">
        <v>0</v>
      </c>
      <c r="H1511" s="12">
        <v>0</v>
      </c>
      <c r="I1511" s="12">
        <v>0</v>
      </c>
      <c r="J1511" s="12"/>
      <c r="K1511" s="12"/>
      <c r="L1511" s="12"/>
      <c r="M1511" s="12"/>
      <c r="N1511" s="12"/>
      <c r="O1511" s="12"/>
      <c r="P1511" s="12"/>
    </row>
    <row r="1512" spans="1:16">
      <c r="A1512" s="357">
        <v>43070</v>
      </c>
      <c r="B1512">
        <f t="shared" si="197"/>
        <v>11</v>
      </c>
      <c r="C1512">
        <f t="shared" si="195"/>
        <v>2017</v>
      </c>
      <c r="D1512" t="s">
        <v>1619</v>
      </c>
      <c r="E1512">
        <v>76</v>
      </c>
      <c r="F1512" s="12">
        <v>0</v>
      </c>
      <c r="G1512" s="12">
        <v>0</v>
      </c>
      <c r="H1512" s="12">
        <v>0</v>
      </c>
      <c r="I1512" s="12">
        <v>0</v>
      </c>
      <c r="J1512" s="12"/>
      <c r="K1512" s="12"/>
      <c r="L1512" s="12"/>
      <c r="M1512" s="12"/>
      <c r="N1512" s="12"/>
      <c r="O1512" s="12"/>
      <c r="P1512" s="12"/>
    </row>
    <row r="1513" spans="1:16">
      <c r="A1513" s="357">
        <v>43101</v>
      </c>
      <c r="B1513">
        <f t="shared" si="197"/>
        <v>12</v>
      </c>
      <c r="C1513">
        <f t="shared" si="195"/>
        <v>2017</v>
      </c>
      <c r="D1513" t="s">
        <v>1619</v>
      </c>
      <c r="E1513">
        <v>76</v>
      </c>
      <c r="F1513" s="12">
        <v>0</v>
      </c>
      <c r="G1513" s="12">
        <v>0</v>
      </c>
      <c r="H1513" s="12">
        <v>0</v>
      </c>
      <c r="I1513" s="12">
        <v>0</v>
      </c>
      <c r="J1513" s="12"/>
      <c r="K1513" s="12"/>
      <c r="L1513" s="12"/>
      <c r="M1513" s="12"/>
      <c r="N1513" s="12"/>
      <c r="O1513" s="12"/>
      <c r="P1513" s="12"/>
    </row>
    <row r="1514" spans="1:16">
      <c r="A1514" s="357">
        <v>43132</v>
      </c>
      <c r="B1514">
        <v>1</v>
      </c>
      <c r="C1514">
        <f t="shared" si="195"/>
        <v>2018</v>
      </c>
      <c r="D1514" t="s">
        <v>1619</v>
      </c>
      <c r="E1514">
        <v>76</v>
      </c>
      <c r="F1514" s="12">
        <v>0</v>
      </c>
      <c r="G1514" s="12">
        <v>0</v>
      </c>
      <c r="H1514" s="12">
        <v>0</v>
      </c>
      <c r="I1514" s="12">
        <v>0</v>
      </c>
      <c r="J1514" s="12"/>
      <c r="K1514" s="12"/>
      <c r="L1514" s="12"/>
      <c r="M1514" s="12"/>
      <c r="N1514" s="12"/>
      <c r="O1514" s="12"/>
      <c r="P1514" s="12"/>
    </row>
    <row r="1515" spans="1:16">
      <c r="A1515" s="357">
        <v>43160</v>
      </c>
      <c r="B1515">
        <f t="shared" ref="B1515:B1525" si="198">1+B1514</f>
        <v>2</v>
      </c>
      <c r="C1515">
        <f t="shared" si="195"/>
        <v>2018</v>
      </c>
      <c r="D1515" t="s">
        <v>1619</v>
      </c>
      <c r="E1515">
        <v>76</v>
      </c>
      <c r="F1515" s="12">
        <v>0</v>
      </c>
      <c r="G1515" s="12">
        <v>0</v>
      </c>
      <c r="H1515" s="12">
        <v>0</v>
      </c>
      <c r="I1515" s="12">
        <v>0</v>
      </c>
      <c r="J1515" s="12"/>
      <c r="K1515" s="12"/>
      <c r="L1515" s="12"/>
      <c r="M1515" s="12"/>
      <c r="N1515" s="12"/>
      <c r="O1515" s="12"/>
      <c r="P1515" s="12"/>
    </row>
    <row r="1516" spans="1:16">
      <c r="A1516" s="357">
        <v>43191</v>
      </c>
      <c r="B1516">
        <f t="shared" si="198"/>
        <v>3</v>
      </c>
      <c r="C1516">
        <f t="shared" si="195"/>
        <v>2018</v>
      </c>
      <c r="D1516" t="s">
        <v>1619</v>
      </c>
      <c r="E1516">
        <v>76</v>
      </c>
      <c r="F1516" s="12">
        <v>0</v>
      </c>
      <c r="G1516" s="12">
        <v>0</v>
      </c>
      <c r="H1516" s="12">
        <v>0</v>
      </c>
      <c r="I1516" s="12">
        <v>0</v>
      </c>
      <c r="J1516" s="12"/>
      <c r="K1516" s="12"/>
      <c r="L1516" s="12"/>
      <c r="M1516" s="12"/>
      <c r="N1516" s="12"/>
      <c r="O1516" s="12"/>
      <c r="P1516" s="12"/>
    </row>
    <row r="1517" spans="1:16">
      <c r="A1517" s="357">
        <v>43221</v>
      </c>
      <c r="B1517">
        <f t="shared" si="198"/>
        <v>4</v>
      </c>
      <c r="C1517">
        <f t="shared" si="195"/>
        <v>2018</v>
      </c>
      <c r="D1517" t="s">
        <v>1619</v>
      </c>
      <c r="E1517">
        <v>76</v>
      </c>
      <c r="F1517" s="12">
        <v>0.05</v>
      </c>
      <c r="G1517" s="12">
        <v>0</v>
      </c>
      <c r="H1517" s="12">
        <v>0</v>
      </c>
      <c r="I1517" s="12">
        <v>0.05</v>
      </c>
      <c r="J1517" s="12"/>
      <c r="K1517" s="12"/>
      <c r="L1517" s="12"/>
      <c r="M1517" s="12"/>
      <c r="N1517" s="12"/>
      <c r="O1517" s="12"/>
      <c r="P1517" s="12"/>
    </row>
    <row r="1518" spans="1:16">
      <c r="A1518" s="357">
        <v>43252</v>
      </c>
      <c r="B1518">
        <f t="shared" si="198"/>
        <v>5</v>
      </c>
      <c r="C1518">
        <f t="shared" si="195"/>
        <v>2018</v>
      </c>
      <c r="D1518" t="s">
        <v>1619</v>
      </c>
      <c r="E1518">
        <v>76</v>
      </c>
      <c r="F1518" s="12">
        <v>0.05</v>
      </c>
      <c r="G1518" s="12">
        <v>0</v>
      </c>
      <c r="H1518" s="12">
        <v>0</v>
      </c>
      <c r="I1518" s="12">
        <v>0.05</v>
      </c>
      <c r="J1518" s="12"/>
      <c r="K1518" s="12"/>
      <c r="L1518" s="12"/>
      <c r="M1518" s="12"/>
      <c r="N1518" s="12"/>
      <c r="O1518" s="12"/>
      <c r="P1518" s="12"/>
    </row>
    <row r="1519" spans="1:16">
      <c r="A1519" s="357">
        <v>43282</v>
      </c>
      <c r="B1519">
        <f t="shared" si="198"/>
        <v>6</v>
      </c>
      <c r="C1519">
        <f t="shared" si="195"/>
        <v>2018</v>
      </c>
      <c r="D1519" t="s">
        <v>1619</v>
      </c>
      <c r="E1519">
        <v>76</v>
      </c>
      <c r="F1519" s="12">
        <v>0</v>
      </c>
      <c r="G1519" s="12">
        <v>0</v>
      </c>
      <c r="H1519" s="12">
        <v>0.05</v>
      </c>
      <c r="I1519" s="12">
        <v>0.05</v>
      </c>
      <c r="J1519" s="12"/>
      <c r="K1519" s="12"/>
      <c r="L1519" s="12"/>
      <c r="M1519" s="12"/>
      <c r="N1519" s="12"/>
      <c r="O1519" s="12"/>
      <c r="P1519" s="12"/>
    </row>
    <row r="1520" spans="1:16">
      <c r="A1520" s="357">
        <v>43313</v>
      </c>
      <c r="B1520">
        <f t="shared" si="198"/>
        <v>7</v>
      </c>
      <c r="C1520">
        <f t="shared" si="195"/>
        <v>2018</v>
      </c>
      <c r="D1520" t="s">
        <v>1619</v>
      </c>
      <c r="E1520">
        <v>76</v>
      </c>
      <c r="F1520" s="12">
        <v>0</v>
      </c>
      <c r="G1520" s="12">
        <v>0</v>
      </c>
      <c r="H1520" s="12">
        <v>0</v>
      </c>
      <c r="I1520" s="12">
        <v>0</v>
      </c>
      <c r="J1520" s="12"/>
      <c r="K1520" s="12"/>
      <c r="L1520" s="12"/>
      <c r="M1520" s="12"/>
      <c r="N1520" s="12"/>
      <c r="O1520" s="12"/>
      <c r="P1520" s="12"/>
    </row>
    <row r="1521" spans="1:16">
      <c r="A1521" s="357">
        <v>43344</v>
      </c>
      <c r="B1521">
        <f t="shared" si="198"/>
        <v>8</v>
      </c>
      <c r="C1521">
        <f t="shared" si="195"/>
        <v>2018</v>
      </c>
      <c r="D1521" t="s">
        <v>1619</v>
      </c>
      <c r="E1521">
        <v>76</v>
      </c>
      <c r="F1521" s="12">
        <v>0</v>
      </c>
      <c r="G1521" s="12">
        <v>0</v>
      </c>
      <c r="H1521" s="12">
        <v>0</v>
      </c>
      <c r="I1521" s="12">
        <v>0</v>
      </c>
      <c r="J1521" s="12"/>
      <c r="K1521" s="12"/>
      <c r="L1521" s="12"/>
      <c r="M1521" s="12"/>
      <c r="N1521" s="12"/>
      <c r="O1521" s="12"/>
      <c r="P1521" s="12"/>
    </row>
    <row r="1522" spans="1:16">
      <c r="A1522" s="357">
        <v>43374</v>
      </c>
      <c r="B1522">
        <f t="shared" si="198"/>
        <v>9</v>
      </c>
      <c r="C1522">
        <f t="shared" si="195"/>
        <v>2018</v>
      </c>
      <c r="D1522" t="s">
        <v>1619</v>
      </c>
      <c r="E1522">
        <v>76</v>
      </c>
      <c r="F1522" s="12">
        <v>0.05</v>
      </c>
      <c r="G1522" s="12">
        <v>0</v>
      </c>
      <c r="H1522" s="12">
        <v>0</v>
      </c>
      <c r="I1522" s="12">
        <v>0.05</v>
      </c>
      <c r="J1522" s="12"/>
      <c r="K1522" s="12"/>
      <c r="L1522" s="12"/>
      <c r="M1522" s="12"/>
      <c r="N1522" s="12"/>
      <c r="O1522" s="12"/>
      <c r="P1522" s="12"/>
    </row>
    <row r="1523" spans="1:16">
      <c r="A1523" s="357">
        <v>43405</v>
      </c>
      <c r="B1523">
        <f t="shared" si="198"/>
        <v>10</v>
      </c>
      <c r="C1523">
        <f t="shared" si="195"/>
        <v>2018</v>
      </c>
      <c r="D1523" t="s">
        <v>1619</v>
      </c>
      <c r="E1523">
        <v>76</v>
      </c>
      <c r="F1523" s="12">
        <v>0</v>
      </c>
      <c r="G1523" s="12">
        <v>0</v>
      </c>
      <c r="H1523" s="12">
        <v>0</v>
      </c>
      <c r="I1523" s="12">
        <v>0</v>
      </c>
      <c r="J1523" s="12"/>
      <c r="K1523" s="12"/>
      <c r="L1523" s="12"/>
      <c r="M1523" s="12"/>
      <c r="N1523" s="12"/>
      <c r="O1523" s="12"/>
      <c r="P1523" s="12"/>
    </row>
    <row r="1524" spans="1:16">
      <c r="A1524" s="357">
        <v>43435</v>
      </c>
      <c r="B1524">
        <f t="shared" si="198"/>
        <v>11</v>
      </c>
      <c r="C1524">
        <f t="shared" si="195"/>
        <v>2018</v>
      </c>
      <c r="D1524" t="s">
        <v>1619</v>
      </c>
      <c r="E1524">
        <v>76</v>
      </c>
      <c r="F1524" s="12">
        <v>0.05</v>
      </c>
      <c r="G1524" s="12">
        <v>0</v>
      </c>
      <c r="H1524" s="12">
        <v>0</v>
      </c>
      <c r="I1524" s="12">
        <v>0.05</v>
      </c>
      <c r="J1524" s="12"/>
      <c r="K1524" s="12"/>
      <c r="L1524" s="12"/>
      <c r="M1524" s="12"/>
      <c r="N1524" s="12"/>
      <c r="O1524" s="12"/>
      <c r="P1524" s="12"/>
    </row>
    <row r="1525" spans="1:16">
      <c r="A1525" s="357">
        <v>43466</v>
      </c>
      <c r="B1525">
        <f t="shared" si="198"/>
        <v>12</v>
      </c>
      <c r="C1525">
        <f t="shared" si="195"/>
        <v>2018</v>
      </c>
      <c r="D1525" t="s">
        <v>1619</v>
      </c>
      <c r="E1525">
        <v>76</v>
      </c>
      <c r="F1525" s="12">
        <v>0</v>
      </c>
      <c r="G1525" s="12">
        <v>0</v>
      </c>
      <c r="H1525" s="12">
        <v>0.06</v>
      </c>
      <c r="I1525" s="12">
        <v>0.06</v>
      </c>
      <c r="J1525" s="12"/>
      <c r="K1525" s="12"/>
      <c r="L1525" s="12"/>
      <c r="M1525" s="12"/>
      <c r="N1525" s="12"/>
      <c r="O1525" s="12"/>
      <c r="P1525" s="12"/>
    </row>
    <row r="1526" spans="1:16">
      <c r="A1526" s="357">
        <v>43497</v>
      </c>
      <c r="B1526">
        <v>1</v>
      </c>
      <c r="C1526">
        <f t="shared" si="195"/>
        <v>2019</v>
      </c>
      <c r="D1526" t="s">
        <v>1619</v>
      </c>
      <c r="E1526">
        <v>76</v>
      </c>
      <c r="F1526" s="12">
        <v>0</v>
      </c>
      <c r="G1526" s="12">
        <v>0</v>
      </c>
      <c r="H1526" s="12">
        <v>0</v>
      </c>
      <c r="I1526" s="12">
        <v>0</v>
      </c>
      <c r="J1526" s="12"/>
      <c r="K1526" s="12"/>
      <c r="L1526" s="12"/>
      <c r="M1526" s="12"/>
      <c r="N1526" s="12"/>
      <c r="O1526" s="12"/>
      <c r="P1526" s="12"/>
    </row>
    <row r="1527" spans="1:16">
      <c r="A1527" s="357">
        <v>43525</v>
      </c>
      <c r="B1527">
        <f t="shared" ref="B1527:B1537" si="199">1+B1526</f>
        <v>2</v>
      </c>
      <c r="C1527">
        <f t="shared" si="195"/>
        <v>2019</v>
      </c>
      <c r="D1527" t="s">
        <v>1619</v>
      </c>
      <c r="E1527">
        <v>76</v>
      </c>
      <c r="F1527" s="12">
        <v>0</v>
      </c>
      <c r="G1527" s="12">
        <v>0</v>
      </c>
      <c r="H1527" s="12">
        <v>0</v>
      </c>
      <c r="I1527" s="12">
        <v>0</v>
      </c>
      <c r="J1527" s="12"/>
      <c r="K1527" s="12"/>
      <c r="L1527" s="12"/>
      <c r="M1527" s="12"/>
      <c r="N1527" s="12"/>
      <c r="O1527" s="12"/>
      <c r="P1527" s="12"/>
    </row>
    <row r="1528" spans="1:16">
      <c r="A1528" s="357">
        <v>43556</v>
      </c>
      <c r="B1528">
        <f t="shared" si="199"/>
        <v>3</v>
      </c>
      <c r="C1528">
        <f t="shared" si="195"/>
        <v>2019</v>
      </c>
      <c r="D1528" t="s">
        <v>1619</v>
      </c>
      <c r="E1528">
        <v>76</v>
      </c>
      <c r="F1528" s="12">
        <v>0.05</v>
      </c>
      <c r="G1528" s="12">
        <v>0</v>
      </c>
      <c r="H1528" s="12">
        <v>0.05</v>
      </c>
      <c r="I1528" s="12">
        <v>0.1</v>
      </c>
      <c r="J1528" s="12"/>
      <c r="K1528" s="12"/>
      <c r="L1528" s="12"/>
      <c r="M1528" s="12"/>
      <c r="N1528" s="12"/>
      <c r="O1528" s="12"/>
      <c r="P1528" s="12"/>
    </row>
    <row r="1529" spans="1:16">
      <c r="A1529" s="357">
        <v>43586</v>
      </c>
      <c r="B1529">
        <f t="shared" si="199"/>
        <v>4</v>
      </c>
      <c r="C1529">
        <f t="shared" si="195"/>
        <v>2019</v>
      </c>
      <c r="D1529" t="s">
        <v>1619</v>
      </c>
      <c r="E1529">
        <v>76</v>
      </c>
      <c r="F1529" s="12">
        <v>0</v>
      </c>
      <c r="G1529" s="12">
        <v>0</v>
      </c>
      <c r="H1529" s="12">
        <v>0</v>
      </c>
      <c r="I1529" s="12">
        <v>0</v>
      </c>
      <c r="J1529" s="12"/>
      <c r="K1529" s="12"/>
      <c r="L1529" s="12"/>
      <c r="M1529" s="12"/>
      <c r="N1529" s="12"/>
      <c r="O1529" s="12"/>
      <c r="P1529" s="12"/>
    </row>
    <row r="1530" spans="1:16">
      <c r="A1530" s="357">
        <v>43617</v>
      </c>
      <c r="B1530">
        <f t="shared" si="199"/>
        <v>5</v>
      </c>
      <c r="C1530">
        <f t="shared" si="195"/>
        <v>2019</v>
      </c>
      <c r="D1530" t="s">
        <v>1619</v>
      </c>
      <c r="E1530">
        <v>76</v>
      </c>
      <c r="F1530" s="12">
        <v>0</v>
      </c>
      <c r="G1530" s="12">
        <v>0</v>
      </c>
      <c r="H1530" s="12">
        <v>0.05</v>
      </c>
      <c r="I1530" s="12">
        <v>0.05</v>
      </c>
      <c r="J1530" s="12"/>
      <c r="K1530" s="12"/>
      <c r="L1530" s="12"/>
      <c r="M1530" s="12"/>
      <c r="N1530" s="12"/>
      <c r="O1530" s="12"/>
      <c r="P1530" s="12"/>
    </row>
    <row r="1531" spans="1:16">
      <c r="A1531" s="357">
        <v>43647</v>
      </c>
      <c r="B1531">
        <f t="shared" si="199"/>
        <v>6</v>
      </c>
      <c r="C1531">
        <f t="shared" si="195"/>
        <v>2019</v>
      </c>
      <c r="D1531" t="s">
        <v>1619</v>
      </c>
      <c r="E1531">
        <v>76</v>
      </c>
      <c r="F1531" s="12">
        <v>0</v>
      </c>
      <c r="G1531" s="12">
        <v>0</v>
      </c>
      <c r="H1531" s="12">
        <v>0</v>
      </c>
      <c r="I1531" s="12">
        <v>0</v>
      </c>
      <c r="J1531" s="12"/>
      <c r="K1531" s="12"/>
      <c r="L1531" s="12"/>
      <c r="M1531" s="12"/>
      <c r="N1531" s="12"/>
      <c r="O1531" s="12"/>
      <c r="P1531" s="12"/>
    </row>
    <row r="1532" spans="1:16">
      <c r="A1532" s="357">
        <v>43678</v>
      </c>
      <c r="B1532">
        <f t="shared" si="199"/>
        <v>7</v>
      </c>
      <c r="C1532">
        <f t="shared" si="195"/>
        <v>2019</v>
      </c>
      <c r="D1532" t="s">
        <v>1619</v>
      </c>
      <c r="E1532">
        <v>76</v>
      </c>
      <c r="F1532" s="12">
        <v>0</v>
      </c>
      <c r="G1532" s="12">
        <v>0</v>
      </c>
      <c r="H1532" s="12">
        <v>0</v>
      </c>
      <c r="I1532" s="12">
        <v>0</v>
      </c>
      <c r="J1532" s="12"/>
      <c r="K1532" s="12"/>
      <c r="L1532" s="12"/>
      <c r="M1532" s="12"/>
      <c r="N1532" s="12"/>
      <c r="O1532" s="12"/>
      <c r="P1532" s="12"/>
    </row>
    <row r="1533" spans="1:16">
      <c r="A1533" s="357">
        <v>43709</v>
      </c>
      <c r="B1533">
        <f t="shared" si="199"/>
        <v>8</v>
      </c>
      <c r="C1533">
        <f t="shared" si="195"/>
        <v>2019</v>
      </c>
      <c r="D1533" t="s">
        <v>1619</v>
      </c>
      <c r="E1533">
        <v>76</v>
      </c>
      <c r="F1533" s="12">
        <v>0</v>
      </c>
      <c r="G1533" s="12">
        <v>0</v>
      </c>
      <c r="H1533" s="12">
        <v>0</v>
      </c>
      <c r="I1533" s="12">
        <v>0</v>
      </c>
      <c r="J1533" s="12"/>
      <c r="K1533" s="12"/>
      <c r="L1533" s="12"/>
      <c r="M1533" s="12"/>
      <c r="N1533" s="12"/>
      <c r="O1533" s="12"/>
      <c r="P1533" s="12"/>
    </row>
    <row r="1534" spans="1:16">
      <c r="A1534" s="357">
        <v>43739</v>
      </c>
      <c r="B1534">
        <f t="shared" si="199"/>
        <v>9</v>
      </c>
      <c r="C1534">
        <f t="shared" si="195"/>
        <v>2019</v>
      </c>
      <c r="D1534" t="s">
        <v>1619</v>
      </c>
      <c r="E1534">
        <v>76</v>
      </c>
      <c r="F1534" s="12">
        <v>0</v>
      </c>
      <c r="G1534" s="12">
        <v>0</v>
      </c>
      <c r="H1534" s="12">
        <v>0</v>
      </c>
      <c r="I1534" s="12">
        <v>0</v>
      </c>
      <c r="J1534" s="12"/>
      <c r="K1534" s="12"/>
      <c r="L1534" s="12"/>
      <c r="M1534" s="12"/>
      <c r="N1534" s="12"/>
      <c r="O1534" s="12"/>
      <c r="P1534" s="12"/>
    </row>
    <row r="1535" spans="1:16">
      <c r="A1535" s="357">
        <v>43770</v>
      </c>
      <c r="B1535">
        <f t="shared" si="199"/>
        <v>10</v>
      </c>
      <c r="C1535">
        <f t="shared" si="195"/>
        <v>2019</v>
      </c>
      <c r="D1535" t="s">
        <v>1619</v>
      </c>
      <c r="E1535">
        <v>76</v>
      </c>
      <c r="F1535" s="12">
        <v>0</v>
      </c>
      <c r="G1535" s="12">
        <v>0</v>
      </c>
      <c r="H1535" s="12">
        <v>0</v>
      </c>
      <c r="I1535" s="12">
        <v>0</v>
      </c>
      <c r="J1535" s="12"/>
      <c r="K1535" s="12"/>
      <c r="L1535" s="12"/>
      <c r="M1535" s="12"/>
      <c r="N1535" s="12"/>
      <c r="O1535" s="12"/>
      <c r="P1535" s="12"/>
    </row>
    <row r="1536" spans="1:16">
      <c r="A1536" s="357">
        <v>43800</v>
      </c>
      <c r="B1536">
        <f t="shared" si="199"/>
        <v>11</v>
      </c>
      <c r="C1536">
        <f t="shared" si="195"/>
        <v>2019</v>
      </c>
      <c r="D1536" t="s">
        <v>1619</v>
      </c>
      <c r="E1536">
        <v>76</v>
      </c>
      <c r="F1536" s="12">
        <v>0.05</v>
      </c>
      <c r="G1536" s="12">
        <v>0</v>
      </c>
      <c r="H1536" s="12">
        <v>0</v>
      </c>
      <c r="I1536" s="12">
        <v>0.05</v>
      </c>
      <c r="J1536" s="12"/>
      <c r="K1536" s="12"/>
      <c r="L1536" s="12"/>
      <c r="M1536" s="12"/>
      <c r="N1536" s="12"/>
      <c r="O1536" s="12"/>
      <c r="P1536" s="12"/>
    </row>
    <row r="1537" spans="1:16">
      <c r="A1537" s="357">
        <v>43831</v>
      </c>
      <c r="B1537">
        <f t="shared" si="199"/>
        <v>12</v>
      </c>
      <c r="C1537">
        <f t="shared" si="195"/>
        <v>2019</v>
      </c>
      <c r="D1537" t="s">
        <v>1619</v>
      </c>
      <c r="E1537">
        <v>76</v>
      </c>
      <c r="F1537" s="12">
        <v>0</v>
      </c>
      <c r="G1537" s="12">
        <v>0</v>
      </c>
      <c r="H1537" s="12">
        <v>0</v>
      </c>
      <c r="I1537" s="12">
        <v>0</v>
      </c>
      <c r="J1537" s="12"/>
      <c r="K1537" s="12"/>
      <c r="L1537" s="12"/>
      <c r="M1537" s="12"/>
      <c r="N1537" s="12"/>
      <c r="O1537" s="12"/>
      <c r="P1537" s="12"/>
    </row>
    <row r="1538" spans="1:16">
      <c r="A1538" s="357">
        <v>43862</v>
      </c>
      <c r="B1538">
        <v>1</v>
      </c>
      <c r="C1538">
        <f t="shared" si="195"/>
        <v>2020</v>
      </c>
      <c r="D1538" t="s">
        <v>1619</v>
      </c>
      <c r="E1538">
        <v>76</v>
      </c>
      <c r="F1538" s="12">
        <v>0.05</v>
      </c>
      <c r="G1538" s="12">
        <v>0</v>
      </c>
      <c r="H1538" s="12">
        <v>0.1</v>
      </c>
      <c r="I1538" s="12">
        <v>0.15000000000000002</v>
      </c>
      <c r="J1538" s="12"/>
      <c r="K1538" s="12"/>
      <c r="L1538" s="12"/>
      <c r="M1538" s="12"/>
      <c r="N1538" s="12"/>
      <c r="O1538" s="12"/>
      <c r="P1538" s="12"/>
    </row>
    <row r="1539" spans="1:16">
      <c r="A1539" s="357">
        <v>43891</v>
      </c>
      <c r="B1539">
        <f t="shared" ref="B1539:B1549" si="200">1+B1538</f>
        <v>2</v>
      </c>
      <c r="C1539">
        <f t="shared" si="195"/>
        <v>2020</v>
      </c>
      <c r="D1539" t="s">
        <v>1619</v>
      </c>
      <c r="E1539">
        <v>76</v>
      </c>
      <c r="F1539" s="12">
        <v>0.05</v>
      </c>
      <c r="G1539" s="12">
        <v>0</v>
      </c>
      <c r="H1539" s="12">
        <v>0.05</v>
      </c>
      <c r="I1539" s="12">
        <v>0.1</v>
      </c>
      <c r="J1539" s="12"/>
      <c r="K1539" s="12"/>
      <c r="L1539" s="12"/>
      <c r="M1539" s="12"/>
      <c r="N1539" s="12"/>
      <c r="O1539" s="12"/>
      <c r="P1539" s="12"/>
    </row>
    <row r="1540" spans="1:16">
      <c r="A1540" s="357">
        <v>43922</v>
      </c>
      <c r="B1540">
        <f t="shared" si="200"/>
        <v>3</v>
      </c>
      <c r="C1540">
        <f t="shared" si="195"/>
        <v>2020</v>
      </c>
      <c r="D1540" t="s">
        <v>1619</v>
      </c>
      <c r="E1540">
        <v>76</v>
      </c>
      <c r="F1540" s="12">
        <v>0</v>
      </c>
      <c r="G1540" s="12">
        <v>0</v>
      </c>
      <c r="H1540" s="12">
        <v>0</v>
      </c>
      <c r="I1540" s="12">
        <v>0</v>
      </c>
      <c r="J1540" s="12"/>
      <c r="K1540" s="12"/>
      <c r="L1540" s="12"/>
      <c r="M1540" s="12"/>
      <c r="N1540" s="12"/>
      <c r="O1540" s="12"/>
      <c r="P1540" s="12"/>
    </row>
    <row r="1541" spans="1:16">
      <c r="A1541" s="357">
        <v>43952</v>
      </c>
      <c r="B1541">
        <f t="shared" si="200"/>
        <v>4</v>
      </c>
      <c r="C1541">
        <f t="shared" si="195"/>
        <v>2020</v>
      </c>
      <c r="D1541" t="s">
        <v>1619</v>
      </c>
      <c r="E1541">
        <v>76</v>
      </c>
      <c r="F1541" s="12">
        <v>0</v>
      </c>
      <c r="G1541" s="12">
        <v>0</v>
      </c>
      <c r="H1541" s="12">
        <v>0</v>
      </c>
      <c r="I1541" s="12">
        <v>0</v>
      </c>
      <c r="J1541" s="12"/>
      <c r="K1541" s="12"/>
      <c r="L1541" s="12"/>
      <c r="M1541" s="12"/>
      <c r="N1541" s="12"/>
      <c r="O1541" s="12"/>
      <c r="P1541" s="12"/>
    </row>
    <row r="1542" spans="1:16">
      <c r="A1542" s="357">
        <v>43983</v>
      </c>
      <c r="B1542">
        <f t="shared" si="200"/>
        <v>5</v>
      </c>
      <c r="C1542">
        <f t="shared" si="195"/>
        <v>2020</v>
      </c>
      <c r="D1542" t="s">
        <v>1619</v>
      </c>
      <c r="E1542">
        <v>76</v>
      </c>
      <c r="F1542" s="12">
        <v>0</v>
      </c>
      <c r="G1542" s="12">
        <v>0</v>
      </c>
      <c r="H1542" s="12">
        <v>0</v>
      </c>
      <c r="I1542" s="12">
        <v>0</v>
      </c>
      <c r="J1542" s="12"/>
      <c r="K1542" s="12"/>
      <c r="L1542" s="12"/>
      <c r="M1542" s="12"/>
      <c r="N1542" s="12"/>
      <c r="O1542" s="12"/>
      <c r="P1542" s="12"/>
    </row>
    <row r="1543" spans="1:16">
      <c r="A1543" s="357">
        <v>44013</v>
      </c>
      <c r="B1543">
        <f t="shared" si="200"/>
        <v>6</v>
      </c>
      <c r="C1543">
        <f t="shared" si="195"/>
        <v>2020</v>
      </c>
      <c r="D1543" t="s">
        <v>1619</v>
      </c>
      <c r="E1543">
        <v>76</v>
      </c>
      <c r="F1543" s="12">
        <v>0</v>
      </c>
      <c r="G1543" s="12">
        <v>0</v>
      </c>
      <c r="H1543" s="12">
        <v>0</v>
      </c>
      <c r="I1543" s="12">
        <v>0</v>
      </c>
      <c r="J1543" s="12"/>
      <c r="K1543" s="12"/>
      <c r="L1543" s="12"/>
      <c r="M1543" s="12"/>
      <c r="N1543" s="12"/>
      <c r="O1543" s="12"/>
      <c r="P1543" s="12"/>
    </row>
    <row r="1544" spans="1:16">
      <c r="A1544" s="357">
        <v>44044</v>
      </c>
      <c r="B1544">
        <f t="shared" si="200"/>
        <v>7</v>
      </c>
      <c r="C1544">
        <f t="shared" si="195"/>
        <v>2020</v>
      </c>
      <c r="D1544" t="s">
        <v>1619</v>
      </c>
      <c r="E1544">
        <v>76</v>
      </c>
      <c r="F1544" s="12">
        <v>0</v>
      </c>
      <c r="G1544" s="12">
        <v>0</v>
      </c>
      <c r="H1544" s="12">
        <v>0</v>
      </c>
      <c r="I1544" s="12">
        <v>0</v>
      </c>
      <c r="J1544" s="12"/>
      <c r="K1544" s="12"/>
      <c r="L1544" s="12"/>
      <c r="M1544" s="12"/>
      <c r="N1544" s="12"/>
      <c r="O1544" s="12"/>
      <c r="P1544" s="12"/>
    </row>
    <row r="1545" spans="1:16">
      <c r="A1545" s="357">
        <v>44075</v>
      </c>
      <c r="B1545">
        <f t="shared" si="200"/>
        <v>8</v>
      </c>
      <c r="C1545">
        <f t="shared" si="195"/>
        <v>2020</v>
      </c>
      <c r="D1545" t="s">
        <v>1619</v>
      </c>
      <c r="E1545">
        <v>76</v>
      </c>
      <c r="F1545" s="12">
        <v>0</v>
      </c>
      <c r="G1545" s="12">
        <v>0</v>
      </c>
      <c r="H1545" s="12">
        <v>0</v>
      </c>
      <c r="I1545" s="12">
        <v>0</v>
      </c>
      <c r="J1545" s="12"/>
      <c r="K1545" s="12"/>
      <c r="L1545" s="12"/>
      <c r="M1545" s="12"/>
      <c r="N1545" s="12"/>
      <c r="O1545" s="12"/>
      <c r="P1545" s="12"/>
    </row>
    <row r="1546" spans="1:16">
      <c r="A1546" s="357">
        <v>44105</v>
      </c>
      <c r="B1546">
        <f t="shared" si="200"/>
        <v>9</v>
      </c>
      <c r="C1546">
        <f t="shared" si="195"/>
        <v>2020</v>
      </c>
      <c r="D1546" t="s">
        <v>1619</v>
      </c>
      <c r="E1546">
        <v>76</v>
      </c>
      <c r="F1546" s="12">
        <v>0</v>
      </c>
      <c r="G1546" s="12">
        <v>0</v>
      </c>
      <c r="H1546" s="12">
        <v>0</v>
      </c>
      <c r="I1546" s="12">
        <v>0</v>
      </c>
      <c r="J1546" s="12"/>
      <c r="K1546" s="12"/>
      <c r="L1546" s="12"/>
      <c r="M1546" s="12"/>
      <c r="N1546" s="12"/>
      <c r="O1546" s="12"/>
      <c r="P1546" s="12"/>
    </row>
    <row r="1547" spans="1:16">
      <c r="A1547" s="357">
        <v>44136</v>
      </c>
      <c r="B1547">
        <f t="shared" si="200"/>
        <v>10</v>
      </c>
      <c r="C1547">
        <f t="shared" si="195"/>
        <v>2020</v>
      </c>
      <c r="D1547" t="s">
        <v>1619</v>
      </c>
      <c r="E1547">
        <v>76</v>
      </c>
      <c r="F1547" s="12">
        <v>0</v>
      </c>
      <c r="G1547" s="12">
        <v>0</v>
      </c>
      <c r="H1547" s="12">
        <v>0</v>
      </c>
      <c r="I1547" s="12">
        <v>0</v>
      </c>
      <c r="J1547" s="12"/>
      <c r="K1547" s="12"/>
      <c r="L1547" s="12"/>
      <c r="M1547" s="12"/>
      <c r="N1547" s="12"/>
      <c r="O1547" s="12"/>
      <c r="P1547" s="12"/>
    </row>
    <row r="1548" spans="1:16">
      <c r="A1548" s="357">
        <v>44166</v>
      </c>
      <c r="B1548">
        <f t="shared" si="200"/>
        <v>11</v>
      </c>
      <c r="C1548">
        <f t="shared" si="195"/>
        <v>2020</v>
      </c>
      <c r="D1548" t="s">
        <v>1619</v>
      </c>
      <c r="E1548">
        <v>76</v>
      </c>
      <c r="F1548" s="12">
        <v>0</v>
      </c>
      <c r="G1548" s="12">
        <v>0</v>
      </c>
      <c r="H1548" s="12">
        <v>0</v>
      </c>
      <c r="I1548" s="12">
        <v>0</v>
      </c>
      <c r="J1548" s="12"/>
      <c r="K1548" s="12"/>
      <c r="L1548" s="12"/>
      <c r="M1548" s="12"/>
      <c r="N1548" s="12"/>
      <c r="O1548" s="12"/>
      <c r="P1548" s="12"/>
    </row>
    <row r="1549" spans="1:16">
      <c r="A1549" s="357">
        <v>44197</v>
      </c>
      <c r="B1549">
        <f t="shared" si="200"/>
        <v>12</v>
      </c>
      <c r="C1549">
        <f t="shared" si="195"/>
        <v>2020</v>
      </c>
      <c r="D1549" t="s">
        <v>1619</v>
      </c>
      <c r="E1549">
        <v>76</v>
      </c>
      <c r="F1549" s="12">
        <v>0</v>
      </c>
      <c r="G1549" s="12">
        <v>0</v>
      </c>
      <c r="H1549" s="12">
        <v>0</v>
      </c>
      <c r="I1549" s="12">
        <v>0</v>
      </c>
      <c r="J1549" s="12"/>
      <c r="K1549" s="12"/>
      <c r="L1549" s="12"/>
      <c r="M1549" s="12"/>
      <c r="N1549" s="12"/>
      <c r="O1549" s="12"/>
      <c r="P1549" s="12"/>
    </row>
    <row r="1550" spans="1:16">
      <c r="A1550" s="357">
        <v>44228</v>
      </c>
      <c r="B1550">
        <v>1</v>
      </c>
      <c r="C1550">
        <f t="shared" si="195"/>
        <v>2021</v>
      </c>
      <c r="D1550" t="s">
        <v>1619</v>
      </c>
      <c r="E1550">
        <v>76</v>
      </c>
      <c r="F1550" s="12">
        <v>0</v>
      </c>
      <c r="G1550" s="12">
        <v>0</v>
      </c>
      <c r="H1550" s="12">
        <v>0</v>
      </c>
      <c r="I1550" s="12">
        <v>0</v>
      </c>
      <c r="J1550" s="12"/>
      <c r="K1550" s="12"/>
      <c r="L1550" s="12"/>
      <c r="M1550" s="12"/>
      <c r="N1550" s="12"/>
      <c r="O1550" s="12"/>
      <c r="P1550" s="12"/>
    </row>
    <row r="1551" spans="1:16">
      <c r="A1551" s="357">
        <v>44256</v>
      </c>
      <c r="B1551">
        <f t="shared" ref="B1551:B1561" si="201">1+B1550</f>
        <v>2</v>
      </c>
      <c r="C1551">
        <f t="shared" si="195"/>
        <v>2021</v>
      </c>
      <c r="D1551" t="s">
        <v>1619</v>
      </c>
      <c r="E1551">
        <v>76</v>
      </c>
      <c r="F1551" s="12">
        <v>0</v>
      </c>
      <c r="G1551" s="12">
        <v>0</v>
      </c>
      <c r="H1551" s="12">
        <v>0</v>
      </c>
      <c r="I1551" s="12">
        <v>0</v>
      </c>
      <c r="J1551" s="12"/>
      <c r="K1551" s="12"/>
      <c r="L1551" s="12"/>
      <c r="M1551" s="12"/>
      <c r="N1551" s="12"/>
      <c r="O1551" s="12"/>
      <c r="P1551" s="12"/>
    </row>
    <row r="1552" spans="1:16">
      <c r="A1552" s="357">
        <v>44287</v>
      </c>
      <c r="B1552">
        <f t="shared" si="201"/>
        <v>3</v>
      </c>
      <c r="C1552">
        <f t="shared" si="195"/>
        <v>2021</v>
      </c>
      <c r="D1552" t="s">
        <v>1619</v>
      </c>
      <c r="E1552">
        <v>76</v>
      </c>
      <c r="F1552" s="12">
        <v>0</v>
      </c>
      <c r="G1552" s="12">
        <v>0</v>
      </c>
      <c r="H1552" s="12">
        <v>0</v>
      </c>
      <c r="I1552" s="12">
        <v>0</v>
      </c>
      <c r="J1552" s="12"/>
      <c r="K1552" s="12"/>
      <c r="L1552" s="12"/>
      <c r="M1552" s="12"/>
      <c r="N1552" s="12"/>
      <c r="O1552" s="12"/>
      <c r="P1552" s="12"/>
    </row>
    <row r="1553" spans="1:16">
      <c r="A1553" s="357">
        <v>44317</v>
      </c>
      <c r="B1553">
        <f t="shared" si="201"/>
        <v>4</v>
      </c>
      <c r="C1553">
        <f t="shared" si="195"/>
        <v>2021</v>
      </c>
      <c r="D1553" t="s">
        <v>1619</v>
      </c>
      <c r="E1553">
        <v>76</v>
      </c>
      <c r="F1553" s="12">
        <v>0.05</v>
      </c>
      <c r="G1553" s="12">
        <v>0</v>
      </c>
      <c r="H1553" s="12">
        <v>0</v>
      </c>
      <c r="I1553" s="12">
        <v>0.05</v>
      </c>
      <c r="J1553" s="12"/>
      <c r="K1553" s="12"/>
      <c r="L1553" s="12"/>
      <c r="M1553" s="12"/>
      <c r="N1553" s="12"/>
      <c r="O1553" s="12"/>
      <c r="P1553" s="12"/>
    </row>
    <row r="1554" spans="1:16">
      <c r="A1554" s="357">
        <v>44348</v>
      </c>
      <c r="B1554">
        <f t="shared" si="201"/>
        <v>5</v>
      </c>
      <c r="C1554">
        <f t="shared" ref="C1554:C1567" si="202">1+C1542</f>
        <v>2021</v>
      </c>
      <c r="D1554" t="s">
        <v>1619</v>
      </c>
      <c r="E1554">
        <v>76</v>
      </c>
      <c r="F1554" s="12">
        <v>0</v>
      </c>
      <c r="G1554" s="12">
        <v>0</v>
      </c>
      <c r="H1554" s="12">
        <v>0</v>
      </c>
      <c r="I1554" s="12">
        <v>0</v>
      </c>
      <c r="J1554" s="12"/>
      <c r="K1554" s="12"/>
      <c r="L1554" s="12"/>
      <c r="M1554" s="12"/>
      <c r="N1554" s="12"/>
      <c r="O1554" s="12"/>
      <c r="P1554" s="12"/>
    </row>
    <row r="1555" spans="1:16">
      <c r="A1555" s="357">
        <v>44378</v>
      </c>
      <c r="B1555">
        <f t="shared" si="201"/>
        <v>6</v>
      </c>
      <c r="C1555">
        <f t="shared" si="202"/>
        <v>2021</v>
      </c>
      <c r="D1555" t="s">
        <v>1619</v>
      </c>
      <c r="E1555">
        <v>76</v>
      </c>
      <c r="F1555" s="12">
        <v>0</v>
      </c>
      <c r="G1555" s="12">
        <v>0</v>
      </c>
      <c r="H1555" s="12">
        <v>0</v>
      </c>
      <c r="I1555" s="12">
        <v>0</v>
      </c>
      <c r="J1555" s="12"/>
      <c r="K1555" s="12"/>
      <c r="L1555" s="12"/>
      <c r="M1555" s="12"/>
      <c r="N1555" s="12"/>
      <c r="O1555" s="12"/>
      <c r="P1555" s="12"/>
    </row>
    <row r="1556" spans="1:16">
      <c r="A1556" s="357">
        <v>44409</v>
      </c>
      <c r="B1556">
        <f t="shared" si="201"/>
        <v>7</v>
      </c>
      <c r="C1556">
        <f t="shared" si="202"/>
        <v>2021</v>
      </c>
      <c r="D1556" t="s">
        <v>1619</v>
      </c>
      <c r="E1556">
        <v>76</v>
      </c>
      <c r="F1556" s="12">
        <v>0.05</v>
      </c>
      <c r="G1556" s="12">
        <v>0</v>
      </c>
      <c r="H1556" s="12">
        <v>0.05</v>
      </c>
      <c r="I1556" s="12">
        <v>0.1</v>
      </c>
      <c r="J1556" s="12"/>
      <c r="K1556" s="12"/>
      <c r="L1556" s="12"/>
      <c r="M1556" s="12"/>
      <c r="N1556" s="12"/>
      <c r="O1556" s="12"/>
      <c r="P1556" s="12"/>
    </row>
    <row r="1557" spans="1:16">
      <c r="A1557" s="357">
        <v>44440</v>
      </c>
      <c r="B1557">
        <f t="shared" si="201"/>
        <v>8</v>
      </c>
      <c r="C1557">
        <f t="shared" si="202"/>
        <v>2021</v>
      </c>
      <c r="D1557" t="s">
        <v>1619</v>
      </c>
      <c r="E1557">
        <v>76</v>
      </c>
      <c r="F1557" s="12">
        <v>0.05</v>
      </c>
      <c r="G1557" s="12">
        <v>0</v>
      </c>
      <c r="H1557" s="12">
        <v>0</v>
      </c>
      <c r="I1557" s="12">
        <v>0.05</v>
      </c>
      <c r="J1557" s="12"/>
      <c r="K1557" s="12"/>
      <c r="L1557" s="12"/>
      <c r="M1557" s="12"/>
      <c r="N1557" s="12"/>
      <c r="O1557" s="12"/>
      <c r="P1557" s="12"/>
    </row>
    <row r="1558" spans="1:16">
      <c r="A1558" s="357">
        <v>44470</v>
      </c>
      <c r="B1558">
        <f t="shared" si="201"/>
        <v>9</v>
      </c>
      <c r="C1558">
        <f t="shared" si="202"/>
        <v>2021</v>
      </c>
      <c r="D1558" t="s">
        <v>1619</v>
      </c>
      <c r="E1558">
        <v>76</v>
      </c>
      <c r="F1558" s="12">
        <v>0.05</v>
      </c>
      <c r="G1558" s="12">
        <v>0</v>
      </c>
      <c r="H1558" s="12">
        <v>0</v>
      </c>
      <c r="I1558" s="12">
        <v>0.05</v>
      </c>
      <c r="J1558" s="12"/>
      <c r="K1558" s="12"/>
      <c r="L1558" s="12"/>
      <c r="M1558" s="12"/>
      <c r="N1558" s="12"/>
      <c r="O1558" s="12"/>
      <c r="P1558" s="12"/>
    </row>
    <row r="1559" spans="1:16">
      <c r="A1559" s="357">
        <v>44501</v>
      </c>
      <c r="B1559">
        <f t="shared" si="201"/>
        <v>10</v>
      </c>
      <c r="C1559">
        <f t="shared" si="202"/>
        <v>2021</v>
      </c>
      <c r="D1559" t="s">
        <v>1619</v>
      </c>
      <c r="E1559">
        <v>76</v>
      </c>
      <c r="F1559" s="12">
        <v>0</v>
      </c>
      <c r="G1559" s="12">
        <v>0</v>
      </c>
      <c r="H1559" s="12">
        <v>0.1</v>
      </c>
      <c r="I1559" s="12">
        <v>0.1</v>
      </c>
      <c r="J1559" s="12"/>
      <c r="K1559" s="12"/>
      <c r="L1559" s="12"/>
      <c r="M1559" s="12"/>
      <c r="N1559" s="12"/>
      <c r="O1559" s="12"/>
      <c r="P1559" s="12"/>
    </row>
    <row r="1560" spans="1:16">
      <c r="A1560" s="357">
        <v>44531</v>
      </c>
      <c r="B1560">
        <f t="shared" si="201"/>
        <v>11</v>
      </c>
      <c r="C1560">
        <f t="shared" si="202"/>
        <v>2021</v>
      </c>
      <c r="D1560" t="s">
        <v>1619</v>
      </c>
      <c r="E1560">
        <v>76</v>
      </c>
      <c r="F1560" s="12">
        <v>0.1</v>
      </c>
      <c r="G1560" s="12">
        <v>0</v>
      </c>
      <c r="H1560" s="12">
        <v>0</v>
      </c>
      <c r="I1560" s="12">
        <v>0.1</v>
      </c>
      <c r="J1560" s="12"/>
      <c r="K1560" s="12"/>
      <c r="L1560" s="12"/>
      <c r="M1560" s="12"/>
      <c r="N1560" s="12"/>
      <c r="O1560" s="12"/>
      <c r="P1560" s="12"/>
    </row>
    <row r="1561" spans="1:16">
      <c r="A1561" s="357">
        <v>44562</v>
      </c>
      <c r="B1561">
        <f t="shared" si="201"/>
        <v>12</v>
      </c>
      <c r="C1561">
        <f t="shared" si="202"/>
        <v>2021</v>
      </c>
      <c r="D1561" t="s">
        <v>1619</v>
      </c>
      <c r="E1561">
        <v>76</v>
      </c>
      <c r="F1561" s="12">
        <v>0</v>
      </c>
      <c r="G1561" s="12">
        <v>0</v>
      </c>
      <c r="H1561" s="12">
        <v>0.05</v>
      </c>
      <c r="I1561" s="12">
        <v>0.05</v>
      </c>
      <c r="J1561" s="12"/>
      <c r="K1561" s="12"/>
      <c r="L1561" s="12"/>
      <c r="M1561" s="12"/>
      <c r="N1561" s="12"/>
      <c r="O1561" s="12"/>
      <c r="P1561" s="12"/>
    </row>
    <row r="1562" spans="1:16">
      <c r="A1562" s="357">
        <v>44593</v>
      </c>
      <c r="B1562">
        <v>1</v>
      </c>
      <c r="C1562">
        <f t="shared" si="202"/>
        <v>2022</v>
      </c>
      <c r="D1562" t="s">
        <v>1619</v>
      </c>
      <c r="E1562">
        <v>76</v>
      </c>
      <c r="F1562" s="12">
        <v>0</v>
      </c>
      <c r="G1562" s="12">
        <v>0</v>
      </c>
      <c r="H1562" s="12">
        <v>0</v>
      </c>
      <c r="I1562" s="12">
        <v>0</v>
      </c>
      <c r="J1562" s="12"/>
      <c r="K1562" s="12"/>
      <c r="L1562" s="12"/>
      <c r="M1562" s="12"/>
      <c r="N1562" s="12"/>
      <c r="O1562" s="12"/>
      <c r="P1562" s="12"/>
    </row>
    <row r="1563" spans="1:16">
      <c r="A1563" s="357">
        <v>44621</v>
      </c>
      <c r="B1563">
        <f>1+B1562</f>
        <v>2</v>
      </c>
      <c r="C1563">
        <f t="shared" si="202"/>
        <v>2022</v>
      </c>
      <c r="D1563" t="s">
        <v>1619</v>
      </c>
      <c r="E1563">
        <v>76</v>
      </c>
      <c r="F1563" s="12">
        <v>0</v>
      </c>
      <c r="G1563" s="12">
        <v>0</v>
      </c>
      <c r="H1563" s="12">
        <v>0</v>
      </c>
      <c r="I1563" s="12">
        <v>0</v>
      </c>
      <c r="J1563" s="12"/>
      <c r="K1563" s="12"/>
      <c r="L1563" s="12"/>
      <c r="M1563" s="12"/>
      <c r="N1563" s="12"/>
      <c r="O1563" s="12"/>
      <c r="P1563" s="12"/>
    </row>
    <row r="1564" spans="1:16">
      <c r="A1564" s="357">
        <v>44652</v>
      </c>
      <c r="B1564">
        <f>1+B1563</f>
        <v>3</v>
      </c>
      <c r="C1564">
        <f t="shared" si="202"/>
        <v>2022</v>
      </c>
      <c r="D1564" t="s">
        <v>1619</v>
      </c>
      <c r="E1564">
        <v>76</v>
      </c>
      <c r="F1564" s="12">
        <v>0</v>
      </c>
      <c r="G1564" s="12">
        <v>0</v>
      </c>
      <c r="H1564" s="12">
        <v>0</v>
      </c>
      <c r="I1564" s="12">
        <v>0</v>
      </c>
      <c r="J1564" s="12"/>
      <c r="K1564" s="12"/>
      <c r="L1564" s="12"/>
      <c r="M1564" s="12"/>
      <c r="N1564" s="12"/>
      <c r="O1564" s="12"/>
      <c r="P1564" s="12"/>
    </row>
    <row r="1565" spans="1:16">
      <c r="A1565" s="357">
        <v>44682</v>
      </c>
      <c r="B1565">
        <f>1+B1564</f>
        <v>4</v>
      </c>
      <c r="C1565">
        <f t="shared" si="202"/>
        <v>2022</v>
      </c>
      <c r="D1565" t="s">
        <v>1619</v>
      </c>
      <c r="E1565">
        <v>76</v>
      </c>
      <c r="F1565" s="12">
        <v>0</v>
      </c>
      <c r="G1565" s="12">
        <v>0</v>
      </c>
      <c r="H1565" s="12">
        <v>0.05</v>
      </c>
      <c r="I1565" s="12">
        <v>0.05</v>
      </c>
      <c r="J1565" s="12"/>
      <c r="K1565" s="12"/>
      <c r="L1565" s="12"/>
      <c r="M1565" s="12"/>
      <c r="N1565" s="12"/>
      <c r="O1565" s="12"/>
      <c r="P1565" s="12"/>
    </row>
    <row r="1566" spans="1:16">
      <c r="A1566" s="357">
        <v>44713</v>
      </c>
      <c r="B1566">
        <f>1+B1565</f>
        <v>5</v>
      </c>
      <c r="C1566">
        <f t="shared" si="202"/>
        <v>2022</v>
      </c>
      <c r="D1566" t="s">
        <v>1619</v>
      </c>
      <c r="E1566">
        <v>76</v>
      </c>
      <c r="F1566" s="12">
        <v>0</v>
      </c>
      <c r="G1566" s="12">
        <v>0</v>
      </c>
      <c r="H1566" s="12">
        <v>0</v>
      </c>
      <c r="I1566" s="12">
        <v>0</v>
      </c>
      <c r="J1566" s="12"/>
      <c r="K1566" s="12"/>
      <c r="L1566" s="12"/>
      <c r="M1566" s="12"/>
      <c r="N1566" s="12"/>
      <c r="O1566" s="12"/>
      <c r="P1566" s="12"/>
    </row>
    <row r="1567" spans="1:16">
      <c r="A1567" s="357">
        <v>42005</v>
      </c>
      <c r="B1567">
        <f>1+B1566</f>
        <v>6</v>
      </c>
      <c r="C1567">
        <f t="shared" si="202"/>
        <v>2022</v>
      </c>
      <c r="D1567" t="s">
        <v>1619</v>
      </c>
      <c r="E1567">
        <v>76</v>
      </c>
      <c r="F1567" s="12">
        <v>0.05</v>
      </c>
      <c r="G1567" s="12">
        <v>0</v>
      </c>
      <c r="H1567" s="12">
        <v>0</v>
      </c>
      <c r="I1567" s="12">
        <v>0.05</v>
      </c>
      <c r="J1567" s="12"/>
      <c r="K1567" s="12"/>
      <c r="L1567" s="12"/>
      <c r="M1567" s="12"/>
      <c r="N1567" s="12"/>
      <c r="O1567" s="12"/>
      <c r="P1567" s="12"/>
    </row>
    <row r="1568" spans="1:16">
      <c r="A1568" s="357">
        <v>44743</v>
      </c>
      <c r="B1568">
        <v>7</v>
      </c>
      <c r="C1568">
        <v>2022</v>
      </c>
      <c r="D1568" t="s">
        <v>1619</v>
      </c>
      <c r="E1568">
        <v>76</v>
      </c>
      <c r="F1568" s="12">
        <v>0</v>
      </c>
      <c r="G1568" s="12">
        <v>0</v>
      </c>
      <c r="H1568" s="12">
        <v>0</v>
      </c>
      <c r="I1568" s="12">
        <v>0</v>
      </c>
      <c r="J1568" s="12"/>
      <c r="K1568" s="12"/>
      <c r="L1568" s="12"/>
      <c r="M1568" s="12"/>
      <c r="N1568" s="12"/>
      <c r="O1568" s="12"/>
      <c r="P1568" s="12"/>
    </row>
    <row r="1569" spans="1:16">
      <c r="A1569" s="357">
        <v>44774</v>
      </c>
      <c r="B1569">
        <v>8</v>
      </c>
      <c r="C1569">
        <v>2022</v>
      </c>
      <c r="D1569" t="s">
        <v>1619</v>
      </c>
      <c r="E1569">
        <v>76</v>
      </c>
      <c r="F1569">
        <v>0.05</v>
      </c>
      <c r="G1569">
        <v>0</v>
      </c>
      <c r="H1569">
        <v>0</v>
      </c>
      <c r="I1569">
        <v>0.05</v>
      </c>
      <c r="J1569" s="12"/>
      <c r="K1569" s="12"/>
      <c r="L1569" s="12"/>
      <c r="M1569" s="12"/>
      <c r="N1569" s="12"/>
      <c r="O1569" s="12"/>
      <c r="P1569" s="12"/>
    </row>
    <row r="1570" spans="1:16">
      <c r="A1570" s="357">
        <v>42036</v>
      </c>
      <c r="B1570">
        <v>1</v>
      </c>
      <c r="C1570">
        <v>2015</v>
      </c>
      <c r="D1570" t="s">
        <v>1620</v>
      </c>
      <c r="E1570">
        <v>77</v>
      </c>
      <c r="F1570" s="12">
        <v>11</v>
      </c>
      <c r="G1570" s="12">
        <v>98.7</v>
      </c>
      <c r="H1570" s="12">
        <v>0.05</v>
      </c>
      <c r="I1570" s="12">
        <v>109.75</v>
      </c>
      <c r="J1570" s="12"/>
      <c r="K1570" s="12"/>
      <c r="L1570" s="12"/>
      <c r="M1570" s="12"/>
      <c r="N1570" s="12"/>
      <c r="O1570" s="12"/>
      <c r="P1570" s="12"/>
    </row>
    <row r="1571" spans="1:16">
      <c r="A1571" s="357">
        <v>42064</v>
      </c>
      <c r="B1571">
        <f t="shared" ref="B1571:B1581" si="203">1+B1570</f>
        <v>2</v>
      </c>
      <c r="C1571">
        <v>2015</v>
      </c>
      <c r="D1571" t="s">
        <v>1620</v>
      </c>
      <c r="E1571">
        <v>77</v>
      </c>
      <c r="F1571" s="12">
        <v>6.9</v>
      </c>
      <c r="G1571" s="12">
        <v>98.85</v>
      </c>
      <c r="H1571" s="12">
        <v>0.25</v>
      </c>
      <c r="I1571" s="12">
        <v>106</v>
      </c>
      <c r="J1571" s="12"/>
      <c r="K1571" s="12"/>
      <c r="L1571" s="12"/>
      <c r="M1571" s="12"/>
      <c r="N1571" s="12"/>
      <c r="O1571" s="12"/>
      <c r="P1571" s="12"/>
    </row>
    <row r="1572" spans="1:16">
      <c r="A1572" s="357">
        <v>42095</v>
      </c>
      <c r="B1572">
        <f t="shared" si="203"/>
        <v>3</v>
      </c>
      <c r="C1572">
        <v>2015</v>
      </c>
      <c r="D1572" t="s">
        <v>1620</v>
      </c>
      <c r="E1572">
        <v>77</v>
      </c>
      <c r="F1572" s="12">
        <v>11.95</v>
      </c>
      <c r="G1572" s="12">
        <v>110.59</v>
      </c>
      <c r="H1572" s="12">
        <v>0.32</v>
      </c>
      <c r="I1572" s="12">
        <v>122.86</v>
      </c>
      <c r="J1572" s="12"/>
      <c r="K1572" s="12"/>
      <c r="L1572" s="12"/>
      <c r="M1572" s="12"/>
      <c r="N1572" s="12"/>
      <c r="O1572" s="12"/>
      <c r="P1572" s="12"/>
    </row>
    <row r="1573" spans="1:16">
      <c r="A1573" s="357">
        <v>42125</v>
      </c>
      <c r="B1573">
        <f t="shared" si="203"/>
        <v>4</v>
      </c>
      <c r="C1573">
        <v>2015</v>
      </c>
      <c r="D1573" t="s">
        <v>1620</v>
      </c>
      <c r="E1573">
        <v>77</v>
      </c>
      <c r="F1573" s="12">
        <v>11.8</v>
      </c>
      <c r="G1573" s="12">
        <v>117.45</v>
      </c>
      <c r="H1573" s="12">
        <v>0.15</v>
      </c>
      <c r="I1573" s="12">
        <v>129.4</v>
      </c>
      <c r="J1573" s="12"/>
      <c r="K1573" s="12"/>
      <c r="L1573" s="12"/>
      <c r="M1573" s="12"/>
      <c r="N1573" s="12"/>
      <c r="O1573" s="12"/>
      <c r="P1573" s="12"/>
    </row>
    <row r="1574" spans="1:16">
      <c r="A1574" s="357">
        <v>42156</v>
      </c>
      <c r="B1574">
        <f t="shared" si="203"/>
        <v>5</v>
      </c>
      <c r="C1574">
        <v>2015</v>
      </c>
      <c r="D1574" t="s">
        <v>1620</v>
      </c>
      <c r="E1574">
        <v>77</v>
      </c>
      <c r="F1574" s="12">
        <v>6.25</v>
      </c>
      <c r="G1574" s="12">
        <v>105.8</v>
      </c>
      <c r="H1574" s="12">
        <v>0.05</v>
      </c>
      <c r="I1574" s="12">
        <v>112.1</v>
      </c>
      <c r="J1574" s="12"/>
      <c r="K1574" s="12"/>
      <c r="L1574" s="12"/>
      <c r="M1574" s="12"/>
      <c r="N1574" s="12"/>
      <c r="O1574" s="12"/>
      <c r="P1574" s="12"/>
    </row>
    <row r="1575" spans="1:16">
      <c r="A1575" s="357">
        <v>42186</v>
      </c>
      <c r="B1575">
        <f t="shared" si="203"/>
        <v>6</v>
      </c>
      <c r="C1575">
        <v>2015</v>
      </c>
      <c r="D1575" t="s">
        <v>1620</v>
      </c>
      <c r="E1575">
        <v>77</v>
      </c>
      <c r="F1575" s="12">
        <v>6.59</v>
      </c>
      <c r="G1575" s="12">
        <v>103.91</v>
      </c>
      <c r="H1575" s="12">
        <v>0.64</v>
      </c>
      <c r="I1575" s="12">
        <v>111.14</v>
      </c>
      <c r="J1575" s="12"/>
      <c r="K1575" s="12"/>
      <c r="L1575" s="12"/>
      <c r="M1575" s="12"/>
      <c r="N1575" s="12"/>
      <c r="O1575" s="12"/>
      <c r="P1575" s="12"/>
    </row>
    <row r="1576" spans="1:16">
      <c r="A1576" s="357">
        <v>42217</v>
      </c>
      <c r="B1576">
        <f t="shared" si="203"/>
        <v>7</v>
      </c>
      <c r="C1576">
        <v>2015</v>
      </c>
      <c r="D1576" t="s">
        <v>1620</v>
      </c>
      <c r="E1576">
        <v>77</v>
      </c>
      <c r="F1576" s="12">
        <v>9.39</v>
      </c>
      <c r="G1576" s="12">
        <v>151.69999999999999</v>
      </c>
      <c r="H1576" s="12">
        <v>0.13</v>
      </c>
      <c r="I1576" s="12">
        <v>161.21999999999997</v>
      </c>
      <c r="J1576" s="12"/>
      <c r="K1576" s="12"/>
      <c r="L1576" s="12"/>
      <c r="M1576" s="12"/>
      <c r="N1576" s="12"/>
      <c r="O1576" s="12"/>
      <c r="P1576" s="12"/>
    </row>
    <row r="1577" spans="1:16">
      <c r="A1577" s="357">
        <v>42248</v>
      </c>
      <c r="B1577">
        <f t="shared" si="203"/>
        <v>8</v>
      </c>
      <c r="C1577">
        <v>2015</v>
      </c>
      <c r="D1577" t="s">
        <v>1620</v>
      </c>
      <c r="E1577">
        <v>77</v>
      </c>
      <c r="F1577" s="12">
        <v>3.62</v>
      </c>
      <c r="G1577" s="12">
        <v>64.05</v>
      </c>
      <c r="H1577" s="12">
        <v>0</v>
      </c>
      <c r="I1577" s="12">
        <v>67.67</v>
      </c>
      <c r="J1577" s="12"/>
      <c r="K1577" s="12"/>
      <c r="L1577" s="12"/>
      <c r="M1577" s="12"/>
      <c r="N1577" s="12"/>
      <c r="O1577" s="12"/>
      <c r="P1577" s="12"/>
    </row>
    <row r="1578" spans="1:16">
      <c r="A1578" s="357">
        <v>42278</v>
      </c>
      <c r="B1578">
        <f t="shared" si="203"/>
        <v>9</v>
      </c>
      <c r="C1578">
        <v>2015</v>
      </c>
      <c r="D1578" t="s">
        <v>1620</v>
      </c>
      <c r="E1578">
        <v>77</v>
      </c>
      <c r="F1578" s="12">
        <v>7.32</v>
      </c>
      <c r="G1578" s="12">
        <v>101.23</v>
      </c>
      <c r="H1578" s="12">
        <v>0.32</v>
      </c>
      <c r="I1578" s="12">
        <v>108.87</v>
      </c>
      <c r="J1578" s="12"/>
      <c r="K1578" s="12"/>
      <c r="L1578" s="12"/>
      <c r="M1578" s="12"/>
      <c r="N1578" s="12"/>
      <c r="O1578" s="12"/>
      <c r="P1578" s="12"/>
    </row>
    <row r="1579" spans="1:16">
      <c r="A1579" s="357">
        <v>42309</v>
      </c>
      <c r="B1579">
        <f t="shared" si="203"/>
        <v>10</v>
      </c>
      <c r="C1579">
        <v>2015</v>
      </c>
      <c r="D1579" t="s">
        <v>1620</v>
      </c>
      <c r="E1579">
        <v>77</v>
      </c>
      <c r="F1579" s="12">
        <v>4.76</v>
      </c>
      <c r="G1579" s="12">
        <v>106.14</v>
      </c>
      <c r="H1579" s="12">
        <v>0.05</v>
      </c>
      <c r="I1579" s="12">
        <v>110.95</v>
      </c>
      <c r="J1579" s="12"/>
      <c r="K1579" s="12"/>
      <c r="L1579" s="12"/>
      <c r="M1579" s="12"/>
      <c r="N1579" s="12"/>
      <c r="O1579" s="12"/>
      <c r="P1579" s="12"/>
    </row>
    <row r="1580" spans="1:16">
      <c r="A1580" s="357">
        <v>42339</v>
      </c>
      <c r="B1580">
        <f t="shared" si="203"/>
        <v>11</v>
      </c>
      <c r="C1580">
        <v>2015</v>
      </c>
      <c r="D1580" t="s">
        <v>1620</v>
      </c>
      <c r="E1580">
        <v>77</v>
      </c>
      <c r="F1580" s="12">
        <v>14.33</v>
      </c>
      <c r="G1580" s="12">
        <v>120.52</v>
      </c>
      <c r="H1580" s="12">
        <v>0.1</v>
      </c>
      <c r="I1580" s="12">
        <v>134.94999999999999</v>
      </c>
      <c r="J1580" s="12"/>
      <c r="K1580" s="12"/>
      <c r="L1580" s="12"/>
      <c r="M1580" s="12"/>
      <c r="N1580" s="12"/>
      <c r="O1580" s="12"/>
      <c r="P1580" s="12"/>
    </row>
    <row r="1581" spans="1:16">
      <c r="A1581" s="357">
        <v>42370</v>
      </c>
      <c r="B1581">
        <f t="shared" si="203"/>
        <v>12</v>
      </c>
      <c r="C1581">
        <v>2015</v>
      </c>
      <c r="D1581" t="s">
        <v>1620</v>
      </c>
      <c r="E1581">
        <v>77</v>
      </c>
      <c r="F1581" s="12">
        <v>7.63</v>
      </c>
      <c r="G1581" s="12">
        <v>149.88999999999999</v>
      </c>
      <c r="H1581" s="12">
        <v>0.16</v>
      </c>
      <c r="I1581" s="12">
        <v>157.67999999999998</v>
      </c>
      <c r="J1581" s="12"/>
      <c r="K1581" s="12"/>
      <c r="L1581" s="12"/>
      <c r="M1581" s="12"/>
      <c r="N1581" s="12"/>
      <c r="O1581" s="12"/>
      <c r="P1581" s="12"/>
    </row>
    <row r="1582" spans="1:16">
      <c r="A1582" s="357">
        <v>42401</v>
      </c>
      <c r="B1582">
        <v>1</v>
      </c>
      <c r="C1582">
        <f t="shared" ref="C1582:C1645" si="204">1+C1570</f>
        <v>2016</v>
      </c>
      <c r="D1582" t="s">
        <v>1620</v>
      </c>
      <c r="E1582">
        <v>77</v>
      </c>
      <c r="F1582" s="12">
        <v>9.11</v>
      </c>
      <c r="G1582" s="12">
        <v>128.68</v>
      </c>
      <c r="H1582" s="12">
        <v>0</v>
      </c>
      <c r="I1582" s="12">
        <v>137.79000000000002</v>
      </c>
      <c r="J1582" s="12"/>
      <c r="K1582" s="12"/>
      <c r="L1582" s="12"/>
      <c r="M1582" s="12"/>
      <c r="N1582" s="12"/>
      <c r="O1582" s="12"/>
      <c r="P1582" s="12"/>
    </row>
    <row r="1583" spans="1:16">
      <c r="A1583" s="357">
        <v>42430</v>
      </c>
      <c r="B1583">
        <f t="shared" ref="B1583:B1593" si="205">1+B1582</f>
        <v>2</v>
      </c>
      <c r="C1583">
        <f t="shared" si="204"/>
        <v>2016</v>
      </c>
      <c r="D1583" t="s">
        <v>1620</v>
      </c>
      <c r="E1583">
        <v>77</v>
      </c>
      <c r="F1583" s="12">
        <v>6.9</v>
      </c>
      <c r="G1583" s="12">
        <v>61.05</v>
      </c>
      <c r="H1583" s="12">
        <v>0.1</v>
      </c>
      <c r="I1583" s="12">
        <v>68.05</v>
      </c>
      <c r="J1583" s="12"/>
      <c r="K1583" s="12"/>
      <c r="L1583" s="12"/>
      <c r="M1583" s="12"/>
      <c r="N1583" s="12"/>
      <c r="O1583" s="12"/>
      <c r="P1583" s="12"/>
    </row>
    <row r="1584" spans="1:16">
      <c r="A1584" s="357">
        <v>42461</v>
      </c>
      <c r="B1584">
        <f t="shared" si="205"/>
        <v>3</v>
      </c>
      <c r="C1584">
        <f t="shared" si="204"/>
        <v>2016</v>
      </c>
      <c r="D1584" t="s">
        <v>1620</v>
      </c>
      <c r="E1584">
        <v>77</v>
      </c>
      <c r="F1584" s="12">
        <v>11.24</v>
      </c>
      <c r="G1584" s="12">
        <v>99.38</v>
      </c>
      <c r="H1584" s="12">
        <v>0.52</v>
      </c>
      <c r="I1584" s="12">
        <v>111.13999999999999</v>
      </c>
      <c r="J1584" s="12"/>
      <c r="K1584" s="12"/>
      <c r="L1584" s="12"/>
      <c r="M1584" s="12"/>
      <c r="N1584" s="12"/>
      <c r="O1584" s="12"/>
      <c r="P1584" s="12"/>
    </row>
    <row r="1585" spans="1:16">
      <c r="A1585" s="357">
        <v>42491</v>
      </c>
      <c r="B1585">
        <f t="shared" si="205"/>
        <v>4</v>
      </c>
      <c r="C1585">
        <f t="shared" si="204"/>
        <v>2016</v>
      </c>
      <c r="D1585" t="s">
        <v>1620</v>
      </c>
      <c r="E1585">
        <v>77</v>
      </c>
      <c r="F1585" s="12">
        <v>5.76</v>
      </c>
      <c r="G1585" s="12">
        <v>97.86</v>
      </c>
      <c r="H1585" s="12">
        <v>0.86</v>
      </c>
      <c r="I1585" s="12">
        <v>104.48</v>
      </c>
      <c r="J1585" s="12"/>
      <c r="K1585" s="12"/>
      <c r="L1585" s="12"/>
      <c r="M1585" s="12"/>
      <c r="N1585" s="12"/>
      <c r="O1585" s="12"/>
      <c r="P1585" s="12"/>
    </row>
    <row r="1586" spans="1:16">
      <c r="A1586" s="357">
        <v>42522</v>
      </c>
      <c r="B1586">
        <f t="shared" si="205"/>
        <v>5</v>
      </c>
      <c r="C1586">
        <f t="shared" si="204"/>
        <v>2016</v>
      </c>
      <c r="D1586" t="s">
        <v>1620</v>
      </c>
      <c r="E1586">
        <v>77</v>
      </c>
      <c r="F1586" s="12">
        <v>9.0500000000000007</v>
      </c>
      <c r="G1586" s="12">
        <v>120.95</v>
      </c>
      <c r="H1586" s="12">
        <v>0</v>
      </c>
      <c r="I1586" s="12">
        <v>130</v>
      </c>
      <c r="J1586" s="12"/>
      <c r="K1586" s="12"/>
      <c r="L1586" s="12"/>
      <c r="M1586" s="12"/>
      <c r="N1586" s="12"/>
      <c r="O1586" s="12"/>
      <c r="P1586" s="12"/>
    </row>
    <row r="1587" spans="1:16">
      <c r="A1587" s="357">
        <v>42552</v>
      </c>
      <c r="B1587">
        <f t="shared" si="205"/>
        <v>6</v>
      </c>
      <c r="C1587">
        <f t="shared" si="204"/>
        <v>2016</v>
      </c>
      <c r="D1587" t="s">
        <v>1620</v>
      </c>
      <c r="E1587">
        <v>77</v>
      </c>
      <c r="F1587" s="12">
        <v>11.73</v>
      </c>
      <c r="G1587" s="12">
        <v>120.23</v>
      </c>
      <c r="H1587" s="12">
        <v>0.14000000000000001</v>
      </c>
      <c r="I1587" s="12">
        <v>132.1</v>
      </c>
      <c r="J1587" s="12"/>
      <c r="K1587" s="12"/>
      <c r="L1587" s="12"/>
      <c r="M1587" s="12"/>
      <c r="N1587" s="12"/>
      <c r="O1587" s="12"/>
      <c r="P1587" s="12"/>
    </row>
    <row r="1588" spans="1:16">
      <c r="A1588" s="357">
        <v>42583</v>
      </c>
      <c r="B1588">
        <f t="shared" si="205"/>
        <v>7</v>
      </c>
      <c r="C1588">
        <f t="shared" si="204"/>
        <v>2016</v>
      </c>
      <c r="D1588" t="s">
        <v>1620</v>
      </c>
      <c r="E1588">
        <v>77</v>
      </c>
      <c r="F1588" s="12">
        <v>12.95</v>
      </c>
      <c r="G1588" s="12">
        <v>123.67</v>
      </c>
      <c r="H1588" s="12">
        <v>0.05</v>
      </c>
      <c r="I1588" s="12">
        <v>136.66999999999999</v>
      </c>
      <c r="J1588" s="12"/>
      <c r="K1588" s="12"/>
      <c r="L1588" s="12"/>
      <c r="M1588" s="12"/>
      <c r="N1588" s="12"/>
      <c r="O1588" s="12"/>
      <c r="P1588" s="12"/>
    </row>
    <row r="1589" spans="1:16">
      <c r="A1589" s="357">
        <v>42614</v>
      </c>
      <c r="B1589">
        <f t="shared" si="205"/>
        <v>8</v>
      </c>
      <c r="C1589">
        <f t="shared" si="204"/>
        <v>2016</v>
      </c>
      <c r="D1589" t="s">
        <v>1620</v>
      </c>
      <c r="E1589">
        <v>77</v>
      </c>
      <c r="F1589" s="12">
        <v>4.2300000000000004</v>
      </c>
      <c r="G1589" s="12">
        <v>64.86</v>
      </c>
      <c r="H1589" s="12">
        <v>0.09</v>
      </c>
      <c r="I1589" s="12">
        <v>69.180000000000007</v>
      </c>
      <c r="J1589" s="12"/>
      <c r="K1589" s="12"/>
      <c r="L1589" s="12"/>
      <c r="M1589" s="12"/>
      <c r="N1589" s="12"/>
      <c r="O1589" s="12"/>
      <c r="P1589" s="12"/>
    </row>
    <row r="1590" spans="1:16">
      <c r="A1590" s="357">
        <v>42644</v>
      </c>
      <c r="B1590">
        <f t="shared" si="205"/>
        <v>9</v>
      </c>
      <c r="C1590">
        <f t="shared" si="204"/>
        <v>2016</v>
      </c>
      <c r="D1590" t="s">
        <v>1620</v>
      </c>
      <c r="E1590">
        <v>77</v>
      </c>
      <c r="F1590" s="12">
        <v>5.32</v>
      </c>
      <c r="G1590" s="12">
        <v>85.5</v>
      </c>
      <c r="H1590" s="12">
        <v>0.27</v>
      </c>
      <c r="I1590" s="12">
        <v>91.09</v>
      </c>
      <c r="J1590" s="12"/>
      <c r="K1590" s="12"/>
      <c r="L1590" s="12"/>
      <c r="M1590" s="12"/>
      <c r="N1590" s="12"/>
      <c r="O1590" s="12"/>
      <c r="P1590" s="12"/>
    </row>
    <row r="1591" spans="1:16">
      <c r="A1591" s="357">
        <v>42675</v>
      </c>
      <c r="B1591">
        <f t="shared" si="205"/>
        <v>10</v>
      </c>
      <c r="C1591">
        <f t="shared" si="204"/>
        <v>2016</v>
      </c>
      <c r="D1591" t="s">
        <v>1620</v>
      </c>
      <c r="E1591">
        <v>77</v>
      </c>
      <c r="F1591" s="12">
        <v>5.8</v>
      </c>
      <c r="G1591" s="12">
        <v>64.3</v>
      </c>
      <c r="H1591" s="12">
        <v>0.35</v>
      </c>
      <c r="I1591" s="12">
        <v>70.449999999999989</v>
      </c>
      <c r="J1591" s="12"/>
      <c r="K1591" s="12"/>
      <c r="L1591" s="12"/>
      <c r="M1591" s="12"/>
      <c r="N1591" s="12"/>
      <c r="O1591" s="12"/>
      <c r="P1591" s="12"/>
    </row>
    <row r="1592" spans="1:16">
      <c r="A1592" s="357">
        <v>42705</v>
      </c>
      <c r="B1592">
        <f t="shared" si="205"/>
        <v>11</v>
      </c>
      <c r="C1592">
        <f t="shared" si="204"/>
        <v>2016</v>
      </c>
      <c r="D1592" t="s">
        <v>1620</v>
      </c>
      <c r="E1592">
        <v>77</v>
      </c>
      <c r="F1592" s="12">
        <v>10.33</v>
      </c>
      <c r="G1592" s="12">
        <v>100.95</v>
      </c>
      <c r="H1592" s="12">
        <v>0.05</v>
      </c>
      <c r="I1592" s="12">
        <v>111.33</v>
      </c>
      <c r="J1592" s="12"/>
      <c r="K1592" s="12"/>
      <c r="L1592" s="12"/>
      <c r="M1592" s="12"/>
      <c r="N1592" s="12"/>
      <c r="O1592" s="12"/>
      <c r="P1592" s="12"/>
    </row>
    <row r="1593" spans="1:16">
      <c r="A1593" s="357">
        <v>42736</v>
      </c>
      <c r="B1593">
        <f t="shared" si="205"/>
        <v>12</v>
      </c>
      <c r="C1593">
        <f t="shared" si="204"/>
        <v>2016</v>
      </c>
      <c r="D1593" t="s">
        <v>1620</v>
      </c>
      <c r="E1593">
        <v>77</v>
      </c>
      <c r="F1593" s="12">
        <v>11.05</v>
      </c>
      <c r="G1593" s="12">
        <v>213.8</v>
      </c>
      <c r="H1593" s="12">
        <v>0.05</v>
      </c>
      <c r="I1593" s="12">
        <v>224.90000000000003</v>
      </c>
      <c r="J1593" s="12"/>
      <c r="K1593" s="12"/>
      <c r="L1593" s="12"/>
      <c r="M1593" s="12"/>
      <c r="N1593" s="12"/>
      <c r="O1593" s="12"/>
      <c r="P1593" s="12"/>
    </row>
    <row r="1594" spans="1:16">
      <c r="A1594" s="357">
        <v>42767</v>
      </c>
      <c r="B1594">
        <v>1</v>
      </c>
      <c r="C1594">
        <f t="shared" si="204"/>
        <v>2017</v>
      </c>
      <c r="D1594" t="s">
        <v>1620</v>
      </c>
      <c r="E1594">
        <v>77</v>
      </c>
      <c r="F1594" s="12">
        <v>5.81</v>
      </c>
      <c r="G1594" s="12">
        <v>65.760000000000005</v>
      </c>
      <c r="H1594" s="12">
        <v>0.1</v>
      </c>
      <c r="I1594" s="12">
        <v>71.67</v>
      </c>
      <c r="J1594" s="12"/>
      <c r="K1594" s="12"/>
      <c r="L1594" s="12"/>
      <c r="M1594" s="12"/>
      <c r="N1594" s="12"/>
      <c r="O1594" s="12"/>
      <c r="P1594" s="12"/>
    </row>
    <row r="1595" spans="1:16">
      <c r="A1595" s="357">
        <v>42795</v>
      </c>
      <c r="B1595">
        <f t="shared" ref="B1595:B1605" si="206">1+B1594</f>
        <v>2</v>
      </c>
      <c r="C1595">
        <f t="shared" si="204"/>
        <v>2017</v>
      </c>
      <c r="D1595" t="s">
        <v>1620</v>
      </c>
      <c r="E1595">
        <v>77</v>
      </c>
      <c r="F1595" s="12">
        <v>9.8000000000000007</v>
      </c>
      <c r="G1595" s="12">
        <v>82.9</v>
      </c>
      <c r="H1595" s="12">
        <v>0</v>
      </c>
      <c r="I1595" s="12">
        <v>92.7</v>
      </c>
      <c r="J1595" s="12"/>
      <c r="K1595" s="12"/>
      <c r="L1595" s="12"/>
      <c r="M1595" s="12"/>
      <c r="N1595" s="12"/>
      <c r="O1595" s="12"/>
      <c r="P1595" s="12"/>
    </row>
    <row r="1596" spans="1:16">
      <c r="A1596" s="357">
        <v>42826</v>
      </c>
      <c r="B1596">
        <f t="shared" si="206"/>
        <v>3</v>
      </c>
      <c r="C1596">
        <f t="shared" si="204"/>
        <v>2017</v>
      </c>
      <c r="D1596" t="s">
        <v>1620</v>
      </c>
      <c r="E1596">
        <v>77</v>
      </c>
      <c r="F1596" s="12">
        <v>5.52</v>
      </c>
      <c r="G1596" s="12">
        <v>51.22</v>
      </c>
      <c r="H1596" s="12">
        <v>0</v>
      </c>
      <c r="I1596" s="12">
        <v>56.739999999999995</v>
      </c>
      <c r="J1596" s="12"/>
      <c r="K1596" s="12"/>
      <c r="L1596" s="12"/>
      <c r="M1596" s="12"/>
      <c r="N1596" s="12"/>
      <c r="O1596" s="12"/>
      <c r="P1596" s="12"/>
    </row>
    <row r="1597" spans="1:16">
      <c r="A1597" s="357">
        <v>42856</v>
      </c>
      <c r="B1597">
        <f t="shared" si="206"/>
        <v>4</v>
      </c>
      <c r="C1597">
        <f t="shared" si="204"/>
        <v>2017</v>
      </c>
      <c r="D1597" t="s">
        <v>1620</v>
      </c>
      <c r="E1597">
        <v>77</v>
      </c>
      <c r="F1597" s="12">
        <v>6.17</v>
      </c>
      <c r="G1597" s="12">
        <v>61</v>
      </c>
      <c r="H1597" s="12">
        <v>0</v>
      </c>
      <c r="I1597" s="12">
        <v>67.17</v>
      </c>
      <c r="J1597" s="12"/>
      <c r="K1597" s="12"/>
      <c r="L1597" s="12"/>
      <c r="M1597" s="12"/>
      <c r="N1597" s="12"/>
      <c r="O1597" s="12"/>
      <c r="P1597" s="12"/>
    </row>
    <row r="1598" spans="1:16">
      <c r="A1598" s="357">
        <v>42887</v>
      </c>
      <c r="B1598">
        <f t="shared" si="206"/>
        <v>5</v>
      </c>
      <c r="C1598">
        <f t="shared" si="204"/>
        <v>2017</v>
      </c>
      <c r="D1598" t="s">
        <v>1620</v>
      </c>
      <c r="E1598">
        <v>77</v>
      </c>
      <c r="F1598" s="12">
        <v>4.68</v>
      </c>
      <c r="G1598" s="12">
        <v>52.86</v>
      </c>
      <c r="H1598" s="12">
        <v>0.27</v>
      </c>
      <c r="I1598" s="12">
        <v>57.81</v>
      </c>
      <c r="J1598" s="12"/>
      <c r="K1598" s="12"/>
      <c r="L1598" s="12"/>
      <c r="M1598" s="12"/>
      <c r="N1598" s="12"/>
      <c r="O1598" s="12"/>
      <c r="P1598" s="12"/>
    </row>
    <row r="1599" spans="1:16">
      <c r="A1599" s="357">
        <v>42917</v>
      </c>
      <c r="B1599">
        <f t="shared" si="206"/>
        <v>6</v>
      </c>
      <c r="C1599">
        <f t="shared" si="204"/>
        <v>2017</v>
      </c>
      <c r="D1599" t="s">
        <v>1620</v>
      </c>
      <c r="E1599">
        <v>77</v>
      </c>
      <c r="F1599" s="12">
        <v>13.05</v>
      </c>
      <c r="G1599" s="12">
        <v>96.36</v>
      </c>
      <c r="H1599" s="12">
        <v>0</v>
      </c>
      <c r="I1599" s="12">
        <v>109.41</v>
      </c>
      <c r="J1599" s="12"/>
      <c r="K1599" s="12"/>
      <c r="L1599" s="12"/>
      <c r="M1599" s="12"/>
      <c r="N1599" s="12"/>
      <c r="O1599" s="12"/>
      <c r="P1599" s="12"/>
    </row>
    <row r="1600" spans="1:16">
      <c r="A1600" s="357">
        <v>42948</v>
      </c>
      <c r="B1600">
        <f t="shared" si="206"/>
        <v>7</v>
      </c>
      <c r="C1600">
        <f t="shared" si="204"/>
        <v>2017</v>
      </c>
      <c r="D1600" t="s">
        <v>1620</v>
      </c>
      <c r="E1600">
        <v>77</v>
      </c>
      <c r="F1600" s="12">
        <v>20.100000000000001</v>
      </c>
      <c r="G1600" s="12">
        <v>127.57</v>
      </c>
      <c r="H1600" s="12">
        <v>0.05</v>
      </c>
      <c r="I1600" s="12">
        <v>147.72</v>
      </c>
      <c r="J1600" s="12"/>
      <c r="K1600" s="12"/>
      <c r="L1600" s="12"/>
      <c r="M1600" s="12"/>
      <c r="N1600" s="12"/>
      <c r="O1600" s="12"/>
      <c r="P1600" s="12"/>
    </row>
    <row r="1601" spans="1:16">
      <c r="A1601" s="357">
        <v>42979</v>
      </c>
      <c r="B1601">
        <f t="shared" si="206"/>
        <v>8</v>
      </c>
      <c r="C1601">
        <f t="shared" si="204"/>
        <v>2017</v>
      </c>
      <c r="D1601" t="s">
        <v>1620</v>
      </c>
      <c r="E1601">
        <v>77</v>
      </c>
      <c r="F1601" s="12">
        <v>9.68</v>
      </c>
      <c r="G1601" s="12">
        <v>95.91</v>
      </c>
      <c r="H1601" s="12">
        <v>0.18</v>
      </c>
      <c r="I1601" s="12">
        <v>105.77000000000001</v>
      </c>
      <c r="J1601" s="12"/>
      <c r="K1601" s="12"/>
      <c r="L1601" s="12"/>
      <c r="M1601" s="12"/>
      <c r="N1601" s="12"/>
      <c r="O1601" s="12"/>
      <c r="P1601" s="12"/>
    </row>
    <row r="1602" spans="1:16">
      <c r="A1602" s="357">
        <v>43009</v>
      </c>
      <c r="B1602">
        <f t="shared" si="206"/>
        <v>9</v>
      </c>
      <c r="C1602">
        <f t="shared" si="204"/>
        <v>2017</v>
      </c>
      <c r="D1602" t="s">
        <v>1620</v>
      </c>
      <c r="E1602">
        <v>77</v>
      </c>
      <c r="F1602" s="12">
        <v>8.0500000000000007</v>
      </c>
      <c r="G1602" s="12">
        <v>72.709999999999994</v>
      </c>
      <c r="H1602" s="12">
        <v>0</v>
      </c>
      <c r="I1602" s="12">
        <v>80.759999999999991</v>
      </c>
      <c r="J1602" s="12"/>
      <c r="K1602" s="12"/>
      <c r="L1602" s="12"/>
      <c r="M1602" s="12"/>
      <c r="N1602" s="12"/>
      <c r="O1602" s="12"/>
      <c r="P1602" s="12"/>
    </row>
    <row r="1603" spans="1:16">
      <c r="A1603" s="357">
        <v>43040</v>
      </c>
      <c r="B1603">
        <f t="shared" si="206"/>
        <v>10</v>
      </c>
      <c r="C1603">
        <f t="shared" si="204"/>
        <v>2017</v>
      </c>
      <c r="D1603" t="s">
        <v>1620</v>
      </c>
      <c r="E1603">
        <v>77</v>
      </c>
      <c r="F1603" s="12">
        <v>4.33</v>
      </c>
      <c r="G1603" s="12">
        <v>54.57</v>
      </c>
      <c r="H1603" s="12">
        <v>0.1</v>
      </c>
      <c r="I1603" s="12">
        <v>59</v>
      </c>
      <c r="J1603" s="12"/>
      <c r="K1603" s="12"/>
      <c r="L1603" s="12"/>
      <c r="M1603" s="12"/>
      <c r="N1603" s="12"/>
      <c r="O1603" s="12"/>
      <c r="P1603" s="12"/>
    </row>
    <row r="1604" spans="1:16">
      <c r="A1604" s="357">
        <v>43070</v>
      </c>
      <c r="B1604">
        <f t="shared" si="206"/>
        <v>11</v>
      </c>
      <c r="C1604">
        <f t="shared" si="204"/>
        <v>2017</v>
      </c>
      <c r="D1604" t="s">
        <v>1620</v>
      </c>
      <c r="E1604">
        <v>77</v>
      </c>
      <c r="F1604" s="12">
        <v>4.1399999999999997</v>
      </c>
      <c r="G1604" s="12">
        <v>64.95</v>
      </c>
      <c r="H1604" s="12">
        <v>0</v>
      </c>
      <c r="I1604" s="12">
        <v>69.09</v>
      </c>
      <c r="J1604" s="12"/>
      <c r="K1604" s="12"/>
      <c r="L1604" s="12"/>
      <c r="M1604" s="12"/>
      <c r="N1604" s="12"/>
      <c r="O1604" s="12"/>
      <c r="P1604" s="12"/>
    </row>
    <row r="1605" spans="1:16">
      <c r="A1605" s="357">
        <v>43101</v>
      </c>
      <c r="B1605">
        <f t="shared" si="206"/>
        <v>12</v>
      </c>
      <c r="C1605">
        <f t="shared" si="204"/>
        <v>2017</v>
      </c>
      <c r="D1605" t="s">
        <v>1620</v>
      </c>
      <c r="E1605">
        <v>77</v>
      </c>
      <c r="F1605" s="12">
        <v>9.9</v>
      </c>
      <c r="G1605" s="12">
        <v>125.3</v>
      </c>
      <c r="H1605" s="12">
        <v>0</v>
      </c>
      <c r="I1605" s="12">
        <v>135.19999999999999</v>
      </c>
      <c r="J1605" s="12"/>
      <c r="K1605" s="12"/>
      <c r="L1605" s="12"/>
      <c r="M1605" s="12"/>
      <c r="N1605" s="12"/>
      <c r="O1605" s="12"/>
      <c r="P1605" s="12"/>
    </row>
    <row r="1606" spans="1:16">
      <c r="A1606" s="357">
        <v>43132</v>
      </c>
      <c r="B1606">
        <v>1</v>
      </c>
      <c r="C1606">
        <f t="shared" si="204"/>
        <v>2018</v>
      </c>
      <c r="D1606" t="s">
        <v>1620</v>
      </c>
      <c r="E1606">
        <v>77</v>
      </c>
      <c r="F1606" s="12">
        <v>7.77</v>
      </c>
      <c r="G1606" s="12">
        <v>144.05000000000001</v>
      </c>
      <c r="H1606" s="12">
        <v>0.55000000000000004</v>
      </c>
      <c r="I1606" s="12">
        <v>152.37000000000003</v>
      </c>
      <c r="J1606" s="12"/>
      <c r="K1606" s="12"/>
      <c r="L1606" s="12"/>
      <c r="M1606" s="12"/>
      <c r="N1606" s="12"/>
      <c r="O1606" s="12"/>
      <c r="P1606" s="12"/>
    </row>
    <row r="1607" spans="1:16">
      <c r="A1607" s="357">
        <v>43160</v>
      </c>
      <c r="B1607">
        <f t="shared" ref="B1607:B1617" si="207">1+B1606</f>
        <v>2</v>
      </c>
      <c r="C1607">
        <f t="shared" si="204"/>
        <v>2018</v>
      </c>
      <c r="D1607" t="s">
        <v>1620</v>
      </c>
      <c r="E1607">
        <v>77</v>
      </c>
      <c r="F1607" s="12">
        <v>6.25</v>
      </c>
      <c r="G1607" s="12">
        <v>85.75</v>
      </c>
      <c r="H1607" s="12">
        <v>0.15</v>
      </c>
      <c r="I1607" s="12">
        <v>92.15</v>
      </c>
      <c r="J1607" s="12"/>
      <c r="K1607" s="12"/>
      <c r="L1607" s="12"/>
      <c r="M1607" s="12"/>
      <c r="N1607" s="12"/>
      <c r="O1607" s="12"/>
      <c r="P1607" s="12"/>
    </row>
    <row r="1608" spans="1:16">
      <c r="A1608" s="357">
        <v>43191</v>
      </c>
      <c r="B1608">
        <f t="shared" si="207"/>
        <v>3</v>
      </c>
      <c r="C1608">
        <f t="shared" si="204"/>
        <v>2018</v>
      </c>
      <c r="D1608" t="s">
        <v>1620</v>
      </c>
      <c r="E1608">
        <v>77</v>
      </c>
      <c r="F1608" s="12">
        <v>7.45</v>
      </c>
      <c r="G1608" s="12">
        <v>158.94999999999999</v>
      </c>
      <c r="H1608" s="12">
        <v>0.05</v>
      </c>
      <c r="I1608" s="12">
        <v>166.45</v>
      </c>
      <c r="J1608" s="12"/>
      <c r="K1608" s="12"/>
      <c r="L1608" s="12"/>
      <c r="M1608" s="12"/>
      <c r="N1608" s="12"/>
      <c r="O1608" s="12"/>
      <c r="P1608" s="12"/>
    </row>
    <row r="1609" spans="1:16">
      <c r="A1609" s="357">
        <v>43221</v>
      </c>
      <c r="B1609">
        <f t="shared" si="207"/>
        <v>4</v>
      </c>
      <c r="C1609">
        <f t="shared" si="204"/>
        <v>2018</v>
      </c>
      <c r="D1609" t="s">
        <v>1620</v>
      </c>
      <c r="E1609">
        <v>77</v>
      </c>
      <c r="F1609" s="12">
        <v>4.9000000000000004</v>
      </c>
      <c r="G1609" s="12">
        <v>92.67</v>
      </c>
      <c r="H1609" s="12">
        <v>0</v>
      </c>
      <c r="I1609" s="12">
        <v>97.570000000000007</v>
      </c>
      <c r="J1609" s="12"/>
      <c r="K1609" s="12"/>
      <c r="L1609" s="12"/>
      <c r="M1609" s="12"/>
      <c r="N1609" s="12"/>
      <c r="O1609" s="12"/>
      <c r="P1609" s="12"/>
    </row>
    <row r="1610" spans="1:16">
      <c r="A1610" s="357">
        <v>43252</v>
      </c>
      <c r="B1610">
        <f t="shared" si="207"/>
        <v>5</v>
      </c>
      <c r="C1610">
        <f t="shared" si="204"/>
        <v>2018</v>
      </c>
      <c r="D1610" t="s">
        <v>1620</v>
      </c>
      <c r="E1610">
        <v>77</v>
      </c>
      <c r="F1610" s="12">
        <v>5.64</v>
      </c>
      <c r="G1610" s="12">
        <v>108.86</v>
      </c>
      <c r="H1610" s="12">
        <v>0.09</v>
      </c>
      <c r="I1610" s="12">
        <v>114.59</v>
      </c>
      <c r="J1610" s="12"/>
      <c r="K1610" s="12"/>
      <c r="L1610" s="12"/>
      <c r="M1610" s="12"/>
      <c r="N1610" s="12"/>
      <c r="O1610" s="12"/>
      <c r="P1610" s="12"/>
    </row>
    <row r="1611" spans="1:16">
      <c r="A1611" s="357">
        <v>43282</v>
      </c>
      <c r="B1611">
        <f t="shared" si="207"/>
        <v>6</v>
      </c>
      <c r="C1611">
        <f t="shared" si="204"/>
        <v>2018</v>
      </c>
      <c r="D1611" t="s">
        <v>1620</v>
      </c>
      <c r="E1611">
        <v>77</v>
      </c>
      <c r="F1611" s="12">
        <v>3.81</v>
      </c>
      <c r="G1611" s="12">
        <v>71.05</v>
      </c>
      <c r="H1611" s="12">
        <v>0.14000000000000001</v>
      </c>
      <c r="I1611" s="12">
        <v>75</v>
      </c>
      <c r="J1611" s="12"/>
      <c r="K1611" s="12"/>
      <c r="L1611" s="12"/>
      <c r="M1611" s="12"/>
      <c r="N1611" s="12"/>
      <c r="O1611" s="12"/>
      <c r="P1611" s="12"/>
    </row>
    <row r="1612" spans="1:16">
      <c r="A1612" s="357">
        <v>43313</v>
      </c>
      <c r="B1612">
        <f t="shared" si="207"/>
        <v>7</v>
      </c>
      <c r="C1612">
        <f t="shared" si="204"/>
        <v>2018</v>
      </c>
      <c r="D1612" t="s">
        <v>1620</v>
      </c>
      <c r="E1612">
        <v>77</v>
      </c>
      <c r="F1612" s="12">
        <v>9.82</v>
      </c>
      <c r="G1612" s="12">
        <v>91.73</v>
      </c>
      <c r="H1612" s="12">
        <v>0</v>
      </c>
      <c r="I1612" s="12">
        <v>101.55000000000001</v>
      </c>
      <c r="J1612" s="12"/>
      <c r="K1612" s="12"/>
      <c r="L1612" s="12"/>
      <c r="M1612" s="12"/>
      <c r="N1612" s="12"/>
      <c r="O1612" s="12"/>
      <c r="P1612" s="12"/>
    </row>
    <row r="1613" spans="1:16">
      <c r="A1613" s="357">
        <v>43344</v>
      </c>
      <c r="B1613">
        <f t="shared" si="207"/>
        <v>8</v>
      </c>
      <c r="C1613">
        <f t="shared" si="204"/>
        <v>2018</v>
      </c>
      <c r="D1613" t="s">
        <v>1620</v>
      </c>
      <c r="E1613">
        <v>77</v>
      </c>
      <c r="F1613" s="12">
        <v>6.55</v>
      </c>
      <c r="G1613" s="12">
        <v>49.05</v>
      </c>
      <c r="H1613" s="12">
        <v>0</v>
      </c>
      <c r="I1613" s="12">
        <v>55.599999999999994</v>
      </c>
      <c r="J1613" s="12"/>
      <c r="K1613" s="12"/>
      <c r="L1613" s="12"/>
      <c r="M1613" s="12"/>
      <c r="N1613" s="12"/>
      <c r="O1613" s="12"/>
      <c r="P1613" s="12"/>
    </row>
    <row r="1614" spans="1:16">
      <c r="A1614" s="357">
        <v>43374</v>
      </c>
      <c r="B1614">
        <f t="shared" si="207"/>
        <v>9</v>
      </c>
      <c r="C1614">
        <f t="shared" si="204"/>
        <v>2018</v>
      </c>
      <c r="D1614" t="s">
        <v>1620</v>
      </c>
      <c r="E1614">
        <v>77</v>
      </c>
      <c r="F1614" s="12">
        <v>3.5</v>
      </c>
      <c r="G1614" s="12">
        <v>46.1</v>
      </c>
      <c r="H1614" s="12">
        <v>0.05</v>
      </c>
      <c r="I1614" s="12">
        <v>49.65</v>
      </c>
      <c r="J1614" s="12"/>
      <c r="K1614" s="12"/>
      <c r="L1614" s="12"/>
      <c r="M1614" s="12"/>
      <c r="N1614" s="12"/>
      <c r="O1614" s="12"/>
      <c r="P1614" s="12"/>
    </row>
    <row r="1615" spans="1:16">
      <c r="A1615" s="357">
        <v>43405</v>
      </c>
      <c r="B1615">
        <f t="shared" si="207"/>
        <v>10</v>
      </c>
      <c r="C1615">
        <f t="shared" si="204"/>
        <v>2018</v>
      </c>
      <c r="D1615" t="s">
        <v>1620</v>
      </c>
      <c r="E1615">
        <v>77</v>
      </c>
      <c r="F1615" s="12">
        <v>6.18</v>
      </c>
      <c r="G1615" s="12">
        <v>71.41</v>
      </c>
      <c r="H1615" s="12">
        <v>0</v>
      </c>
      <c r="I1615" s="12">
        <v>77.59</v>
      </c>
      <c r="J1615" s="12"/>
      <c r="K1615" s="12"/>
      <c r="L1615" s="12"/>
      <c r="M1615" s="12"/>
      <c r="N1615" s="12"/>
      <c r="O1615" s="12"/>
      <c r="P1615" s="12"/>
    </row>
    <row r="1616" spans="1:16">
      <c r="A1616" s="357">
        <v>43435</v>
      </c>
      <c r="B1616">
        <f t="shared" si="207"/>
        <v>11</v>
      </c>
      <c r="C1616">
        <f t="shared" si="204"/>
        <v>2018</v>
      </c>
      <c r="D1616" t="s">
        <v>1620</v>
      </c>
      <c r="E1616">
        <v>77</v>
      </c>
      <c r="F1616" s="12">
        <v>4.29</v>
      </c>
      <c r="G1616" s="12">
        <v>68.239999999999995</v>
      </c>
      <c r="H1616" s="12">
        <v>0.56999999999999995</v>
      </c>
      <c r="I1616" s="12">
        <v>73.099999999999994</v>
      </c>
      <c r="J1616" s="12"/>
      <c r="K1616" s="12"/>
      <c r="L1616" s="12"/>
      <c r="M1616" s="12"/>
      <c r="N1616" s="12"/>
      <c r="O1616" s="12"/>
      <c r="P1616" s="12"/>
    </row>
    <row r="1617" spans="1:16">
      <c r="A1617" s="357">
        <v>43466</v>
      </c>
      <c r="B1617">
        <f t="shared" si="207"/>
        <v>12</v>
      </c>
      <c r="C1617">
        <f t="shared" si="204"/>
        <v>2018</v>
      </c>
      <c r="D1617" t="s">
        <v>1620</v>
      </c>
      <c r="E1617">
        <v>77</v>
      </c>
      <c r="F1617" s="12">
        <v>7.24</v>
      </c>
      <c r="G1617" s="12">
        <v>123.47</v>
      </c>
      <c r="H1617" s="12">
        <v>0.06</v>
      </c>
      <c r="I1617" s="12">
        <v>130.77000000000001</v>
      </c>
      <c r="J1617" s="12"/>
      <c r="K1617" s="12"/>
      <c r="L1617" s="12"/>
      <c r="M1617" s="12"/>
      <c r="N1617" s="12"/>
      <c r="O1617" s="12"/>
      <c r="P1617" s="12"/>
    </row>
    <row r="1618" spans="1:16">
      <c r="A1618" s="357">
        <v>43497</v>
      </c>
      <c r="B1618">
        <v>1</v>
      </c>
      <c r="C1618">
        <f t="shared" si="204"/>
        <v>2019</v>
      </c>
      <c r="D1618" t="s">
        <v>1620</v>
      </c>
      <c r="E1618">
        <v>77</v>
      </c>
      <c r="F1618" s="12">
        <v>7.73</v>
      </c>
      <c r="G1618" s="12">
        <v>63.64</v>
      </c>
      <c r="H1618" s="12">
        <v>0</v>
      </c>
      <c r="I1618" s="12">
        <v>71.37</v>
      </c>
      <c r="J1618" s="12"/>
      <c r="K1618" s="12"/>
      <c r="L1618" s="12"/>
      <c r="M1618" s="12"/>
      <c r="N1618" s="12"/>
      <c r="O1618" s="12"/>
      <c r="P1618" s="12"/>
    </row>
    <row r="1619" spans="1:16">
      <c r="A1619" s="357">
        <v>43525</v>
      </c>
      <c r="B1619">
        <f t="shared" ref="B1619:B1629" si="208">1+B1618</f>
        <v>2</v>
      </c>
      <c r="C1619">
        <f t="shared" si="204"/>
        <v>2019</v>
      </c>
      <c r="D1619" t="s">
        <v>1620</v>
      </c>
      <c r="E1619">
        <v>77</v>
      </c>
      <c r="F1619" s="12">
        <v>6.2</v>
      </c>
      <c r="G1619" s="12">
        <v>67.45</v>
      </c>
      <c r="H1619" s="12">
        <v>0.25</v>
      </c>
      <c r="I1619" s="12">
        <v>73.900000000000006</v>
      </c>
      <c r="J1619" s="12"/>
      <c r="K1619" s="12"/>
      <c r="L1619" s="12"/>
      <c r="M1619" s="12"/>
      <c r="N1619" s="12"/>
      <c r="O1619" s="12"/>
      <c r="P1619" s="12"/>
    </row>
    <row r="1620" spans="1:16">
      <c r="A1620" s="357">
        <v>43556</v>
      </c>
      <c r="B1620">
        <f t="shared" si="208"/>
        <v>3</v>
      </c>
      <c r="C1620">
        <f t="shared" si="204"/>
        <v>2019</v>
      </c>
      <c r="D1620" t="s">
        <v>1620</v>
      </c>
      <c r="E1620">
        <v>77</v>
      </c>
      <c r="F1620" s="12">
        <v>8</v>
      </c>
      <c r="G1620" s="12">
        <v>65.900000000000006</v>
      </c>
      <c r="H1620" s="12">
        <v>0.05</v>
      </c>
      <c r="I1620" s="12">
        <v>73.95</v>
      </c>
      <c r="J1620" s="12"/>
      <c r="K1620" s="12"/>
      <c r="L1620" s="12"/>
      <c r="M1620" s="12"/>
      <c r="N1620" s="12"/>
      <c r="O1620" s="12"/>
      <c r="P1620" s="12"/>
    </row>
    <row r="1621" spans="1:16">
      <c r="A1621" s="357">
        <v>43586</v>
      </c>
      <c r="B1621">
        <f t="shared" si="208"/>
        <v>4</v>
      </c>
      <c r="C1621">
        <f t="shared" si="204"/>
        <v>2019</v>
      </c>
      <c r="D1621" t="s">
        <v>1620</v>
      </c>
      <c r="E1621">
        <v>77</v>
      </c>
      <c r="F1621" s="12">
        <v>9.1</v>
      </c>
      <c r="G1621" s="12">
        <v>170.5</v>
      </c>
      <c r="H1621" s="12">
        <v>0</v>
      </c>
      <c r="I1621" s="12">
        <v>179.6</v>
      </c>
      <c r="J1621" s="12"/>
      <c r="K1621" s="12"/>
      <c r="L1621" s="12"/>
      <c r="M1621" s="12"/>
      <c r="N1621" s="12"/>
      <c r="O1621" s="12"/>
      <c r="P1621" s="12"/>
    </row>
    <row r="1622" spans="1:16">
      <c r="A1622" s="357">
        <v>43617</v>
      </c>
      <c r="B1622">
        <f t="shared" si="208"/>
        <v>5</v>
      </c>
      <c r="C1622">
        <f t="shared" si="204"/>
        <v>2019</v>
      </c>
      <c r="D1622" t="s">
        <v>1620</v>
      </c>
      <c r="E1622">
        <v>77</v>
      </c>
      <c r="F1622" s="12">
        <v>6.05</v>
      </c>
      <c r="G1622" s="12">
        <v>65.95</v>
      </c>
      <c r="H1622" s="12">
        <v>0.55000000000000004</v>
      </c>
      <c r="I1622" s="12">
        <v>72.55</v>
      </c>
      <c r="J1622" s="12"/>
      <c r="K1622" s="12"/>
      <c r="L1622" s="12"/>
      <c r="M1622" s="12"/>
      <c r="N1622" s="12"/>
      <c r="O1622" s="12"/>
      <c r="P1622" s="12"/>
    </row>
    <row r="1623" spans="1:16">
      <c r="A1623" s="357">
        <v>43647</v>
      </c>
      <c r="B1623">
        <f t="shared" si="208"/>
        <v>6</v>
      </c>
      <c r="C1623">
        <f t="shared" si="204"/>
        <v>2019</v>
      </c>
      <c r="D1623" t="s">
        <v>1620</v>
      </c>
      <c r="E1623">
        <v>77</v>
      </c>
      <c r="F1623" s="12">
        <v>9.5500000000000007</v>
      </c>
      <c r="G1623" s="12">
        <v>116.8</v>
      </c>
      <c r="H1623" s="12">
        <v>0.25</v>
      </c>
      <c r="I1623" s="12">
        <v>126.6</v>
      </c>
      <c r="J1623" s="12"/>
      <c r="K1623" s="12"/>
      <c r="L1623" s="12"/>
      <c r="M1623" s="12"/>
      <c r="N1623" s="12"/>
      <c r="O1623" s="12"/>
      <c r="P1623" s="12"/>
    </row>
    <row r="1624" spans="1:16">
      <c r="A1624" s="357">
        <v>43678</v>
      </c>
      <c r="B1624">
        <f t="shared" si="208"/>
        <v>7</v>
      </c>
      <c r="C1624">
        <f t="shared" si="204"/>
        <v>2019</v>
      </c>
      <c r="D1624" t="s">
        <v>1620</v>
      </c>
      <c r="E1624">
        <v>77</v>
      </c>
      <c r="F1624" s="12">
        <v>10.96</v>
      </c>
      <c r="G1624" s="12">
        <v>212.61</v>
      </c>
      <c r="H1624" s="12">
        <v>0.04</v>
      </c>
      <c r="I1624" s="12">
        <v>223.61</v>
      </c>
      <c r="J1624" s="12"/>
      <c r="K1624" s="12"/>
      <c r="L1624" s="12"/>
      <c r="M1624" s="12"/>
      <c r="N1624" s="12"/>
      <c r="O1624" s="12"/>
      <c r="P1624" s="12"/>
    </row>
    <row r="1625" spans="1:16">
      <c r="A1625" s="357">
        <v>43709</v>
      </c>
      <c r="B1625">
        <f t="shared" si="208"/>
        <v>8</v>
      </c>
      <c r="C1625">
        <f t="shared" si="204"/>
        <v>2019</v>
      </c>
      <c r="D1625" t="s">
        <v>1620</v>
      </c>
      <c r="E1625">
        <v>77</v>
      </c>
      <c r="F1625" s="12">
        <v>5.55</v>
      </c>
      <c r="G1625" s="12">
        <v>55.73</v>
      </c>
      <c r="H1625" s="12">
        <v>0</v>
      </c>
      <c r="I1625" s="12">
        <v>61.279999999999994</v>
      </c>
      <c r="J1625" s="12"/>
      <c r="K1625" s="12"/>
      <c r="L1625" s="12"/>
      <c r="M1625" s="12"/>
      <c r="N1625" s="12"/>
      <c r="O1625" s="12"/>
      <c r="P1625" s="12"/>
    </row>
    <row r="1626" spans="1:16">
      <c r="A1626" s="357">
        <v>43739</v>
      </c>
      <c r="B1626">
        <f t="shared" si="208"/>
        <v>9</v>
      </c>
      <c r="C1626">
        <f t="shared" si="204"/>
        <v>2019</v>
      </c>
      <c r="D1626" t="s">
        <v>1620</v>
      </c>
      <c r="E1626">
        <v>77</v>
      </c>
      <c r="F1626" s="12">
        <v>4.24</v>
      </c>
      <c r="G1626" s="12">
        <v>75.430000000000007</v>
      </c>
      <c r="H1626" s="12">
        <v>0.38</v>
      </c>
      <c r="I1626" s="12">
        <v>80.05</v>
      </c>
      <c r="J1626" s="12"/>
      <c r="K1626" s="12"/>
      <c r="L1626" s="12"/>
      <c r="M1626" s="12"/>
      <c r="N1626" s="12"/>
      <c r="O1626" s="12"/>
      <c r="P1626" s="12"/>
    </row>
    <row r="1627" spans="1:16">
      <c r="A1627" s="357">
        <v>43770</v>
      </c>
      <c r="B1627">
        <f t="shared" si="208"/>
        <v>10</v>
      </c>
      <c r="C1627">
        <f t="shared" si="204"/>
        <v>2019</v>
      </c>
      <c r="D1627" t="s">
        <v>1620</v>
      </c>
      <c r="E1627">
        <v>77</v>
      </c>
      <c r="F1627" s="12">
        <v>11.33</v>
      </c>
      <c r="G1627" s="12">
        <v>104.83</v>
      </c>
      <c r="H1627" s="12">
        <v>0.21</v>
      </c>
      <c r="I1627" s="12">
        <v>116.36999999999999</v>
      </c>
      <c r="J1627" s="12"/>
      <c r="K1627" s="12"/>
      <c r="L1627" s="12"/>
      <c r="M1627" s="12"/>
      <c r="N1627" s="12"/>
      <c r="O1627" s="12"/>
      <c r="P1627" s="12"/>
    </row>
    <row r="1628" spans="1:16">
      <c r="A1628" s="357">
        <v>43800</v>
      </c>
      <c r="B1628">
        <f t="shared" si="208"/>
        <v>11</v>
      </c>
      <c r="C1628">
        <f t="shared" si="204"/>
        <v>2019</v>
      </c>
      <c r="D1628" t="s">
        <v>1620</v>
      </c>
      <c r="E1628">
        <v>77</v>
      </c>
      <c r="F1628" s="12">
        <v>7.6</v>
      </c>
      <c r="G1628" s="12">
        <v>129.15</v>
      </c>
      <c r="H1628" s="12">
        <v>0.1</v>
      </c>
      <c r="I1628" s="12">
        <v>136.85</v>
      </c>
      <c r="J1628" s="12"/>
      <c r="K1628" s="12"/>
      <c r="L1628" s="12"/>
      <c r="M1628" s="12"/>
      <c r="N1628" s="12"/>
      <c r="O1628" s="12"/>
      <c r="P1628" s="12"/>
    </row>
    <row r="1629" spans="1:16">
      <c r="A1629" s="357">
        <v>43831</v>
      </c>
      <c r="B1629">
        <f t="shared" si="208"/>
        <v>12</v>
      </c>
      <c r="C1629">
        <f t="shared" si="204"/>
        <v>2019</v>
      </c>
      <c r="D1629" t="s">
        <v>1620</v>
      </c>
      <c r="E1629">
        <v>77</v>
      </c>
      <c r="F1629" s="12">
        <v>9.83</v>
      </c>
      <c r="G1629" s="12">
        <v>172</v>
      </c>
      <c r="H1629" s="12">
        <v>0.17</v>
      </c>
      <c r="I1629" s="12">
        <v>182</v>
      </c>
      <c r="J1629" s="12"/>
      <c r="K1629" s="12"/>
      <c r="L1629" s="12"/>
      <c r="M1629" s="12"/>
      <c r="N1629" s="12"/>
      <c r="O1629" s="12"/>
      <c r="P1629" s="12"/>
    </row>
    <row r="1630" spans="1:16">
      <c r="A1630" s="357">
        <v>43862</v>
      </c>
      <c r="B1630">
        <v>1</v>
      </c>
      <c r="C1630">
        <f t="shared" si="204"/>
        <v>2020</v>
      </c>
      <c r="D1630" t="s">
        <v>1620</v>
      </c>
      <c r="E1630">
        <v>77</v>
      </c>
      <c r="F1630" s="12">
        <v>10.57</v>
      </c>
      <c r="G1630" s="12">
        <v>132.62</v>
      </c>
      <c r="H1630" s="12">
        <v>0.1</v>
      </c>
      <c r="I1630" s="12">
        <v>143.29</v>
      </c>
      <c r="J1630" s="12"/>
      <c r="K1630" s="12"/>
      <c r="L1630" s="12"/>
      <c r="M1630" s="12"/>
      <c r="N1630" s="12"/>
      <c r="O1630" s="12"/>
      <c r="P1630" s="12"/>
    </row>
    <row r="1631" spans="1:16">
      <c r="A1631" s="357">
        <v>43891</v>
      </c>
      <c r="B1631">
        <f t="shared" ref="B1631:B1641" si="209">1+B1630</f>
        <v>2</v>
      </c>
      <c r="C1631">
        <f t="shared" si="204"/>
        <v>2020</v>
      </c>
      <c r="D1631" t="s">
        <v>1620</v>
      </c>
      <c r="E1631">
        <v>77</v>
      </c>
      <c r="F1631" s="12">
        <v>7.25</v>
      </c>
      <c r="G1631" s="12">
        <v>67.400000000000006</v>
      </c>
      <c r="H1631" s="12">
        <v>0</v>
      </c>
      <c r="I1631" s="12">
        <v>74.650000000000006</v>
      </c>
      <c r="J1631" s="12"/>
      <c r="K1631" s="12"/>
      <c r="L1631" s="12"/>
      <c r="M1631" s="12"/>
      <c r="N1631" s="12"/>
      <c r="O1631" s="12"/>
      <c r="P1631" s="12"/>
    </row>
    <row r="1632" spans="1:16">
      <c r="A1632" s="357">
        <v>43922</v>
      </c>
      <c r="B1632">
        <f t="shared" si="209"/>
        <v>3</v>
      </c>
      <c r="C1632">
        <f t="shared" si="204"/>
        <v>2020</v>
      </c>
      <c r="D1632" t="s">
        <v>1620</v>
      </c>
      <c r="E1632">
        <v>77</v>
      </c>
      <c r="F1632" s="12">
        <v>16.82</v>
      </c>
      <c r="G1632" s="12">
        <v>112.77</v>
      </c>
      <c r="H1632" s="12">
        <v>0.55000000000000004</v>
      </c>
      <c r="I1632" s="12">
        <v>130.13999999999999</v>
      </c>
      <c r="J1632" s="12"/>
      <c r="K1632" s="12"/>
      <c r="L1632" s="12"/>
      <c r="M1632" s="12"/>
      <c r="N1632" s="12"/>
      <c r="O1632" s="12"/>
      <c r="P1632" s="12"/>
    </row>
    <row r="1633" spans="1:16">
      <c r="A1633" s="357">
        <v>43952</v>
      </c>
      <c r="B1633">
        <f t="shared" si="209"/>
        <v>4</v>
      </c>
      <c r="C1633">
        <f t="shared" si="204"/>
        <v>2020</v>
      </c>
      <c r="D1633" t="s">
        <v>1620</v>
      </c>
      <c r="E1633">
        <v>77</v>
      </c>
      <c r="F1633" s="12">
        <v>13.7</v>
      </c>
      <c r="G1633" s="12">
        <v>92</v>
      </c>
      <c r="H1633" s="12">
        <v>0.05</v>
      </c>
      <c r="I1633" s="12">
        <v>105.75</v>
      </c>
      <c r="J1633" s="12"/>
      <c r="K1633" s="12"/>
      <c r="L1633" s="12"/>
      <c r="M1633" s="12"/>
      <c r="N1633" s="12"/>
      <c r="O1633" s="12"/>
      <c r="P1633" s="12"/>
    </row>
    <row r="1634" spans="1:16">
      <c r="A1634" s="357">
        <v>43983</v>
      </c>
      <c r="B1634">
        <f t="shared" si="209"/>
        <v>5</v>
      </c>
      <c r="C1634">
        <f t="shared" si="204"/>
        <v>2020</v>
      </c>
      <c r="D1634" t="s">
        <v>1620</v>
      </c>
      <c r="E1634">
        <v>77</v>
      </c>
      <c r="F1634" s="12">
        <v>14.5</v>
      </c>
      <c r="G1634" s="12">
        <v>95.75</v>
      </c>
      <c r="H1634" s="12">
        <v>0.05</v>
      </c>
      <c r="I1634" s="12">
        <v>110.3</v>
      </c>
      <c r="J1634" s="12"/>
      <c r="K1634" s="12"/>
      <c r="L1634" s="12"/>
      <c r="M1634" s="12"/>
      <c r="N1634" s="12"/>
      <c r="O1634" s="12"/>
      <c r="P1634" s="12"/>
    </row>
    <row r="1635" spans="1:16">
      <c r="A1635" s="357">
        <v>44013</v>
      </c>
      <c r="B1635">
        <f t="shared" si="209"/>
        <v>6</v>
      </c>
      <c r="C1635">
        <f t="shared" si="204"/>
        <v>2020</v>
      </c>
      <c r="D1635" t="s">
        <v>1620</v>
      </c>
      <c r="E1635">
        <v>77</v>
      </c>
      <c r="F1635" s="12">
        <v>25.82</v>
      </c>
      <c r="G1635" s="12">
        <v>144.59</v>
      </c>
      <c r="H1635" s="12">
        <v>0.05</v>
      </c>
      <c r="I1635" s="12">
        <v>170.46</v>
      </c>
      <c r="J1635" s="12"/>
      <c r="K1635" s="12"/>
      <c r="L1635" s="12"/>
      <c r="M1635" s="12"/>
      <c r="N1635" s="12"/>
      <c r="O1635" s="12"/>
      <c r="P1635" s="12"/>
    </row>
    <row r="1636" spans="1:16">
      <c r="A1636" s="357">
        <v>44044</v>
      </c>
      <c r="B1636">
        <f t="shared" si="209"/>
        <v>7</v>
      </c>
      <c r="C1636">
        <f t="shared" si="204"/>
        <v>2020</v>
      </c>
      <c r="D1636" t="s">
        <v>1620</v>
      </c>
      <c r="E1636">
        <v>77</v>
      </c>
      <c r="F1636" s="12">
        <v>24.7</v>
      </c>
      <c r="G1636" s="12">
        <v>140.09</v>
      </c>
      <c r="H1636" s="12">
        <v>0.04</v>
      </c>
      <c r="I1636" s="12">
        <v>164.82999999999998</v>
      </c>
      <c r="J1636" s="12"/>
      <c r="K1636" s="12"/>
      <c r="L1636" s="12"/>
      <c r="M1636" s="12"/>
      <c r="N1636" s="12"/>
      <c r="O1636" s="12"/>
      <c r="P1636" s="12"/>
    </row>
    <row r="1637" spans="1:16">
      <c r="A1637" s="357">
        <v>44075</v>
      </c>
      <c r="B1637">
        <f t="shared" si="209"/>
        <v>8</v>
      </c>
      <c r="C1637">
        <f t="shared" si="204"/>
        <v>2020</v>
      </c>
      <c r="D1637" t="s">
        <v>1620</v>
      </c>
      <c r="E1637">
        <v>77</v>
      </c>
      <c r="F1637" s="12">
        <v>18.329999999999998</v>
      </c>
      <c r="G1637" s="12">
        <v>118.95</v>
      </c>
      <c r="H1637" s="12">
        <v>0</v>
      </c>
      <c r="I1637" s="12">
        <v>137.28</v>
      </c>
      <c r="J1637" s="12"/>
      <c r="K1637" s="12"/>
      <c r="L1637" s="12"/>
      <c r="M1637" s="12"/>
      <c r="N1637" s="12"/>
      <c r="O1637" s="12"/>
      <c r="P1637" s="12"/>
    </row>
    <row r="1638" spans="1:16">
      <c r="A1638" s="357">
        <v>44105</v>
      </c>
      <c r="B1638">
        <f t="shared" si="209"/>
        <v>9</v>
      </c>
      <c r="C1638">
        <f t="shared" si="204"/>
        <v>2020</v>
      </c>
      <c r="D1638" t="s">
        <v>1620</v>
      </c>
      <c r="E1638">
        <v>77</v>
      </c>
      <c r="F1638" s="12">
        <v>11.55</v>
      </c>
      <c r="G1638" s="12">
        <v>94.36</v>
      </c>
      <c r="H1638" s="12">
        <v>0</v>
      </c>
      <c r="I1638" s="12">
        <v>105.91</v>
      </c>
      <c r="J1638" s="12"/>
      <c r="K1638" s="12"/>
      <c r="L1638" s="12"/>
      <c r="M1638" s="12"/>
      <c r="N1638" s="12"/>
      <c r="O1638" s="12"/>
      <c r="P1638" s="12"/>
    </row>
    <row r="1639" spans="1:16">
      <c r="A1639" s="357">
        <v>44136</v>
      </c>
      <c r="B1639">
        <f t="shared" si="209"/>
        <v>10</v>
      </c>
      <c r="C1639">
        <f t="shared" si="204"/>
        <v>2020</v>
      </c>
      <c r="D1639" t="s">
        <v>1620</v>
      </c>
      <c r="E1639">
        <v>77</v>
      </c>
      <c r="F1639" s="12">
        <v>9.19</v>
      </c>
      <c r="G1639" s="12">
        <v>86.43</v>
      </c>
      <c r="H1639" s="12">
        <v>0</v>
      </c>
      <c r="I1639" s="12">
        <v>95.62</v>
      </c>
      <c r="J1639" s="12"/>
      <c r="K1639" s="12"/>
      <c r="L1639" s="12"/>
      <c r="M1639" s="12"/>
      <c r="N1639" s="12"/>
      <c r="O1639" s="12"/>
      <c r="P1639" s="12"/>
    </row>
    <row r="1640" spans="1:16">
      <c r="A1640" s="357">
        <v>44166</v>
      </c>
      <c r="B1640">
        <f t="shared" si="209"/>
        <v>11</v>
      </c>
      <c r="C1640">
        <f t="shared" si="204"/>
        <v>2020</v>
      </c>
      <c r="D1640" t="s">
        <v>1620</v>
      </c>
      <c r="E1640">
        <v>77</v>
      </c>
      <c r="F1640" s="12">
        <v>16.2</v>
      </c>
      <c r="G1640" s="12">
        <v>127.6</v>
      </c>
      <c r="H1640" s="12">
        <v>0</v>
      </c>
      <c r="I1640" s="12">
        <v>143.79999999999998</v>
      </c>
      <c r="J1640" s="12"/>
      <c r="K1640" s="12"/>
      <c r="L1640" s="12"/>
      <c r="M1640" s="12"/>
      <c r="N1640" s="12"/>
      <c r="O1640" s="12"/>
      <c r="P1640" s="12"/>
    </row>
    <row r="1641" spans="1:16">
      <c r="A1641" s="357">
        <v>44197</v>
      </c>
      <c r="B1641">
        <f t="shared" si="209"/>
        <v>12</v>
      </c>
      <c r="C1641">
        <f t="shared" si="204"/>
        <v>2020</v>
      </c>
      <c r="D1641" t="s">
        <v>1620</v>
      </c>
      <c r="E1641">
        <v>77</v>
      </c>
      <c r="F1641" s="12">
        <v>15.16</v>
      </c>
      <c r="G1641" s="12">
        <v>209.84</v>
      </c>
      <c r="H1641" s="12">
        <v>0.32</v>
      </c>
      <c r="I1641" s="12">
        <v>225.32</v>
      </c>
      <c r="J1641" s="12"/>
      <c r="K1641" s="12"/>
      <c r="L1641" s="12"/>
      <c r="M1641" s="12"/>
      <c r="N1641" s="12"/>
      <c r="O1641" s="12"/>
      <c r="P1641" s="12"/>
    </row>
    <row r="1642" spans="1:16">
      <c r="A1642" s="357">
        <v>44228</v>
      </c>
      <c r="B1642">
        <v>1</v>
      </c>
      <c r="C1642">
        <f t="shared" si="204"/>
        <v>2021</v>
      </c>
      <c r="D1642" t="s">
        <v>1620</v>
      </c>
      <c r="E1642">
        <v>77</v>
      </c>
      <c r="F1642" s="12">
        <v>22.53</v>
      </c>
      <c r="G1642" s="12">
        <v>208.74</v>
      </c>
      <c r="H1642" s="12">
        <v>0</v>
      </c>
      <c r="I1642" s="12">
        <v>231.27</v>
      </c>
      <c r="J1642" s="12"/>
      <c r="K1642" s="12"/>
      <c r="L1642" s="12"/>
      <c r="M1642" s="12"/>
      <c r="N1642" s="12"/>
      <c r="O1642" s="12"/>
      <c r="P1642" s="12"/>
    </row>
    <row r="1643" spans="1:16">
      <c r="A1643" s="357">
        <v>44256</v>
      </c>
      <c r="B1643">
        <f t="shared" ref="B1643:B1653" si="210">1+B1642</f>
        <v>2</v>
      </c>
      <c r="C1643">
        <f t="shared" si="204"/>
        <v>2021</v>
      </c>
      <c r="D1643" t="s">
        <v>1620</v>
      </c>
      <c r="E1643">
        <v>77</v>
      </c>
      <c r="F1643" s="12">
        <v>18.149999999999999</v>
      </c>
      <c r="G1643" s="12">
        <v>211.25</v>
      </c>
      <c r="H1643" s="12">
        <v>0.05</v>
      </c>
      <c r="I1643" s="12">
        <v>229.45000000000002</v>
      </c>
      <c r="J1643" s="12"/>
      <c r="K1643" s="12"/>
      <c r="L1643" s="12"/>
      <c r="M1643" s="12"/>
      <c r="N1643" s="12"/>
      <c r="O1643" s="12"/>
      <c r="P1643" s="12"/>
    </row>
    <row r="1644" spans="1:16">
      <c r="A1644" s="357">
        <v>44287</v>
      </c>
      <c r="B1644">
        <f t="shared" si="210"/>
        <v>3</v>
      </c>
      <c r="C1644">
        <f t="shared" si="204"/>
        <v>2021</v>
      </c>
      <c r="D1644" t="s">
        <v>1620</v>
      </c>
      <c r="E1644">
        <v>77</v>
      </c>
      <c r="F1644" s="12">
        <v>9.0399999999999991</v>
      </c>
      <c r="G1644" s="12">
        <v>219.39</v>
      </c>
      <c r="H1644" s="12">
        <v>0.04</v>
      </c>
      <c r="I1644" s="12">
        <v>228.46999999999997</v>
      </c>
      <c r="J1644" s="12"/>
      <c r="K1644" s="12"/>
      <c r="L1644" s="12"/>
      <c r="M1644" s="12"/>
      <c r="N1644" s="12"/>
      <c r="O1644" s="12"/>
      <c r="P1644" s="12"/>
    </row>
    <row r="1645" spans="1:16">
      <c r="A1645" s="357">
        <v>44317</v>
      </c>
      <c r="B1645">
        <f t="shared" si="210"/>
        <v>4</v>
      </c>
      <c r="C1645">
        <f t="shared" si="204"/>
        <v>2021</v>
      </c>
      <c r="D1645" t="s">
        <v>1620</v>
      </c>
      <c r="E1645">
        <v>77</v>
      </c>
      <c r="F1645" s="12">
        <v>9.3000000000000007</v>
      </c>
      <c r="G1645" s="12">
        <v>185.9</v>
      </c>
      <c r="H1645" s="12">
        <v>0.1</v>
      </c>
      <c r="I1645" s="12">
        <v>195.3</v>
      </c>
      <c r="J1645" s="12"/>
      <c r="K1645" s="12"/>
      <c r="L1645" s="12"/>
      <c r="M1645" s="12"/>
      <c r="N1645" s="12"/>
      <c r="O1645" s="12"/>
      <c r="P1645" s="12"/>
    </row>
    <row r="1646" spans="1:16">
      <c r="A1646" s="357">
        <v>44348</v>
      </c>
      <c r="B1646">
        <f t="shared" si="210"/>
        <v>5</v>
      </c>
      <c r="C1646">
        <f t="shared" ref="C1646:C1659" si="211">1+C1634</f>
        <v>2021</v>
      </c>
      <c r="D1646" t="s">
        <v>1620</v>
      </c>
      <c r="E1646">
        <v>77</v>
      </c>
      <c r="F1646" s="12">
        <v>13.14</v>
      </c>
      <c r="G1646" s="12">
        <v>265.67</v>
      </c>
      <c r="H1646" s="12">
        <v>0</v>
      </c>
      <c r="I1646" s="12">
        <v>278.81</v>
      </c>
      <c r="J1646" s="12"/>
      <c r="K1646" s="12"/>
      <c r="L1646" s="12"/>
      <c r="M1646" s="12"/>
      <c r="N1646" s="12"/>
      <c r="O1646" s="12"/>
      <c r="P1646" s="12"/>
    </row>
    <row r="1647" spans="1:16">
      <c r="A1647" s="357">
        <v>44378</v>
      </c>
      <c r="B1647">
        <f t="shared" si="210"/>
        <v>6</v>
      </c>
      <c r="C1647">
        <f t="shared" si="211"/>
        <v>2021</v>
      </c>
      <c r="D1647" t="s">
        <v>1620</v>
      </c>
      <c r="E1647">
        <v>77</v>
      </c>
      <c r="F1647" s="12">
        <v>6.91</v>
      </c>
      <c r="G1647" s="12">
        <v>189.18</v>
      </c>
      <c r="H1647" s="12">
        <v>0.32</v>
      </c>
      <c r="I1647" s="12">
        <v>196.41</v>
      </c>
      <c r="J1647" s="12"/>
      <c r="K1647" s="12"/>
      <c r="L1647" s="12"/>
      <c r="M1647" s="12"/>
      <c r="N1647" s="12"/>
      <c r="O1647" s="12"/>
      <c r="P1647" s="12"/>
    </row>
    <row r="1648" spans="1:16">
      <c r="A1648" s="357">
        <v>44409</v>
      </c>
      <c r="B1648">
        <f t="shared" si="210"/>
        <v>7</v>
      </c>
      <c r="C1648">
        <f t="shared" si="211"/>
        <v>2021</v>
      </c>
      <c r="D1648" t="s">
        <v>1620</v>
      </c>
      <c r="E1648">
        <v>77</v>
      </c>
      <c r="F1648" s="12">
        <v>9.73</v>
      </c>
      <c r="G1648" s="12">
        <v>168.23</v>
      </c>
      <c r="H1648" s="12">
        <v>0.14000000000000001</v>
      </c>
      <c r="I1648" s="12">
        <v>178.09999999999997</v>
      </c>
      <c r="J1648" s="12"/>
      <c r="K1648" s="12"/>
      <c r="L1648" s="12"/>
      <c r="M1648" s="12"/>
      <c r="N1648" s="12"/>
      <c r="O1648" s="12"/>
      <c r="P1648" s="12"/>
    </row>
    <row r="1649" spans="1:16">
      <c r="A1649" s="357">
        <v>44440</v>
      </c>
      <c r="B1649">
        <f t="shared" si="210"/>
        <v>8</v>
      </c>
      <c r="C1649">
        <f t="shared" si="211"/>
        <v>2021</v>
      </c>
      <c r="D1649" t="s">
        <v>1620</v>
      </c>
      <c r="E1649">
        <v>77</v>
      </c>
      <c r="F1649" s="12">
        <v>17.5</v>
      </c>
      <c r="G1649" s="12">
        <v>94</v>
      </c>
      <c r="H1649" s="12">
        <v>0.05</v>
      </c>
      <c r="I1649" s="12">
        <v>111.55</v>
      </c>
      <c r="J1649" s="12"/>
      <c r="K1649" s="12"/>
      <c r="L1649" s="12"/>
      <c r="M1649" s="12"/>
      <c r="N1649" s="12"/>
      <c r="O1649" s="12"/>
      <c r="P1649" s="12"/>
    </row>
    <row r="1650" spans="1:16">
      <c r="A1650" s="357">
        <v>44470</v>
      </c>
      <c r="B1650">
        <f t="shared" si="210"/>
        <v>9</v>
      </c>
      <c r="C1650">
        <f t="shared" si="211"/>
        <v>2021</v>
      </c>
      <c r="D1650" t="s">
        <v>1620</v>
      </c>
      <c r="E1650">
        <v>77</v>
      </c>
      <c r="F1650" s="12">
        <v>7.77</v>
      </c>
      <c r="G1650" s="12">
        <v>131.44999999999999</v>
      </c>
      <c r="H1650" s="12">
        <v>0.09</v>
      </c>
      <c r="I1650" s="12">
        <v>139.31</v>
      </c>
      <c r="J1650" s="12"/>
      <c r="K1650" s="12"/>
      <c r="L1650" s="12"/>
      <c r="M1650" s="12"/>
      <c r="N1650" s="12"/>
      <c r="O1650" s="12"/>
      <c r="P1650" s="12"/>
    </row>
    <row r="1651" spans="1:16">
      <c r="A1651" s="357">
        <v>44501</v>
      </c>
      <c r="B1651">
        <f t="shared" si="210"/>
        <v>10</v>
      </c>
      <c r="C1651">
        <f t="shared" si="211"/>
        <v>2021</v>
      </c>
      <c r="D1651" t="s">
        <v>1620</v>
      </c>
      <c r="E1651">
        <v>77</v>
      </c>
      <c r="F1651" s="12">
        <v>3.55</v>
      </c>
      <c r="G1651" s="12">
        <v>73.05</v>
      </c>
      <c r="H1651" s="12">
        <v>0</v>
      </c>
      <c r="I1651" s="12">
        <v>76.599999999999994</v>
      </c>
      <c r="J1651" s="12"/>
      <c r="K1651" s="12"/>
      <c r="L1651" s="12"/>
      <c r="M1651" s="12"/>
      <c r="N1651" s="12"/>
      <c r="O1651" s="12"/>
      <c r="P1651" s="12"/>
    </row>
    <row r="1652" spans="1:16">
      <c r="A1652" s="357">
        <v>44531</v>
      </c>
      <c r="B1652">
        <f t="shared" si="210"/>
        <v>11</v>
      </c>
      <c r="C1652">
        <f t="shared" si="211"/>
        <v>2021</v>
      </c>
      <c r="D1652" t="s">
        <v>1620</v>
      </c>
      <c r="E1652">
        <v>77</v>
      </c>
      <c r="F1652" s="12">
        <v>9.81</v>
      </c>
      <c r="G1652" s="12">
        <v>322.05</v>
      </c>
      <c r="H1652" s="12">
        <v>0</v>
      </c>
      <c r="I1652" s="12">
        <v>331.86</v>
      </c>
      <c r="J1652" s="12"/>
      <c r="K1652" s="12"/>
      <c r="L1652" s="12"/>
      <c r="M1652" s="12"/>
      <c r="N1652" s="12"/>
      <c r="O1652" s="12"/>
      <c r="P1652" s="12"/>
    </row>
    <row r="1653" spans="1:16">
      <c r="A1653" s="357">
        <v>44562</v>
      </c>
      <c r="B1653">
        <f t="shared" si="210"/>
        <v>12</v>
      </c>
      <c r="C1653">
        <f t="shared" si="211"/>
        <v>2021</v>
      </c>
      <c r="D1653" t="s">
        <v>1620</v>
      </c>
      <c r="E1653">
        <v>77</v>
      </c>
      <c r="F1653" s="12">
        <v>10.45</v>
      </c>
      <c r="G1653" s="12">
        <v>384.55</v>
      </c>
      <c r="H1653" s="12">
        <v>0.05</v>
      </c>
      <c r="I1653" s="12">
        <v>395.05</v>
      </c>
      <c r="J1653" s="12"/>
      <c r="K1653" s="12"/>
      <c r="L1653" s="12"/>
      <c r="M1653" s="12"/>
      <c r="N1653" s="12"/>
      <c r="O1653" s="12"/>
      <c r="P1653" s="12"/>
    </row>
    <row r="1654" spans="1:16">
      <c r="A1654" s="357">
        <v>44593</v>
      </c>
      <c r="B1654">
        <v>1</v>
      </c>
      <c r="C1654">
        <f t="shared" si="211"/>
        <v>2022</v>
      </c>
      <c r="D1654" t="s">
        <v>1620</v>
      </c>
      <c r="E1654">
        <v>77</v>
      </c>
      <c r="F1654" s="12">
        <v>9.85</v>
      </c>
      <c r="G1654" s="12">
        <v>107.85</v>
      </c>
      <c r="H1654" s="12">
        <v>0.1</v>
      </c>
      <c r="I1654" s="12">
        <v>117.79999999999998</v>
      </c>
      <c r="J1654" s="12"/>
      <c r="K1654" s="12"/>
      <c r="L1654" s="12"/>
      <c r="M1654" s="12"/>
      <c r="N1654" s="12"/>
      <c r="O1654" s="12"/>
      <c r="P1654" s="12"/>
    </row>
    <row r="1655" spans="1:16">
      <c r="A1655" s="357">
        <v>44621</v>
      </c>
      <c r="B1655">
        <f>1+B1654</f>
        <v>2</v>
      </c>
      <c r="C1655">
        <f t="shared" si="211"/>
        <v>2022</v>
      </c>
      <c r="D1655" t="s">
        <v>1620</v>
      </c>
      <c r="E1655">
        <v>77</v>
      </c>
      <c r="F1655" s="12">
        <v>10.5</v>
      </c>
      <c r="G1655" s="12">
        <v>119.9</v>
      </c>
      <c r="H1655" s="12">
        <v>0.15</v>
      </c>
      <c r="I1655" s="12">
        <v>130.55000000000001</v>
      </c>
      <c r="J1655" s="12"/>
      <c r="K1655" s="12"/>
      <c r="L1655" s="12"/>
      <c r="M1655" s="12"/>
      <c r="N1655" s="12"/>
      <c r="O1655" s="12"/>
      <c r="P1655" s="12"/>
    </row>
    <row r="1656" spans="1:16">
      <c r="A1656" s="357">
        <v>44652</v>
      </c>
      <c r="B1656">
        <f>1+B1655</f>
        <v>3</v>
      </c>
      <c r="C1656">
        <f t="shared" si="211"/>
        <v>2022</v>
      </c>
      <c r="D1656" t="s">
        <v>1620</v>
      </c>
      <c r="E1656">
        <v>77</v>
      </c>
      <c r="F1656" s="12">
        <v>6.13</v>
      </c>
      <c r="G1656" s="12">
        <v>176.48</v>
      </c>
      <c r="H1656" s="12">
        <v>0</v>
      </c>
      <c r="I1656" s="12">
        <v>182.60999999999999</v>
      </c>
      <c r="J1656" s="12"/>
      <c r="K1656" s="12"/>
      <c r="L1656" s="12"/>
      <c r="M1656" s="12"/>
      <c r="N1656" s="12"/>
      <c r="O1656" s="12"/>
      <c r="P1656" s="12"/>
    </row>
    <row r="1657" spans="1:16">
      <c r="A1657" s="357">
        <v>44682</v>
      </c>
      <c r="B1657">
        <f>1+B1656</f>
        <v>4</v>
      </c>
      <c r="C1657">
        <f t="shared" si="211"/>
        <v>2022</v>
      </c>
      <c r="D1657" t="s">
        <v>1620</v>
      </c>
      <c r="E1657">
        <v>77</v>
      </c>
      <c r="F1657" s="12">
        <v>5.47</v>
      </c>
      <c r="G1657" s="12">
        <v>116.53</v>
      </c>
      <c r="H1657" s="12">
        <v>0.16</v>
      </c>
      <c r="I1657" s="12">
        <v>122.16</v>
      </c>
      <c r="J1657" s="12"/>
      <c r="K1657" s="12"/>
      <c r="L1657" s="12"/>
      <c r="M1657" s="12"/>
      <c r="N1657" s="12"/>
      <c r="O1657" s="12"/>
      <c r="P1657" s="12"/>
    </row>
    <row r="1658" spans="1:16">
      <c r="A1658" s="357">
        <v>44713</v>
      </c>
      <c r="B1658">
        <f>1+B1657</f>
        <v>5</v>
      </c>
      <c r="C1658">
        <f t="shared" si="211"/>
        <v>2022</v>
      </c>
      <c r="D1658" t="s">
        <v>1620</v>
      </c>
      <c r="E1658">
        <v>77</v>
      </c>
      <c r="F1658" s="12">
        <v>4.82</v>
      </c>
      <c r="G1658" s="12">
        <v>99.27</v>
      </c>
      <c r="H1658" s="12">
        <v>0</v>
      </c>
      <c r="I1658" s="12">
        <v>104.09</v>
      </c>
      <c r="J1658" s="12"/>
      <c r="K1658" s="12"/>
      <c r="L1658" s="12"/>
      <c r="M1658" s="12"/>
      <c r="N1658" s="12"/>
      <c r="O1658" s="12"/>
      <c r="P1658" s="12"/>
    </row>
    <row r="1659" spans="1:16">
      <c r="A1659" s="357">
        <v>42005</v>
      </c>
      <c r="B1659">
        <f>1+B1658</f>
        <v>6</v>
      </c>
      <c r="C1659">
        <f t="shared" si="211"/>
        <v>2022</v>
      </c>
      <c r="D1659" t="s">
        <v>1620</v>
      </c>
      <c r="E1659">
        <v>77</v>
      </c>
      <c r="F1659" s="12">
        <v>3.91</v>
      </c>
      <c r="G1659" s="12">
        <v>128.63999999999999</v>
      </c>
      <c r="H1659" s="12">
        <v>0.05</v>
      </c>
      <c r="I1659" s="12">
        <v>132.6</v>
      </c>
      <c r="J1659" s="12"/>
      <c r="K1659" s="12"/>
      <c r="L1659" s="12"/>
      <c r="M1659" s="12"/>
      <c r="N1659" s="12"/>
      <c r="O1659" s="12"/>
      <c r="P1659" s="12"/>
    </row>
    <row r="1660" spans="1:16">
      <c r="A1660" s="357">
        <v>44743</v>
      </c>
      <c r="B1660">
        <v>7</v>
      </c>
      <c r="C1660">
        <v>2022</v>
      </c>
      <c r="D1660" t="s">
        <v>1620</v>
      </c>
      <c r="E1660">
        <v>77</v>
      </c>
      <c r="F1660" s="12">
        <v>5.45</v>
      </c>
      <c r="G1660" s="12">
        <v>110.35</v>
      </c>
      <c r="H1660" s="12">
        <v>0.1</v>
      </c>
      <c r="I1660" s="12">
        <v>115.89999999999999</v>
      </c>
      <c r="J1660" s="12"/>
      <c r="K1660" s="12"/>
      <c r="L1660" s="12"/>
      <c r="M1660" s="12"/>
      <c r="N1660" s="12"/>
      <c r="O1660" s="12"/>
      <c r="P1660" s="12"/>
    </row>
    <row r="1661" spans="1:16">
      <c r="A1661" s="357">
        <v>44774</v>
      </c>
      <c r="B1661">
        <v>8</v>
      </c>
      <c r="C1661">
        <v>2022</v>
      </c>
      <c r="D1661" t="s">
        <v>1620</v>
      </c>
      <c r="E1661">
        <v>77</v>
      </c>
      <c r="F1661">
        <v>5.91</v>
      </c>
      <c r="G1661">
        <v>64.680000000000007</v>
      </c>
      <c r="H1661">
        <v>0</v>
      </c>
      <c r="I1661">
        <v>70.59</v>
      </c>
      <c r="J1661" s="12"/>
      <c r="K1661" s="12"/>
      <c r="L1661" s="12"/>
      <c r="M1661" s="12"/>
      <c r="N1661" s="12"/>
      <c r="O1661" s="12"/>
      <c r="P1661" s="12"/>
    </row>
    <row r="1662" spans="1:16">
      <c r="A1662" s="357">
        <v>42036</v>
      </c>
      <c r="B1662">
        <v>1</v>
      </c>
      <c r="C1662">
        <v>2015</v>
      </c>
      <c r="D1662" t="s">
        <v>1621</v>
      </c>
      <c r="E1662">
        <v>78</v>
      </c>
      <c r="F1662" s="12">
        <v>4.8</v>
      </c>
      <c r="G1662" s="12">
        <v>16.8</v>
      </c>
      <c r="H1662" s="12">
        <v>0.35</v>
      </c>
      <c r="I1662" s="12">
        <v>21.950000000000003</v>
      </c>
      <c r="J1662" s="12"/>
      <c r="K1662" s="12"/>
      <c r="L1662" s="12"/>
      <c r="M1662" s="12"/>
      <c r="N1662" s="12"/>
      <c r="O1662" s="12"/>
      <c r="P1662" s="12"/>
    </row>
    <row r="1663" spans="1:16">
      <c r="A1663" s="357">
        <v>42064</v>
      </c>
      <c r="B1663">
        <f t="shared" ref="B1663:B1673" si="212">1+B1662</f>
        <v>2</v>
      </c>
      <c r="C1663">
        <v>2015</v>
      </c>
      <c r="D1663" t="s">
        <v>1621</v>
      </c>
      <c r="E1663">
        <v>78</v>
      </c>
      <c r="F1663" s="12">
        <v>4.6500000000000004</v>
      </c>
      <c r="G1663" s="12">
        <v>19.899999999999999</v>
      </c>
      <c r="H1663" s="12">
        <v>0.25</v>
      </c>
      <c r="I1663" s="12">
        <v>24.799999999999997</v>
      </c>
      <c r="J1663" s="12"/>
      <c r="K1663" s="12"/>
      <c r="L1663" s="12"/>
      <c r="M1663" s="12"/>
      <c r="N1663" s="12"/>
      <c r="O1663" s="12"/>
      <c r="P1663" s="12"/>
    </row>
    <row r="1664" spans="1:16">
      <c r="A1664" s="357">
        <v>42095</v>
      </c>
      <c r="B1664">
        <f t="shared" si="212"/>
        <v>3</v>
      </c>
      <c r="C1664">
        <v>2015</v>
      </c>
      <c r="D1664" t="s">
        <v>1621</v>
      </c>
      <c r="E1664">
        <v>78</v>
      </c>
      <c r="F1664" s="12">
        <v>5.45</v>
      </c>
      <c r="G1664" s="12">
        <v>46.64</v>
      </c>
      <c r="H1664" s="12">
        <v>0.09</v>
      </c>
      <c r="I1664" s="12">
        <v>52.180000000000007</v>
      </c>
      <c r="J1664" s="12"/>
      <c r="K1664" s="12"/>
      <c r="L1664" s="12"/>
      <c r="M1664" s="12"/>
      <c r="N1664" s="12"/>
      <c r="O1664" s="12"/>
      <c r="P1664" s="12"/>
    </row>
    <row r="1665" spans="1:16">
      <c r="A1665" s="357">
        <v>42125</v>
      </c>
      <c r="B1665">
        <f t="shared" si="212"/>
        <v>4</v>
      </c>
      <c r="C1665">
        <v>2015</v>
      </c>
      <c r="D1665" t="s">
        <v>1621</v>
      </c>
      <c r="E1665">
        <v>78</v>
      </c>
      <c r="F1665" s="12">
        <v>4.9000000000000004</v>
      </c>
      <c r="G1665" s="12">
        <v>15.15</v>
      </c>
      <c r="H1665" s="12">
        <v>0.25</v>
      </c>
      <c r="I1665" s="12">
        <v>20.3</v>
      </c>
      <c r="J1665" s="12"/>
      <c r="K1665" s="12"/>
      <c r="L1665" s="12"/>
      <c r="M1665" s="12"/>
      <c r="N1665" s="12"/>
      <c r="O1665" s="12"/>
      <c r="P1665" s="12"/>
    </row>
    <row r="1666" spans="1:16">
      <c r="A1666" s="357">
        <v>42156</v>
      </c>
      <c r="B1666">
        <f t="shared" si="212"/>
        <v>5</v>
      </c>
      <c r="C1666">
        <v>2015</v>
      </c>
      <c r="D1666" t="s">
        <v>1621</v>
      </c>
      <c r="E1666">
        <v>78</v>
      </c>
      <c r="F1666" s="12">
        <v>6.2</v>
      </c>
      <c r="G1666" s="12">
        <v>16</v>
      </c>
      <c r="H1666" s="12">
        <v>0.15</v>
      </c>
      <c r="I1666" s="12">
        <v>22.349999999999998</v>
      </c>
      <c r="J1666" s="12"/>
      <c r="K1666" s="12"/>
      <c r="L1666" s="12"/>
      <c r="M1666" s="12"/>
      <c r="N1666" s="12"/>
      <c r="O1666" s="12"/>
      <c r="P1666" s="12"/>
    </row>
    <row r="1667" spans="1:16">
      <c r="A1667" s="357">
        <v>42186</v>
      </c>
      <c r="B1667">
        <f t="shared" si="212"/>
        <v>6</v>
      </c>
      <c r="C1667">
        <v>2015</v>
      </c>
      <c r="D1667" t="s">
        <v>1621</v>
      </c>
      <c r="E1667">
        <v>78</v>
      </c>
      <c r="F1667" s="12">
        <v>6.32</v>
      </c>
      <c r="G1667" s="12">
        <v>15.32</v>
      </c>
      <c r="H1667" s="12">
        <v>0.59</v>
      </c>
      <c r="I1667" s="12">
        <v>22.23</v>
      </c>
      <c r="J1667" s="12"/>
      <c r="K1667" s="12"/>
      <c r="L1667" s="12"/>
      <c r="M1667" s="12"/>
      <c r="N1667" s="12"/>
      <c r="O1667" s="12"/>
      <c r="P1667" s="12"/>
    </row>
    <row r="1668" spans="1:16">
      <c r="A1668" s="357">
        <v>42217</v>
      </c>
      <c r="B1668">
        <f t="shared" si="212"/>
        <v>7</v>
      </c>
      <c r="C1668">
        <v>2015</v>
      </c>
      <c r="D1668" t="s">
        <v>1621</v>
      </c>
      <c r="E1668">
        <v>78</v>
      </c>
      <c r="F1668" s="12">
        <v>6.04</v>
      </c>
      <c r="G1668" s="12">
        <v>14</v>
      </c>
      <c r="H1668" s="12">
        <v>0.52</v>
      </c>
      <c r="I1668" s="12">
        <v>20.56</v>
      </c>
      <c r="J1668" s="12"/>
      <c r="K1668" s="12"/>
      <c r="L1668" s="12"/>
      <c r="M1668" s="12"/>
      <c r="N1668" s="12"/>
      <c r="O1668" s="12"/>
      <c r="P1668" s="12"/>
    </row>
    <row r="1669" spans="1:16">
      <c r="A1669" s="357">
        <v>42248</v>
      </c>
      <c r="B1669">
        <f t="shared" si="212"/>
        <v>8</v>
      </c>
      <c r="C1669">
        <v>2015</v>
      </c>
      <c r="D1669" t="s">
        <v>1621</v>
      </c>
      <c r="E1669">
        <v>78</v>
      </c>
      <c r="F1669" s="12">
        <v>4.57</v>
      </c>
      <c r="G1669" s="12">
        <v>7.1</v>
      </c>
      <c r="H1669" s="12">
        <v>0.14000000000000001</v>
      </c>
      <c r="I1669" s="12">
        <v>11.809999999999999</v>
      </c>
      <c r="J1669" s="12"/>
      <c r="K1669" s="12"/>
      <c r="L1669" s="12"/>
      <c r="M1669" s="12"/>
      <c r="N1669" s="12"/>
      <c r="O1669" s="12"/>
      <c r="P1669" s="12"/>
    </row>
    <row r="1670" spans="1:16">
      <c r="A1670" s="357">
        <v>42278</v>
      </c>
      <c r="B1670">
        <f t="shared" si="212"/>
        <v>9</v>
      </c>
      <c r="C1670">
        <v>2015</v>
      </c>
      <c r="D1670" t="s">
        <v>1621</v>
      </c>
      <c r="E1670">
        <v>78</v>
      </c>
      <c r="F1670" s="12">
        <v>6.77</v>
      </c>
      <c r="G1670" s="12">
        <v>13.86</v>
      </c>
      <c r="H1670" s="12">
        <v>0.32</v>
      </c>
      <c r="I1670" s="12">
        <v>20.95</v>
      </c>
      <c r="J1670" s="12"/>
      <c r="K1670" s="12"/>
      <c r="L1670" s="12"/>
      <c r="M1670" s="12"/>
      <c r="N1670" s="12"/>
      <c r="O1670" s="12"/>
      <c r="P1670" s="12"/>
    </row>
    <row r="1671" spans="1:16">
      <c r="A1671" s="357">
        <v>42309</v>
      </c>
      <c r="B1671">
        <f t="shared" si="212"/>
        <v>10</v>
      </c>
      <c r="C1671">
        <v>2015</v>
      </c>
      <c r="D1671" t="s">
        <v>1621</v>
      </c>
      <c r="E1671">
        <v>78</v>
      </c>
      <c r="F1671" s="12">
        <v>6</v>
      </c>
      <c r="G1671" s="12">
        <v>14.29</v>
      </c>
      <c r="H1671" s="12">
        <v>0.28999999999999998</v>
      </c>
      <c r="I1671" s="12">
        <v>20.58</v>
      </c>
      <c r="J1671" s="12"/>
      <c r="K1671" s="12"/>
      <c r="L1671" s="12"/>
      <c r="M1671" s="12"/>
      <c r="N1671" s="12"/>
      <c r="O1671" s="12"/>
      <c r="P1671" s="12"/>
    </row>
    <row r="1672" spans="1:16">
      <c r="A1672" s="357">
        <v>42339</v>
      </c>
      <c r="B1672">
        <f t="shared" si="212"/>
        <v>11</v>
      </c>
      <c r="C1672">
        <v>2015</v>
      </c>
      <c r="D1672" t="s">
        <v>1621</v>
      </c>
      <c r="E1672">
        <v>78</v>
      </c>
      <c r="F1672" s="12">
        <v>4.8600000000000003</v>
      </c>
      <c r="G1672" s="12">
        <v>12.05</v>
      </c>
      <c r="H1672" s="12">
        <v>0.48</v>
      </c>
      <c r="I1672" s="12">
        <v>17.39</v>
      </c>
      <c r="J1672" s="12"/>
      <c r="K1672" s="12"/>
      <c r="L1672" s="12"/>
      <c r="M1672" s="12"/>
      <c r="N1672" s="12"/>
      <c r="O1672" s="12"/>
      <c r="P1672" s="12"/>
    </row>
    <row r="1673" spans="1:16">
      <c r="A1673" s="357">
        <v>42370</v>
      </c>
      <c r="B1673">
        <f t="shared" si="212"/>
        <v>12</v>
      </c>
      <c r="C1673">
        <v>2015</v>
      </c>
      <c r="D1673" t="s">
        <v>1621</v>
      </c>
      <c r="E1673">
        <v>78</v>
      </c>
      <c r="F1673" s="12">
        <v>4.21</v>
      </c>
      <c r="G1673" s="12">
        <v>12.42</v>
      </c>
      <c r="H1673" s="12">
        <v>0.26</v>
      </c>
      <c r="I1673" s="12">
        <v>16.89</v>
      </c>
      <c r="J1673" s="12"/>
      <c r="K1673" s="12"/>
      <c r="L1673" s="12"/>
      <c r="M1673" s="12"/>
      <c r="N1673" s="12"/>
      <c r="O1673" s="12"/>
      <c r="P1673" s="12"/>
    </row>
    <row r="1674" spans="1:16">
      <c r="A1674" s="357">
        <v>42401</v>
      </c>
      <c r="B1674">
        <v>1</v>
      </c>
      <c r="C1674">
        <f t="shared" ref="C1674:C1737" si="213">1+C1662</f>
        <v>2016</v>
      </c>
      <c r="D1674" t="s">
        <v>1621</v>
      </c>
      <c r="E1674">
        <v>78</v>
      </c>
      <c r="F1674" s="12">
        <v>2.89</v>
      </c>
      <c r="G1674" s="12">
        <v>11.05</v>
      </c>
      <c r="H1674" s="12">
        <v>0.26</v>
      </c>
      <c r="I1674" s="12">
        <v>14.200000000000001</v>
      </c>
      <c r="J1674" s="12"/>
      <c r="K1674" s="12"/>
      <c r="L1674" s="12"/>
      <c r="M1674" s="12"/>
      <c r="N1674" s="12"/>
      <c r="O1674" s="12"/>
      <c r="P1674" s="12"/>
    </row>
    <row r="1675" spans="1:16">
      <c r="A1675" s="357">
        <v>42430</v>
      </c>
      <c r="B1675">
        <f t="shared" ref="B1675:B1685" si="214">1+B1674</f>
        <v>2</v>
      </c>
      <c r="C1675">
        <f t="shared" si="213"/>
        <v>2016</v>
      </c>
      <c r="D1675" t="s">
        <v>1621</v>
      </c>
      <c r="E1675">
        <v>78</v>
      </c>
      <c r="F1675" s="12">
        <v>5.24</v>
      </c>
      <c r="G1675" s="12">
        <v>11.38</v>
      </c>
      <c r="H1675" s="12">
        <v>0.19</v>
      </c>
      <c r="I1675" s="12">
        <v>16.810000000000002</v>
      </c>
      <c r="J1675" s="12"/>
      <c r="K1675" s="12"/>
      <c r="L1675" s="12"/>
      <c r="M1675" s="12"/>
      <c r="N1675" s="12"/>
      <c r="O1675" s="12"/>
      <c r="P1675" s="12"/>
    </row>
    <row r="1676" spans="1:16">
      <c r="A1676" s="357">
        <v>42461</v>
      </c>
      <c r="B1676">
        <f t="shared" si="214"/>
        <v>3</v>
      </c>
      <c r="C1676">
        <f t="shared" si="213"/>
        <v>2016</v>
      </c>
      <c r="D1676" t="s">
        <v>1621</v>
      </c>
      <c r="E1676">
        <v>78</v>
      </c>
      <c r="F1676" s="12">
        <v>3.67</v>
      </c>
      <c r="G1676" s="12">
        <v>8.86</v>
      </c>
      <c r="H1676" s="12">
        <v>0.05</v>
      </c>
      <c r="I1676" s="12">
        <v>12.58</v>
      </c>
      <c r="J1676" s="12"/>
      <c r="K1676" s="12"/>
      <c r="L1676" s="12"/>
      <c r="M1676" s="12"/>
      <c r="N1676" s="12"/>
      <c r="O1676" s="12"/>
      <c r="P1676" s="12"/>
    </row>
    <row r="1677" spans="1:16">
      <c r="A1677" s="357">
        <v>42491</v>
      </c>
      <c r="B1677">
        <f t="shared" si="214"/>
        <v>4</v>
      </c>
      <c r="C1677">
        <f t="shared" si="213"/>
        <v>2016</v>
      </c>
      <c r="D1677" t="s">
        <v>1621</v>
      </c>
      <c r="E1677">
        <v>78</v>
      </c>
      <c r="F1677" s="12">
        <v>4.1900000000000004</v>
      </c>
      <c r="G1677" s="12">
        <v>8.52</v>
      </c>
      <c r="H1677" s="12">
        <v>0.38</v>
      </c>
      <c r="I1677" s="12">
        <v>13.09</v>
      </c>
      <c r="J1677" s="12"/>
      <c r="K1677" s="12"/>
      <c r="L1677" s="12"/>
      <c r="M1677" s="12"/>
      <c r="N1677" s="12"/>
      <c r="O1677" s="12"/>
      <c r="P1677" s="12"/>
    </row>
    <row r="1678" spans="1:16">
      <c r="A1678" s="357">
        <v>42522</v>
      </c>
      <c r="B1678">
        <f t="shared" si="214"/>
        <v>5</v>
      </c>
      <c r="C1678">
        <f t="shared" si="213"/>
        <v>2016</v>
      </c>
      <c r="D1678" t="s">
        <v>1621</v>
      </c>
      <c r="E1678">
        <v>78</v>
      </c>
      <c r="F1678" s="12">
        <v>2.95</v>
      </c>
      <c r="G1678" s="12">
        <v>6.64</v>
      </c>
      <c r="H1678" s="12">
        <v>0.09</v>
      </c>
      <c r="I1678" s="12">
        <v>9.68</v>
      </c>
      <c r="J1678" s="12"/>
      <c r="K1678" s="12"/>
      <c r="L1678" s="12"/>
      <c r="M1678" s="12"/>
      <c r="N1678" s="12"/>
      <c r="O1678" s="12"/>
      <c r="P1678" s="12"/>
    </row>
    <row r="1679" spans="1:16">
      <c r="A1679" s="357">
        <v>42552</v>
      </c>
      <c r="B1679">
        <f t="shared" si="214"/>
        <v>6</v>
      </c>
      <c r="C1679">
        <f t="shared" si="213"/>
        <v>2016</v>
      </c>
      <c r="D1679" t="s">
        <v>1621</v>
      </c>
      <c r="E1679">
        <v>78</v>
      </c>
      <c r="F1679" s="12">
        <v>2.86</v>
      </c>
      <c r="G1679" s="12">
        <v>6.77</v>
      </c>
      <c r="H1679" s="12">
        <v>0</v>
      </c>
      <c r="I1679" s="12">
        <v>9.629999999999999</v>
      </c>
      <c r="J1679" s="12"/>
      <c r="K1679" s="12"/>
      <c r="L1679" s="12"/>
      <c r="M1679" s="12"/>
      <c r="N1679" s="12"/>
      <c r="O1679" s="12"/>
      <c r="P1679" s="12"/>
    </row>
    <row r="1680" spans="1:16">
      <c r="A1680" s="357">
        <v>42583</v>
      </c>
      <c r="B1680">
        <f t="shared" si="214"/>
        <v>7</v>
      </c>
      <c r="C1680">
        <f t="shared" si="213"/>
        <v>2016</v>
      </c>
      <c r="D1680" t="s">
        <v>1621</v>
      </c>
      <c r="E1680">
        <v>78</v>
      </c>
      <c r="F1680" s="12">
        <v>3.14</v>
      </c>
      <c r="G1680" s="12">
        <v>8.24</v>
      </c>
      <c r="H1680" s="12">
        <v>0.14000000000000001</v>
      </c>
      <c r="I1680" s="12">
        <v>11.520000000000001</v>
      </c>
      <c r="J1680" s="12"/>
      <c r="K1680" s="12"/>
      <c r="L1680" s="12"/>
      <c r="M1680" s="12"/>
      <c r="N1680" s="12"/>
      <c r="O1680" s="12"/>
      <c r="P1680" s="12"/>
    </row>
    <row r="1681" spans="1:16">
      <c r="A1681" s="357">
        <v>42614</v>
      </c>
      <c r="B1681">
        <f t="shared" si="214"/>
        <v>8</v>
      </c>
      <c r="C1681">
        <f t="shared" si="213"/>
        <v>2016</v>
      </c>
      <c r="D1681" t="s">
        <v>1621</v>
      </c>
      <c r="E1681">
        <v>78</v>
      </c>
      <c r="F1681" s="12">
        <v>3.32</v>
      </c>
      <c r="G1681" s="12">
        <v>4.3600000000000003</v>
      </c>
      <c r="H1681" s="12">
        <v>0.05</v>
      </c>
      <c r="I1681" s="12">
        <v>7.73</v>
      </c>
      <c r="J1681" s="12"/>
      <c r="K1681" s="12"/>
      <c r="L1681" s="12"/>
      <c r="M1681" s="12"/>
      <c r="N1681" s="12"/>
      <c r="O1681" s="12"/>
      <c r="P1681" s="12"/>
    </row>
    <row r="1682" spans="1:16">
      <c r="A1682" s="357">
        <v>42644</v>
      </c>
      <c r="B1682">
        <f t="shared" si="214"/>
        <v>9</v>
      </c>
      <c r="C1682">
        <f t="shared" si="213"/>
        <v>2016</v>
      </c>
      <c r="D1682" t="s">
        <v>1621</v>
      </c>
      <c r="E1682">
        <v>78</v>
      </c>
      <c r="F1682" s="12">
        <v>3.14</v>
      </c>
      <c r="G1682" s="12">
        <v>6.91</v>
      </c>
      <c r="H1682" s="12">
        <v>0.09</v>
      </c>
      <c r="I1682" s="12">
        <v>10.14</v>
      </c>
      <c r="J1682" s="12"/>
      <c r="K1682" s="12"/>
      <c r="L1682" s="12"/>
      <c r="M1682" s="12"/>
      <c r="N1682" s="12"/>
      <c r="O1682" s="12"/>
      <c r="P1682" s="12"/>
    </row>
    <row r="1683" spans="1:16">
      <c r="A1683" s="357">
        <v>42675</v>
      </c>
      <c r="B1683">
        <f t="shared" si="214"/>
        <v>10</v>
      </c>
      <c r="C1683">
        <f t="shared" si="213"/>
        <v>2016</v>
      </c>
      <c r="D1683" t="s">
        <v>1621</v>
      </c>
      <c r="E1683">
        <v>78</v>
      </c>
      <c r="F1683" s="12">
        <v>2.35</v>
      </c>
      <c r="G1683" s="12">
        <v>5.0999999999999996</v>
      </c>
      <c r="H1683" s="12">
        <v>0.05</v>
      </c>
      <c r="I1683" s="12">
        <v>7.5</v>
      </c>
      <c r="J1683" s="12"/>
      <c r="K1683" s="12"/>
      <c r="L1683" s="12"/>
      <c r="M1683" s="12"/>
      <c r="N1683" s="12"/>
      <c r="O1683" s="12"/>
      <c r="P1683" s="12"/>
    </row>
    <row r="1684" spans="1:16">
      <c r="A1684" s="357">
        <v>42705</v>
      </c>
      <c r="B1684">
        <f t="shared" si="214"/>
        <v>11</v>
      </c>
      <c r="C1684">
        <f t="shared" si="213"/>
        <v>2016</v>
      </c>
      <c r="D1684" t="s">
        <v>1621</v>
      </c>
      <c r="E1684">
        <v>78</v>
      </c>
      <c r="F1684" s="12">
        <v>2.19</v>
      </c>
      <c r="G1684" s="12">
        <v>3.05</v>
      </c>
      <c r="H1684" s="12">
        <v>0</v>
      </c>
      <c r="I1684" s="12">
        <v>5.24</v>
      </c>
      <c r="J1684" s="12"/>
      <c r="K1684" s="12"/>
      <c r="L1684" s="12"/>
      <c r="M1684" s="12"/>
      <c r="N1684" s="12"/>
      <c r="O1684" s="12"/>
      <c r="P1684" s="12"/>
    </row>
    <row r="1685" spans="1:16">
      <c r="A1685" s="357">
        <v>42736</v>
      </c>
      <c r="B1685">
        <f t="shared" si="214"/>
        <v>12</v>
      </c>
      <c r="C1685">
        <f t="shared" si="213"/>
        <v>2016</v>
      </c>
      <c r="D1685" t="s">
        <v>1621</v>
      </c>
      <c r="E1685">
        <v>78</v>
      </c>
      <c r="F1685" s="12">
        <v>1.7</v>
      </c>
      <c r="G1685" s="12">
        <v>1.75</v>
      </c>
      <c r="H1685" s="12">
        <v>0</v>
      </c>
      <c r="I1685" s="12">
        <v>3.45</v>
      </c>
      <c r="J1685" s="12"/>
      <c r="K1685" s="12"/>
      <c r="L1685" s="12"/>
      <c r="M1685" s="12"/>
      <c r="N1685" s="12"/>
      <c r="O1685" s="12"/>
      <c r="P1685" s="12"/>
    </row>
    <row r="1686" spans="1:16">
      <c r="A1686" s="357">
        <v>42767</v>
      </c>
      <c r="B1686">
        <v>1</v>
      </c>
      <c r="C1686">
        <f t="shared" si="213"/>
        <v>2017</v>
      </c>
      <c r="D1686" t="s">
        <v>1621</v>
      </c>
      <c r="E1686">
        <v>78</v>
      </c>
      <c r="F1686" s="12">
        <v>0.43</v>
      </c>
      <c r="G1686" s="12">
        <v>1.71</v>
      </c>
      <c r="H1686" s="12">
        <v>0</v>
      </c>
      <c r="I1686" s="12">
        <v>2.14</v>
      </c>
      <c r="J1686" s="12"/>
      <c r="K1686" s="12"/>
      <c r="L1686" s="12"/>
      <c r="M1686" s="12"/>
      <c r="N1686" s="12"/>
      <c r="O1686" s="12"/>
      <c r="P1686" s="12"/>
    </row>
    <row r="1687" spans="1:16">
      <c r="A1687" s="357">
        <v>42795</v>
      </c>
      <c r="B1687">
        <f t="shared" ref="B1687:B1697" si="215">1+B1686</f>
        <v>2</v>
      </c>
      <c r="C1687">
        <f t="shared" si="213"/>
        <v>2017</v>
      </c>
      <c r="D1687" t="s">
        <v>1621</v>
      </c>
      <c r="E1687">
        <v>78</v>
      </c>
      <c r="F1687" s="12">
        <v>0.35</v>
      </c>
      <c r="G1687" s="12">
        <v>1.3</v>
      </c>
      <c r="H1687" s="12">
        <v>0</v>
      </c>
      <c r="I1687" s="12">
        <v>1.65</v>
      </c>
      <c r="J1687" s="12"/>
      <c r="K1687" s="12"/>
      <c r="L1687" s="12"/>
      <c r="M1687" s="12"/>
      <c r="N1687" s="12"/>
      <c r="O1687" s="12"/>
      <c r="P1687" s="12"/>
    </row>
    <row r="1688" spans="1:16">
      <c r="A1688" s="357">
        <v>42826</v>
      </c>
      <c r="B1688">
        <f t="shared" si="215"/>
        <v>3</v>
      </c>
      <c r="C1688">
        <f t="shared" si="213"/>
        <v>2017</v>
      </c>
      <c r="D1688" t="s">
        <v>1621</v>
      </c>
      <c r="E1688">
        <v>78</v>
      </c>
      <c r="F1688" s="12">
        <v>0.56999999999999995</v>
      </c>
      <c r="G1688" s="12">
        <v>3.26</v>
      </c>
      <c r="H1688" s="12">
        <v>0.04</v>
      </c>
      <c r="I1688" s="12">
        <v>3.8699999999999997</v>
      </c>
      <c r="J1688" s="12"/>
      <c r="K1688" s="12"/>
      <c r="L1688" s="12"/>
      <c r="M1688" s="12"/>
      <c r="N1688" s="12"/>
      <c r="O1688" s="12"/>
      <c r="P1688" s="12"/>
    </row>
    <row r="1689" spans="1:16">
      <c r="A1689" s="357">
        <v>42856</v>
      </c>
      <c r="B1689">
        <f t="shared" si="215"/>
        <v>4</v>
      </c>
      <c r="C1689">
        <f t="shared" si="213"/>
        <v>2017</v>
      </c>
      <c r="D1689" t="s">
        <v>1621</v>
      </c>
      <c r="E1689">
        <v>78</v>
      </c>
      <c r="F1689" s="12">
        <v>0.72</v>
      </c>
      <c r="G1689" s="12">
        <v>2.2799999999999998</v>
      </c>
      <c r="H1689" s="12">
        <v>0.06</v>
      </c>
      <c r="I1689" s="12">
        <v>3.0599999999999996</v>
      </c>
      <c r="J1689" s="12"/>
      <c r="K1689" s="12"/>
      <c r="L1689" s="12"/>
      <c r="M1689" s="12"/>
      <c r="N1689" s="12"/>
      <c r="O1689" s="12"/>
      <c r="P1689" s="12"/>
    </row>
    <row r="1690" spans="1:16">
      <c r="A1690" s="357">
        <v>42887</v>
      </c>
      <c r="B1690">
        <f t="shared" si="215"/>
        <v>5</v>
      </c>
      <c r="C1690">
        <f t="shared" si="213"/>
        <v>2017</v>
      </c>
      <c r="D1690" t="s">
        <v>1621</v>
      </c>
      <c r="E1690">
        <v>78</v>
      </c>
      <c r="F1690" s="12">
        <v>1.73</v>
      </c>
      <c r="G1690" s="12">
        <v>5.41</v>
      </c>
      <c r="H1690" s="12">
        <v>0.23</v>
      </c>
      <c r="I1690" s="12">
        <v>7.370000000000001</v>
      </c>
      <c r="J1690" s="12"/>
      <c r="K1690" s="12"/>
      <c r="L1690" s="12"/>
      <c r="M1690" s="12"/>
      <c r="N1690" s="12"/>
      <c r="O1690" s="12"/>
      <c r="P1690" s="12"/>
    </row>
    <row r="1691" spans="1:16">
      <c r="A1691" s="357">
        <v>42917</v>
      </c>
      <c r="B1691">
        <f t="shared" si="215"/>
        <v>6</v>
      </c>
      <c r="C1691">
        <f t="shared" si="213"/>
        <v>2017</v>
      </c>
      <c r="D1691" t="s">
        <v>1621</v>
      </c>
      <c r="E1691">
        <v>78</v>
      </c>
      <c r="F1691" s="12">
        <v>0.36</v>
      </c>
      <c r="G1691" s="12">
        <v>2.41</v>
      </c>
      <c r="H1691" s="12">
        <v>0.05</v>
      </c>
      <c r="I1691" s="12">
        <v>2.82</v>
      </c>
      <c r="J1691" s="12"/>
      <c r="K1691" s="12"/>
      <c r="L1691" s="12"/>
      <c r="M1691" s="12"/>
      <c r="N1691" s="12"/>
      <c r="O1691" s="12"/>
      <c r="P1691" s="12"/>
    </row>
    <row r="1692" spans="1:16">
      <c r="A1692" s="357">
        <v>42948</v>
      </c>
      <c r="B1692">
        <f t="shared" si="215"/>
        <v>7</v>
      </c>
      <c r="C1692">
        <f t="shared" si="213"/>
        <v>2017</v>
      </c>
      <c r="D1692" t="s">
        <v>1621</v>
      </c>
      <c r="E1692">
        <v>78</v>
      </c>
      <c r="F1692" s="12">
        <v>0.67</v>
      </c>
      <c r="G1692" s="12">
        <v>1.95</v>
      </c>
      <c r="H1692" s="12">
        <v>0.05</v>
      </c>
      <c r="I1692" s="12">
        <v>2.67</v>
      </c>
      <c r="J1692" s="12"/>
      <c r="K1692" s="12"/>
      <c r="L1692" s="12"/>
      <c r="M1692" s="12"/>
      <c r="N1692" s="12"/>
      <c r="O1692" s="12"/>
      <c r="P1692" s="12"/>
    </row>
    <row r="1693" spans="1:16">
      <c r="A1693" s="357">
        <v>42979</v>
      </c>
      <c r="B1693">
        <f t="shared" si="215"/>
        <v>8</v>
      </c>
      <c r="C1693">
        <f t="shared" si="213"/>
        <v>2017</v>
      </c>
      <c r="D1693" t="s">
        <v>1621</v>
      </c>
      <c r="E1693">
        <v>78</v>
      </c>
      <c r="F1693" s="12">
        <v>0.45</v>
      </c>
      <c r="G1693" s="12">
        <v>1.0900000000000001</v>
      </c>
      <c r="H1693" s="12">
        <v>0</v>
      </c>
      <c r="I1693" s="12">
        <v>1.54</v>
      </c>
      <c r="J1693" s="12"/>
      <c r="K1693" s="12"/>
      <c r="L1693" s="12"/>
      <c r="M1693" s="12"/>
      <c r="N1693" s="12"/>
      <c r="O1693" s="12"/>
      <c r="P1693" s="12"/>
    </row>
    <row r="1694" spans="1:16">
      <c r="A1694" s="357">
        <v>43009</v>
      </c>
      <c r="B1694">
        <f t="shared" si="215"/>
        <v>9</v>
      </c>
      <c r="C1694">
        <f t="shared" si="213"/>
        <v>2017</v>
      </c>
      <c r="D1694" t="s">
        <v>1621</v>
      </c>
      <c r="E1694">
        <v>78</v>
      </c>
      <c r="F1694" s="12">
        <v>0.52</v>
      </c>
      <c r="G1694" s="12">
        <v>2.14</v>
      </c>
      <c r="H1694" s="12">
        <v>0</v>
      </c>
      <c r="I1694" s="12">
        <v>2.66</v>
      </c>
      <c r="J1694" s="12"/>
      <c r="K1694" s="12"/>
      <c r="L1694" s="12"/>
      <c r="M1694" s="12"/>
      <c r="N1694" s="12"/>
      <c r="O1694" s="12"/>
      <c r="P1694" s="12"/>
    </row>
    <row r="1695" spans="1:16">
      <c r="A1695" s="357">
        <v>43040</v>
      </c>
      <c r="B1695">
        <f t="shared" si="215"/>
        <v>10</v>
      </c>
      <c r="C1695">
        <f t="shared" si="213"/>
        <v>2017</v>
      </c>
      <c r="D1695" t="s">
        <v>1621</v>
      </c>
      <c r="E1695">
        <v>78</v>
      </c>
      <c r="F1695" s="12">
        <v>0.81</v>
      </c>
      <c r="G1695" s="12">
        <v>2.67</v>
      </c>
      <c r="H1695" s="12">
        <v>0.05</v>
      </c>
      <c r="I1695" s="12">
        <v>3.53</v>
      </c>
      <c r="J1695" s="12"/>
      <c r="K1695" s="12"/>
      <c r="L1695" s="12"/>
      <c r="M1695" s="12"/>
      <c r="N1695" s="12"/>
      <c r="O1695" s="12"/>
      <c r="P1695" s="12"/>
    </row>
    <row r="1696" spans="1:16">
      <c r="A1696" s="357">
        <v>43070</v>
      </c>
      <c r="B1696">
        <f t="shared" si="215"/>
        <v>11</v>
      </c>
      <c r="C1696">
        <f t="shared" si="213"/>
        <v>2017</v>
      </c>
      <c r="D1696" t="s">
        <v>1621</v>
      </c>
      <c r="E1696">
        <v>78</v>
      </c>
      <c r="F1696" s="12">
        <v>1</v>
      </c>
      <c r="G1696" s="12">
        <v>2.95</v>
      </c>
      <c r="H1696" s="12">
        <v>0.05</v>
      </c>
      <c r="I1696" s="12">
        <v>4</v>
      </c>
      <c r="J1696" s="12"/>
      <c r="K1696" s="12"/>
      <c r="L1696" s="12"/>
      <c r="M1696" s="12"/>
      <c r="N1696" s="12"/>
      <c r="O1696" s="12"/>
      <c r="P1696" s="12"/>
    </row>
    <row r="1697" spans="1:16">
      <c r="A1697" s="357">
        <v>43101</v>
      </c>
      <c r="B1697">
        <f t="shared" si="215"/>
        <v>12</v>
      </c>
      <c r="C1697">
        <f t="shared" si="213"/>
        <v>2017</v>
      </c>
      <c r="D1697" t="s">
        <v>1621</v>
      </c>
      <c r="E1697">
        <v>78</v>
      </c>
      <c r="F1697" s="12">
        <v>0.35</v>
      </c>
      <c r="G1697" s="12">
        <v>1.85</v>
      </c>
      <c r="H1697" s="12">
        <v>0</v>
      </c>
      <c r="I1697" s="12">
        <v>2.2000000000000002</v>
      </c>
      <c r="J1697" s="12"/>
      <c r="K1697" s="12"/>
      <c r="L1697" s="12"/>
      <c r="M1697" s="12"/>
      <c r="N1697" s="12"/>
      <c r="O1697" s="12"/>
      <c r="P1697" s="12"/>
    </row>
    <row r="1698" spans="1:16">
      <c r="A1698" s="357">
        <v>43132</v>
      </c>
      <c r="B1698">
        <v>1</v>
      </c>
      <c r="C1698">
        <f t="shared" si="213"/>
        <v>2018</v>
      </c>
      <c r="D1698" t="s">
        <v>1621</v>
      </c>
      <c r="E1698">
        <v>78</v>
      </c>
      <c r="F1698" s="12">
        <v>0.77</v>
      </c>
      <c r="G1698" s="12">
        <v>2.91</v>
      </c>
      <c r="H1698" s="12">
        <v>0</v>
      </c>
      <c r="I1698" s="12">
        <v>3.68</v>
      </c>
      <c r="J1698" s="12"/>
      <c r="K1698" s="12"/>
      <c r="L1698" s="12"/>
      <c r="M1698" s="12"/>
      <c r="N1698" s="12"/>
      <c r="O1698" s="12"/>
      <c r="P1698" s="12"/>
    </row>
    <row r="1699" spans="1:16">
      <c r="A1699" s="357">
        <v>43160</v>
      </c>
      <c r="B1699">
        <f t="shared" ref="B1699:B1709" si="216">1+B1698</f>
        <v>2</v>
      </c>
      <c r="C1699">
        <f t="shared" si="213"/>
        <v>2018</v>
      </c>
      <c r="D1699" t="s">
        <v>1621</v>
      </c>
      <c r="E1699">
        <v>78</v>
      </c>
      <c r="F1699" s="12">
        <v>0.6</v>
      </c>
      <c r="G1699" s="12">
        <v>2.2000000000000002</v>
      </c>
      <c r="H1699" s="12">
        <v>0</v>
      </c>
      <c r="I1699" s="12">
        <v>2.8000000000000003</v>
      </c>
      <c r="J1699" s="12"/>
      <c r="K1699" s="12"/>
      <c r="L1699" s="12"/>
      <c r="M1699" s="12"/>
      <c r="N1699" s="12"/>
      <c r="O1699" s="12"/>
      <c r="P1699" s="12"/>
    </row>
    <row r="1700" spans="1:16">
      <c r="A1700" s="357">
        <v>43191</v>
      </c>
      <c r="B1700">
        <f t="shared" si="216"/>
        <v>3</v>
      </c>
      <c r="C1700">
        <f t="shared" si="213"/>
        <v>2018</v>
      </c>
      <c r="D1700" t="s">
        <v>1621</v>
      </c>
      <c r="E1700">
        <v>78</v>
      </c>
      <c r="F1700" s="12">
        <v>0.65</v>
      </c>
      <c r="G1700" s="12">
        <v>2.0499999999999998</v>
      </c>
      <c r="H1700" s="12">
        <v>0</v>
      </c>
      <c r="I1700" s="12">
        <v>2.6999999999999997</v>
      </c>
      <c r="J1700" s="12"/>
      <c r="K1700" s="12"/>
      <c r="L1700" s="12"/>
      <c r="M1700" s="12"/>
      <c r="N1700" s="12"/>
      <c r="O1700" s="12"/>
      <c r="P1700" s="12"/>
    </row>
    <row r="1701" spans="1:16">
      <c r="A1701" s="357">
        <v>43221</v>
      </c>
      <c r="B1701">
        <f t="shared" si="216"/>
        <v>4</v>
      </c>
      <c r="C1701">
        <f t="shared" si="213"/>
        <v>2018</v>
      </c>
      <c r="D1701" t="s">
        <v>1621</v>
      </c>
      <c r="E1701">
        <v>78</v>
      </c>
      <c r="F1701" s="12">
        <v>0.52</v>
      </c>
      <c r="G1701" s="12">
        <v>2.57</v>
      </c>
      <c r="H1701" s="12">
        <v>0.05</v>
      </c>
      <c r="I1701" s="12">
        <v>3.1399999999999997</v>
      </c>
      <c r="J1701" s="12"/>
      <c r="K1701" s="12"/>
      <c r="L1701" s="12"/>
      <c r="M1701" s="12"/>
      <c r="N1701" s="12"/>
      <c r="O1701" s="12"/>
      <c r="P1701" s="12"/>
    </row>
    <row r="1702" spans="1:16">
      <c r="A1702" s="357">
        <v>43252</v>
      </c>
      <c r="B1702">
        <f t="shared" si="216"/>
        <v>5</v>
      </c>
      <c r="C1702">
        <f t="shared" si="213"/>
        <v>2018</v>
      </c>
      <c r="D1702" t="s">
        <v>1621</v>
      </c>
      <c r="E1702">
        <v>78</v>
      </c>
      <c r="F1702" s="12">
        <v>0.91</v>
      </c>
      <c r="G1702" s="12">
        <v>3.09</v>
      </c>
      <c r="H1702" s="12">
        <v>0.09</v>
      </c>
      <c r="I1702" s="12">
        <v>4.09</v>
      </c>
      <c r="J1702" s="12"/>
      <c r="K1702" s="12"/>
      <c r="L1702" s="12"/>
      <c r="M1702" s="12"/>
      <c r="N1702" s="12"/>
      <c r="O1702" s="12"/>
      <c r="P1702" s="12"/>
    </row>
    <row r="1703" spans="1:16">
      <c r="A1703" s="357">
        <v>43282</v>
      </c>
      <c r="B1703">
        <f t="shared" si="216"/>
        <v>6</v>
      </c>
      <c r="C1703">
        <f t="shared" si="213"/>
        <v>2018</v>
      </c>
      <c r="D1703" t="s">
        <v>1621</v>
      </c>
      <c r="E1703">
        <v>78</v>
      </c>
      <c r="F1703" s="12">
        <v>0.28999999999999998</v>
      </c>
      <c r="G1703" s="12">
        <v>2.62</v>
      </c>
      <c r="H1703" s="12">
        <v>0</v>
      </c>
      <c r="I1703" s="12">
        <v>2.91</v>
      </c>
      <c r="J1703" s="12"/>
      <c r="K1703" s="12"/>
      <c r="L1703" s="12"/>
      <c r="M1703" s="12"/>
      <c r="N1703" s="12"/>
      <c r="O1703" s="12"/>
      <c r="P1703" s="12"/>
    </row>
    <row r="1704" spans="1:16">
      <c r="A1704" s="357">
        <v>43313</v>
      </c>
      <c r="B1704">
        <f t="shared" si="216"/>
        <v>7</v>
      </c>
      <c r="C1704">
        <f t="shared" si="213"/>
        <v>2018</v>
      </c>
      <c r="D1704" t="s">
        <v>1621</v>
      </c>
      <c r="E1704">
        <v>78</v>
      </c>
      <c r="F1704" s="12">
        <v>0.64</v>
      </c>
      <c r="G1704" s="12">
        <v>2.23</v>
      </c>
      <c r="H1704" s="12">
        <v>0</v>
      </c>
      <c r="I1704" s="12">
        <v>2.87</v>
      </c>
      <c r="J1704" s="12"/>
      <c r="K1704" s="12"/>
      <c r="L1704" s="12"/>
      <c r="M1704" s="12"/>
      <c r="N1704" s="12"/>
      <c r="O1704" s="12"/>
      <c r="P1704" s="12"/>
    </row>
    <row r="1705" spans="1:16">
      <c r="A1705" s="357">
        <v>43344</v>
      </c>
      <c r="B1705">
        <f t="shared" si="216"/>
        <v>8</v>
      </c>
      <c r="C1705">
        <f t="shared" si="213"/>
        <v>2018</v>
      </c>
      <c r="D1705" t="s">
        <v>1621</v>
      </c>
      <c r="E1705">
        <v>78</v>
      </c>
      <c r="F1705" s="12">
        <v>0.41</v>
      </c>
      <c r="G1705" s="12">
        <v>1.1399999999999999</v>
      </c>
      <c r="H1705" s="12">
        <v>0</v>
      </c>
      <c r="I1705" s="12">
        <v>1.5499999999999998</v>
      </c>
      <c r="J1705" s="12"/>
      <c r="K1705" s="12"/>
      <c r="L1705" s="12"/>
      <c r="M1705" s="12"/>
      <c r="N1705" s="12"/>
      <c r="O1705" s="12"/>
      <c r="P1705" s="12"/>
    </row>
    <row r="1706" spans="1:16">
      <c r="A1706" s="357">
        <v>43374</v>
      </c>
      <c r="B1706">
        <f t="shared" si="216"/>
        <v>9</v>
      </c>
      <c r="C1706">
        <f t="shared" si="213"/>
        <v>2018</v>
      </c>
      <c r="D1706" t="s">
        <v>1621</v>
      </c>
      <c r="E1706">
        <v>78</v>
      </c>
      <c r="F1706" s="12">
        <v>0.4</v>
      </c>
      <c r="G1706" s="12">
        <v>1.6</v>
      </c>
      <c r="H1706" s="12">
        <v>0</v>
      </c>
      <c r="I1706" s="12">
        <v>2</v>
      </c>
      <c r="J1706" s="12"/>
      <c r="K1706" s="12"/>
      <c r="L1706" s="12"/>
      <c r="M1706" s="12"/>
      <c r="N1706" s="12"/>
      <c r="O1706" s="12"/>
      <c r="P1706" s="12"/>
    </row>
    <row r="1707" spans="1:16">
      <c r="A1707" s="357">
        <v>43405</v>
      </c>
      <c r="B1707">
        <f t="shared" si="216"/>
        <v>10</v>
      </c>
      <c r="C1707">
        <f t="shared" si="213"/>
        <v>2018</v>
      </c>
      <c r="D1707" t="s">
        <v>1621</v>
      </c>
      <c r="E1707">
        <v>78</v>
      </c>
      <c r="F1707" s="12">
        <v>0.73</v>
      </c>
      <c r="G1707" s="12">
        <v>4.18</v>
      </c>
      <c r="H1707" s="12">
        <v>0.09</v>
      </c>
      <c r="I1707" s="12">
        <v>5</v>
      </c>
      <c r="J1707" s="12"/>
      <c r="K1707" s="12"/>
      <c r="L1707" s="12"/>
      <c r="M1707" s="12"/>
      <c r="N1707" s="12"/>
      <c r="O1707" s="12"/>
      <c r="P1707" s="12"/>
    </row>
    <row r="1708" spans="1:16">
      <c r="A1708" s="357">
        <v>43435</v>
      </c>
      <c r="B1708">
        <f t="shared" si="216"/>
        <v>11</v>
      </c>
      <c r="C1708">
        <f t="shared" si="213"/>
        <v>2018</v>
      </c>
      <c r="D1708" t="s">
        <v>1621</v>
      </c>
      <c r="E1708">
        <v>78</v>
      </c>
      <c r="F1708" s="12">
        <v>0.52</v>
      </c>
      <c r="G1708" s="12">
        <v>2.67</v>
      </c>
      <c r="H1708" s="12">
        <v>0</v>
      </c>
      <c r="I1708" s="12">
        <v>3.19</v>
      </c>
      <c r="J1708" s="12"/>
      <c r="K1708" s="12"/>
      <c r="L1708" s="12"/>
      <c r="M1708" s="12"/>
      <c r="N1708" s="12"/>
      <c r="O1708" s="12"/>
      <c r="P1708" s="12"/>
    </row>
    <row r="1709" spans="1:16">
      <c r="A1709" s="357">
        <v>43466</v>
      </c>
      <c r="B1709">
        <f t="shared" si="216"/>
        <v>12</v>
      </c>
      <c r="C1709">
        <f t="shared" si="213"/>
        <v>2018</v>
      </c>
      <c r="D1709" t="s">
        <v>1621</v>
      </c>
      <c r="E1709">
        <v>78</v>
      </c>
      <c r="F1709" s="12">
        <v>0.41</v>
      </c>
      <c r="G1709" s="12">
        <v>1.18</v>
      </c>
      <c r="H1709" s="12">
        <v>0</v>
      </c>
      <c r="I1709" s="12">
        <v>1.5899999999999999</v>
      </c>
      <c r="J1709" s="12"/>
      <c r="K1709" s="12"/>
      <c r="L1709" s="12"/>
      <c r="M1709" s="12"/>
      <c r="N1709" s="12"/>
      <c r="O1709" s="12"/>
      <c r="P1709" s="12"/>
    </row>
    <row r="1710" spans="1:16">
      <c r="A1710" s="357">
        <v>43497</v>
      </c>
      <c r="B1710">
        <v>1</v>
      </c>
      <c r="C1710">
        <f t="shared" si="213"/>
        <v>2019</v>
      </c>
      <c r="D1710" t="s">
        <v>1621</v>
      </c>
      <c r="E1710">
        <v>78</v>
      </c>
      <c r="F1710" s="12">
        <v>0.64</v>
      </c>
      <c r="G1710" s="12">
        <v>2.3199999999999998</v>
      </c>
      <c r="H1710" s="12">
        <v>0</v>
      </c>
      <c r="I1710" s="12">
        <v>2.96</v>
      </c>
      <c r="J1710" s="12"/>
      <c r="K1710" s="12"/>
      <c r="L1710" s="12"/>
      <c r="M1710" s="12"/>
      <c r="N1710" s="12"/>
      <c r="O1710" s="12"/>
      <c r="P1710" s="12"/>
    </row>
    <row r="1711" spans="1:16">
      <c r="A1711" s="357">
        <v>43525</v>
      </c>
      <c r="B1711">
        <f t="shared" ref="B1711:B1721" si="217">1+B1710</f>
        <v>2</v>
      </c>
      <c r="C1711">
        <f t="shared" si="213"/>
        <v>2019</v>
      </c>
      <c r="D1711" t="s">
        <v>1621</v>
      </c>
      <c r="E1711">
        <v>78</v>
      </c>
      <c r="F1711" s="12">
        <v>0.75</v>
      </c>
      <c r="G1711" s="12">
        <v>3.45</v>
      </c>
      <c r="H1711" s="12">
        <v>0</v>
      </c>
      <c r="I1711" s="12">
        <v>4.2</v>
      </c>
      <c r="J1711" s="12"/>
      <c r="K1711" s="12"/>
      <c r="L1711" s="12"/>
      <c r="M1711" s="12"/>
      <c r="N1711" s="12"/>
      <c r="O1711" s="12"/>
      <c r="P1711" s="12"/>
    </row>
    <row r="1712" spans="1:16">
      <c r="A1712" s="357">
        <v>43556</v>
      </c>
      <c r="B1712">
        <f t="shared" si="217"/>
        <v>3</v>
      </c>
      <c r="C1712">
        <f t="shared" si="213"/>
        <v>2019</v>
      </c>
      <c r="D1712" t="s">
        <v>1621</v>
      </c>
      <c r="E1712">
        <v>78</v>
      </c>
      <c r="F1712" s="12">
        <v>0.81</v>
      </c>
      <c r="G1712" s="12">
        <v>3.48</v>
      </c>
      <c r="H1712" s="12">
        <v>0</v>
      </c>
      <c r="I1712" s="12">
        <v>4.29</v>
      </c>
      <c r="J1712" s="12"/>
      <c r="K1712" s="12"/>
      <c r="L1712" s="12"/>
      <c r="M1712" s="12"/>
      <c r="N1712" s="12"/>
      <c r="O1712" s="12"/>
      <c r="P1712" s="12"/>
    </row>
    <row r="1713" spans="1:16">
      <c r="A1713" s="357">
        <v>43586</v>
      </c>
      <c r="B1713">
        <f t="shared" si="217"/>
        <v>4</v>
      </c>
      <c r="C1713">
        <f t="shared" si="213"/>
        <v>2019</v>
      </c>
      <c r="D1713" t="s">
        <v>1621</v>
      </c>
      <c r="E1713">
        <v>78</v>
      </c>
      <c r="F1713" s="12">
        <v>0.5</v>
      </c>
      <c r="G1713" s="12">
        <v>1.7</v>
      </c>
      <c r="H1713" s="12">
        <v>0</v>
      </c>
      <c r="I1713" s="12">
        <v>2.2000000000000002</v>
      </c>
      <c r="J1713" s="12"/>
      <c r="K1713" s="12"/>
      <c r="L1713" s="12"/>
      <c r="M1713" s="12"/>
      <c r="N1713" s="12"/>
      <c r="O1713" s="12"/>
      <c r="P1713" s="12"/>
    </row>
    <row r="1714" spans="1:16">
      <c r="A1714" s="357">
        <v>43617</v>
      </c>
      <c r="B1714">
        <f t="shared" si="217"/>
        <v>5</v>
      </c>
      <c r="C1714">
        <f t="shared" si="213"/>
        <v>2019</v>
      </c>
      <c r="D1714" t="s">
        <v>1621</v>
      </c>
      <c r="E1714">
        <v>78</v>
      </c>
      <c r="F1714" s="12">
        <v>1.18</v>
      </c>
      <c r="G1714" s="12">
        <v>4.45</v>
      </c>
      <c r="H1714" s="12">
        <v>0</v>
      </c>
      <c r="I1714" s="12">
        <v>5.63</v>
      </c>
      <c r="J1714" s="12"/>
      <c r="K1714" s="12"/>
      <c r="L1714" s="12"/>
      <c r="M1714" s="12"/>
      <c r="N1714" s="12"/>
      <c r="O1714" s="12"/>
      <c r="P1714" s="12"/>
    </row>
    <row r="1715" spans="1:16">
      <c r="A1715" s="357">
        <v>43647</v>
      </c>
      <c r="B1715">
        <f t="shared" si="217"/>
        <v>6</v>
      </c>
      <c r="C1715">
        <f t="shared" si="213"/>
        <v>2019</v>
      </c>
      <c r="D1715" t="s">
        <v>1621</v>
      </c>
      <c r="E1715">
        <v>78</v>
      </c>
      <c r="F1715" s="12">
        <v>0.3</v>
      </c>
      <c r="G1715" s="12">
        <v>2.85</v>
      </c>
      <c r="H1715" s="12">
        <v>0</v>
      </c>
      <c r="I1715" s="12">
        <v>3.15</v>
      </c>
      <c r="J1715" s="12"/>
      <c r="K1715" s="12"/>
      <c r="L1715" s="12"/>
      <c r="M1715" s="12"/>
      <c r="N1715" s="12"/>
      <c r="O1715" s="12"/>
      <c r="P1715" s="12"/>
    </row>
    <row r="1716" spans="1:16">
      <c r="A1716" s="357">
        <v>43678</v>
      </c>
      <c r="B1716">
        <f t="shared" si="217"/>
        <v>7</v>
      </c>
      <c r="C1716">
        <f t="shared" si="213"/>
        <v>2019</v>
      </c>
      <c r="D1716" t="s">
        <v>1621</v>
      </c>
      <c r="E1716">
        <v>78</v>
      </c>
      <c r="F1716" s="12">
        <v>0.56999999999999995</v>
      </c>
      <c r="G1716" s="12">
        <v>3.87</v>
      </c>
      <c r="H1716" s="12">
        <v>0.04</v>
      </c>
      <c r="I1716" s="12">
        <v>4.4800000000000004</v>
      </c>
      <c r="J1716" s="12"/>
      <c r="K1716" s="12"/>
      <c r="L1716" s="12"/>
      <c r="M1716" s="12"/>
      <c r="N1716" s="12"/>
      <c r="O1716" s="12"/>
      <c r="P1716" s="12"/>
    </row>
    <row r="1717" spans="1:16">
      <c r="A1717" s="357">
        <v>43709</v>
      </c>
      <c r="B1717">
        <f t="shared" si="217"/>
        <v>8</v>
      </c>
      <c r="C1717">
        <f t="shared" si="213"/>
        <v>2019</v>
      </c>
      <c r="D1717" t="s">
        <v>1621</v>
      </c>
      <c r="E1717">
        <v>78</v>
      </c>
      <c r="F1717" s="12">
        <v>0.45</v>
      </c>
      <c r="G1717" s="12">
        <v>0.91</v>
      </c>
      <c r="H1717" s="12">
        <v>0</v>
      </c>
      <c r="I1717" s="12">
        <v>1.36</v>
      </c>
      <c r="J1717" s="12"/>
      <c r="K1717" s="12"/>
      <c r="L1717" s="12"/>
      <c r="M1717" s="12"/>
      <c r="N1717" s="12"/>
      <c r="O1717" s="12"/>
      <c r="P1717" s="12"/>
    </row>
    <row r="1718" spans="1:16">
      <c r="A1718" s="357">
        <v>43739</v>
      </c>
      <c r="B1718">
        <f t="shared" si="217"/>
        <v>9</v>
      </c>
      <c r="C1718">
        <f t="shared" si="213"/>
        <v>2019</v>
      </c>
      <c r="D1718" t="s">
        <v>1621</v>
      </c>
      <c r="E1718">
        <v>78</v>
      </c>
      <c r="F1718" s="12">
        <v>0.43</v>
      </c>
      <c r="G1718" s="12">
        <v>2.29</v>
      </c>
      <c r="H1718" s="12">
        <v>0.05</v>
      </c>
      <c r="I1718" s="12">
        <v>2.77</v>
      </c>
      <c r="J1718" s="12"/>
      <c r="K1718" s="12"/>
      <c r="L1718" s="12"/>
      <c r="M1718" s="12"/>
      <c r="N1718" s="12"/>
      <c r="O1718" s="12"/>
      <c r="P1718" s="12"/>
    </row>
    <row r="1719" spans="1:16">
      <c r="A1719" s="357">
        <v>43770</v>
      </c>
      <c r="B1719">
        <f t="shared" si="217"/>
        <v>10</v>
      </c>
      <c r="C1719">
        <f t="shared" si="213"/>
        <v>2019</v>
      </c>
      <c r="D1719" t="s">
        <v>1621</v>
      </c>
      <c r="E1719">
        <v>78</v>
      </c>
      <c r="F1719" s="12">
        <v>0.54</v>
      </c>
      <c r="G1719" s="12">
        <v>2</v>
      </c>
      <c r="H1719" s="12">
        <v>0.04</v>
      </c>
      <c r="I1719" s="12">
        <v>2.58</v>
      </c>
      <c r="J1719" s="12"/>
      <c r="K1719" s="12"/>
      <c r="L1719" s="12"/>
      <c r="M1719" s="12"/>
      <c r="N1719" s="12"/>
      <c r="O1719" s="12"/>
      <c r="P1719" s="12"/>
    </row>
    <row r="1720" spans="1:16">
      <c r="A1720" s="357">
        <v>43800</v>
      </c>
      <c r="B1720">
        <f t="shared" si="217"/>
        <v>11</v>
      </c>
      <c r="C1720">
        <f t="shared" si="213"/>
        <v>2019</v>
      </c>
      <c r="D1720" t="s">
        <v>1621</v>
      </c>
      <c r="E1720">
        <v>78</v>
      </c>
      <c r="F1720" s="12">
        <v>1.2</v>
      </c>
      <c r="G1720" s="12">
        <v>2.5499999999999998</v>
      </c>
      <c r="H1720" s="12">
        <v>0</v>
      </c>
      <c r="I1720" s="12">
        <v>3.75</v>
      </c>
      <c r="J1720" s="12"/>
      <c r="K1720" s="12"/>
      <c r="L1720" s="12"/>
      <c r="M1720" s="12"/>
      <c r="N1720" s="12"/>
      <c r="O1720" s="12"/>
      <c r="P1720" s="12"/>
    </row>
    <row r="1721" spans="1:16">
      <c r="A1721" s="357">
        <v>43831</v>
      </c>
      <c r="B1721">
        <f t="shared" si="217"/>
        <v>12</v>
      </c>
      <c r="C1721">
        <f t="shared" si="213"/>
        <v>2019</v>
      </c>
      <c r="D1721" t="s">
        <v>1621</v>
      </c>
      <c r="E1721">
        <v>78</v>
      </c>
      <c r="F1721" s="12">
        <v>0.39</v>
      </c>
      <c r="G1721" s="12">
        <v>2.17</v>
      </c>
      <c r="H1721" s="12">
        <v>0</v>
      </c>
      <c r="I1721" s="12">
        <v>2.56</v>
      </c>
      <c r="J1721" s="12"/>
      <c r="K1721" s="12"/>
      <c r="L1721" s="12"/>
      <c r="M1721" s="12"/>
      <c r="N1721" s="12"/>
      <c r="O1721" s="12"/>
      <c r="P1721" s="12"/>
    </row>
    <row r="1722" spans="1:16">
      <c r="A1722" s="357">
        <v>43862</v>
      </c>
      <c r="B1722">
        <v>1</v>
      </c>
      <c r="C1722">
        <f t="shared" si="213"/>
        <v>2020</v>
      </c>
      <c r="D1722" t="s">
        <v>1621</v>
      </c>
      <c r="E1722">
        <v>78</v>
      </c>
      <c r="F1722" s="12">
        <v>0.38</v>
      </c>
      <c r="G1722" s="12">
        <v>2.33</v>
      </c>
      <c r="H1722" s="12">
        <v>0</v>
      </c>
      <c r="I1722" s="12">
        <v>2.71</v>
      </c>
      <c r="J1722" s="12"/>
      <c r="K1722" s="12"/>
      <c r="L1722" s="12"/>
      <c r="M1722" s="12"/>
      <c r="N1722" s="12"/>
      <c r="O1722" s="12"/>
      <c r="P1722" s="12"/>
    </row>
    <row r="1723" spans="1:16">
      <c r="A1723" s="357">
        <v>43891</v>
      </c>
      <c r="B1723">
        <f t="shared" ref="B1723:B1733" si="218">1+B1722</f>
        <v>2</v>
      </c>
      <c r="C1723">
        <f t="shared" si="213"/>
        <v>2020</v>
      </c>
      <c r="D1723" t="s">
        <v>1621</v>
      </c>
      <c r="E1723">
        <v>78</v>
      </c>
      <c r="F1723" s="12">
        <v>0.35</v>
      </c>
      <c r="G1723" s="12">
        <v>3.2</v>
      </c>
      <c r="H1723" s="12">
        <v>0.05</v>
      </c>
      <c r="I1723" s="12">
        <v>3.6</v>
      </c>
      <c r="J1723" s="12"/>
      <c r="K1723" s="12"/>
      <c r="L1723" s="12"/>
      <c r="M1723" s="12"/>
      <c r="N1723" s="12"/>
      <c r="O1723" s="12"/>
      <c r="P1723" s="12"/>
    </row>
    <row r="1724" spans="1:16">
      <c r="A1724" s="357">
        <v>43922</v>
      </c>
      <c r="B1724">
        <f t="shared" si="218"/>
        <v>3</v>
      </c>
      <c r="C1724">
        <f t="shared" si="213"/>
        <v>2020</v>
      </c>
      <c r="D1724" t="s">
        <v>1621</v>
      </c>
      <c r="E1724">
        <v>78</v>
      </c>
      <c r="F1724" s="12">
        <v>0.14000000000000001</v>
      </c>
      <c r="G1724" s="12">
        <v>0.68</v>
      </c>
      <c r="H1724" s="12">
        <v>0</v>
      </c>
      <c r="I1724" s="12">
        <v>0.82000000000000006</v>
      </c>
      <c r="J1724" s="12"/>
      <c r="K1724" s="12"/>
      <c r="L1724" s="12"/>
      <c r="M1724" s="12"/>
      <c r="N1724" s="12"/>
      <c r="O1724" s="12"/>
      <c r="P1724" s="12"/>
    </row>
    <row r="1725" spans="1:16">
      <c r="A1725" s="357">
        <v>43952</v>
      </c>
      <c r="B1725">
        <f t="shared" si="218"/>
        <v>4</v>
      </c>
      <c r="C1725">
        <f t="shared" si="213"/>
        <v>2020</v>
      </c>
      <c r="D1725" t="s">
        <v>1621</v>
      </c>
      <c r="E1725">
        <v>78</v>
      </c>
      <c r="F1725" s="12">
        <v>0.1</v>
      </c>
      <c r="G1725" s="12">
        <v>0.1</v>
      </c>
      <c r="H1725" s="12">
        <v>0</v>
      </c>
      <c r="I1725" s="12">
        <v>0.2</v>
      </c>
      <c r="J1725" s="12"/>
      <c r="K1725" s="12"/>
      <c r="L1725" s="12"/>
      <c r="M1725" s="12"/>
      <c r="N1725" s="12"/>
      <c r="O1725" s="12"/>
      <c r="P1725" s="12"/>
    </row>
    <row r="1726" spans="1:16">
      <c r="A1726" s="357">
        <v>43983</v>
      </c>
      <c r="B1726">
        <f t="shared" si="218"/>
        <v>5</v>
      </c>
      <c r="C1726">
        <f t="shared" si="213"/>
        <v>2020</v>
      </c>
      <c r="D1726" t="s">
        <v>1621</v>
      </c>
      <c r="E1726">
        <v>78</v>
      </c>
      <c r="F1726" s="12">
        <v>0.1</v>
      </c>
      <c r="G1726" s="12">
        <v>0.15</v>
      </c>
      <c r="H1726" s="12">
        <v>0</v>
      </c>
      <c r="I1726" s="12">
        <v>0.25</v>
      </c>
      <c r="J1726" s="12"/>
      <c r="K1726" s="12"/>
      <c r="L1726" s="12"/>
      <c r="M1726" s="12"/>
      <c r="N1726" s="12"/>
      <c r="O1726" s="12"/>
      <c r="P1726" s="12"/>
    </row>
    <row r="1727" spans="1:16">
      <c r="A1727" s="357">
        <v>44013</v>
      </c>
      <c r="B1727">
        <f t="shared" si="218"/>
        <v>6</v>
      </c>
      <c r="C1727">
        <f t="shared" si="213"/>
        <v>2020</v>
      </c>
      <c r="D1727" t="s">
        <v>1621</v>
      </c>
      <c r="E1727">
        <v>78</v>
      </c>
      <c r="F1727" s="12">
        <v>0.32</v>
      </c>
      <c r="G1727" s="12">
        <v>0.95</v>
      </c>
      <c r="H1727" s="12">
        <v>0</v>
      </c>
      <c r="I1727" s="12">
        <v>1.27</v>
      </c>
      <c r="J1727" s="12"/>
      <c r="K1727" s="12"/>
      <c r="L1727" s="12"/>
      <c r="M1727" s="12"/>
      <c r="N1727" s="12"/>
      <c r="O1727" s="12"/>
      <c r="P1727" s="12"/>
    </row>
    <row r="1728" spans="1:16">
      <c r="A1728" s="357">
        <v>44044</v>
      </c>
      <c r="B1728">
        <f t="shared" si="218"/>
        <v>7</v>
      </c>
      <c r="C1728">
        <f t="shared" si="213"/>
        <v>2020</v>
      </c>
      <c r="D1728" t="s">
        <v>1621</v>
      </c>
      <c r="E1728">
        <v>78</v>
      </c>
      <c r="F1728" s="12">
        <v>0.52</v>
      </c>
      <c r="G1728" s="12">
        <v>2.17</v>
      </c>
      <c r="H1728" s="12">
        <v>0.04</v>
      </c>
      <c r="I1728" s="12">
        <v>2.73</v>
      </c>
      <c r="J1728" s="12"/>
      <c r="K1728" s="12"/>
      <c r="L1728" s="12"/>
      <c r="M1728" s="12"/>
      <c r="N1728" s="12"/>
      <c r="O1728" s="12"/>
      <c r="P1728" s="12"/>
    </row>
    <row r="1729" spans="1:16">
      <c r="A1729" s="357">
        <v>44075</v>
      </c>
      <c r="B1729">
        <f t="shared" si="218"/>
        <v>8</v>
      </c>
      <c r="C1729">
        <f t="shared" si="213"/>
        <v>2020</v>
      </c>
      <c r="D1729" t="s">
        <v>1621</v>
      </c>
      <c r="E1729">
        <v>78</v>
      </c>
      <c r="F1729" s="12">
        <v>0.05</v>
      </c>
      <c r="G1729" s="12">
        <v>0.43</v>
      </c>
      <c r="H1729" s="12">
        <v>0</v>
      </c>
      <c r="I1729" s="12">
        <v>0.48</v>
      </c>
      <c r="J1729" s="12"/>
      <c r="K1729" s="12"/>
      <c r="L1729" s="12"/>
      <c r="M1729" s="12"/>
      <c r="N1729" s="12"/>
      <c r="O1729" s="12"/>
      <c r="P1729" s="12"/>
    </row>
    <row r="1730" spans="1:16">
      <c r="A1730" s="357">
        <v>44105</v>
      </c>
      <c r="B1730">
        <f t="shared" si="218"/>
        <v>9</v>
      </c>
      <c r="C1730">
        <f t="shared" si="213"/>
        <v>2020</v>
      </c>
      <c r="D1730" t="s">
        <v>1621</v>
      </c>
      <c r="E1730">
        <v>78</v>
      </c>
      <c r="F1730" s="12">
        <v>0.23</v>
      </c>
      <c r="G1730" s="12">
        <v>1.32</v>
      </c>
      <c r="H1730" s="12">
        <v>0</v>
      </c>
      <c r="I1730" s="12">
        <v>1.55</v>
      </c>
      <c r="J1730" s="12"/>
      <c r="K1730" s="12"/>
      <c r="L1730" s="12"/>
      <c r="M1730" s="12"/>
      <c r="N1730" s="12"/>
      <c r="O1730" s="12"/>
      <c r="P1730" s="12"/>
    </row>
    <row r="1731" spans="1:16">
      <c r="A1731" s="357">
        <v>44136</v>
      </c>
      <c r="B1731">
        <f t="shared" si="218"/>
        <v>10</v>
      </c>
      <c r="C1731">
        <f t="shared" si="213"/>
        <v>2020</v>
      </c>
      <c r="D1731" t="s">
        <v>1621</v>
      </c>
      <c r="E1731">
        <v>78</v>
      </c>
      <c r="F1731" s="12">
        <v>0.48</v>
      </c>
      <c r="G1731" s="12">
        <v>2.86</v>
      </c>
      <c r="H1731" s="12">
        <v>0</v>
      </c>
      <c r="I1731" s="12">
        <v>3.34</v>
      </c>
      <c r="J1731" s="12"/>
      <c r="K1731" s="12"/>
      <c r="L1731" s="12"/>
      <c r="M1731" s="12"/>
      <c r="N1731" s="12"/>
      <c r="O1731" s="12"/>
      <c r="P1731" s="12"/>
    </row>
    <row r="1732" spans="1:16">
      <c r="A1732" s="357">
        <v>44166</v>
      </c>
      <c r="B1732">
        <f t="shared" si="218"/>
        <v>11</v>
      </c>
      <c r="C1732">
        <f t="shared" si="213"/>
        <v>2020</v>
      </c>
      <c r="D1732" t="s">
        <v>1621</v>
      </c>
      <c r="E1732">
        <v>78</v>
      </c>
      <c r="F1732" s="12">
        <v>0.05</v>
      </c>
      <c r="G1732" s="12">
        <v>2.0499999999999998</v>
      </c>
      <c r="H1732" s="12">
        <v>0</v>
      </c>
      <c r="I1732" s="12">
        <v>2.0999999999999996</v>
      </c>
      <c r="J1732" s="12"/>
      <c r="K1732" s="12"/>
      <c r="L1732" s="12"/>
      <c r="M1732" s="12"/>
      <c r="N1732" s="12"/>
      <c r="O1732" s="12"/>
      <c r="P1732" s="12"/>
    </row>
    <row r="1733" spans="1:16">
      <c r="A1733" s="357">
        <v>44197</v>
      </c>
      <c r="B1733">
        <f t="shared" si="218"/>
        <v>12</v>
      </c>
      <c r="C1733">
        <f t="shared" si="213"/>
        <v>2020</v>
      </c>
      <c r="D1733" t="s">
        <v>1621</v>
      </c>
      <c r="E1733">
        <v>78</v>
      </c>
      <c r="F1733" s="12">
        <v>0.21</v>
      </c>
      <c r="G1733" s="12">
        <v>2</v>
      </c>
      <c r="H1733" s="12">
        <v>0</v>
      </c>
      <c r="I1733" s="12">
        <v>2.21</v>
      </c>
      <c r="J1733" s="12"/>
      <c r="K1733" s="12"/>
      <c r="L1733" s="12"/>
      <c r="M1733" s="12"/>
      <c r="N1733" s="12"/>
      <c r="O1733" s="12"/>
      <c r="P1733" s="12"/>
    </row>
    <row r="1734" spans="1:16">
      <c r="A1734" s="357">
        <v>44228</v>
      </c>
      <c r="B1734">
        <v>1</v>
      </c>
      <c r="C1734">
        <f t="shared" si="213"/>
        <v>2021</v>
      </c>
      <c r="D1734" t="s">
        <v>1621</v>
      </c>
      <c r="E1734">
        <v>78</v>
      </c>
      <c r="F1734" s="12">
        <v>0.11</v>
      </c>
      <c r="G1734" s="12">
        <v>1.37</v>
      </c>
      <c r="H1734" s="12">
        <v>0</v>
      </c>
      <c r="I1734" s="12">
        <v>1.4800000000000002</v>
      </c>
      <c r="J1734" s="12"/>
      <c r="K1734" s="12"/>
      <c r="L1734" s="12"/>
      <c r="M1734" s="12"/>
      <c r="N1734" s="12"/>
      <c r="O1734" s="12"/>
      <c r="P1734" s="12"/>
    </row>
    <row r="1735" spans="1:16">
      <c r="A1735" s="357">
        <v>44256</v>
      </c>
      <c r="B1735">
        <f t="shared" ref="B1735:B1745" si="219">1+B1734</f>
        <v>2</v>
      </c>
      <c r="C1735">
        <f t="shared" si="213"/>
        <v>2021</v>
      </c>
      <c r="D1735" t="s">
        <v>1621</v>
      </c>
      <c r="E1735">
        <v>78</v>
      </c>
      <c r="F1735" s="12">
        <v>0.3</v>
      </c>
      <c r="G1735" s="12">
        <v>2.35</v>
      </c>
      <c r="H1735" s="12">
        <v>0.05</v>
      </c>
      <c r="I1735" s="12">
        <v>2.6999999999999997</v>
      </c>
      <c r="J1735" s="12"/>
      <c r="K1735" s="12"/>
      <c r="L1735" s="12"/>
      <c r="M1735" s="12"/>
      <c r="N1735" s="12"/>
      <c r="O1735" s="12"/>
      <c r="P1735" s="12"/>
    </row>
    <row r="1736" spans="1:16">
      <c r="A1736" s="357">
        <v>44287</v>
      </c>
      <c r="B1736">
        <f t="shared" si="219"/>
        <v>3</v>
      </c>
      <c r="C1736">
        <f t="shared" si="213"/>
        <v>2021</v>
      </c>
      <c r="D1736" t="s">
        <v>1621</v>
      </c>
      <c r="E1736">
        <v>78</v>
      </c>
      <c r="F1736" s="12">
        <v>0.35</v>
      </c>
      <c r="G1736" s="12">
        <v>1.78</v>
      </c>
      <c r="H1736" s="12">
        <v>0.04</v>
      </c>
      <c r="I1736" s="12">
        <v>2.17</v>
      </c>
      <c r="J1736" s="12"/>
      <c r="K1736" s="12"/>
      <c r="L1736" s="12"/>
      <c r="M1736" s="12"/>
      <c r="N1736" s="12"/>
      <c r="O1736" s="12"/>
      <c r="P1736" s="12"/>
    </row>
    <row r="1737" spans="1:16">
      <c r="A1737" s="357">
        <v>44317</v>
      </c>
      <c r="B1737">
        <f t="shared" si="219"/>
        <v>4</v>
      </c>
      <c r="C1737">
        <f t="shared" si="213"/>
        <v>2021</v>
      </c>
      <c r="D1737" t="s">
        <v>1621</v>
      </c>
      <c r="E1737">
        <v>78</v>
      </c>
      <c r="F1737" s="12">
        <v>0.3</v>
      </c>
      <c r="G1737" s="12">
        <v>1.8</v>
      </c>
      <c r="H1737" s="12">
        <v>0</v>
      </c>
      <c r="I1737" s="12">
        <v>2.1</v>
      </c>
      <c r="J1737" s="12"/>
      <c r="K1737" s="12"/>
      <c r="L1737" s="12"/>
      <c r="M1737" s="12"/>
      <c r="N1737" s="12"/>
      <c r="O1737" s="12"/>
      <c r="P1737" s="12"/>
    </row>
    <row r="1738" spans="1:16">
      <c r="A1738" s="357">
        <v>44348</v>
      </c>
      <c r="B1738">
        <f t="shared" si="219"/>
        <v>5</v>
      </c>
      <c r="C1738">
        <f t="shared" ref="C1738:C1751" si="220">1+C1726</f>
        <v>2021</v>
      </c>
      <c r="D1738" t="s">
        <v>1621</v>
      </c>
      <c r="E1738">
        <v>78</v>
      </c>
      <c r="F1738" s="12">
        <v>0.43</v>
      </c>
      <c r="G1738" s="12">
        <v>2.0499999999999998</v>
      </c>
      <c r="H1738" s="12">
        <v>0.05</v>
      </c>
      <c r="I1738" s="12">
        <v>2.5299999999999998</v>
      </c>
      <c r="J1738" s="12"/>
      <c r="K1738" s="12"/>
      <c r="L1738" s="12"/>
      <c r="M1738" s="12"/>
      <c r="N1738" s="12"/>
      <c r="O1738" s="12"/>
      <c r="P1738" s="12"/>
    </row>
    <row r="1739" spans="1:16">
      <c r="A1739" s="357">
        <v>44378</v>
      </c>
      <c r="B1739">
        <f t="shared" si="219"/>
        <v>6</v>
      </c>
      <c r="C1739">
        <f t="shared" si="220"/>
        <v>2021</v>
      </c>
      <c r="D1739" t="s">
        <v>1621</v>
      </c>
      <c r="E1739">
        <v>78</v>
      </c>
      <c r="F1739" s="12">
        <v>0.36</v>
      </c>
      <c r="G1739" s="12">
        <v>1.91</v>
      </c>
      <c r="H1739" s="12">
        <v>0</v>
      </c>
      <c r="I1739" s="12">
        <v>2.27</v>
      </c>
      <c r="J1739" s="12"/>
      <c r="K1739" s="12"/>
      <c r="L1739" s="12"/>
      <c r="M1739" s="12"/>
      <c r="N1739" s="12"/>
      <c r="O1739" s="12"/>
      <c r="P1739" s="12"/>
    </row>
    <row r="1740" spans="1:16">
      <c r="A1740" s="357">
        <v>44409</v>
      </c>
      <c r="B1740">
        <f t="shared" si="219"/>
        <v>7</v>
      </c>
      <c r="C1740">
        <f t="shared" si="220"/>
        <v>2021</v>
      </c>
      <c r="D1740" t="s">
        <v>1621</v>
      </c>
      <c r="E1740">
        <v>78</v>
      </c>
      <c r="F1740" s="12">
        <v>0.23</v>
      </c>
      <c r="G1740" s="12">
        <v>1.55</v>
      </c>
      <c r="H1740" s="12">
        <v>0.05</v>
      </c>
      <c r="I1740" s="12">
        <v>1.83</v>
      </c>
      <c r="J1740" s="12"/>
      <c r="K1740" s="12"/>
      <c r="L1740" s="12"/>
      <c r="M1740" s="12"/>
      <c r="N1740" s="12"/>
      <c r="O1740" s="12"/>
      <c r="P1740" s="12"/>
    </row>
    <row r="1741" spans="1:16">
      <c r="A1741" s="357">
        <v>44440</v>
      </c>
      <c r="B1741">
        <f t="shared" si="219"/>
        <v>8</v>
      </c>
      <c r="C1741">
        <f t="shared" si="220"/>
        <v>2021</v>
      </c>
      <c r="D1741" t="s">
        <v>1621</v>
      </c>
      <c r="E1741">
        <v>78</v>
      </c>
      <c r="F1741" s="12">
        <v>0.18</v>
      </c>
      <c r="G1741" s="12">
        <v>0.45</v>
      </c>
      <c r="H1741" s="12">
        <v>0</v>
      </c>
      <c r="I1741" s="12">
        <v>0.63</v>
      </c>
      <c r="J1741" s="12"/>
      <c r="K1741" s="12"/>
      <c r="L1741" s="12"/>
      <c r="M1741" s="12"/>
      <c r="N1741" s="12"/>
      <c r="O1741" s="12"/>
      <c r="P1741" s="12"/>
    </row>
    <row r="1742" spans="1:16">
      <c r="A1742" s="357">
        <v>44470</v>
      </c>
      <c r="B1742">
        <f t="shared" si="219"/>
        <v>9</v>
      </c>
      <c r="C1742">
        <f t="shared" si="220"/>
        <v>2021</v>
      </c>
      <c r="D1742" t="s">
        <v>1621</v>
      </c>
      <c r="E1742">
        <v>78</v>
      </c>
      <c r="F1742" s="12">
        <v>0.23</v>
      </c>
      <c r="G1742" s="12">
        <v>1.5</v>
      </c>
      <c r="H1742" s="12">
        <v>0.05</v>
      </c>
      <c r="I1742" s="12">
        <v>1.78</v>
      </c>
      <c r="J1742" s="12"/>
      <c r="K1742" s="12"/>
      <c r="L1742" s="12"/>
      <c r="M1742" s="12"/>
      <c r="N1742" s="12"/>
      <c r="O1742" s="12"/>
      <c r="P1742" s="12"/>
    </row>
    <row r="1743" spans="1:16">
      <c r="A1743" s="357">
        <v>44501</v>
      </c>
      <c r="B1743">
        <f t="shared" si="219"/>
        <v>10</v>
      </c>
      <c r="C1743">
        <f t="shared" si="220"/>
        <v>2021</v>
      </c>
      <c r="D1743" t="s">
        <v>1621</v>
      </c>
      <c r="E1743">
        <v>78</v>
      </c>
      <c r="F1743" s="12">
        <v>0.3</v>
      </c>
      <c r="G1743" s="12">
        <v>1.1499999999999999</v>
      </c>
      <c r="H1743" s="12">
        <v>0</v>
      </c>
      <c r="I1743" s="12">
        <v>1.45</v>
      </c>
      <c r="J1743" s="12"/>
      <c r="K1743" s="12"/>
      <c r="L1743" s="12"/>
      <c r="M1743" s="12"/>
      <c r="N1743" s="12"/>
      <c r="O1743" s="12"/>
      <c r="P1743" s="12"/>
    </row>
    <row r="1744" spans="1:16">
      <c r="A1744" s="357">
        <v>44531</v>
      </c>
      <c r="B1744">
        <f t="shared" si="219"/>
        <v>11</v>
      </c>
      <c r="C1744">
        <f t="shared" si="220"/>
        <v>2021</v>
      </c>
      <c r="D1744" t="s">
        <v>1621</v>
      </c>
      <c r="E1744">
        <v>78</v>
      </c>
      <c r="F1744" s="12">
        <v>0.43</v>
      </c>
      <c r="G1744" s="12">
        <v>1.62</v>
      </c>
      <c r="H1744" s="12">
        <v>0</v>
      </c>
      <c r="I1744" s="12">
        <v>2.0500000000000003</v>
      </c>
      <c r="J1744" s="12"/>
      <c r="K1744" s="12"/>
      <c r="L1744" s="12"/>
      <c r="M1744" s="12"/>
      <c r="N1744" s="12"/>
      <c r="O1744" s="12"/>
      <c r="P1744" s="12"/>
    </row>
    <row r="1745" spans="1:16">
      <c r="A1745" s="357">
        <v>44562</v>
      </c>
      <c r="B1745">
        <f t="shared" si="219"/>
        <v>12</v>
      </c>
      <c r="C1745">
        <f t="shared" si="220"/>
        <v>2021</v>
      </c>
      <c r="D1745" t="s">
        <v>1621</v>
      </c>
      <c r="E1745">
        <v>78</v>
      </c>
      <c r="F1745" s="12">
        <v>0.2</v>
      </c>
      <c r="G1745" s="12">
        <v>0.95</v>
      </c>
      <c r="H1745" s="12">
        <v>0</v>
      </c>
      <c r="I1745" s="12">
        <v>1.1499999999999999</v>
      </c>
      <c r="J1745" s="12"/>
      <c r="K1745" s="12"/>
      <c r="L1745" s="12"/>
      <c r="M1745" s="12"/>
      <c r="N1745" s="12"/>
      <c r="O1745" s="12"/>
      <c r="P1745" s="12"/>
    </row>
    <row r="1746" spans="1:16">
      <c r="A1746" s="357">
        <v>44593</v>
      </c>
      <c r="B1746">
        <v>1</v>
      </c>
      <c r="C1746">
        <f t="shared" si="220"/>
        <v>2022</v>
      </c>
      <c r="D1746" t="s">
        <v>1621</v>
      </c>
      <c r="E1746">
        <v>78</v>
      </c>
      <c r="F1746" s="12">
        <v>0.1</v>
      </c>
      <c r="G1746" s="12">
        <v>1.1499999999999999</v>
      </c>
      <c r="H1746" s="12">
        <v>0</v>
      </c>
      <c r="I1746" s="12">
        <v>1.25</v>
      </c>
      <c r="J1746" s="12"/>
      <c r="K1746" s="12"/>
      <c r="L1746" s="12"/>
      <c r="M1746" s="12"/>
      <c r="N1746" s="12"/>
      <c r="O1746" s="12"/>
      <c r="P1746" s="12"/>
    </row>
    <row r="1747" spans="1:16">
      <c r="A1747" s="357">
        <v>44621</v>
      </c>
      <c r="B1747">
        <f>1+B1746</f>
        <v>2</v>
      </c>
      <c r="C1747">
        <f t="shared" si="220"/>
        <v>2022</v>
      </c>
      <c r="D1747" t="s">
        <v>1621</v>
      </c>
      <c r="E1747">
        <v>78</v>
      </c>
      <c r="F1747" s="12">
        <v>0.35</v>
      </c>
      <c r="G1747" s="12">
        <v>1.45</v>
      </c>
      <c r="H1747" s="12">
        <v>0</v>
      </c>
      <c r="I1747" s="12">
        <v>1.7999999999999998</v>
      </c>
      <c r="J1747" s="12"/>
      <c r="K1747" s="12"/>
      <c r="L1747" s="12"/>
      <c r="M1747" s="12"/>
      <c r="N1747" s="12"/>
      <c r="O1747" s="12"/>
      <c r="P1747" s="12"/>
    </row>
    <row r="1748" spans="1:16">
      <c r="A1748" s="357">
        <v>44652</v>
      </c>
      <c r="B1748">
        <f>1+B1747</f>
        <v>3</v>
      </c>
      <c r="C1748">
        <f t="shared" si="220"/>
        <v>2022</v>
      </c>
      <c r="D1748" t="s">
        <v>1621</v>
      </c>
      <c r="E1748">
        <v>78</v>
      </c>
      <c r="F1748" s="12">
        <v>0.7</v>
      </c>
      <c r="G1748" s="12">
        <v>1.87</v>
      </c>
      <c r="H1748" s="12">
        <v>0</v>
      </c>
      <c r="I1748" s="12">
        <v>2.5700000000000003</v>
      </c>
      <c r="J1748" s="12"/>
      <c r="K1748" s="12"/>
      <c r="L1748" s="12"/>
      <c r="M1748" s="12"/>
      <c r="N1748" s="12"/>
      <c r="O1748" s="12"/>
      <c r="P1748" s="12"/>
    </row>
    <row r="1749" spans="1:16">
      <c r="A1749" s="357">
        <v>44682</v>
      </c>
      <c r="B1749">
        <f>1+B1748</f>
        <v>4</v>
      </c>
      <c r="C1749">
        <f t="shared" si="220"/>
        <v>2022</v>
      </c>
      <c r="D1749" t="s">
        <v>1621</v>
      </c>
      <c r="E1749">
        <v>78</v>
      </c>
      <c r="F1749" s="12">
        <v>0.21</v>
      </c>
      <c r="G1749" s="12">
        <v>1.63</v>
      </c>
      <c r="H1749" s="12">
        <v>0</v>
      </c>
      <c r="I1749" s="12">
        <v>1.8399999999999999</v>
      </c>
      <c r="J1749" s="12"/>
      <c r="K1749" s="12"/>
      <c r="L1749" s="12"/>
      <c r="M1749" s="12"/>
      <c r="N1749" s="12"/>
      <c r="O1749" s="12"/>
      <c r="P1749" s="12"/>
    </row>
    <row r="1750" spans="1:16">
      <c r="A1750" s="357">
        <v>44713</v>
      </c>
      <c r="B1750">
        <f>1+B1749</f>
        <v>5</v>
      </c>
      <c r="C1750">
        <f t="shared" si="220"/>
        <v>2022</v>
      </c>
      <c r="D1750" t="s">
        <v>1621</v>
      </c>
      <c r="E1750">
        <v>78</v>
      </c>
      <c r="F1750" s="12">
        <v>0.23</v>
      </c>
      <c r="G1750" s="12">
        <v>1.59</v>
      </c>
      <c r="H1750" s="12">
        <v>0</v>
      </c>
      <c r="I1750" s="12">
        <v>1.82</v>
      </c>
      <c r="J1750" s="12"/>
      <c r="K1750" s="12"/>
      <c r="L1750" s="12"/>
      <c r="M1750" s="12"/>
      <c r="N1750" s="12"/>
      <c r="O1750" s="12"/>
      <c r="P1750" s="12"/>
    </row>
    <row r="1751" spans="1:16">
      <c r="A1751" s="357">
        <v>42005</v>
      </c>
      <c r="B1751">
        <f>1+B1750</f>
        <v>6</v>
      </c>
      <c r="C1751">
        <f t="shared" si="220"/>
        <v>2022</v>
      </c>
      <c r="D1751" t="s">
        <v>1621</v>
      </c>
      <c r="E1751">
        <v>78</v>
      </c>
      <c r="F1751" s="12">
        <v>0.5</v>
      </c>
      <c r="G1751" s="12">
        <v>1.77</v>
      </c>
      <c r="H1751" s="12">
        <v>0</v>
      </c>
      <c r="I1751" s="12">
        <v>2.27</v>
      </c>
      <c r="J1751" s="12"/>
      <c r="K1751" s="12"/>
      <c r="L1751" s="12"/>
      <c r="M1751" s="12"/>
      <c r="N1751" s="12"/>
      <c r="O1751" s="12"/>
      <c r="P1751" s="12"/>
    </row>
    <row r="1752" spans="1:16">
      <c r="A1752" s="357">
        <v>44743</v>
      </c>
      <c r="B1752">
        <v>7</v>
      </c>
      <c r="C1752">
        <v>2022</v>
      </c>
      <c r="D1752" t="s">
        <v>1621</v>
      </c>
      <c r="E1752">
        <v>78</v>
      </c>
      <c r="F1752" s="12">
        <v>0.05</v>
      </c>
      <c r="G1752" s="12">
        <v>1.6</v>
      </c>
      <c r="H1752" s="12">
        <v>0</v>
      </c>
      <c r="I1752" s="12">
        <v>1.6500000000000001</v>
      </c>
      <c r="J1752" s="12"/>
      <c r="K1752" s="12"/>
      <c r="L1752" s="12"/>
      <c r="M1752" s="12"/>
      <c r="N1752" s="12"/>
      <c r="O1752" s="12"/>
      <c r="P1752" s="12"/>
    </row>
    <row r="1753" spans="1:16">
      <c r="A1753" s="357">
        <v>44774</v>
      </c>
      <c r="B1753">
        <v>8</v>
      </c>
      <c r="C1753">
        <v>2022</v>
      </c>
      <c r="D1753" t="s">
        <v>1621</v>
      </c>
      <c r="E1753">
        <v>78</v>
      </c>
      <c r="F1753">
        <v>0</v>
      </c>
      <c r="G1753">
        <v>1.18</v>
      </c>
      <c r="H1753">
        <v>0</v>
      </c>
      <c r="I1753">
        <v>1.18</v>
      </c>
      <c r="J1753" s="12"/>
      <c r="K1753" s="12"/>
      <c r="L1753" s="12"/>
      <c r="M1753" s="12"/>
      <c r="N1753" s="12"/>
      <c r="O1753" s="12"/>
      <c r="P1753" s="12"/>
    </row>
    <row r="1754" spans="1:16">
      <c r="A1754" s="357">
        <v>42036</v>
      </c>
      <c r="B1754">
        <v>1</v>
      </c>
      <c r="C1754">
        <v>2015</v>
      </c>
      <c r="D1754" t="s">
        <v>1622</v>
      </c>
      <c r="E1754">
        <v>80</v>
      </c>
      <c r="F1754" s="12">
        <v>0.05</v>
      </c>
      <c r="G1754" s="12">
        <v>0.05</v>
      </c>
      <c r="H1754" s="12">
        <v>0</v>
      </c>
      <c r="I1754" s="12">
        <v>0.1</v>
      </c>
      <c r="J1754" s="12"/>
      <c r="K1754" s="12"/>
      <c r="L1754" s="12"/>
      <c r="M1754" s="12"/>
      <c r="N1754" s="12"/>
      <c r="O1754" s="12"/>
      <c r="P1754" s="12"/>
    </row>
    <row r="1755" spans="1:16">
      <c r="A1755" s="357">
        <v>42064</v>
      </c>
      <c r="B1755">
        <f t="shared" ref="B1755:B1765" si="221">1+B1754</f>
        <v>2</v>
      </c>
      <c r="C1755">
        <v>2015</v>
      </c>
      <c r="D1755" t="s">
        <v>1622</v>
      </c>
      <c r="E1755">
        <v>80</v>
      </c>
      <c r="F1755" s="12">
        <v>0.15</v>
      </c>
      <c r="G1755" s="12">
        <v>0.2</v>
      </c>
      <c r="H1755" s="12">
        <v>0</v>
      </c>
      <c r="I1755" s="12">
        <v>0.35</v>
      </c>
      <c r="J1755" s="12"/>
      <c r="K1755" s="12"/>
      <c r="L1755" s="12"/>
      <c r="M1755" s="12"/>
      <c r="N1755" s="12"/>
      <c r="O1755" s="12"/>
      <c r="P1755" s="12"/>
    </row>
    <row r="1756" spans="1:16">
      <c r="A1756" s="357">
        <v>42095</v>
      </c>
      <c r="B1756">
        <f t="shared" si="221"/>
        <v>3</v>
      </c>
      <c r="C1756">
        <v>2015</v>
      </c>
      <c r="D1756" t="s">
        <v>1622</v>
      </c>
      <c r="E1756">
        <v>80</v>
      </c>
      <c r="F1756" s="12">
        <v>0.09</v>
      </c>
      <c r="G1756" s="12">
        <v>0.18</v>
      </c>
      <c r="H1756" s="12">
        <v>0</v>
      </c>
      <c r="I1756" s="12">
        <v>0.27</v>
      </c>
      <c r="J1756" s="12"/>
      <c r="K1756" s="12"/>
      <c r="L1756" s="12"/>
      <c r="M1756" s="12"/>
      <c r="N1756" s="12"/>
      <c r="O1756" s="12"/>
      <c r="P1756" s="12"/>
    </row>
    <row r="1757" spans="1:16">
      <c r="A1757" s="357">
        <v>42125</v>
      </c>
      <c r="B1757">
        <f t="shared" si="221"/>
        <v>4</v>
      </c>
      <c r="C1757">
        <v>2015</v>
      </c>
      <c r="D1757" t="s">
        <v>1622</v>
      </c>
      <c r="E1757">
        <v>80</v>
      </c>
      <c r="F1757" s="12">
        <v>0.05</v>
      </c>
      <c r="G1757" s="12">
        <v>0.25</v>
      </c>
      <c r="H1757" s="12">
        <v>0</v>
      </c>
      <c r="I1757" s="12">
        <v>0.3</v>
      </c>
      <c r="J1757" s="12"/>
      <c r="K1757" s="12"/>
      <c r="L1757" s="12"/>
      <c r="M1757" s="12"/>
      <c r="N1757" s="12"/>
      <c r="O1757" s="12"/>
      <c r="P1757" s="12"/>
    </row>
    <row r="1758" spans="1:16">
      <c r="A1758" s="357">
        <v>42156</v>
      </c>
      <c r="B1758">
        <f t="shared" si="221"/>
        <v>5</v>
      </c>
      <c r="C1758">
        <v>2015</v>
      </c>
      <c r="D1758" t="s">
        <v>1622</v>
      </c>
      <c r="E1758">
        <v>80</v>
      </c>
      <c r="F1758" s="12">
        <v>0.05</v>
      </c>
      <c r="G1758" s="12">
        <v>0.1</v>
      </c>
      <c r="H1758" s="12">
        <v>0</v>
      </c>
      <c r="I1758" s="12">
        <v>0.15000000000000002</v>
      </c>
      <c r="J1758" s="12"/>
      <c r="K1758" s="12"/>
      <c r="L1758" s="12"/>
      <c r="M1758" s="12"/>
      <c r="N1758" s="12"/>
      <c r="O1758" s="12"/>
      <c r="P1758" s="12"/>
    </row>
    <row r="1759" spans="1:16">
      <c r="A1759" s="357">
        <v>42186</v>
      </c>
      <c r="B1759">
        <f t="shared" si="221"/>
        <v>6</v>
      </c>
      <c r="C1759">
        <v>2015</v>
      </c>
      <c r="D1759" t="s">
        <v>1622</v>
      </c>
      <c r="E1759">
        <v>80</v>
      </c>
      <c r="F1759" s="12">
        <v>0</v>
      </c>
      <c r="G1759" s="12">
        <v>0.36</v>
      </c>
      <c r="H1759" s="12">
        <v>0</v>
      </c>
      <c r="I1759" s="12">
        <v>0.36</v>
      </c>
      <c r="J1759" s="12"/>
      <c r="K1759" s="12"/>
      <c r="L1759" s="12"/>
      <c r="M1759" s="12"/>
      <c r="N1759" s="12"/>
      <c r="O1759" s="12"/>
      <c r="P1759" s="12"/>
    </row>
    <row r="1760" spans="1:16">
      <c r="A1760" s="357">
        <v>42217</v>
      </c>
      <c r="B1760">
        <f t="shared" si="221"/>
        <v>7</v>
      </c>
      <c r="C1760">
        <v>2015</v>
      </c>
      <c r="D1760" t="s">
        <v>1622</v>
      </c>
      <c r="E1760">
        <v>80</v>
      </c>
      <c r="F1760" s="12">
        <v>0.04</v>
      </c>
      <c r="G1760" s="12">
        <v>0.09</v>
      </c>
      <c r="H1760" s="12">
        <v>0</v>
      </c>
      <c r="I1760" s="12">
        <v>0.13</v>
      </c>
      <c r="J1760" s="12"/>
      <c r="K1760" s="12"/>
      <c r="L1760" s="12"/>
      <c r="M1760" s="12"/>
      <c r="N1760" s="12"/>
      <c r="O1760" s="12"/>
      <c r="P1760" s="12"/>
    </row>
    <row r="1761" spans="1:16">
      <c r="A1761" s="357">
        <v>42248</v>
      </c>
      <c r="B1761">
        <f t="shared" si="221"/>
        <v>8</v>
      </c>
      <c r="C1761">
        <v>2015</v>
      </c>
      <c r="D1761" t="s">
        <v>1622</v>
      </c>
      <c r="E1761">
        <v>80</v>
      </c>
      <c r="F1761" s="12">
        <v>0.05</v>
      </c>
      <c r="G1761" s="12">
        <v>0.19</v>
      </c>
      <c r="H1761" s="12">
        <v>0.05</v>
      </c>
      <c r="I1761" s="12">
        <v>0.28999999999999998</v>
      </c>
      <c r="J1761" s="12"/>
      <c r="K1761" s="12"/>
      <c r="L1761" s="12"/>
      <c r="M1761" s="12"/>
      <c r="N1761" s="12"/>
      <c r="O1761" s="12"/>
      <c r="P1761" s="12"/>
    </row>
    <row r="1762" spans="1:16">
      <c r="A1762" s="357">
        <v>42278</v>
      </c>
      <c r="B1762">
        <f t="shared" si="221"/>
        <v>9</v>
      </c>
      <c r="C1762">
        <v>2015</v>
      </c>
      <c r="D1762" t="s">
        <v>1622</v>
      </c>
      <c r="E1762">
        <v>80</v>
      </c>
      <c r="F1762" s="12">
        <v>0.09</v>
      </c>
      <c r="G1762" s="12">
        <v>0.32</v>
      </c>
      <c r="H1762" s="12">
        <v>0</v>
      </c>
      <c r="I1762" s="12">
        <v>0.41000000000000003</v>
      </c>
      <c r="J1762" s="12"/>
      <c r="K1762" s="12"/>
      <c r="L1762" s="12"/>
      <c r="M1762" s="12"/>
      <c r="N1762" s="12"/>
      <c r="O1762" s="12"/>
      <c r="P1762" s="12"/>
    </row>
    <row r="1763" spans="1:16">
      <c r="A1763" s="357">
        <v>42309</v>
      </c>
      <c r="B1763">
        <f t="shared" si="221"/>
        <v>10</v>
      </c>
      <c r="C1763">
        <v>2015</v>
      </c>
      <c r="D1763" t="s">
        <v>1622</v>
      </c>
      <c r="E1763">
        <v>80</v>
      </c>
      <c r="F1763" s="12">
        <v>0.05</v>
      </c>
      <c r="G1763" s="12">
        <v>0.14000000000000001</v>
      </c>
      <c r="H1763" s="12">
        <v>0</v>
      </c>
      <c r="I1763" s="12">
        <v>0.19</v>
      </c>
      <c r="J1763" s="12"/>
      <c r="K1763" s="12"/>
      <c r="L1763" s="12"/>
      <c r="M1763" s="12"/>
      <c r="N1763" s="12"/>
      <c r="O1763" s="12"/>
      <c r="P1763" s="12"/>
    </row>
    <row r="1764" spans="1:16">
      <c r="A1764" s="357">
        <v>42339</v>
      </c>
      <c r="B1764">
        <f t="shared" si="221"/>
        <v>11</v>
      </c>
      <c r="C1764">
        <v>2015</v>
      </c>
      <c r="D1764" t="s">
        <v>1622</v>
      </c>
      <c r="E1764">
        <v>80</v>
      </c>
      <c r="F1764" s="12">
        <v>0.05</v>
      </c>
      <c r="G1764" s="12">
        <v>0.19</v>
      </c>
      <c r="H1764" s="12">
        <v>0</v>
      </c>
      <c r="I1764" s="12">
        <v>0.24</v>
      </c>
      <c r="J1764" s="12"/>
      <c r="K1764" s="12"/>
      <c r="L1764" s="12"/>
      <c r="M1764" s="12"/>
      <c r="N1764" s="12"/>
      <c r="O1764" s="12"/>
      <c r="P1764" s="12"/>
    </row>
    <row r="1765" spans="1:16">
      <c r="A1765" s="357">
        <v>42370</v>
      </c>
      <c r="B1765">
        <f t="shared" si="221"/>
        <v>12</v>
      </c>
      <c r="C1765">
        <v>2015</v>
      </c>
      <c r="D1765" t="s">
        <v>1622</v>
      </c>
      <c r="E1765">
        <v>80</v>
      </c>
      <c r="F1765" s="12">
        <v>0.21</v>
      </c>
      <c r="G1765" s="12">
        <v>0.11</v>
      </c>
      <c r="H1765" s="12">
        <v>0</v>
      </c>
      <c r="I1765" s="12">
        <v>0.32</v>
      </c>
      <c r="J1765" s="12"/>
      <c r="K1765" s="12"/>
      <c r="L1765" s="12"/>
      <c r="M1765" s="12"/>
      <c r="N1765" s="12"/>
      <c r="O1765" s="12"/>
      <c r="P1765" s="12"/>
    </row>
    <row r="1766" spans="1:16">
      <c r="A1766" s="357">
        <v>42401</v>
      </c>
      <c r="B1766">
        <v>1</v>
      </c>
      <c r="C1766">
        <f t="shared" ref="C1766:C1829" si="222">1+C1754</f>
        <v>2016</v>
      </c>
      <c r="D1766" t="s">
        <v>1622</v>
      </c>
      <c r="E1766">
        <v>80</v>
      </c>
      <c r="F1766" s="12">
        <v>0.16</v>
      </c>
      <c r="G1766" s="12">
        <v>0.05</v>
      </c>
      <c r="H1766" s="12">
        <v>0</v>
      </c>
      <c r="I1766" s="12">
        <v>0.21000000000000002</v>
      </c>
      <c r="J1766" s="12"/>
      <c r="K1766" s="12"/>
      <c r="L1766" s="12"/>
      <c r="M1766" s="12"/>
      <c r="N1766" s="12"/>
      <c r="O1766" s="12"/>
      <c r="P1766" s="12"/>
    </row>
    <row r="1767" spans="1:16">
      <c r="A1767" s="357">
        <v>42430</v>
      </c>
      <c r="B1767">
        <f t="shared" ref="B1767:B1777" si="223">1+B1766</f>
        <v>2</v>
      </c>
      <c r="C1767">
        <f t="shared" si="222"/>
        <v>2016</v>
      </c>
      <c r="D1767" t="s">
        <v>1622</v>
      </c>
      <c r="E1767">
        <v>80</v>
      </c>
      <c r="F1767" s="12">
        <v>0.19</v>
      </c>
      <c r="G1767" s="12">
        <v>0.1</v>
      </c>
      <c r="H1767" s="12">
        <v>0</v>
      </c>
      <c r="I1767" s="12">
        <v>0.29000000000000004</v>
      </c>
      <c r="J1767" s="12"/>
      <c r="K1767" s="12"/>
      <c r="L1767" s="12"/>
      <c r="M1767" s="12"/>
      <c r="N1767" s="12"/>
      <c r="O1767" s="12"/>
      <c r="P1767" s="12"/>
    </row>
    <row r="1768" spans="1:16">
      <c r="A1768" s="357">
        <v>42461</v>
      </c>
      <c r="B1768">
        <f t="shared" si="223"/>
        <v>3</v>
      </c>
      <c r="C1768">
        <f t="shared" si="222"/>
        <v>2016</v>
      </c>
      <c r="D1768" t="s">
        <v>1622</v>
      </c>
      <c r="E1768">
        <v>80</v>
      </c>
      <c r="F1768" s="12">
        <v>0</v>
      </c>
      <c r="G1768" s="12">
        <v>0.14000000000000001</v>
      </c>
      <c r="H1768" s="12">
        <v>0</v>
      </c>
      <c r="I1768" s="12">
        <v>0.14000000000000001</v>
      </c>
      <c r="J1768" s="12"/>
      <c r="K1768" s="12"/>
      <c r="L1768" s="12"/>
      <c r="M1768" s="12"/>
      <c r="N1768" s="12"/>
      <c r="O1768" s="12"/>
      <c r="P1768" s="12"/>
    </row>
    <row r="1769" spans="1:16">
      <c r="A1769" s="357">
        <v>42491</v>
      </c>
      <c r="B1769">
        <f t="shared" si="223"/>
        <v>4</v>
      </c>
      <c r="C1769">
        <f t="shared" si="222"/>
        <v>2016</v>
      </c>
      <c r="D1769" t="s">
        <v>1622</v>
      </c>
      <c r="E1769">
        <v>80</v>
      </c>
      <c r="F1769" s="12">
        <v>0.05</v>
      </c>
      <c r="G1769" s="12">
        <v>0.38</v>
      </c>
      <c r="H1769" s="12">
        <v>0</v>
      </c>
      <c r="I1769" s="12">
        <v>0.43</v>
      </c>
      <c r="J1769" s="12"/>
      <c r="K1769" s="12"/>
      <c r="L1769" s="12"/>
      <c r="M1769" s="12"/>
      <c r="N1769" s="12"/>
      <c r="O1769" s="12"/>
      <c r="P1769" s="12"/>
    </row>
    <row r="1770" spans="1:16">
      <c r="A1770" s="357">
        <v>42522</v>
      </c>
      <c r="B1770">
        <f t="shared" si="223"/>
        <v>5</v>
      </c>
      <c r="C1770">
        <f t="shared" si="222"/>
        <v>2016</v>
      </c>
      <c r="D1770" t="s">
        <v>1622</v>
      </c>
      <c r="E1770">
        <v>80</v>
      </c>
      <c r="F1770" s="12">
        <v>0.05</v>
      </c>
      <c r="G1770" s="12">
        <v>0.27</v>
      </c>
      <c r="H1770" s="12">
        <v>0</v>
      </c>
      <c r="I1770" s="12">
        <v>0.32</v>
      </c>
      <c r="J1770" s="12"/>
      <c r="K1770" s="12"/>
      <c r="L1770" s="12"/>
      <c r="M1770" s="12"/>
      <c r="N1770" s="12"/>
      <c r="O1770" s="12"/>
      <c r="P1770" s="12"/>
    </row>
    <row r="1771" spans="1:16">
      <c r="A1771" s="357">
        <v>42552</v>
      </c>
      <c r="B1771">
        <f t="shared" si="223"/>
        <v>6</v>
      </c>
      <c r="C1771">
        <f t="shared" si="222"/>
        <v>2016</v>
      </c>
      <c r="D1771" t="s">
        <v>1622</v>
      </c>
      <c r="E1771">
        <v>80</v>
      </c>
      <c r="F1771" s="12">
        <v>0.23</v>
      </c>
      <c r="G1771" s="12">
        <v>0.09</v>
      </c>
      <c r="H1771" s="12">
        <v>0</v>
      </c>
      <c r="I1771" s="12">
        <v>0.32</v>
      </c>
      <c r="J1771" s="12"/>
      <c r="K1771" s="12"/>
      <c r="L1771" s="12"/>
      <c r="M1771" s="12"/>
      <c r="N1771" s="12"/>
      <c r="O1771" s="12"/>
      <c r="P1771" s="12"/>
    </row>
    <row r="1772" spans="1:16">
      <c r="A1772" s="357">
        <v>42583</v>
      </c>
      <c r="B1772">
        <f t="shared" si="223"/>
        <v>7</v>
      </c>
      <c r="C1772">
        <f t="shared" si="222"/>
        <v>2016</v>
      </c>
      <c r="D1772" t="s">
        <v>1622</v>
      </c>
      <c r="E1772">
        <v>80</v>
      </c>
      <c r="F1772" s="12">
        <v>0.24</v>
      </c>
      <c r="G1772" s="12">
        <v>0.24</v>
      </c>
      <c r="H1772" s="12">
        <v>0.05</v>
      </c>
      <c r="I1772" s="12">
        <v>0.53</v>
      </c>
      <c r="J1772" s="12"/>
      <c r="K1772" s="12"/>
      <c r="L1772" s="12"/>
      <c r="M1772" s="12"/>
      <c r="N1772" s="12"/>
      <c r="O1772" s="12"/>
      <c r="P1772" s="12"/>
    </row>
    <row r="1773" spans="1:16">
      <c r="A1773" s="357">
        <v>42614</v>
      </c>
      <c r="B1773">
        <f t="shared" si="223"/>
        <v>8</v>
      </c>
      <c r="C1773">
        <f t="shared" si="222"/>
        <v>2016</v>
      </c>
      <c r="D1773" t="s">
        <v>1622</v>
      </c>
      <c r="E1773">
        <v>80</v>
      </c>
      <c r="F1773" s="12">
        <v>0.09</v>
      </c>
      <c r="G1773" s="12">
        <v>0.18</v>
      </c>
      <c r="H1773" s="12">
        <v>0.05</v>
      </c>
      <c r="I1773" s="12">
        <v>0.31999999999999995</v>
      </c>
      <c r="J1773" s="12"/>
      <c r="K1773" s="12"/>
      <c r="L1773" s="12"/>
      <c r="M1773" s="12"/>
      <c r="N1773" s="12"/>
      <c r="O1773" s="12"/>
      <c r="P1773" s="12"/>
    </row>
    <row r="1774" spans="1:16">
      <c r="A1774" s="357">
        <v>42644</v>
      </c>
      <c r="B1774">
        <f t="shared" si="223"/>
        <v>9</v>
      </c>
      <c r="C1774">
        <f t="shared" si="222"/>
        <v>2016</v>
      </c>
      <c r="D1774" t="s">
        <v>1622</v>
      </c>
      <c r="E1774">
        <v>80</v>
      </c>
      <c r="F1774" s="12">
        <v>0.14000000000000001</v>
      </c>
      <c r="G1774" s="12">
        <v>0.18</v>
      </c>
      <c r="H1774" s="12">
        <v>0</v>
      </c>
      <c r="I1774" s="12">
        <v>0.32</v>
      </c>
      <c r="J1774" s="12"/>
      <c r="K1774" s="12"/>
      <c r="L1774" s="12"/>
      <c r="M1774" s="12"/>
      <c r="N1774" s="12"/>
      <c r="O1774" s="12"/>
      <c r="P1774" s="12"/>
    </row>
    <row r="1775" spans="1:16">
      <c r="A1775" s="357">
        <v>42675</v>
      </c>
      <c r="B1775">
        <f t="shared" si="223"/>
        <v>10</v>
      </c>
      <c r="C1775">
        <f t="shared" si="222"/>
        <v>2016</v>
      </c>
      <c r="D1775" t="s">
        <v>1622</v>
      </c>
      <c r="E1775">
        <v>80</v>
      </c>
      <c r="F1775" s="12">
        <v>0.05</v>
      </c>
      <c r="G1775" s="12">
        <v>0.1</v>
      </c>
      <c r="H1775" s="12">
        <v>0</v>
      </c>
      <c r="I1775" s="12">
        <v>0.15000000000000002</v>
      </c>
      <c r="J1775" s="12"/>
      <c r="K1775" s="12"/>
      <c r="L1775" s="12"/>
      <c r="M1775" s="12"/>
      <c r="N1775" s="12"/>
      <c r="O1775" s="12"/>
      <c r="P1775" s="12"/>
    </row>
    <row r="1776" spans="1:16">
      <c r="A1776" s="357">
        <v>42705</v>
      </c>
      <c r="B1776">
        <f t="shared" si="223"/>
        <v>11</v>
      </c>
      <c r="C1776">
        <f t="shared" si="222"/>
        <v>2016</v>
      </c>
      <c r="D1776" t="s">
        <v>1622</v>
      </c>
      <c r="E1776">
        <v>80</v>
      </c>
      <c r="F1776" s="12">
        <v>0.14000000000000001</v>
      </c>
      <c r="G1776" s="12">
        <v>0.19</v>
      </c>
      <c r="H1776" s="12">
        <v>0</v>
      </c>
      <c r="I1776" s="12">
        <v>0.33</v>
      </c>
      <c r="J1776" s="12"/>
      <c r="K1776" s="12"/>
      <c r="L1776" s="12"/>
      <c r="M1776" s="12"/>
      <c r="N1776" s="12"/>
      <c r="O1776" s="12"/>
      <c r="P1776" s="12"/>
    </row>
    <row r="1777" spans="1:16">
      <c r="A1777" s="357">
        <v>42736</v>
      </c>
      <c r="B1777">
        <f t="shared" si="223"/>
        <v>12</v>
      </c>
      <c r="C1777">
        <f t="shared" si="222"/>
        <v>2016</v>
      </c>
      <c r="D1777" t="s">
        <v>1622</v>
      </c>
      <c r="E1777">
        <v>80</v>
      </c>
      <c r="F1777" s="12">
        <v>0.25</v>
      </c>
      <c r="G1777" s="12">
        <v>0.1</v>
      </c>
      <c r="H1777" s="12">
        <v>0</v>
      </c>
      <c r="I1777" s="12">
        <v>0.35</v>
      </c>
      <c r="J1777" s="12"/>
      <c r="K1777" s="12"/>
      <c r="L1777" s="12"/>
      <c r="M1777" s="12"/>
      <c r="N1777" s="12"/>
      <c r="O1777" s="12"/>
      <c r="P1777" s="12"/>
    </row>
    <row r="1778" spans="1:16">
      <c r="A1778" s="357">
        <v>42767</v>
      </c>
      <c r="B1778">
        <v>1</v>
      </c>
      <c r="C1778">
        <f t="shared" si="222"/>
        <v>2017</v>
      </c>
      <c r="D1778" t="s">
        <v>1622</v>
      </c>
      <c r="E1778">
        <v>80</v>
      </c>
      <c r="F1778" s="12">
        <v>0.1</v>
      </c>
      <c r="G1778" s="12">
        <v>0.24</v>
      </c>
      <c r="H1778" s="12">
        <v>0</v>
      </c>
      <c r="I1778" s="12">
        <v>0.33999999999999997</v>
      </c>
      <c r="J1778" s="12"/>
      <c r="K1778" s="12"/>
      <c r="L1778" s="12"/>
      <c r="M1778" s="12"/>
      <c r="N1778" s="12"/>
      <c r="O1778" s="12"/>
      <c r="P1778" s="12"/>
    </row>
    <row r="1779" spans="1:16">
      <c r="A1779" s="357">
        <v>42795</v>
      </c>
      <c r="B1779">
        <f t="shared" ref="B1779:B1789" si="224">1+B1778</f>
        <v>2</v>
      </c>
      <c r="C1779">
        <f t="shared" si="222"/>
        <v>2017</v>
      </c>
      <c r="D1779" t="s">
        <v>1622</v>
      </c>
      <c r="E1779">
        <v>80</v>
      </c>
      <c r="F1779" s="12">
        <v>0.05</v>
      </c>
      <c r="G1779" s="12">
        <v>0.2</v>
      </c>
      <c r="H1779" s="12">
        <v>0</v>
      </c>
      <c r="I1779" s="12">
        <v>0.25</v>
      </c>
      <c r="J1779" s="12"/>
      <c r="K1779" s="12"/>
      <c r="L1779" s="12"/>
      <c r="M1779" s="12"/>
      <c r="N1779" s="12"/>
      <c r="O1779" s="12"/>
      <c r="P1779" s="12"/>
    </row>
    <row r="1780" spans="1:16">
      <c r="A1780" s="357">
        <v>42826</v>
      </c>
      <c r="B1780">
        <f t="shared" si="224"/>
        <v>3</v>
      </c>
      <c r="C1780">
        <f t="shared" si="222"/>
        <v>2017</v>
      </c>
      <c r="D1780" t="s">
        <v>1622</v>
      </c>
      <c r="E1780">
        <v>80</v>
      </c>
      <c r="F1780" s="12">
        <v>0.26</v>
      </c>
      <c r="G1780" s="12">
        <v>0.43</v>
      </c>
      <c r="H1780" s="12">
        <v>0</v>
      </c>
      <c r="I1780" s="12">
        <v>0.69</v>
      </c>
      <c r="J1780" s="12"/>
      <c r="K1780" s="12"/>
      <c r="L1780" s="12"/>
      <c r="M1780" s="12"/>
      <c r="N1780" s="12"/>
      <c r="O1780" s="12"/>
      <c r="P1780" s="12"/>
    </row>
    <row r="1781" spans="1:16">
      <c r="A1781" s="357">
        <v>42856</v>
      </c>
      <c r="B1781">
        <f t="shared" si="224"/>
        <v>4</v>
      </c>
      <c r="C1781">
        <f t="shared" si="222"/>
        <v>2017</v>
      </c>
      <c r="D1781" t="s">
        <v>1622</v>
      </c>
      <c r="E1781">
        <v>80</v>
      </c>
      <c r="F1781" s="12">
        <v>0.06</v>
      </c>
      <c r="G1781" s="12">
        <v>0.22</v>
      </c>
      <c r="H1781" s="12">
        <v>0</v>
      </c>
      <c r="I1781" s="12">
        <v>0.28000000000000003</v>
      </c>
      <c r="J1781" s="12"/>
      <c r="K1781" s="12"/>
      <c r="L1781" s="12"/>
      <c r="M1781" s="12"/>
      <c r="N1781" s="12"/>
      <c r="O1781" s="12"/>
      <c r="P1781" s="12"/>
    </row>
    <row r="1782" spans="1:16">
      <c r="A1782" s="357">
        <v>42887</v>
      </c>
      <c r="B1782">
        <f t="shared" si="224"/>
        <v>5</v>
      </c>
      <c r="C1782">
        <f t="shared" si="222"/>
        <v>2017</v>
      </c>
      <c r="D1782" t="s">
        <v>1622</v>
      </c>
      <c r="E1782">
        <v>80</v>
      </c>
      <c r="F1782" s="12">
        <v>0.27</v>
      </c>
      <c r="G1782" s="12">
        <v>0.23</v>
      </c>
      <c r="H1782" s="12">
        <v>0</v>
      </c>
      <c r="I1782" s="12">
        <v>0.5</v>
      </c>
      <c r="J1782" s="12"/>
      <c r="K1782" s="12"/>
      <c r="L1782" s="12"/>
      <c r="M1782" s="12"/>
      <c r="N1782" s="12"/>
      <c r="O1782" s="12"/>
      <c r="P1782" s="12"/>
    </row>
    <row r="1783" spans="1:16">
      <c r="A1783" s="357">
        <v>42917</v>
      </c>
      <c r="B1783">
        <f t="shared" si="224"/>
        <v>6</v>
      </c>
      <c r="C1783">
        <f t="shared" si="222"/>
        <v>2017</v>
      </c>
      <c r="D1783" t="s">
        <v>1622</v>
      </c>
      <c r="E1783">
        <v>80</v>
      </c>
      <c r="F1783" s="12">
        <v>0.18</v>
      </c>
      <c r="G1783" s="12">
        <v>0.32</v>
      </c>
      <c r="H1783" s="12">
        <v>0</v>
      </c>
      <c r="I1783" s="12">
        <v>0.5</v>
      </c>
      <c r="J1783" s="12"/>
      <c r="K1783" s="12"/>
      <c r="L1783" s="12"/>
      <c r="M1783" s="12"/>
      <c r="N1783" s="12"/>
      <c r="O1783" s="12"/>
      <c r="P1783" s="12"/>
    </row>
    <row r="1784" spans="1:16">
      <c r="A1784" s="357">
        <v>42948</v>
      </c>
      <c r="B1784">
        <f t="shared" si="224"/>
        <v>7</v>
      </c>
      <c r="C1784">
        <f t="shared" si="222"/>
        <v>2017</v>
      </c>
      <c r="D1784" t="s">
        <v>1622</v>
      </c>
      <c r="E1784">
        <v>80</v>
      </c>
      <c r="F1784" s="12">
        <v>0.14000000000000001</v>
      </c>
      <c r="G1784" s="12">
        <v>0.24</v>
      </c>
      <c r="H1784" s="12">
        <v>0</v>
      </c>
      <c r="I1784" s="12">
        <v>0.38</v>
      </c>
      <c r="J1784" s="12"/>
      <c r="K1784" s="12"/>
      <c r="L1784" s="12"/>
      <c r="M1784" s="12"/>
      <c r="N1784" s="12"/>
      <c r="O1784" s="12"/>
      <c r="P1784" s="12"/>
    </row>
    <row r="1785" spans="1:16">
      <c r="A1785" s="357">
        <v>42979</v>
      </c>
      <c r="B1785">
        <f t="shared" si="224"/>
        <v>8</v>
      </c>
      <c r="C1785">
        <f t="shared" si="222"/>
        <v>2017</v>
      </c>
      <c r="D1785" t="s">
        <v>1622</v>
      </c>
      <c r="E1785">
        <v>80</v>
      </c>
      <c r="F1785" s="12">
        <v>0</v>
      </c>
      <c r="G1785" s="12">
        <v>0.09</v>
      </c>
      <c r="H1785" s="12">
        <v>0</v>
      </c>
      <c r="I1785" s="12">
        <v>0.09</v>
      </c>
      <c r="J1785" s="12"/>
      <c r="K1785" s="12"/>
      <c r="L1785" s="12"/>
      <c r="M1785" s="12"/>
      <c r="N1785" s="12"/>
      <c r="O1785" s="12"/>
      <c r="P1785" s="12"/>
    </row>
    <row r="1786" spans="1:16">
      <c r="A1786" s="357">
        <v>43009</v>
      </c>
      <c r="B1786">
        <f t="shared" si="224"/>
        <v>9</v>
      </c>
      <c r="C1786">
        <f t="shared" si="222"/>
        <v>2017</v>
      </c>
      <c r="D1786" t="s">
        <v>1622</v>
      </c>
      <c r="E1786">
        <v>80</v>
      </c>
      <c r="F1786" s="12">
        <v>0.19</v>
      </c>
      <c r="G1786" s="12">
        <v>0.1</v>
      </c>
      <c r="H1786" s="12">
        <v>0</v>
      </c>
      <c r="I1786" s="12">
        <v>0.29000000000000004</v>
      </c>
      <c r="J1786" s="12"/>
      <c r="K1786" s="12"/>
      <c r="L1786" s="12"/>
      <c r="M1786" s="12"/>
      <c r="N1786" s="12"/>
      <c r="O1786" s="12"/>
      <c r="P1786" s="12"/>
    </row>
    <row r="1787" spans="1:16">
      <c r="A1787" s="357">
        <v>43040</v>
      </c>
      <c r="B1787">
        <f t="shared" si="224"/>
        <v>10</v>
      </c>
      <c r="C1787">
        <f t="shared" si="222"/>
        <v>2017</v>
      </c>
      <c r="D1787" t="s">
        <v>1622</v>
      </c>
      <c r="E1787">
        <v>80</v>
      </c>
      <c r="F1787" s="12">
        <v>0.19</v>
      </c>
      <c r="G1787" s="12">
        <v>0.19</v>
      </c>
      <c r="H1787" s="12">
        <v>0</v>
      </c>
      <c r="I1787" s="12">
        <v>0.38</v>
      </c>
      <c r="J1787" s="12"/>
      <c r="K1787" s="12"/>
      <c r="L1787" s="12"/>
      <c r="M1787" s="12"/>
      <c r="N1787" s="12"/>
      <c r="O1787" s="12"/>
      <c r="P1787" s="12"/>
    </row>
    <row r="1788" spans="1:16">
      <c r="A1788" s="357">
        <v>43070</v>
      </c>
      <c r="B1788">
        <f t="shared" si="224"/>
        <v>11</v>
      </c>
      <c r="C1788">
        <f t="shared" si="222"/>
        <v>2017</v>
      </c>
      <c r="D1788" t="s">
        <v>1622</v>
      </c>
      <c r="E1788">
        <v>80</v>
      </c>
      <c r="F1788" s="12">
        <v>0.14000000000000001</v>
      </c>
      <c r="G1788" s="12">
        <v>0.14000000000000001</v>
      </c>
      <c r="H1788" s="12">
        <v>0</v>
      </c>
      <c r="I1788" s="12">
        <v>0.28000000000000003</v>
      </c>
      <c r="J1788" s="12"/>
      <c r="K1788" s="12"/>
      <c r="L1788" s="12"/>
      <c r="M1788" s="12"/>
      <c r="N1788" s="12"/>
      <c r="O1788" s="12"/>
      <c r="P1788" s="12"/>
    </row>
    <row r="1789" spans="1:16">
      <c r="A1789" s="357">
        <v>43101</v>
      </c>
      <c r="B1789">
        <f t="shared" si="224"/>
        <v>12</v>
      </c>
      <c r="C1789">
        <f t="shared" si="222"/>
        <v>2017</v>
      </c>
      <c r="D1789" t="s">
        <v>1622</v>
      </c>
      <c r="E1789">
        <v>80</v>
      </c>
      <c r="F1789" s="12">
        <v>0.15</v>
      </c>
      <c r="G1789" s="12">
        <v>0.25</v>
      </c>
      <c r="H1789" s="12">
        <v>0</v>
      </c>
      <c r="I1789" s="12">
        <v>0.4</v>
      </c>
      <c r="J1789" s="12"/>
      <c r="K1789" s="12"/>
      <c r="L1789" s="12"/>
      <c r="M1789" s="12"/>
      <c r="N1789" s="12"/>
      <c r="O1789" s="12"/>
      <c r="P1789" s="12"/>
    </row>
    <row r="1790" spans="1:16">
      <c r="A1790" s="357">
        <v>43132</v>
      </c>
      <c r="B1790">
        <v>1</v>
      </c>
      <c r="C1790">
        <f t="shared" si="222"/>
        <v>2018</v>
      </c>
      <c r="D1790" t="s">
        <v>1622</v>
      </c>
      <c r="E1790">
        <v>80</v>
      </c>
      <c r="F1790" s="12">
        <v>0.18</v>
      </c>
      <c r="G1790" s="12">
        <v>0.09</v>
      </c>
      <c r="H1790" s="12">
        <v>0</v>
      </c>
      <c r="I1790" s="12">
        <v>0.27</v>
      </c>
      <c r="J1790" s="12"/>
      <c r="K1790" s="12"/>
      <c r="L1790" s="12"/>
      <c r="M1790" s="12"/>
      <c r="N1790" s="12"/>
      <c r="O1790" s="12"/>
      <c r="P1790" s="12"/>
    </row>
    <row r="1791" spans="1:16">
      <c r="A1791" s="357">
        <v>43160</v>
      </c>
      <c r="B1791">
        <f t="shared" ref="B1791:B1801" si="225">1+B1790</f>
        <v>2</v>
      </c>
      <c r="C1791">
        <f t="shared" si="222"/>
        <v>2018</v>
      </c>
      <c r="D1791" t="s">
        <v>1622</v>
      </c>
      <c r="E1791">
        <v>80</v>
      </c>
      <c r="F1791" s="12">
        <v>0.15</v>
      </c>
      <c r="G1791" s="12">
        <v>0.2</v>
      </c>
      <c r="H1791" s="12">
        <v>0</v>
      </c>
      <c r="I1791" s="12">
        <v>0.35</v>
      </c>
      <c r="J1791" s="12"/>
      <c r="K1791" s="12"/>
      <c r="L1791" s="12"/>
      <c r="M1791" s="12"/>
      <c r="N1791" s="12"/>
      <c r="O1791" s="12"/>
      <c r="P1791" s="12"/>
    </row>
    <row r="1792" spans="1:16">
      <c r="A1792" s="357">
        <v>43191</v>
      </c>
      <c r="B1792">
        <f t="shared" si="225"/>
        <v>3</v>
      </c>
      <c r="C1792">
        <f t="shared" si="222"/>
        <v>2018</v>
      </c>
      <c r="D1792" t="s">
        <v>1622</v>
      </c>
      <c r="E1792">
        <v>80</v>
      </c>
      <c r="F1792" s="12">
        <v>0.15</v>
      </c>
      <c r="G1792" s="12">
        <v>0.15</v>
      </c>
      <c r="H1792" s="12">
        <v>0</v>
      </c>
      <c r="I1792" s="12">
        <v>0.3</v>
      </c>
      <c r="J1792" s="12"/>
      <c r="K1792" s="12"/>
      <c r="L1792" s="12"/>
      <c r="M1792" s="12"/>
      <c r="N1792" s="12"/>
      <c r="O1792" s="12"/>
      <c r="P1792" s="12"/>
    </row>
    <row r="1793" spans="1:16">
      <c r="A1793" s="357">
        <v>43221</v>
      </c>
      <c r="B1793">
        <f t="shared" si="225"/>
        <v>4</v>
      </c>
      <c r="C1793">
        <f t="shared" si="222"/>
        <v>2018</v>
      </c>
      <c r="D1793" t="s">
        <v>1622</v>
      </c>
      <c r="E1793">
        <v>80</v>
      </c>
      <c r="F1793" s="12">
        <v>0.19</v>
      </c>
      <c r="G1793" s="12">
        <v>0.19</v>
      </c>
      <c r="H1793" s="12">
        <v>0</v>
      </c>
      <c r="I1793" s="12">
        <v>0.38</v>
      </c>
      <c r="J1793" s="12"/>
      <c r="K1793" s="12"/>
      <c r="L1793" s="12"/>
      <c r="M1793" s="12"/>
      <c r="N1793" s="12"/>
      <c r="O1793" s="12"/>
      <c r="P1793" s="12"/>
    </row>
    <row r="1794" spans="1:16">
      <c r="A1794" s="357">
        <v>43252</v>
      </c>
      <c r="B1794">
        <f t="shared" si="225"/>
        <v>5</v>
      </c>
      <c r="C1794">
        <f t="shared" si="222"/>
        <v>2018</v>
      </c>
      <c r="D1794" t="s">
        <v>1622</v>
      </c>
      <c r="E1794">
        <v>80</v>
      </c>
      <c r="F1794" s="12">
        <v>0.18</v>
      </c>
      <c r="G1794" s="12">
        <v>0.23</v>
      </c>
      <c r="H1794" s="12">
        <v>0</v>
      </c>
      <c r="I1794" s="12">
        <v>0.41000000000000003</v>
      </c>
      <c r="J1794" s="12"/>
      <c r="K1794" s="12"/>
      <c r="L1794" s="12"/>
      <c r="M1794" s="12"/>
      <c r="N1794" s="12"/>
      <c r="O1794" s="12"/>
      <c r="P1794" s="12"/>
    </row>
    <row r="1795" spans="1:16">
      <c r="A1795" s="357">
        <v>43282</v>
      </c>
      <c r="B1795">
        <f t="shared" si="225"/>
        <v>6</v>
      </c>
      <c r="C1795">
        <f t="shared" si="222"/>
        <v>2018</v>
      </c>
      <c r="D1795" t="s">
        <v>1622</v>
      </c>
      <c r="E1795">
        <v>80</v>
      </c>
      <c r="F1795" s="12">
        <v>0.14000000000000001</v>
      </c>
      <c r="G1795" s="12">
        <v>0.24</v>
      </c>
      <c r="H1795" s="12">
        <v>0</v>
      </c>
      <c r="I1795" s="12">
        <v>0.38</v>
      </c>
      <c r="J1795" s="12"/>
      <c r="K1795" s="12"/>
      <c r="L1795" s="12"/>
      <c r="M1795" s="12"/>
      <c r="N1795" s="12"/>
      <c r="O1795" s="12"/>
      <c r="P1795" s="12"/>
    </row>
    <row r="1796" spans="1:16">
      <c r="A1796" s="357">
        <v>43313</v>
      </c>
      <c r="B1796">
        <f t="shared" si="225"/>
        <v>7</v>
      </c>
      <c r="C1796">
        <f t="shared" si="222"/>
        <v>2018</v>
      </c>
      <c r="D1796" t="s">
        <v>1622</v>
      </c>
      <c r="E1796">
        <v>80</v>
      </c>
      <c r="F1796" s="12">
        <v>0.18</v>
      </c>
      <c r="G1796" s="12">
        <v>0.18</v>
      </c>
      <c r="H1796" s="12">
        <v>0</v>
      </c>
      <c r="I1796" s="12">
        <v>0.36</v>
      </c>
      <c r="J1796" s="12"/>
      <c r="K1796" s="12"/>
      <c r="L1796" s="12"/>
      <c r="M1796" s="12"/>
      <c r="N1796" s="12"/>
      <c r="O1796" s="12"/>
      <c r="P1796" s="12"/>
    </row>
    <row r="1797" spans="1:16">
      <c r="A1797" s="357">
        <v>43344</v>
      </c>
      <c r="B1797">
        <f t="shared" si="225"/>
        <v>8</v>
      </c>
      <c r="C1797">
        <f t="shared" si="222"/>
        <v>2018</v>
      </c>
      <c r="D1797" t="s">
        <v>1622</v>
      </c>
      <c r="E1797">
        <v>80</v>
      </c>
      <c r="F1797" s="12">
        <v>0.09</v>
      </c>
      <c r="G1797" s="12">
        <v>0.18</v>
      </c>
      <c r="H1797" s="12">
        <v>0</v>
      </c>
      <c r="I1797" s="12">
        <v>0.27</v>
      </c>
      <c r="J1797" s="12"/>
      <c r="K1797" s="12"/>
      <c r="L1797" s="12"/>
      <c r="M1797" s="12"/>
      <c r="N1797" s="12"/>
      <c r="O1797" s="12"/>
      <c r="P1797" s="12"/>
    </row>
    <row r="1798" spans="1:16">
      <c r="A1798" s="357">
        <v>43374</v>
      </c>
      <c r="B1798">
        <f t="shared" si="225"/>
        <v>9</v>
      </c>
      <c r="C1798">
        <f t="shared" si="222"/>
        <v>2018</v>
      </c>
      <c r="D1798" t="s">
        <v>1622</v>
      </c>
      <c r="E1798">
        <v>80</v>
      </c>
      <c r="F1798" s="12">
        <v>0.1</v>
      </c>
      <c r="G1798" s="12">
        <v>0.2</v>
      </c>
      <c r="H1798" s="12">
        <v>0</v>
      </c>
      <c r="I1798" s="12">
        <v>0.30000000000000004</v>
      </c>
      <c r="J1798" s="12"/>
      <c r="K1798" s="12"/>
      <c r="L1798" s="12"/>
      <c r="M1798" s="12"/>
      <c r="N1798" s="12"/>
      <c r="O1798" s="12"/>
      <c r="P1798" s="12"/>
    </row>
    <row r="1799" spans="1:16">
      <c r="A1799" s="357">
        <v>43405</v>
      </c>
      <c r="B1799">
        <f t="shared" si="225"/>
        <v>10</v>
      </c>
      <c r="C1799">
        <f t="shared" si="222"/>
        <v>2018</v>
      </c>
      <c r="D1799" t="s">
        <v>1622</v>
      </c>
      <c r="E1799">
        <v>80</v>
      </c>
      <c r="F1799" s="12">
        <v>0.14000000000000001</v>
      </c>
      <c r="G1799" s="12">
        <v>0.32</v>
      </c>
      <c r="H1799" s="12">
        <v>0</v>
      </c>
      <c r="I1799" s="12">
        <v>0.46</v>
      </c>
      <c r="J1799" s="12"/>
      <c r="K1799" s="12"/>
      <c r="L1799" s="12"/>
      <c r="M1799" s="12"/>
      <c r="N1799" s="12"/>
      <c r="O1799" s="12"/>
      <c r="P1799" s="12"/>
    </row>
    <row r="1800" spans="1:16">
      <c r="A1800" s="357">
        <v>43435</v>
      </c>
      <c r="B1800">
        <f t="shared" si="225"/>
        <v>11</v>
      </c>
      <c r="C1800">
        <f t="shared" si="222"/>
        <v>2018</v>
      </c>
      <c r="D1800" t="s">
        <v>1622</v>
      </c>
      <c r="E1800">
        <v>80</v>
      </c>
      <c r="F1800" s="12">
        <v>0.1</v>
      </c>
      <c r="G1800" s="12">
        <v>0.05</v>
      </c>
      <c r="H1800" s="12">
        <v>0</v>
      </c>
      <c r="I1800" s="12">
        <v>0.15000000000000002</v>
      </c>
      <c r="J1800" s="12"/>
      <c r="K1800" s="12"/>
      <c r="L1800" s="12"/>
      <c r="M1800" s="12"/>
      <c r="N1800" s="12"/>
      <c r="O1800" s="12"/>
      <c r="P1800" s="12"/>
    </row>
    <row r="1801" spans="1:16">
      <c r="A1801" s="357">
        <v>43466</v>
      </c>
      <c r="B1801">
        <f t="shared" si="225"/>
        <v>12</v>
      </c>
      <c r="C1801">
        <f t="shared" si="222"/>
        <v>2018</v>
      </c>
      <c r="D1801" t="s">
        <v>1622</v>
      </c>
      <c r="E1801">
        <v>80</v>
      </c>
      <c r="F1801" s="12">
        <v>0.24</v>
      </c>
      <c r="G1801" s="12">
        <v>0.59</v>
      </c>
      <c r="H1801" s="12">
        <v>0</v>
      </c>
      <c r="I1801" s="12">
        <v>0.83</v>
      </c>
      <c r="J1801" s="12"/>
      <c r="K1801" s="12"/>
      <c r="L1801" s="12"/>
      <c r="M1801" s="12"/>
      <c r="N1801" s="12"/>
      <c r="O1801" s="12"/>
      <c r="P1801" s="12"/>
    </row>
    <row r="1802" spans="1:16">
      <c r="A1802" s="357">
        <v>43497</v>
      </c>
      <c r="B1802">
        <v>1</v>
      </c>
      <c r="C1802">
        <f t="shared" si="222"/>
        <v>2019</v>
      </c>
      <c r="D1802" t="s">
        <v>1622</v>
      </c>
      <c r="E1802">
        <v>80</v>
      </c>
      <c r="F1802" s="12">
        <v>0.09</v>
      </c>
      <c r="G1802" s="12">
        <v>0.36</v>
      </c>
      <c r="H1802" s="12">
        <v>0</v>
      </c>
      <c r="I1802" s="12">
        <v>0.44999999999999996</v>
      </c>
      <c r="J1802" s="12"/>
      <c r="K1802" s="12"/>
      <c r="L1802" s="12"/>
      <c r="M1802" s="12"/>
      <c r="N1802" s="12"/>
      <c r="O1802" s="12"/>
      <c r="P1802" s="12"/>
    </row>
    <row r="1803" spans="1:16">
      <c r="A1803" s="357">
        <v>43525</v>
      </c>
      <c r="B1803">
        <f t="shared" ref="B1803:B1813" si="226">1+B1802</f>
        <v>2</v>
      </c>
      <c r="C1803">
        <f t="shared" si="222"/>
        <v>2019</v>
      </c>
      <c r="D1803" t="s">
        <v>1622</v>
      </c>
      <c r="E1803">
        <v>80</v>
      </c>
      <c r="F1803" s="12">
        <v>0.15</v>
      </c>
      <c r="G1803" s="12">
        <v>0.15</v>
      </c>
      <c r="H1803" s="12">
        <v>0</v>
      </c>
      <c r="I1803" s="12">
        <v>0.3</v>
      </c>
      <c r="J1803" s="12"/>
      <c r="K1803" s="12"/>
      <c r="L1803" s="12"/>
      <c r="M1803" s="12"/>
      <c r="N1803" s="12"/>
      <c r="O1803" s="12"/>
      <c r="P1803" s="12"/>
    </row>
    <row r="1804" spans="1:16">
      <c r="A1804" s="357">
        <v>43556</v>
      </c>
      <c r="B1804">
        <f t="shared" si="226"/>
        <v>3</v>
      </c>
      <c r="C1804">
        <f t="shared" si="222"/>
        <v>2019</v>
      </c>
      <c r="D1804" t="s">
        <v>1622</v>
      </c>
      <c r="E1804">
        <v>80</v>
      </c>
      <c r="F1804" s="12">
        <v>0.24</v>
      </c>
      <c r="G1804" s="12">
        <v>0.24</v>
      </c>
      <c r="H1804" s="12">
        <v>0</v>
      </c>
      <c r="I1804" s="12">
        <v>0.48</v>
      </c>
      <c r="J1804" s="12"/>
      <c r="K1804" s="12"/>
      <c r="L1804" s="12"/>
      <c r="M1804" s="12"/>
      <c r="N1804" s="12"/>
      <c r="O1804" s="12"/>
      <c r="P1804" s="12"/>
    </row>
    <row r="1805" spans="1:16">
      <c r="A1805" s="357">
        <v>43586</v>
      </c>
      <c r="B1805">
        <f t="shared" si="226"/>
        <v>4</v>
      </c>
      <c r="C1805">
        <f t="shared" si="222"/>
        <v>2019</v>
      </c>
      <c r="D1805" t="s">
        <v>1622</v>
      </c>
      <c r="E1805">
        <v>80</v>
      </c>
      <c r="F1805" s="12">
        <v>0.15</v>
      </c>
      <c r="G1805" s="12">
        <v>0.15</v>
      </c>
      <c r="H1805" s="12">
        <v>0</v>
      </c>
      <c r="I1805" s="12">
        <v>0.3</v>
      </c>
      <c r="J1805" s="12"/>
      <c r="K1805" s="12"/>
      <c r="L1805" s="12"/>
      <c r="M1805" s="12"/>
      <c r="N1805" s="12"/>
      <c r="O1805" s="12"/>
      <c r="P1805" s="12"/>
    </row>
    <row r="1806" spans="1:16">
      <c r="A1806" s="357">
        <v>43617</v>
      </c>
      <c r="B1806">
        <f t="shared" si="226"/>
        <v>5</v>
      </c>
      <c r="C1806">
        <f t="shared" si="222"/>
        <v>2019</v>
      </c>
      <c r="D1806" t="s">
        <v>1622</v>
      </c>
      <c r="E1806">
        <v>80</v>
      </c>
      <c r="F1806" s="12">
        <v>0.09</v>
      </c>
      <c r="G1806" s="12">
        <v>0.32</v>
      </c>
      <c r="H1806" s="12">
        <v>0</v>
      </c>
      <c r="I1806" s="12">
        <v>0.41000000000000003</v>
      </c>
      <c r="J1806" s="12"/>
      <c r="K1806" s="12"/>
      <c r="L1806" s="12"/>
      <c r="M1806" s="12"/>
      <c r="N1806" s="12"/>
      <c r="O1806" s="12"/>
      <c r="P1806" s="12"/>
    </row>
    <row r="1807" spans="1:16">
      <c r="A1807" s="357">
        <v>43647</v>
      </c>
      <c r="B1807">
        <f t="shared" si="226"/>
        <v>6</v>
      </c>
      <c r="C1807">
        <f t="shared" si="222"/>
        <v>2019</v>
      </c>
      <c r="D1807" t="s">
        <v>1622</v>
      </c>
      <c r="E1807">
        <v>80</v>
      </c>
      <c r="F1807" s="12">
        <v>0.15</v>
      </c>
      <c r="G1807" s="12">
        <v>0.4</v>
      </c>
      <c r="H1807" s="12">
        <v>0</v>
      </c>
      <c r="I1807" s="12">
        <v>0.55000000000000004</v>
      </c>
      <c r="J1807" s="12"/>
      <c r="K1807" s="12"/>
      <c r="L1807" s="12"/>
      <c r="M1807" s="12"/>
      <c r="N1807" s="12"/>
      <c r="O1807" s="12"/>
      <c r="P1807" s="12"/>
    </row>
    <row r="1808" spans="1:16">
      <c r="A1808" s="357">
        <v>43678</v>
      </c>
      <c r="B1808">
        <f t="shared" si="226"/>
        <v>7</v>
      </c>
      <c r="C1808">
        <f t="shared" si="222"/>
        <v>2019</v>
      </c>
      <c r="D1808" t="s">
        <v>1622</v>
      </c>
      <c r="E1808">
        <v>80</v>
      </c>
      <c r="F1808" s="12">
        <v>0.35</v>
      </c>
      <c r="G1808" s="12">
        <v>0.43</v>
      </c>
      <c r="H1808" s="12">
        <v>0</v>
      </c>
      <c r="I1808" s="12">
        <v>0.78</v>
      </c>
      <c r="J1808" s="12"/>
      <c r="K1808" s="12"/>
      <c r="L1808" s="12"/>
      <c r="M1808" s="12"/>
      <c r="N1808" s="12"/>
      <c r="O1808" s="12"/>
      <c r="P1808" s="12"/>
    </row>
    <row r="1809" spans="1:16">
      <c r="A1809" s="357">
        <v>43709</v>
      </c>
      <c r="B1809">
        <f t="shared" si="226"/>
        <v>8</v>
      </c>
      <c r="C1809">
        <f t="shared" si="222"/>
        <v>2019</v>
      </c>
      <c r="D1809" t="s">
        <v>1622</v>
      </c>
      <c r="E1809">
        <v>80</v>
      </c>
      <c r="F1809" s="12">
        <v>0.32</v>
      </c>
      <c r="G1809" s="12">
        <v>0.14000000000000001</v>
      </c>
      <c r="H1809" s="12">
        <v>0</v>
      </c>
      <c r="I1809" s="12">
        <v>0.46</v>
      </c>
      <c r="J1809" s="12"/>
      <c r="K1809" s="12"/>
      <c r="L1809" s="12"/>
      <c r="M1809" s="12"/>
      <c r="N1809" s="12"/>
      <c r="O1809" s="12"/>
      <c r="P1809" s="12"/>
    </row>
    <row r="1810" spans="1:16">
      <c r="A1810" s="357">
        <v>43739</v>
      </c>
      <c r="B1810">
        <f t="shared" si="226"/>
        <v>9</v>
      </c>
      <c r="C1810">
        <f t="shared" si="222"/>
        <v>2019</v>
      </c>
      <c r="D1810" t="s">
        <v>1622</v>
      </c>
      <c r="E1810">
        <v>80</v>
      </c>
      <c r="F1810" s="12">
        <v>0.1</v>
      </c>
      <c r="G1810" s="12">
        <v>0.19</v>
      </c>
      <c r="H1810" s="12">
        <v>0</v>
      </c>
      <c r="I1810" s="12">
        <v>0.29000000000000004</v>
      </c>
      <c r="J1810" s="12"/>
      <c r="K1810" s="12"/>
      <c r="L1810" s="12"/>
      <c r="M1810" s="12"/>
      <c r="N1810" s="12"/>
      <c r="O1810" s="12"/>
      <c r="P1810" s="12"/>
    </row>
    <row r="1811" spans="1:16">
      <c r="A1811" s="357">
        <v>43770</v>
      </c>
      <c r="B1811">
        <f t="shared" si="226"/>
        <v>10</v>
      </c>
      <c r="C1811">
        <f t="shared" si="222"/>
        <v>2019</v>
      </c>
      <c r="D1811" t="s">
        <v>1622</v>
      </c>
      <c r="E1811">
        <v>80</v>
      </c>
      <c r="F1811" s="12">
        <v>0.13</v>
      </c>
      <c r="G1811" s="12">
        <v>0</v>
      </c>
      <c r="H1811" s="12">
        <v>0</v>
      </c>
      <c r="I1811" s="12">
        <v>0.13</v>
      </c>
      <c r="J1811" s="12"/>
      <c r="K1811" s="12"/>
      <c r="L1811" s="12"/>
      <c r="M1811" s="12"/>
      <c r="N1811" s="12"/>
      <c r="O1811" s="12"/>
      <c r="P1811" s="12"/>
    </row>
    <row r="1812" spans="1:16">
      <c r="A1812" s="357">
        <v>43800</v>
      </c>
      <c r="B1812">
        <f t="shared" si="226"/>
        <v>11</v>
      </c>
      <c r="C1812">
        <f t="shared" si="222"/>
        <v>2019</v>
      </c>
      <c r="D1812" t="s">
        <v>1622</v>
      </c>
      <c r="E1812">
        <v>80</v>
      </c>
      <c r="F1812" s="12">
        <v>0.15</v>
      </c>
      <c r="G1812" s="12">
        <v>0.4</v>
      </c>
      <c r="H1812" s="12">
        <v>0</v>
      </c>
      <c r="I1812" s="12">
        <v>0.55000000000000004</v>
      </c>
      <c r="J1812" s="12"/>
      <c r="K1812" s="12"/>
      <c r="L1812" s="12"/>
      <c r="M1812" s="12"/>
      <c r="N1812" s="12"/>
      <c r="O1812" s="12"/>
      <c r="P1812" s="12"/>
    </row>
    <row r="1813" spans="1:16">
      <c r="A1813" s="357">
        <v>43831</v>
      </c>
      <c r="B1813">
        <f t="shared" si="226"/>
        <v>12</v>
      </c>
      <c r="C1813">
        <f t="shared" si="222"/>
        <v>2019</v>
      </c>
      <c r="D1813" t="s">
        <v>1622</v>
      </c>
      <c r="E1813">
        <v>80</v>
      </c>
      <c r="F1813" s="12">
        <v>0</v>
      </c>
      <c r="G1813" s="12">
        <v>0.39</v>
      </c>
      <c r="H1813" s="12">
        <v>0</v>
      </c>
      <c r="I1813" s="12">
        <v>0.39</v>
      </c>
      <c r="J1813" s="12"/>
      <c r="K1813" s="12"/>
      <c r="L1813" s="12"/>
      <c r="M1813" s="12"/>
      <c r="N1813" s="12"/>
      <c r="O1813" s="12"/>
      <c r="P1813" s="12"/>
    </row>
    <row r="1814" spans="1:16">
      <c r="A1814" s="357">
        <v>43862</v>
      </c>
      <c r="B1814">
        <v>1</v>
      </c>
      <c r="C1814">
        <f t="shared" si="222"/>
        <v>2020</v>
      </c>
      <c r="D1814" t="s">
        <v>1622</v>
      </c>
      <c r="E1814">
        <v>80</v>
      </c>
      <c r="F1814" s="12">
        <v>0.1</v>
      </c>
      <c r="G1814" s="12">
        <v>0.1</v>
      </c>
      <c r="H1814" s="12">
        <v>0</v>
      </c>
      <c r="I1814" s="12">
        <v>0.2</v>
      </c>
      <c r="J1814" s="12"/>
      <c r="K1814" s="12"/>
      <c r="L1814" s="12"/>
      <c r="M1814" s="12"/>
      <c r="N1814" s="12"/>
      <c r="O1814" s="12"/>
      <c r="P1814" s="12"/>
    </row>
    <row r="1815" spans="1:16">
      <c r="A1815" s="357">
        <v>43891</v>
      </c>
      <c r="B1815">
        <f t="shared" ref="B1815:B1825" si="227">1+B1814</f>
        <v>2</v>
      </c>
      <c r="C1815">
        <f t="shared" si="222"/>
        <v>2020</v>
      </c>
      <c r="D1815" t="s">
        <v>1622</v>
      </c>
      <c r="E1815">
        <v>80</v>
      </c>
      <c r="F1815" s="12">
        <v>0.05</v>
      </c>
      <c r="G1815" s="12">
        <v>0.55000000000000004</v>
      </c>
      <c r="H1815" s="12">
        <v>0</v>
      </c>
      <c r="I1815" s="12">
        <v>0.60000000000000009</v>
      </c>
      <c r="J1815" s="12"/>
      <c r="K1815" s="12"/>
      <c r="L1815" s="12"/>
      <c r="M1815" s="12"/>
      <c r="N1815" s="12"/>
      <c r="O1815" s="12"/>
      <c r="P1815" s="12"/>
    </row>
    <row r="1816" spans="1:16">
      <c r="A1816" s="357">
        <v>43922</v>
      </c>
      <c r="B1816">
        <f t="shared" si="227"/>
        <v>3</v>
      </c>
      <c r="C1816">
        <f t="shared" si="222"/>
        <v>2020</v>
      </c>
      <c r="D1816" t="s">
        <v>1622</v>
      </c>
      <c r="E1816">
        <v>80</v>
      </c>
      <c r="F1816" s="12">
        <v>0.23</v>
      </c>
      <c r="G1816" s="12">
        <v>0.27</v>
      </c>
      <c r="H1816" s="12">
        <v>0</v>
      </c>
      <c r="I1816" s="12">
        <v>0.5</v>
      </c>
      <c r="J1816" s="12"/>
      <c r="K1816" s="12"/>
      <c r="L1816" s="12"/>
      <c r="M1816" s="12"/>
      <c r="N1816" s="12"/>
      <c r="O1816" s="12"/>
      <c r="P1816" s="12"/>
    </row>
    <row r="1817" spans="1:16">
      <c r="A1817" s="357">
        <v>43952</v>
      </c>
      <c r="B1817">
        <f t="shared" si="227"/>
        <v>4</v>
      </c>
      <c r="C1817">
        <f t="shared" si="222"/>
        <v>2020</v>
      </c>
      <c r="D1817" t="s">
        <v>1622</v>
      </c>
      <c r="E1817">
        <v>80</v>
      </c>
      <c r="F1817" s="12">
        <v>0</v>
      </c>
      <c r="G1817" s="12">
        <v>0.05</v>
      </c>
      <c r="H1817" s="12">
        <v>0</v>
      </c>
      <c r="I1817" s="12">
        <v>0.05</v>
      </c>
      <c r="J1817" s="12"/>
      <c r="K1817" s="12"/>
      <c r="L1817" s="12"/>
      <c r="M1817" s="12"/>
      <c r="N1817" s="12"/>
      <c r="O1817" s="12"/>
      <c r="P1817" s="12"/>
    </row>
    <row r="1818" spans="1:16">
      <c r="A1818" s="357">
        <v>43983</v>
      </c>
      <c r="B1818">
        <f t="shared" si="227"/>
        <v>5</v>
      </c>
      <c r="C1818">
        <f t="shared" si="222"/>
        <v>2020</v>
      </c>
      <c r="D1818" t="s">
        <v>1622</v>
      </c>
      <c r="E1818">
        <v>80</v>
      </c>
      <c r="F1818" s="12">
        <v>0</v>
      </c>
      <c r="G1818" s="12">
        <v>0.05</v>
      </c>
      <c r="H1818" s="12">
        <v>0</v>
      </c>
      <c r="I1818" s="12">
        <v>0.05</v>
      </c>
      <c r="J1818" s="12"/>
      <c r="K1818" s="12"/>
      <c r="L1818" s="12"/>
      <c r="M1818" s="12"/>
      <c r="N1818" s="12"/>
      <c r="O1818" s="12"/>
      <c r="P1818" s="12"/>
    </row>
    <row r="1819" spans="1:16">
      <c r="A1819" s="357">
        <v>44013</v>
      </c>
      <c r="B1819">
        <f t="shared" si="227"/>
        <v>6</v>
      </c>
      <c r="C1819">
        <f t="shared" si="222"/>
        <v>2020</v>
      </c>
      <c r="D1819" t="s">
        <v>1622</v>
      </c>
      <c r="E1819">
        <v>80</v>
      </c>
      <c r="F1819" s="12">
        <v>0.05</v>
      </c>
      <c r="G1819" s="12">
        <v>0.18</v>
      </c>
      <c r="H1819" s="12">
        <v>0</v>
      </c>
      <c r="I1819" s="12">
        <v>0.22999999999999998</v>
      </c>
      <c r="J1819" s="12"/>
      <c r="K1819" s="12"/>
      <c r="L1819" s="12"/>
      <c r="M1819" s="12"/>
      <c r="N1819" s="12"/>
      <c r="O1819" s="12"/>
      <c r="P1819" s="12"/>
    </row>
    <row r="1820" spans="1:16">
      <c r="A1820" s="357">
        <v>44044</v>
      </c>
      <c r="B1820">
        <f t="shared" si="227"/>
        <v>7</v>
      </c>
      <c r="C1820">
        <f t="shared" si="222"/>
        <v>2020</v>
      </c>
      <c r="D1820" t="s">
        <v>1622</v>
      </c>
      <c r="E1820">
        <v>80</v>
      </c>
      <c r="F1820" s="12">
        <v>0.04</v>
      </c>
      <c r="G1820" s="12">
        <v>0.22</v>
      </c>
      <c r="H1820" s="12">
        <v>0</v>
      </c>
      <c r="I1820" s="12">
        <v>0.26</v>
      </c>
      <c r="J1820" s="12"/>
      <c r="K1820" s="12"/>
      <c r="L1820" s="12"/>
      <c r="M1820" s="12"/>
      <c r="N1820" s="12"/>
      <c r="O1820" s="12"/>
      <c r="P1820" s="12"/>
    </row>
    <row r="1821" spans="1:16">
      <c r="A1821" s="357">
        <v>44075</v>
      </c>
      <c r="B1821">
        <f t="shared" si="227"/>
        <v>8</v>
      </c>
      <c r="C1821">
        <f t="shared" si="222"/>
        <v>2020</v>
      </c>
      <c r="D1821" t="s">
        <v>1622</v>
      </c>
      <c r="E1821">
        <v>80</v>
      </c>
      <c r="F1821" s="12">
        <v>0.1</v>
      </c>
      <c r="G1821" s="12">
        <v>0.28999999999999998</v>
      </c>
      <c r="H1821" s="12">
        <v>0</v>
      </c>
      <c r="I1821" s="12">
        <v>0.39</v>
      </c>
      <c r="J1821" s="12"/>
      <c r="K1821" s="12"/>
      <c r="L1821" s="12"/>
      <c r="M1821" s="12"/>
      <c r="N1821" s="12"/>
      <c r="O1821" s="12"/>
      <c r="P1821" s="12"/>
    </row>
    <row r="1822" spans="1:16">
      <c r="A1822" s="357">
        <v>44105</v>
      </c>
      <c r="B1822">
        <f t="shared" si="227"/>
        <v>9</v>
      </c>
      <c r="C1822">
        <f t="shared" si="222"/>
        <v>2020</v>
      </c>
      <c r="D1822" t="s">
        <v>1622</v>
      </c>
      <c r="E1822">
        <v>80</v>
      </c>
      <c r="F1822" s="12">
        <v>0.09</v>
      </c>
      <c r="G1822" s="12">
        <v>0.14000000000000001</v>
      </c>
      <c r="H1822" s="12">
        <v>0</v>
      </c>
      <c r="I1822" s="12">
        <v>0.23</v>
      </c>
      <c r="J1822" s="12"/>
      <c r="K1822" s="12"/>
      <c r="L1822" s="12"/>
      <c r="M1822" s="12"/>
      <c r="N1822" s="12"/>
      <c r="O1822" s="12"/>
      <c r="P1822" s="12"/>
    </row>
    <row r="1823" spans="1:16">
      <c r="A1823" s="357">
        <v>44136</v>
      </c>
      <c r="B1823">
        <f t="shared" si="227"/>
        <v>10</v>
      </c>
      <c r="C1823">
        <f t="shared" si="222"/>
        <v>2020</v>
      </c>
      <c r="D1823" t="s">
        <v>1622</v>
      </c>
      <c r="E1823">
        <v>80</v>
      </c>
      <c r="F1823" s="12">
        <v>0</v>
      </c>
      <c r="G1823" s="12">
        <v>0.14000000000000001</v>
      </c>
      <c r="H1823" s="12">
        <v>0</v>
      </c>
      <c r="I1823" s="12">
        <v>0.14000000000000001</v>
      </c>
      <c r="J1823" s="12"/>
      <c r="K1823" s="12"/>
      <c r="L1823" s="12"/>
      <c r="M1823" s="12"/>
      <c r="N1823" s="12"/>
      <c r="O1823" s="12"/>
      <c r="P1823" s="12"/>
    </row>
    <row r="1824" spans="1:16">
      <c r="A1824" s="357">
        <v>44166</v>
      </c>
      <c r="B1824">
        <f t="shared" si="227"/>
        <v>11</v>
      </c>
      <c r="C1824">
        <f t="shared" si="222"/>
        <v>2020</v>
      </c>
      <c r="D1824" t="s">
        <v>1622</v>
      </c>
      <c r="E1824">
        <v>80</v>
      </c>
      <c r="F1824" s="12">
        <v>0</v>
      </c>
      <c r="G1824" s="12">
        <v>0.15</v>
      </c>
      <c r="H1824" s="12">
        <v>0</v>
      </c>
      <c r="I1824" s="12">
        <v>0.15</v>
      </c>
      <c r="J1824" s="12"/>
      <c r="K1824" s="12"/>
      <c r="L1824" s="12"/>
      <c r="M1824" s="12"/>
      <c r="N1824" s="12"/>
      <c r="O1824" s="12"/>
      <c r="P1824" s="12"/>
    </row>
    <row r="1825" spans="1:16">
      <c r="A1825" s="357">
        <v>44197</v>
      </c>
      <c r="B1825">
        <f t="shared" si="227"/>
        <v>12</v>
      </c>
      <c r="C1825">
        <f t="shared" si="222"/>
        <v>2020</v>
      </c>
      <c r="D1825" t="s">
        <v>1622</v>
      </c>
      <c r="E1825">
        <v>80</v>
      </c>
      <c r="F1825" s="12">
        <v>0.11</v>
      </c>
      <c r="G1825" s="12">
        <v>0.11</v>
      </c>
      <c r="H1825" s="12">
        <v>0</v>
      </c>
      <c r="I1825" s="12">
        <v>0.22</v>
      </c>
      <c r="J1825" s="12"/>
      <c r="K1825" s="12"/>
      <c r="L1825" s="12"/>
      <c r="M1825" s="12"/>
      <c r="N1825" s="12"/>
      <c r="O1825" s="12"/>
      <c r="P1825" s="12"/>
    </row>
    <row r="1826" spans="1:16">
      <c r="A1826" s="357">
        <v>44228</v>
      </c>
      <c r="B1826">
        <v>1</v>
      </c>
      <c r="C1826">
        <f t="shared" si="222"/>
        <v>2021</v>
      </c>
      <c r="D1826" t="s">
        <v>1622</v>
      </c>
      <c r="E1826">
        <v>80</v>
      </c>
      <c r="F1826" s="12">
        <v>0</v>
      </c>
      <c r="G1826" s="12">
        <v>0.11</v>
      </c>
      <c r="H1826" s="12">
        <v>0.05</v>
      </c>
      <c r="I1826" s="12">
        <v>0.16</v>
      </c>
      <c r="J1826" s="12"/>
      <c r="K1826" s="12"/>
      <c r="L1826" s="12"/>
      <c r="M1826" s="12"/>
      <c r="N1826" s="12"/>
      <c r="O1826" s="12"/>
      <c r="P1826" s="12"/>
    </row>
    <row r="1827" spans="1:16">
      <c r="A1827" s="357">
        <v>44256</v>
      </c>
      <c r="B1827">
        <f t="shared" ref="B1827:B1837" si="228">1+B1826</f>
        <v>2</v>
      </c>
      <c r="C1827">
        <f t="shared" si="222"/>
        <v>2021</v>
      </c>
      <c r="D1827" t="s">
        <v>1622</v>
      </c>
      <c r="E1827">
        <v>80</v>
      </c>
      <c r="F1827" s="12">
        <v>0</v>
      </c>
      <c r="G1827" s="12">
        <v>0.15</v>
      </c>
      <c r="H1827" s="12">
        <v>0</v>
      </c>
      <c r="I1827" s="12">
        <v>0.15</v>
      </c>
      <c r="J1827" s="12"/>
      <c r="K1827" s="12"/>
      <c r="L1827" s="12"/>
      <c r="M1827" s="12"/>
      <c r="N1827" s="12"/>
      <c r="O1827" s="12"/>
      <c r="P1827" s="12"/>
    </row>
    <row r="1828" spans="1:16">
      <c r="A1828" s="357">
        <v>44287</v>
      </c>
      <c r="B1828">
        <f t="shared" si="228"/>
        <v>3</v>
      </c>
      <c r="C1828">
        <f t="shared" si="222"/>
        <v>2021</v>
      </c>
      <c r="D1828" t="s">
        <v>1622</v>
      </c>
      <c r="E1828">
        <v>80</v>
      </c>
      <c r="F1828" s="12">
        <v>0.13</v>
      </c>
      <c r="G1828" s="12">
        <v>0.09</v>
      </c>
      <c r="H1828" s="12">
        <v>0.04</v>
      </c>
      <c r="I1828" s="12">
        <v>0.26</v>
      </c>
      <c r="J1828" s="12"/>
      <c r="K1828" s="12"/>
      <c r="L1828" s="12"/>
      <c r="M1828" s="12"/>
      <c r="N1828" s="12"/>
      <c r="O1828" s="12"/>
      <c r="P1828" s="12"/>
    </row>
    <row r="1829" spans="1:16">
      <c r="A1829" s="357">
        <v>44317</v>
      </c>
      <c r="B1829">
        <f t="shared" si="228"/>
        <v>4</v>
      </c>
      <c r="C1829">
        <f t="shared" si="222"/>
        <v>2021</v>
      </c>
      <c r="D1829" t="s">
        <v>1622</v>
      </c>
      <c r="E1829">
        <v>80</v>
      </c>
      <c r="F1829" s="12">
        <v>0.1</v>
      </c>
      <c r="G1829" s="12">
        <v>0.2</v>
      </c>
      <c r="H1829" s="12">
        <v>0</v>
      </c>
      <c r="I1829" s="12">
        <v>0.30000000000000004</v>
      </c>
      <c r="J1829" s="12"/>
      <c r="K1829" s="12"/>
      <c r="L1829" s="12"/>
      <c r="M1829" s="12"/>
      <c r="N1829" s="12"/>
      <c r="O1829" s="12"/>
      <c r="P1829" s="12"/>
    </row>
    <row r="1830" spans="1:16">
      <c r="A1830" s="357">
        <v>44348</v>
      </c>
      <c r="B1830">
        <f t="shared" si="228"/>
        <v>5</v>
      </c>
      <c r="C1830">
        <f t="shared" ref="C1830:C1843" si="229">1+C1818</f>
        <v>2021</v>
      </c>
      <c r="D1830" t="s">
        <v>1622</v>
      </c>
      <c r="E1830">
        <v>80</v>
      </c>
      <c r="F1830" s="12">
        <v>0.19</v>
      </c>
      <c r="G1830" s="12">
        <v>0.28999999999999998</v>
      </c>
      <c r="H1830" s="12">
        <v>0.05</v>
      </c>
      <c r="I1830" s="12">
        <v>0.53</v>
      </c>
      <c r="J1830" s="12"/>
      <c r="K1830" s="12"/>
      <c r="L1830" s="12"/>
      <c r="M1830" s="12"/>
      <c r="N1830" s="12"/>
      <c r="O1830" s="12"/>
      <c r="P1830" s="12"/>
    </row>
    <row r="1831" spans="1:16">
      <c r="A1831" s="357">
        <v>44378</v>
      </c>
      <c r="B1831">
        <f t="shared" si="228"/>
        <v>6</v>
      </c>
      <c r="C1831">
        <f t="shared" si="229"/>
        <v>2021</v>
      </c>
      <c r="D1831" t="s">
        <v>1622</v>
      </c>
      <c r="E1831">
        <v>80</v>
      </c>
      <c r="F1831" s="12">
        <v>0.14000000000000001</v>
      </c>
      <c r="G1831" s="12">
        <v>0.36</v>
      </c>
      <c r="H1831" s="12">
        <v>0</v>
      </c>
      <c r="I1831" s="12">
        <v>0.5</v>
      </c>
      <c r="J1831" s="12"/>
      <c r="K1831" s="12"/>
      <c r="L1831" s="12"/>
      <c r="M1831" s="12"/>
      <c r="N1831" s="12"/>
      <c r="O1831" s="12"/>
      <c r="P1831" s="12"/>
    </row>
    <row r="1832" spans="1:16">
      <c r="A1832" s="357">
        <v>44409</v>
      </c>
      <c r="B1832">
        <f t="shared" si="228"/>
        <v>7</v>
      </c>
      <c r="C1832">
        <f t="shared" si="229"/>
        <v>2021</v>
      </c>
      <c r="D1832" t="s">
        <v>1622</v>
      </c>
      <c r="E1832">
        <v>80</v>
      </c>
      <c r="F1832" s="12">
        <v>0.09</v>
      </c>
      <c r="G1832" s="12">
        <v>0.32</v>
      </c>
      <c r="H1832" s="12">
        <v>0</v>
      </c>
      <c r="I1832" s="12">
        <v>0.41000000000000003</v>
      </c>
      <c r="J1832" s="12"/>
      <c r="K1832" s="12"/>
      <c r="L1832" s="12"/>
      <c r="M1832" s="12"/>
      <c r="N1832" s="12"/>
      <c r="O1832" s="12"/>
      <c r="P1832" s="12"/>
    </row>
    <row r="1833" spans="1:16">
      <c r="A1833" s="357">
        <v>44440</v>
      </c>
      <c r="B1833">
        <f t="shared" si="228"/>
        <v>8</v>
      </c>
      <c r="C1833">
        <f t="shared" si="229"/>
        <v>2021</v>
      </c>
      <c r="D1833" t="s">
        <v>1622</v>
      </c>
      <c r="E1833">
        <v>80</v>
      </c>
      <c r="F1833" s="12">
        <v>0.05</v>
      </c>
      <c r="G1833" s="12">
        <v>0.27</v>
      </c>
      <c r="H1833" s="12">
        <v>0</v>
      </c>
      <c r="I1833" s="12">
        <v>0.32</v>
      </c>
      <c r="J1833" s="12"/>
      <c r="K1833" s="12"/>
      <c r="L1833" s="12"/>
      <c r="M1833" s="12"/>
      <c r="N1833" s="12"/>
      <c r="O1833" s="12"/>
      <c r="P1833" s="12"/>
    </row>
    <row r="1834" spans="1:16">
      <c r="A1834" s="357">
        <v>44470</v>
      </c>
      <c r="B1834">
        <f t="shared" si="228"/>
        <v>9</v>
      </c>
      <c r="C1834">
        <f t="shared" si="229"/>
        <v>2021</v>
      </c>
      <c r="D1834" t="s">
        <v>1622</v>
      </c>
      <c r="E1834">
        <v>80</v>
      </c>
      <c r="F1834" s="12">
        <v>0.09</v>
      </c>
      <c r="G1834" s="12">
        <v>0.27</v>
      </c>
      <c r="H1834" s="12">
        <v>0</v>
      </c>
      <c r="I1834" s="12">
        <v>0.36</v>
      </c>
      <c r="J1834" s="12"/>
      <c r="K1834" s="12"/>
      <c r="L1834" s="12"/>
      <c r="M1834" s="12"/>
      <c r="N1834" s="12"/>
      <c r="O1834" s="12"/>
      <c r="P1834" s="12"/>
    </row>
    <row r="1835" spans="1:16">
      <c r="A1835" s="357">
        <v>44501</v>
      </c>
      <c r="B1835">
        <f t="shared" si="228"/>
        <v>10</v>
      </c>
      <c r="C1835">
        <f t="shared" si="229"/>
        <v>2021</v>
      </c>
      <c r="D1835" t="s">
        <v>1622</v>
      </c>
      <c r="E1835">
        <v>80</v>
      </c>
      <c r="F1835" s="12">
        <v>0.05</v>
      </c>
      <c r="G1835" s="12">
        <v>0.25</v>
      </c>
      <c r="H1835" s="12">
        <v>0</v>
      </c>
      <c r="I1835" s="12">
        <v>0.3</v>
      </c>
      <c r="J1835" s="12"/>
      <c r="K1835" s="12"/>
      <c r="L1835" s="12"/>
      <c r="M1835" s="12"/>
      <c r="N1835" s="12"/>
      <c r="O1835" s="12"/>
      <c r="P1835" s="12"/>
    </row>
    <row r="1836" spans="1:16">
      <c r="A1836" s="357">
        <v>44531</v>
      </c>
      <c r="B1836">
        <f t="shared" si="228"/>
        <v>11</v>
      </c>
      <c r="C1836">
        <f t="shared" si="229"/>
        <v>2021</v>
      </c>
      <c r="D1836" t="s">
        <v>1622</v>
      </c>
      <c r="E1836">
        <v>80</v>
      </c>
      <c r="F1836" s="12">
        <v>0.05</v>
      </c>
      <c r="G1836" s="12">
        <v>0.33</v>
      </c>
      <c r="H1836" s="12">
        <v>0</v>
      </c>
      <c r="I1836" s="12">
        <v>0.38</v>
      </c>
      <c r="J1836" s="12"/>
      <c r="K1836" s="12"/>
      <c r="L1836" s="12"/>
      <c r="M1836" s="12"/>
      <c r="N1836" s="12"/>
      <c r="O1836" s="12"/>
      <c r="P1836" s="12"/>
    </row>
    <row r="1837" spans="1:16">
      <c r="A1837" s="357">
        <v>44562</v>
      </c>
      <c r="B1837">
        <f t="shared" si="228"/>
        <v>12</v>
      </c>
      <c r="C1837">
        <f t="shared" si="229"/>
        <v>2021</v>
      </c>
      <c r="D1837" t="s">
        <v>1622</v>
      </c>
      <c r="E1837">
        <v>80</v>
      </c>
      <c r="F1837" s="12">
        <v>0.15</v>
      </c>
      <c r="G1837" s="12">
        <v>0.2</v>
      </c>
      <c r="H1837" s="12">
        <v>0</v>
      </c>
      <c r="I1837" s="12">
        <v>0.35</v>
      </c>
      <c r="J1837" s="12"/>
      <c r="K1837" s="12"/>
      <c r="L1837" s="12"/>
      <c r="M1837" s="12"/>
      <c r="N1837" s="12"/>
      <c r="O1837" s="12"/>
      <c r="P1837" s="12"/>
    </row>
    <row r="1838" spans="1:16">
      <c r="A1838" s="357">
        <v>44593</v>
      </c>
      <c r="B1838">
        <v>1</v>
      </c>
      <c r="C1838">
        <f t="shared" si="229"/>
        <v>2022</v>
      </c>
      <c r="D1838" t="s">
        <v>1622</v>
      </c>
      <c r="E1838">
        <v>80</v>
      </c>
      <c r="F1838" s="12">
        <v>0</v>
      </c>
      <c r="G1838" s="12">
        <v>0.1</v>
      </c>
      <c r="H1838" s="12">
        <v>0</v>
      </c>
      <c r="I1838" s="12">
        <v>0.1</v>
      </c>
      <c r="J1838" s="12"/>
      <c r="K1838" s="12"/>
      <c r="L1838" s="12"/>
      <c r="M1838" s="12"/>
      <c r="N1838" s="12"/>
      <c r="O1838" s="12"/>
      <c r="P1838" s="12"/>
    </row>
    <row r="1839" spans="1:16">
      <c r="A1839" s="357">
        <v>44621</v>
      </c>
      <c r="B1839">
        <f>1+B1838</f>
        <v>2</v>
      </c>
      <c r="C1839">
        <f t="shared" si="229"/>
        <v>2022</v>
      </c>
      <c r="D1839" t="s">
        <v>1622</v>
      </c>
      <c r="E1839">
        <v>80</v>
      </c>
      <c r="F1839" s="12">
        <v>0.2</v>
      </c>
      <c r="G1839" s="12">
        <v>0.3</v>
      </c>
      <c r="H1839" s="12">
        <v>0</v>
      </c>
      <c r="I1839" s="12">
        <v>0.5</v>
      </c>
      <c r="J1839" s="12"/>
      <c r="K1839" s="12"/>
      <c r="L1839" s="12"/>
      <c r="M1839" s="12"/>
      <c r="N1839" s="12"/>
      <c r="O1839" s="12"/>
      <c r="P1839" s="12"/>
    </row>
    <row r="1840" spans="1:16">
      <c r="A1840" s="357">
        <v>44652</v>
      </c>
      <c r="B1840">
        <f>1+B1839</f>
        <v>3</v>
      </c>
      <c r="C1840">
        <f t="shared" si="229"/>
        <v>2022</v>
      </c>
      <c r="D1840" t="s">
        <v>1622</v>
      </c>
      <c r="E1840">
        <v>80</v>
      </c>
      <c r="F1840" s="12">
        <v>0.04</v>
      </c>
      <c r="G1840" s="12">
        <v>0.17</v>
      </c>
      <c r="H1840" s="12">
        <v>0</v>
      </c>
      <c r="I1840" s="12">
        <v>0.21000000000000002</v>
      </c>
      <c r="J1840" s="12"/>
      <c r="K1840" s="12"/>
      <c r="L1840" s="12"/>
      <c r="M1840" s="12"/>
      <c r="N1840" s="12"/>
      <c r="O1840" s="12"/>
      <c r="P1840" s="12"/>
    </row>
    <row r="1841" spans="1:16">
      <c r="A1841" s="357">
        <v>44682</v>
      </c>
      <c r="B1841">
        <f>1+B1840</f>
        <v>4</v>
      </c>
      <c r="C1841">
        <f t="shared" si="229"/>
        <v>2022</v>
      </c>
      <c r="D1841" t="s">
        <v>1622</v>
      </c>
      <c r="E1841">
        <v>80</v>
      </c>
      <c r="F1841" s="12">
        <v>0.11</v>
      </c>
      <c r="G1841" s="12">
        <v>0.37</v>
      </c>
      <c r="H1841" s="12">
        <v>0</v>
      </c>
      <c r="I1841" s="12">
        <v>0.48</v>
      </c>
      <c r="J1841" s="12"/>
      <c r="K1841" s="12"/>
      <c r="L1841" s="12"/>
      <c r="M1841" s="12"/>
      <c r="N1841" s="12"/>
      <c r="O1841" s="12"/>
      <c r="P1841" s="12"/>
    </row>
    <row r="1842" spans="1:16">
      <c r="A1842" s="357">
        <v>44713</v>
      </c>
      <c r="B1842">
        <f>1+B1841</f>
        <v>5</v>
      </c>
      <c r="C1842">
        <f t="shared" si="229"/>
        <v>2022</v>
      </c>
      <c r="D1842" t="s">
        <v>1622</v>
      </c>
      <c r="E1842">
        <v>80</v>
      </c>
      <c r="F1842" s="12">
        <v>0.18</v>
      </c>
      <c r="G1842" s="12">
        <v>0.32</v>
      </c>
      <c r="H1842" s="12">
        <v>0</v>
      </c>
      <c r="I1842" s="12">
        <v>0.5</v>
      </c>
      <c r="J1842" s="12"/>
      <c r="K1842" s="12"/>
      <c r="L1842" s="12"/>
      <c r="M1842" s="12"/>
      <c r="N1842" s="12"/>
      <c r="O1842" s="12"/>
      <c r="P1842" s="12"/>
    </row>
    <row r="1843" spans="1:16">
      <c r="A1843" s="357">
        <v>42005</v>
      </c>
      <c r="B1843">
        <f>1+B1842</f>
        <v>6</v>
      </c>
      <c r="C1843">
        <f t="shared" si="229"/>
        <v>2022</v>
      </c>
      <c r="D1843" t="s">
        <v>1622</v>
      </c>
      <c r="E1843">
        <v>80</v>
      </c>
      <c r="F1843" s="12">
        <v>0.18</v>
      </c>
      <c r="G1843" s="12">
        <v>0.45</v>
      </c>
      <c r="H1843" s="12">
        <v>0</v>
      </c>
      <c r="I1843" s="12">
        <v>0.63</v>
      </c>
      <c r="J1843" s="12"/>
      <c r="K1843" s="12"/>
      <c r="L1843" s="12"/>
      <c r="M1843" s="12"/>
      <c r="N1843" s="12"/>
      <c r="O1843" s="12"/>
      <c r="P1843" s="12"/>
    </row>
    <row r="1844" spans="1:16">
      <c r="A1844" s="357">
        <v>44743</v>
      </c>
      <c r="B1844">
        <v>7</v>
      </c>
      <c r="C1844">
        <v>2022</v>
      </c>
      <c r="D1844" t="s">
        <v>1622</v>
      </c>
      <c r="E1844">
        <v>80</v>
      </c>
      <c r="F1844" s="12">
        <v>0.1</v>
      </c>
      <c r="G1844" s="12">
        <v>0.7</v>
      </c>
      <c r="H1844" s="12">
        <v>0</v>
      </c>
      <c r="I1844" s="12">
        <v>0.79999999999999993</v>
      </c>
      <c r="J1844" s="12"/>
      <c r="K1844" s="12"/>
      <c r="L1844" s="12"/>
      <c r="M1844" s="12"/>
      <c r="N1844" s="12"/>
      <c r="O1844" s="12"/>
      <c r="P1844" s="12"/>
    </row>
    <row r="1845" spans="1:16">
      <c r="A1845" s="357">
        <v>44774</v>
      </c>
      <c r="B1845">
        <v>8</v>
      </c>
      <c r="C1845">
        <v>2022</v>
      </c>
      <c r="D1845" t="s">
        <v>1622</v>
      </c>
      <c r="E1845">
        <v>80</v>
      </c>
      <c r="F1845">
        <v>0.05</v>
      </c>
      <c r="G1845">
        <v>0.32</v>
      </c>
      <c r="H1845">
        <v>0.05</v>
      </c>
      <c r="I1845">
        <v>0.42</v>
      </c>
      <c r="J1845" s="12"/>
      <c r="K1845" s="12"/>
      <c r="L1845" s="12"/>
      <c r="M1845" s="12"/>
      <c r="N1845" s="12"/>
      <c r="O1845" s="12"/>
      <c r="P1845" s="12"/>
    </row>
    <row r="1846" spans="1:16">
      <c r="A1846" s="357">
        <v>42036</v>
      </c>
      <c r="B1846">
        <v>1</v>
      </c>
      <c r="C1846">
        <v>2015</v>
      </c>
      <c r="D1846" t="s">
        <v>1623</v>
      </c>
      <c r="E1846">
        <v>81</v>
      </c>
      <c r="F1846" s="12">
        <v>26.95</v>
      </c>
      <c r="G1846" s="12">
        <v>20.45</v>
      </c>
      <c r="H1846" s="12">
        <v>0.75</v>
      </c>
      <c r="I1846" s="12">
        <v>48.15</v>
      </c>
      <c r="J1846" s="12"/>
      <c r="K1846" s="12"/>
      <c r="L1846" s="12"/>
      <c r="M1846" s="12"/>
      <c r="N1846" s="12"/>
      <c r="O1846" s="12"/>
      <c r="P1846" s="12"/>
    </row>
    <row r="1847" spans="1:16">
      <c r="A1847" s="357">
        <v>42064</v>
      </c>
      <c r="B1847">
        <f t="shared" ref="B1847:B1857" si="230">1+B1846</f>
        <v>2</v>
      </c>
      <c r="C1847">
        <v>2015</v>
      </c>
      <c r="D1847" t="s">
        <v>1623</v>
      </c>
      <c r="E1847">
        <v>81</v>
      </c>
      <c r="F1847" s="12">
        <v>14.95</v>
      </c>
      <c r="G1847" s="12">
        <v>25.05</v>
      </c>
      <c r="H1847" s="12">
        <v>0.75</v>
      </c>
      <c r="I1847" s="12">
        <v>40.75</v>
      </c>
      <c r="J1847" s="12"/>
      <c r="K1847" s="12"/>
      <c r="L1847" s="12"/>
      <c r="M1847" s="12"/>
      <c r="N1847" s="12"/>
      <c r="O1847" s="12"/>
      <c r="P1847" s="12"/>
    </row>
    <row r="1848" spans="1:16">
      <c r="A1848" s="357">
        <v>42095</v>
      </c>
      <c r="B1848">
        <f t="shared" si="230"/>
        <v>3</v>
      </c>
      <c r="C1848">
        <v>2015</v>
      </c>
      <c r="D1848" t="s">
        <v>1623</v>
      </c>
      <c r="E1848">
        <v>81</v>
      </c>
      <c r="F1848" s="12">
        <v>15.18</v>
      </c>
      <c r="G1848" s="12">
        <v>26.64</v>
      </c>
      <c r="H1848" s="12">
        <v>3</v>
      </c>
      <c r="I1848" s="12">
        <v>44.82</v>
      </c>
      <c r="J1848" s="12"/>
      <c r="K1848" s="12"/>
      <c r="L1848" s="12"/>
      <c r="M1848" s="12"/>
      <c r="N1848" s="12"/>
      <c r="O1848" s="12"/>
      <c r="P1848" s="12"/>
    </row>
    <row r="1849" spans="1:16">
      <c r="A1849" s="357">
        <v>42125</v>
      </c>
      <c r="B1849">
        <f t="shared" si="230"/>
        <v>4</v>
      </c>
      <c r="C1849">
        <v>2015</v>
      </c>
      <c r="D1849" t="s">
        <v>1623</v>
      </c>
      <c r="E1849">
        <v>81</v>
      </c>
      <c r="F1849" s="12">
        <v>15.85</v>
      </c>
      <c r="G1849" s="12">
        <v>25.85</v>
      </c>
      <c r="H1849" s="12">
        <v>2.5499999999999998</v>
      </c>
      <c r="I1849" s="12">
        <v>44.25</v>
      </c>
      <c r="J1849" s="12"/>
      <c r="K1849" s="12"/>
      <c r="L1849" s="12"/>
      <c r="M1849" s="12"/>
      <c r="N1849" s="12"/>
      <c r="O1849" s="12"/>
      <c r="P1849" s="12"/>
    </row>
    <row r="1850" spans="1:16">
      <c r="A1850" s="357">
        <v>42156</v>
      </c>
      <c r="B1850">
        <f t="shared" si="230"/>
        <v>5</v>
      </c>
      <c r="C1850">
        <v>2015</v>
      </c>
      <c r="D1850" t="s">
        <v>1623</v>
      </c>
      <c r="E1850">
        <v>81</v>
      </c>
      <c r="F1850" s="12">
        <v>15.15</v>
      </c>
      <c r="G1850" s="12">
        <v>29.9</v>
      </c>
      <c r="H1850" s="12">
        <v>1.5</v>
      </c>
      <c r="I1850" s="12">
        <v>46.55</v>
      </c>
      <c r="J1850" s="12"/>
      <c r="K1850" s="12"/>
      <c r="L1850" s="12"/>
      <c r="M1850" s="12"/>
      <c r="N1850" s="12"/>
      <c r="O1850" s="12"/>
      <c r="P1850" s="12"/>
    </row>
    <row r="1851" spans="1:16">
      <c r="A1851" s="357">
        <v>42186</v>
      </c>
      <c r="B1851">
        <f t="shared" si="230"/>
        <v>6</v>
      </c>
      <c r="C1851">
        <v>2015</v>
      </c>
      <c r="D1851" t="s">
        <v>1623</v>
      </c>
      <c r="E1851">
        <v>81</v>
      </c>
      <c r="F1851" s="12">
        <v>12.59</v>
      </c>
      <c r="G1851" s="12">
        <v>19.36</v>
      </c>
      <c r="H1851" s="12">
        <v>0.59</v>
      </c>
      <c r="I1851" s="12">
        <v>32.54</v>
      </c>
      <c r="J1851" s="12"/>
      <c r="K1851" s="12"/>
      <c r="L1851" s="12"/>
      <c r="M1851" s="12"/>
      <c r="N1851" s="12"/>
      <c r="O1851" s="12"/>
      <c r="P1851" s="12"/>
    </row>
    <row r="1852" spans="1:16">
      <c r="A1852" s="357">
        <v>42217</v>
      </c>
      <c r="B1852">
        <f t="shared" si="230"/>
        <v>7</v>
      </c>
      <c r="C1852">
        <v>2015</v>
      </c>
      <c r="D1852" t="s">
        <v>1623</v>
      </c>
      <c r="E1852">
        <v>81</v>
      </c>
      <c r="F1852" s="12">
        <v>11.83</v>
      </c>
      <c r="G1852" s="12">
        <v>17.91</v>
      </c>
      <c r="H1852" s="12">
        <v>1.65</v>
      </c>
      <c r="I1852" s="12">
        <v>31.39</v>
      </c>
      <c r="J1852" s="12"/>
      <c r="K1852" s="12"/>
      <c r="L1852" s="12"/>
      <c r="M1852" s="12"/>
      <c r="N1852" s="12"/>
      <c r="O1852" s="12"/>
      <c r="P1852" s="12"/>
    </row>
    <row r="1853" spans="1:16">
      <c r="A1853" s="357">
        <v>42248</v>
      </c>
      <c r="B1853">
        <f t="shared" si="230"/>
        <v>8</v>
      </c>
      <c r="C1853">
        <v>2015</v>
      </c>
      <c r="D1853" t="s">
        <v>1623</v>
      </c>
      <c r="E1853">
        <v>81</v>
      </c>
      <c r="F1853" s="12">
        <v>167.29</v>
      </c>
      <c r="G1853" s="12">
        <v>176.71</v>
      </c>
      <c r="H1853" s="12">
        <v>100.76</v>
      </c>
      <c r="I1853" s="12">
        <v>444.76</v>
      </c>
      <c r="J1853" s="12"/>
      <c r="K1853" s="12"/>
      <c r="L1853" s="12"/>
      <c r="M1853" s="12"/>
      <c r="N1853" s="12"/>
      <c r="O1853" s="12"/>
      <c r="P1853" s="12"/>
    </row>
    <row r="1854" spans="1:16">
      <c r="A1854" s="357">
        <v>42278</v>
      </c>
      <c r="B1854">
        <f t="shared" si="230"/>
        <v>9</v>
      </c>
      <c r="C1854">
        <v>2015</v>
      </c>
      <c r="D1854" t="s">
        <v>1623</v>
      </c>
      <c r="E1854">
        <v>81</v>
      </c>
      <c r="F1854" s="12">
        <v>11.32</v>
      </c>
      <c r="G1854" s="12">
        <v>18</v>
      </c>
      <c r="H1854" s="12">
        <v>0.55000000000000004</v>
      </c>
      <c r="I1854" s="12">
        <v>29.87</v>
      </c>
      <c r="J1854" s="12"/>
      <c r="K1854" s="12"/>
      <c r="L1854" s="12"/>
      <c r="M1854" s="12"/>
      <c r="N1854" s="12"/>
      <c r="O1854" s="12"/>
      <c r="P1854" s="12"/>
    </row>
    <row r="1855" spans="1:16">
      <c r="A1855" s="357">
        <v>42309</v>
      </c>
      <c r="B1855">
        <f t="shared" si="230"/>
        <v>10</v>
      </c>
      <c r="C1855">
        <v>2015</v>
      </c>
      <c r="D1855" t="s">
        <v>1623</v>
      </c>
      <c r="E1855">
        <v>81</v>
      </c>
      <c r="F1855" s="12">
        <v>13.48</v>
      </c>
      <c r="G1855" s="12">
        <v>14.05</v>
      </c>
      <c r="H1855" s="12">
        <v>0.76</v>
      </c>
      <c r="I1855" s="12">
        <v>28.29</v>
      </c>
      <c r="J1855" s="12"/>
      <c r="K1855" s="12"/>
      <c r="L1855" s="12"/>
      <c r="M1855" s="12"/>
      <c r="N1855" s="12"/>
      <c r="O1855" s="12"/>
      <c r="P1855" s="12"/>
    </row>
    <row r="1856" spans="1:16">
      <c r="A1856" s="357">
        <v>42339</v>
      </c>
      <c r="B1856">
        <f t="shared" si="230"/>
        <v>11</v>
      </c>
      <c r="C1856">
        <v>2015</v>
      </c>
      <c r="D1856" t="s">
        <v>1623</v>
      </c>
      <c r="E1856">
        <v>81</v>
      </c>
      <c r="F1856" s="12">
        <v>15.71</v>
      </c>
      <c r="G1856" s="12">
        <v>16.100000000000001</v>
      </c>
      <c r="H1856" s="12">
        <v>0.76</v>
      </c>
      <c r="I1856" s="12">
        <v>32.570000000000007</v>
      </c>
      <c r="J1856" s="12"/>
      <c r="K1856" s="12"/>
      <c r="L1856" s="12"/>
      <c r="M1856" s="12"/>
      <c r="N1856" s="12"/>
      <c r="O1856" s="12"/>
      <c r="P1856" s="12"/>
    </row>
    <row r="1857" spans="1:16">
      <c r="A1857" s="357">
        <v>42370</v>
      </c>
      <c r="B1857">
        <f t="shared" si="230"/>
        <v>12</v>
      </c>
      <c r="C1857">
        <v>2015</v>
      </c>
      <c r="D1857" t="s">
        <v>1623</v>
      </c>
      <c r="E1857">
        <v>81</v>
      </c>
      <c r="F1857" s="12">
        <v>22</v>
      </c>
      <c r="G1857" s="12">
        <v>16.63</v>
      </c>
      <c r="H1857" s="12">
        <v>0.95</v>
      </c>
      <c r="I1857" s="12">
        <v>39.58</v>
      </c>
      <c r="J1857" s="12"/>
      <c r="K1857" s="12"/>
      <c r="L1857" s="12"/>
      <c r="M1857" s="12"/>
      <c r="N1857" s="12"/>
      <c r="O1857" s="12"/>
      <c r="P1857" s="12"/>
    </row>
    <row r="1858" spans="1:16">
      <c r="A1858" s="357">
        <v>42401</v>
      </c>
      <c r="B1858">
        <v>1</v>
      </c>
      <c r="C1858">
        <f t="shared" ref="C1858:C1921" si="231">1+C1846</f>
        <v>2016</v>
      </c>
      <c r="D1858" t="s">
        <v>1623</v>
      </c>
      <c r="E1858">
        <v>81</v>
      </c>
      <c r="F1858" s="12">
        <v>21.21</v>
      </c>
      <c r="G1858" s="12">
        <v>20.37</v>
      </c>
      <c r="H1858" s="12">
        <v>0.74</v>
      </c>
      <c r="I1858" s="12">
        <v>42.32</v>
      </c>
      <c r="J1858" s="12"/>
      <c r="K1858" s="12"/>
      <c r="L1858" s="12"/>
      <c r="M1858" s="12"/>
      <c r="N1858" s="12"/>
      <c r="O1858" s="12"/>
      <c r="P1858" s="12"/>
    </row>
    <row r="1859" spans="1:16">
      <c r="A1859" s="357">
        <v>42430</v>
      </c>
      <c r="B1859">
        <f t="shared" ref="B1859:B1869" si="232">1+B1858</f>
        <v>2</v>
      </c>
      <c r="C1859">
        <f t="shared" si="231"/>
        <v>2016</v>
      </c>
      <c r="D1859" t="s">
        <v>1623</v>
      </c>
      <c r="E1859">
        <v>81</v>
      </c>
      <c r="F1859" s="12">
        <v>8.48</v>
      </c>
      <c r="G1859" s="12">
        <v>14.81</v>
      </c>
      <c r="H1859" s="12">
        <v>0.56999999999999995</v>
      </c>
      <c r="I1859" s="12">
        <v>23.86</v>
      </c>
      <c r="J1859" s="12"/>
      <c r="K1859" s="12"/>
      <c r="L1859" s="12"/>
      <c r="M1859" s="12"/>
      <c r="N1859" s="12"/>
      <c r="O1859" s="12"/>
      <c r="P1859" s="12"/>
    </row>
    <row r="1860" spans="1:16">
      <c r="A1860" s="357">
        <v>42461</v>
      </c>
      <c r="B1860">
        <f t="shared" si="232"/>
        <v>3</v>
      </c>
      <c r="C1860">
        <f t="shared" si="231"/>
        <v>2016</v>
      </c>
      <c r="D1860" t="s">
        <v>1623</v>
      </c>
      <c r="E1860">
        <v>81</v>
      </c>
      <c r="F1860" s="12">
        <v>11.24</v>
      </c>
      <c r="G1860" s="12">
        <v>16.57</v>
      </c>
      <c r="H1860" s="12">
        <v>2.67</v>
      </c>
      <c r="I1860" s="12">
        <v>30.480000000000004</v>
      </c>
      <c r="J1860" s="12"/>
      <c r="K1860" s="12"/>
      <c r="L1860" s="12"/>
      <c r="M1860" s="12"/>
      <c r="N1860" s="12"/>
      <c r="O1860" s="12"/>
      <c r="P1860" s="12"/>
    </row>
    <row r="1861" spans="1:16">
      <c r="A1861" s="357">
        <v>42491</v>
      </c>
      <c r="B1861">
        <f t="shared" si="232"/>
        <v>4</v>
      </c>
      <c r="C1861">
        <f t="shared" si="231"/>
        <v>2016</v>
      </c>
      <c r="D1861" t="s">
        <v>1623</v>
      </c>
      <c r="E1861">
        <v>81</v>
      </c>
      <c r="F1861" s="12">
        <v>10.1</v>
      </c>
      <c r="G1861" s="12">
        <v>13.62</v>
      </c>
      <c r="H1861" s="12">
        <v>2.9</v>
      </c>
      <c r="I1861" s="12">
        <v>26.619999999999997</v>
      </c>
      <c r="J1861" s="12"/>
      <c r="K1861" s="12"/>
      <c r="L1861" s="12"/>
      <c r="M1861" s="12"/>
      <c r="N1861" s="12"/>
      <c r="O1861" s="12"/>
      <c r="P1861" s="12"/>
    </row>
    <row r="1862" spans="1:16">
      <c r="A1862" s="357">
        <v>42522</v>
      </c>
      <c r="B1862">
        <f t="shared" si="232"/>
        <v>5</v>
      </c>
      <c r="C1862">
        <f t="shared" si="231"/>
        <v>2016</v>
      </c>
      <c r="D1862" t="s">
        <v>1623</v>
      </c>
      <c r="E1862">
        <v>81</v>
      </c>
      <c r="F1862" s="12">
        <v>7.86</v>
      </c>
      <c r="G1862" s="12">
        <v>10.86</v>
      </c>
      <c r="H1862" s="12">
        <v>1.73</v>
      </c>
      <c r="I1862" s="12">
        <v>20.45</v>
      </c>
      <c r="J1862" s="12"/>
      <c r="K1862" s="12"/>
      <c r="L1862" s="12"/>
      <c r="M1862" s="12"/>
      <c r="N1862" s="12"/>
      <c r="O1862" s="12"/>
      <c r="P1862" s="12"/>
    </row>
    <row r="1863" spans="1:16">
      <c r="A1863" s="357">
        <v>42552</v>
      </c>
      <c r="B1863">
        <f t="shared" si="232"/>
        <v>6</v>
      </c>
      <c r="C1863">
        <f t="shared" si="231"/>
        <v>2016</v>
      </c>
      <c r="D1863" t="s">
        <v>1623</v>
      </c>
      <c r="E1863">
        <v>81</v>
      </c>
      <c r="F1863" s="12">
        <v>6.64</v>
      </c>
      <c r="G1863" s="12">
        <v>11.27</v>
      </c>
      <c r="H1863" s="12">
        <v>0.59</v>
      </c>
      <c r="I1863" s="12">
        <v>18.5</v>
      </c>
      <c r="J1863" s="12"/>
      <c r="K1863" s="12"/>
      <c r="L1863" s="12"/>
      <c r="M1863" s="12"/>
      <c r="N1863" s="12"/>
      <c r="O1863" s="12"/>
      <c r="P1863" s="12"/>
    </row>
    <row r="1864" spans="1:16">
      <c r="A1864" s="357">
        <v>42583</v>
      </c>
      <c r="B1864">
        <f t="shared" si="232"/>
        <v>7</v>
      </c>
      <c r="C1864">
        <f t="shared" si="231"/>
        <v>2016</v>
      </c>
      <c r="D1864" t="s">
        <v>1623</v>
      </c>
      <c r="E1864">
        <v>81</v>
      </c>
      <c r="F1864" s="12">
        <v>6.29</v>
      </c>
      <c r="G1864" s="12">
        <v>5.33</v>
      </c>
      <c r="H1864" s="12">
        <v>0.28999999999999998</v>
      </c>
      <c r="I1864" s="12">
        <v>11.91</v>
      </c>
      <c r="J1864" s="12"/>
      <c r="K1864" s="12"/>
      <c r="L1864" s="12"/>
      <c r="M1864" s="12"/>
      <c r="N1864" s="12"/>
      <c r="O1864" s="12"/>
      <c r="P1864" s="12"/>
    </row>
    <row r="1865" spans="1:16">
      <c r="A1865" s="357">
        <v>42614</v>
      </c>
      <c r="B1865">
        <f t="shared" si="232"/>
        <v>8</v>
      </c>
      <c r="C1865">
        <f t="shared" si="231"/>
        <v>2016</v>
      </c>
      <c r="D1865" t="s">
        <v>1623</v>
      </c>
      <c r="E1865">
        <v>81</v>
      </c>
      <c r="F1865" s="12">
        <v>8.5500000000000007</v>
      </c>
      <c r="G1865" s="12">
        <v>3.64</v>
      </c>
      <c r="H1865" s="12">
        <v>0.27</v>
      </c>
      <c r="I1865" s="12">
        <v>12.46</v>
      </c>
      <c r="J1865" s="12"/>
      <c r="K1865" s="12"/>
      <c r="L1865" s="12"/>
      <c r="M1865" s="12"/>
      <c r="N1865" s="12"/>
      <c r="O1865" s="12"/>
      <c r="P1865" s="12"/>
    </row>
    <row r="1866" spans="1:16">
      <c r="A1866" s="357">
        <v>42644</v>
      </c>
      <c r="B1866">
        <f t="shared" si="232"/>
        <v>9</v>
      </c>
      <c r="C1866">
        <f t="shared" si="231"/>
        <v>2016</v>
      </c>
      <c r="D1866" t="s">
        <v>1623</v>
      </c>
      <c r="E1866">
        <v>81</v>
      </c>
      <c r="F1866" s="12">
        <v>5.05</v>
      </c>
      <c r="G1866" s="12">
        <v>5.64</v>
      </c>
      <c r="H1866" s="12">
        <v>0.27</v>
      </c>
      <c r="I1866" s="12">
        <v>10.96</v>
      </c>
      <c r="J1866" s="12"/>
      <c r="K1866" s="12"/>
      <c r="L1866" s="12"/>
      <c r="M1866" s="12"/>
      <c r="N1866" s="12"/>
      <c r="O1866" s="12"/>
      <c r="P1866" s="12"/>
    </row>
    <row r="1867" spans="1:16">
      <c r="A1867" s="357">
        <v>42675</v>
      </c>
      <c r="B1867">
        <f t="shared" si="232"/>
        <v>10</v>
      </c>
      <c r="C1867">
        <f t="shared" si="231"/>
        <v>2016</v>
      </c>
      <c r="D1867" t="s">
        <v>1623</v>
      </c>
      <c r="E1867">
        <v>81</v>
      </c>
      <c r="F1867" s="12">
        <v>4.0999999999999996</v>
      </c>
      <c r="G1867" s="12">
        <v>5.45</v>
      </c>
      <c r="H1867" s="12">
        <v>0.25</v>
      </c>
      <c r="I1867" s="12">
        <v>9.8000000000000007</v>
      </c>
      <c r="J1867" s="12"/>
      <c r="K1867" s="12"/>
      <c r="L1867" s="12"/>
      <c r="M1867" s="12"/>
      <c r="N1867" s="12"/>
      <c r="O1867" s="12"/>
      <c r="P1867" s="12"/>
    </row>
    <row r="1868" spans="1:16">
      <c r="A1868" s="357">
        <v>42705</v>
      </c>
      <c r="B1868">
        <f t="shared" si="232"/>
        <v>11</v>
      </c>
      <c r="C1868">
        <f t="shared" si="231"/>
        <v>2016</v>
      </c>
      <c r="D1868" t="s">
        <v>1623</v>
      </c>
      <c r="E1868">
        <v>81</v>
      </c>
      <c r="F1868" s="12">
        <v>4.57</v>
      </c>
      <c r="G1868" s="12">
        <v>5.76</v>
      </c>
      <c r="H1868" s="12">
        <v>0.14000000000000001</v>
      </c>
      <c r="I1868" s="12">
        <v>10.469999999999999</v>
      </c>
      <c r="J1868" s="12"/>
      <c r="K1868" s="12"/>
      <c r="L1868" s="12"/>
      <c r="M1868" s="12"/>
      <c r="N1868" s="12"/>
      <c r="O1868" s="12"/>
      <c r="P1868" s="12"/>
    </row>
    <row r="1869" spans="1:16">
      <c r="A1869" s="357">
        <v>42736</v>
      </c>
      <c r="B1869">
        <f t="shared" si="232"/>
        <v>12</v>
      </c>
      <c r="C1869">
        <f t="shared" si="231"/>
        <v>2016</v>
      </c>
      <c r="D1869" t="s">
        <v>1623</v>
      </c>
      <c r="E1869">
        <v>81</v>
      </c>
      <c r="F1869" s="12">
        <v>4.0999999999999996</v>
      </c>
      <c r="G1869" s="12">
        <v>2.95</v>
      </c>
      <c r="H1869" s="12">
        <v>0.2</v>
      </c>
      <c r="I1869" s="12">
        <v>7.25</v>
      </c>
      <c r="J1869" s="12"/>
      <c r="K1869" s="12"/>
      <c r="L1869" s="12"/>
      <c r="M1869" s="12"/>
      <c r="N1869" s="12"/>
      <c r="O1869" s="12"/>
      <c r="P1869" s="12"/>
    </row>
    <row r="1870" spans="1:16">
      <c r="A1870" s="357">
        <v>42767</v>
      </c>
      <c r="B1870">
        <v>1</v>
      </c>
      <c r="C1870">
        <f t="shared" si="231"/>
        <v>2017</v>
      </c>
      <c r="D1870" t="s">
        <v>1623</v>
      </c>
      <c r="E1870">
        <v>81</v>
      </c>
      <c r="F1870" s="12">
        <v>1.76</v>
      </c>
      <c r="G1870" s="12">
        <v>2.0499999999999998</v>
      </c>
      <c r="H1870" s="12">
        <v>0.1</v>
      </c>
      <c r="I1870" s="12">
        <v>3.91</v>
      </c>
      <c r="J1870" s="12"/>
      <c r="K1870" s="12"/>
      <c r="L1870" s="12"/>
      <c r="M1870" s="12"/>
      <c r="N1870" s="12"/>
      <c r="O1870" s="12"/>
      <c r="P1870" s="12"/>
    </row>
    <row r="1871" spans="1:16">
      <c r="A1871" s="357">
        <v>42795</v>
      </c>
      <c r="B1871">
        <f t="shared" ref="B1871:B1881" si="233">1+B1870</f>
        <v>2</v>
      </c>
      <c r="C1871">
        <f t="shared" si="231"/>
        <v>2017</v>
      </c>
      <c r="D1871" t="s">
        <v>1623</v>
      </c>
      <c r="E1871">
        <v>81</v>
      </c>
      <c r="F1871" s="12">
        <v>3.35</v>
      </c>
      <c r="G1871" s="12">
        <v>6.9</v>
      </c>
      <c r="H1871" s="12">
        <v>0.05</v>
      </c>
      <c r="I1871" s="12">
        <v>10.3</v>
      </c>
      <c r="J1871" s="12"/>
      <c r="K1871" s="12"/>
      <c r="L1871" s="12"/>
      <c r="M1871" s="12"/>
      <c r="N1871" s="12"/>
      <c r="O1871" s="12"/>
      <c r="P1871" s="12"/>
    </row>
    <row r="1872" spans="1:16">
      <c r="A1872" s="357">
        <v>42826</v>
      </c>
      <c r="B1872">
        <f t="shared" si="233"/>
        <v>3</v>
      </c>
      <c r="C1872">
        <f t="shared" si="231"/>
        <v>2017</v>
      </c>
      <c r="D1872" t="s">
        <v>1623</v>
      </c>
      <c r="E1872">
        <v>81</v>
      </c>
      <c r="F1872" s="12">
        <v>3.74</v>
      </c>
      <c r="G1872" s="12">
        <v>4.7</v>
      </c>
      <c r="H1872" s="12">
        <v>0</v>
      </c>
      <c r="I1872" s="12">
        <v>8.4400000000000013</v>
      </c>
      <c r="J1872" s="12"/>
      <c r="K1872" s="12"/>
      <c r="L1872" s="12"/>
      <c r="M1872" s="12"/>
      <c r="N1872" s="12"/>
      <c r="O1872" s="12"/>
      <c r="P1872" s="12"/>
    </row>
    <row r="1873" spans="1:16">
      <c r="A1873" s="357">
        <v>42856</v>
      </c>
      <c r="B1873">
        <f t="shared" si="233"/>
        <v>4</v>
      </c>
      <c r="C1873">
        <f t="shared" si="231"/>
        <v>2017</v>
      </c>
      <c r="D1873" t="s">
        <v>1623</v>
      </c>
      <c r="E1873">
        <v>81</v>
      </c>
      <c r="F1873" s="12">
        <v>5</v>
      </c>
      <c r="G1873" s="12">
        <v>6.72</v>
      </c>
      <c r="H1873" s="12">
        <v>0.44</v>
      </c>
      <c r="I1873" s="12">
        <v>12.16</v>
      </c>
      <c r="J1873" s="12"/>
      <c r="K1873" s="12"/>
      <c r="L1873" s="12"/>
      <c r="M1873" s="12"/>
      <c r="N1873" s="12"/>
      <c r="O1873" s="12"/>
      <c r="P1873" s="12"/>
    </row>
    <row r="1874" spans="1:16">
      <c r="A1874" s="357">
        <v>42887</v>
      </c>
      <c r="B1874">
        <f t="shared" si="233"/>
        <v>5</v>
      </c>
      <c r="C1874">
        <f t="shared" si="231"/>
        <v>2017</v>
      </c>
      <c r="D1874" t="s">
        <v>1623</v>
      </c>
      <c r="E1874">
        <v>81</v>
      </c>
      <c r="F1874" s="12">
        <v>4.8600000000000003</v>
      </c>
      <c r="G1874" s="12">
        <v>7.82</v>
      </c>
      <c r="H1874" s="12">
        <v>0.18</v>
      </c>
      <c r="I1874" s="12">
        <v>12.86</v>
      </c>
      <c r="J1874" s="12"/>
      <c r="K1874" s="12"/>
      <c r="L1874" s="12"/>
      <c r="M1874" s="12"/>
      <c r="N1874" s="12"/>
      <c r="O1874" s="12"/>
      <c r="P1874" s="12"/>
    </row>
    <row r="1875" spans="1:16">
      <c r="A1875" s="357">
        <v>42917</v>
      </c>
      <c r="B1875">
        <f t="shared" si="233"/>
        <v>6</v>
      </c>
      <c r="C1875">
        <f t="shared" si="231"/>
        <v>2017</v>
      </c>
      <c r="D1875" t="s">
        <v>1623</v>
      </c>
      <c r="E1875">
        <v>81</v>
      </c>
      <c r="F1875" s="12">
        <v>3.41</v>
      </c>
      <c r="G1875" s="12">
        <v>3.77</v>
      </c>
      <c r="H1875" s="12">
        <v>0.18</v>
      </c>
      <c r="I1875" s="12">
        <v>7.36</v>
      </c>
      <c r="J1875" s="12"/>
      <c r="K1875" s="12"/>
      <c r="L1875" s="12"/>
      <c r="M1875" s="12"/>
      <c r="N1875" s="12"/>
      <c r="O1875" s="12"/>
      <c r="P1875" s="12"/>
    </row>
    <row r="1876" spans="1:16">
      <c r="A1876" s="357">
        <v>42948</v>
      </c>
      <c r="B1876">
        <f t="shared" si="233"/>
        <v>7</v>
      </c>
      <c r="C1876">
        <f t="shared" si="231"/>
        <v>2017</v>
      </c>
      <c r="D1876" t="s">
        <v>1623</v>
      </c>
      <c r="E1876">
        <v>81</v>
      </c>
      <c r="F1876" s="12">
        <v>2.81</v>
      </c>
      <c r="G1876" s="12">
        <v>2.67</v>
      </c>
      <c r="H1876" s="12">
        <v>0.05</v>
      </c>
      <c r="I1876" s="12">
        <v>5.5299999999999994</v>
      </c>
      <c r="J1876" s="12"/>
      <c r="K1876" s="12"/>
      <c r="L1876" s="12"/>
      <c r="M1876" s="12"/>
      <c r="N1876" s="12"/>
      <c r="O1876" s="12"/>
      <c r="P1876" s="12"/>
    </row>
    <row r="1877" spans="1:16">
      <c r="A1877" s="357">
        <v>42979</v>
      </c>
      <c r="B1877">
        <f t="shared" si="233"/>
        <v>8</v>
      </c>
      <c r="C1877">
        <f t="shared" si="231"/>
        <v>2017</v>
      </c>
      <c r="D1877" t="s">
        <v>1623</v>
      </c>
      <c r="E1877">
        <v>81</v>
      </c>
      <c r="F1877" s="12">
        <v>1.5</v>
      </c>
      <c r="G1877" s="12">
        <v>2.5</v>
      </c>
      <c r="H1877" s="12">
        <v>0.05</v>
      </c>
      <c r="I1877" s="12">
        <v>4.05</v>
      </c>
      <c r="J1877" s="12"/>
      <c r="K1877" s="12"/>
      <c r="L1877" s="12"/>
      <c r="M1877" s="12"/>
      <c r="N1877" s="12"/>
      <c r="O1877" s="12"/>
      <c r="P1877" s="12"/>
    </row>
    <row r="1878" spans="1:16">
      <c r="A1878" s="357">
        <v>43009</v>
      </c>
      <c r="B1878">
        <f t="shared" si="233"/>
        <v>9</v>
      </c>
      <c r="C1878">
        <f t="shared" si="231"/>
        <v>2017</v>
      </c>
      <c r="D1878" t="s">
        <v>1623</v>
      </c>
      <c r="E1878">
        <v>81</v>
      </c>
      <c r="F1878" s="12">
        <v>13.1</v>
      </c>
      <c r="G1878" s="12">
        <v>6.57</v>
      </c>
      <c r="H1878" s="12">
        <v>0.28999999999999998</v>
      </c>
      <c r="I1878" s="12">
        <v>19.96</v>
      </c>
      <c r="J1878" s="12"/>
      <c r="K1878" s="12"/>
      <c r="L1878" s="12"/>
      <c r="M1878" s="12"/>
      <c r="N1878" s="12"/>
      <c r="O1878" s="12"/>
      <c r="P1878" s="12"/>
    </row>
    <row r="1879" spans="1:16">
      <c r="A1879" s="357">
        <v>43040</v>
      </c>
      <c r="B1879">
        <f t="shared" si="233"/>
        <v>10</v>
      </c>
      <c r="C1879">
        <f t="shared" si="231"/>
        <v>2017</v>
      </c>
      <c r="D1879" t="s">
        <v>1623</v>
      </c>
      <c r="E1879">
        <v>81</v>
      </c>
      <c r="F1879" s="12">
        <v>4.38</v>
      </c>
      <c r="G1879" s="12">
        <v>6.05</v>
      </c>
      <c r="H1879" s="12">
        <v>0.1</v>
      </c>
      <c r="I1879" s="12">
        <v>10.53</v>
      </c>
      <c r="J1879" s="12"/>
      <c r="K1879" s="12"/>
      <c r="L1879" s="12"/>
      <c r="M1879" s="12"/>
      <c r="N1879" s="12"/>
      <c r="O1879" s="12"/>
      <c r="P1879" s="12"/>
    </row>
    <row r="1880" spans="1:16">
      <c r="A1880" s="357">
        <v>43070</v>
      </c>
      <c r="B1880">
        <f t="shared" si="233"/>
        <v>11</v>
      </c>
      <c r="C1880">
        <f t="shared" si="231"/>
        <v>2017</v>
      </c>
      <c r="D1880" t="s">
        <v>1623</v>
      </c>
      <c r="E1880">
        <v>81</v>
      </c>
      <c r="F1880" s="12">
        <v>6.67</v>
      </c>
      <c r="G1880" s="12">
        <v>5.14</v>
      </c>
      <c r="H1880" s="12">
        <v>0.05</v>
      </c>
      <c r="I1880" s="12">
        <v>11.86</v>
      </c>
      <c r="J1880" s="12"/>
      <c r="K1880" s="12"/>
      <c r="L1880" s="12"/>
      <c r="M1880" s="12"/>
      <c r="N1880" s="12"/>
      <c r="O1880" s="12"/>
      <c r="P1880" s="12"/>
    </row>
    <row r="1881" spans="1:16">
      <c r="A1881" s="357">
        <v>43101</v>
      </c>
      <c r="B1881">
        <f t="shared" si="233"/>
        <v>12</v>
      </c>
      <c r="C1881">
        <f t="shared" si="231"/>
        <v>2017</v>
      </c>
      <c r="D1881" t="s">
        <v>1623</v>
      </c>
      <c r="E1881">
        <v>81</v>
      </c>
      <c r="F1881" s="12">
        <v>2.6</v>
      </c>
      <c r="G1881" s="12">
        <v>3.55</v>
      </c>
      <c r="H1881" s="12">
        <v>0</v>
      </c>
      <c r="I1881" s="12">
        <v>6.15</v>
      </c>
      <c r="J1881" s="12"/>
      <c r="K1881" s="12"/>
      <c r="L1881" s="12"/>
      <c r="M1881" s="12"/>
      <c r="N1881" s="12"/>
      <c r="O1881" s="12"/>
      <c r="P1881" s="12"/>
    </row>
    <row r="1882" spans="1:16">
      <c r="A1882" s="357">
        <v>43132</v>
      </c>
      <c r="B1882">
        <v>1</v>
      </c>
      <c r="C1882">
        <f t="shared" si="231"/>
        <v>2018</v>
      </c>
      <c r="D1882" t="s">
        <v>1623</v>
      </c>
      <c r="E1882">
        <v>81</v>
      </c>
      <c r="F1882" s="12">
        <v>1.68</v>
      </c>
      <c r="G1882" s="12">
        <v>1.77</v>
      </c>
      <c r="H1882" s="12">
        <v>0.09</v>
      </c>
      <c r="I1882" s="12">
        <v>3.54</v>
      </c>
      <c r="J1882" s="12"/>
      <c r="K1882" s="12"/>
      <c r="L1882" s="12"/>
      <c r="M1882" s="12"/>
      <c r="N1882" s="12"/>
      <c r="O1882" s="12"/>
      <c r="P1882" s="12"/>
    </row>
    <row r="1883" spans="1:16">
      <c r="A1883" s="357">
        <v>43160</v>
      </c>
      <c r="B1883">
        <f t="shared" ref="B1883:B1893" si="234">1+B1882</f>
        <v>2</v>
      </c>
      <c r="C1883">
        <f t="shared" si="231"/>
        <v>2018</v>
      </c>
      <c r="D1883" t="s">
        <v>1623</v>
      </c>
      <c r="E1883">
        <v>81</v>
      </c>
      <c r="F1883" s="12">
        <v>2.5499999999999998</v>
      </c>
      <c r="G1883" s="12">
        <v>4.3499999999999996</v>
      </c>
      <c r="H1883" s="12">
        <v>0.25</v>
      </c>
      <c r="I1883" s="12">
        <v>7.1499999999999995</v>
      </c>
      <c r="J1883" s="12"/>
      <c r="K1883" s="12"/>
      <c r="L1883" s="12"/>
      <c r="M1883" s="12"/>
      <c r="N1883" s="12"/>
      <c r="O1883" s="12"/>
      <c r="P1883" s="12"/>
    </row>
    <row r="1884" spans="1:16">
      <c r="A1884" s="357">
        <v>43191</v>
      </c>
      <c r="B1884">
        <f t="shared" si="234"/>
        <v>3</v>
      </c>
      <c r="C1884">
        <f t="shared" si="231"/>
        <v>2018</v>
      </c>
      <c r="D1884" t="s">
        <v>1623</v>
      </c>
      <c r="E1884">
        <v>81</v>
      </c>
      <c r="F1884" s="12">
        <v>3.5</v>
      </c>
      <c r="G1884" s="12">
        <v>3.9</v>
      </c>
      <c r="H1884" s="12">
        <v>0.15</v>
      </c>
      <c r="I1884" s="12">
        <v>7.55</v>
      </c>
      <c r="J1884" s="12"/>
      <c r="K1884" s="12"/>
      <c r="L1884" s="12"/>
      <c r="M1884" s="12"/>
      <c r="N1884" s="12"/>
      <c r="O1884" s="12"/>
      <c r="P1884" s="12"/>
    </row>
    <row r="1885" spans="1:16">
      <c r="A1885" s="357">
        <v>43221</v>
      </c>
      <c r="B1885">
        <f t="shared" si="234"/>
        <v>4</v>
      </c>
      <c r="C1885">
        <f t="shared" si="231"/>
        <v>2018</v>
      </c>
      <c r="D1885" t="s">
        <v>1623</v>
      </c>
      <c r="E1885">
        <v>81</v>
      </c>
      <c r="F1885" s="12">
        <v>3.9</v>
      </c>
      <c r="G1885" s="12">
        <v>4.95</v>
      </c>
      <c r="H1885" s="12">
        <v>0.28999999999999998</v>
      </c>
      <c r="I1885" s="12">
        <v>9.14</v>
      </c>
      <c r="J1885" s="12"/>
      <c r="K1885" s="12"/>
      <c r="L1885" s="12"/>
      <c r="M1885" s="12"/>
      <c r="N1885" s="12"/>
      <c r="O1885" s="12"/>
      <c r="P1885" s="12"/>
    </row>
    <row r="1886" spans="1:16">
      <c r="A1886" s="357">
        <v>43252</v>
      </c>
      <c r="B1886">
        <f t="shared" si="234"/>
        <v>5</v>
      </c>
      <c r="C1886">
        <f t="shared" si="231"/>
        <v>2018</v>
      </c>
      <c r="D1886" t="s">
        <v>1623</v>
      </c>
      <c r="E1886">
        <v>81</v>
      </c>
      <c r="F1886" s="12">
        <v>3.82</v>
      </c>
      <c r="G1886" s="12">
        <v>6.32</v>
      </c>
      <c r="H1886" s="12">
        <v>0.18</v>
      </c>
      <c r="I1886" s="12">
        <v>10.32</v>
      </c>
      <c r="J1886" s="12"/>
      <c r="K1886" s="12"/>
      <c r="L1886" s="12"/>
      <c r="M1886" s="12"/>
      <c r="N1886" s="12"/>
      <c r="O1886" s="12"/>
      <c r="P1886" s="12"/>
    </row>
    <row r="1887" spans="1:16">
      <c r="A1887" s="357">
        <v>43282</v>
      </c>
      <c r="B1887">
        <f t="shared" si="234"/>
        <v>6</v>
      </c>
      <c r="C1887">
        <f t="shared" si="231"/>
        <v>2018</v>
      </c>
      <c r="D1887" t="s">
        <v>1623</v>
      </c>
      <c r="E1887">
        <v>81</v>
      </c>
      <c r="F1887" s="12">
        <v>3.43</v>
      </c>
      <c r="G1887" s="12">
        <v>4.71</v>
      </c>
      <c r="H1887" s="12">
        <v>0</v>
      </c>
      <c r="I1887" s="12">
        <v>8.14</v>
      </c>
      <c r="J1887" s="12"/>
      <c r="K1887" s="12"/>
      <c r="L1887" s="12"/>
      <c r="M1887" s="12"/>
      <c r="N1887" s="12"/>
      <c r="O1887" s="12"/>
      <c r="P1887" s="12"/>
    </row>
    <row r="1888" spans="1:16">
      <c r="A1888" s="357">
        <v>43313</v>
      </c>
      <c r="B1888">
        <f t="shared" si="234"/>
        <v>7</v>
      </c>
      <c r="C1888">
        <f t="shared" si="231"/>
        <v>2018</v>
      </c>
      <c r="D1888" t="s">
        <v>1623</v>
      </c>
      <c r="E1888">
        <v>81</v>
      </c>
      <c r="F1888" s="12">
        <v>2.95</v>
      </c>
      <c r="G1888" s="12">
        <v>2.64</v>
      </c>
      <c r="H1888" s="12">
        <v>0.18</v>
      </c>
      <c r="I1888" s="12">
        <v>5.7700000000000005</v>
      </c>
      <c r="J1888" s="12"/>
      <c r="K1888" s="12"/>
      <c r="L1888" s="12"/>
      <c r="M1888" s="12"/>
      <c r="N1888" s="12"/>
      <c r="O1888" s="12"/>
      <c r="P1888" s="12"/>
    </row>
    <row r="1889" spans="1:16">
      <c r="A1889" s="357">
        <v>43344</v>
      </c>
      <c r="B1889">
        <f t="shared" si="234"/>
        <v>8</v>
      </c>
      <c r="C1889">
        <f t="shared" si="231"/>
        <v>2018</v>
      </c>
      <c r="D1889" t="s">
        <v>1623</v>
      </c>
      <c r="E1889">
        <v>81</v>
      </c>
      <c r="F1889" s="12">
        <v>2.64</v>
      </c>
      <c r="G1889" s="12">
        <v>2.3199999999999998</v>
      </c>
      <c r="H1889" s="12">
        <v>0.05</v>
      </c>
      <c r="I1889" s="12">
        <v>5.01</v>
      </c>
      <c r="J1889" s="12"/>
      <c r="K1889" s="12"/>
      <c r="L1889" s="12"/>
      <c r="M1889" s="12"/>
      <c r="N1889" s="12"/>
      <c r="O1889" s="12"/>
      <c r="P1889" s="12"/>
    </row>
    <row r="1890" spans="1:16">
      <c r="A1890" s="357">
        <v>43374</v>
      </c>
      <c r="B1890">
        <f t="shared" si="234"/>
        <v>9</v>
      </c>
      <c r="C1890">
        <f t="shared" si="231"/>
        <v>2018</v>
      </c>
      <c r="D1890" t="s">
        <v>1623</v>
      </c>
      <c r="E1890">
        <v>81</v>
      </c>
      <c r="F1890" s="12">
        <v>3.5</v>
      </c>
      <c r="G1890" s="12">
        <v>1.7</v>
      </c>
      <c r="H1890" s="12">
        <v>0.05</v>
      </c>
      <c r="I1890" s="12">
        <v>5.25</v>
      </c>
      <c r="J1890" s="12"/>
      <c r="K1890" s="12"/>
      <c r="L1890" s="12"/>
      <c r="M1890" s="12"/>
      <c r="N1890" s="12"/>
      <c r="O1890" s="12"/>
      <c r="P1890" s="12"/>
    </row>
    <row r="1891" spans="1:16">
      <c r="A1891" s="357">
        <v>43405</v>
      </c>
      <c r="B1891">
        <f t="shared" si="234"/>
        <v>10</v>
      </c>
      <c r="C1891">
        <f t="shared" si="231"/>
        <v>2018</v>
      </c>
      <c r="D1891" t="s">
        <v>1623</v>
      </c>
      <c r="E1891">
        <v>81</v>
      </c>
      <c r="F1891" s="12">
        <v>3.5</v>
      </c>
      <c r="G1891" s="12">
        <v>4.3600000000000003</v>
      </c>
      <c r="H1891" s="12">
        <v>0.05</v>
      </c>
      <c r="I1891" s="12">
        <v>7.91</v>
      </c>
      <c r="J1891" s="12"/>
      <c r="K1891" s="12"/>
      <c r="L1891" s="12"/>
      <c r="M1891" s="12"/>
      <c r="N1891" s="12"/>
      <c r="O1891" s="12"/>
      <c r="P1891" s="12"/>
    </row>
    <row r="1892" spans="1:16">
      <c r="A1892" s="357">
        <v>43435</v>
      </c>
      <c r="B1892">
        <f t="shared" si="234"/>
        <v>11</v>
      </c>
      <c r="C1892">
        <f t="shared" si="231"/>
        <v>2018</v>
      </c>
      <c r="D1892" t="s">
        <v>1623</v>
      </c>
      <c r="E1892">
        <v>81</v>
      </c>
      <c r="F1892" s="12">
        <v>4.1399999999999997</v>
      </c>
      <c r="G1892" s="12">
        <v>18.48</v>
      </c>
      <c r="H1892" s="12">
        <v>0.19</v>
      </c>
      <c r="I1892" s="12">
        <v>22.810000000000002</v>
      </c>
      <c r="J1892" s="12"/>
      <c r="K1892" s="12"/>
      <c r="L1892" s="12"/>
      <c r="M1892" s="12"/>
      <c r="N1892" s="12"/>
      <c r="O1892" s="12"/>
      <c r="P1892" s="12"/>
    </row>
    <row r="1893" spans="1:16">
      <c r="A1893" s="357">
        <v>43466</v>
      </c>
      <c r="B1893">
        <f t="shared" si="234"/>
        <v>12</v>
      </c>
      <c r="C1893">
        <f t="shared" si="231"/>
        <v>2018</v>
      </c>
      <c r="D1893" t="s">
        <v>1623</v>
      </c>
      <c r="E1893">
        <v>81</v>
      </c>
      <c r="F1893" s="12">
        <v>4.71</v>
      </c>
      <c r="G1893" s="12">
        <v>4.47</v>
      </c>
      <c r="H1893" s="12">
        <v>82.06</v>
      </c>
      <c r="I1893" s="12">
        <v>91.24</v>
      </c>
      <c r="J1893" s="12"/>
      <c r="K1893" s="12"/>
      <c r="L1893" s="12"/>
      <c r="M1893" s="12"/>
      <c r="N1893" s="12"/>
      <c r="O1893" s="12"/>
      <c r="P1893" s="12"/>
    </row>
    <row r="1894" spans="1:16">
      <c r="A1894" s="357">
        <v>43497</v>
      </c>
      <c r="B1894">
        <v>1</v>
      </c>
      <c r="C1894">
        <f t="shared" si="231"/>
        <v>2019</v>
      </c>
      <c r="D1894" t="s">
        <v>1623</v>
      </c>
      <c r="E1894">
        <v>81</v>
      </c>
      <c r="F1894" s="12">
        <v>2.36</v>
      </c>
      <c r="G1894" s="12">
        <v>12.55</v>
      </c>
      <c r="H1894" s="12">
        <v>0.18</v>
      </c>
      <c r="I1894" s="12">
        <v>15.09</v>
      </c>
      <c r="J1894" s="12"/>
      <c r="K1894" s="12"/>
      <c r="L1894" s="12"/>
      <c r="M1894" s="12"/>
      <c r="N1894" s="12"/>
      <c r="O1894" s="12"/>
      <c r="P1894" s="12"/>
    </row>
    <row r="1895" spans="1:16">
      <c r="A1895" s="357">
        <v>43525</v>
      </c>
      <c r="B1895">
        <f t="shared" ref="B1895:B1905" si="235">1+B1894</f>
        <v>2</v>
      </c>
      <c r="C1895">
        <f t="shared" si="231"/>
        <v>2019</v>
      </c>
      <c r="D1895" t="s">
        <v>1623</v>
      </c>
      <c r="E1895">
        <v>81</v>
      </c>
      <c r="F1895" s="12">
        <v>3.8</v>
      </c>
      <c r="G1895" s="12">
        <v>4.25</v>
      </c>
      <c r="H1895" s="12">
        <v>0.05</v>
      </c>
      <c r="I1895" s="12">
        <v>8.1</v>
      </c>
      <c r="J1895" s="12"/>
      <c r="K1895" s="12"/>
      <c r="L1895" s="12"/>
      <c r="M1895" s="12"/>
      <c r="N1895" s="12"/>
      <c r="O1895" s="12"/>
      <c r="P1895" s="12"/>
    </row>
    <row r="1896" spans="1:16">
      <c r="A1896" s="357">
        <v>43556</v>
      </c>
      <c r="B1896">
        <f t="shared" si="235"/>
        <v>3</v>
      </c>
      <c r="C1896">
        <f t="shared" si="231"/>
        <v>2019</v>
      </c>
      <c r="D1896" t="s">
        <v>1623</v>
      </c>
      <c r="E1896">
        <v>81</v>
      </c>
      <c r="F1896" s="12">
        <v>3.33</v>
      </c>
      <c r="G1896" s="12">
        <v>4.05</v>
      </c>
      <c r="H1896" s="12">
        <v>0.05</v>
      </c>
      <c r="I1896" s="12">
        <v>7.43</v>
      </c>
      <c r="J1896" s="12"/>
      <c r="K1896" s="12"/>
      <c r="L1896" s="12"/>
      <c r="M1896" s="12"/>
      <c r="N1896" s="12"/>
      <c r="O1896" s="12"/>
      <c r="P1896" s="12"/>
    </row>
    <row r="1897" spans="1:16">
      <c r="A1897" s="357">
        <v>43586</v>
      </c>
      <c r="B1897">
        <f t="shared" si="235"/>
        <v>4</v>
      </c>
      <c r="C1897">
        <f t="shared" si="231"/>
        <v>2019</v>
      </c>
      <c r="D1897" t="s">
        <v>1623</v>
      </c>
      <c r="E1897">
        <v>81</v>
      </c>
      <c r="F1897" s="12">
        <v>1.85</v>
      </c>
      <c r="G1897" s="12">
        <v>4.0999999999999996</v>
      </c>
      <c r="H1897" s="12">
        <v>0.1</v>
      </c>
      <c r="I1897" s="12">
        <v>6.0499999999999989</v>
      </c>
      <c r="J1897" s="12"/>
      <c r="K1897" s="12"/>
      <c r="L1897" s="12"/>
      <c r="M1897" s="12"/>
      <c r="N1897" s="12"/>
      <c r="O1897" s="12"/>
      <c r="P1897" s="12"/>
    </row>
    <row r="1898" spans="1:16">
      <c r="A1898" s="357">
        <v>43617</v>
      </c>
      <c r="B1898">
        <f t="shared" si="235"/>
        <v>5</v>
      </c>
      <c r="C1898">
        <f t="shared" si="231"/>
        <v>2019</v>
      </c>
      <c r="D1898" t="s">
        <v>1623</v>
      </c>
      <c r="E1898">
        <v>81</v>
      </c>
      <c r="F1898" s="12">
        <v>4.2300000000000004</v>
      </c>
      <c r="G1898" s="12">
        <v>4.68</v>
      </c>
      <c r="H1898" s="12">
        <v>0.23</v>
      </c>
      <c r="I1898" s="12">
        <v>9.14</v>
      </c>
      <c r="J1898" s="12"/>
      <c r="K1898" s="12"/>
      <c r="L1898" s="12"/>
      <c r="M1898" s="12"/>
      <c r="N1898" s="12"/>
      <c r="O1898" s="12"/>
      <c r="P1898" s="12"/>
    </row>
    <row r="1899" spans="1:16">
      <c r="A1899" s="357">
        <v>43647</v>
      </c>
      <c r="B1899">
        <f t="shared" si="235"/>
        <v>6</v>
      </c>
      <c r="C1899">
        <f t="shared" si="231"/>
        <v>2019</v>
      </c>
      <c r="D1899" t="s">
        <v>1623</v>
      </c>
      <c r="E1899">
        <v>81</v>
      </c>
      <c r="F1899" s="12">
        <v>15.95</v>
      </c>
      <c r="G1899" s="12">
        <v>5.45</v>
      </c>
      <c r="H1899" s="12">
        <v>0.15</v>
      </c>
      <c r="I1899" s="12">
        <v>21.55</v>
      </c>
      <c r="J1899" s="12"/>
      <c r="K1899" s="12"/>
      <c r="L1899" s="12"/>
      <c r="M1899" s="12"/>
      <c r="N1899" s="12"/>
      <c r="O1899" s="12"/>
      <c r="P1899" s="12"/>
    </row>
    <row r="1900" spans="1:16">
      <c r="A1900" s="357">
        <v>43678</v>
      </c>
      <c r="B1900">
        <f t="shared" si="235"/>
        <v>7</v>
      </c>
      <c r="C1900">
        <f t="shared" si="231"/>
        <v>2019</v>
      </c>
      <c r="D1900" t="s">
        <v>1623</v>
      </c>
      <c r="E1900">
        <v>81</v>
      </c>
      <c r="F1900" s="12">
        <v>3.04</v>
      </c>
      <c r="G1900" s="12">
        <v>3.35</v>
      </c>
      <c r="H1900" s="12">
        <v>0.09</v>
      </c>
      <c r="I1900" s="12">
        <v>6.48</v>
      </c>
      <c r="J1900" s="12"/>
      <c r="K1900" s="12"/>
      <c r="L1900" s="12"/>
      <c r="M1900" s="12"/>
      <c r="N1900" s="12"/>
      <c r="O1900" s="12"/>
      <c r="P1900" s="12"/>
    </row>
    <row r="1901" spans="1:16">
      <c r="A1901" s="357">
        <v>43709</v>
      </c>
      <c r="B1901">
        <f t="shared" si="235"/>
        <v>8</v>
      </c>
      <c r="C1901">
        <f t="shared" si="231"/>
        <v>2019</v>
      </c>
      <c r="D1901" t="s">
        <v>1623</v>
      </c>
      <c r="E1901">
        <v>81</v>
      </c>
      <c r="F1901" s="12">
        <v>1.27</v>
      </c>
      <c r="G1901" s="12">
        <v>2.3199999999999998</v>
      </c>
      <c r="H1901" s="12">
        <v>0.23</v>
      </c>
      <c r="I1901" s="12">
        <v>3.82</v>
      </c>
      <c r="J1901" s="12"/>
      <c r="K1901" s="12"/>
      <c r="L1901" s="12"/>
      <c r="M1901" s="12"/>
      <c r="N1901" s="12"/>
      <c r="O1901" s="12"/>
      <c r="P1901" s="12"/>
    </row>
    <row r="1902" spans="1:16">
      <c r="A1902" s="357">
        <v>43739</v>
      </c>
      <c r="B1902">
        <f t="shared" si="235"/>
        <v>9</v>
      </c>
      <c r="C1902">
        <f t="shared" si="231"/>
        <v>2019</v>
      </c>
      <c r="D1902" t="s">
        <v>1623</v>
      </c>
      <c r="E1902">
        <v>81</v>
      </c>
      <c r="F1902" s="12">
        <v>2.4300000000000002</v>
      </c>
      <c r="G1902" s="12">
        <v>2.0499999999999998</v>
      </c>
      <c r="H1902" s="12">
        <v>0.1</v>
      </c>
      <c r="I1902" s="12">
        <v>4.58</v>
      </c>
      <c r="J1902" s="12"/>
      <c r="K1902" s="12"/>
      <c r="L1902" s="12"/>
      <c r="M1902" s="12"/>
      <c r="N1902" s="12"/>
      <c r="O1902" s="12"/>
      <c r="P1902" s="12"/>
    </row>
    <row r="1903" spans="1:16">
      <c r="A1903" s="357">
        <v>43770</v>
      </c>
      <c r="B1903">
        <f t="shared" si="235"/>
        <v>10</v>
      </c>
      <c r="C1903">
        <f t="shared" si="231"/>
        <v>2019</v>
      </c>
      <c r="D1903" t="s">
        <v>1623</v>
      </c>
      <c r="E1903">
        <v>81</v>
      </c>
      <c r="F1903" s="12">
        <v>4.29</v>
      </c>
      <c r="G1903" s="12">
        <v>5.46</v>
      </c>
      <c r="H1903" s="12">
        <v>0.33</v>
      </c>
      <c r="I1903" s="12">
        <v>10.08</v>
      </c>
      <c r="J1903" s="12"/>
      <c r="K1903" s="12"/>
      <c r="L1903" s="12"/>
      <c r="M1903" s="12"/>
      <c r="N1903" s="12"/>
      <c r="O1903" s="12"/>
      <c r="P1903" s="12"/>
    </row>
    <row r="1904" spans="1:16">
      <c r="A1904" s="357">
        <v>43800</v>
      </c>
      <c r="B1904">
        <f t="shared" si="235"/>
        <v>11</v>
      </c>
      <c r="C1904">
        <f t="shared" si="231"/>
        <v>2019</v>
      </c>
      <c r="D1904" t="s">
        <v>1623</v>
      </c>
      <c r="E1904">
        <v>81</v>
      </c>
      <c r="F1904" s="12">
        <v>2.85</v>
      </c>
      <c r="G1904" s="12">
        <v>4.75</v>
      </c>
      <c r="H1904" s="12">
        <v>0.2</v>
      </c>
      <c r="I1904" s="12">
        <v>7.8000000000000007</v>
      </c>
      <c r="J1904" s="12"/>
      <c r="K1904" s="12"/>
      <c r="L1904" s="12"/>
      <c r="M1904" s="12"/>
      <c r="N1904" s="12"/>
      <c r="O1904" s="12"/>
      <c r="P1904" s="12"/>
    </row>
    <row r="1905" spans="1:16">
      <c r="A1905" s="357">
        <v>43831</v>
      </c>
      <c r="B1905">
        <f t="shared" si="235"/>
        <v>12</v>
      </c>
      <c r="C1905">
        <f t="shared" si="231"/>
        <v>2019</v>
      </c>
      <c r="D1905" t="s">
        <v>1623</v>
      </c>
      <c r="E1905">
        <v>81</v>
      </c>
      <c r="F1905" s="12">
        <v>2.83</v>
      </c>
      <c r="G1905" s="12">
        <v>4.5599999999999996</v>
      </c>
      <c r="H1905" s="12">
        <v>0.11</v>
      </c>
      <c r="I1905" s="12">
        <v>7.5</v>
      </c>
      <c r="J1905" s="12"/>
      <c r="K1905" s="12"/>
      <c r="L1905" s="12"/>
      <c r="M1905" s="12"/>
      <c r="N1905" s="12"/>
      <c r="O1905" s="12"/>
      <c r="P1905" s="12"/>
    </row>
    <row r="1906" spans="1:16">
      <c r="A1906" s="357">
        <v>43862</v>
      </c>
      <c r="B1906">
        <v>1</v>
      </c>
      <c r="C1906">
        <f t="shared" si="231"/>
        <v>2020</v>
      </c>
      <c r="D1906" t="s">
        <v>1623</v>
      </c>
      <c r="E1906">
        <v>81</v>
      </c>
      <c r="F1906" s="12">
        <v>2.29</v>
      </c>
      <c r="G1906" s="12">
        <v>5.19</v>
      </c>
      <c r="H1906" s="12">
        <v>0.9</v>
      </c>
      <c r="I1906" s="12">
        <v>8.3800000000000008</v>
      </c>
      <c r="J1906" s="12"/>
      <c r="K1906" s="12"/>
      <c r="L1906" s="12"/>
      <c r="M1906" s="12"/>
      <c r="N1906" s="12"/>
      <c r="O1906" s="12"/>
      <c r="P1906" s="12"/>
    </row>
    <row r="1907" spans="1:16">
      <c r="A1907" s="357">
        <v>43891</v>
      </c>
      <c r="B1907">
        <f t="shared" ref="B1907:B1917" si="236">1+B1906</f>
        <v>2</v>
      </c>
      <c r="C1907">
        <f t="shared" si="231"/>
        <v>2020</v>
      </c>
      <c r="D1907" t="s">
        <v>1623</v>
      </c>
      <c r="E1907">
        <v>81</v>
      </c>
      <c r="F1907" s="12">
        <v>5</v>
      </c>
      <c r="G1907" s="12">
        <v>5.7</v>
      </c>
      <c r="H1907" s="12">
        <v>0.15</v>
      </c>
      <c r="I1907" s="12">
        <v>10.850000000000001</v>
      </c>
      <c r="J1907" s="12"/>
      <c r="K1907" s="12"/>
      <c r="L1907" s="12"/>
      <c r="M1907" s="12"/>
      <c r="N1907" s="12"/>
      <c r="O1907" s="12"/>
      <c r="P1907" s="12"/>
    </row>
    <row r="1908" spans="1:16">
      <c r="A1908" s="357">
        <v>43922</v>
      </c>
      <c r="B1908">
        <f t="shared" si="236"/>
        <v>3</v>
      </c>
      <c r="C1908">
        <f t="shared" si="231"/>
        <v>2020</v>
      </c>
      <c r="D1908" t="s">
        <v>1623</v>
      </c>
      <c r="E1908">
        <v>81</v>
      </c>
      <c r="F1908" s="12">
        <v>2</v>
      </c>
      <c r="G1908" s="12">
        <v>3.41</v>
      </c>
      <c r="H1908" s="12">
        <v>0.09</v>
      </c>
      <c r="I1908" s="12">
        <v>5.5</v>
      </c>
      <c r="J1908" s="12"/>
      <c r="K1908" s="12"/>
      <c r="L1908" s="12"/>
      <c r="M1908" s="12"/>
      <c r="N1908" s="12"/>
      <c r="O1908" s="12"/>
      <c r="P1908" s="12"/>
    </row>
    <row r="1909" spans="1:16">
      <c r="A1909" s="357">
        <v>43952</v>
      </c>
      <c r="B1909">
        <f t="shared" si="236"/>
        <v>4</v>
      </c>
      <c r="C1909">
        <f t="shared" si="231"/>
        <v>2020</v>
      </c>
      <c r="D1909" t="s">
        <v>1623</v>
      </c>
      <c r="E1909">
        <v>81</v>
      </c>
      <c r="F1909" s="12">
        <v>0.3</v>
      </c>
      <c r="G1909" s="12">
        <v>0.15</v>
      </c>
      <c r="H1909" s="12">
        <v>0.05</v>
      </c>
      <c r="I1909" s="12">
        <v>0.5</v>
      </c>
      <c r="J1909" s="12"/>
      <c r="K1909" s="12"/>
      <c r="L1909" s="12"/>
      <c r="M1909" s="12"/>
      <c r="N1909" s="12"/>
      <c r="O1909" s="12"/>
      <c r="P1909" s="12"/>
    </row>
    <row r="1910" spans="1:16">
      <c r="A1910" s="357">
        <v>43983</v>
      </c>
      <c r="B1910">
        <f t="shared" si="236"/>
        <v>5</v>
      </c>
      <c r="C1910">
        <f t="shared" si="231"/>
        <v>2020</v>
      </c>
      <c r="D1910" t="s">
        <v>1623</v>
      </c>
      <c r="E1910">
        <v>81</v>
      </c>
      <c r="F1910" s="12">
        <v>0.5</v>
      </c>
      <c r="G1910" s="12">
        <v>0.3</v>
      </c>
      <c r="H1910" s="12">
        <v>0.15</v>
      </c>
      <c r="I1910" s="12">
        <v>0.95</v>
      </c>
      <c r="J1910" s="12"/>
      <c r="K1910" s="12"/>
      <c r="L1910" s="12"/>
      <c r="M1910" s="12"/>
      <c r="N1910" s="12"/>
      <c r="O1910" s="12"/>
      <c r="P1910" s="12"/>
    </row>
    <row r="1911" spans="1:16">
      <c r="A1911" s="357">
        <v>44013</v>
      </c>
      <c r="B1911">
        <f t="shared" si="236"/>
        <v>6</v>
      </c>
      <c r="C1911">
        <f t="shared" si="231"/>
        <v>2020</v>
      </c>
      <c r="D1911" t="s">
        <v>1623</v>
      </c>
      <c r="E1911">
        <v>81</v>
      </c>
      <c r="F1911" s="12">
        <v>0.95</v>
      </c>
      <c r="G1911" s="12">
        <v>1.64</v>
      </c>
      <c r="H1911" s="12">
        <v>0</v>
      </c>
      <c r="I1911" s="12">
        <v>2.59</v>
      </c>
      <c r="J1911" s="12"/>
      <c r="K1911" s="12"/>
      <c r="L1911" s="12"/>
      <c r="M1911" s="12"/>
      <c r="N1911" s="12"/>
      <c r="O1911" s="12"/>
      <c r="P1911" s="12"/>
    </row>
    <row r="1912" spans="1:16">
      <c r="A1912" s="357">
        <v>44044</v>
      </c>
      <c r="B1912">
        <f t="shared" si="236"/>
        <v>7</v>
      </c>
      <c r="C1912">
        <f t="shared" si="231"/>
        <v>2020</v>
      </c>
      <c r="D1912" t="s">
        <v>1623</v>
      </c>
      <c r="E1912">
        <v>81</v>
      </c>
      <c r="F1912" s="12">
        <v>1.52</v>
      </c>
      <c r="G1912" s="12">
        <v>2.74</v>
      </c>
      <c r="H1912" s="12">
        <v>0.09</v>
      </c>
      <c r="I1912" s="12">
        <v>4.3499999999999996</v>
      </c>
      <c r="J1912" s="12"/>
      <c r="K1912" s="12"/>
      <c r="L1912" s="12"/>
      <c r="M1912" s="12"/>
      <c r="N1912" s="12"/>
      <c r="O1912" s="12"/>
      <c r="P1912" s="12"/>
    </row>
    <row r="1913" spans="1:16">
      <c r="A1913" s="357">
        <v>44075</v>
      </c>
      <c r="B1913">
        <f t="shared" si="236"/>
        <v>8</v>
      </c>
      <c r="C1913">
        <f t="shared" si="231"/>
        <v>2020</v>
      </c>
      <c r="D1913" t="s">
        <v>1623</v>
      </c>
      <c r="E1913">
        <v>81</v>
      </c>
      <c r="F1913" s="12">
        <v>0.38</v>
      </c>
      <c r="G1913" s="12">
        <v>1</v>
      </c>
      <c r="H1913" s="12">
        <v>0</v>
      </c>
      <c r="I1913" s="12">
        <v>1.38</v>
      </c>
      <c r="J1913" s="12"/>
      <c r="K1913" s="12"/>
      <c r="L1913" s="12"/>
      <c r="M1913" s="12"/>
      <c r="N1913" s="12"/>
      <c r="O1913" s="12"/>
      <c r="P1913" s="12"/>
    </row>
    <row r="1914" spans="1:16">
      <c r="A1914" s="357">
        <v>44105</v>
      </c>
      <c r="B1914">
        <f t="shared" si="236"/>
        <v>9</v>
      </c>
      <c r="C1914">
        <f t="shared" si="231"/>
        <v>2020</v>
      </c>
      <c r="D1914" t="s">
        <v>1623</v>
      </c>
      <c r="E1914">
        <v>81</v>
      </c>
      <c r="F1914" s="12">
        <v>1.18</v>
      </c>
      <c r="G1914" s="12">
        <v>2.14</v>
      </c>
      <c r="H1914" s="12">
        <v>0.09</v>
      </c>
      <c r="I1914" s="12">
        <v>3.41</v>
      </c>
      <c r="J1914" s="12"/>
      <c r="K1914" s="12"/>
      <c r="L1914" s="12"/>
      <c r="M1914" s="12"/>
      <c r="N1914" s="12"/>
      <c r="O1914" s="12"/>
      <c r="P1914" s="12"/>
    </row>
    <row r="1915" spans="1:16">
      <c r="A1915" s="357">
        <v>44136</v>
      </c>
      <c r="B1915">
        <f t="shared" si="236"/>
        <v>10</v>
      </c>
      <c r="C1915">
        <f t="shared" si="231"/>
        <v>2020</v>
      </c>
      <c r="D1915" t="s">
        <v>1623</v>
      </c>
      <c r="E1915">
        <v>81</v>
      </c>
      <c r="F1915" s="12">
        <v>7.43</v>
      </c>
      <c r="G1915" s="12">
        <v>1.9</v>
      </c>
      <c r="H1915" s="12">
        <v>0.1</v>
      </c>
      <c r="I1915" s="12">
        <v>9.43</v>
      </c>
      <c r="J1915" s="12"/>
      <c r="K1915" s="12"/>
      <c r="L1915" s="12"/>
      <c r="M1915" s="12"/>
      <c r="N1915" s="12"/>
      <c r="O1915" s="12"/>
      <c r="P1915" s="12"/>
    </row>
    <row r="1916" spans="1:16">
      <c r="A1916" s="357">
        <v>44166</v>
      </c>
      <c r="B1916">
        <f t="shared" si="236"/>
        <v>11</v>
      </c>
      <c r="C1916">
        <f t="shared" si="231"/>
        <v>2020</v>
      </c>
      <c r="D1916" t="s">
        <v>1623</v>
      </c>
      <c r="E1916">
        <v>81</v>
      </c>
      <c r="F1916" s="12">
        <v>7.6</v>
      </c>
      <c r="G1916" s="12">
        <v>5.9</v>
      </c>
      <c r="H1916" s="12">
        <v>0.1</v>
      </c>
      <c r="I1916" s="12">
        <v>13.6</v>
      </c>
      <c r="J1916" s="12"/>
      <c r="K1916" s="12"/>
      <c r="L1916" s="12"/>
      <c r="M1916" s="12"/>
      <c r="N1916" s="12"/>
      <c r="O1916" s="12"/>
      <c r="P1916" s="12"/>
    </row>
    <row r="1917" spans="1:16">
      <c r="A1917" s="357">
        <v>44197</v>
      </c>
      <c r="B1917">
        <f t="shared" si="236"/>
        <v>12</v>
      </c>
      <c r="C1917">
        <f t="shared" si="231"/>
        <v>2020</v>
      </c>
      <c r="D1917" t="s">
        <v>1623</v>
      </c>
      <c r="E1917">
        <v>81</v>
      </c>
      <c r="F1917" s="12">
        <v>3.26</v>
      </c>
      <c r="G1917" s="12">
        <v>2.0499999999999998</v>
      </c>
      <c r="H1917" s="12">
        <v>0.26</v>
      </c>
      <c r="I1917" s="12">
        <v>5.5699999999999994</v>
      </c>
      <c r="J1917" s="12"/>
      <c r="K1917" s="12"/>
      <c r="L1917" s="12"/>
      <c r="M1917" s="12"/>
      <c r="N1917" s="12"/>
      <c r="O1917" s="12"/>
      <c r="P1917" s="12"/>
    </row>
    <row r="1918" spans="1:16">
      <c r="A1918" s="357">
        <v>44228</v>
      </c>
      <c r="B1918">
        <v>1</v>
      </c>
      <c r="C1918">
        <f t="shared" si="231"/>
        <v>2021</v>
      </c>
      <c r="D1918" t="s">
        <v>1623</v>
      </c>
      <c r="E1918">
        <v>81</v>
      </c>
      <c r="F1918" s="12">
        <v>4.1100000000000003</v>
      </c>
      <c r="G1918" s="12">
        <v>2.4700000000000002</v>
      </c>
      <c r="H1918" s="12">
        <v>0.11</v>
      </c>
      <c r="I1918" s="12">
        <v>6.69</v>
      </c>
      <c r="J1918" s="12"/>
      <c r="K1918" s="12"/>
      <c r="L1918" s="12"/>
      <c r="M1918" s="12"/>
      <c r="N1918" s="12"/>
      <c r="O1918" s="12"/>
      <c r="P1918" s="12"/>
    </row>
    <row r="1919" spans="1:16">
      <c r="A1919" s="357">
        <v>44256</v>
      </c>
      <c r="B1919">
        <f t="shared" ref="B1919:B1929" si="237">1+B1918</f>
        <v>2</v>
      </c>
      <c r="C1919">
        <f t="shared" si="231"/>
        <v>2021</v>
      </c>
      <c r="D1919" t="s">
        <v>1623</v>
      </c>
      <c r="E1919">
        <v>81</v>
      </c>
      <c r="F1919" s="12">
        <v>3.95</v>
      </c>
      <c r="G1919" s="12">
        <v>4</v>
      </c>
      <c r="H1919" s="12">
        <v>0.2</v>
      </c>
      <c r="I1919" s="12">
        <v>8.15</v>
      </c>
      <c r="J1919" s="12"/>
      <c r="K1919" s="12"/>
      <c r="L1919" s="12"/>
      <c r="M1919" s="12"/>
      <c r="N1919" s="12"/>
      <c r="O1919" s="12"/>
      <c r="P1919" s="12"/>
    </row>
    <row r="1920" spans="1:16">
      <c r="A1920" s="357">
        <v>44287</v>
      </c>
      <c r="B1920">
        <f t="shared" si="237"/>
        <v>3</v>
      </c>
      <c r="C1920">
        <f t="shared" si="231"/>
        <v>2021</v>
      </c>
      <c r="D1920" t="s">
        <v>1623</v>
      </c>
      <c r="E1920">
        <v>81</v>
      </c>
      <c r="F1920" s="12">
        <v>7</v>
      </c>
      <c r="G1920" s="12">
        <v>4.43</v>
      </c>
      <c r="H1920" s="12">
        <v>0.3</v>
      </c>
      <c r="I1920" s="12">
        <v>11.73</v>
      </c>
      <c r="J1920" s="12"/>
      <c r="K1920" s="12"/>
      <c r="L1920" s="12"/>
      <c r="M1920" s="12"/>
      <c r="N1920" s="12"/>
      <c r="O1920" s="12"/>
      <c r="P1920" s="12"/>
    </row>
    <row r="1921" spans="1:16">
      <c r="A1921" s="357">
        <v>44317</v>
      </c>
      <c r="B1921">
        <f t="shared" si="237"/>
        <v>4</v>
      </c>
      <c r="C1921">
        <f t="shared" si="231"/>
        <v>2021</v>
      </c>
      <c r="D1921" t="s">
        <v>1623</v>
      </c>
      <c r="E1921">
        <v>81</v>
      </c>
      <c r="F1921" s="12">
        <v>12.3</v>
      </c>
      <c r="G1921" s="12">
        <v>5.4</v>
      </c>
      <c r="H1921" s="12">
        <v>0.15</v>
      </c>
      <c r="I1921" s="12">
        <v>17.850000000000001</v>
      </c>
      <c r="J1921" s="12"/>
      <c r="K1921" s="12"/>
      <c r="L1921" s="12"/>
      <c r="M1921" s="12"/>
      <c r="N1921" s="12"/>
      <c r="O1921" s="12"/>
      <c r="P1921" s="12"/>
    </row>
    <row r="1922" spans="1:16">
      <c r="A1922" s="357">
        <v>44348</v>
      </c>
      <c r="B1922">
        <f t="shared" si="237"/>
        <v>5</v>
      </c>
      <c r="C1922">
        <f t="shared" ref="C1922:C1935" si="238">1+C1910</f>
        <v>2021</v>
      </c>
      <c r="D1922" t="s">
        <v>1623</v>
      </c>
      <c r="E1922">
        <v>81</v>
      </c>
      <c r="F1922" s="12">
        <v>5.76</v>
      </c>
      <c r="G1922" s="12">
        <v>4.43</v>
      </c>
      <c r="H1922" s="12">
        <v>0.1</v>
      </c>
      <c r="I1922" s="12">
        <v>10.29</v>
      </c>
      <c r="J1922" s="12"/>
      <c r="K1922" s="12"/>
      <c r="L1922" s="12"/>
      <c r="M1922" s="12"/>
      <c r="N1922" s="12"/>
      <c r="O1922" s="12"/>
      <c r="P1922" s="12"/>
    </row>
    <row r="1923" spans="1:16">
      <c r="A1923" s="357">
        <v>44378</v>
      </c>
      <c r="B1923">
        <f t="shared" si="237"/>
        <v>6</v>
      </c>
      <c r="C1923">
        <f t="shared" si="238"/>
        <v>2021</v>
      </c>
      <c r="D1923" t="s">
        <v>1623</v>
      </c>
      <c r="E1923">
        <v>81</v>
      </c>
      <c r="F1923" s="12">
        <v>5.64</v>
      </c>
      <c r="G1923" s="12">
        <v>6.77</v>
      </c>
      <c r="H1923" s="12">
        <v>0.36</v>
      </c>
      <c r="I1923" s="12">
        <v>12.77</v>
      </c>
      <c r="J1923" s="12"/>
      <c r="K1923" s="12"/>
      <c r="L1923" s="12"/>
      <c r="M1923" s="12"/>
      <c r="N1923" s="12"/>
      <c r="O1923" s="12"/>
      <c r="P1923" s="12"/>
    </row>
    <row r="1924" spans="1:16">
      <c r="A1924" s="357">
        <v>44409</v>
      </c>
      <c r="B1924">
        <f t="shared" si="237"/>
        <v>7</v>
      </c>
      <c r="C1924">
        <f t="shared" si="238"/>
        <v>2021</v>
      </c>
      <c r="D1924" t="s">
        <v>1623</v>
      </c>
      <c r="E1924">
        <v>81</v>
      </c>
      <c r="F1924" s="12">
        <v>5.64</v>
      </c>
      <c r="G1924" s="12">
        <v>2.23</v>
      </c>
      <c r="H1924" s="12">
        <v>0.14000000000000001</v>
      </c>
      <c r="I1924" s="12">
        <v>8.01</v>
      </c>
      <c r="J1924" s="12"/>
      <c r="K1924" s="12"/>
      <c r="L1924" s="12"/>
      <c r="M1924" s="12"/>
      <c r="N1924" s="12"/>
      <c r="O1924" s="12"/>
      <c r="P1924" s="12"/>
    </row>
    <row r="1925" spans="1:16">
      <c r="A1925" s="357">
        <v>44440</v>
      </c>
      <c r="B1925">
        <f t="shared" si="237"/>
        <v>8</v>
      </c>
      <c r="C1925">
        <f t="shared" si="238"/>
        <v>2021</v>
      </c>
      <c r="D1925" t="s">
        <v>1623</v>
      </c>
      <c r="E1925">
        <v>81</v>
      </c>
      <c r="F1925" s="12">
        <v>5.73</v>
      </c>
      <c r="G1925" s="12">
        <v>2.3199999999999998</v>
      </c>
      <c r="H1925" s="12">
        <v>0.27</v>
      </c>
      <c r="I1925" s="12">
        <v>8.32</v>
      </c>
      <c r="J1925" s="12"/>
      <c r="K1925" s="12"/>
      <c r="L1925" s="12"/>
      <c r="M1925" s="12"/>
      <c r="N1925" s="12"/>
      <c r="O1925" s="12"/>
      <c r="P1925" s="12"/>
    </row>
    <row r="1926" spans="1:16">
      <c r="A1926" s="357">
        <v>44470</v>
      </c>
      <c r="B1926">
        <f t="shared" si="237"/>
        <v>9</v>
      </c>
      <c r="C1926">
        <f t="shared" si="238"/>
        <v>2021</v>
      </c>
      <c r="D1926" t="s">
        <v>1623</v>
      </c>
      <c r="E1926">
        <v>81</v>
      </c>
      <c r="F1926" s="12">
        <v>6.45</v>
      </c>
      <c r="G1926" s="12">
        <v>4.18</v>
      </c>
      <c r="H1926" s="12">
        <v>0.14000000000000001</v>
      </c>
      <c r="I1926" s="12">
        <v>10.77</v>
      </c>
      <c r="J1926" s="12"/>
      <c r="K1926" s="12"/>
      <c r="L1926" s="12"/>
      <c r="M1926" s="12"/>
      <c r="N1926" s="12"/>
      <c r="O1926" s="12"/>
      <c r="P1926" s="12"/>
    </row>
    <row r="1927" spans="1:16">
      <c r="A1927" s="357">
        <v>44501</v>
      </c>
      <c r="B1927">
        <f t="shared" si="237"/>
        <v>10</v>
      </c>
      <c r="C1927">
        <f t="shared" si="238"/>
        <v>2021</v>
      </c>
      <c r="D1927" t="s">
        <v>1623</v>
      </c>
      <c r="E1927">
        <v>81</v>
      </c>
      <c r="F1927" s="12">
        <v>6.2</v>
      </c>
      <c r="G1927" s="12">
        <v>5.55</v>
      </c>
      <c r="H1927" s="12">
        <v>0.1</v>
      </c>
      <c r="I1927" s="12">
        <v>11.85</v>
      </c>
      <c r="J1927" s="12"/>
      <c r="K1927" s="12"/>
      <c r="L1927" s="12"/>
      <c r="M1927" s="12"/>
      <c r="N1927" s="12"/>
      <c r="O1927" s="12"/>
      <c r="P1927" s="12"/>
    </row>
    <row r="1928" spans="1:16">
      <c r="A1928" s="357">
        <v>44531</v>
      </c>
      <c r="B1928">
        <f t="shared" si="237"/>
        <v>11</v>
      </c>
      <c r="C1928">
        <f t="shared" si="238"/>
        <v>2021</v>
      </c>
      <c r="D1928" t="s">
        <v>1623</v>
      </c>
      <c r="E1928">
        <v>81</v>
      </c>
      <c r="F1928" s="12">
        <v>4.5199999999999996</v>
      </c>
      <c r="G1928" s="12">
        <v>5.81</v>
      </c>
      <c r="H1928" s="12">
        <v>0.19</v>
      </c>
      <c r="I1928" s="12">
        <v>10.52</v>
      </c>
      <c r="J1928" s="12"/>
      <c r="K1928" s="12"/>
      <c r="L1928" s="12"/>
      <c r="M1928" s="12"/>
      <c r="N1928" s="12"/>
      <c r="O1928" s="12"/>
      <c r="P1928" s="12"/>
    </row>
    <row r="1929" spans="1:16">
      <c r="A1929" s="357">
        <v>44562</v>
      </c>
      <c r="B1929">
        <f t="shared" si="237"/>
        <v>12</v>
      </c>
      <c r="C1929">
        <f t="shared" si="238"/>
        <v>2021</v>
      </c>
      <c r="D1929" t="s">
        <v>1623</v>
      </c>
      <c r="E1929">
        <v>81</v>
      </c>
      <c r="F1929" s="12">
        <v>2.7</v>
      </c>
      <c r="G1929" s="12">
        <v>6</v>
      </c>
      <c r="H1929" s="12">
        <v>0.15</v>
      </c>
      <c r="I1929" s="12">
        <v>8.8500000000000014</v>
      </c>
      <c r="J1929" s="12"/>
      <c r="K1929" s="12"/>
      <c r="L1929" s="12"/>
      <c r="M1929" s="12"/>
      <c r="N1929" s="12"/>
      <c r="O1929" s="12"/>
      <c r="P1929" s="12"/>
    </row>
    <row r="1930" spans="1:16">
      <c r="A1930" s="357">
        <v>44593</v>
      </c>
      <c r="B1930">
        <v>1</v>
      </c>
      <c r="C1930">
        <f t="shared" si="238"/>
        <v>2022</v>
      </c>
      <c r="D1930" t="s">
        <v>1623</v>
      </c>
      <c r="E1930">
        <v>81</v>
      </c>
      <c r="F1930" s="12">
        <v>1.6</v>
      </c>
      <c r="G1930" s="12">
        <v>1.75</v>
      </c>
      <c r="H1930" s="12">
        <v>0.25</v>
      </c>
      <c r="I1930" s="12">
        <v>3.6</v>
      </c>
      <c r="J1930" s="12"/>
      <c r="K1930" s="12"/>
      <c r="L1930" s="12"/>
      <c r="M1930" s="12"/>
      <c r="N1930" s="12"/>
      <c r="O1930" s="12"/>
      <c r="P1930" s="12"/>
    </row>
    <row r="1931" spans="1:16">
      <c r="A1931" s="357">
        <v>44621</v>
      </c>
      <c r="B1931">
        <f>1+B1930</f>
        <v>2</v>
      </c>
      <c r="C1931">
        <f t="shared" si="238"/>
        <v>2022</v>
      </c>
      <c r="D1931" t="s">
        <v>1623</v>
      </c>
      <c r="E1931">
        <v>81</v>
      </c>
      <c r="F1931" s="12">
        <v>2.5499999999999998</v>
      </c>
      <c r="G1931" s="12">
        <v>2.95</v>
      </c>
      <c r="H1931" s="12">
        <v>0</v>
      </c>
      <c r="I1931" s="12">
        <v>5.5</v>
      </c>
      <c r="J1931" s="12"/>
      <c r="K1931" s="12"/>
      <c r="L1931" s="12"/>
      <c r="M1931" s="12"/>
      <c r="N1931" s="12"/>
      <c r="O1931" s="12"/>
      <c r="P1931" s="12"/>
    </row>
    <row r="1932" spans="1:16">
      <c r="A1932" s="357">
        <v>44652</v>
      </c>
      <c r="B1932">
        <f>1+B1931</f>
        <v>3</v>
      </c>
      <c r="C1932">
        <f t="shared" si="238"/>
        <v>2022</v>
      </c>
      <c r="D1932" t="s">
        <v>1623</v>
      </c>
      <c r="E1932">
        <v>81</v>
      </c>
      <c r="F1932" s="12">
        <v>4.3499999999999996</v>
      </c>
      <c r="G1932" s="12">
        <v>5.74</v>
      </c>
      <c r="H1932" s="12">
        <v>0.3</v>
      </c>
      <c r="I1932" s="12">
        <v>10.39</v>
      </c>
      <c r="J1932" s="12"/>
      <c r="K1932" s="12"/>
      <c r="L1932" s="12"/>
      <c r="M1932" s="12"/>
      <c r="N1932" s="12"/>
      <c r="O1932" s="12"/>
      <c r="P1932" s="12"/>
    </row>
    <row r="1933" spans="1:16">
      <c r="A1933" s="357">
        <v>44682</v>
      </c>
      <c r="B1933">
        <f>1+B1932</f>
        <v>4</v>
      </c>
      <c r="C1933">
        <f t="shared" si="238"/>
        <v>2022</v>
      </c>
      <c r="D1933" t="s">
        <v>1623</v>
      </c>
      <c r="E1933">
        <v>81</v>
      </c>
      <c r="F1933" s="12">
        <v>4.63</v>
      </c>
      <c r="G1933" s="12">
        <v>3.11</v>
      </c>
      <c r="H1933" s="12">
        <v>0.05</v>
      </c>
      <c r="I1933" s="12">
        <v>7.7899999999999991</v>
      </c>
      <c r="J1933" s="12"/>
      <c r="K1933" s="12"/>
      <c r="L1933" s="12"/>
      <c r="M1933" s="12"/>
      <c r="N1933" s="12"/>
      <c r="O1933" s="12"/>
      <c r="P1933" s="12"/>
    </row>
    <row r="1934" spans="1:16">
      <c r="A1934" s="357">
        <v>44713</v>
      </c>
      <c r="B1934">
        <f>1+B1933</f>
        <v>5</v>
      </c>
      <c r="C1934">
        <f t="shared" si="238"/>
        <v>2022</v>
      </c>
      <c r="D1934" t="s">
        <v>1623</v>
      </c>
      <c r="E1934">
        <v>81</v>
      </c>
      <c r="F1934" s="12">
        <v>4.1399999999999997</v>
      </c>
      <c r="G1934" s="12">
        <v>6.45</v>
      </c>
      <c r="H1934" s="12">
        <v>0.14000000000000001</v>
      </c>
      <c r="I1934" s="12">
        <v>10.73</v>
      </c>
      <c r="J1934" s="12"/>
      <c r="K1934" s="12"/>
      <c r="L1934" s="12"/>
      <c r="M1934" s="12"/>
      <c r="N1934" s="12"/>
      <c r="O1934" s="12"/>
      <c r="P1934" s="12"/>
    </row>
    <row r="1935" spans="1:16">
      <c r="A1935" s="357">
        <v>42005</v>
      </c>
      <c r="B1935">
        <f>1+B1934</f>
        <v>6</v>
      </c>
      <c r="C1935">
        <f t="shared" si="238"/>
        <v>2022</v>
      </c>
      <c r="D1935" t="s">
        <v>1623</v>
      </c>
      <c r="E1935">
        <v>81</v>
      </c>
      <c r="F1935" s="12">
        <v>4.2699999999999996</v>
      </c>
      <c r="G1935" s="12">
        <v>6.95</v>
      </c>
      <c r="H1935" s="12">
        <v>0.36</v>
      </c>
      <c r="I1935" s="12">
        <v>11.58</v>
      </c>
      <c r="J1935" s="12"/>
      <c r="K1935" s="12"/>
      <c r="L1935" s="12"/>
      <c r="M1935" s="12"/>
      <c r="N1935" s="12"/>
      <c r="O1935" s="12"/>
      <c r="P1935" s="12"/>
    </row>
    <row r="1936" spans="1:16">
      <c r="A1936" s="357">
        <v>44743</v>
      </c>
      <c r="B1936">
        <v>7</v>
      </c>
      <c r="C1936">
        <v>2022</v>
      </c>
      <c r="D1936" t="s">
        <v>1623</v>
      </c>
      <c r="E1936">
        <v>81</v>
      </c>
      <c r="F1936" s="12">
        <v>2.25</v>
      </c>
      <c r="G1936" s="12">
        <v>3.5</v>
      </c>
      <c r="H1936" s="12">
        <v>0.05</v>
      </c>
      <c r="I1936" s="12">
        <v>5.8</v>
      </c>
      <c r="J1936" s="12"/>
      <c r="K1936" s="12"/>
      <c r="L1936" s="12"/>
      <c r="M1936" s="12"/>
      <c r="N1936" s="12"/>
      <c r="O1936" s="12"/>
      <c r="P1936" s="12"/>
    </row>
    <row r="1937" spans="1:16">
      <c r="A1937" s="357">
        <v>44774</v>
      </c>
      <c r="B1937">
        <v>8</v>
      </c>
      <c r="C1937">
        <v>2022</v>
      </c>
      <c r="D1937" t="s">
        <v>1623</v>
      </c>
      <c r="E1937">
        <v>81</v>
      </c>
      <c r="F1937">
        <v>0.95</v>
      </c>
      <c r="G1937">
        <v>2.77</v>
      </c>
      <c r="H1937">
        <v>0.05</v>
      </c>
      <c r="I1937">
        <v>3.7699999999999996</v>
      </c>
      <c r="J1937" s="12"/>
      <c r="K1937" s="12"/>
      <c r="L1937" s="12"/>
      <c r="M1937" s="12"/>
      <c r="N1937" s="12"/>
      <c r="O1937" s="12"/>
      <c r="P1937" s="12"/>
    </row>
    <row r="1938" spans="1:16">
      <c r="A1938" s="357">
        <v>42036</v>
      </c>
      <c r="B1938">
        <v>1</v>
      </c>
      <c r="C1938">
        <v>2015</v>
      </c>
      <c r="D1938" t="s">
        <v>1624</v>
      </c>
      <c r="E1938">
        <v>84</v>
      </c>
      <c r="F1938" s="12">
        <v>0.3</v>
      </c>
      <c r="G1938" s="12">
        <v>0.85</v>
      </c>
      <c r="H1938" s="12">
        <v>0.05</v>
      </c>
      <c r="I1938" s="12">
        <v>1.2</v>
      </c>
      <c r="J1938" s="12"/>
      <c r="K1938" s="12"/>
      <c r="L1938" s="12"/>
      <c r="M1938" s="12"/>
      <c r="N1938" s="12"/>
      <c r="O1938" s="12"/>
      <c r="P1938" s="12"/>
    </row>
    <row r="1939" spans="1:16">
      <c r="A1939" s="357">
        <v>42064</v>
      </c>
      <c r="B1939">
        <f t="shared" ref="B1939:B1949" si="239">1+B1938</f>
        <v>2</v>
      </c>
      <c r="C1939">
        <v>2015</v>
      </c>
      <c r="D1939" t="s">
        <v>1624</v>
      </c>
      <c r="E1939">
        <v>84</v>
      </c>
      <c r="F1939" s="12">
        <v>2</v>
      </c>
      <c r="G1939" s="12">
        <v>1.35</v>
      </c>
      <c r="H1939" s="12">
        <v>0.1</v>
      </c>
      <c r="I1939" s="12">
        <v>3.45</v>
      </c>
      <c r="J1939" s="12"/>
      <c r="K1939" s="12"/>
      <c r="L1939" s="12"/>
      <c r="M1939" s="12"/>
      <c r="N1939" s="12"/>
      <c r="O1939" s="12"/>
      <c r="P1939" s="12"/>
    </row>
    <row r="1940" spans="1:16">
      <c r="A1940" s="357">
        <v>42095</v>
      </c>
      <c r="B1940">
        <f t="shared" si="239"/>
        <v>3</v>
      </c>
      <c r="C1940">
        <v>2015</v>
      </c>
      <c r="D1940" t="s">
        <v>1624</v>
      </c>
      <c r="E1940">
        <v>84</v>
      </c>
      <c r="F1940" s="12">
        <v>0.18</v>
      </c>
      <c r="G1940" s="12">
        <v>0.82</v>
      </c>
      <c r="H1940" s="12">
        <v>0.09</v>
      </c>
      <c r="I1940" s="12">
        <v>1.0899999999999999</v>
      </c>
      <c r="J1940" s="12"/>
      <c r="K1940" s="12"/>
      <c r="L1940" s="12"/>
      <c r="M1940" s="12"/>
      <c r="N1940" s="12"/>
      <c r="O1940" s="12"/>
      <c r="P1940" s="12"/>
    </row>
    <row r="1941" spans="1:16">
      <c r="A1941" s="357">
        <v>42125</v>
      </c>
      <c r="B1941">
        <f t="shared" si="239"/>
        <v>4</v>
      </c>
      <c r="C1941">
        <v>2015</v>
      </c>
      <c r="D1941" t="s">
        <v>1624</v>
      </c>
      <c r="E1941">
        <v>84</v>
      </c>
      <c r="F1941" s="12">
        <v>0.05</v>
      </c>
      <c r="G1941" s="12">
        <v>0.65</v>
      </c>
      <c r="H1941" s="12">
        <v>0.25</v>
      </c>
      <c r="I1941" s="12">
        <v>0.95000000000000007</v>
      </c>
      <c r="J1941" s="12"/>
      <c r="K1941" s="12"/>
      <c r="L1941" s="12"/>
      <c r="M1941" s="12"/>
      <c r="N1941" s="12"/>
      <c r="O1941" s="12"/>
      <c r="P1941" s="12"/>
    </row>
    <row r="1942" spans="1:16">
      <c r="A1942" s="357">
        <v>42156</v>
      </c>
      <c r="B1942">
        <f t="shared" si="239"/>
        <v>5</v>
      </c>
      <c r="C1942">
        <v>2015</v>
      </c>
      <c r="D1942" t="s">
        <v>1624</v>
      </c>
      <c r="E1942">
        <v>84</v>
      </c>
      <c r="F1942" s="12">
        <v>0.15</v>
      </c>
      <c r="G1942" s="12">
        <v>0.65</v>
      </c>
      <c r="H1942" s="12">
        <v>0.05</v>
      </c>
      <c r="I1942" s="12">
        <v>0.85000000000000009</v>
      </c>
      <c r="J1942" s="12"/>
      <c r="K1942" s="12"/>
      <c r="L1942" s="12"/>
      <c r="M1942" s="12"/>
      <c r="N1942" s="12"/>
      <c r="O1942" s="12"/>
      <c r="P1942" s="12"/>
    </row>
    <row r="1943" spans="1:16">
      <c r="A1943" s="357">
        <v>42186</v>
      </c>
      <c r="B1943">
        <f t="shared" si="239"/>
        <v>6</v>
      </c>
      <c r="C1943">
        <v>2015</v>
      </c>
      <c r="D1943" t="s">
        <v>1624</v>
      </c>
      <c r="E1943">
        <v>84</v>
      </c>
      <c r="F1943" s="12">
        <v>0.09</v>
      </c>
      <c r="G1943" s="12">
        <v>0.77</v>
      </c>
      <c r="H1943" s="12">
        <v>0.09</v>
      </c>
      <c r="I1943" s="12">
        <v>0.95</v>
      </c>
      <c r="J1943" s="12"/>
      <c r="K1943" s="12"/>
      <c r="L1943" s="12"/>
      <c r="M1943" s="12"/>
      <c r="N1943" s="12"/>
      <c r="O1943" s="12"/>
      <c r="P1943" s="12"/>
    </row>
    <row r="1944" spans="1:16">
      <c r="A1944" s="357">
        <v>42217</v>
      </c>
      <c r="B1944">
        <f t="shared" si="239"/>
        <v>7</v>
      </c>
      <c r="C1944">
        <v>2015</v>
      </c>
      <c r="D1944" t="s">
        <v>1624</v>
      </c>
      <c r="E1944">
        <v>84</v>
      </c>
      <c r="F1944" s="12">
        <v>0.04</v>
      </c>
      <c r="G1944" s="12">
        <v>0.48</v>
      </c>
      <c r="H1944" s="12">
        <v>0.04</v>
      </c>
      <c r="I1944" s="12">
        <v>0.56000000000000005</v>
      </c>
      <c r="J1944" s="12"/>
      <c r="K1944" s="12"/>
      <c r="L1944" s="12"/>
      <c r="M1944" s="12"/>
      <c r="N1944" s="12"/>
      <c r="O1944" s="12"/>
      <c r="P1944" s="12"/>
    </row>
    <row r="1945" spans="1:16">
      <c r="A1945" s="357">
        <v>42248</v>
      </c>
      <c r="B1945">
        <f t="shared" si="239"/>
        <v>8</v>
      </c>
      <c r="C1945">
        <v>2015</v>
      </c>
      <c r="D1945" t="s">
        <v>1624</v>
      </c>
      <c r="E1945">
        <v>84</v>
      </c>
      <c r="F1945" s="12">
        <v>0.28999999999999998</v>
      </c>
      <c r="G1945" s="12">
        <v>0.38</v>
      </c>
      <c r="H1945" s="12">
        <v>0.05</v>
      </c>
      <c r="I1945" s="12">
        <v>0.72</v>
      </c>
      <c r="J1945" s="12"/>
      <c r="K1945" s="12"/>
      <c r="L1945" s="12"/>
      <c r="M1945" s="12"/>
      <c r="N1945" s="12"/>
      <c r="O1945" s="12"/>
      <c r="P1945" s="12"/>
    </row>
    <row r="1946" spans="1:16">
      <c r="A1946" s="357">
        <v>42278</v>
      </c>
      <c r="B1946">
        <f t="shared" si="239"/>
        <v>9</v>
      </c>
      <c r="C1946">
        <v>2015</v>
      </c>
      <c r="D1946" t="s">
        <v>1624</v>
      </c>
      <c r="E1946">
        <v>84</v>
      </c>
      <c r="F1946" s="12">
        <v>0</v>
      </c>
      <c r="G1946" s="12">
        <v>0.77</v>
      </c>
      <c r="H1946" s="12">
        <v>0.05</v>
      </c>
      <c r="I1946" s="12">
        <v>0.82000000000000006</v>
      </c>
      <c r="J1946" s="12"/>
      <c r="K1946" s="12"/>
      <c r="L1946" s="12"/>
      <c r="M1946" s="12"/>
      <c r="N1946" s="12"/>
      <c r="O1946" s="12"/>
      <c r="P1946" s="12"/>
    </row>
    <row r="1947" spans="1:16">
      <c r="A1947" s="357">
        <v>42309</v>
      </c>
      <c r="B1947">
        <f t="shared" si="239"/>
        <v>10</v>
      </c>
      <c r="C1947">
        <v>2015</v>
      </c>
      <c r="D1947" t="s">
        <v>1624</v>
      </c>
      <c r="E1947">
        <v>84</v>
      </c>
      <c r="F1947" s="12">
        <v>0.05</v>
      </c>
      <c r="G1947" s="12">
        <v>0.67</v>
      </c>
      <c r="H1947" s="12">
        <v>0.05</v>
      </c>
      <c r="I1947" s="12">
        <v>0.77000000000000013</v>
      </c>
      <c r="J1947" s="12"/>
      <c r="K1947" s="12"/>
      <c r="L1947" s="12"/>
      <c r="M1947" s="12"/>
      <c r="N1947" s="12"/>
      <c r="O1947" s="12"/>
      <c r="P1947" s="12"/>
    </row>
    <row r="1948" spans="1:16">
      <c r="A1948" s="357">
        <v>42339</v>
      </c>
      <c r="B1948">
        <f t="shared" si="239"/>
        <v>11</v>
      </c>
      <c r="C1948">
        <v>2015</v>
      </c>
      <c r="D1948" t="s">
        <v>1624</v>
      </c>
      <c r="E1948">
        <v>84</v>
      </c>
      <c r="F1948" s="12">
        <v>0.05</v>
      </c>
      <c r="G1948" s="12">
        <v>0.62</v>
      </c>
      <c r="H1948" s="12">
        <v>0.05</v>
      </c>
      <c r="I1948" s="12">
        <v>0.72000000000000008</v>
      </c>
      <c r="J1948" s="12"/>
      <c r="K1948" s="12"/>
      <c r="L1948" s="12"/>
      <c r="M1948" s="12"/>
      <c r="N1948" s="12"/>
      <c r="O1948" s="12"/>
      <c r="P1948" s="12"/>
    </row>
    <row r="1949" spans="1:16">
      <c r="A1949" s="357">
        <v>42370</v>
      </c>
      <c r="B1949">
        <f t="shared" si="239"/>
        <v>12</v>
      </c>
      <c r="C1949">
        <v>2015</v>
      </c>
      <c r="D1949" t="s">
        <v>1624</v>
      </c>
      <c r="E1949">
        <v>84</v>
      </c>
      <c r="F1949" s="12">
        <v>0.84</v>
      </c>
      <c r="G1949" s="12">
        <v>28.26</v>
      </c>
      <c r="H1949" s="12">
        <v>0.11</v>
      </c>
      <c r="I1949" s="12">
        <v>29.21</v>
      </c>
      <c r="J1949" s="12"/>
      <c r="K1949" s="12"/>
      <c r="L1949" s="12"/>
      <c r="M1949" s="12"/>
      <c r="N1949" s="12"/>
      <c r="O1949" s="12"/>
      <c r="P1949" s="12"/>
    </row>
    <row r="1950" spans="1:16">
      <c r="A1950" s="357">
        <v>42401</v>
      </c>
      <c r="B1950">
        <v>1</v>
      </c>
      <c r="C1950">
        <f t="shared" ref="C1950:C2013" si="240">1+C1938</f>
        <v>2016</v>
      </c>
      <c r="D1950" t="s">
        <v>1624</v>
      </c>
      <c r="E1950">
        <v>84</v>
      </c>
      <c r="F1950" s="12">
        <v>0.11</v>
      </c>
      <c r="G1950" s="12">
        <v>1.68</v>
      </c>
      <c r="H1950" s="12">
        <v>0</v>
      </c>
      <c r="I1950" s="12">
        <v>1.79</v>
      </c>
      <c r="J1950" s="12"/>
      <c r="K1950" s="12"/>
      <c r="L1950" s="12"/>
      <c r="M1950" s="12"/>
      <c r="N1950" s="12"/>
      <c r="O1950" s="12"/>
      <c r="P1950" s="12"/>
    </row>
    <row r="1951" spans="1:16">
      <c r="A1951" s="357">
        <v>42430</v>
      </c>
      <c r="B1951">
        <f t="shared" ref="B1951:B1961" si="241">1+B1950</f>
        <v>2</v>
      </c>
      <c r="C1951">
        <f t="shared" si="240"/>
        <v>2016</v>
      </c>
      <c r="D1951" t="s">
        <v>1624</v>
      </c>
      <c r="E1951">
        <v>84</v>
      </c>
      <c r="F1951" s="12">
        <v>0</v>
      </c>
      <c r="G1951" s="12">
        <v>0.52</v>
      </c>
      <c r="H1951" s="12">
        <v>0.14000000000000001</v>
      </c>
      <c r="I1951" s="12">
        <v>0.66</v>
      </c>
      <c r="J1951" s="12"/>
      <c r="K1951" s="12"/>
      <c r="L1951" s="12"/>
      <c r="M1951" s="12"/>
      <c r="N1951" s="12"/>
      <c r="O1951" s="12"/>
      <c r="P1951" s="12"/>
    </row>
    <row r="1952" spans="1:16">
      <c r="A1952" s="357">
        <v>42461</v>
      </c>
      <c r="B1952">
        <f t="shared" si="241"/>
        <v>3</v>
      </c>
      <c r="C1952">
        <f t="shared" si="240"/>
        <v>2016</v>
      </c>
      <c r="D1952" t="s">
        <v>1624</v>
      </c>
      <c r="E1952">
        <v>84</v>
      </c>
      <c r="F1952" s="12">
        <v>0.05</v>
      </c>
      <c r="G1952" s="12">
        <v>0.86</v>
      </c>
      <c r="H1952" s="12">
        <v>0.05</v>
      </c>
      <c r="I1952" s="12">
        <v>0.96000000000000008</v>
      </c>
      <c r="J1952" s="12"/>
      <c r="K1952" s="12"/>
      <c r="L1952" s="12"/>
      <c r="M1952" s="12"/>
      <c r="N1952" s="12"/>
      <c r="O1952" s="12"/>
      <c r="P1952" s="12"/>
    </row>
    <row r="1953" spans="1:16">
      <c r="A1953" s="357">
        <v>42491</v>
      </c>
      <c r="B1953">
        <f t="shared" si="241"/>
        <v>4</v>
      </c>
      <c r="C1953">
        <f t="shared" si="240"/>
        <v>2016</v>
      </c>
      <c r="D1953" t="s">
        <v>1624</v>
      </c>
      <c r="E1953">
        <v>84</v>
      </c>
      <c r="F1953" s="12">
        <v>0.14000000000000001</v>
      </c>
      <c r="G1953" s="12">
        <v>0.67</v>
      </c>
      <c r="H1953" s="12">
        <v>0.14000000000000001</v>
      </c>
      <c r="I1953" s="12">
        <v>0.95000000000000007</v>
      </c>
      <c r="J1953" s="12"/>
      <c r="K1953" s="12"/>
      <c r="L1953" s="12"/>
      <c r="M1953" s="12"/>
      <c r="N1953" s="12"/>
      <c r="O1953" s="12"/>
      <c r="P1953" s="12"/>
    </row>
    <row r="1954" spans="1:16">
      <c r="A1954" s="357">
        <v>42522</v>
      </c>
      <c r="B1954">
        <f t="shared" si="241"/>
        <v>5</v>
      </c>
      <c r="C1954">
        <f t="shared" si="240"/>
        <v>2016</v>
      </c>
      <c r="D1954" t="s">
        <v>1624</v>
      </c>
      <c r="E1954">
        <v>84</v>
      </c>
      <c r="F1954" s="12">
        <v>0.14000000000000001</v>
      </c>
      <c r="G1954" s="12">
        <v>0.32</v>
      </c>
      <c r="H1954" s="12">
        <v>0.05</v>
      </c>
      <c r="I1954" s="12">
        <v>0.51</v>
      </c>
      <c r="J1954" s="12"/>
      <c r="K1954" s="12"/>
      <c r="L1954" s="12"/>
      <c r="M1954" s="12"/>
      <c r="N1954" s="12"/>
      <c r="O1954" s="12"/>
      <c r="P1954" s="12"/>
    </row>
    <row r="1955" spans="1:16">
      <c r="A1955" s="357">
        <v>42552</v>
      </c>
      <c r="B1955">
        <f t="shared" si="241"/>
        <v>6</v>
      </c>
      <c r="C1955">
        <f t="shared" si="240"/>
        <v>2016</v>
      </c>
      <c r="D1955" t="s">
        <v>1624</v>
      </c>
      <c r="E1955">
        <v>84</v>
      </c>
      <c r="F1955" s="12">
        <v>0.14000000000000001</v>
      </c>
      <c r="G1955" s="12">
        <v>0.64</v>
      </c>
      <c r="H1955" s="12">
        <v>0</v>
      </c>
      <c r="I1955" s="12">
        <v>0.78</v>
      </c>
      <c r="J1955" s="12"/>
      <c r="K1955" s="12"/>
      <c r="L1955" s="12"/>
      <c r="M1955" s="12"/>
      <c r="N1955" s="12"/>
      <c r="O1955" s="12"/>
      <c r="P1955" s="12"/>
    </row>
    <row r="1956" spans="1:16">
      <c r="A1956" s="357">
        <v>42583</v>
      </c>
      <c r="B1956">
        <f t="shared" si="241"/>
        <v>7</v>
      </c>
      <c r="C1956">
        <f t="shared" si="240"/>
        <v>2016</v>
      </c>
      <c r="D1956" t="s">
        <v>1624</v>
      </c>
      <c r="E1956">
        <v>84</v>
      </c>
      <c r="F1956" s="12">
        <v>0</v>
      </c>
      <c r="G1956" s="12">
        <v>0.33</v>
      </c>
      <c r="H1956" s="12">
        <v>0.05</v>
      </c>
      <c r="I1956" s="12">
        <v>0.38</v>
      </c>
      <c r="J1956" s="12"/>
      <c r="K1956" s="12"/>
      <c r="L1956" s="12"/>
      <c r="M1956" s="12"/>
      <c r="N1956" s="12"/>
      <c r="O1956" s="12"/>
      <c r="P1956" s="12"/>
    </row>
    <row r="1957" spans="1:16">
      <c r="A1957" s="357">
        <v>42614</v>
      </c>
      <c r="B1957">
        <f t="shared" si="241"/>
        <v>8</v>
      </c>
      <c r="C1957">
        <f t="shared" si="240"/>
        <v>2016</v>
      </c>
      <c r="D1957" t="s">
        <v>1624</v>
      </c>
      <c r="E1957">
        <v>84</v>
      </c>
      <c r="F1957" s="12">
        <v>0</v>
      </c>
      <c r="G1957" s="12">
        <v>0.18</v>
      </c>
      <c r="H1957" s="12">
        <v>0</v>
      </c>
      <c r="I1957" s="12">
        <v>0.18</v>
      </c>
      <c r="J1957" s="12"/>
      <c r="K1957" s="12"/>
      <c r="L1957" s="12"/>
      <c r="M1957" s="12"/>
      <c r="N1957" s="12"/>
      <c r="O1957" s="12"/>
      <c r="P1957" s="12"/>
    </row>
    <row r="1958" spans="1:16">
      <c r="A1958" s="357">
        <v>42644</v>
      </c>
      <c r="B1958">
        <f t="shared" si="241"/>
        <v>9</v>
      </c>
      <c r="C1958">
        <f t="shared" si="240"/>
        <v>2016</v>
      </c>
      <c r="D1958" t="s">
        <v>1624</v>
      </c>
      <c r="E1958">
        <v>84</v>
      </c>
      <c r="F1958" s="12">
        <v>0.05</v>
      </c>
      <c r="G1958" s="12">
        <v>0.55000000000000004</v>
      </c>
      <c r="H1958" s="12">
        <v>0</v>
      </c>
      <c r="I1958" s="12">
        <v>0.60000000000000009</v>
      </c>
      <c r="J1958" s="12"/>
      <c r="K1958" s="12"/>
      <c r="L1958" s="12"/>
      <c r="M1958" s="12"/>
      <c r="N1958" s="12"/>
      <c r="O1958" s="12"/>
      <c r="P1958" s="12"/>
    </row>
    <row r="1959" spans="1:16">
      <c r="A1959" s="357">
        <v>42675</v>
      </c>
      <c r="B1959">
        <f t="shared" si="241"/>
        <v>10</v>
      </c>
      <c r="C1959">
        <f t="shared" si="240"/>
        <v>2016</v>
      </c>
      <c r="D1959" t="s">
        <v>1624</v>
      </c>
      <c r="E1959">
        <v>84</v>
      </c>
      <c r="F1959" s="12">
        <v>0.15</v>
      </c>
      <c r="G1959" s="12">
        <v>0.35</v>
      </c>
      <c r="H1959" s="12">
        <v>0</v>
      </c>
      <c r="I1959" s="12">
        <v>0.5</v>
      </c>
      <c r="J1959" s="12"/>
      <c r="K1959" s="12"/>
      <c r="L1959" s="12"/>
      <c r="M1959" s="12"/>
      <c r="N1959" s="12"/>
      <c r="O1959" s="12"/>
      <c r="P1959" s="12"/>
    </row>
    <row r="1960" spans="1:16">
      <c r="A1960" s="357">
        <v>42705</v>
      </c>
      <c r="B1960">
        <f t="shared" si="241"/>
        <v>11</v>
      </c>
      <c r="C1960">
        <f t="shared" si="240"/>
        <v>2016</v>
      </c>
      <c r="D1960" t="s">
        <v>1624</v>
      </c>
      <c r="E1960">
        <v>84</v>
      </c>
      <c r="F1960" s="12">
        <v>0</v>
      </c>
      <c r="G1960" s="12">
        <v>0.14000000000000001</v>
      </c>
      <c r="H1960" s="12">
        <v>0.05</v>
      </c>
      <c r="I1960" s="12">
        <v>0.19</v>
      </c>
      <c r="J1960" s="12"/>
      <c r="K1960" s="12"/>
      <c r="L1960" s="12"/>
      <c r="M1960" s="12"/>
      <c r="N1960" s="12"/>
      <c r="O1960" s="12"/>
      <c r="P1960" s="12"/>
    </row>
    <row r="1961" spans="1:16">
      <c r="A1961" s="357">
        <v>42736</v>
      </c>
      <c r="B1961">
        <f t="shared" si="241"/>
        <v>12</v>
      </c>
      <c r="C1961">
        <f t="shared" si="240"/>
        <v>2016</v>
      </c>
      <c r="D1961" t="s">
        <v>1624</v>
      </c>
      <c r="E1961">
        <v>84</v>
      </c>
      <c r="F1961" s="12">
        <v>0</v>
      </c>
      <c r="G1961" s="12">
        <v>0.1</v>
      </c>
      <c r="H1961" s="12">
        <v>0</v>
      </c>
      <c r="I1961" s="12">
        <v>0.1</v>
      </c>
      <c r="J1961" s="12"/>
      <c r="K1961" s="12"/>
      <c r="L1961" s="12"/>
      <c r="M1961" s="12"/>
      <c r="N1961" s="12"/>
      <c r="O1961" s="12"/>
      <c r="P1961" s="12"/>
    </row>
    <row r="1962" spans="1:16">
      <c r="A1962" s="357">
        <v>42767</v>
      </c>
      <c r="B1962">
        <v>1</v>
      </c>
      <c r="C1962">
        <f t="shared" si="240"/>
        <v>2017</v>
      </c>
      <c r="D1962" t="s">
        <v>1624</v>
      </c>
      <c r="E1962">
        <v>84</v>
      </c>
      <c r="F1962" s="12">
        <v>0.05</v>
      </c>
      <c r="G1962" s="12">
        <v>0.05</v>
      </c>
      <c r="H1962" s="12">
        <v>0</v>
      </c>
      <c r="I1962" s="12">
        <v>0.1</v>
      </c>
      <c r="J1962" s="12"/>
      <c r="K1962" s="12"/>
      <c r="L1962" s="12"/>
      <c r="M1962" s="12"/>
      <c r="N1962" s="12"/>
      <c r="O1962" s="12"/>
      <c r="P1962" s="12"/>
    </row>
    <row r="1963" spans="1:16">
      <c r="A1963" s="357">
        <v>42795</v>
      </c>
      <c r="B1963">
        <f t="shared" ref="B1963:B1973" si="242">1+B1962</f>
        <v>2</v>
      </c>
      <c r="C1963">
        <f t="shared" si="240"/>
        <v>2017</v>
      </c>
      <c r="D1963" t="s">
        <v>1624</v>
      </c>
      <c r="E1963">
        <v>84</v>
      </c>
      <c r="F1963" s="12">
        <v>0</v>
      </c>
      <c r="G1963" s="12">
        <v>0.05</v>
      </c>
      <c r="H1963" s="12">
        <v>0</v>
      </c>
      <c r="I1963" s="12">
        <v>0.05</v>
      </c>
      <c r="J1963" s="12"/>
      <c r="K1963" s="12"/>
      <c r="L1963" s="12"/>
      <c r="M1963" s="12"/>
      <c r="N1963" s="12"/>
      <c r="O1963" s="12"/>
      <c r="P1963" s="12"/>
    </row>
    <row r="1964" spans="1:16">
      <c r="A1964" s="357">
        <v>42826</v>
      </c>
      <c r="B1964">
        <f t="shared" si="242"/>
        <v>3</v>
      </c>
      <c r="C1964">
        <f t="shared" si="240"/>
        <v>2017</v>
      </c>
      <c r="D1964" t="s">
        <v>1624</v>
      </c>
      <c r="E1964">
        <v>84</v>
      </c>
      <c r="F1964" s="12">
        <v>0</v>
      </c>
      <c r="G1964" s="12">
        <v>0.04</v>
      </c>
      <c r="H1964" s="12">
        <v>0</v>
      </c>
      <c r="I1964" s="12">
        <v>0.04</v>
      </c>
      <c r="J1964" s="12"/>
      <c r="K1964" s="12"/>
      <c r="L1964" s="12"/>
      <c r="M1964" s="12"/>
      <c r="N1964" s="12"/>
      <c r="O1964" s="12"/>
      <c r="P1964" s="12"/>
    </row>
    <row r="1965" spans="1:16">
      <c r="A1965" s="357">
        <v>42856</v>
      </c>
      <c r="B1965">
        <f t="shared" si="242"/>
        <v>4</v>
      </c>
      <c r="C1965">
        <f t="shared" si="240"/>
        <v>2017</v>
      </c>
      <c r="D1965" t="s">
        <v>1624</v>
      </c>
      <c r="E1965">
        <v>84</v>
      </c>
      <c r="F1965" s="12">
        <v>0</v>
      </c>
      <c r="G1965" s="12">
        <v>0.06</v>
      </c>
      <c r="H1965" s="12">
        <v>0</v>
      </c>
      <c r="I1965" s="12">
        <v>0.06</v>
      </c>
      <c r="J1965" s="12"/>
      <c r="K1965" s="12"/>
      <c r="L1965" s="12"/>
      <c r="M1965" s="12"/>
      <c r="N1965" s="12"/>
      <c r="O1965" s="12"/>
      <c r="P1965" s="12"/>
    </row>
    <row r="1966" spans="1:16">
      <c r="A1966" s="357">
        <v>42887</v>
      </c>
      <c r="B1966">
        <f t="shared" si="242"/>
        <v>5</v>
      </c>
      <c r="C1966">
        <f t="shared" si="240"/>
        <v>2017</v>
      </c>
      <c r="D1966" t="s">
        <v>1624</v>
      </c>
      <c r="E1966">
        <v>84</v>
      </c>
      <c r="F1966" s="12">
        <v>0.05</v>
      </c>
      <c r="G1966" s="12">
        <v>0.32</v>
      </c>
      <c r="H1966" s="12">
        <v>0</v>
      </c>
      <c r="I1966" s="12">
        <v>0.37</v>
      </c>
      <c r="J1966" s="12"/>
      <c r="K1966" s="12"/>
      <c r="L1966" s="12"/>
      <c r="M1966" s="12"/>
      <c r="N1966" s="12"/>
      <c r="O1966" s="12"/>
      <c r="P1966" s="12"/>
    </row>
    <row r="1967" spans="1:16">
      <c r="A1967" s="357">
        <v>42917</v>
      </c>
      <c r="B1967">
        <f t="shared" si="242"/>
        <v>6</v>
      </c>
      <c r="C1967">
        <f t="shared" si="240"/>
        <v>2017</v>
      </c>
      <c r="D1967" t="s">
        <v>1624</v>
      </c>
      <c r="E1967">
        <v>84</v>
      </c>
      <c r="F1967" s="12">
        <v>0</v>
      </c>
      <c r="G1967" s="12">
        <v>0.09</v>
      </c>
      <c r="H1967" s="12">
        <v>0</v>
      </c>
      <c r="I1967" s="12">
        <v>0.09</v>
      </c>
      <c r="J1967" s="12"/>
      <c r="K1967" s="12"/>
      <c r="L1967" s="12"/>
      <c r="M1967" s="12"/>
      <c r="N1967" s="12"/>
      <c r="O1967" s="12"/>
      <c r="P1967" s="12"/>
    </row>
    <row r="1968" spans="1:16">
      <c r="A1968" s="357">
        <v>42948</v>
      </c>
      <c r="B1968">
        <f t="shared" si="242"/>
        <v>7</v>
      </c>
      <c r="C1968">
        <f t="shared" si="240"/>
        <v>2017</v>
      </c>
      <c r="D1968" t="s">
        <v>1624</v>
      </c>
      <c r="E1968">
        <v>84</v>
      </c>
      <c r="F1968" s="12">
        <v>0</v>
      </c>
      <c r="G1968" s="12">
        <v>0.1</v>
      </c>
      <c r="H1968" s="12">
        <v>0</v>
      </c>
      <c r="I1968" s="12">
        <v>0.1</v>
      </c>
      <c r="J1968" s="12"/>
      <c r="K1968" s="12"/>
      <c r="L1968" s="12"/>
      <c r="M1968" s="12"/>
      <c r="N1968" s="12"/>
      <c r="O1968" s="12"/>
      <c r="P1968" s="12"/>
    </row>
    <row r="1969" spans="1:16">
      <c r="A1969" s="357">
        <v>42979</v>
      </c>
      <c r="B1969">
        <f t="shared" si="242"/>
        <v>8</v>
      </c>
      <c r="C1969">
        <f t="shared" si="240"/>
        <v>2017</v>
      </c>
      <c r="D1969" t="s">
        <v>1624</v>
      </c>
      <c r="E1969">
        <v>84</v>
      </c>
      <c r="F1969" s="12">
        <v>0</v>
      </c>
      <c r="G1969" s="12">
        <v>0</v>
      </c>
      <c r="H1969" s="12">
        <v>0</v>
      </c>
      <c r="I1969" s="12">
        <v>0</v>
      </c>
      <c r="J1969" s="12"/>
      <c r="K1969" s="12"/>
      <c r="L1969" s="12"/>
      <c r="M1969" s="12"/>
      <c r="N1969" s="12"/>
      <c r="O1969" s="12"/>
      <c r="P1969" s="12"/>
    </row>
    <row r="1970" spans="1:16">
      <c r="A1970" s="357">
        <v>43009</v>
      </c>
      <c r="B1970">
        <f t="shared" si="242"/>
        <v>9</v>
      </c>
      <c r="C1970">
        <f t="shared" si="240"/>
        <v>2017</v>
      </c>
      <c r="D1970" t="s">
        <v>1624</v>
      </c>
      <c r="E1970">
        <v>84</v>
      </c>
      <c r="F1970" s="12">
        <v>0</v>
      </c>
      <c r="G1970" s="12">
        <v>0.05</v>
      </c>
      <c r="H1970" s="12">
        <v>0</v>
      </c>
      <c r="I1970" s="12">
        <v>0.05</v>
      </c>
      <c r="J1970" s="12"/>
      <c r="K1970" s="12"/>
      <c r="L1970" s="12"/>
      <c r="M1970" s="12"/>
      <c r="N1970" s="12"/>
      <c r="O1970" s="12"/>
      <c r="P1970" s="12"/>
    </row>
    <row r="1971" spans="1:16">
      <c r="A1971" s="357">
        <v>43040</v>
      </c>
      <c r="B1971">
        <f t="shared" si="242"/>
        <v>10</v>
      </c>
      <c r="C1971">
        <f t="shared" si="240"/>
        <v>2017</v>
      </c>
      <c r="D1971" t="s">
        <v>1624</v>
      </c>
      <c r="E1971">
        <v>84</v>
      </c>
      <c r="F1971" s="12">
        <v>0</v>
      </c>
      <c r="G1971" s="12">
        <v>0.24</v>
      </c>
      <c r="H1971" s="12">
        <v>0</v>
      </c>
      <c r="I1971" s="12">
        <v>0.24</v>
      </c>
      <c r="J1971" s="12"/>
      <c r="K1971" s="12"/>
      <c r="L1971" s="12"/>
      <c r="M1971" s="12"/>
      <c r="N1971" s="12"/>
      <c r="O1971" s="12"/>
      <c r="P1971" s="12"/>
    </row>
    <row r="1972" spans="1:16">
      <c r="A1972" s="357">
        <v>43070</v>
      </c>
      <c r="B1972">
        <f t="shared" si="242"/>
        <v>11</v>
      </c>
      <c r="C1972">
        <f t="shared" si="240"/>
        <v>2017</v>
      </c>
      <c r="D1972" t="s">
        <v>1624</v>
      </c>
      <c r="E1972">
        <v>84</v>
      </c>
      <c r="F1972" s="12">
        <v>0</v>
      </c>
      <c r="G1972" s="12">
        <v>0.1</v>
      </c>
      <c r="H1972" s="12">
        <v>0</v>
      </c>
      <c r="I1972" s="12">
        <v>0.1</v>
      </c>
      <c r="J1972" s="12"/>
      <c r="K1972" s="12"/>
      <c r="L1972" s="12"/>
      <c r="M1972" s="12"/>
      <c r="N1972" s="12"/>
      <c r="O1972" s="12"/>
      <c r="P1972" s="12"/>
    </row>
    <row r="1973" spans="1:16">
      <c r="A1973" s="357">
        <v>43101</v>
      </c>
      <c r="B1973">
        <f t="shared" si="242"/>
        <v>12</v>
      </c>
      <c r="C1973">
        <f t="shared" si="240"/>
        <v>2017</v>
      </c>
      <c r="D1973" t="s">
        <v>1624</v>
      </c>
      <c r="E1973">
        <v>84</v>
      </c>
      <c r="F1973" s="12">
        <v>0</v>
      </c>
      <c r="G1973" s="12">
        <v>0</v>
      </c>
      <c r="H1973" s="12">
        <v>0</v>
      </c>
      <c r="I1973" s="12">
        <v>0</v>
      </c>
      <c r="J1973" s="12"/>
      <c r="K1973" s="12"/>
      <c r="L1973" s="12"/>
      <c r="M1973" s="12"/>
      <c r="N1973" s="12"/>
      <c r="O1973" s="12"/>
      <c r="P1973" s="12"/>
    </row>
    <row r="1974" spans="1:16">
      <c r="A1974" s="357">
        <v>43132</v>
      </c>
      <c r="B1974">
        <v>1</v>
      </c>
      <c r="C1974">
        <f t="shared" si="240"/>
        <v>2018</v>
      </c>
      <c r="D1974" t="s">
        <v>1624</v>
      </c>
      <c r="E1974">
        <v>84</v>
      </c>
      <c r="F1974" s="12">
        <v>0</v>
      </c>
      <c r="G1974" s="12">
        <v>0.18</v>
      </c>
      <c r="H1974" s="12">
        <v>0</v>
      </c>
      <c r="I1974" s="12">
        <v>0.18</v>
      </c>
      <c r="J1974" s="12"/>
      <c r="K1974" s="12"/>
      <c r="L1974" s="12"/>
      <c r="M1974" s="12"/>
      <c r="N1974" s="12"/>
      <c r="O1974" s="12"/>
      <c r="P1974" s="12"/>
    </row>
    <row r="1975" spans="1:16">
      <c r="A1975" s="357">
        <v>43160</v>
      </c>
      <c r="B1975">
        <f t="shared" ref="B1975:B1985" si="243">1+B1974</f>
        <v>2</v>
      </c>
      <c r="C1975">
        <f t="shared" si="240"/>
        <v>2018</v>
      </c>
      <c r="D1975" t="s">
        <v>1624</v>
      </c>
      <c r="E1975">
        <v>84</v>
      </c>
      <c r="F1975" s="12">
        <v>0.05</v>
      </c>
      <c r="G1975" s="12">
        <v>0.05</v>
      </c>
      <c r="H1975" s="12">
        <v>0.1</v>
      </c>
      <c r="I1975" s="12">
        <v>0.2</v>
      </c>
      <c r="J1975" s="12"/>
      <c r="K1975" s="12"/>
      <c r="L1975" s="12"/>
      <c r="M1975" s="12"/>
      <c r="N1975" s="12"/>
      <c r="O1975" s="12"/>
      <c r="P1975" s="12"/>
    </row>
    <row r="1976" spans="1:16">
      <c r="A1976" s="357">
        <v>43191</v>
      </c>
      <c r="B1976">
        <f t="shared" si="243"/>
        <v>3</v>
      </c>
      <c r="C1976">
        <f t="shared" si="240"/>
        <v>2018</v>
      </c>
      <c r="D1976" t="s">
        <v>1624</v>
      </c>
      <c r="E1976">
        <v>84</v>
      </c>
      <c r="F1976" s="12">
        <v>0.05</v>
      </c>
      <c r="G1976" s="12">
        <v>0</v>
      </c>
      <c r="H1976" s="12">
        <v>0</v>
      </c>
      <c r="I1976" s="12">
        <v>0.05</v>
      </c>
      <c r="J1976" s="12"/>
      <c r="K1976" s="12"/>
      <c r="L1976" s="12"/>
      <c r="M1976" s="12"/>
      <c r="N1976" s="12"/>
      <c r="O1976" s="12"/>
      <c r="P1976" s="12"/>
    </row>
    <row r="1977" spans="1:16">
      <c r="A1977" s="357">
        <v>43221</v>
      </c>
      <c r="B1977">
        <f t="shared" si="243"/>
        <v>4</v>
      </c>
      <c r="C1977">
        <f t="shared" si="240"/>
        <v>2018</v>
      </c>
      <c r="D1977" t="s">
        <v>1624</v>
      </c>
      <c r="E1977">
        <v>84</v>
      </c>
      <c r="F1977" s="12">
        <v>0</v>
      </c>
      <c r="G1977" s="12">
        <v>0.24</v>
      </c>
      <c r="H1977" s="12">
        <v>0</v>
      </c>
      <c r="I1977" s="12">
        <v>0.24</v>
      </c>
      <c r="J1977" s="12"/>
      <c r="K1977" s="12"/>
      <c r="L1977" s="12"/>
      <c r="M1977" s="12"/>
      <c r="N1977" s="12"/>
      <c r="O1977" s="12"/>
      <c r="P1977" s="12"/>
    </row>
    <row r="1978" spans="1:16">
      <c r="A1978" s="357">
        <v>43252</v>
      </c>
      <c r="B1978">
        <f t="shared" si="243"/>
        <v>5</v>
      </c>
      <c r="C1978">
        <f t="shared" si="240"/>
        <v>2018</v>
      </c>
      <c r="D1978" t="s">
        <v>1624</v>
      </c>
      <c r="E1978">
        <v>84</v>
      </c>
      <c r="F1978" s="12">
        <v>0</v>
      </c>
      <c r="G1978" s="12">
        <v>0.18</v>
      </c>
      <c r="H1978" s="12">
        <v>0</v>
      </c>
      <c r="I1978" s="12">
        <v>0.18</v>
      </c>
      <c r="J1978" s="12"/>
      <c r="K1978" s="12"/>
      <c r="L1978" s="12"/>
      <c r="M1978" s="12"/>
      <c r="N1978" s="12"/>
      <c r="O1978" s="12"/>
      <c r="P1978" s="12"/>
    </row>
    <row r="1979" spans="1:16">
      <c r="A1979" s="357">
        <v>43282</v>
      </c>
      <c r="B1979">
        <f t="shared" si="243"/>
        <v>6</v>
      </c>
      <c r="C1979">
        <f t="shared" si="240"/>
        <v>2018</v>
      </c>
      <c r="D1979" t="s">
        <v>1624</v>
      </c>
      <c r="E1979">
        <v>84</v>
      </c>
      <c r="F1979" s="12">
        <v>0</v>
      </c>
      <c r="G1979" s="12">
        <v>0.1</v>
      </c>
      <c r="H1979" s="12">
        <v>0</v>
      </c>
      <c r="I1979" s="12">
        <v>0.1</v>
      </c>
      <c r="J1979" s="12"/>
      <c r="K1979" s="12"/>
      <c r="L1979" s="12"/>
      <c r="M1979" s="12"/>
      <c r="N1979" s="12"/>
      <c r="O1979" s="12"/>
      <c r="P1979" s="12"/>
    </row>
    <row r="1980" spans="1:16">
      <c r="A1980" s="357">
        <v>43313</v>
      </c>
      <c r="B1980">
        <f t="shared" si="243"/>
        <v>7</v>
      </c>
      <c r="C1980">
        <f t="shared" si="240"/>
        <v>2018</v>
      </c>
      <c r="D1980" t="s">
        <v>1624</v>
      </c>
      <c r="E1980">
        <v>84</v>
      </c>
      <c r="F1980" s="12">
        <v>0</v>
      </c>
      <c r="G1980" s="12">
        <v>0.23</v>
      </c>
      <c r="H1980" s="12">
        <v>0.09</v>
      </c>
      <c r="I1980" s="12">
        <v>0.32</v>
      </c>
      <c r="J1980" s="12"/>
      <c r="K1980" s="12"/>
      <c r="L1980" s="12"/>
      <c r="M1980" s="12"/>
      <c r="N1980" s="12"/>
      <c r="O1980" s="12"/>
      <c r="P1980" s="12"/>
    </row>
    <row r="1981" spans="1:16">
      <c r="A1981" s="357">
        <v>43344</v>
      </c>
      <c r="B1981">
        <f t="shared" si="243"/>
        <v>8</v>
      </c>
      <c r="C1981">
        <f t="shared" si="240"/>
        <v>2018</v>
      </c>
      <c r="D1981" t="s">
        <v>1624</v>
      </c>
      <c r="E1981">
        <v>84</v>
      </c>
      <c r="F1981" s="12">
        <v>0</v>
      </c>
      <c r="G1981" s="12">
        <v>0.05</v>
      </c>
      <c r="H1981" s="12">
        <v>0</v>
      </c>
      <c r="I1981" s="12">
        <v>0.05</v>
      </c>
      <c r="J1981" s="12"/>
      <c r="K1981" s="12"/>
      <c r="L1981" s="12"/>
      <c r="M1981" s="12"/>
      <c r="N1981" s="12"/>
      <c r="O1981" s="12"/>
      <c r="P1981" s="12"/>
    </row>
    <row r="1982" spans="1:16">
      <c r="A1982" s="357">
        <v>43374</v>
      </c>
      <c r="B1982">
        <f t="shared" si="243"/>
        <v>9</v>
      </c>
      <c r="C1982">
        <f t="shared" si="240"/>
        <v>2018</v>
      </c>
      <c r="D1982" t="s">
        <v>1624</v>
      </c>
      <c r="E1982">
        <v>84</v>
      </c>
      <c r="F1982" s="12">
        <v>0.25</v>
      </c>
      <c r="G1982" s="12">
        <v>0.05</v>
      </c>
      <c r="H1982" s="12">
        <v>0</v>
      </c>
      <c r="I1982" s="12">
        <v>0.3</v>
      </c>
      <c r="J1982" s="12"/>
      <c r="K1982" s="12"/>
      <c r="L1982" s="12"/>
      <c r="M1982" s="12"/>
      <c r="N1982" s="12"/>
      <c r="O1982" s="12"/>
      <c r="P1982" s="12"/>
    </row>
    <row r="1983" spans="1:16">
      <c r="A1983" s="357">
        <v>43405</v>
      </c>
      <c r="B1983">
        <f t="shared" si="243"/>
        <v>10</v>
      </c>
      <c r="C1983">
        <f t="shared" si="240"/>
        <v>2018</v>
      </c>
      <c r="D1983" t="s">
        <v>1624</v>
      </c>
      <c r="E1983">
        <v>84</v>
      </c>
      <c r="F1983" s="12">
        <v>0</v>
      </c>
      <c r="G1983" s="12">
        <v>0.23</v>
      </c>
      <c r="H1983" s="12">
        <v>0</v>
      </c>
      <c r="I1983" s="12">
        <v>0.23</v>
      </c>
      <c r="J1983" s="12"/>
      <c r="K1983" s="12"/>
      <c r="L1983" s="12"/>
      <c r="M1983" s="12"/>
      <c r="N1983" s="12"/>
      <c r="O1983" s="12"/>
      <c r="P1983" s="12"/>
    </row>
    <row r="1984" spans="1:16">
      <c r="A1984" s="357">
        <v>43435</v>
      </c>
      <c r="B1984">
        <f t="shared" si="243"/>
        <v>11</v>
      </c>
      <c r="C1984">
        <f t="shared" si="240"/>
        <v>2018</v>
      </c>
      <c r="D1984" t="s">
        <v>1624</v>
      </c>
      <c r="E1984">
        <v>84</v>
      </c>
      <c r="F1984" s="12">
        <v>0</v>
      </c>
      <c r="G1984" s="12">
        <v>0.1</v>
      </c>
      <c r="H1984" s="12">
        <v>0</v>
      </c>
      <c r="I1984" s="12">
        <v>0.1</v>
      </c>
      <c r="J1984" s="12"/>
      <c r="K1984" s="12"/>
      <c r="L1984" s="12"/>
      <c r="M1984" s="12"/>
      <c r="N1984" s="12"/>
      <c r="O1984" s="12"/>
      <c r="P1984" s="12"/>
    </row>
    <row r="1985" spans="1:16">
      <c r="A1985" s="357">
        <v>43466</v>
      </c>
      <c r="B1985">
        <f t="shared" si="243"/>
        <v>12</v>
      </c>
      <c r="C1985">
        <f t="shared" si="240"/>
        <v>2018</v>
      </c>
      <c r="D1985" t="s">
        <v>1624</v>
      </c>
      <c r="E1985">
        <v>84</v>
      </c>
      <c r="F1985" s="12">
        <v>0</v>
      </c>
      <c r="G1985" s="12">
        <v>0.12</v>
      </c>
      <c r="H1985" s="12">
        <v>0</v>
      </c>
      <c r="I1985" s="12">
        <v>0.12</v>
      </c>
      <c r="J1985" s="12"/>
      <c r="K1985" s="12"/>
      <c r="L1985" s="12"/>
      <c r="M1985" s="12"/>
      <c r="N1985" s="12"/>
      <c r="O1985" s="12"/>
      <c r="P1985" s="12"/>
    </row>
    <row r="1986" spans="1:16">
      <c r="A1986" s="357">
        <v>43497</v>
      </c>
      <c r="B1986">
        <v>1</v>
      </c>
      <c r="C1986">
        <f t="shared" si="240"/>
        <v>2019</v>
      </c>
      <c r="D1986" t="s">
        <v>1624</v>
      </c>
      <c r="E1986">
        <v>84</v>
      </c>
      <c r="F1986" s="12">
        <v>0</v>
      </c>
      <c r="G1986" s="12">
        <v>0.23</v>
      </c>
      <c r="H1986" s="12">
        <v>0</v>
      </c>
      <c r="I1986" s="12">
        <v>0.23</v>
      </c>
      <c r="J1986" s="12"/>
      <c r="K1986" s="12"/>
      <c r="L1986" s="12"/>
      <c r="M1986" s="12"/>
      <c r="N1986" s="12"/>
      <c r="O1986" s="12"/>
      <c r="P1986" s="12"/>
    </row>
    <row r="1987" spans="1:16">
      <c r="A1987" s="357">
        <v>43525</v>
      </c>
      <c r="B1987">
        <f t="shared" ref="B1987:B1997" si="244">1+B1986</f>
        <v>2</v>
      </c>
      <c r="C1987">
        <f t="shared" si="240"/>
        <v>2019</v>
      </c>
      <c r="D1987" t="s">
        <v>1624</v>
      </c>
      <c r="E1987">
        <v>84</v>
      </c>
      <c r="F1987" s="12">
        <v>0</v>
      </c>
      <c r="G1987" s="12">
        <v>0.1</v>
      </c>
      <c r="H1987" s="12">
        <v>0</v>
      </c>
      <c r="I1987" s="12">
        <v>0.1</v>
      </c>
      <c r="J1987" s="12"/>
      <c r="K1987" s="12"/>
      <c r="L1987" s="12"/>
      <c r="M1987" s="12"/>
      <c r="N1987" s="12"/>
      <c r="O1987" s="12"/>
      <c r="P1987" s="12"/>
    </row>
    <row r="1988" spans="1:16">
      <c r="A1988" s="357">
        <v>43556</v>
      </c>
      <c r="B1988">
        <f t="shared" si="244"/>
        <v>3</v>
      </c>
      <c r="C1988">
        <f t="shared" si="240"/>
        <v>2019</v>
      </c>
      <c r="D1988" t="s">
        <v>1624</v>
      </c>
      <c r="E1988">
        <v>84</v>
      </c>
      <c r="F1988" s="12">
        <v>0</v>
      </c>
      <c r="G1988" s="12">
        <v>0.1</v>
      </c>
      <c r="H1988" s="12">
        <v>0</v>
      </c>
      <c r="I1988" s="12">
        <v>0.1</v>
      </c>
      <c r="J1988" s="12"/>
      <c r="K1988" s="12"/>
      <c r="L1988" s="12"/>
      <c r="M1988" s="12"/>
      <c r="N1988" s="12"/>
      <c r="O1988" s="12"/>
      <c r="P1988" s="12"/>
    </row>
    <row r="1989" spans="1:16">
      <c r="A1989" s="357">
        <v>43586</v>
      </c>
      <c r="B1989">
        <f t="shared" si="244"/>
        <v>4</v>
      </c>
      <c r="C1989">
        <f t="shared" si="240"/>
        <v>2019</v>
      </c>
      <c r="D1989" t="s">
        <v>1624</v>
      </c>
      <c r="E1989">
        <v>84</v>
      </c>
      <c r="F1989" s="12">
        <v>0</v>
      </c>
      <c r="G1989" s="12">
        <v>0</v>
      </c>
      <c r="H1989" s="12">
        <v>0</v>
      </c>
      <c r="I1989" s="12">
        <v>0</v>
      </c>
      <c r="J1989" s="12"/>
      <c r="K1989" s="12"/>
      <c r="L1989" s="12"/>
      <c r="M1989" s="12"/>
      <c r="N1989" s="12"/>
      <c r="O1989" s="12"/>
      <c r="P1989" s="12"/>
    </row>
    <row r="1990" spans="1:16">
      <c r="A1990" s="357">
        <v>43617</v>
      </c>
      <c r="B1990">
        <f t="shared" si="244"/>
        <v>5</v>
      </c>
      <c r="C1990">
        <f t="shared" si="240"/>
        <v>2019</v>
      </c>
      <c r="D1990" t="s">
        <v>1624</v>
      </c>
      <c r="E1990">
        <v>84</v>
      </c>
      <c r="F1990" s="12">
        <v>0.05</v>
      </c>
      <c r="G1990" s="12">
        <v>0.14000000000000001</v>
      </c>
      <c r="H1990" s="12">
        <v>0</v>
      </c>
      <c r="I1990" s="12">
        <v>0.19</v>
      </c>
      <c r="J1990" s="12"/>
      <c r="K1990" s="12"/>
      <c r="L1990" s="12"/>
      <c r="M1990" s="12"/>
      <c r="N1990" s="12"/>
      <c r="O1990" s="12"/>
      <c r="P1990" s="12"/>
    </row>
    <row r="1991" spans="1:16">
      <c r="A1991" s="357">
        <v>43647</v>
      </c>
      <c r="B1991">
        <f t="shared" si="244"/>
        <v>6</v>
      </c>
      <c r="C1991">
        <f t="shared" si="240"/>
        <v>2019</v>
      </c>
      <c r="D1991" t="s">
        <v>1624</v>
      </c>
      <c r="E1991">
        <v>84</v>
      </c>
      <c r="F1991" s="12">
        <v>0.05</v>
      </c>
      <c r="G1991" s="12">
        <v>0</v>
      </c>
      <c r="H1991" s="12">
        <v>0</v>
      </c>
      <c r="I1991" s="12">
        <v>0.05</v>
      </c>
      <c r="J1991" s="12"/>
      <c r="K1991" s="12"/>
      <c r="L1991" s="12"/>
      <c r="M1991" s="12"/>
      <c r="N1991" s="12"/>
      <c r="O1991" s="12"/>
      <c r="P1991" s="12"/>
    </row>
    <row r="1992" spans="1:16">
      <c r="A1992" s="357">
        <v>43678</v>
      </c>
      <c r="B1992">
        <f t="shared" si="244"/>
        <v>7</v>
      </c>
      <c r="C1992">
        <f t="shared" si="240"/>
        <v>2019</v>
      </c>
      <c r="D1992" t="s">
        <v>1624</v>
      </c>
      <c r="E1992">
        <v>84</v>
      </c>
      <c r="F1992" s="12">
        <v>0</v>
      </c>
      <c r="G1992" s="12">
        <v>0.09</v>
      </c>
      <c r="H1992" s="12">
        <v>0</v>
      </c>
      <c r="I1992" s="12">
        <v>0.09</v>
      </c>
      <c r="J1992" s="12"/>
      <c r="K1992" s="12"/>
      <c r="L1992" s="12"/>
      <c r="M1992" s="12"/>
      <c r="N1992" s="12"/>
      <c r="O1992" s="12"/>
      <c r="P1992" s="12"/>
    </row>
    <row r="1993" spans="1:16">
      <c r="A1993" s="357">
        <v>43709</v>
      </c>
      <c r="B1993">
        <f t="shared" si="244"/>
        <v>8</v>
      </c>
      <c r="C1993">
        <f t="shared" si="240"/>
        <v>2019</v>
      </c>
      <c r="D1993" t="s">
        <v>1624</v>
      </c>
      <c r="E1993">
        <v>84</v>
      </c>
      <c r="F1993" s="12">
        <v>0</v>
      </c>
      <c r="G1993" s="12">
        <v>0.14000000000000001</v>
      </c>
      <c r="H1993" s="12">
        <v>0</v>
      </c>
      <c r="I1993" s="12">
        <v>0.14000000000000001</v>
      </c>
      <c r="J1993" s="12"/>
      <c r="K1993" s="12"/>
      <c r="L1993" s="12"/>
      <c r="M1993" s="12"/>
      <c r="N1993" s="12"/>
      <c r="O1993" s="12"/>
      <c r="P1993" s="12"/>
    </row>
    <row r="1994" spans="1:16">
      <c r="A1994" s="357">
        <v>43739</v>
      </c>
      <c r="B1994">
        <f t="shared" si="244"/>
        <v>9</v>
      </c>
      <c r="C1994">
        <f t="shared" si="240"/>
        <v>2019</v>
      </c>
      <c r="D1994" t="s">
        <v>1624</v>
      </c>
      <c r="E1994">
        <v>84</v>
      </c>
      <c r="F1994" s="12">
        <v>0</v>
      </c>
      <c r="G1994" s="12">
        <v>0.05</v>
      </c>
      <c r="H1994" s="12">
        <v>0</v>
      </c>
      <c r="I1994" s="12">
        <v>0.05</v>
      </c>
      <c r="J1994" s="12"/>
      <c r="K1994" s="12"/>
      <c r="L1994" s="12"/>
      <c r="M1994" s="12"/>
      <c r="N1994" s="12"/>
      <c r="O1994" s="12"/>
      <c r="P1994" s="12"/>
    </row>
    <row r="1995" spans="1:16">
      <c r="A1995" s="357">
        <v>43770</v>
      </c>
      <c r="B1995">
        <f t="shared" si="244"/>
        <v>10</v>
      </c>
      <c r="C1995">
        <f t="shared" si="240"/>
        <v>2019</v>
      </c>
      <c r="D1995" t="s">
        <v>1624</v>
      </c>
      <c r="E1995">
        <v>84</v>
      </c>
      <c r="F1995" s="12">
        <v>0.04</v>
      </c>
      <c r="G1995" s="12">
        <v>0.08</v>
      </c>
      <c r="H1995" s="12">
        <v>0</v>
      </c>
      <c r="I1995" s="12">
        <v>0.12</v>
      </c>
      <c r="J1995" s="12"/>
      <c r="K1995" s="12"/>
      <c r="L1995" s="12"/>
      <c r="M1995" s="12"/>
      <c r="N1995" s="12"/>
      <c r="O1995" s="12"/>
      <c r="P1995" s="12"/>
    </row>
    <row r="1996" spans="1:16">
      <c r="A1996" s="357">
        <v>43800</v>
      </c>
      <c r="B1996">
        <f t="shared" si="244"/>
        <v>11</v>
      </c>
      <c r="C1996">
        <f t="shared" si="240"/>
        <v>2019</v>
      </c>
      <c r="D1996" t="s">
        <v>1624</v>
      </c>
      <c r="E1996">
        <v>84</v>
      </c>
      <c r="F1996" s="12">
        <v>0</v>
      </c>
      <c r="G1996" s="12">
        <v>0.1</v>
      </c>
      <c r="H1996" s="12">
        <v>0</v>
      </c>
      <c r="I1996" s="12">
        <v>0.1</v>
      </c>
      <c r="J1996" s="12"/>
      <c r="K1996" s="12"/>
      <c r="L1996" s="12"/>
      <c r="M1996" s="12"/>
      <c r="N1996" s="12"/>
      <c r="O1996" s="12"/>
      <c r="P1996" s="12"/>
    </row>
    <row r="1997" spans="1:16">
      <c r="A1997" s="357">
        <v>43831</v>
      </c>
      <c r="B1997">
        <f t="shared" si="244"/>
        <v>12</v>
      </c>
      <c r="C1997">
        <f t="shared" si="240"/>
        <v>2019</v>
      </c>
      <c r="D1997" t="s">
        <v>1624</v>
      </c>
      <c r="E1997">
        <v>84</v>
      </c>
      <c r="F1997" s="12">
        <v>0</v>
      </c>
      <c r="G1997" s="12">
        <v>0.06</v>
      </c>
      <c r="H1997" s="12">
        <v>0</v>
      </c>
      <c r="I1997" s="12">
        <v>0.06</v>
      </c>
      <c r="J1997" s="12"/>
      <c r="K1997" s="12"/>
      <c r="L1997" s="12"/>
      <c r="M1997" s="12"/>
      <c r="N1997" s="12"/>
      <c r="O1997" s="12"/>
      <c r="P1997" s="12"/>
    </row>
    <row r="1998" spans="1:16">
      <c r="A1998" s="357">
        <v>43862</v>
      </c>
      <c r="B1998">
        <v>1</v>
      </c>
      <c r="C1998">
        <f t="shared" si="240"/>
        <v>2020</v>
      </c>
      <c r="D1998" t="s">
        <v>1624</v>
      </c>
      <c r="E1998">
        <v>84</v>
      </c>
      <c r="F1998" s="12">
        <v>0</v>
      </c>
      <c r="G1998" s="12">
        <v>0</v>
      </c>
      <c r="H1998" s="12">
        <v>0</v>
      </c>
      <c r="I1998" s="12">
        <v>0</v>
      </c>
      <c r="J1998" s="12"/>
      <c r="K1998" s="12"/>
      <c r="L1998" s="12"/>
      <c r="M1998" s="12"/>
      <c r="N1998" s="12"/>
      <c r="O1998" s="12"/>
      <c r="P1998" s="12"/>
    </row>
    <row r="1999" spans="1:16">
      <c r="A1999" s="357">
        <v>43891</v>
      </c>
      <c r="B1999">
        <f t="shared" ref="B1999:B2009" si="245">1+B1998</f>
        <v>2</v>
      </c>
      <c r="C1999">
        <f t="shared" si="240"/>
        <v>2020</v>
      </c>
      <c r="D1999" t="s">
        <v>1624</v>
      </c>
      <c r="E1999">
        <v>84</v>
      </c>
      <c r="F1999" s="12">
        <v>0</v>
      </c>
      <c r="G1999" s="12">
        <v>0.1</v>
      </c>
      <c r="H1999" s="12">
        <v>0</v>
      </c>
      <c r="I1999" s="12">
        <v>0.1</v>
      </c>
      <c r="J1999" s="12"/>
      <c r="K1999" s="12"/>
      <c r="L1999" s="12"/>
      <c r="M1999" s="12"/>
      <c r="N1999" s="12"/>
      <c r="O1999" s="12"/>
      <c r="P1999" s="12"/>
    </row>
    <row r="2000" spans="1:16">
      <c r="A2000" s="357">
        <v>43922</v>
      </c>
      <c r="B2000">
        <f t="shared" si="245"/>
        <v>3</v>
      </c>
      <c r="C2000">
        <f t="shared" si="240"/>
        <v>2020</v>
      </c>
      <c r="D2000" t="s">
        <v>1624</v>
      </c>
      <c r="E2000">
        <v>84</v>
      </c>
      <c r="F2000" s="12">
        <v>0.05</v>
      </c>
      <c r="G2000" s="12">
        <v>0</v>
      </c>
      <c r="H2000" s="12">
        <v>0</v>
      </c>
      <c r="I2000" s="12">
        <v>0.05</v>
      </c>
      <c r="J2000" s="12"/>
      <c r="K2000" s="12"/>
      <c r="L2000" s="12"/>
      <c r="M2000" s="12"/>
      <c r="N2000" s="12"/>
      <c r="O2000" s="12"/>
      <c r="P2000" s="12"/>
    </row>
    <row r="2001" spans="1:16">
      <c r="A2001" s="357">
        <v>43952</v>
      </c>
      <c r="B2001">
        <f t="shared" si="245"/>
        <v>4</v>
      </c>
      <c r="C2001">
        <f t="shared" si="240"/>
        <v>2020</v>
      </c>
      <c r="D2001" t="s">
        <v>1624</v>
      </c>
      <c r="E2001">
        <v>84</v>
      </c>
      <c r="F2001" s="12">
        <v>0</v>
      </c>
      <c r="G2001" s="12">
        <v>0.1</v>
      </c>
      <c r="H2001" s="12">
        <v>0</v>
      </c>
      <c r="I2001" s="12">
        <v>0.1</v>
      </c>
      <c r="J2001" s="12"/>
      <c r="K2001" s="12"/>
      <c r="L2001" s="12"/>
      <c r="M2001" s="12"/>
      <c r="N2001" s="12"/>
      <c r="O2001" s="12"/>
      <c r="P2001" s="12"/>
    </row>
    <row r="2002" spans="1:16">
      <c r="A2002" s="357">
        <v>43983</v>
      </c>
      <c r="B2002">
        <f t="shared" si="245"/>
        <v>5</v>
      </c>
      <c r="C2002">
        <f t="shared" si="240"/>
        <v>2020</v>
      </c>
      <c r="D2002" t="s">
        <v>1624</v>
      </c>
      <c r="E2002">
        <v>84</v>
      </c>
      <c r="F2002" s="12">
        <v>0</v>
      </c>
      <c r="G2002" s="12">
        <v>0.35</v>
      </c>
      <c r="H2002" s="12">
        <v>0</v>
      </c>
      <c r="I2002" s="12">
        <v>0.35</v>
      </c>
      <c r="J2002" s="12"/>
      <c r="K2002" s="12"/>
      <c r="L2002" s="12"/>
      <c r="M2002" s="12"/>
      <c r="N2002" s="12"/>
      <c r="O2002" s="12"/>
      <c r="P2002" s="12"/>
    </row>
    <row r="2003" spans="1:16">
      <c r="A2003" s="357">
        <v>44013</v>
      </c>
      <c r="B2003">
        <f t="shared" si="245"/>
        <v>6</v>
      </c>
      <c r="C2003">
        <f t="shared" si="240"/>
        <v>2020</v>
      </c>
      <c r="D2003" t="s">
        <v>1624</v>
      </c>
      <c r="E2003">
        <v>84</v>
      </c>
      <c r="F2003" s="12">
        <v>0</v>
      </c>
      <c r="G2003" s="12">
        <v>0.18</v>
      </c>
      <c r="H2003" s="12">
        <v>0</v>
      </c>
      <c r="I2003" s="12">
        <v>0.18</v>
      </c>
      <c r="J2003" s="12"/>
      <c r="K2003" s="12"/>
      <c r="L2003" s="12"/>
      <c r="M2003" s="12"/>
      <c r="N2003" s="12"/>
      <c r="O2003" s="12"/>
      <c r="P2003" s="12"/>
    </row>
    <row r="2004" spans="1:16">
      <c r="A2004" s="357">
        <v>44044</v>
      </c>
      <c r="B2004">
        <f t="shared" si="245"/>
        <v>7</v>
      </c>
      <c r="C2004">
        <f t="shared" si="240"/>
        <v>2020</v>
      </c>
      <c r="D2004" t="s">
        <v>1624</v>
      </c>
      <c r="E2004">
        <v>84</v>
      </c>
      <c r="F2004" s="12">
        <v>0.04</v>
      </c>
      <c r="G2004" s="12">
        <v>0.17</v>
      </c>
      <c r="H2004" s="12">
        <v>0</v>
      </c>
      <c r="I2004" s="12">
        <v>0.21000000000000002</v>
      </c>
      <c r="J2004" s="12"/>
      <c r="K2004" s="12"/>
      <c r="L2004" s="12"/>
      <c r="M2004" s="12"/>
      <c r="N2004" s="12"/>
      <c r="O2004" s="12"/>
      <c r="P2004" s="12"/>
    </row>
    <row r="2005" spans="1:16">
      <c r="A2005" s="357">
        <v>44075</v>
      </c>
      <c r="B2005">
        <f t="shared" si="245"/>
        <v>8</v>
      </c>
      <c r="C2005">
        <f t="shared" si="240"/>
        <v>2020</v>
      </c>
      <c r="D2005" t="s">
        <v>1624</v>
      </c>
      <c r="E2005">
        <v>84</v>
      </c>
      <c r="F2005" s="12">
        <v>0</v>
      </c>
      <c r="G2005" s="12">
        <v>0.05</v>
      </c>
      <c r="H2005" s="12">
        <v>0</v>
      </c>
      <c r="I2005" s="12">
        <v>0.05</v>
      </c>
      <c r="J2005" s="12"/>
      <c r="K2005" s="12"/>
      <c r="L2005" s="12"/>
      <c r="M2005" s="12"/>
      <c r="N2005" s="12"/>
      <c r="O2005" s="12"/>
      <c r="P2005" s="12"/>
    </row>
    <row r="2006" spans="1:16">
      <c r="A2006" s="357">
        <v>44105</v>
      </c>
      <c r="B2006">
        <f t="shared" si="245"/>
        <v>9</v>
      </c>
      <c r="C2006">
        <f t="shared" si="240"/>
        <v>2020</v>
      </c>
      <c r="D2006" t="s">
        <v>1624</v>
      </c>
      <c r="E2006">
        <v>84</v>
      </c>
      <c r="F2006" s="12">
        <v>0</v>
      </c>
      <c r="G2006" s="12">
        <v>0.09</v>
      </c>
      <c r="H2006" s="12">
        <v>0</v>
      </c>
      <c r="I2006" s="12">
        <v>0.09</v>
      </c>
      <c r="J2006" s="12"/>
      <c r="K2006" s="12"/>
      <c r="L2006" s="12"/>
      <c r="M2006" s="12"/>
      <c r="N2006" s="12"/>
      <c r="O2006" s="12"/>
      <c r="P2006" s="12"/>
    </row>
    <row r="2007" spans="1:16">
      <c r="A2007" s="357">
        <v>44136</v>
      </c>
      <c r="B2007">
        <f t="shared" si="245"/>
        <v>10</v>
      </c>
      <c r="C2007">
        <f t="shared" si="240"/>
        <v>2020</v>
      </c>
      <c r="D2007" t="s">
        <v>1624</v>
      </c>
      <c r="E2007">
        <v>84</v>
      </c>
      <c r="F2007" s="12">
        <v>0</v>
      </c>
      <c r="G2007" s="12">
        <v>0.05</v>
      </c>
      <c r="H2007" s="12">
        <v>0.05</v>
      </c>
      <c r="I2007" s="12">
        <v>0.1</v>
      </c>
      <c r="J2007" s="12"/>
      <c r="K2007" s="12"/>
      <c r="L2007" s="12"/>
      <c r="M2007" s="12"/>
      <c r="N2007" s="12"/>
      <c r="O2007" s="12"/>
      <c r="P2007" s="12"/>
    </row>
    <row r="2008" spans="1:16">
      <c r="A2008" s="357">
        <v>44166</v>
      </c>
      <c r="B2008">
        <f t="shared" si="245"/>
        <v>11</v>
      </c>
      <c r="C2008">
        <f t="shared" si="240"/>
        <v>2020</v>
      </c>
      <c r="D2008" t="s">
        <v>1624</v>
      </c>
      <c r="E2008">
        <v>84</v>
      </c>
      <c r="F2008" s="12">
        <v>0.05</v>
      </c>
      <c r="G2008" s="12">
        <v>0.1</v>
      </c>
      <c r="H2008" s="12">
        <v>0</v>
      </c>
      <c r="I2008" s="12">
        <v>0.15000000000000002</v>
      </c>
      <c r="J2008" s="12"/>
      <c r="K2008" s="12"/>
      <c r="L2008" s="12"/>
      <c r="M2008" s="12"/>
      <c r="N2008" s="12"/>
      <c r="O2008" s="12"/>
      <c r="P2008" s="12"/>
    </row>
    <row r="2009" spans="1:16">
      <c r="A2009" s="357">
        <v>44197</v>
      </c>
      <c r="B2009">
        <f t="shared" si="245"/>
        <v>12</v>
      </c>
      <c r="C2009">
        <f t="shared" si="240"/>
        <v>2020</v>
      </c>
      <c r="D2009" t="s">
        <v>1624</v>
      </c>
      <c r="E2009">
        <v>84</v>
      </c>
      <c r="F2009" s="12">
        <v>0.05</v>
      </c>
      <c r="G2009" s="12">
        <v>0.53</v>
      </c>
      <c r="H2009" s="12">
        <v>0.05</v>
      </c>
      <c r="I2009" s="12">
        <v>0.63000000000000012</v>
      </c>
      <c r="J2009" s="12"/>
      <c r="K2009" s="12"/>
      <c r="L2009" s="12"/>
      <c r="M2009" s="12"/>
      <c r="N2009" s="12"/>
      <c r="O2009" s="12"/>
      <c r="P2009" s="12"/>
    </row>
    <row r="2010" spans="1:16">
      <c r="A2010" s="357">
        <v>44228</v>
      </c>
      <c r="B2010">
        <v>1</v>
      </c>
      <c r="C2010">
        <f t="shared" si="240"/>
        <v>2021</v>
      </c>
      <c r="D2010" t="s">
        <v>1624</v>
      </c>
      <c r="E2010">
        <v>84</v>
      </c>
      <c r="F2010" s="12">
        <v>0</v>
      </c>
      <c r="G2010" s="12">
        <v>0.05</v>
      </c>
      <c r="H2010" s="12">
        <v>0</v>
      </c>
      <c r="I2010" s="12">
        <v>0.05</v>
      </c>
      <c r="J2010" s="12"/>
      <c r="K2010" s="12"/>
      <c r="L2010" s="12"/>
      <c r="M2010" s="12"/>
      <c r="N2010" s="12"/>
      <c r="O2010" s="12"/>
      <c r="P2010" s="12"/>
    </row>
    <row r="2011" spans="1:16">
      <c r="A2011" s="357">
        <v>44256</v>
      </c>
      <c r="B2011">
        <f t="shared" ref="B2011:B2021" si="246">1+B2010</f>
        <v>2</v>
      </c>
      <c r="C2011">
        <f t="shared" si="240"/>
        <v>2021</v>
      </c>
      <c r="D2011" t="s">
        <v>1624</v>
      </c>
      <c r="E2011">
        <v>84</v>
      </c>
      <c r="F2011" s="12">
        <v>0</v>
      </c>
      <c r="G2011" s="12">
        <v>0.05</v>
      </c>
      <c r="H2011" s="12">
        <v>0</v>
      </c>
      <c r="I2011" s="12">
        <v>0.05</v>
      </c>
      <c r="J2011" s="12"/>
      <c r="K2011" s="12"/>
      <c r="L2011" s="12"/>
      <c r="M2011" s="12"/>
      <c r="N2011" s="12"/>
      <c r="O2011" s="12"/>
      <c r="P2011" s="12"/>
    </row>
    <row r="2012" spans="1:16">
      <c r="A2012" s="357">
        <v>44287</v>
      </c>
      <c r="B2012">
        <f t="shared" si="246"/>
        <v>3</v>
      </c>
      <c r="C2012">
        <f t="shared" si="240"/>
        <v>2021</v>
      </c>
      <c r="D2012" t="s">
        <v>1624</v>
      </c>
      <c r="E2012">
        <v>84</v>
      </c>
      <c r="F2012" s="12">
        <v>0.04</v>
      </c>
      <c r="G2012" s="12">
        <v>0.26</v>
      </c>
      <c r="H2012" s="12">
        <v>0</v>
      </c>
      <c r="I2012" s="12">
        <v>0.3</v>
      </c>
      <c r="J2012" s="12"/>
      <c r="K2012" s="12"/>
      <c r="L2012" s="12"/>
      <c r="M2012" s="12"/>
      <c r="N2012" s="12"/>
      <c r="O2012" s="12"/>
      <c r="P2012" s="12"/>
    </row>
    <row r="2013" spans="1:16">
      <c r="A2013" s="357">
        <v>44317</v>
      </c>
      <c r="B2013">
        <f t="shared" si="246"/>
        <v>4</v>
      </c>
      <c r="C2013">
        <f t="shared" si="240"/>
        <v>2021</v>
      </c>
      <c r="D2013" t="s">
        <v>1624</v>
      </c>
      <c r="E2013">
        <v>84</v>
      </c>
      <c r="F2013" s="12">
        <v>0</v>
      </c>
      <c r="G2013" s="12">
        <v>0.4</v>
      </c>
      <c r="H2013" s="12">
        <v>0</v>
      </c>
      <c r="I2013" s="12">
        <v>0.4</v>
      </c>
      <c r="J2013" s="12"/>
      <c r="K2013" s="12"/>
      <c r="L2013" s="12"/>
      <c r="M2013" s="12"/>
      <c r="N2013" s="12"/>
      <c r="O2013" s="12"/>
      <c r="P2013" s="12"/>
    </row>
    <row r="2014" spans="1:16">
      <c r="A2014" s="357">
        <v>44348</v>
      </c>
      <c r="B2014">
        <f t="shared" si="246"/>
        <v>5</v>
      </c>
      <c r="C2014">
        <f t="shared" ref="C2014:C2027" si="247">1+C2002</f>
        <v>2021</v>
      </c>
      <c r="D2014" t="s">
        <v>1624</v>
      </c>
      <c r="E2014">
        <v>84</v>
      </c>
      <c r="F2014" s="12">
        <v>0</v>
      </c>
      <c r="G2014" s="12">
        <v>0.24</v>
      </c>
      <c r="H2014" s="12">
        <v>0</v>
      </c>
      <c r="I2014" s="12">
        <v>0.24</v>
      </c>
      <c r="J2014" s="12"/>
      <c r="K2014" s="12"/>
      <c r="L2014" s="12"/>
      <c r="M2014" s="12"/>
      <c r="N2014" s="12"/>
      <c r="O2014" s="12"/>
      <c r="P2014" s="12"/>
    </row>
    <row r="2015" spans="1:16">
      <c r="A2015" s="357">
        <v>44378</v>
      </c>
      <c r="B2015">
        <f t="shared" si="246"/>
        <v>6</v>
      </c>
      <c r="C2015">
        <f t="shared" si="247"/>
        <v>2021</v>
      </c>
      <c r="D2015" t="s">
        <v>1624</v>
      </c>
      <c r="E2015">
        <v>84</v>
      </c>
      <c r="F2015" s="12">
        <v>0</v>
      </c>
      <c r="G2015" s="12">
        <v>0.18</v>
      </c>
      <c r="H2015" s="12">
        <v>0</v>
      </c>
      <c r="I2015" s="12">
        <v>0.18</v>
      </c>
      <c r="J2015" s="12"/>
      <c r="K2015" s="12"/>
      <c r="L2015" s="12"/>
      <c r="M2015" s="12"/>
      <c r="N2015" s="12"/>
      <c r="O2015" s="12"/>
      <c r="P2015" s="12"/>
    </row>
    <row r="2016" spans="1:16">
      <c r="A2016" s="357">
        <v>44409</v>
      </c>
      <c r="B2016">
        <f t="shared" si="246"/>
        <v>7</v>
      </c>
      <c r="C2016">
        <f t="shared" si="247"/>
        <v>2021</v>
      </c>
      <c r="D2016" t="s">
        <v>1624</v>
      </c>
      <c r="E2016">
        <v>84</v>
      </c>
      <c r="F2016" s="12">
        <v>0</v>
      </c>
      <c r="G2016" s="12">
        <v>0</v>
      </c>
      <c r="H2016" s="12">
        <v>0</v>
      </c>
      <c r="I2016" s="12">
        <v>0</v>
      </c>
      <c r="J2016" s="12"/>
      <c r="K2016" s="12"/>
      <c r="L2016" s="12"/>
      <c r="M2016" s="12"/>
      <c r="N2016" s="12"/>
      <c r="O2016" s="12"/>
      <c r="P2016" s="12"/>
    </row>
    <row r="2017" spans="1:16">
      <c r="A2017" s="357">
        <v>44440</v>
      </c>
      <c r="B2017">
        <f t="shared" si="246"/>
        <v>8</v>
      </c>
      <c r="C2017">
        <f t="shared" si="247"/>
        <v>2021</v>
      </c>
      <c r="D2017" t="s">
        <v>1624</v>
      </c>
      <c r="E2017">
        <v>84</v>
      </c>
      <c r="F2017" s="12">
        <v>0</v>
      </c>
      <c r="G2017" s="12">
        <v>0.09</v>
      </c>
      <c r="H2017" s="12">
        <v>0</v>
      </c>
      <c r="I2017" s="12">
        <v>0.09</v>
      </c>
      <c r="J2017" s="12"/>
      <c r="K2017" s="12"/>
      <c r="L2017" s="12"/>
      <c r="M2017" s="12"/>
      <c r="N2017" s="12"/>
      <c r="O2017" s="12"/>
      <c r="P2017" s="12"/>
    </row>
    <row r="2018" spans="1:16">
      <c r="A2018" s="357">
        <v>44470</v>
      </c>
      <c r="B2018">
        <f t="shared" si="246"/>
        <v>9</v>
      </c>
      <c r="C2018">
        <f t="shared" si="247"/>
        <v>2021</v>
      </c>
      <c r="D2018" t="s">
        <v>1624</v>
      </c>
      <c r="E2018">
        <v>84</v>
      </c>
      <c r="F2018" s="12">
        <v>0</v>
      </c>
      <c r="G2018" s="12">
        <v>0.23</v>
      </c>
      <c r="H2018" s="12">
        <v>0</v>
      </c>
      <c r="I2018" s="12">
        <v>0.23</v>
      </c>
      <c r="J2018" s="12"/>
      <c r="K2018" s="12"/>
      <c r="L2018" s="12"/>
      <c r="M2018" s="12"/>
      <c r="N2018" s="12"/>
      <c r="O2018" s="12"/>
      <c r="P2018" s="12"/>
    </row>
    <row r="2019" spans="1:16">
      <c r="A2019" s="357">
        <v>44501</v>
      </c>
      <c r="B2019">
        <f t="shared" si="246"/>
        <v>10</v>
      </c>
      <c r="C2019">
        <f t="shared" si="247"/>
        <v>2021</v>
      </c>
      <c r="D2019" t="s">
        <v>1624</v>
      </c>
      <c r="E2019">
        <v>84</v>
      </c>
      <c r="F2019" s="12">
        <v>0</v>
      </c>
      <c r="G2019" s="12">
        <v>0</v>
      </c>
      <c r="H2019" s="12">
        <v>0</v>
      </c>
      <c r="I2019" s="12">
        <v>0</v>
      </c>
      <c r="J2019" s="12"/>
      <c r="K2019" s="12"/>
      <c r="L2019" s="12"/>
      <c r="M2019" s="12"/>
      <c r="N2019" s="12"/>
      <c r="O2019" s="12"/>
      <c r="P2019" s="12"/>
    </row>
    <row r="2020" spans="1:16">
      <c r="A2020" s="357">
        <v>44531</v>
      </c>
      <c r="B2020">
        <f t="shared" si="246"/>
        <v>11</v>
      </c>
      <c r="C2020">
        <f t="shared" si="247"/>
        <v>2021</v>
      </c>
      <c r="D2020" t="s">
        <v>1624</v>
      </c>
      <c r="E2020">
        <v>84</v>
      </c>
      <c r="F2020" s="12">
        <v>0</v>
      </c>
      <c r="G2020" s="12">
        <v>0</v>
      </c>
      <c r="H2020" s="12">
        <v>0</v>
      </c>
      <c r="I2020" s="12">
        <v>0</v>
      </c>
      <c r="J2020" s="12"/>
      <c r="K2020" s="12"/>
      <c r="L2020" s="12"/>
      <c r="M2020" s="12"/>
      <c r="N2020" s="12"/>
      <c r="O2020" s="12"/>
      <c r="P2020" s="12"/>
    </row>
    <row r="2021" spans="1:16">
      <c r="A2021" s="357">
        <v>44562</v>
      </c>
      <c r="B2021">
        <f t="shared" si="246"/>
        <v>12</v>
      </c>
      <c r="C2021">
        <f t="shared" si="247"/>
        <v>2021</v>
      </c>
      <c r="D2021" t="s">
        <v>1624</v>
      </c>
      <c r="E2021">
        <v>84</v>
      </c>
      <c r="F2021" s="12">
        <v>0</v>
      </c>
      <c r="G2021" s="12">
        <v>0.15</v>
      </c>
      <c r="H2021" s="12">
        <v>0</v>
      </c>
      <c r="I2021" s="12">
        <v>0.15</v>
      </c>
      <c r="J2021" s="12"/>
      <c r="K2021" s="12"/>
      <c r="L2021" s="12"/>
      <c r="M2021" s="12"/>
      <c r="N2021" s="12"/>
      <c r="O2021" s="12"/>
      <c r="P2021" s="12"/>
    </row>
    <row r="2022" spans="1:16">
      <c r="A2022" s="357">
        <v>44593</v>
      </c>
      <c r="B2022">
        <v>1</v>
      </c>
      <c r="C2022">
        <f t="shared" si="247"/>
        <v>2022</v>
      </c>
      <c r="D2022" t="s">
        <v>1624</v>
      </c>
      <c r="E2022">
        <v>84</v>
      </c>
      <c r="F2022" s="12">
        <v>0</v>
      </c>
      <c r="G2022" s="12">
        <v>0</v>
      </c>
      <c r="H2022" s="12">
        <v>0</v>
      </c>
      <c r="I2022" s="12">
        <v>0</v>
      </c>
      <c r="J2022" s="12"/>
      <c r="K2022" s="12"/>
      <c r="L2022" s="12"/>
      <c r="M2022" s="12"/>
      <c r="N2022" s="12"/>
      <c r="O2022" s="12"/>
      <c r="P2022" s="12"/>
    </row>
    <row r="2023" spans="1:16">
      <c r="A2023" s="357">
        <v>44621</v>
      </c>
      <c r="B2023">
        <f>1+B2022</f>
        <v>2</v>
      </c>
      <c r="C2023">
        <f t="shared" si="247"/>
        <v>2022</v>
      </c>
      <c r="D2023" t="s">
        <v>1624</v>
      </c>
      <c r="E2023">
        <v>84</v>
      </c>
      <c r="F2023" s="12">
        <v>0.25</v>
      </c>
      <c r="G2023" s="12">
        <v>0.05</v>
      </c>
      <c r="H2023" s="12">
        <v>0</v>
      </c>
      <c r="I2023" s="12">
        <v>0.3</v>
      </c>
      <c r="J2023" s="12"/>
      <c r="K2023" s="12"/>
      <c r="L2023" s="12"/>
      <c r="M2023" s="12"/>
      <c r="N2023" s="12"/>
      <c r="O2023" s="12"/>
      <c r="P2023" s="12"/>
    </row>
    <row r="2024" spans="1:16">
      <c r="A2024" s="357">
        <v>44652</v>
      </c>
      <c r="B2024">
        <f>1+B2023</f>
        <v>3</v>
      </c>
      <c r="C2024">
        <f t="shared" si="247"/>
        <v>2022</v>
      </c>
      <c r="D2024" t="s">
        <v>1624</v>
      </c>
      <c r="E2024">
        <v>84</v>
      </c>
      <c r="F2024" s="12">
        <v>0</v>
      </c>
      <c r="G2024" s="12">
        <v>0.04</v>
      </c>
      <c r="H2024" s="12">
        <v>0</v>
      </c>
      <c r="I2024" s="12">
        <v>0.04</v>
      </c>
      <c r="J2024" s="12"/>
      <c r="K2024" s="12"/>
      <c r="L2024" s="12"/>
      <c r="M2024" s="12"/>
      <c r="N2024" s="12"/>
      <c r="O2024" s="12"/>
      <c r="P2024" s="12"/>
    </row>
    <row r="2025" spans="1:16">
      <c r="A2025" s="357">
        <v>44682</v>
      </c>
      <c r="B2025">
        <f>1+B2024</f>
        <v>4</v>
      </c>
      <c r="C2025">
        <f t="shared" si="247"/>
        <v>2022</v>
      </c>
      <c r="D2025" t="s">
        <v>1624</v>
      </c>
      <c r="E2025">
        <v>84</v>
      </c>
      <c r="F2025" s="12">
        <v>0.05</v>
      </c>
      <c r="G2025" s="12">
        <v>0.16</v>
      </c>
      <c r="H2025" s="12">
        <v>0</v>
      </c>
      <c r="I2025" s="12">
        <v>0.21000000000000002</v>
      </c>
      <c r="J2025" s="12"/>
      <c r="K2025" s="12"/>
      <c r="L2025" s="12"/>
      <c r="M2025" s="12"/>
      <c r="N2025" s="12"/>
      <c r="O2025" s="12"/>
      <c r="P2025" s="12"/>
    </row>
    <row r="2026" spans="1:16">
      <c r="A2026" s="357">
        <v>44713</v>
      </c>
      <c r="B2026">
        <f>1+B2025</f>
        <v>5</v>
      </c>
      <c r="C2026">
        <f t="shared" si="247"/>
        <v>2022</v>
      </c>
      <c r="D2026" t="s">
        <v>1624</v>
      </c>
      <c r="E2026">
        <v>84</v>
      </c>
      <c r="F2026" s="12">
        <v>0.09</v>
      </c>
      <c r="G2026" s="12">
        <v>0.05</v>
      </c>
      <c r="H2026" s="12">
        <v>0</v>
      </c>
      <c r="I2026" s="12">
        <v>0.14000000000000001</v>
      </c>
      <c r="J2026" s="12"/>
      <c r="K2026" s="12"/>
      <c r="L2026" s="12"/>
      <c r="M2026" s="12"/>
      <c r="N2026" s="12"/>
      <c r="O2026" s="12"/>
      <c r="P2026" s="12"/>
    </row>
    <row r="2027" spans="1:16">
      <c r="A2027" s="357">
        <v>42005</v>
      </c>
      <c r="B2027">
        <f>1+B2026</f>
        <v>6</v>
      </c>
      <c r="C2027">
        <f t="shared" si="247"/>
        <v>2022</v>
      </c>
      <c r="D2027" t="s">
        <v>1624</v>
      </c>
      <c r="E2027">
        <v>84</v>
      </c>
      <c r="F2027" s="12">
        <v>0</v>
      </c>
      <c r="G2027" s="12">
        <v>0.05</v>
      </c>
      <c r="H2027" s="12">
        <v>0</v>
      </c>
      <c r="I2027" s="12">
        <v>0.05</v>
      </c>
      <c r="J2027" s="12"/>
      <c r="K2027" s="12"/>
      <c r="L2027" s="12"/>
      <c r="M2027" s="12"/>
      <c r="N2027" s="12"/>
      <c r="O2027" s="12"/>
      <c r="P2027" s="12"/>
    </row>
    <row r="2028" spans="1:16">
      <c r="A2028" s="357">
        <v>44743</v>
      </c>
      <c r="B2028">
        <v>7</v>
      </c>
      <c r="C2028">
        <v>2022</v>
      </c>
      <c r="D2028" t="s">
        <v>1624</v>
      </c>
      <c r="E2028">
        <v>84</v>
      </c>
      <c r="F2028" s="12">
        <v>0</v>
      </c>
      <c r="G2028" s="12">
        <v>0.25</v>
      </c>
      <c r="H2028" s="12">
        <v>0</v>
      </c>
      <c r="I2028" s="12">
        <v>0.25</v>
      </c>
      <c r="J2028" s="12"/>
      <c r="K2028" s="12"/>
      <c r="L2028" s="12"/>
      <c r="M2028" s="12"/>
      <c r="N2028" s="12"/>
      <c r="O2028" s="12"/>
      <c r="P2028" s="12"/>
    </row>
    <row r="2029" spans="1:16">
      <c r="A2029" s="357">
        <v>44774</v>
      </c>
      <c r="B2029">
        <v>8</v>
      </c>
      <c r="C2029">
        <v>2022</v>
      </c>
      <c r="D2029" t="s">
        <v>1624</v>
      </c>
      <c r="E2029">
        <v>84</v>
      </c>
      <c r="F2029">
        <v>0</v>
      </c>
      <c r="G2029">
        <v>0.14000000000000001</v>
      </c>
      <c r="H2029">
        <v>0.05</v>
      </c>
      <c r="I2029">
        <v>0.19</v>
      </c>
      <c r="J2029" s="12"/>
      <c r="K2029" s="12"/>
      <c r="L2029" s="12"/>
      <c r="M2029" s="12"/>
      <c r="N2029" s="12"/>
      <c r="O2029" s="12"/>
      <c r="P2029" s="12"/>
    </row>
    <row r="2030" spans="1:16">
      <c r="A2030" s="357">
        <v>42036</v>
      </c>
      <c r="B2030">
        <v>1</v>
      </c>
      <c r="C2030">
        <v>2015</v>
      </c>
      <c r="D2030" t="s">
        <v>1625</v>
      </c>
      <c r="E2030">
        <v>85</v>
      </c>
      <c r="F2030" s="12">
        <v>817.45</v>
      </c>
      <c r="G2030" s="12">
        <v>330.5</v>
      </c>
      <c r="H2030" s="12">
        <v>2.8</v>
      </c>
      <c r="I2030" s="12">
        <v>1150.75</v>
      </c>
      <c r="J2030" s="12"/>
      <c r="K2030" s="12"/>
      <c r="L2030" s="12"/>
      <c r="M2030" s="12"/>
      <c r="N2030" s="12"/>
      <c r="O2030" s="12"/>
      <c r="P2030" s="12"/>
    </row>
    <row r="2031" spans="1:16">
      <c r="A2031" s="357">
        <v>42064</v>
      </c>
      <c r="B2031">
        <f t="shared" ref="B2031:B2041" si="248">1+B2030</f>
        <v>2</v>
      </c>
      <c r="C2031">
        <v>2015</v>
      </c>
      <c r="D2031" t="s">
        <v>1625</v>
      </c>
      <c r="E2031">
        <v>85</v>
      </c>
      <c r="F2031" s="12">
        <v>924.05</v>
      </c>
      <c r="G2031" s="12">
        <v>315.55</v>
      </c>
      <c r="H2031" s="12">
        <v>3.45</v>
      </c>
      <c r="I2031" s="12">
        <v>1243.05</v>
      </c>
      <c r="J2031" s="12"/>
      <c r="K2031" s="12"/>
      <c r="L2031" s="12"/>
      <c r="M2031" s="12"/>
      <c r="N2031" s="12"/>
      <c r="O2031" s="12"/>
      <c r="P2031" s="12"/>
    </row>
    <row r="2032" spans="1:16">
      <c r="A2032" s="357">
        <v>42095</v>
      </c>
      <c r="B2032">
        <f t="shared" si="248"/>
        <v>3</v>
      </c>
      <c r="C2032">
        <v>2015</v>
      </c>
      <c r="D2032" t="s">
        <v>1625</v>
      </c>
      <c r="E2032">
        <v>85</v>
      </c>
      <c r="F2032" s="12">
        <v>1003.14</v>
      </c>
      <c r="G2032" s="12">
        <v>342.05</v>
      </c>
      <c r="H2032" s="12">
        <v>3.55</v>
      </c>
      <c r="I2032" s="12">
        <v>1348.74</v>
      </c>
      <c r="J2032" s="12"/>
      <c r="K2032" s="12"/>
      <c r="L2032" s="12"/>
      <c r="M2032" s="12"/>
      <c r="N2032" s="12"/>
      <c r="O2032" s="12"/>
      <c r="P2032" s="12"/>
    </row>
    <row r="2033" spans="1:16">
      <c r="A2033" s="357">
        <v>42125</v>
      </c>
      <c r="B2033">
        <f t="shared" si="248"/>
        <v>4</v>
      </c>
      <c r="C2033">
        <v>2015</v>
      </c>
      <c r="D2033" t="s">
        <v>1625</v>
      </c>
      <c r="E2033">
        <v>85</v>
      </c>
      <c r="F2033" s="12">
        <v>1154.7</v>
      </c>
      <c r="G2033" s="12">
        <v>365.45</v>
      </c>
      <c r="H2033" s="12">
        <v>2.2000000000000002</v>
      </c>
      <c r="I2033" s="12">
        <v>1522.35</v>
      </c>
      <c r="J2033" s="12"/>
      <c r="K2033" s="12"/>
      <c r="L2033" s="12"/>
      <c r="M2033" s="12"/>
      <c r="N2033" s="12"/>
      <c r="O2033" s="12"/>
      <c r="P2033" s="12"/>
    </row>
    <row r="2034" spans="1:16">
      <c r="A2034" s="357">
        <v>42156</v>
      </c>
      <c r="B2034">
        <f t="shared" si="248"/>
        <v>5</v>
      </c>
      <c r="C2034">
        <v>2015</v>
      </c>
      <c r="D2034" t="s">
        <v>1625</v>
      </c>
      <c r="E2034">
        <v>85</v>
      </c>
      <c r="F2034" s="12">
        <v>1403.5</v>
      </c>
      <c r="G2034" s="12">
        <v>387</v>
      </c>
      <c r="H2034" s="12">
        <v>2.15</v>
      </c>
      <c r="I2034" s="12">
        <v>1792.65</v>
      </c>
      <c r="J2034" s="12"/>
      <c r="K2034" s="12"/>
      <c r="L2034" s="12"/>
      <c r="M2034" s="12"/>
      <c r="N2034" s="12"/>
      <c r="O2034" s="12"/>
      <c r="P2034" s="12"/>
    </row>
    <row r="2035" spans="1:16">
      <c r="A2035" s="357">
        <v>42186</v>
      </c>
      <c r="B2035">
        <f t="shared" si="248"/>
        <v>6</v>
      </c>
      <c r="C2035">
        <v>2015</v>
      </c>
      <c r="D2035" t="s">
        <v>1625</v>
      </c>
      <c r="E2035">
        <v>85</v>
      </c>
      <c r="F2035" s="12">
        <v>1516.91</v>
      </c>
      <c r="G2035" s="12">
        <v>375.09</v>
      </c>
      <c r="H2035" s="12">
        <v>3</v>
      </c>
      <c r="I2035" s="12">
        <v>1895</v>
      </c>
      <c r="J2035" s="12"/>
      <c r="K2035" s="12"/>
      <c r="L2035" s="12"/>
      <c r="M2035" s="12"/>
      <c r="N2035" s="12"/>
      <c r="O2035" s="12"/>
      <c r="P2035" s="12"/>
    </row>
    <row r="2036" spans="1:16">
      <c r="A2036" s="357">
        <v>42217</v>
      </c>
      <c r="B2036">
        <f t="shared" si="248"/>
        <v>7</v>
      </c>
      <c r="C2036">
        <v>2015</v>
      </c>
      <c r="D2036" t="s">
        <v>1625</v>
      </c>
      <c r="E2036">
        <v>85</v>
      </c>
      <c r="F2036" s="12">
        <v>1667.96</v>
      </c>
      <c r="G2036" s="12">
        <v>368.3</v>
      </c>
      <c r="H2036" s="12">
        <v>3.7</v>
      </c>
      <c r="I2036" s="12">
        <v>2039.96</v>
      </c>
      <c r="J2036" s="12"/>
      <c r="K2036" s="12"/>
      <c r="L2036" s="12"/>
      <c r="M2036" s="12"/>
      <c r="N2036" s="12"/>
      <c r="O2036" s="12"/>
      <c r="P2036" s="12"/>
    </row>
    <row r="2037" spans="1:16">
      <c r="A2037" s="357">
        <v>42248</v>
      </c>
      <c r="B2037">
        <f t="shared" si="248"/>
        <v>8</v>
      </c>
      <c r="C2037">
        <v>2015</v>
      </c>
      <c r="D2037" t="s">
        <v>1625</v>
      </c>
      <c r="E2037">
        <v>85</v>
      </c>
      <c r="F2037" s="12">
        <v>1179.8599999999999</v>
      </c>
      <c r="G2037" s="12">
        <v>302.89999999999998</v>
      </c>
      <c r="H2037" s="12">
        <v>3.57</v>
      </c>
      <c r="I2037" s="12">
        <v>1486.33</v>
      </c>
      <c r="J2037" s="12"/>
      <c r="K2037" s="12"/>
      <c r="L2037" s="12"/>
      <c r="M2037" s="12"/>
      <c r="N2037" s="12"/>
      <c r="O2037" s="12"/>
      <c r="P2037" s="12"/>
    </row>
    <row r="2038" spans="1:16">
      <c r="A2038" s="357">
        <v>42278</v>
      </c>
      <c r="B2038">
        <f t="shared" si="248"/>
        <v>9</v>
      </c>
      <c r="C2038">
        <v>2015</v>
      </c>
      <c r="D2038" t="s">
        <v>1625</v>
      </c>
      <c r="E2038">
        <v>85</v>
      </c>
      <c r="F2038" s="12">
        <v>1150.45</v>
      </c>
      <c r="G2038" s="12">
        <v>376.36</v>
      </c>
      <c r="H2038" s="12">
        <v>1.91</v>
      </c>
      <c r="I2038" s="12">
        <v>1528.72</v>
      </c>
      <c r="J2038" s="12"/>
      <c r="K2038" s="12"/>
      <c r="L2038" s="12"/>
      <c r="M2038" s="12"/>
      <c r="N2038" s="12"/>
      <c r="O2038" s="12"/>
      <c r="P2038" s="12"/>
    </row>
    <row r="2039" spans="1:16">
      <c r="A2039" s="357">
        <v>42309</v>
      </c>
      <c r="B2039">
        <f t="shared" si="248"/>
        <v>10</v>
      </c>
      <c r="C2039">
        <v>2015</v>
      </c>
      <c r="D2039" t="s">
        <v>1625</v>
      </c>
      <c r="E2039">
        <v>85</v>
      </c>
      <c r="F2039" s="12">
        <v>1275.76</v>
      </c>
      <c r="G2039" s="12">
        <v>416.29</v>
      </c>
      <c r="H2039" s="12">
        <v>3.38</v>
      </c>
      <c r="I2039" s="12">
        <v>1695.43</v>
      </c>
      <c r="J2039" s="12"/>
      <c r="K2039" s="12"/>
      <c r="L2039" s="12"/>
      <c r="M2039" s="12"/>
      <c r="N2039" s="12"/>
      <c r="O2039" s="12"/>
      <c r="P2039" s="12"/>
    </row>
    <row r="2040" spans="1:16">
      <c r="A2040" s="357">
        <v>42339</v>
      </c>
      <c r="B2040">
        <f t="shared" si="248"/>
        <v>11</v>
      </c>
      <c r="C2040">
        <v>2015</v>
      </c>
      <c r="D2040" t="s">
        <v>1625</v>
      </c>
      <c r="E2040">
        <v>85</v>
      </c>
      <c r="F2040" s="12">
        <v>1250.43</v>
      </c>
      <c r="G2040" s="12">
        <v>411.1</v>
      </c>
      <c r="H2040" s="12">
        <v>2.76</v>
      </c>
      <c r="I2040" s="12">
        <v>1664.29</v>
      </c>
      <c r="J2040" s="12"/>
      <c r="K2040" s="12"/>
      <c r="L2040" s="12"/>
      <c r="M2040" s="12"/>
      <c r="N2040" s="12"/>
      <c r="O2040" s="12"/>
      <c r="P2040" s="12"/>
    </row>
    <row r="2041" spans="1:16">
      <c r="A2041" s="357">
        <v>42370</v>
      </c>
      <c r="B2041">
        <f t="shared" si="248"/>
        <v>12</v>
      </c>
      <c r="C2041">
        <v>2015</v>
      </c>
      <c r="D2041" t="s">
        <v>1625</v>
      </c>
      <c r="E2041">
        <v>85</v>
      </c>
      <c r="F2041" s="12">
        <v>1185.26</v>
      </c>
      <c r="G2041" s="12">
        <v>407.74</v>
      </c>
      <c r="H2041" s="12">
        <v>4</v>
      </c>
      <c r="I2041" s="12">
        <v>1597</v>
      </c>
      <c r="J2041" s="12"/>
      <c r="K2041" s="12"/>
      <c r="L2041" s="12"/>
      <c r="M2041" s="12"/>
      <c r="N2041" s="12"/>
      <c r="O2041" s="12"/>
      <c r="P2041" s="12"/>
    </row>
    <row r="2042" spans="1:16">
      <c r="A2042" s="357">
        <v>42401</v>
      </c>
      <c r="B2042">
        <v>1</v>
      </c>
      <c r="C2042">
        <f t="shared" ref="C2042:C2105" si="249">1+C2030</f>
        <v>2016</v>
      </c>
      <c r="D2042" t="s">
        <v>1625</v>
      </c>
      <c r="E2042">
        <v>85</v>
      </c>
      <c r="F2042" s="12">
        <v>1001.21</v>
      </c>
      <c r="G2042" s="12">
        <v>454.89</v>
      </c>
      <c r="H2042" s="12">
        <v>3.47</v>
      </c>
      <c r="I2042" s="12">
        <v>1459.5700000000002</v>
      </c>
      <c r="J2042" s="12"/>
      <c r="K2042" s="12"/>
      <c r="L2042" s="12"/>
      <c r="M2042" s="12"/>
      <c r="N2042" s="12"/>
      <c r="O2042" s="12"/>
      <c r="P2042" s="12"/>
    </row>
    <row r="2043" spans="1:16">
      <c r="A2043" s="357">
        <v>42430</v>
      </c>
      <c r="B2043">
        <f t="shared" ref="B2043:B2053" si="250">1+B2042</f>
        <v>2</v>
      </c>
      <c r="C2043">
        <f t="shared" si="249"/>
        <v>2016</v>
      </c>
      <c r="D2043" t="s">
        <v>1625</v>
      </c>
      <c r="E2043">
        <v>85</v>
      </c>
      <c r="F2043" s="12">
        <v>1083.71</v>
      </c>
      <c r="G2043" s="12">
        <v>408.62</v>
      </c>
      <c r="H2043" s="12">
        <v>3.38</v>
      </c>
      <c r="I2043" s="12">
        <v>1495.71</v>
      </c>
      <c r="J2043" s="12"/>
      <c r="K2043" s="12"/>
      <c r="L2043" s="12"/>
      <c r="M2043" s="12"/>
      <c r="N2043" s="12"/>
      <c r="O2043" s="12"/>
      <c r="P2043" s="12"/>
    </row>
    <row r="2044" spans="1:16">
      <c r="A2044" s="357">
        <v>42461</v>
      </c>
      <c r="B2044">
        <f t="shared" si="250"/>
        <v>3</v>
      </c>
      <c r="C2044">
        <f t="shared" si="249"/>
        <v>2016</v>
      </c>
      <c r="D2044" t="s">
        <v>1625</v>
      </c>
      <c r="E2044">
        <v>85</v>
      </c>
      <c r="F2044" s="12">
        <v>1190</v>
      </c>
      <c r="G2044" s="12">
        <v>436.9</v>
      </c>
      <c r="H2044" s="12">
        <v>3.1</v>
      </c>
      <c r="I2044" s="12">
        <v>1630</v>
      </c>
      <c r="J2044" s="12"/>
      <c r="K2044" s="12"/>
      <c r="L2044" s="12"/>
      <c r="M2044" s="12"/>
      <c r="N2044" s="12"/>
      <c r="O2044" s="12"/>
      <c r="P2044" s="12"/>
    </row>
    <row r="2045" spans="1:16">
      <c r="A2045" s="357">
        <v>42491</v>
      </c>
      <c r="B2045">
        <f t="shared" si="250"/>
        <v>4</v>
      </c>
      <c r="C2045">
        <f t="shared" si="249"/>
        <v>2016</v>
      </c>
      <c r="D2045" t="s">
        <v>1625</v>
      </c>
      <c r="E2045">
        <v>85</v>
      </c>
      <c r="F2045" s="12">
        <v>1327.81</v>
      </c>
      <c r="G2045" s="12">
        <v>461.43</v>
      </c>
      <c r="H2045" s="12">
        <v>2.95</v>
      </c>
      <c r="I2045" s="12">
        <v>1792.19</v>
      </c>
      <c r="J2045" s="12"/>
      <c r="K2045" s="12"/>
      <c r="L2045" s="12"/>
      <c r="M2045" s="12"/>
      <c r="N2045" s="12"/>
      <c r="O2045" s="12"/>
      <c r="P2045" s="12"/>
    </row>
    <row r="2046" spans="1:16">
      <c r="A2046" s="357">
        <v>42522</v>
      </c>
      <c r="B2046">
        <f t="shared" si="250"/>
        <v>5</v>
      </c>
      <c r="C2046">
        <f t="shared" si="249"/>
        <v>2016</v>
      </c>
      <c r="D2046" t="s">
        <v>1625</v>
      </c>
      <c r="E2046">
        <v>85</v>
      </c>
      <c r="F2046" s="12">
        <v>1517.95</v>
      </c>
      <c r="G2046" s="12">
        <v>467.05</v>
      </c>
      <c r="H2046" s="12">
        <v>2.91</v>
      </c>
      <c r="I2046" s="12">
        <v>1987.91</v>
      </c>
      <c r="J2046" s="12"/>
      <c r="K2046" s="12"/>
      <c r="L2046" s="12"/>
      <c r="M2046" s="12"/>
      <c r="N2046" s="12"/>
      <c r="O2046" s="12"/>
      <c r="P2046" s="12"/>
    </row>
    <row r="2047" spans="1:16">
      <c r="A2047" s="357">
        <v>42552</v>
      </c>
      <c r="B2047">
        <f t="shared" si="250"/>
        <v>6</v>
      </c>
      <c r="C2047">
        <f t="shared" si="249"/>
        <v>2016</v>
      </c>
      <c r="D2047" t="s">
        <v>1625</v>
      </c>
      <c r="E2047">
        <v>85</v>
      </c>
      <c r="F2047" s="12">
        <v>1786.36</v>
      </c>
      <c r="G2047" s="12">
        <v>503.59</v>
      </c>
      <c r="H2047" s="12">
        <v>3.09</v>
      </c>
      <c r="I2047" s="12">
        <v>2293.04</v>
      </c>
      <c r="J2047" s="12"/>
      <c r="K2047" s="12"/>
      <c r="L2047" s="12"/>
      <c r="M2047" s="12"/>
      <c r="N2047" s="12"/>
      <c r="O2047" s="12"/>
      <c r="P2047" s="12"/>
    </row>
    <row r="2048" spans="1:16">
      <c r="A2048" s="357">
        <v>42583</v>
      </c>
      <c r="B2048">
        <f t="shared" si="250"/>
        <v>7</v>
      </c>
      <c r="C2048">
        <f t="shared" si="249"/>
        <v>2016</v>
      </c>
      <c r="D2048" t="s">
        <v>1625</v>
      </c>
      <c r="E2048">
        <v>85</v>
      </c>
      <c r="F2048" s="12">
        <v>2065.1</v>
      </c>
      <c r="G2048" s="12">
        <v>524.71</v>
      </c>
      <c r="H2048" s="12">
        <v>3.86</v>
      </c>
      <c r="I2048" s="12">
        <v>2593.67</v>
      </c>
      <c r="J2048" s="12"/>
      <c r="K2048" s="12"/>
      <c r="L2048" s="12"/>
      <c r="M2048" s="12"/>
      <c r="N2048" s="12"/>
      <c r="O2048" s="12"/>
      <c r="P2048" s="12"/>
    </row>
    <row r="2049" spans="1:16">
      <c r="A2049" s="357">
        <v>42614</v>
      </c>
      <c r="B2049">
        <f t="shared" si="250"/>
        <v>8</v>
      </c>
      <c r="C2049">
        <f t="shared" si="249"/>
        <v>2016</v>
      </c>
      <c r="D2049" t="s">
        <v>1625</v>
      </c>
      <c r="E2049">
        <v>85</v>
      </c>
      <c r="F2049" s="12">
        <v>1371.05</v>
      </c>
      <c r="G2049" s="12">
        <v>401.05</v>
      </c>
      <c r="H2049" s="12">
        <v>2.14</v>
      </c>
      <c r="I2049" s="12">
        <v>1774.24</v>
      </c>
      <c r="J2049" s="12"/>
      <c r="K2049" s="12"/>
      <c r="L2049" s="12"/>
      <c r="M2049" s="12"/>
      <c r="N2049" s="12"/>
      <c r="O2049" s="12"/>
      <c r="P2049" s="12"/>
    </row>
    <row r="2050" spans="1:16">
      <c r="A2050" s="357">
        <v>42644</v>
      </c>
      <c r="B2050">
        <f t="shared" si="250"/>
        <v>9</v>
      </c>
      <c r="C2050">
        <f t="shared" si="249"/>
        <v>2016</v>
      </c>
      <c r="D2050" t="s">
        <v>1625</v>
      </c>
      <c r="E2050">
        <v>85</v>
      </c>
      <c r="F2050" s="12">
        <v>1417.41</v>
      </c>
      <c r="G2050" s="12">
        <v>510.18</v>
      </c>
      <c r="H2050" s="12">
        <v>2.4500000000000002</v>
      </c>
      <c r="I2050" s="12">
        <v>1930.04</v>
      </c>
      <c r="J2050" s="12"/>
      <c r="K2050" s="12"/>
      <c r="L2050" s="12"/>
      <c r="M2050" s="12"/>
      <c r="N2050" s="12"/>
      <c r="O2050" s="12"/>
      <c r="P2050" s="12"/>
    </row>
    <row r="2051" spans="1:16">
      <c r="A2051" s="357">
        <v>42675</v>
      </c>
      <c r="B2051">
        <f t="shared" si="250"/>
        <v>10</v>
      </c>
      <c r="C2051">
        <f t="shared" si="249"/>
        <v>2016</v>
      </c>
      <c r="D2051" t="s">
        <v>1625</v>
      </c>
      <c r="E2051">
        <v>85</v>
      </c>
      <c r="F2051" s="12">
        <v>1628.85</v>
      </c>
      <c r="G2051" s="12">
        <v>578.9</v>
      </c>
      <c r="H2051" s="12">
        <v>3.6</v>
      </c>
      <c r="I2051" s="12">
        <v>2211.35</v>
      </c>
      <c r="J2051" s="12"/>
      <c r="K2051" s="12"/>
      <c r="L2051" s="12"/>
      <c r="M2051" s="12"/>
      <c r="N2051" s="12"/>
      <c r="O2051" s="12"/>
      <c r="P2051" s="12"/>
    </row>
    <row r="2052" spans="1:16">
      <c r="A2052" s="357">
        <v>42705</v>
      </c>
      <c r="B2052">
        <f t="shared" si="250"/>
        <v>11</v>
      </c>
      <c r="C2052">
        <f t="shared" si="249"/>
        <v>2016</v>
      </c>
      <c r="D2052" t="s">
        <v>1625</v>
      </c>
      <c r="E2052">
        <v>85</v>
      </c>
      <c r="F2052" s="12">
        <v>1499.9</v>
      </c>
      <c r="G2052" s="12">
        <v>516.52</v>
      </c>
      <c r="H2052" s="12">
        <v>2.62</v>
      </c>
      <c r="I2052" s="12">
        <v>2019.04</v>
      </c>
      <c r="J2052" s="12"/>
      <c r="K2052" s="12"/>
      <c r="L2052" s="12"/>
      <c r="M2052" s="12"/>
      <c r="N2052" s="12"/>
      <c r="O2052" s="12"/>
      <c r="P2052" s="12"/>
    </row>
    <row r="2053" spans="1:16">
      <c r="A2053" s="357">
        <v>42736</v>
      </c>
      <c r="B2053">
        <f t="shared" si="250"/>
        <v>12</v>
      </c>
      <c r="C2053">
        <f t="shared" si="249"/>
        <v>2016</v>
      </c>
      <c r="D2053" t="s">
        <v>1625</v>
      </c>
      <c r="E2053">
        <v>85</v>
      </c>
      <c r="F2053" s="12">
        <v>1367.9</v>
      </c>
      <c r="G2053" s="12">
        <v>480.35</v>
      </c>
      <c r="H2053" s="12">
        <v>3.05</v>
      </c>
      <c r="I2053" s="12">
        <v>1851.3000000000002</v>
      </c>
      <c r="J2053" s="12"/>
      <c r="K2053" s="12"/>
      <c r="L2053" s="12"/>
      <c r="M2053" s="12"/>
      <c r="N2053" s="12"/>
      <c r="O2053" s="12"/>
      <c r="P2053" s="12"/>
    </row>
    <row r="2054" spans="1:16">
      <c r="A2054" s="357">
        <v>42767</v>
      </c>
      <c r="B2054">
        <v>1</v>
      </c>
      <c r="C2054">
        <f t="shared" si="249"/>
        <v>2017</v>
      </c>
      <c r="D2054" t="s">
        <v>1625</v>
      </c>
      <c r="E2054">
        <v>85</v>
      </c>
      <c r="F2054" s="12">
        <v>1167.76</v>
      </c>
      <c r="G2054" s="12">
        <v>534</v>
      </c>
      <c r="H2054" s="12">
        <v>3.52</v>
      </c>
      <c r="I2054" s="12">
        <v>1705.28</v>
      </c>
      <c r="J2054" s="12"/>
      <c r="K2054" s="12"/>
      <c r="L2054" s="12"/>
      <c r="M2054" s="12"/>
      <c r="N2054" s="12"/>
      <c r="O2054" s="12"/>
      <c r="P2054" s="12"/>
    </row>
    <row r="2055" spans="1:16">
      <c r="A2055" s="357">
        <v>42795</v>
      </c>
      <c r="B2055">
        <f t="shared" ref="B2055:B2065" si="251">1+B2054</f>
        <v>2</v>
      </c>
      <c r="C2055">
        <f t="shared" si="249"/>
        <v>2017</v>
      </c>
      <c r="D2055" t="s">
        <v>1625</v>
      </c>
      <c r="E2055">
        <v>85</v>
      </c>
      <c r="F2055" s="12">
        <v>1321.5</v>
      </c>
      <c r="G2055" s="12">
        <v>515.5</v>
      </c>
      <c r="H2055" s="12">
        <v>3.9</v>
      </c>
      <c r="I2055" s="12">
        <v>1840.9</v>
      </c>
      <c r="J2055" s="12"/>
      <c r="K2055" s="12"/>
      <c r="L2055" s="12"/>
      <c r="M2055" s="12"/>
      <c r="N2055" s="12"/>
      <c r="O2055" s="12"/>
      <c r="P2055" s="12"/>
    </row>
    <row r="2056" spans="1:16">
      <c r="A2056" s="357">
        <v>42826</v>
      </c>
      <c r="B2056">
        <f t="shared" si="251"/>
        <v>3</v>
      </c>
      <c r="C2056">
        <f t="shared" si="249"/>
        <v>2017</v>
      </c>
      <c r="D2056" t="s">
        <v>1625</v>
      </c>
      <c r="E2056">
        <v>85</v>
      </c>
      <c r="F2056" s="12">
        <v>1456.13</v>
      </c>
      <c r="G2056" s="12">
        <v>521.04</v>
      </c>
      <c r="H2056" s="12">
        <v>4</v>
      </c>
      <c r="I2056" s="12">
        <v>1981.17</v>
      </c>
      <c r="J2056" s="12"/>
      <c r="K2056" s="12"/>
      <c r="L2056" s="12"/>
      <c r="M2056" s="12"/>
      <c r="N2056" s="12"/>
      <c r="O2056" s="12"/>
      <c r="P2056" s="12"/>
    </row>
    <row r="2057" spans="1:16">
      <c r="A2057" s="357">
        <v>42856</v>
      </c>
      <c r="B2057">
        <f t="shared" si="251"/>
        <v>4</v>
      </c>
      <c r="C2057">
        <f t="shared" si="249"/>
        <v>2017</v>
      </c>
      <c r="D2057" t="s">
        <v>1625</v>
      </c>
      <c r="E2057">
        <v>85</v>
      </c>
      <c r="F2057" s="12">
        <v>1863.44</v>
      </c>
      <c r="G2057" s="12">
        <v>607.16999999999996</v>
      </c>
      <c r="H2057" s="12">
        <v>5.28</v>
      </c>
      <c r="I2057" s="12">
        <v>2475.89</v>
      </c>
      <c r="J2057" s="12"/>
      <c r="K2057" s="12"/>
      <c r="L2057" s="12"/>
      <c r="M2057" s="12"/>
      <c r="N2057" s="12"/>
      <c r="O2057" s="12"/>
      <c r="P2057" s="12"/>
    </row>
    <row r="2058" spans="1:16">
      <c r="A2058" s="357">
        <v>42887</v>
      </c>
      <c r="B2058">
        <f t="shared" si="251"/>
        <v>5</v>
      </c>
      <c r="C2058">
        <f t="shared" si="249"/>
        <v>2017</v>
      </c>
      <c r="D2058" t="s">
        <v>1625</v>
      </c>
      <c r="E2058">
        <v>85</v>
      </c>
      <c r="F2058" s="12">
        <v>1895.86</v>
      </c>
      <c r="G2058" s="12">
        <v>596.86</v>
      </c>
      <c r="H2058" s="12">
        <v>4.05</v>
      </c>
      <c r="I2058" s="12">
        <v>2496.77</v>
      </c>
      <c r="J2058" s="12"/>
      <c r="K2058" s="12"/>
      <c r="L2058" s="12"/>
      <c r="M2058" s="12"/>
      <c r="N2058" s="12"/>
      <c r="O2058" s="12"/>
      <c r="P2058" s="12"/>
    </row>
    <row r="2059" spans="1:16">
      <c r="A2059" s="357">
        <v>42917</v>
      </c>
      <c r="B2059">
        <f t="shared" si="251"/>
        <v>6</v>
      </c>
      <c r="C2059">
        <f t="shared" si="249"/>
        <v>2017</v>
      </c>
      <c r="D2059" t="s">
        <v>1625</v>
      </c>
      <c r="E2059">
        <v>85</v>
      </c>
      <c r="F2059" s="12">
        <v>2177.0500000000002</v>
      </c>
      <c r="G2059" s="12">
        <v>632.09</v>
      </c>
      <c r="H2059" s="12">
        <v>4.41</v>
      </c>
      <c r="I2059" s="12">
        <v>2813.55</v>
      </c>
      <c r="J2059" s="12"/>
      <c r="K2059" s="12"/>
      <c r="L2059" s="12"/>
      <c r="M2059" s="12"/>
      <c r="N2059" s="12"/>
      <c r="O2059" s="12"/>
      <c r="P2059" s="12"/>
    </row>
    <row r="2060" spans="1:16">
      <c r="A2060" s="357">
        <v>42948</v>
      </c>
      <c r="B2060">
        <f t="shared" si="251"/>
        <v>7</v>
      </c>
      <c r="C2060">
        <f t="shared" si="249"/>
        <v>2017</v>
      </c>
      <c r="D2060" t="s">
        <v>1625</v>
      </c>
      <c r="E2060">
        <v>85</v>
      </c>
      <c r="F2060" s="12">
        <v>2446.14</v>
      </c>
      <c r="G2060" s="12">
        <v>649.95000000000005</v>
      </c>
      <c r="H2060" s="12">
        <v>5.05</v>
      </c>
      <c r="I2060" s="12">
        <v>3101.14</v>
      </c>
      <c r="J2060" s="12"/>
      <c r="K2060" s="12"/>
      <c r="L2060" s="12"/>
      <c r="M2060" s="12"/>
      <c r="N2060" s="12"/>
      <c r="O2060" s="12"/>
      <c r="P2060" s="12"/>
    </row>
    <row r="2061" spans="1:16">
      <c r="A2061" s="357">
        <v>42979</v>
      </c>
      <c r="B2061">
        <f t="shared" si="251"/>
        <v>8</v>
      </c>
      <c r="C2061">
        <f t="shared" si="249"/>
        <v>2017</v>
      </c>
      <c r="D2061" t="s">
        <v>1625</v>
      </c>
      <c r="E2061">
        <v>85</v>
      </c>
      <c r="F2061" s="12">
        <v>1595.23</v>
      </c>
      <c r="G2061" s="12">
        <v>492.91</v>
      </c>
      <c r="H2061" s="12">
        <v>3.45</v>
      </c>
      <c r="I2061" s="12">
        <v>2091.59</v>
      </c>
      <c r="J2061" s="12"/>
      <c r="K2061" s="12"/>
      <c r="L2061" s="12"/>
      <c r="M2061" s="12"/>
      <c r="N2061" s="12"/>
      <c r="O2061" s="12"/>
      <c r="P2061" s="12"/>
    </row>
    <row r="2062" spans="1:16">
      <c r="A2062" s="357">
        <v>43009</v>
      </c>
      <c r="B2062">
        <f t="shared" si="251"/>
        <v>9</v>
      </c>
      <c r="C2062">
        <f t="shared" si="249"/>
        <v>2017</v>
      </c>
      <c r="D2062" t="s">
        <v>1625</v>
      </c>
      <c r="E2062">
        <v>85</v>
      </c>
      <c r="F2062" s="12">
        <v>1737.43</v>
      </c>
      <c r="G2062" s="12">
        <v>668.19</v>
      </c>
      <c r="H2062" s="12">
        <v>4.1399999999999997</v>
      </c>
      <c r="I2062" s="12">
        <v>2409.7600000000002</v>
      </c>
      <c r="J2062" s="12"/>
      <c r="K2062" s="12"/>
      <c r="L2062" s="12"/>
      <c r="M2062" s="12"/>
      <c r="N2062" s="12"/>
      <c r="O2062" s="12"/>
      <c r="P2062" s="12"/>
    </row>
    <row r="2063" spans="1:16">
      <c r="A2063" s="357">
        <v>43040</v>
      </c>
      <c r="B2063">
        <f t="shared" si="251"/>
        <v>10</v>
      </c>
      <c r="C2063">
        <f t="shared" si="249"/>
        <v>2017</v>
      </c>
      <c r="D2063" t="s">
        <v>1625</v>
      </c>
      <c r="E2063">
        <v>85</v>
      </c>
      <c r="F2063" s="12">
        <v>1830.24</v>
      </c>
      <c r="G2063" s="12">
        <v>699</v>
      </c>
      <c r="H2063" s="12">
        <v>4.38</v>
      </c>
      <c r="I2063" s="12">
        <v>2533.62</v>
      </c>
      <c r="J2063" s="12"/>
      <c r="K2063" s="12"/>
      <c r="L2063" s="12"/>
      <c r="M2063" s="12"/>
      <c r="N2063" s="12"/>
      <c r="O2063" s="12"/>
      <c r="P2063" s="12"/>
    </row>
    <row r="2064" spans="1:16">
      <c r="A2064" s="357">
        <v>43070</v>
      </c>
      <c r="B2064">
        <f t="shared" si="251"/>
        <v>11</v>
      </c>
      <c r="C2064">
        <f t="shared" si="249"/>
        <v>2017</v>
      </c>
      <c r="D2064" t="s">
        <v>1625</v>
      </c>
      <c r="E2064">
        <v>85</v>
      </c>
      <c r="F2064" s="12">
        <v>1731.81</v>
      </c>
      <c r="G2064" s="12">
        <v>651.80999999999995</v>
      </c>
      <c r="H2064" s="12">
        <v>5.0999999999999996</v>
      </c>
      <c r="I2064" s="12">
        <v>2388.7199999999998</v>
      </c>
      <c r="J2064" s="12"/>
      <c r="K2064" s="12"/>
      <c r="L2064" s="12"/>
      <c r="M2064" s="12"/>
      <c r="N2064" s="12"/>
      <c r="O2064" s="12"/>
      <c r="P2064" s="12"/>
    </row>
    <row r="2065" spans="1:16">
      <c r="A2065" s="357">
        <v>43101</v>
      </c>
      <c r="B2065">
        <f t="shared" si="251"/>
        <v>12</v>
      </c>
      <c r="C2065">
        <f t="shared" si="249"/>
        <v>2017</v>
      </c>
      <c r="D2065" t="s">
        <v>1625</v>
      </c>
      <c r="E2065">
        <v>85</v>
      </c>
      <c r="F2065" s="12">
        <v>1496.8</v>
      </c>
      <c r="G2065" s="12">
        <v>605.6</v>
      </c>
      <c r="H2065" s="12">
        <v>4.0999999999999996</v>
      </c>
      <c r="I2065" s="12">
        <v>2106.5</v>
      </c>
      <c r="J2065" s="12"/>
      <c r="K2065" s="12"/>
      <c r="L2065" s="12"/>
      <c r="M2065" s="12"/>
      <c r="N2065" s="12"/>
      <c r="O2065" s="12"/>
      <c r="P2065" s="12"/>
    </row>
    <row r="2066" spans="1:16">
      <c r="A2066" s="357">
        <v>43132</v>
      </c>
      <c r="B2066">
        <v>1</v>
      </c>
      <c r="C2066">
        <f t="shared" si="249"/>
        <v>2018</v>
      </c>
      <c r="D2066" t="s">
        <v>1625</v>
      </c>
      <c r="E2066">
        <v>85</v>
      </c>
      <c r="F2066" s="12">
        <v>1345.55</v>
      </c>
      <c r="G2066" s="12">
        <v>664.23</v>
      </c>
      <c r="H2066" s="12">
        <v>4.91</v>
      </c>
      <c r="I2066" s="12">
        <v>2014.69</v>
      </c>
      <c r="J2066" s="12"/>
      <c r="K2066" s="12"/>
      <c r="L2066" s="12"/>
      <c r="M2066" s="12"/>
      <c r="N2066" s="12"/>
      <c r="O2066" s="12"/>
      <c r="P2066" s="12"/>
    </row>
    <row r="2067" spans="1:16">
      <c r="A2067" s="357">
        <v>43160</v>
      </c>
      <c r="B2067">
        <f t="shared" ref="B2067:B2077" si="252">1+B2066</f>
        <v>2</v>
      </c>
      <c r="C2067">
        <f t="shared" si="249"/>
        <v>2018</v>
      </c>
      <c r="D2067" t="s">
        <v>1625</v>
      </c>
      <c r="E2067">
        <v>85</v>
      </c>
      <c r="F2067" s="12">
        <v>1559.6</v>
      </c>
      <c r="G2067" s="12">
        <v>667.05</v>
      </c>
      <c r="H2067" s="12">
        <v>4.95</v>
      </c>
      <c r="I2067" s="12">
        <v>2231.6</v>
      </c>
      <c r="J2067" s="12"/>
      <c r="K2067" s="12"/>
      <c r="L2067" s="12"/>
      <c r="M2067" s="12"/>
      <c r="N2067" s="12"/>
      <c r="O2067" s="12"/>
      <c r="P2067" s="12"/>
    </row>
    <row r="2068" spans="1:16">
      <c r="A2068" s="357">
        <v>43191</v>
      </c>
      <c r="B2068">
        <f t="shared" si="252"/>
        <v>3</v>
      </c>
      <c r="C2068">
        <f t="shared" si="249"/>
        <v>2018</v>
      </c>
      <c r="D2068" t="s">
        <v>1625</v>
      </c>
      <c r="E2068">
        <v>85</v>
      </c>
      <c r="F2068" s="12">
        <v>1738.6</v>
      </c>
      <c r="G2068" s="12">
        <v>715.55</v>
      </c>
      <c r="H2068" s="12">
        <v>4.3499999999999996</v>
      </c>
      <c r="I2068" s="12">
        <v>2458.5</v>
      </c>
      <c r="J2068" s="12"/>
      <c r="K2068" s="12"/>
      <c r="L2068" s="12"/>
      <c r="M2068" s="12"/>
      <c r="N2068" s="12"/>
      <c r="O2068" s="12"/>
      <c r="P2068" s="12"/>
    </row>
    <row r="2069" spans="1:16">
      <c r="A2069" s="357">
        <v>43221</v>
      </c>
      <c r="B2069">
        <f t="shared" si="252"/>
        <v>4</v>
      </c>
      <c r="C2069">
        <f t="shared" si="249"/>
        <v>2018</v>
      </c>
      <c r="D2069" t="s">
        <v>1625</v>
      </c>
      <c r="E2069">
        <v>85</v>
      </c>
      <c r="F2069" s="12">
        <v>1803.9</v>
      </c>
      <c r="G2069" s="12">
        <v>726.43</v>
      </c>
      <c r="H2069" s="12">
        <v>3.52</v>
      </c>
      <c r="I2069" s="12">
        <v>2533.85</v>
      </c>
      <c r="J2069" s="12"/>
      <c r="K2069" s="12"/>
      <c r="L2069" s="12"/>
      <c r="M2069" s="12"/>
      <c r="N2069" s="12"/>
      <c r="O2069" s="12"/>
      <c r="P2069" s="12"/>
    </row>
    <row r="2070" spans="1:16">
      <c r="A2070" s="357">
        <v>43252</v>
      </c>
      <c r="B2070">
        <f t="shared" si="252"/>
        <v>5</v>
      </c>
      <c r="C2070">
        <f t="shared" si="249"/>
        <v>2018</v>
      </c>
      <c r="D2070" t="s">
        <v>1625</v>
      </c>
      <c r="E2070">
        <v>85</v>
      </c>
      <c r="F2070" s="12">
        <v>2021.86</v>
      </c>
      <c r="G2070" s="12">
        <v>741.32</v>
      </c>
      <c r="H2070" s="12">
        <v>4.45</v>
      </c>
      <c r="I2070" s="12">
        <v>2767.63</v>
      </c>
      <c r="J2070" s="12"/>
      <c r="K2070" s="12"/>
      <c r="L2070" s="12"/>
      <c r="M2070" s="12"/>
      <c r="N2070" s="12"/>
      <c r="O2070" s="12"/>
      <c r="P2070" s="12"/>
    </row>
    <row r="2071" spans="1:16">
      <c r="A2071" s="357">
        <v>43282</v>
      </c>
      <c r="B2071">
        <f t="shared" si="252"/>
        <v>6</v>
      </c>
      <c r="C2071">
        <f t="shared" si="249"/>
        <v>2018</v>
      </c>
      <c r="D2071" t="s">
        <v>1625</v>
      </c>
      <c r="E2071">
        <v>85</v>
      </c>
      <c r="F2071" s="12">
        <v>2449.33</v>
      </c>
      <c r="G2071" s="12">
        <v>824.1</v>
      </c>
      <c r="H2071" s="12">
        <v>5.48</v>
      </c>
      <c r="I2071" s="12">
        <v>3278.91</v>
      </c>
      <c r="J2071" s="12"/>
      <c r="K2071" s="12"/>
      <c r="L2071" s="12"/>
      <c r="M2071" s="12"/>
      <c r="N2071" s="12"/>
      <c r="O2071" s="12"/>
      <c r="P2071" s="12"/>
    </row>
    <row r="2072" spans="1:16">
      <c r="A2072" s="357">
        <v>43313</v>
      </c>
      <c r="B2072">
        <f t="shared" si="252"/>
        <v>7</v>
      </c>
      <c r="C2072">
        <f t="shared" si="249"/>
        <v>2018</v>
      </c>
      <c r="D2072" t="s">
        <v>1625</v>
      </c>
      <c r="E2072">
        <v>85</v>
      </c>
      <c r="F2072" s="12">
        <v>2574.41</v>
      </c>
      <c r="G2072" s="12">
        <v>803.64</v>
      </c>
      <c r="H2072" s="12">
        <v>5.59</v>
      </c>
      <c r="I2072" s="12">
        <v>3383.64</v>
      </c>
      <c r="J2072" s="12"/>
      <c r="K2072" s="12"/>
      <c r="L2072" s="12"/>
      <c r="M2072" s="12"/>
      <c r="N2072" s="12"/>
      <c r="O2072" s="12"/>
      <c r="P2072" s="12"/>
    </row>
    <row r="2073" spans="1:16">
      <c r="A2073" s="357">
        <v>43344</v>
      </c>
      <c r="B2073">
        <f t="shared" si="252"/>
        <v>8</v>
      </c>
      <c r="C2073">
        <f t="shared" si="249"/>
        <v>2018</v>
      </c>
      <c r="D2073" t="s">
        <v>1625</v>
      </c>
      <c r="E2073">
        <v>85</v>
      </c>
      <c r="F2073" s="12">
        <v>1776.36</v>
      </c>
      <c r="G2073" s="12">
        <v>632.32000000000005</v>
      </c>
      <c r="H2073" s="12">
        <v>2.3199999999999998</v>
      </c>
      <c r="I2073" s="12">
        <v>2411</v>
      </c>
      <c r="J2073" s="12"/>
      <c r="K2073" s="12"/>
      <c r="L2073" s="12"/>
      <c r="M2073" s="12"/>
      <c r="N2073" s="12"/>
      <c r="O2073" s="12"/>
      <c r="P2073" s="12"/>
    </row>
    <row r="2074" spans="1:16">
      <c r="A2074" s="357">
        <v>43374</v>
      </c>
      <c r="B2074">
        <f t="shared" si="252"/>
        <v>9</v>
      </c>
      <c r="C2074">
        <f t="shared" si="249"/>
        <v>2018</v>
      </c>
      <c r="D2074" t="s">
        <v>1625</v>
      </c>
      <c r="E2074">
        <v>85</v>
      </c>
      <c r="F2074" s="12">
        <v>2001.8</v>
      </c>
      <c r="G2074" s="12">
        <v>875</v>
      </c>
      <c r="H2074" s="12">
        <v>3.6</v>
      </c>
      <c r="I2074" s="12">
        <v>2880.4</v>
      </c>
      <c r="J2074" s="12"/>
      <c r="K2074" s="12"/>
      <c r="L2074" s="12"/>
      <c r="M2074" s="12"/>
      <c r="N2074" s="12"/>
      <c r="O2074" s="12"/>
      <c r="P2074" s="12"/>
    </row>
    <row r="2075" spans="1:16">
      <c r="A2075" s="357">
        <v>43405</v>
      </c>
      <c r="B2075">
        <f t="shared" si="252"/>
        <v>10</v>
      </c>
      <c r="C2075">
        <f t="shared" si="249"/>
        <v>2018</v>
      </c>
      <c r="D2075" t="s">
        <v>1625</v>
      </c>
      <c r="E2075">
        <v>85</v>
      </c>
      <c r="F2075" s="12">
        <v>1991</v>
      </c>
      <c r="G2075" s="12">
        <v>848.82</v>
      </c>
      <c r="H2075" s="12">
        <v>4.91</v>
      </c>
      <c r="I2075" s="12">
        <v>2844.73</v>
      </c>
      <c r="J2075" s="12"/>
      <c r="K2075" s="12"/>
      <c r="L2075" s="12"/>
      <c r="M2075" s="12"/>
      <c r="N2075" s="12"/>
      <c r="O2075" s="12"/>
      <c r="P2075" s="12"/>
    </row>
    <row r="2076" spans="1:16">
      <c r="A2076" s="357">
        <v>43435</v>
      </c>
      <c r="B2076">
        <f t="shared" si="252"/>
        <v>11</v>
      </c>
      <c r="C2076">
        <f t="shared" si="249"/>
        <v>2018</v>
      </c>
      <c r="D2076" t="s">
        <v>1625</v>
      </c>
      <c r="E2076">
        <v>85</v>
      </c>
      <c r="F2076" s="12">
        <v>1902.67</v>
      </c>
      <c r="G2076" s="12">
        <v>830.62</v>
      </c>
      <c r="H2076" s="12">
        <v>4.95</v>
      </c>
      <c r="I2076" s="12">
        <v>2738.2400000000002</v>
      </c>
      <c r="J2076" s="12"/>
      <c r="K2076" s="12"/>
      <c r="L2076" s="12"/>
      <c r="M2076" s="12"/>
      <c r="N2076" s="12"/>
      <c r="O2076" s="12"/>
      <c r="P2076" s="12"/>
    </row>
    <row r="2077" spans="1:16">
      <c r="A2077" s="357">
        <v>43466</v>
      </c>
      <c r="B2077">
        <f t="shared" si="252"/>
        <v>12</v>
      </c>
      <c r="C2077">
        <f t="shared" si="249"/>
        <v>2018</v>
      </c>
      <c r="D2077" t="s">
        <v>1625</v>
      </c>
      <c r="E2077">
        <v>85</v>
      </c>
      <c r="F2077" s="12">
        <v>1896.76</v>
      </c>
      <c r="G2077" s="12">
        <v>861.94</v>
      </c>
      <c r="H2077" s="12">
        <v>5.12</v>
      </c>
      <c r="I2077" s="12">
        <v>2763.82</v>
      </c>
      <c r="J2077" s="12"/>
      <c r="K2077" s="12"/>
      <c r="L2077" s="12"/>
      <c r="M2077" s="12"/>
      <c r="N2077" s="12"/>
      <c r="O2077" s="12"/>
      <c r="P2077" s="12"/>
    </row>
    <row r="2078" spans="1:16">
      <c r="A2078" s="357">
        <v>43497</v>
      </c>
      <c r="B2078">
        <v>1</v>
      </c>
      <c r="C2078">
        <f t="shared" si="249"/>
        <v>2019</v>
      </c>
      <c r="D2078" t="s">
        <v>1625</v>
      </c>
      <c r="E2078">
        <v>85</v>
      </c>
      <c r="F2078" s="12">
        <v>1422.77</v>
      </c>
      <c r="G2078" s="12">
        <v>737.86</v>
      </c>
      <c r="H2078" s="12">
        <v>3.27</v>
      </c>
      <c r="I2078" s="12">
        <v>2163.9</v>
      </c>
      <c r="J2078" s="12"/>
      <c r="K2078" s="12"/>
      <c r="L2078" s="12"/>
      <c r="M2078" s="12"/>
      <c r="N2078" s="12"/>
      <c r="O2078" s="12"/>
      <c r="P2078" s="12"/>
    </row>
    <row r="2079" spans="1:16">
      <c r="A2079" s="357">
        <v>43525</v>
      </c>
      <c r="B2079">
        <f t="shared" ref="B2079:B2089" si="253">1+B2078</f>
        <v>2</v>
      </c>
      <c r="C2079">
        <f t="shared" si="249"/>
        <v>2019</v>
      </c>
      <c r="D2079" t="s">
        <v>1625</v>
      </c>
      <c r="E2079">
        <v>85</v>
      </c>
      <c r="F2079" s="12">
        <v>1736.15</v>
      </c>
      <c r="G2079" s="12">
        <v>692.55</v>
      </c>
      <c r="H2079" s="12">
        <v>4.8499999999999996</v>
      </c>
      <c r="I2079" s="12">
        <v>2433.5500000000002</v>
      </c>
      <c r="J2079" s="12"/>
      <c r="K2079" s="12"/>
      <c r="L2079" s="12"/>
      <c r="M2079" s="12"/>
      <c r="N2079" s="12"/>
      <c r="O2079" s="12"/>
      <c r="P2079" s="12"/>
    </row>
    <row r="2080" spans="1:16">
      <c r="A2080" s="357">
        <v>43556</v>
      </c>
      <c r="B2080">
        <f t="shared" si="253"/>
        <v>3</v>
      </c>
      <c r="C2080">
        <f t="shared" si="249"/>
        <v>2019</v>
      </c>
      <c r="D2080" t="s">
        <v>1625</v>
      </c>
      <c r="E2080">
        <v>85</v>
      </c>
      <c r="F2080" s="12">
        <v>1983.86</v>
      </c>
      <c r="G2080" s="12">
        <v>620.76</v>
      </c>
      <c r="H2080" s="12">
        <v>4.8600000000000003</v>
      </c>
      <c r="I2080" s="12">
        <v>2609.48</v>
      </c>
      <c r="J2080" s="12"/>
      <c r="K2080" s="12"/>
      <c r="L2080" s="12"/>
      <c r="M2080" s="12"/>
      <c r="N2080" s="12"/>
      <c r="O2080" s="12"/>
      <c r="P2080" s="12"/>
    </row>
    <row r="2081" spans="1:16">
      <c r="A2081" s="357">
        <v>43586</v>
      </c>
      <c r="B2081">
        <f t="shared" si="253"/>
        <v>4</v>
      </c>
      <c r="C2081">
        <f t="shared" si="249"/>
        <v>2019</v>
      </c>
      <c r="D2081" t="s">
        <v>1625</v>
      </c>
      <c r="E2081">
        <v>85</v>
      </c>
      <c r="F2081" s="12">
        <v>2144.85</v>
      </c>
      <c r="G2081" s="12">
        <v>565.95000000000005</v>
      </c>
      <c r="H2081" s="12">
        <v>4.55</v>
      </c>
      <c r="I2081" s="12">
        <v>2715.35</v>
      </c>
      <c r="J2081" s="12"/>
      <c r="K2081" s="12"/>
      <c r="L2081" s="12"/>
      <c r="M2081" s="12"/>
      <c r="N2081" s="12"/>
      <c r="O2081" s="12"/>
      <c r="P2081" s="12"/>
    </row>
    <row r="2082" spans="1:16">
      <c r="A2082" s="357">
        <v>43617</v>
      </c>
      <c r="B2082">
        <f t="shared" si="253"/>
        <v>5</v>
      </c>
      <c r="C2082">
        <f t="shared" si="249"/>
        <v>2019</v>
      </c>
      <c r="D2082" t="s">
        <v>1625</v>
      </c>
      <c r="E2082">
        <v>85</v>
      </c>
      <c r="F2082" s="12">
        <v>2253.77</v>
      </c>
      <c r="G2082" s="12">
        <v>523.5</v>
      </c>
      <c r="H2082" s="12">
        <v>5.59</v>
      </c>
      <c r="I2082" s="12">
        <v>2782.86</v>
      </c>
      <c r="J2082" s="12"/>
      <c r="K2082" s="12"/>
      <c r="L2082" s="12"/>
      <c r="M2082" s="12"/>
      <c r="N2082" s="12"/>
      <c r="O2082" s="12"/>
      <c r="P2082" s="12"/>
    </row>
    <row r="2083" spans="1:16">
      <c r="A2083" s="357">
        <v>43647</v>
      </c>
      <c r="B2083">
        <f t="shared" si="253"/>
        <v>6</v>
      </c>
      <c r="C2083">
        <f t="shared" si="249"/>
        <v>2019</v>
      </c>
      <c r="D2083" t="s">
        <v>1625</v>
      </c>
      <c r="E2083">
        <v>85</v>
      </c>
      <c r="F2083" s="12">
        <v>2787.4</v>
      </c>
      <c r="G2083" s="12">
        <v>548.65</v>
      </c>
      <c r="H2083" s="12">
        <v>7.25</v>
      </c>
      <c r="I2083" s="12">
        <v>3343.3</v>
      </c>
      <c r="J2083" s="12"/>
      <c r="K2083" s="12"/>
      <c r="L2083" s="12"/>
      <c r="M2083" s="12"/>
      <c r="N2083" s="12"/>
      <c r="O2083" s="12"/>
      <c r="P2083" s="12"/>
    </row>
    <row r="2084" spans="1:16">
      <c r="A2084" s="357">
        <v>43678</v>
      </c>
      <c r="B2084">
        <f t="shared" si="253"/>
        <v>7</v>
      </c>
      <c r="C2084">
        <f t="shared" si="249"/>
        <v>2019</v>
      </c>
      <c r="D2084" t="s">
        <v>1625</v>
      </c>
      <c r="E2084">
        <v>85</v>
      </c>
      <c r="F2084" s="12">
        <v>2794.52</v>
      </c>
      <c r="G2084" s="12">
        <v>474.61</v>
      </c>
      <c r="H2084" s="12">
        <v>5.26</v>
      </c>
      <c r="I2084" s="12">
        <v>3274.39</v>
      </c>
      <c r="J2084" s="12"/>
      <c r="K2084" s="12"/>
      <c r="L2084" s="12"/>
      <c r="M2084" s="12"/>
      <c r="N2084" s="12"/>
      <c r="O2084" s="12"/>
      <c r="P2084" s="12"/>
    </row>
    <row r="2085" spans="1:16">
      <c r="A2085" s="357">
        <v>43709</v>
      </c>
      <c r="B2085">
        <f t="shared" si="253"/>
        <v>8</v>
      </c>
      <c r="C2085">
        <f t="shared" si="249"/>
        <v>2019</v>
      </c>
      <c r="D2085" t="s">
        <v>1625</v>
      </c>
      <c r="E2085">
        <v>85</v>
      </c>
      <c r="F2085" s="12">
        <v>1931.55</v>
      </c>
      <c r="G2085" s="12">
        <v>347.5</v>
      </c>
      <c r="H2085" s="12">
        <v>1.91</v>
      </c>
      <c r="I2085" s="12">
        <v>2280.96</v>
      </c>
      <c r="J2085" s="12"/>
      <c r="K2085" s="12"/>
      <c r="L2085" s="12"/>
      <c r="M2085" s="12"/>
      <c r="N2085" s="12"/>
      <c r="O2085" s="12"/>
      <c r="P2085" s="12"/>
    </row>
    <row r="2086" spans="1:16">
      <c r="A2086" s="357">
        <v>43739</v>
      </c>
      <c r="B2086">
        <f t="shared" si="253"/>
        <v>9</v>
      </c>
      <c r="C2086">
        <f t="shared" si="249"/>
        <v>2019</v>
      </c>
      <c r="D2086" t="s">
        <v>1625</v>
      </c>
      <c r="E2086">
        <v>85</v>
      </c>
      <c r="F2086" s="12">
        <v>2177.1</v>
      </c>
      <c r="G2086" s="12">
        <v>453.81</v>
      </c>
      <c r="H2086" s="12">
        <v>3.1</v>
      </c>
      <c r="I2086" s="12">
        <v>2634.0099999999998</v>
      </c>
      <c r="J2086" s="12"/>
      <c r="K2086" s="12"/>
      <c r="L2086" s="12"/>
      <c r="M2086" s="12"/>
      <c r="N2086" s="12"/>
      <c r="O2086" s="12"/>
      <c r="P2086" s="12"/>
    </row>
    <row r="2087" spans="1:16">
      <c r="A2087" s="357">
        <v>43770</v>
      </c>
      <c r="B2087">
        <f t="shared" si="253"/>
        <v>10</v>
      </c>
      <c r="C2087">
        <f t="shared" si="249"/>
        <v>2019</v>
      </c>
      <c r="D2087" t="s">
        <v>1625</v>
      </c>
      <c r="E2087">
        <v>85</v>
      </c>
      <c r="F2087" s="12">
        <v>2065.71</v>
      </c>
      <c r="G2087" s="12">
        <v>417.13</v>
      </c>
      <c r="H2087" s="12">
        <v>4.54</v>
      </c>
      <c r="I2087" s="12">
        <v>2487.38</v>
      </c>
      <c r="J2087" s="12"/>
      <c r="K2087" s="12"/>
      <c r="L2087" s="12"/>
      <c r="M2087" s="12"/>
      <c r="N2087" s="12"/>
      <c r="O2087" s="12"/>
      <c r="P2087" s="12"/>
    </row>
    <row r="2088" spans="1:16">
      <c r="A2088" s="357">
        <v>43800</v>
      </c>
      <c r="B2088">
        <f t="shared" si="253"/>
        <v>11</v>
      </c>
      <c r="C2088">
        <f t="shared" si="249"/>
        <v>2019</v>
      </c>
      <c r="D2088" t="s">
        <v>1625</v>
      </c>
      <c r="E2088">
        <v>85</v>
      </c>
      <c r="F2088" s="12">
        <v>2193.1999999999998</v>
      </c>
      <c r="G2088" s="12">
        <v>454.5</v>
      </c>
      <c r="H2088" s="12">
        <v>6.25</v>
      </c>
      <c r="I2088" s="12">
        <v>2653.95</v>
      </c>
      <c r="J2088" s="12"/>
      <c r="K2088" s="12"/>
      <c r="L2088" s="12"/>
      <c r="M2088" s="12"/>
      <c r="N2088" s="12"/>
      <c r="O2088" s="12"/>
      <c r="P2088" s="12"/>
    </row>
    <row r="2089" spans="1:16">
      <c r="A2089" s="357">
        <v>43831</v>
      </c>
      <c r="B2089">
        <f t="shared" si="253"/>
        <v>12</v>
      </c>
      <c r="C2089">
        <f t="shared" si="249"/>
        <v>2019</v>
      </c>
      <c r="D2089" t="s">
        <v>1625</v>
      </c>
      <c r="E2089">
        <v>85</v>
      </c>
      <c r="F2089" s="12">
        <v>2042.28</v>
      </c>
      <c r="G2089" s="12">
        <v>421.11</v>
      </c>
      <c r="H2089" s="12">
        <v>5.89</v>
      </c>
      <c r="I2089" s="12">
        <v>2469.2799999999997</v>
      </c>
      <c r="J2089" s="12"/>
      <c r="K2089" s="12"/>
      <c r="L2089" s="12"/>
      <c r="M2089" s="12"/>
      <c r="N2089" s="12"/>
      <c r="O2089" s="12"/>
      <c r="P2089" s="12"/>
    </row>
    <row r="2090" spans="1:16">
      <c r="A2090" s="357">
        <v>43862</v>
      </c>
      <c r="B2090">
        <v>1</v>
      </c>
      <c r="C2090">
        <f t="shared" si="249"/>
        <v>2020</v>
      </c>
      <c r="D2090" t="s">
        <v>1625</v>
      </c>
      <c r="E2090">
        <v>85</v>
      </c>
      <c r="F2090" s="12">
        <v>1557.33</v>
      </c>
      <c r="G2090" s="12">
        <v>375.57</v>
      </c>
      <c r="H2090" s="12">
        <v>4.76</v>
      </c>
      <c r="I2090" s="12">
        <v>1937.6599999999999</v>
      </c>
      <c r="J2090" s="12"/>
      <c r="K2090" s="12"/>
      <c r="L2090" s="12"/>
      <c r="M2090" s="12"/>
      <c r="N2090" s="12"/>
      <c r="O2090" s="12"/>
      <c r="P2090" s="12"/>
    </row>
    <row r="2091" spans="1:16">
      <c r="A2091" s="357">
        <v>43891</v>
      </c>
      <c r="B2091">
        <f t="shared" ref="B2091:B2101" si="254">1+B2090</f>
        <v>2</v>
      </c>
      <c r="C2091">
        <f t="shared" si="249"/>
        <v>2020</v>
      </c>
      <c r="D2091" t="s">
        <v>1625</v>
      </c>
      <c r="E2091">
        <v>85</v>
      </c>
      <c r="F2091" s="12">
        <v>1887.9</v>
      </c>
      <c r="G2091" s="12">
        <v>397.4</v>
      </c>
      <c r="H2091" s="12">
        <v>4.7</v>
      </c>
      <c r="I2091" s="12">
        <v>2290</v>
      </c>
      <c r="J2091" s="12"/>
      <c r="K2091" s="12"/>
      <c r="L2091" s="12"/>
      <c r="M2091" s="12"/>
      <c r="N2091" s="12"/>
      <c r="O2091" s="12"/>
      <c r="P2091" s="12"/>
    </row>
    <row r="2092" spans="1:16">
      <c r="A2092" s="357">
        <v>43922</v>
      </c>
      <c r="B2092">
        <f t="shared" si="254"/>
        <v>3</v>
      </c>
      <c r="C2092">
        <f t="shared" si="249"/>
        <v>2020</v>
      </c>
      <c r="D2092" t="s">
        <v>1625</v>
      </c>
      <c r="E2092">
        <v>85</v>
      </c>
      <c r="F2092" s="12">
        <v>4358</v>
      </c>
      <c r="G2092" s="12">
        <v>862.18</v>
      </c>
      <c r="H2092" s="12">
        <v>7.36</v>
      </c>
      <c r="I2092" s="12">
        <v>5227.54</v>
      </c>
      <c r="J2092" s="12"/>
      <c r="K2092" s="12"/>
      <c r="L2092" s="12"/>
      <c r="M2092" s="12"/>
      <c r="N2092" s="12"/>
      <c r="O2092" s="12"/>
      <c r="P2092" s="12"/>
    </row>
    <row r="2093" spans="1:16">
      <c r="A2093" s="357">
        <v>43952</v>
      </c>
      <c r="B2093">
        <f t="shared" si="254"/>
        <v>4</v>
      </c>
      <c r="C2093">
        <f t="shared" si="249"/>
        <v>2020</v>
      </c>
      <c r="D2093" t="s">
        <v>1625</v>
      </c>
      <c r="E2093">
        <v>85</v>
      </c>
      <c r="F2093" s="12">
        <v>648.85</v>
      </c>
      <c r="G2093" s="12">
        <v>147.1</v>
      </c>
      <c r="H2093" s="12">
        <v>3.15</v>
      </c>
      <c r="I2093" s="12">
        <v>799.1</v>
      </c>
      <c r="J2093" s="12"/>
      <c r="K2093" s="12"/>
      <c r="L2093" s="12"/>
      <c r="M2093" s="12"/>
      <c r="N2093" s="12"/>
      <c r="O2093" s="12"/>
      <c r="P2093" s="12"/>
    </row>
    <row r="2094" spans="1:16">
      <c r="A2094" s="357">
        <v>43983</v>
      </c>
      <c r="B2094">
        <f t="shared" si="254"/>
        <v>5</v>
      </c>
      <c r="C2094">
        <f t="shared" si="249"/>
        <v>2020</v>
      </c>
      <c r="D2094" t="s">
        <v>1625</v>
      </c>
      <c r="E2094">
        <v>85</v>
      </c>
      <c r="F2094" s="12">
        <v>652.1</v>
      </c>
      <c r="G2094" s="12">
        <v>147.55000000000001</v>
      </c>
      <c r="H2094" s="12">
        <v>3.15</v>
      </c>
      <c r="I2094" s="12">
        <v>802.80000000000007</v>
      </c>
      <c r="J2094" s="12"/>
      <c r="K2094" s="12"/>
      <c r="L2094" s="12"/>
      <c r="M2094" s="12"/>
      <c r="N2094" s="12"/>
      <c r="O2094" s="12"/>
      <c r="P2094" s="12"/>
    </row>
    <row r="2095" spans="1:16">
      <c r="A2095" s="357">
        <v>44013</v>
      </c>
      <c r="B2095">
        <f t="shared" si="254"/>
        <v>6</v>
      </c>
      <c r="C2095">
        <f t="shared" si="249"/>
        <v>2020</v>
      </c>
      <c r="D2095" t="s">
        <v>1625</v>
      </c>
      <c r="E2095">
        <v>85</v>
      </c>
      <c r="F2095" s="12">
        <v>1142.68</v>
      </c>
      <c r="G2095" s="12">
        <v>169</v>
      </c>
      <c r="H2095" s="12">
        <v>1.91</v>
      </c>
      <c r="I2095" s="12">
        <v>1313.5900000000001</v>
      </c>
      <c r="J2095" s="12"/>
      <c r="K2095" s="12"/>
      <c r="L2095" s="12"/>
      <c r="M2095" s="12"/>
      <c r="N2095" s="12"/>
      <c r="O2095" s="12"/>
      <c r="P2095" s="12"/>
    </row>
    <row r="2096" spans="1:16">
      <c r="A2096" s="357">
        <v>44044</v>
      </c>
      <c r="B2096">
        <f t="shared" si="254"/>
        <v>7</v>
      </c>
      <c r="C2096">
        <f t="shared" si="249"/>
        <v>2020</v>
      </c>
      <c r="D2096" t="s">
        <v>1625</v>
      </c>
      <c r="E2096">
        <v>85</v>
      </c>
      <c r="F2096" s="12">
        <v>1101.57</v>
      </c>
      <c r="G2096" s="12">
        <v>163.04</v>
      </c>
      <c r="H2096" s="12">
        <v>1.83</v>
      </c>
      <c r="I2096" s="12">
        <v>1266.44</v>
      </c>
      <c r="J2096" s="12"/>
      <c r="K2096" s="12"/>
      <c r="L2096" s="12"/>
      <c r="M2096" s="12"/>
      <c r="N2096" s="12"/>
      <c r="O2096" s="12"/>
      <c r="P2096" s="12"/>
    </row>
    <row r="2097" spans="1:16">
      <c r="A2097" s="357">
        <v>44075</v>
      </c>
      <c r="B2097">
        <f t="shared" si="254"/>
        <v>8</v>
      </c>
      <c r="C2097">
        <f t="shared" si="249"/>
        <v>2020</v>
      </c>
      <c r="D2097" t="s">
        <v>1625</v>
      </c>
      <c r="E2097">
        <v>85</v>
      </c>
      <c r="F2097" s="12">
        <v>1349.1</v>
      </c>
      <c r="G2097" s="12">
        <v>184.62</v>
      </c>
      <c r="H2097" s="12">
        <v>2.1</v>
      </c>
      <c r="I2097" s="12">
        <v>1535.82</v>
      </c>
      <c r="J2097" s="12"/>
      <c r="K2097" s="12"/>
      <c r="L2097" s="12"/>
      <c r="M2097" s="12"/>
      <c r="N2097" s="12"/>
      <c r="O2097" s="12"/>
      <c r="P2097" s="12"/>
    </row>
    <row r="2098" spans="1:16">
      <c r="A2098" s="357">
        <v>44105</v>
      </c>
      <c r="B2098">
        <f t="shared" si="254"/>
        <v>9</v>
      </c>
      <c r="C2098">
        <f t="shared" si="249"/>
        <v>2020</v>
      </c>
      <c r="D2098" t="s">
        <v>1625</v>
      </c>
      <c r="E2098">
        <v>85</v>
      </c>
      <c r="F2098" s="12">
        <v>1394</v>
      </c>
      <c r="G2098" s="12">
        <v>209.41</v>
      </c>
      <c r="H2098" s="12">
        <v>3.68</v>
      </c>
      <c r="I2098" s="12">
        <v>1607.09</v>
      </c>
      <c r="J2098" s="12"/>
      <c r="K2098" s="12"/>
      <c r="L2098" s="12"/>
      <c r="M2098" s="12"/>
      <c r="N2098" s="12"/>
      <c r="O2098" s="12"/>
      <c r="P2098" s="12"/>
    </row>
    <row r="2099" spans="1:16">
      <c r="A2099" s="357">
        <v>44136</v>
      </c>
      <c r="B2099">
        <f t="shared" si="254"/>
        <v>10</v>
      </c>
      <c r="C2099">
        <f t="shared" si="249"/>
        <v>2020</v>
      </c>
      <c r="D2099" t="s">
        <v>1625</v>
      </c>
      <c r="E2099">
        <v>85</v>
      </c>
      <c r="F2099" s="12">
        <v>1599.57</v>
      </c>
      <c r="G2099" s="12">
        <v>232.67</v>
      </c>
      <c r="H2099" s="12">
        <v>3.76</v>
      </c>
      <c r="I2099" s="12">
        <v>1836</v>
      </c>
      <c r="J2099" s="12"/>
      <c r="K2099" s="12"/>
      <c r="L2099" s="12"/>
      <c r="M2099" s="12"/>
      <c r="N2099" s="12"/>
      <c r="O2099" s="12"/>
      <c r="P2099" s="12"/>
    </row>
    <row r="2100" spans="1:16">
      <c r="A2100" s="357">
        <v>44166</v>
      </c>
      <c r="B2100">
        <f t="shared" si="254"/>
        <v>11</v>
      </c>
      <c r="C2100">
        <f t="shared" si="249"/>
        <v>2020</v>
      </c>
      <c r="D2100" t="s">
        <v>1625</v>
      </c>
      <c r="E2100">
        <v>85</v>
      </c>
      <c r="F2100" s="12">
        <v>1518.85</v>
      </c>
      <c r="G2100" s="12">
        <v>229.8</v>
      </c>
      <c r="H2100" s="12">
        <v>4.8499999999999996</v>
      </c>
      <c r="I2100" s="12">
        <v>1753.5</v>
      </c>
      <c r="J2100" s="12"/>
      <c r="K2100" s="12"/>
      <c r="L2100" s="12"/>
      <c r="M2100" s="12"/>
      <c r="N2100" s="12"/>
      <c r="O2100" s="12"/>
      <c r="P2100" s="12"/>
    </row>
    <row r="2101" spans="1:16">
      <c r="A2101" s="357">
        <v>44197</v>
      </c>
      <c r="B2101">
        <f t="shared" si="254"/>
        <v>12</v>
      </c>
      <c r="C2101">
        <f t="shared" si="249"/>
        <v>2020</v>
      </c>
      <c r="D2101" t="s">
        <v>1625</v>
      </c>
      <c r="E2101">
        <v>85</v>
      </c>
      <c r="F2101" s="12">
        <v>1262.26</v>
      </c>
      <c r="G2101" s="12">
        <v>191.37</v>
      </c>
      <c r="H2101" s="12">
        <v>4.05</v>
      </c>
      <c r="I2101" s="12">
        <v>1457.68</v>
      </c>
      <c r="J2101" s="12"/>
      <c r="K2101" s="12"/>
      <c r="L2101" s="12"/>
      <c r="M2101" s="12"/>
      <c r="N2101" s="12"/>
      <c r="O2101" s="12"/>
      <c r="P2101" s="12"/>
    </row>
    <row r="2102" spans="1:16">
      <c r="A2102" s="357">
        <v>44228</v>
      </c>
      <c r="B2102">
        <v>1</v>
      </c>
      <c r="C2102">
        <f t="shared" si="249"/>
        <v>2021</v>
      </c>
      <c r="D2102" t="s">
        <v>1625</v>
      </c>
      <c r="E2102">
        <v>85</v>
      </c>
      <c r="F2102" s="12">
        <v>1157.79</v>
      </c>
      <c r="G2102" s="12">
        <v>201.16</v>
      </c>
      <c r="H2102" s="12">
        <v>4.58</v>
      </c>
      <c r="I2102" s="12">
        <v>1363.53</v>
      </c>
      <c r="J2102" s="12"/>
      <c r="K2102" s="12"/>
      <c r="L2102" s="12"/>
      <c r="M2102" s="12"/>
      <c r="N2102" s="12"/>
      <c r="O2102" s="12"/>
      <c r="P2102" s="12"/>
    </row>
    <row r="2103" spans="1:16">
      <c r="A2103" s="357">
        <v>44256</v>
      </c>
      <c r="B2103">
        <f t="shared" ref="B2103:B2113" si="255">1+B2102</f>
        <v>2</v>
      </c>
      <c r="C2103">
        <f t="shared" si="249"/>
        <v>2021</v>
      </c>
      <c r="D2103" t="s">
        <v>1625</v>
      </c>
      <c r="E2103">
        <v>85</v>
      </c>
      <c r="F2103" s="12">
        <v>1083.25</v>
      </c>
      <c r="G2103" s="12">
        <v>200.7</v>
      </c>
      <c r="H2103" s="12">
        <v>4.5999999999999996</v>
      </c>
      <c r="I2103" s="12">
        <v>1288.55</v>
      </c>
      <c r="J2103" s="12"/>
      <c r="K2103" s="12"/>
      <c r="L2103" s="12"/>
      <c r="M2103" s="12"/>
      <c r="N2103" s="12"/>
      <c r="O2103" s="12"/>
      <c r="P2103" s="12"/>
    </row>
    <row r="2104" spans="1:16">
      <c r="A2104" s="357">
        <v>44287</v>
      </c>
      <c r="B2104">
        <f t="shared" si="255"/>
        <v>3</v>
      </c>
      <c r="C2104">
        <f t="shared" si="249"/>
        <v>2021</v>
      </c>
      <c r="D2104" t="s">
        <v>1625</v>
      </c>
      <c r="E2104">
        <v>85</v>
      </c>
      <c r="F2104" s="12">
        <v>1187.96</v>
      </c>
      <c r="G2104" s="12">
        <v>204.17</v>
      </c>
      <c r="H2104" s="12">
        <v>4.6100000000000003</v>
      </c>
      <c r="I2104" s="12">
        <v>1396.74</v>
      </c>
      <c r="J2104" s="12"/>
      <c r="K2104" s="12"/>
      <c r="L2104" s="12"/>
      <c r="M2104" s="12"/>
      <c r="N2104" s="12"/>
      <c r="O2104" s="12"/>
      <c r="P2104" s="12"/>
    </row>
    <row r="2105" spans="1:16">
      <c r="A2105" s="357">
        <v>44317</v>
      </c>
      <c r="B2105">
        <f t="shared" si="255"/>
        <v>4</v>
      </c>
      <c r="C2105">
        <f t="shared" si="249"/>
        <v>2021</v>
      </c>
      <c r="D2105" t="s">
        <v>1625</v>
      </c>
      <c r="E2105">
        <v>85</v>
      </c>
      <c r="F2105" s="12">
        <v>1393.8</v>
      </c>
      <c r="G2105" s="12">
        <v>231.1</v>
      </c>
      <c r="H2105" s="12">
        <v>5.15</v>
      </c>
      <c r="I2105" s="12">
        <v>1630.05</v>
      </c>
      <c r="J2105" s="12"/>
      <c r="K2105" s="12"/>
      <c r="L2105" s="12"/>
      <c r="M2105" s="12"/>
      <c r="N2105" s="12"/>
      <c r="O2105" s="12"/>
      <c r="P2105" s="12"/>
    </row>
    <row r="2106" spans="1:16">
      <c r="A2106" s="357">
        <v>44348</v>
      </c>
      <c r="B2106">
        <f t="shared" si="255"/>
        <v>5</v>
      </c>
      <c r="C2106">
        <f t="shared" ref="C2106:C2119" si="256">1+C2094</f>
        <v>2021</v>
      </c>
      <c r="D2106" t="s">
        <v>1625</v>
      </c>
      <c r="E2106">
        <v>85</v>
      </c>
      <c r="F2106" s="12">
        <v>1769.24</v>
      </c>
      <c r="G2106" s="12">
        <v>270.10000000000002</v>
      </c>
      <c r="H2106" s="12">
        <v>5.76</v>
      </c>
      <c r="I2106" s="12">
        <v>2045.1</v>
      </c>
      <c r="J2106" s="12"/>
      <c r="K2106" s="12"/>
      <c r="L2106" s="12"/>
      <c r="M2106" s="12"/>
      <c r="N2106" s="12"/>
      <c r="O2106" s="12"/>
      <c r="P2106" s="12"/>
    </row>
    <row r="2107" spans="1:16">
      <c r="A2107" s="357">
        <v>44378</v>
      </c>
      <c r="B2107">
        <f t="shared" si="255"/>
        <v>6</v>
      </c>
      <c r="C2107">
        <f t="shared" si="256"/>
        <v>2021</v>
      </c>
      <c r="D2107" t="s">
        <v>1625</v>
      </c>
      <c r="E2107">
        <v>85</v>
      </c>
      <c r="F2107" s="12">
        <v>2250.9499999999998</v>
      </c>
      <c r="G2107" s="12">
        <v>331.91</v>
      </c>
      <c r="H2107" s="12">
        <v>3.95</v>
      </c>
      <c r="I2107" s="12">
        <v>2586.81</v>
      </c>
      <c r="J2107" s="12"/>
      <c r="K2107" s="12"/>
      <c r="L2107" s="12"/>
      <c r="M2107" s="12"/>
      <c r="N2107" s="12"/>
      <c r="O2107" s="12"/>
      <c r="P2107" s="12"/>
    </row>
    <row r="2108" spans="1:16">
      <c r="A2108" s="357">
        <v>44409</v>
      </c>
      <c r="B2108">
        <f t="shared" si="255"/>
        <v>7</v>
      </c>
      <c r="C2108">
        <f t="shared" si="256"/>
        <v>2021</v>
      </c>
      <c r="D2108" t="s">
        <v>1625</v>
      </c>
      <c r="E2108">
        <v>85</v>
      </c>
      <c r="F2108" s="12">
        <v>2561.41</v>
      </c>
      <c r="G2108" s="12">
        <v>323.45</v>
      </c>
      <c r="H2108" s="12">
        <v>3.45</v>
      </c>
      <c r="I2108" s="12">
        <v>2888.31</v>
      </c>
      <c r="J2108" s="12"/>
      <c r="K2108" s="12"/>
      <c r="L2108" s="12"/>
      <c r="M2108" s="12"/>
      <c r="N2108" s="12"/>
      <c r="O2108" s="12"/>
      <c r="P2108" s="12"/>
    </row>
    <row r="2109" spans="1:16">
      <c r="A2109" s="357">
        <v>44440</v>
      </c>
      <c r="B2109">
        <f t="shared" si="255"/>
        <v>8</v>
      </c>
      <c r="C2109">
        <f t="shared" si="256"/>
        <v>2021</v>
      </c>
      <c r="D2109" t="s">
        <v>1625</v>
      </c>
      <c r="E2109">
        <v>85</v>
      </c>
      <c r="F2109" s="12">
        <v>1929.73</v>
      </c>
      <c r="G2109" s="12">
        <v>270.32</v>
      </c>
      <c r="H2109" s="12">
        <v>2.68</v>
      </c>
      <c r="I2109" s="12">
        <v>2202.73</v>
      </c>
      <c r="J2109" s="12"/>
      <c r="K2109" s="12"/>
      <c r="L2109" s="12"/>
      <c r="M2109" s="12"/>
      <c r="N2109" s="12"/>
      <c r="O2109" s="12"/>
      <c r="P2109" s="12"/>
    </row>
    <row r="2110" spans="1:16">
      <c r="A2110" s="357">
        <v>44470</v>
      </c>
      <c r="B2110">
        <f t="shared" si="255"/>
        <v>9</v>
      </c>
      <c r="C2110">
        <f t="shared" si="256"/>
        <v>2021</v>
      </c>
      <c r="D2110" t="s">
        <v>1625</v>
      </c>
      <c r="E2110">
        <v>85</v>
      </c>
      <c r="F2110" s="12">
        <v>2070.14</v>
      </c>
      <c r="G2110" s="12">
        <v>328.68</v>
      </c>
      <c r="H2110" s="12">
        <v>3.82</v>
      </c>
      <c r="I2110" s="12">
        <v>2402.64</v>
      </c>
      <c r="J2110" s="12"/>
      <c r="K2110" s="12"/>
      <c r="L2110" s="12"/>
      <c r="M2110" s="12"/>
      <c r="N2110" s="12"/>
      <c r="O2110" s="12"/>
      <c r="P2110" s="12"/>
    </row>
    <row r="2111" spans="1:16">
      <c r="A2111" s="357">
        <v>44501</v>
      </c>
      <c r="B2111">
        <f t="shared" si="255"/>
        <v>10</v>
      </c>
      <c r="C2111">
        <f t="shared" si="256"/>
        <v>2021</v>
      </c>
      <c r="D2111" t="s">
        <v>1625</v>
      </c>
      <c r="E2111">
        <v>85</v>
      </c>
      <c r="F2111" s="12">
        <v>2264.1999999999998</v>
      </c>
      <c r="G2111" s="12">
        <v>360.85</v>
      </c>
      <c r="H2111" s="12">
        <v>5.15</v>
      </c>
      <c r="I2111" s="12">
        <v>2630.2</v>
      </c>
      <c r="J2111" s="12"/>
      <c r="K2111" s="12"/>
      <c r="L2111" s="12"/>
      <c r="M2111" s="12"/>
      <c r="N2111" s="12"/>
      <c r="O2111" s="12"/>
      <c r="P2111" s="12"/>
    </row>
    <row r="2112" spans="1:16">
      <c r="A2112" s="357">
        <v>44531</v>
      </c>
      <c r="B2112">
        <f t="shared" si="255"/>
        <v>11</v>
      </c>
      <c r="C2112">
        <f t="shared" si="256"/>
        <v>2021</v>
      </c>
      <c r="D2112" t="s">
        <v>1625</v>
      </c>
      <c r="E2112">
        <v>85</v>
      </c>
      <c r="F2112" s="12">
        <v>2396.86</v>
      </c>
      <c r="G2112" s="12">
        <v>381.1</v>
      </c>
      <c r="H2112" s="12">
        <v>5.0999999999999996</v>
      </c>
      <c r="I2112" s="12">
        <v>2783.0600000000004</v>
      </c>
      <c r="J2112" s="12"/>
      <c r="K2112" s="12"/>
      <c r="L2112" s="12"/>
      <c r="M2112" s="12"/>
      <c r="N2112" s="12"/>
      <c r="O2112" s="12"/>
      <c r="P2112" s="12"/>
    </row>
    <row r="2113" spans="1:16">
      <c r="A2113" s="357">
        <v>44562</v>
      </c>
      <c r="B2113">
        <f t="shared" si="255"/>
        <v>12</v>
      </c>
      <c r="C2113">
        <f t="shared" si="256"/>
        <v>2021</v>
      </c>
      <c r="D2113" t="s">
        <v>1625</v>
      </c>
      <c r="E2113">
        <v>85</v>
      </c>
      <c r="F2113" s="12">
        <v>2135.9499999999998</v>
      </c>
      <c r="G2113" s="12">
        <v>378.7</v>
      </c>
      <c r="H2113" s="12">
        <v>4.1500000000000004</v>
      </c>
      <c r="I2113" s="12">
        <v>2518.7999999999997</v>
      </c>
      <c r="J2113" s="12"/>
      <c r="K2113" s="12"/>
      <c r="L2113" s="12"/>
      <c r="M2113" s="12"/>
      <c r="N2113" s="12"/>
      <c r="O2113" s="12"/>
      <c r="P2113" s="12"/>
    </row>
    <row r="2114" spans="1:16">
      <c r="A2114" s="357">
        <v>44593</v>
      </c>
      <c r="B2114">
        <v>1</v>
      </c>
      <c r="C2114">
        <f t="shared" si="256"/>
        <v>2022</v>
      </c>
      <c r="D2114" t="s">
        <v>1625</v>
      </c>
      <c r="E2114">
        <v>85</v>
      </c>
      <c r="F2114" s="12">
        <v>1698.3</v>
      </c>
      <c r="G2114" s="12">
        <v>482.1</v>
      </c>
      <c r="H2114" s="12">
        <v>3.95</v>
      </c>
      <c r="I2114" s="12">
        <v>2184.35</v>
      </c>
      <c r="J2114" s="12"/>
      <c r="K2114" s="12"/>
      <c r="L2114" s="12"/>
      <c r="M2114" s="12"/>
      <c r="N2114" s="12"/>
      <c r="O2114" s="12"/>
      <c r="P2114" s="12"/>
    </row>
    <row r="2115" spans="1:16">
      <c r="A2115" s="357">
        <v>44621</v>
      </c>
      <c r="B2115">
        <f>1+B2114</f>
        <v>2</v>
      </c>
      <c r="C2115">
        <f t="shared" si="256"/>
        <v>2022</v>
      </c>
      <c r="D2115" t="s">
        <v>1625</v>
      </c>
      <c r="E2115">
        <v>85</v>
      </c>
      <c r="F2115" s="12">
        <v>1672.95</v>
      </c>
      <c r="G2115" s="12">
        <v>735.85</v>
      </c>
      <c r="H2115" s="12">
        <v>4.1500000000000004</v>
      </c>
      <c r="I2115" s="12">
        <v>2412.9499999999998</v>
      </c>
      <c r="J2115" s="12"/>
      <c r="K2115" s="12"/>
      <c r="L2115" s="12"/>
      <c r="M2115" s="12"/>
      <c r="N2115" s="12"/>
      <c r="O2115" s="12"/>
      <c r="P2115" s="12"/>
    </row>
    <row r="2116" spans="1:16">
      <c r="A2116" s="357">
        <v>44652</v>
      </c>
      <c r="B2116">
        <f>1+B2115</f>
        <v>3</v>
      </c>
      <c r="C2116">
        <f t="shared" si="256"/>
        <v>2022</v>
      </c>
      <c r="D2116" t="s">
        <v>1625</v>
      </c>
      <c r="E2116">
        <v>85</v>
      </c>
      <c r="F2116" s="12">
        <v>1634.52</v>
      </c>
      <c r="G2116" s="12">
        <v>1022.39</v>
      </c>
      <c r="H2116" s="12">
        <v>4.74</v>
      </c>
      <c r="I2116" s="12">
        <v>2661.6499999999996</v>
      </c>
      <c r="J2116" s="12"/>
      <c r="K2116" s="12"/>
      <c r="L2116" s="12"/>
      <c r="M2116" s="12"/>
      <c r="N2116" s="12"/>
      <c r="O2116" s="12"/>
      <c r="P2116" s="12"/>
    </row>
    <row r="2117" spans="1:16">
      <c r="A2117" s="357">
        <v>44682</v>
      </c>
      <c r="B2117">
        <f>1+B2116</f>
        <v>4</v>
      </c>
      <c r="C2117">
        <f t="shared" si="256"/>
        <v>2022</v>
      </c>
      <c r="D2117" t="s">
        <v>1625</v>
      </c>
      <c r="E2117">
        <v>85</v>
      </c>
      <c r="F2117" s="12">
        <v>1418</v>
      </c>
      <c r="G2117" s="12">
        <v>2021.11</v>
      </c>
      <c r="H2117" s="12">
        <v>5.63</v>
      </c>
      <c r="I2117" s="12">
        <v>3444.74</v>
      </c>
      <c r="J2117" s="12"/>
      <c r="K2117" s="12"/>
      <c r="L2117" s="12"/>
      <c r="M2117" s="12"/>
      <c r="N2117" s="12"/>
      <c r="O2117" s="12"/>
      <c r="P2117" s="12"/>
    </row>
    <row r="2118" spans="1:16">
      <c r="A2118" s="357">
        <v>44713</v>
      </c>
      <c r="B2118">
        <f>1+B2117</f>
        <v>5</v>
      </c>
      <c r="C2118">
        <f t="shared" si="256"/>
        <v>2022</v>
      </c>
      <c r="D2118" t="s">
        <v>1625</v>
      </c>
      <c r="E2118">
        <v>85</v>
      </c>
      <c r="F2118" s="12">
        <v>1305.05</v>
      </c>
      <c r="G2118" s="12">
        <v>2558.4499999999998</v>
      </c>
      <c r="H2118" s="12">
        <v>5.45</v>
      </c>
      <c r="I2118" s="12">
        <v>3868.95</v>
      </c>
      <c r="J2118" s="12"/>
      <c r="K2118" s="12"/>
      <c r="L2118" s="12"/>
      <c r="M2118" s="12"/>
      <c r="N2118" s="12"/>
      <c r="O2118" s="12"/>
      <c r="P2118" s="12"/>
    </row>
    <row r="2119" spans="1:16">
      <c r="A2119" s="357">
        <v>42005</v>
      </c>
      <c r="B2119">
        <f>1+B2118</f>
        <v>6</v>
      </c>
      <c r="C2119">
        <f t="shared" si="256"/>
        <v>2022</v>
      </c>
      <c r="D2119" t="s">
        <v>1625</v>
      </c>
      <c r="E2119">
        <v>85</v>
      </c>
      <c r="F2119" s="12">
        <v>1431.59</v>
      </c>
      <c r="G2119" s="12">
        <v>2835.14</v>
      </c>
      <c r="H2119" s="12">
        <v>5</v>
      </c>
      <c r="I2119" s="12">
        <v>4271.7299999999996</v>
      </c>
      <c r="J2119" s="12"/>
      <c r="K2119" s="12"/>
      <c r="L2119" s="12"/>
      <c r="M2119" s="12"/>
      <c r="N2119" s="12"/>
      <c r="O2119" s="12"/>
      <c r="P2119" s="12"/>
    </row>
    <row r="2120" spans="1:16">
      <c r="A2120" s="357">
        <v>44743</v>
      </c>
      <c r="B2120">
        <v>7</v>
      </c>
      <c r="C2120">
        <v>2022</v>
      </c>
      <c r="D2120" t="s">
        <v>1625</v>
      </c>
      <c r="E2120">
        <v>85</v>
      </c>
      <c r="F2120" s="12">
        <v>1786.7</v>
      </c>
      <c r="G2120" s="12">
        <v>3242.95</v>
      </c>
      <c r="H2120" s="12">
        <v>5.05</v>
      </c>
      <c r="I2120" s="12">
        <v>5034.7</v>
      </c>
      <c r="J2120" s="12"/>
      <c r="K2120" s="12"/>
      <c r="L2120" s="12"/>
      <c r="M2120" s="12"/>
      <c r="N2120" s="12"/>
      <c r="O2120" s="12"/>
      <c r="P2120" s="12"/>
    </row>
    <row r="2121" spans="1:16">
      <c r="A2121" s="357">
        <v>44774</v>
      </c>
      <c r="B2121">
        <v>8</v>
      </c>
      <c r="C2121">
        <v>2022</v>
      </c>
      <c r="D2121" t="s">
        <v>1625</v>
      </c>
      <c r="E2121">
        <v>85</v>
      </c>
      <c r="F2121">
        <v>1173.0899999999999</v>
      </c>
      <c r="G2121">
        <v>2387.91</v>
      </c>
      <c r="H2121">
        <v>3.45</v>
      </c>
      <c r="I2121">
        <v>3564.45</v>
      </c>
      <c r="J2121" s="12"/>
      <c r="K2121" s="12"/>
      <c r="L2121" s="12"/>
      <c r="M2121" s="12"/>
      <c r="N2121" s="12"/>
      <c r="O2121" s="12"/>
      <c r="P2121" s="12"/>
    </row>
    <row r="2122" spans="1:16">
      <c r="A2122" s="357">
        <v>42036</v>
      </c>
      <c r="B2122">
        <v>1</v>
      </c>
      <c r="C2122">
        <v>2015</v>
      </c>
      <c r="D2122" t="s">
        <v>1626</v>
      </c>
      <c r="E2122">
        <v>86</v>
      </c>
      <c r="F2122" s="12">
        <v>0</v>
      </c>
      <c r="G2122" s="12">
        <v>0</v>
      </c>
      <c r="H2122" s="12">
        <v>0</v>
      </c>
      <c r="I2122" s="12">
        <v>0</v>
      </c>
      <c r="J2122" s="12"/>
      <c r="K2122" s="12"/>
      <c r="L2122" s="12"/>
      <c r="M2122" s="12"/>
      <c r="N2122" s="12"/>
      <c r="O2122" s="12"/>
      <c r="P2122" s="12"/>
    </row>
    <row r="2123" spans="1:16">
      <c r="A2123" s="357">
        <v>42064</v>
      </c>
      <c r="B2123">
        <f t="shared" ref="B2123:B2133" si="257">1+B2122</f>
        <v>2</v>
      </c>
      <c r="C2123">
        <v>2015</v>
      </c>
      <c r="D2123" t="s">
        <v>1626</v>
      </c>
      <c r="E2123">
        <v>86</v>
      </c>
      <c r="F2123" s="12">
        <v>0</v>
      </c>
      <c r="G2123" s="12">
        <v>0</v>
      </c>
      <c r="H2123" s="12">
        <v>0</v>
      </c>
      <c r="I2123" s="12">
        <v>0</v>
      </c>
      <c r="J2123" s="12"/>
      <c r="K2123" s="12"/>
      <c r="L2123" s="12"/>
      <c r="M2123" s="12"/>
      <c r="N2123" s="12"/>
      <c r="O2123" s="12"/>
      <c r="P2123" s="12"/>
    </row>
    <row r="2124" spans="1:16">
      <c r="A2124" s="357">
        <v>42095</v>
      </c>
      <c r="B2124">
        <f t="shared" si="257"/>
        <v>3</v>
      </c>
      <c r="C2124">
        <v>2015</v>
      </c>
      <c r="D2124" t="s">
        <v>1626</v>
      </c>
      <c r="E2124">
        <v>86</v>
      </c>
      <c r="F2124" s="12">
        <v>0</v>
      </c>
      <c r="G2124" s="12">
        <v>0</v>
      </c>
      <c r="H2124" s="12">
        <v>0</v>
      </c>
      <c r="I2124" s="12">
        <v>0</v>
      </c>
      <c r="J2124" s="12"/>
      <c r="K2124" s="12"/>
      <c r="L2124" s="12"/>
      <c r="M2124" s="12"/>
      <c r="N2124" s="12"/>
      <c r="O2124" s="12"/>
      <c r="P2124" s="12"/>
    </row>
    <row r="2125" spans="1:16">
      <c r="A2125" s="357">
        <v>42125</v>
      </c>
      <c r="B2125">
        <f t="shared" si="257"/>
        <v>4</v>
      </c>
      <c r="C2125">
        <v>2015</v>
      </c>
      <c r="D2125" t="s">
        <v>1626</v>
      </c>
      <c r="E2125">
        <v>86</v>
      </c>
      <c r="F2125" s="12">
        <v>0</v>
      </c>
      <c r="G2125" s="12">
        <v>0</v>
      </c>
      <c r="H2125" s="12">
        <v>0</v>
      </c>
      <c r="I2125" s="12">
        <v>0</v>
      </c>
      <c r="J2125" s="12"/>
      <c r="K2125" s="12"/>
      <c r="L2125" s="12"/>
      <c r="M2125" s="12"/>
      <c r="N2125" s="12"/>
      <c r="O2125" s="12"/>
      <c r="P2125" s="12"/>
    </row>
    <row r="2126" spans="1:16">
      <c r="A2126" s="357">
        <v>42156</v>
      </c>
      <c r="B2126">
        <f t="shared" si="257"/>
        <v>5</v>
      </c>
      <c r="C2126">
        <v>2015</v>
      </c>
      <c r="D2126" t="s">
        <v>1626</v>
      </c>
      <c r="E2126">
        <v>86</v>
      </c>
      <c r="F2126" s="12">
        <v>0</v>
      </c>
      <c r="G2126" s="12">
        <v>0</v>
      </c>
      <c r="H2126" s="12">
        <v>0</v>
      </c>
      <c r="I2126" s="12">
        <v>0</v>
      </c>
      <c r="J2126" s="12"/>
      <c r="K2126" s="12"/>
      <c r="L2126" s="12"/>
      <c r="M2126" s="12"/>
      <c r="N2126" s="12"/>
      <c r="O2126" s="12"/>
      <c r="P2126" s="12"/>
    </row>
    <row r="2127" spans="1:16">
      <c r="A2127" s="357">
        <v>42186</v>
      </c>
      <c r="B2127">
        <f t="shared" si="257"/>
        <v>6</v>
      </c>
      <c r="C2127">
        <v>2015</v>
      </c>
      <c r="D2127" t="s">
        <v>1626</v>
      </c>
      <c r="E2127">
        <v>86</v>
      </c>
      <c r="F2127" s="12">
        <v>0</v>
      </c>
      <c r="G2127" s="12">
        <v>0</v>
      </c>
      <c r="H2127" s="12">
        <v>0</v>
      </c>
      <c r="I2127" s="12">
        <v>0</v>
      </c>
      <c r="J2127" s="12"/>
      <c r="K2127" s="12"/>
      <c r="L2127" s="12"/>
      <c r="M2127" s="12"/>
      <c r="N2127" s="12"/>
      <c r="O2127" s="12"/>
      <c r="P2127" s="12"/>
    </row>
    <row r="2128" spans="1:16">
      <c r="A2128" s="357">
        <v>42217</v>
      </c>
      <c r="B2128">
        <f t="shared" si="257"/>
        <v>7</v>
      </c>
      <c r="C2128">
        <v>2015</v>
      </c>
      <c r="D2128" t="s">
        <v>1626</v>
      </c>
      <c r="E2128">
        <v>86</v>
      </c>
      <c r="F2128" s="12">
        <v>0</v>
      </c>
      <c r="G2128" s="12">
        <v>0</v>
      </c>
      <c r="H2128" s="12">
        <v>0</v>
      </c>
      <c r="I2128" s="12">
        <v>0</v>
      </c>
      <c r="J2128" s="12"/>
      <c r="K2128" s="12"/>
      <c r="L2128" s="12"/>
      <c r="M2128" s="12"/>
      <c r="N2128" s="12"/>
      <c r="O2128" s="12"/>
      <c r="P2128" s="12"/>
    </row>
    <row r="2129" spans="1:16">
      <c r="A2129" s="357">
        <v>42248</v>
      </c>
      <c r="B2129">
        <f t="shared" si="257"/>
        <v>8</v>
      </c>
      <c r="C2129">
        <v>2015</v>
      </c>
      <c r="D2129" t="s">
        <v>1626</v>
      </c>
      <c r="E2129">
        <v>86</v>
      </c>
      <c r="F2129" s="12">
        <v>0</v>
      </c>
      <c r="G2129" s="12">
        <v>0</v>
      </c>
      <c r="H2129" s="12">
        <v>0</v>
      </c>
      <c r="I2129" s="12">
        <v>0</v>
      </c>
      <c r="J2129" s="12"/>
      <c r="K2129" s="12"/>
      <c r="L2129" s="12"/>
      <c r="M2129" s="12"/>
      <c r="N2129" s="12"/>
      <c r="O2129" s="12"/>
      <c r="P2129" s="12"/>
    </row>
    <row r="2130" spans="1:16">
      <c r="A2130" s="357">
        <v>42278</v>
      </c>
      <c r="B2130">
        <f t="shared" si="257"/>
        <v>9</v>
      </c>
      <c r="C2130">
        <v>2015</v>
      </c>
      <c r="D2130" t="s">
        <v>1626</v>
      </c>
      <c r="E2130">
        <v>86</v>
      </c>
      <c r="F2130" s="12">
        <v>0</v>
      </c>
      <c r="G2130" s="12">
        <v>0</v>
      </c>
      <c r="H2130" s="12">
        <v>0</v>
      </c>
      <c r="I2130" s="12">
        <v>0</v>
      </c>
      <c r="J2130" s="12"/>
      <c r="K2130" s="12"/>
      <c r="L2130" s="12"/>
      <c r="M2130" s="12"/>
      <c r="N2130" s="12"/>
      <c r="O2130" s="12"/>
      <c r="P2130" s="12"/>
    </row>
    <row r="2131" spans="1:16">
      <c r="A2131" s="357">
        <v>42309</v>
      </c>
      <c r="B2131">
        <f t="shared" si="257"/>
        <v>10</v>
      </c>
      <c r="C2131">
        <v>2015</v>
      </c>
      <c r="D2131" t="s">
        <v>1626</v>
      </c>
      <c r="E2131">
        <v>86</v>
      </c>
      <c r="F2131" s="12">
        <v>0</v>
      </c>
      <c r="G2131" s="12">
        <v>0</v>
      </c>
      <c r="H2131" s="12">
        <v>0</v>
      </c>
      <c r="I2131" s="12">
        <v>0</v>
      </c>
      <c r="J2131" s="12"/>
      <c r="K2131" s="12"/>
      <c r="L2131" s="12"/>
      <c r="M2131" s="12"/>
      <c r="N2131" s="12"/>
      <c r="O2131" s="12"/>
      <c r="P2131" s="12"/>
    </row>
    <row r="2132" spans="1:16">
      <c r="A2132" s="357">
        <v>42339</v>
      </c>
      <c r="B2132">
        <f t="shared" si="257"/>
        <v>11</v>
      </c>
      <c r="C2132">
        <v>2015</v>
      </c>
      <c r="D2132" t="s">
        <v>1626</v>
      </c>
      <c r="E2132">
        <v>86</v>
      </c>
      <c r="F2132" s="12">
        <v>0</v>
      </c>
      <c r="G2132" s="12">
        <v>0</v>
      </c>
      <c r="H2132" s="12">
        <v>0</v>
      </c>
      <c r="I2132" s="12">
        <v>0</v>
      </c>
      <c r="J2132" s="12"/>
      <c r="K2132" s="12"/>
      <c r="L2132" s="12"/>
      <c r="M2132" s="12"/>
      <c r="N2132" s="12"/>
      <c r="O2132" s="12"/>
      <c r="P2132" s="12"/>
    </row>
    <row r="2133" spans="1:16">
      <c r="A2133" s="357">
        <v>42370</v>
      </c>
      <c r="B2133">
        <f t="shared" si="257"/>
        <v>12</v>
      </c>
      <c r="C2133">
        <v>2015</v>
      </c>
      <c r="D2133" t="s">
        <v>1626</v>
      </c>
      <c r="E2133">
        <v>86</v>
      </c>
      <c r="F2133" s="12">
        <v>0</v>
      </c>
      <c r="G2133" s="12">
        <v>0</v>
      </c>
      <c r="H2133" s="12">
        <v>0</v>
      </c>
      <c r="I2133" s="12">
        <v>0</v>
      </c>
      <c r="J2133" s="12"/>
      <c r="K2133" s="12"/>
      <c r="L2133" s="12"/>
      <c r="M2133" s="12"/>
      <c r="N2133" s="12"/>
      <c r="O2133" s="12"/>
      <c r="P2133" s="12"/>
    </row>
    <row r="2134" spans="1:16">
      <c r="A2134" s="357">
        <v>42401</v>
      </c>
      <c r="B2134">
        <v>1</v>
      </c>
      <c r="C2134">
        <f t="shared" ref="C2134:C2197" si="258">1+C2122</f>
        <v>2016</v>
      </c>
      <c r="D2134" t="s">
        <v>1626</v>
      </c>
      <c r="E2134">
        <v>86</v>
      </c>
      <c r="F2134" s="12">
        <v>0</v>
      </c>
      <c r="G2134" s="12">
        <v>0</v>
      </c>
      <c r="H2134" s="12">
        <v>0</v>
      </c>
      <c r="I2134" s="12">
        <v>0</v>
      </c>
      <c r="J2134" s="12"/>
      <c r="K2134" s="12"/>
      <c r="L2134" s="12"/>
      <c r="M2134" s="12"/>
      <c r="N2134" s="12"/>
      <c r="O2134" s="12"/>
      <c r="P2134" s="12"/>
    </row>
    <row r="2135" spans="1:16">
      <c r="A2135" s="357">
        <v>42430</v>
      </c>
      <c r="B2135">
        <f t="shared" ref="B2135:B2145" si="259">1+B2134</f>
        <v>2</v>
      </c>
      <c r="C2135">
        <f t="shared" si="258"/>
        <v>2016</v>
      </c>
      <c r="D2135" t="s">
        <v>1626</v>
      </c>
      <c r="E2135">
        <v>86</v>
      </c>
      <c r="F2135" s="12">
        <v>0</v>
      </c>
      <c r="G2135" s="12">
        <v>0</v>
      </c>
      <c r="H2135" s="12">
        <v>0</v>
      </c>
      <c r="I2135" s="12">
        <v>0</v>
      </c>
      <c r="J2135" s="12"/>
      <c r="K2135" s="12"/>
      <c r="L2135" s="12"/>
      <c r="M2135" s="12"/>
      <c r="N2135" s="12"/>
      <c r="O2135" s="12"/>
      <c r="P2135" s="12"/>
    </row>
    <row r="2136" spans="1:16">
      <c r="A2136" s="357">
        <v>42461</v>
      </c>
      <c r="B2136">
        <f t="shared" si="259"/>
        <v>3</v>
      </c>
      <c r="C2136">
        <f t="shared" si="258"/>
        <v>2016</v>
      </c>
      <c r="D2136" t="s">
        <v>1626</v>
      </c>
      <c r="E2136">
        <v>86</v>
      </c>
      <c r="F2136" s="12">
        <v>0</v>
      </c>
      <c r="G2136" s="12">
        <v>0</v>
      </c>
      <c r="H2136" s="12">
        <v>0</v>
      </c>
      <c r="I2136" s="12">
        <v>0</v>
      </c>
      <c r="J2136" s="12"/>
      <c r="K2136" s="12"/>
      <c r="L2136" s="12"/>
      <c r="M2136" s="12"/>
      <c r="N2136" s="12"/>
      <c r="O2136" s="12"/>
      <c r="P2136" s="12"/>
    </row>
    <row r="2137" spans="1:16">
      <c r="A2137" s="357">
        <v>42491</v>
      </c>
      <c r="B2137">
        <f t="shared" si="259"/>
        <v>4</v>
      </c>
      <c r="C2137">
        <f t="shared" si="258"/>
        <v>2016</v>
      </c>
      <c r="D2137" t="s">
        <v>1626</v>
      </c>
      <c r="E2137">
        <v>86</v>
      </c>
      <c r="F2137" s="12">
        <v>0</v>
      </c>
      <c r="G2137" s="12">
        <v>0</v>
      </c>
      <c r="H2137" s="12">
        <v>0</v>
      </c>
      <c r="I2137" s="12">
        <v>0</v>
      </c>
      <c r="J2137" s="12"/>
      <c r="K2137" s="12"/>
      <c r="L2137" s="12"/>
      <c r="M2137" s="12"/>
      <c r="N2137" s="12"/>
      <c r="O2137" s="12"/>
      <c r="P2137" s="12"/>
    </row>
    <row r="2138" spans="1:16">
      <c r="A2138" s="357">
        <v>42522</v>
      </c>
      <c r="B2138">
        <f t="shared" si="259"/>
        <v>5</v>
      </c>
      <c r="C2138">
        <f t="shared" si="258"/>
        <v>2016</v>
      </c>
      <c r="D2138" t="s">
        <v>1626</v>
      </c>
      <c r="E2138">
        <v>86</v>
      </c>
      <c r="F2138" s="12">
        <v>0</v>
      </c>
      <c r="G2138" s="12">
        <v>0</v>
      </c>
      <c r="H2138" s="12">
        <v>0</v>
      </c>
      <c r="I2138" s="12">
        <v>0</v>
      </c>
      <c r="J2138" s="12"/>
      <c r="K2138" s="12"/>
      <c r="L2138" s="12"/>
      <c r="M2138" s="12"/>
      <c r="N2138" s="12"/>
      <c r="O2138" s="12"/>
      <c r="P2138" s="12"/>
    </row>
    <row r="2139" spans="1:16">
      <c r="A2139" s="357">
        <v>42552</v>
      </c>
      <c r="B2139">
        <f t="shared" si="259"/>
        <v>6</v>
      </c>
      <c r="C2139">
        <f t="shared" si="258"/>
        <v>2016</v>
      </c>
      <c r="D2139" t="s">
        <v>1626</v>
      </c>
      <c r="E2139">
        <v>86</v>
      </c>
      <c r="F2139" s="12">
        <v>0</v>
      </c>
      <c r="G2139" s="12">
        <v>0</v>
      </c>
      <c r="H2139" s="12">
        <v>0</v>
      </c>
      <c r="I2139" s="12">
        <v>0</v>
      </c>
      <c r="J2139" s="12"/>
      <c r="K2139" s="12"/>
      <c r="L2139" s="12"/>
      <c r="M2139" s="12"/>
      <c r="N2139" s="12"/>
      <c r="O2139" s="12"/>
      <c r="P2139" s="12"/>
    </row>
    <row r="2140" spans="1:16">
      <c r="A2140" s="357">
        <v>42583</v>
      </c>
      <c r="B2140">
        <f t="shared" si="259"/>
        <v>7</v>
      </c>
      <c r="C2140">
        <f t="shared" si="258"/>
        <v>2016</v>
      </c>
      <c r="D2140" t="s">
        <v>1626</v>
      </c>
      <c r="E2140">
        <v>86</v>
      </c>
      <c r="F2140" s="12">
        <v>0</v>
      </c>
      <c r="G2140" s="12">
        <v>0</v>
      </c>
      <c r="H2140" s="12">
        <v>0</v>
      </c>
      <c r="I2140" s="12">
        <v>0</v>
      </c>
      <c r="J2140" s="12"/>
      <c r="K2140" s="12"/>
      <c r="L2140" s="12"/>
      <c r="M2140" s="12"/>
      <c r="N2140" s="12"/>
      <c r="O2140" s="12"/>
      <c r="P2140" s="12"/>
    </row>
    <row r="2141" spans="1:16">
      <c r="A2141" s="357">
        <v>42614</v>
      </c>
      <c r="B2141">
        <f t="shared" si="259"/>
        <v>8</v>
      </c>
      <c r="C2141">
        <f t="shared" si="258"/>
        <v>2016</v>
      </c>
      <c r="D2141" t="s">
        <v>1626</v>
      </c>
      <c r="E2141">
        <v>86</v>
      </c>
      <c r="F2141" s="12">
        <v>0</v>
      </c>
      <c r="G2141" s="12">
        <v>0</v>
      </c>
      <c r="H2141" s="12">
        <v>0</v>
      </c>
      <c r="I2141" s="12">
        <v>0</v>
      </c>
      <c r="J2141" s="12"/>
      <c r="K2141" s="12"/>
      <c r="L2141" s="12"/>
      <c r="M2141" s="12"/>
      <c r="N2141" s="12"/>
      <c r="O2141" s="12"/>
      <c r="P2141" s="12"/>
    </row>
    <row r="2142" spans="1:16">
      <c r="A2142" s="357">
        <v>42644</v>
      </c>
      <c r="B2142">
        <f t="shared" si="259"/>
        <v>9</v>
      </c>
      <c r="C2142">
        <f t="shared" si="258"/>
        <v>2016</v>
      </c>
      <c r="D2142" t="s">
        <v>1626</v>
      </c>
      <c r="E2142">
        <v>86</v>
      </c>
      <c r="F2142" s="12">
        <v>0</v>
      </c>
      <c r="G2142" s="12">
        <v>0</v>
      </c>
      <c r="H2142" s="12">
        <v>0</v>
      </c>
      <c r="I2142" s="12">
        <v>0</v>
      </c>
      <c r="J2142" s="12"/>
      <c r="K2142" s="12"/>
      <c r="L2142" s="12"/>
      <c r="M2142" s="12"/>
      <c r="N2142" s="12"/>
      <c r="O2142" s="12"/>
      <c r="P2142" s="12"/>
    </row>
    <row r="2143" spans="1:16">
      <c r="A2143" s="357">
        <v>42675</v>
      </c>
      <c r="B2143">
        <f t="shared" si="259"/>
        <v>10</v>
      </c>
      <c r="C2143">
        <f t="shared" si="258"/>
        <v>2016</v>
      </c>
      <c r="D2143" t="s">
        <v>1626</v>
      </c>
      <c r="E2143">
        <v>86</v>
      </c>
      <c r="F2143" s="12">
        <v>0</v>
      </c>
      <c r="G2143" s="12">
        <v>0</v>
      </c>
      <c r="H2143" s="12">
        <v>0</v>
      </c>
      <c r="I2143" s="12">
        <v>0</v>
      </c>
      <c r="J2143" s="12"/>
      <c r="K2143" s="12"/>
      <c r="L2143" s="12"/>
      <c r="M2143" s="12"/>
      <c r="N2143" s="12"/>
      <c r="O2143" s="12"/>
      <c r="P2143" s="12"/>
    </row>
    <row r="2144" spans="1:16">
      <c r="A2144" s="357">
        <v>42705</v>
      </c>
      <c r="B2144">
        <f t="shared" si="259"/>
        <v>11</v>
      </c>
      <c r="C2144">
        <f t="shared" si="258"/>
        <v>2016</v>
      </c>
      <c r="D2144" t="s">
        <v>1626</v>
      </c>
      <c r="E2144">
        <v>86</v>
      </c>
      <c r="F2144" s="12">
        <v>0</v>
      </c>
      <c r="G2144" s="12">
        <v>0</v>
      </c>
      <c r="H2144" s="12">
        <v>0</v>
      </c>
      <c r="I2144" s="12">
        <v>0</v>
      </c>
      <c r="J2144" s="12"/>
      <c r="K2144" s="12"/>
      <c r="L2144" s="12"/>
      <c r="M2144" s="12"/>
      <c r="N2144" s="12"/>
      <c r="O2144" s="12"/>
      <c r="P2144" s="12"/>
    </row>
    <row r="2145" spans="1:16">
      <c r="A2145" s="357">
        <v>42736</v>
      </c>
      <c r="B2145">
        <f t="shared" si="259"/>
        <v>12</v>
      </c>
      <c r="C2145">
        <f t="shared" si="258"/>
        <v>2016</v>
      </c>
      <c r="D2145" t="s">
        <v>1626</v>
      </c>
      <c r="E2145">
        <v>86</v>
      </c>
      <c r="F2145" s="12">
        <v>0</v>
      </c>
      <c r="G2145" s="12">
        <v>0</v>
      </c>
      <c r="H2145" s="12">
        <v>0</v>
      </c>
      <c r="I2145" s="12">
        <v>0</v>
      </c>
      <c r="J2145" s="12"/>
      <c r="K2145" s="12"/>
      <c r="L2145" s="12"/>
      <c r="M2145" s="12"/>
      <c r="N2145" s="12"/>
      <c r="O2145" s="12"/>
      <c r="P2145" s="12"/>
    </row>
    <row r="2146" spans="1:16">
      <c r="A2146" s="357">
        <v>42767</v>
      </c>
      <c r="B2146">
        <v>1</v>
      </c>
      <c r="C2146">
        <f t="shared" si="258"/>
        <v>2017</v>
      </c>
      <c r="D2146" t="s">
        <v>1626</v>
      </c>
      <c r="E2146">
        <v>86</v>
      </c>
      <c r="F2146" s="12">
        <v>0</v>
      </c>
      <c r="G2146" s="12">
        <v>0</v>
      </c>
      <c r="H2146" s="12">
        <v>0</v>
      </c>
      <c r="I2146" s="12">
        <v>0</v>
      </c>
      <c r="J2146" s="12"/>
      <c r="K2146" s="12"/>
      <c r="L2146" s="12"/>
      <c r="M2146" s="12"/>
      <c r="N2146" s="12"/>
      <c r="O2146" s="12"/>
      <c r="P2146" s="12"/>
    </row>
    <row r="2147" spans="1:16">
      <c r="A2147" s="357">
        <v>42795</v>
      </c>
      <c r="B2147">
        <f t="shared" ref="B2147:B2157" si="260">1+B2146</f>
        <v>2</v>
      </c>
      <c r="C2147">
        <f t="shared" si="258"/>
        <v>2017</v>
      </c>
      <c r="D2147" t="s">
        <v>1626</v>
      </c>
      <c r="E2147">
        <v>86</v>
      </c>
      <c r="F2147" s="12">
        <v>0</v>
      </c>
      <c r="G2147" s="12">
        <v>0</v>
      </c>
      <c r="H2147" s="12">
        <v>0</v>
      </c>
      <c r="I2147" s="12">
        <v>0</v>
      </c>
      <c r="J2147" s="12"/>
      <c r="K2147" s="12"/>
      <c r="L2147" s="12"/>
      <c r="M2147" s="12"/>
      <c r="N2147" s="12"/>
      <c r="O2147" s="12"/>
      <c r="P2147" s="12"/>
    </row>
    <row r="2148" spans="1:16">
      <c r="A2148" s="357">
        <v>42826</v>
      </c>
      <c r="B2148">
        <f t="shared" si="260"/>
        <v>3</v>
      </c>
      <c r="C2148">
        <f t="shared" si="258"/>
        <v>2017</v>
      </c>
      <c r="D2148" t="s">
        <v>1626</v>
      </c>
      <c r="E2148">
        <v>86</v>
      </c>
      <c r="F2148" s="12">
        <v>0</v>
      </c>
      <c r="G2148" s="12">
        <v>0</v>
      </c>
      <c r="H2148" s="12">
        <v>0</v>
      </c>
      <c r="I2148" s="12">
        <v>0</v>
      </c>
      <c r="J2148" s="12"/>
      <c r="K2148" s="12"/>
      <c r="L2148" s="12"/>
      <c r="M2148" s="12"/>
      <c r="N2148" s="12"/>
      <c r="O2148" s="12"/>
      <c r="P2148" s="12"/>
    </row>
    <row r="2149" spans="1:16">
      <c r="A2149" s="357">
        <v>42856</v>
      </c>
      <c r="B2149">
        <f t="shared" si="260"/>
        <v>4</v>
      </c>
      <c r="C2149">
        <f t="shared" si="258"/>
        <v>2017</v>
      </c>
      <c r="D2149" t="s">
        <v>1626</v>
      </c>
      <c r="E2149">
        <v>86</v>
      </c>
      <c r="F2149" s="12">
        <v>0</v>
      </c>
      <c r="G2149" s="12">
        <v>0</v>
      </c>
      <c r="H2149" s="12">
        <v>0</v>
      </c>
      <c r="I2149" s="12">
        <v>0</v>
      </c>
      <c r="J2149" s="12"/>
      <c r="K2149" s="12"/>
      <c r="L2149" s="12"/>
      <c r="M2149" s="12"/>
      <c r="N2149" s="12"/>
      <c r="O2149" s="12"/>
      <c r="P2149" s="12"/>
    </row>
    <row r="2150" spans="1:16">
      <c r="A2150" s="357">
        <v>42887</v>
      </c>
      <c r="B2150">
        <f t="shared" si="260"/>
        <v>5</v>
      </c>
      <c r="C2150">
        <f t="shared" si="258"/>
        <v>2017</v>
      </c>
      <c r="D2150" t="s">
        <v>1626</v>
      </c>
      <c r="E2150">
        <v>86</v>
      </c>
      <c r="F2150" s="12">
        <v>0</v>
      </c>
      <c r="G2150" s="12">
        <v>0</v>
      </c>
      <c r="H2150" s="12">
        <v>0</v>
      </c>
      <c r="I2150" s="12">
        <v>0</v>
      </c>
      <c r="J2150" s="12"/>
      <c r="K2150" s="12"/>
      <c r="L2150" s="12"/>
      <c r="M2150" s="12"/>
      <c r="N2150" s="12"/>
      <c r="O2150" s="12"/>
      <c r="P2150" s="12"/>
    </row>
    <row r="2151" spans="1:16">
      <c r="A2151" s="357">
        <v>42917</v>
      </c>
      <c r="B2151">
        <f t="shared" si="260"/>
        <v>6</v>
      </c>
      <c r="C2151">
        <f t="shared" si="258"/>
        <v>2017</v>
      </c>
      <c r="D2151" t="s">
        <v>1626</v>
      </c>
      <c r="E2151">
        <v>86</v>
      </c>
      <c r="F2151" s="12">
        <v>0</v>
      </c>
      <c r="G2151" s="12">
        <v>0</v>
      </c>
      <c r="H2151" s="12">
        <v>0</v>
      </c>
      <c r="I2151" s="12">
        <v>0</v>
      </c>
      <c r="J2151" s="12"/>
      <c r="K2151" s="12"/>
      <c r="L2151" s="12"/>
      <c r="M2151" s="12"/>
      <c r="N2151" s="12"/>
      <c r="O2151" s="12"/>
      <c r="P2151" s="12"/>
    </row>
    <row r="2152" spans="1:16">
      <c r="A2152" s="357">
        <v>42948</v>
      </c>
      <c r="B2152">
        <f t="shared" si="260"/>
        <v>7</v>
      </c>
      <c r="C2152">
        <f t="shared" si="258"/>
        <v>2017</v>
      </c>
      <c r="D2152" t="s">
        <v>1626</v>
      </c>
      <c r="E2152">
        <v>86</v>
      </c>
      <c r="F2152" s="12">
        <v>0</v>
      </c>
      <c r="G2152" s="12">
        <v>0</v>
      </c>
      <c r="H2152" s="12">
        <v>0</v>
      </c>
      <c r="I2152" s="12">
        <v>0</v>
      </c>
      <c r="J2152" s="12"/>
      <c r="K2152" s="12"/>
      <c r="L2152" s="12"/>
      <c r="M2152" s="12"/>
      <c r="N2152" s="12"/>
      <c r="O2152" s="12"/>
      <c r="P2152" s="12"/>
    </row>
    <row r="2153" spans="1:16">
      <c r="A2153" s="357">
        <v>42979</v>
      </c>
      <c r="B2153">
        <f t="shared" si="260"/>
        <v>8</v>
      </c>
      <c r="C2153">
        <f t="shared" si="258"/>
        <v>2017</v>
      </c>
      <c r="D2153" t="s">
        <v>1626</v>
      </c>
      <c r="E2153">
        <v>86</v>
      </c>
      <c r="F2153" s="12">
        <v>0</v>
      </c>
      <c r="G2153" s="12">
        <v>0</v>
      </c>
      <c r="H2153" s="12">
        <v>0</v>
      </c>
      <c r="I2153" s="12">
        <v>0</v>
      </c>
      <c r="J2153" s="12"/>
      <c r="K2153" s="12"/>
      <c r="L2153" s="12"/>
      <c r="M2153" s="12"/>
      <c r="N2153" s="12"/>
      <c r="O2153" s="12"/>
      <c r="P2153" s="12"/>
    </row>
    <row r="2154" spans="1:16">
      <c r="A2154" s="357">
        <v>43009</v>
      </c>
      <c r="B2154">
        <f t="shared" si="260"/>
        <v>9</v>
      </c>
      <c r="C2154">
        <f t="shared" si="258"/>
        <v>2017</v>
      </c>
      <c r="D2154" t="s">
        <v>1626</v>
      </c>
      <c r="E2154">
        <v>86</v>
      </c>
      <c r="F2154" s="12">
        <v>0</v>
      </c>
      <c r="G2154" s="12">
        <v>0</v>
      </c>
      <c r="H2154" s="12">
        <v>0</v>
      </c>
      <c r="I2154" s="12">
        <v>0</v>
      </c>
      <c r="J2154" s="12"/>
      <c r="K2154" s="12"/>
      <c r="L2154" s="12"/>
      <c r="M2154" s="12"/>
      <c r="N2154" s="12"/>
      <c r="O2154" s="12"/>
      <c r="P2154" s="12"/>
    </row>
    <row r="2155" spans="1:16">
      <c r="A2155" s="357">
        <v>43040</v>
      </c>
      <c r="B2155">
        <f t="shared" si="260"/>
        <v>10</v>
      </c>
      <c r="C2155">
        <f t="shared" si="258"/>
        <v>2017</v>
      </c>
      <c r="D2155" t="s">
        <v>1626</v>
      </c>
      <c r="E2155">
        <v>86</v>
      </c>
      <c r="F2155" s="12">
        <v>0</v>
      </c>
      <c r="G2155" s="12">
        <v>0</v>
      </c>
      <c r="H2155" s="12">
        <v>0</v>
      </c>
      <c r="I2155" s="12">
        <v>0</v>
      </c>
      <c r="J2155" s="12"/>
      <c r="K2155" s="12"/>
      <c r="L2155" s="12"/>
      <c r="M2155" s="12"/>
      <c r="N2155" s="12"/>
      <c r="O2155" s="12"/>
      <c r="P2155" s="12"/>
    </row>
    <row r="2156" spans="1:16">
      <c r="A2156" s="357">
        <v>43070</v>
      </c>
      <c r="B2156">
        <f t="shared" si="260"/>
        <v>11</v>
      </c>
      <c r="C2156">
        <f t="shared" si="258"/>
        <v>2017</v>
      </c>
      <c r="D2156" t="s">
        <v>1626</v>
      </c>
      <c r="E2156">
        <v>86</v>
      </c>
      <c r="F2156" s="12">
        <v>0</v>
      </c>
      <c r="G2156" s="12">
        <v>0</v>
      </c>
      <c r="H2156" s="12">
        <v>0</v>
      </c>
      <c r="I2156" s="12">
        <v>0</v>
      </c>
      <c r="J2156" s="12"/>
      <c r="K2156" s="12"/>
      <c r="L2156" s="12"/>
      <c r="M2156" s="12"/>
      <c r="N2156" s="12"/>
      <c r="O2156" s="12"/>
      <c r="P2156" s="12"/>
    </row>
    <row r="2157" spans="1:16">
      <c r="A2157" s="357">
        <v>43101</v>
      </c>
      <c r="B2157">
        <f t="shared" si="260"/>
        <v>12</v>
      </c>
      <c r="C2157">
        <f t="shared" si="258"/>
        <v>2017</v>
      </c>
      <c r="D2157" t="s">
        <v>1626</v>
      </c>
      <c r="E2157">
        <v>86</v>
      </c>
      <c r="F2157" s="12">
        <v>0</v>
      </c>
      <c r="G2157" s="12">
        <v>0</v>
      </c>
      <c r="H2157" s="12">
        <v>0</v>
      </c>
      <c r="I2157" s="12">
        <v>0</v>
      </c>
      <c r="J2157" s="12"/>
      <c r="K2157" s="12"/>
      <c r="L2157" s="12"/>
      <c r="M2157" s="12"/>
      <c r="N2157" s="12"/>
      <c r="O2157" s="12"/>
      <c r="P2157" s="12"/>
    </row>
    <row r="2158" spans="1:16">
      <c r="A2158" s="357">
        <v>43132</v>
      </c>
      <c r="B2158">
        <v>1</v>
      </c>
      <c r="C2158">
        <f t="shared" si="258"/>
        <v>2018</v>
      </c>
      <c r="D2158" t="s">
        <v>1626</v>
      </c>
      <c r="E2158">
        <v>86</v>
      </c>
      <c r="F2158" s="12">
        <v>0</v>
      </c>
      <c r="G2158" s="12">
        <v>0</v>
      </c>
      <c r="H2158" s="12">
        <v>0</v>
      </c>
      <c r="I2158" s="12">
        <v>0</v>
      </c>
      <c r="J2158" s="12"/>
      <c r="K2158" s="12"/>
      <c r="L2158" s="12"/>
      <c r="M2158" s="12"/>
      <c r="N2158" s="12"/>
      <c r="O2158" s="12"/>
      <c r="P2158" s="12"/>
    </row>
    <row r="2159" spans="1:16">
      <c r="A2159" s="357">
        <v>43160</v>
      </c>
      <c r="B2159">
        <f t="shared" ref="B2159:B2169" si="261">1+B2158</f>
        <v>2</v>
      </c>
      <c r="C2159">
        <f t="shared" si="258"/>
        <v>2018</v>
      </c>
      <c r="D2159" t="s">
        <v>1626</v>
      </c>
      <c r="E2159">
        <v>86</v>
      </c>
      <c r="F2159" s="12">
        <v>0</v>
      </c>
      <c r="G2159" s="12">
        <v>0</v>
      </c>
      <c r="H2159" s="12">
        <v>0</v>
      </c>
      <c r="I2159" s="12">
        <v>0</v>
      </c>
      <c r="J2159" s="12"/>
      <c r="K2159" s="12"/>
      <c r="L2159" s="12"/>
      <c r="M2159" s="12"/>
      <c r="N2159" s="12"/>
      <c r="O2159" s="12"/>
      <c r="P2159" s="12"/>
    </row>
    <row r="2160" spans="1:16">
      <c r="A2160" s="357">
        <v>43191</v>
      </c>
      <c r="B2160">
        <f t="shared" si="261"/>
        <v>3</v>
      </c>
      <c r="C2160">
        <f t="shared" si="258"/>
        <v>2018</v>
      </c>
      <c r="D2160" t="s">
        <v>1626</v>
      </c>
      <c r="E2160">
        <v>86</v>
      </c>
      <c r="F2160" s="12">
        <v>0</v>
      </c>
      <c r="G2160" s="12">
        <v>0</v>
      </c>
      <c r="H2160" s="12">
        <v>0</v>
      </c>
      <c r="I2160" s="12">
        <v>0</v>
      </c>
      <c r="J2160" s="12"/>
      <c r="K2160" s="12"/>
      <c r="L2160" s="12"/>
      <c r="M2160" s="12"/>
      <c r="N2160" s="12"/>
      <c r="O2160" s="12"/>
      <c r="P2160" s="12"/>
    </row>
    <row r="2161" spans="1:16">
      <c r="A2161" s="357">
        <v>43221</v>
      </c>
      <c r="B2161">
        <f t="shared" si="261"/>
        <v>4</v>
      </c>
      <c r="C2161">
        <f t="shared" si="258"/>
        <v>2018</v>
      </c>
      <c r="D2161" t="s">
        <v>1626</v>
      </c>
      <c r="E2161">
        <v>86</v>
      </c>
      <c r="F2161" s="12">
        <v>0</v>
      </c>
      <c r="G2161" s="12">
        <v>0</v>
      </c>
      <c r="H2161" s="12">
        <v>0</v>
      </c>
      <c r="I2161" s="12">
        <v>0</v>
      </c>
      <c r="J2161" s="12"/>
      <c r="K2161" s="12"/>
      <c r="L2161" s="12"/>
      <c r="M2161" s="12"/>
      <c r="N2161" s="12"/>
      <c r="O2161" s="12"/>
      <c r="P2161" s="12"/>
    </row>
    <row r="2162" spans="1:16">
      <c r="A2162" s="357">
        <v>43252</v>
      </c>
      <c r="B2162">
        <f t="shared" si="261"/>
        <v>5</v>
      </c>
      <c r="C2162">
        <f t="shared" si="258"/>
        <v>2018</v>
      </c>
      <c r="D2162" t="s">
        <v>1626</v>
      </c>
      <c r="E2162">
        <v>86</v>
      </c>
      <c r="F2162" s="12">
        <v>0</v>
      </c>
      <c r="G2162" s="12">
        <v>0</v>
      </c>
      <c r="H2162" s="12">
        <v>0</v>
      </c>
      <c r="I2162" s="12">
        <v>0</v>
      </c>
      <c r="J2162" s="12"/>
      <c r="K2162" s="12"/>
      <c r="L2162" s="12"/>
      <c r="M2162" s="12"/>
      <c r="N2162" s="12"/>
      <c r="O2162" s="12"/>
      <c r="P2162" s="12"/>
    </row>
    <row r="2163" spans="1:16">
      <c r="A2163" s="357">
        <v>43282</v>
      </c>
      <c r="B2163">
        <f t="shared" si="261"/>
        <v>6</v>
      </c>
      <c r="C2163">
        <f t="shared" si="258"/>
        <v>2018</v>
      </c>
      <c r="D2163" t="s">
        <v>1626</v>
      </c>
      <c r="E2163">
        <v>86</v>
      </c>
      <c r="F2163" s="12">
        <v>0</v>
      </c>
      <c r="G2163" s="12">
        <v>0</v>
      </c>
      <c r="H2163" s="12">
        <v>0</v>
      </c>
      <c r="I2163" s="12">
        <v>0</v>
      </c>
      <c r="J2163" s="12"/>
      <c r="K2163" s="12"/>
      <c r="L2163" s="12"/>
      <c r="M2163" s="12"/>
      <c r="N2163" s="12"/>
      <c r="O2163" s="12"/>
      <c r="P2163" s="12"/>
    </row>
    <row r="2164" spans="1:16">
      <c r="A2164" s="357">
        <v>43313</v>
      </c>
      <c r="B2164">
        <f t="shared" si="261"/>
        <v>7</v>
      </c>
      <c r="C2164">
        <f t="shared" si="258"/>
        <v>2018</v>
      </c>
      <c r="D2164" t="s">
        <v>1626</v>
      </c>
      <c r="E2164">
        <v>86</v>
      </c>
      <c r="F2164" s="12">
        <v>0</v>
      </c>
      <c r="G2164" s="12">
        <v>0</v>
      </c>
      <c r="H2164" s="12">
        <v>0</v>
      </c>
      <c r="I2164" s="12">
        <v>0</v>
      </c>
      <c r="J2164" s="12"/>
      <c r="K2164" s="12"/>
      <c r="L2164" s="12"/>
      <c r="M2164" s="12"/>
      <c r="N2164" s="12"/>
      <c r="O2164" s="12"/>
      <c r="P2164" s="12"/>
    </row>
    <row r="2165" spans="1:16">
      <c r="A2165" s="357">
        <v>43344</v>
      </c>
      <c r="B2165">
        <f t="shared" si="261"/>
        <v>8</v>
      </c>
      <c r="C2165">
        <f t="shared" si="258"/>
        <v>2018</v>
      </c>
      <c r="D2165" t="s">
        <v>1626</v>
      </c>
      <c r="E2165">
        <v>86</v>
      </c>
      <c r="F2165" s="12">
        <v>0</v>
      </c>
      <c r="G2165" s="12">
        <v>0</v>
      </c>
      <c r="H2165" s="12">
        <v>0</v>
      </c>
      <c r="I2165" s="12">
        <v>0</v>
      </c>
      <c r="J2165" s="12"/>
      <c r="K2165" s="12"/>
      <c r="L2165" s="12"/>
      <c r="M2165" s="12"/>
      <c r="N2165" s="12"/>
      <c r="O2165" s="12"/>
      <c r="P2165" s="12"/>
    </row>
    <row r="2166" spans="1:16">
      <c r="A2166" s="357">
        <v>43374</v>
      </c>
      <c r="B2166">
        <f t="shared" si="261"/>
        <v>9</v>
      </c>
      <c r="C2166">
        <f t="shared" si="258"/>
        <v>2018</v>
      </c>
      <c r="D2166" t="s">
        <v>1626</v>
      </c>
      <c r="E2166">
        <v>86</v>
      </c>
      <c r="F2166" s="12">
        <v>0</v>
      </c>
      <c r="G2166" s="12">
        <v>0</v>
      </c>
      <c r="H2166" s="12">
        <v>0</v>
      </c>
      <c r="I2166" s="12">
        <v>0</v>
      </c>
      <c r="J2166" s="12"/>
      <c r="K2166" s="12"/>
      <c r="L2166" s="12"/>
      <c r="M2166" s="12"/>
      <c r="N2166" s="12"/>
      <c r="O2166" s="12"/>
      <c r="P2166" s="12"/>
    </row>
    <row r="2167" spans="1:16">
      <c r="A2167" s="357">
        <v>43405</v>
      </c>
      <c r="B2167">
        <f t="shared" si="261"/>
        <v>10</v>
      </c>
      <c r="C2167">
        <f t="shared" si="258"/>
        <v>2018</v>
      </c>
      <c r="D2167" t="s">
        <v>1626</v>
      </c>
      <c r="E2167">
        <v>86</v>
      </c>
      <c r="F2167" s="12">
        <v>0</v>
      </c>
      <c r="G2167" s="12">
        <v>0</v>
      </c>
      <c r="H2167" s="12">
        <v>0</v>
      </c>
      <c r="I2167" s="12">
        <v>0</v>
      </c>
      <c r="J2167" s="12"/>
      <c r="K2167" s="12"/>
      <c r="L2167" s="12"/>
      <c r="M2167" s="12"/>
      <c r="N2167" s="12"/>
      <c r="O2167" s="12"/>
      <c r="P2167" s="12"/>
    </row>
    <row r="2168" spans="1:16">
      <c r="A2168" s="357">
        <v>43435</v>
      </c>
      <c r="B2168">
        <f t="shared" si="261"/>
        <v>11</v>
      </c>
      <c r="C2168">
        <f t="shared" si="258"/>
        <v>2018</v>
      </c>
      <c r="D2168" t="s">
        <v>1626</v>
      </c>
      <c r="E2168">
        <v>86</v>
      </c>
      <c r="F2168" s="12">
        <v>0.48</v>
      </c>
      <c r="G2168" s="12">
        <v>0.14000000000000001</v>
      </c>
      <c r="H2168" s="12">
        <v>0.24</v>
      </c>
      <c r="I2168" s="12">
        <v>0.86</v>
      </c>
      <c r="J2168" s="12"/>
      <c r="K2168" s="12"/>
      <c r="L2168" s="12"/>
      <c r="M2168" s="12"/>
      <c r="N2168" s="12"/>
      <c r="O2168" s="12"/>
      <c r="P2168" s="12"/>
    </row>
    <row r="2169" spans="1:16">
      <c r="A2169" s="357">
        <v>43466</v>
      </c>
      <c r="B2169">
        <f t="shared" si="261"/>
        <v>12</v>
      </c>
      <c r="C2169">
        <f t="shared" si="258"/>
        <v>2018</v>
      </c>
      <c r="D2169" t="s">
        <v>1626</v>
      </c>
      <c r="E2169">
        <v>86</v>
      </c>
      <c r="F2169" s="12">
        <v>0.94</v>
      </c>
      <c r="G2169" s="12">
        <v>0.35</v>
      </c>
      <c r="H2169" s="12">
        <v>149.47</v>
      </c>
      <c r="I2169" s="12">
        <v>150.76</v>
      </c>
      <c r="J2169" s="12"/>
      <c r="K2169" s="12"/>
      <c r="L2169" s="12"/>
      <c r="M2169" s="12"/>
      <c r="N2169" s="12"/>
      <c r="O2169" s="12"/>
      <c r="P2169" s="12"/>
    </row>
    <row r="2170" spans="1:16">
      <c r="A2170" s="357">
        <v>43497</v>
      </c>
      <c r="B2170">
        <v>1</v>
      </c>
      <c r="C2170">
        <f t="shared" si="258"/>
        <v>2019</v>
      </c>
      <c r="D2170" t="s">
        <v>1626</v>
      </c>
      <c r="E2170">
        <v>86</v>
      </c>
      <c r="F2170" s="12">
        <v>0.14000000000000001</v>
      </c>
      <c r="G2170" s="12">
        <v>0.23</v>
      </c>
      <c r="H2170" s="12">
        <v>2.77</v>
      </c>
      <c r="I2170" s="12">
        <v>3.14</v>
      </c>
      <c r="J2170" s="12"/>
      <c r="K2170" s="12"/>
      <c r="L2170" s="12"/>
      <c r="M2170" s="12"/>
      <c r="N2170" s="12"/>
      <c r="O2170" s="12"/>
      <c r="P2170" s="12"/>
    </row>
    <row r="2171" spans="1:16">
      <c r="A2171" s="357">
        <v>43525</v>
      </c>
      <c r="B2171">
        <f t="shared" ref="B2171:B2181" si="262">1+B2170</f>
        <v>2</v>
      </c>
      <c r="C2171">
        <f t="shared" si="258"/>
        <v>2019</v>
      </c>
      <c r="D2171" t="s">
        <v>1626</v>
      </c>
      <c r="E2171">
        <v>86</v>
      </c>
      <c r="F2171" s="12">
        <v>0.15</v>
      </c>
      <c r="G2171" s="12">
        <v>0.2</v>
      </c>
      <c r="H2171" s="12">
        <v>0.75</v>
      </c>
      <c r="I2171" s="12">
        <v>1.0999999999999999</v>
      </c>
      <c r="J2171" s="12"/>
      <c r="K2171" s="12"/>
      <c r="L2171" s="12"/>
      <c r="M2171" s="12"/>
      <c r="N2171" s="12"/>
      <c r="O2171" s="12"/>
      <c r="P2171" s="12"/>
    </row>
    <row r="2172" spans="1:16">
      <c r="A2172" s="357">
        <v>43556</v>
      </c>
      <c r="B2172">
        <f t="shared" si="262"/>
        <v>3</v>
      </c>
      <c r="C2172">
        <f t="shared" si="258"/>
        <v>2019</v>
      </c>
      <c r="D2172" t="s">
        <v>1626</v>
      </c>
      <c r="E2172">
        <v>86</v>
      </c>
      <c r="F2172" s="12">
        <v>0.76</v>
      </c>
      <c r="G2172" s="12">
        <v>0.14000000000000001</v>
      </c>
      <c r="H2172" s="12">
        <v>0.62</v>
      </c>
      <c r="I2172" s="12">
        <v>1.52</v>
      </c>
      <c r="J2172" s="12"/>
      <c r="K2172" s="12"/>
      <c r="L2172" s="12"/>
      <c r="M2172" s="12"/>
      <c r="N2172" s="12"/>
      <c r="O2172" s="12"/>
      <c r="P2172" s="12"/>
    </row>
    <row r="2173" spans="1:16">
      <c r="A2173" s="357">
        <v>43586</v>
      </c>
      <c r="B2173">
        <f t="shared" si="262"/>
        <v>4</v>
      </c>
      <c r="C2173">
        <f t="shared" si="258"/>
        <v>2019</v>
      </c>
      <c r="D2173" t="s">
        <v>1626</v>
      </c>
      <c r="E2173">
        <v>86</v>
      </c>
      <c r="F2173" s="12">
        <v>0.25</v>
      </c>
      <c r="G2173" s="12">
        <v>0</v>
      </c>
      <c r="H2173" s="12">
        <v>0.75</v>
      </c>
      <c r="I2173" s="12">
        <v>1</v>
      </c>
      <c r="J2173" s="12"/>
      <c r="K2173" s="12"/>
      <c r="L2173" s="12"/>
      <c r="M2173" s="12"/>
      <c r="N2173" s="12"/>
      <c r="O2173" s="12"/>
      <c r="P2173" s="12"/>
    </row>
    <row r="2174" spans="1:16">
      <c r="A2174" s="357">
        <v>43617</v>
      </c>
      <c r="B2174">
        <f t="shared" si="262"/>
        <v>5</v>
      </c>
      <c r="C2174">
        <f t="shared" si="258"/>
        <v>2019</v>
      </c>
      <c r="D2174" t="s">
        <v>1626</v>
      </c>
      <c r="E2174">
        <v>86</v>
      </c>
      <c r="F2174" s="12">
        <v>0.18</v>
      </c>
      <c r="G2174" s="12">
        <v>0.09</v>
      </c>
      <c r="H2174" s="12">
        <v>0.55000000000000004</v>
      </c>
      <c r="I2174" s="12">
        <v>0.82000000000000006</v>
      </c>
      <c r="J2174" s="12"/>
      <c r="K2174" s="12"/>
      <c r="L2174" s="12"/>
      <c r="M2174" s="12"/>
      <c r="N2174" s="12"/>
      <c r="O2174" s="12"/>
      <c r="P2174" s="12"/>
    </row>
    <row r="2175" spans="1:16">
      <c r="A2175" s="357">
        <v>43647</v>
      </c>
      <c r="B2175">
        <f t="shared" si="262"/>
        <v>6</v>
      </c>
      <c r="C2175">
        <f t="shared" si="258"/>
        <v>2019</v>
      </c>
      <c r="D2175" t="s">
        <v>1626</v>
      </c>
      <c r="E2175">
        <v>86</v>
      </c>
      <c r="F2175" s="12">
        <v>0.7</v>
      </c>
      <c r="G2175" s="12">
        <v>0.05</v>
      </c>
      <c r="H2175" s="12">
        <v>0.4</v>
      </c>
      <c r="I2175" s="12">
        <v>1.1499999999999999</v>
      </c>
      <c r="J2175" s="12"/>
      <c r="K2175" s="12"/>
      <c r="L2175" s="12"/>
      <c r="M2175" s="12"/>
      <c r="N2175" s="12"/>
      <c r="O2175" s="12"/>
      <c r="P2175" s="12"/>
    </row>
    <row r="2176" spans="1:16">
      <c r="A2176" s="357">
        <v>43678</v>
      </c>
      <c r="B2176">
        <f t="shared" si="262"/>
        <v>7</v>
      </c>
      <c r="C2176">
        <f t="shared" si="258"/>
        <v>2019</v>
      </c>
      <c r="D2176" t="s">
        <v>1626</v>
      </c>
      <c r="E2176">
        <v>86</v>
      </c>
      <c r="F2176" s="12">
        <v>12.04</v>
      </c>
      <c r="G2176" s="12">
        <v>8.7799999999999994</v>
      </c>
      <c r="H2176" s="12">
        <v>2.52</v>
      </c>
      <c r="I2176" s="12">
        <v>23.339999999999996</v>
      </c>
      <c r="J2176" s="12"/>
      <c r="K2176" s="12"/>
      <c r="L2176" s="12"/>
      <c r="M2176" s="12"/>
      <c r="N2176" s="12"/>
      <c r="O2176" s="12"/>
      <c r="P2176" s="12"/>
    </row>
    <row r="2177" spans="1:16">
      <c r="A2177" s="357">
        <v>43709</v>
      </c>
      <c r="B2177">
        <f t="shared" si="262"/>
        <v>8</v>
      </c>
      <c r="C2177">
        <f t="shared" si="258"/>
        <v>2019</v>
      </c>
      <c r="D2177" t="s">
        <v>1626</v>
      </c>
      <c r="E2177">
        <v>86</v>
      </c>
      <c r="F2177" s="12">
        <v>12.64</v>
      </c>
      <c r="G2177" s="12">
        <v>11.45</v>
      </c>
      <c r="H2177" s="12">
        <v>4.7699999999999996</v>
      </c>
      <c r="I2177" s="12">
        <v>28.86</v>
      </c>
      <c r="J2177" s="12"/>
      <c r="K2177" s="12"/>
      <c r="L2177" s="12"/>
      <c r="M2177" s="12"/>
      <c r="N2177" s="12"/>
      <c r="O2177" s="12"/>
      <c r="P2177" s="12"/>
    </row>
    <row r="2178" spans="1:16">
      <c r="A2178" s="357">
        <v>43739</v>
      </c>
      <c r="B2178">
        <f t="shared" si="262"/>
        <v>9</v>
      </c>
      <c r="C2178">
        <f t="shared" si="258"/>
        <v>2019</v>
      </c>
      <c r="D2178" t="s">
        <v>1626</v>
      </c>
      <c r="E2178">
        <v>86</v>
      </c>
      <c r="F2178" s="12">
        <v>6.38</v>
      </c>
      <c r="G2178" s="12">
        <v>16.760000000000002</v>
      </c>
      <c r="H2178" s="12">
        <v>5.57</v>
      </c>
      <c r="I2178" s="12">
        <v>28.71</v>
      </c>
      <c r="J2178" s="12"/>
      <c r="K2178" s="12"/>
      <c r="L2178" s="12"/>
      <c r="M2178" s="12"/>
      <c r="N2178" s="12"/>
      <c r="O2178" s="12"/>
      <c r="P2178" s="12"/>
    </row>
    <row r="2179" spans="1:16">
      <c r="A2179" s="357">
        <v>43770</v>
      </c>
      <c r="B2179">
        <f t="shared" si="262"/>
        <v>10</v>
      </c>
      <c r="C2179">
        <f t="shared" si="258"/>
        <v>2019</v>
      </c>
      <c r="D2179" t="s">
        <v>1626</v>
      </c>
      <c r="E2179">
        <v>86</v>
      </c>
      <c r="F2179" s="12">
        <v>3.5</v>
      </c>
      <c r="G2179" s="12">
        <v>4.5</v>
      </c>
      <c r="H2179" s="12">
        <v>24.42</v>
      </c>
      <c r="I2179" s="12">
        <v>32.42</v>
      </c>
      <c r="J2179" s="12"/>
      <c r="K2179" s="12"/>
      <c r="L2179" s="12"/>
      <c r="M2179" s="12"/>
      <c r="N2179" s="12"/>
      <c r="O2179" s="12"/>
      <c r="P2179" s="12"/>
    </row>
    <row r="2180" spans="1:16">
      <c r="A2180" s="357">
        <v>43800</v>
      </c>
      <c r="B2180">
        <f t="shared" si="262"/>
        <v>11</v>
      </c>
      <c r="C2180">
        <f t="shared" si="258"/>
        <v>2019</v>
      </c>
      <c r="D2180" t="s">
        <v>1626</v>
      </c>
      <c r="E2180">
        <v>86</v>
      </c>
      <c r="F2180" s="12">
        <v>2.9</v>
      </c>
      <c r="G2180" s="12">
        <v>8.5</v>
      </c>
      <c r="H2180" s="12">
        <v>29.45</v>
      </c>
      <c r="I2180" s="12">
        <v>40.85</v>
      </c>
      <c r="J2180" s="12"/>
      <c r="K2180" s="12"/>
      <c r="L2180" s="12"/>
      <c r="M2180" s="12"/>
      <c r="N2180" s="12"/>
      <c r="O2180" s="12"/>
      <c r="P2180" s="12"/>
    </row>
    <row r="2181" spans="1:16">
      <c r="A2181" s="357">
        <v>43831</v>
      </c>
      <c r="B2181">
        <f t="shared" si="262"/>
        <v>12</v>
      </c>
      <c r="C2181">
        <f t="shared" si="258"/>
        <v>2019</v>
      </c>
      <c r="D2181" t="s">
        <v>1626</v>
      </c>
      <c r="E2181">
        <v>86</v>
      </c>
      <c r="F2181" s="12">
        <v>1</v>
      </c>
      <c r="G2181" s="12">
        <v>3.28</v>
      </c>
      <c r="H2181" s="12">
        <v>9.83</v>
      </c>
      <c r="I2181" s="12">
        <v>14.11</v>
      </c>
      <c r="J2181" s="12"/>
      <c r="K2181" s="12"/>
      <c r="L2181" s="12"/>
      <c r="M2181" s="12"/>
      <c r="N2181" s="12"/>
      <c r="O2181" s="12"/>
      <c r="P2181" s="12"/>
    </row>
    <row r="2182" spans="1:16">
      <c r="A2182" s="357">
        <v>43862</v>
      </c>
      <c r="B2182">
        <v>1</v>
      </c>
      <c r="C2182">
        <f t="shared" si="258"/>
        <v>2020</v>
      </c>
      <c r="D2182" t="s">
        <v>1626</v>
      </c>
      <c r="E2182">
        <v>86</v>
      </c>
      <c r="F2182" s="12">
        <v>0</v>
      </c>
      <c r="G2182" s="12">
        <v>0</v>
      </c>
      <c r="H2182" s="12">
        <v>0</v>
      </c>
      <c r="I2182" s="12">
        <v>0</v>
      </c>
      <c r="J2182" s="12"/>
      <c r="K2182" s="12"/>
      <c r="L2182" s="12"/>
      <c r="M2182" s="12"/>
      <c r="N2182" s="12"/>
      <c r="O2182" s="12"/>
      <c r="P2182" s="12"/>
    </row>
    <row r="2183" spans="1:16">
      <c r="A2183" s="357">
        <v>43891</v>
      </c>
      <c r="B2183">
        <f t="shared" ref="B2183:B2193" si="263">1+B2182</f>
        <v>2</v>
      </c>
      <c r="C2183">
        <f t="shared" si="258"/>
        <v>2020</v>
      </c>
      <c r="D2183" t="s">
        <v>1626</v>
      </c>
      <c r="E2183">
        <v>86</v>
      </c>
      <c r="F2183" s="12">
        <v>0</v>
      </c>
      <c r="G2183" s="12">
        <v>0</v>
      </c>
      <c r="H2183" s="12">
        <v>0</v>
      </c>
      <c r="I2183" s="12">
        <v>0</v>
      </c>
      <c r="J2183" s="12"/>
      <c r="K2183" s="12"/>
      <c r="L2183" s="12"/>
      <c r="M2183" s="12"/>
      <c r="N2183" s="12"/>
      <c r="O2183" s="12"/>
      <c r="P2183" s="12"/>
    </row>
    <row r="2184" spans="1:16">
      <c r="A2184" s="357">
        <v>43922</v>
      </c>
      <c r="B2184">
        <f t="shared" si="263"/>
        <v>3</v>
      </c>
      <c r="C2184">
        <f t="shared" si="258"/>
        <v>2020</v>
      </c>
      <c r="D2184" t="s">
        <v>1626</v>
      </c>
      <c r="E2184">
        <v>86</v>
      </c>
      <c r="F2184" s="12">
        <v>0</v>
      </c>
      <c r="G2184" s="12">
        <v>0</v>
      </c>
      <c r="H2184" s="12">
        <v>0</v>
      </c>
      <c r="I2184" s="12">
        <v>0</v>
      </c>
      <c r="J2184" s="12"/>
      <c r="K2184" s="12"/>
      <c r="L2184" s="12"/>
      <c r="M2184" s="12"/>
      <c r="N2184" s="12"/>
      <c r="O2184" s="12"/>
      <c r="P2184" s="12"/>
    </row>
    <row r="2185" spans="1:16">
      <c r="A2185" s="357">
        <v>43952</v>
      </c>
      <c r="B2185">
        <f t="shared" si="263"/>
        <v>4</v>
      </c>
      <c r="C2185">
        <f t="shared" si="258"/>
        <v>2020</v>
      </c>
      <c r="D2185" t="s">
        <v>1626</v>
      </c>
      <c r="E2185">
        <v>86</v>
      </c>
      <c r="F2185" s="12">
        <v>0</v>
      </c>
      <c r="G2185" s="12">
        <v>0</v>
      </c>
      <c r="H2185" s="12">
        <v>0</v>
      </c>
      <c r="I2185" s="12">
        <v>0</v>
      </c>
      <c r="J2185" s="12"/>
      <c r="K2185" s="12"/>
      <c r="L2185" s="12"/>
      <c r="M2185" s="12"/>
      <c r="N2185" s="12"/>
      <c r="O2185" s="12"/>
      <c r="P2185" s="12"/>
    </row>
    <row r="2186" spans="1:16">
      <c r="A2186" s="357">
        <v>43983</v>
      </c>
      <c r="B2186">
        <f t="shared" si="263"/>
        <v>5</v>
      </c>
      <c r="C2186">
        <f t="shared" si="258"/>
        <v>2020</v>
      </c>
      <c r="D2186" t="s">
        <v>1626</v>
      </c>
      <c r="E2186">
        <v>86</v>
      </c>
      <c r="F2186" s="12">
        <v>0</v>
      </c>
      <c r="G2186" s="12">
        <v>0</v>
      </c>
      <c r="H2186" s="12">
        <v>0</v>
      </c>
      <c r="I2186" s="12">
        <v>0</v>
      </c>
      <c r="J2186" s="12"/>
      <c r="K2186" s="12"/>
      <c r="L2186" s="12"/>
      <c r="M2186" s="12"/>
      <c r="N2186" s="12"/>
      <c r="O2186" s="12"/>
      <c r="P2186" s="12"/>
    </row>
    <row r="2187" spans="1:16">
      <c r="A2187" s="357">
        <v>44013</v>
      </c>
      <c r="B2187">
        <f t="shared" si="263"/>
        <v>6</v>
      </c>
      <c r="C2187">
        <f t="shared" si="258"/>
        <v>2020</v>
      </c>
      <c r="D2187" t="s">
        <v>1626</v>
      </c>
      <c r="E2187">
        <v>86</v>
      </c>
      <c r="F2187" s="12">
        <v>0</v>
      </c>
      <c r="G2187" s="12">
        <v>0</v>
      </c>
      <c r="H2187" s="12">
        <v>0</v>
      </c>
      <c r="I2187" s="12">
        <v>0</v>
      </c>
      <c r="J2187" s="12"/>
      <c r="K2187" s="12"/>
      <c r="L2187" s="12"/>
      <c r="M2187" s="12"/>
      <c r="N2187" s="12"/>
      <c r="O2187" s="12"/>
      <c r="P2187" s="12"/>
    </row>
    <row r="2188" spans="1:16">
      <c r="A2188" s="357">
        <v>44044</v>
      </c>
      <c r="B2188">
        <f t="shared" si="263"/>
        <v>7</v>
      </c>
      <c r="C2188">
        <f t="shared" si="258"/>
        <v>2020</v>
      </c>
      <c r="D2188" t="s">
        <v>1626</v>
      </c>
      <c r="E2188">
        <v>86</v>
      </c>
      <c r="F2188" s="12">
        <v>0</v>
      </c>
      <c r="G2188" s="12">
        <v>0</v>
      </c>
      <c r="H2188" s="12">
        <v>0</v>
      </c>
      <c r="I2188" s="12">
        <v>0</v>
      </c>
      <c r="J2188" s="12"/>
      <c r="K2188" s="12"/>
      <c r="L2188" s="12"/>
      <c r="M2188" s="12"/>
      <c r="N2188" s="12"/>
      <c r="O2188" s="12"/>
      <c r="P2188" s="12"/>
    </row>
    <row r="2189" spans="1:16">
      <c r="A2189" s="357">
        <v>44075</v>
      </c>
      <c r="B2189">
        <f t="shared" si="263"/>
        <v>8</v>
      </c>
      <c r="C2189">
        <f t="shared" si="258"/>
        <v>2020</v>
      </c>
      <c r="D2189" t="s">
        <v>1626</v>
      </c>
      <c r="E2189">
        <v>86</v>
      </c>
      <c r="F2189" s="12">
        <v>0</v>
      </c>
      <c r="G2189" s="12">
        <v>0</v>
      </c>
      <c r="H2189" s="12">
        <v>0</v>
      </c>
      <c r="I2189" s="12">
        <v>0</v>
      </c>
      <c r="J2189" s="12"/>
      <c r="K2189" s="12"/>
      <c r="L2189" s="12"/>
      <c r="M2189" s="12"/>
      <c r="N2189" s="12"/>
      <c r="O2189" s="12"/>
      <c r="P2189" s="12"/>
    </row>
    <row r="2190" spans="1:16">
      <c r="A2190" s="357">
        <v>44105</v>
      </c>
      <c r="B2190">
        <f t="shared" si="263"/>
        <v>9</v>
      </c>
      <c r="C2190">
        <f t="shared" si="258"/>
        <v>2020</v>
      </c>
      <c r="D2190" t="s">
        <v>1626</v>
      </c>
      <c r="E2190">
        <v>86</v>
      </c>
      <c r="F2190" s="12">
        <v>0</v>
      </c>
      <c r="G2190" s="12">
        <v>0</v>
      </c>
      <c r="H2190" s="12">
        <v>0</v>
      </c>
      <c r="I2190" s="12">
        <v>0</v>
      </c>
      <c r="J2190" s="12"/>
      <c r="K2190" s="12"/>
      <c r="L2190" s="12"/>
      <c r="M2190" s="12"/>
      <c r="N2190" s="12"/>
      <c r="O2190" s="12"/>
      <c r="P2190" s="12"/>
    </row>
    <row r="2191" spans="1:16">
      <c r="A2191" s="357">
        <v>44136</v>
      </c>
      <c r="B2191">
        <f t="shared" si="263"/>
        <v>10</v>
      </c>
      <c r="C2191">
        <f t="shared" si="258"/>
        <v>2020</v>
      </c>
      <c r="D2191" t="s">
        <v>1626</v>
      </c>
      <c r="E2191">
        <v>86</v>
      </c>
      <c r="F2191" s="12">
        <v>0</v>
      </c>
      <c r="G2191" s="12">
        <v>0</v>
      </c>
      <c r="H2191" s="12">
        <v>0</v>
      </c>
      <c r="I2191" s="12">
        <v>0</v>
      </c>
      <c r="J2191" s="12"/>
      <c r="K2191" s="12"/>
      <c r="L2191" s="12"/>
      <c r="M2191" s="12"/>
      <c r="N2191" s="12"/>
      <c r="O2191" s="12"/>
      <c r="P2191" s="12"/>
    </row>
    <row r="2192" spans="1:16">
      <c r="A2192" s="357">
        <v>44166</v>
      </c>
      <c r="B2192">
        <f t="shared" si="263"/>
        <v>11</v>
      </c>
      <c r="C2192">
        <f t="shared" si="258"/>
        <v>2020</v>
      </c>
      <c r="D2192" t="s">
        <v>1626</v>
      </c>
      <c r="E2192">
        <v>86</v>
      </c>
      <c r="F2192" s="12">
        <v>0</v>
      </c>
      <c r="G2192" s="12">
        <v>0</v>
      </c>
      <c r="H2192" s="12">
        <v>0</v>
      </c>
      <c r="I2192" s="12">
        <v>0</v>
      </c>
      <c r="J2192" s="12"/>
      <c r="K2192" s="12"/>
      <c r="L2192" s="12"/>
      <c r="M2192" s="12"/>
      <c r="N2192" s="12"/>
      <c r="O2192" s="12"/>
      <c r="P2192" s="12"/>
    </row>
    <row r="2193" spans="1:16">
      <c r="A2193" s="357">
        <v>44197</v>
      </c>
      <c r="B2193">
        <f t="shared" si="263"/>
        <v>12</v>
      </c>
      <c r="C2193">
        <f t="shared" si="258"/>
        <v>2020</v>
      </c>
      <c r="D2193" t="s">
        <v>1626</v>
      </c>
      <c r="E2193">
        <v>86</v>
      </c>
      <c r="F2193" s="12">
        <v>0</v>
      </c>
      <c r="G2193" s="12">
        <v>0</v>
      </c>
      <c r="H2193" s="12">
        <v>0</v>
      </c>
      <c r="I2193" s="12">
        <v>0</v>
      </c>
      <c r="J2193" s="12"/>
      <c r="K2193" s="12"/>
      <c r="L2193" s="12"/>
      <c r="M2193" s="12"/>
      <c r="N2193" s="12"/>
      <c r="O2193" s="12"/>
      <c r="P2193" s="12"/>
    </row>
    <row r="2194" spans="1:16">
      <c r="A2194" s="357">
        <v>44228</v>
      </c>
      <c r="B2194">
        <v>1</v>
      </c>
      <c r="C2194">
        <f t="shared" si="258"/>
        <v>2021</v>
      </c>
      <c r="D2194" t="s">
        <v>1626</v>
      </c>
      <c r="E2194">
        <v>86</v>
      </c>
      <c r="F2194" s="12">
        <v>0</v>
      </c>
      <c r="G2194" s="12">
        <v>0</v>
      </c>
      <c r="H2194" s="12">
        <v>0</v>
      </c>
      <c r="I2194" s="12">
        <v>0</v>
      </c>
      <c r="J2194" s="12"/>
      <c r="K2194" s="12"/>
      <c r="L2194" s="12"/>
      <c r="M2194" s="12"/>
      <c r="N2194" s="12"/>
      <c r="O2194" s="12"/>
      <c r="P2194" s="12"/>
    </row>
    <row r="2195" spans="1:16">
      <c r="A2195" s="357">
        <v>44256</v>
      </c>
      <c r="B2195">
        <f t="shared" ref="B2195:B2205" si="264">1+B2194</f>
        <v>2</v>
      </c>
      <c r="C2195">
        <f t="shared" si="258"/>
        <v>2021</v>
      </c>
      <c r="D2195" t="s">
        <v>1626</v>
      </c>
      <c r="E2195">
        <v>86</v>
      </c>
      <c r="F2195" s="12">
        <v>0</v>
      </c>
      <c r="G2195" s="12">
        <v>0</v>
      </c>
      <c r="H2195" s="12">
        <v>0</v>
      </c>
      <c r="I2195" s="12">
        <v>0</v>
      </c>
      <c r="J2195" s="12"/>
      <c r="K2195" s="12"/>
      <c r="L2195" s="12"/>
      <c r="M2195" s="12"/>
      <c r="N2195" s="12"/>
      <c r="O2195" s="12"/>
      <c r="P2195" s="12"/>
    </row>
    <row r="2196" spans="1:16">
      <c r="A2196" s="357">
        <v>44287</v>
      </c>
      <c r="B2196">
        <f t="shared" si="264"/>
        <v>3</v>
      </c>
      <c r="C2196">
        <f t="shared" si="258"/>
        <v>2021</v>
      </c>
      <c r="D2196" t="s">
        <v>1626</v>
      </c>
      <c r="E2196">
        <v>86</v>
      </c>
      <c r="F2196" s="12">
        <v>0</v>
      </c>
      <c r="G2196" s="12">
        <v>0</v>
      </c>
      <c r="H2196" s="12">
        <v>0</v>
      </c>
      <c r="I2196" s="12">
        <v>0</v>
      </c>
      <c r="J2196" s="12"/>
      <c r="K2196" s="12"/>
      <c r="L2196" s="12"/>
      <c r="M2196" s="12"/>
      <c r="N2196" s="12"/>
      <c r="O2196" s="12"/>
      <c r="P2196" s="12"/>
    </row>
    <row r="2197" spans="1:16">
      <c r="A2197" s="357">
        <v>44317</v>
      </c>
      <c r="B2197">
        <f t="shared" si="264"/>
        <v>4</v>
      </c>
      <c r="C2197">
        <f t="shared" si="258"/>
        <v>2021</v>
      </c>
      <c r="D2197" t="s">
        <v>1626</v>
      </c>
      <c r="E2197">
        <v>86</v>
      </c>
      <c r="F2197" s="12">
        <v>0</v>
      </c>
      <c r="G2197" s="12">
        <v>0</v>
      </c>
      <c r="H2197" s="12">
        <v>0</v>
      </c>
      <c r="I2197" s="12">
        <v>0</v>
      </c>
      <c r="J2197" s="12"/>
      <c r="K2197" s="12"/>
      <c r="L2197" s="12"/>
      <c r="M2197" s="12"/>
      <c r="N2197" s="12"/>
      <c r="O2197" s="12"/>
      <c r="P2197" s="12"/>
    </row>
    <row r="2198" spans="1:16">
      <c r="A2198" s="357">
        <v>44348</v>
      </c>
      <c r="B2198">
        <f t="shared" si="264"/>
        <v>5</v>
      </c>
      <c r="C2198">
        <f t="shared" ref="C2198:C2211" si="265">1+C2186</f>
        <v>2021</v>
      </c>
      <c r="D2198" t="s">
        <v>1626</v>
      </c>
      <c r="E2198">
        <v>86</v>
      </c>
      <c r="F2198" s="12">
        <v>0</v>
      </c>
      <c r="G2198" s="12">
        <v>0</v>
      </c>
      <c r="H2198" s="12">
        <v>0</v>
      </c>
      <c r="I2198" s="12">
        <v>0</v>
      </c>
      <c r="J2198" s="12"/>
      <c r="K2198" s="12"/>
      <c r="L2198" s="12"/>
      <c r="M2198" s="12"/>
      <c r="N2198" s="12"/>
      <c r="O2198" s="12"/>
      <c r="P2198" s="12"/>
    </row>
    <row r="2199" spans="1:16">
      <c r="A2199" s="357">
        <v>44378</v>
      </c>
      <c r="B2199">
        <f t="shared" si="264"/>
        <v>6</v>
      </c>
      <c r="C2199">
        <f t="shared" si="265"/>
        <v>2021</v>
      </c>
      <c r="D2199" t="s">
        <v>1626</v>
      </c>
      <c r="E2199">
        <v>86</v>
      </c>
      <c r="F2199" s="12">
        <v>0</v>
      </c>
      <c r="G2199" s="12">
        <v>0</v>
      </c>
      <c r="H2199" s="12">
        <v>0</v>
      </c>
      <c r="I2199" s="12">
        <v>0</v>
      </c>
      <c r="J2199" s="12"/>
      <c r="K2199" s="12"/>
      <c r="L2199" s="12"/>
      <c r="M2199" s="12"/>
      <c r="N2199" s="12"/>
      <c r="O2199" s="12"/>
      <c r="P2199" s="12"/>
    </row>
    <row r="2200" spans="1:16">
      <c r="A2200" s="357">
        <v>44409</v>
      </c>
      <c r="B2200">
        <f t="shared" si="264"/>
        <v>7</v>
      </c>
      <c r="C2200">
        <f t="shared" si="265"/>
        <v>2021</v>
      </c>
      <c r="D2200" t="s">
        <v>1626</v>
      </c>
      <c r="E2200">
        <v>86</v>
      </c>
      <c r="F2200" s="12">
        <v>0</v>
      </c>
      <c r="G2200" s="12">
        <v>0</v>
      </c>
      <c r="H2200" s="12">
        <v>0</v>
      </c>
      <c r="I2200" s="12">
        <v>0</v>
      </c>
      <c r="J2200" s="12"/>
      <c r="K2200" s="12"/>
      <c r="L2200" s="12"/>
      <c r="M2200" s="12"/>
      <c r="N2200" s="12"/>
      <c r="O2200" s="12"/>
      <c r="P2200" s="12"/>
    </row>
    <row r="2201" spans="1:16">
      <c r="A2201" s="357">
        <v>44440</v>
      </c>
      <c r="B2201">
        <f t="shared" si="264"/>
        <v>8</v>
      </c>
      <c r="C2201">
        <f t="shared" si="265"/>
        <v>2021</v>
      </c>
      <c r="D2201" t="s">
        <v>1626</v>
      </c>
      <c r="E2201">
        <v>86</v>
      </c>
      <c r="F2201" s="12">
        <v>0</v>
      </c>
      <c r="G2201" s="12">
        <v>0</v>
      </c>
      <c r="H2201" s="12">
        <v>0</v>
      </c>
      <c r="I2201" s="12">
        <v>0</v>
      </c>
      <c r="J2201" s="12"/>
      <c r="K2201" s="12"/>
      <c r="L2201" s="12"/>
      <c r="M2201" s="12"/>
      <c r="N2201" s="12"/>
      <c r="O2201" s="12"/>
      <c r="P2201" s="12"/>
    </row>
    <row r="2202" spans="1:16">
      <c r="A2202" s="357">
        <v>44470</v>
      </c>
      <c r="B2202">
        <f t="shared" si="264"/>
        <v>9</v>
      </c>
      <c r="C2202">
        <f t="shared" si="265"/>
        <v>2021</v>
      </c>
      <c r="D2202" t="s">
        <v>1626</v>
      </c>
      <c r="E2202">
        <v>86</v>
      </c>
      <c r="F2202" s="12">
        <v>0</v>
      </c>
      <c r="G2202" s="12">
        <v>0</v>
      </c>
      <c r="H2202" s="12">
        <v>0</v>
      </c>
      <c r="I2202" s="12">
        <v>0</v>
      </c>
      <c r="J2202" s="12"/>
      <c r="K2202" s="12"/>
      <c r="L2202" s="12"/>
      <c r="M2202" s="12"/>
      <c r="N2202" s="12"/>
      <c r="O2202" s="12"/>
      <c r="P2202" s="12"/>
    </row>
    <row r="2203" spans="1:16">
      <c r="A2203" s="357">
        <v>44501</v>
      </c>
      <c r="B2203">
        <f t="shared" si="264"/>
        <v>10</v>
      </c>
      <c r="C2203">
        <f t="shared" si="265"/>
        <v>2021</v>
      </c>
      <c r="D2203" t="s">
        <v>1626</v>
      </c>
      <c r="E2203">
        <v>86</v>
      </c>
      <c r="F2203" s="12">
        <v>0</v>
      </c>
      <c r="G2203" s="12">
        <v>0</v>
      </c>
      <c r="H2203" s="12">
        <v>0</v>
      </c>
      <c r="I2203" s="12">
        <v>0</v>
      </c>
      <c r="J2203" s="12"/>
      <c r="K2203" s="12"/>
      <c r="L2203" s="12"/>
      <c r="M2203" s="12"/>
      <c r="N2203" s="12"/>
      <c r="O2203" s="12"/>
      <c r="P2203" s="12"/>
    </row>
    <row r="2204" spans="1:16">
      <c r="A2204" s="357">
        <v>44531</v>
      </c>
      <c r="B2204">
        <f t="shared" si="264"/>
        <v>11</v>
      </c>
      <c r="C2204">
        <f t="shared" si="265"/>
        <v>2021</v>
      </c>
      <c r="D2204" t="s">
        <v>1626</v>
      </c>
      <c r="E2204">
        <v>86</v>
      </c>
      <c r="F2204" s="12">
        <v>0</v>
      </c>
      <c r="G2204" s="12">
        <v>0</v>
      </c>
      <c r="H2204" s="12">
        <v>0</v>
      </c>
      <c r="I2204" s="12">
        <v>0</v>
      </c>
      <c r="J2204" s="12"/>
      <c r="K2204" s="12"/>
      <c r="L2204" s="12"/>
      <c r="M2204" s="12"/>
      <c r="N2204" s="12"/>
      <c r="O2204" s="12"/>
      <c r="P2204" s="12"/>
    </row>
    <row r="2205" spans="1:16">
      <c r="A2205" s="357">
        <v>44562</v>
      </c>
      <c r="B2205">
        <f t="shared" si="264"/>
        <v>12</v>
      </c>
      <c r="C2205">
        <f t="shared" si="265"/>
        <v>2021</v>
      </c>
      <c r="D2205" t="s">
        <v>1626</v>
      </c>
      <c r="E2205">
        <v>86</v>
      </c>
      <c r="F2205" s="12">
        <v>0</v>
      </c>
      <c r="G2205" s="12">
        <v>0</v>
      </c>
      <c r="H2205" s="12">
        <v>0</v>
      </c>
      <c r="I2205" s="12">
        <v>0</v>
      </c>
      <c r="J2205" s="12"/>
      <c r="K2205" s="12"/>
      <c r="L2205" s="12"/>
      <c r="M2205" s="12"/>
      <c r="N2205" s="12"/>
      <c r="O2205" s="12"/>
      <c r="P2205" s="12"/>
    </row>
    <row r="2206" spans="1:16">
      <c r="A2206" s="357">
        <v>44593</v>
      </c>
      <c r="B2206">
        <v>1</v>
      </c>
      <c r="C2206">
        <f t="shared" si="265"/>
        <v>2022</v>
      </c>
      <c r="D2206" t="s">
        <v>1626</v>
      </c>
      <c r="E2206">
        <v>86</v>
      </c>
      <c r="F2206" s="12">
        <v>0</v>
      </c>
      <c r="G2206" s="12">
        <v>0</v>
      </c>
      <c r="H2206" s="12">
        <v>0</v>
      </c>
      <c r="I2206" s="12">
        <v>0</v>
      </c>
      <c r="J2206" s="12"/>
      <c r="K2206" s="12"/>
      <c r="L2206" s="12"/>
      <c r="M2206" s="12"/>
      <c r="N2206" s="12"/>
      <c r="O2206" s="12"/>
      <c r="P2206" s="12"/>
    </row>
    <row r="2207" spans="1:16">
      <c r="A2207" s="357">
        <v>44621</v>
      </c>
      <c r="B2207">
        <f>1+B2206</f>
        <v>2</v>
      </c>
      <c r="C2207">
        <f t="shared" si="265"/>
        <v>2022</v>
      </c>
      <c r="D2207" t="s">
        <v>1626</v>
      </c>
      <c r="E2207">
        <v>86</v>
      </c>
      <c r="F2207" s="12">
        <v>0</v>
      </c>
      <c r="G2207" s="12">
        <v>0</v>
      </c>
      <c r="H2207" s="12">
        <v>0</v>
      </c>
      <c r="I2207" s="12">
        <v>0</v>
      </c>
      <c r="J2207" s="12"/>
      <c r="K2207" s="12"/>
      <c r="L2207" s="12"/>
      <c r="M2207" s="12"/>
      <c r="N2207" s="12"/>
      <c r="O2207" s="12"/>
      <c r="P2207" s="12"/>
    </row>
    <row r="2208" spans="1:16">
      <c r="A2208" s="357">
        <v>44652</v>
      </c>
      <c r="B2208">
        <f>1+B2207</f>
        <v>3</v>
      </c>
      <c r="C2208">
        <f t="shared" si="265"/>
        <v>2022</v>
      </c>
      <c r="D2208" t="s">
        <v>1626</v>
      </c>
      <c r="E2208">
        <v>86</v>
      </c>
      <c r="F2208" s="12">
        <v>0</v>
      </c>
      <c r="G2208" s="12">
        <v>0</v>
      </c>
      <c r="H2208" s="12">
        <v>0</v>
      </c>
      <c r="I2208" s="12">
        <v>0</v>
      </c>
      <c r="J2208" s="12"/>
      <c r="K2208" s="12"/>
      <c r="L2208" s="12"/>
      <c r="M2208" s="12"/>
      <c r="N2208" s="12"/>
      <c r="O2208" s="12"/>
      <c r="P2208" s="12"/>
    </row>
    <row r="2209" spans="1:16">
      <c r="A2209" s="357">
        <v>44682</v>
      </c>
      <c r="B2209">
        <f>1+B2208</f>
        <v>4</v>
      </c>
      <c r="C2209">
        <f t="shared" si="265"/>
        <v>2022</v>
      </c>
      <c r="D2209" t="s">
        <v>1626</v>
      </c>
      <c r="E2209">
        <v>86</v>
      </c>
      <c r="F2209" s="12">
        <v>0</v>
      </c>
      <c r="G2209" s="12">
        <v>0</v>
      </c>
      <c r="H2209" s="12">
        <v>0</v>
      </c>
      <c r="I2209" s="12">
        <v>0</v>
      </c>
      <c r="J2209" s="12"/>
      <c r="K2209" s="12"/>
      <c r="L2209" s="12"/>
      <c r="M2209" s="12"/>
      <c r="N2209" s="12"/>
      <c r="O2209" s="12"/>
      <c r="P2209" s="12"/>
    </row>
    <row r="2210" spans="1:16">
      <c r="A2210" s="357">
        <v>44713</v>
      </c>
      <c r="B2210">
        <f>1+B2209</f>
        <v>5</v>
      </c>
      <c r="C2210">
        <f t="shared" si="265"/>
        <v>2022</v>
      </c>
      <c r="D2210" t="s">
        <v>1626</v>
      </c>
      <c r="E2210">
        <v>86</v>
      </c>
      <c r="F2210" s="12">
        <v>0</v>
      </c>
      <c r="G2210" s="12">
        <v>0</v>
      </c>
      <c r="H2210" s="12">
        <v>0</v>
      </c>
      <c r="I2210" s="12">
        <v>0</v>
      </c>
      <c r="J2210" s="12"/>
      <c r="K2210" s="12"/>
      <c r="L2210" s="12"/>
      <c r="M2210" s="12"/>
      <c r="N2210" s="12"/>
      <c r="O2210" s="12"/>
      <c r="P2210" s="12"/>
    </row>
    <row r="2211" spans="1:16">
      <c r="A2211" s="357">
        <v>42005</v>
      </c>
      <c r="B2211">
        <f>1+B2210</f>
        <v>6</v>
      </c>
      <c r="C2211">
        <f t="shared" si="265"/>
        <v>2022</v>
      </c>
      <c r="D2211" t="s">
        <v>1626</v>
      </c>
      <c r="E2211">
        <v>86</v>
      </c>
      <c r="F2211" s="12">
        <v>0</v>
      </c>
      <c r="G2211" s="12">
        <v>0</v>
      </c>
      <c r="H2211" s="12">
        <v>0</v>
      </c>
      <c r="I2211" s="12">
        <v>0</v>
      </c>
      <c r="J2211" s="12"/>
      <c r="K2211" s="12"/>
      <c r="L2211" s="12"/>
      <c r="M2211" s="12"/>
      <c r="N2211" s="12"/>
      <c r="O2211" s="12"/>
      <c r="P2211" s="12"/>
    </row>
    <row r="2212" spans="1:16">
      <c r="A2212" s="357">
        <v>44743</v>
      </c>
      <c r="B2212">
        <v>7</v>
      </c>
      <c r="C2212">
        <v>2022</v>
      </c>
      <c r="D2212" t="s">
        <v>1626</v>
      </c>
      <c r="E2212">
        <v>86</v>
      </c>
      <c r="F2212" s="12">
        <v>0</v>
      </c>
      <c r="G2212" s="12">
        <v>0</v>
      </c>
      <c r="H2212" s="12">
        <v>0</v>
      </c>
      <c r="I2212" s="12">
        <v>0</v>
      </c>
      <c r="J2212" s="12"/>
      <c r="K2212" s="12"/>
      <c r="L2212" s="12"/>
      <c r="M2212" s="12"/>
      <c r="N2212" s="12"/>
      <c r="O2212" s="12"/>
      <c r="P2212" s="12"/>
    </row>
    <row r="2213" spans="1:16">
      <c r="A2213" s="357">
        <v>44774</v>
      </c>
      <c r="B2213">
        <v>8</v>
      </c>
      <c r="C2213">
        <v>2022</v>
      </c>
      <c r="D2213" t="s">
        <v>1626</v>
      </c>
      <c r="E2213">
        <v>86</v>
      </c>
      <c r="F2213">
        <v>0</v>
      </c>
      <c r="G2213">
        <v>0</v>
      </c>
      <c r="H2213">
        <v>0</v>
      </c>
      <c r="I2213">
        <v>0</v>
      </c>
      <c r="J2213" s="12"/>
      <c r="K2213" s="12"/>
      <c r="L2213" s="12"/>
      <c r="M2213" s="12"/>
      <c r="N2213" s="12"/>
      <c r="O2213" s="12"/>
      <c r="P2213" s="12"/>
    </row>
    <row r="2214" spans="1:16">
      <c r="A2214" s="357">
        <v>42036</v>
      </c>
      <c r="B2214">
        <v>1</v>
      </c>
      <c r="C2214">
        <v>2015</v>
      </c>
      <c r="D2214" t="s">
        <v>1627</v>
      </c>
      <c r="E2214">
        <v>89</v>
      </c>
      <c r="F2214" s="12">
        <v>0</v>
      </c>
      <c r="G2214" s="12">
        <v>0</v>
      </c>
      <c r="H2214" s="12">
        <v>0</v>
      </c>
      <c r="I2214" s="12">
        <v>0</v>
      </c>
      <c r="J2214" s="12"/>
      <c r="K2214" s="12"/>
      <c r="L2214" s="12"/>
      <c r="M2214" s="12"/>
      <c r="N2214" s="12"/>
      <c r="O2214" s="12"/>
      <c r="P2214" s="12"/>
    </row>
    <row r="2215" spans="1:16">
      <c r="A2215" s="357">
        <v>42064</v>
      </c>
      <c r="B2215">
        <f t="shared" ref="B2215:B2225" si="266">1+B2214</f>
        <v>2</v>
      </c>
      <c r="C2215">
        <v>2015</v>
      </c>
      <c r="D2215" t="s">
        <v>1627</v>
      </c>
      <c r="E2215">
        <v>89</v>
      </c>
      <c r="F2215" s="12">
        <v>0</v>
      </c>
      <c r="G2215" s="12">
        <v>0</v>
      </c>
      <c r="H2215" s="12">
        <v>0</v>
      </c>
      <c r="I2215" s="12">
        <v>0</v>
      </c>
      <c r="J2215" s="12"/>
      <c r="K2215" s="12"/>
      <c r="L2215" s="12"/>
      <c r="M2215" s="12"/>
      <c r="N2215" s="12"/>
      <c r="O2215" s="12"/>
      <c r="P2215" s="12"/>
    </row>
    <row r="2216" spans="1:16">
      <c r="A2216" s="357">
        <v>42095</v>
      </c>
      <c r="B2216">
        <f t="shared" si="266"/>
        <v>3</v>
      </c>
      <c r="C2216">
        <v>2015</v>
      </c>
      <c r="D2216" t="s">
        <v>1627</v>
      </c>
      <c r="E2216">
        <v>89</v>
      </c>
      <c r="F2216" s="12">
        <v>0</v>
      </c>
      <c r="G2216" s="12">
        <v>0</v>
      </c>
      <c r="H2216" s="12">
        <v>0</v>
      </c>
      <c r="I2216" s="12">
        <v>0</v>
      </c>
      <c r="J2216" s="12"/>
      <c r="K2216" s="12"/>
      <c r="L2216" s="12"/>
      <c r="M2216" s="12"/>
      <c r="N2216" s="12"/>
      <c r="O2216" s="12"/>
      <c r="P2216" s="12"/>
    </row>
    <row r="2217" spans="1:16">
      <c r="A2217" s="357">
        <v>42125</v>
      </c>
      <c r="B2217">
        <f t="shared" si="266"/>
        <v>4</v>
      </c>
      <c r="C2217">
        <v>2015</v>
      </c>
      <c r="D2217" t="s">
        <v>1627</v>
      </c>
      <c r="E2217">
        <v>89</v>
      </c>
      <c r="F2217" s="12">
        <v>0</v>
      </c>
      <c r="G2217" s="12">
        <v>0</v>
      </c>
      <c r="H2217" s="12">
        <v>0</v>
      </c>
      <c r="I2217" s="12">
        <v>0</v>
      </c>
      <c r="J2217" s="12"/>
      <c r="K2217" s="12"/>
      <c r="L2217" s="12"/>
      <c r="M2217" s="12"/>
      <c r="N2217" s="12"/>
      <c r="O2217" s="12"/>
      <c r="P2217" s="12"/>
    </row>
    <row r="2218" spans="1:16">
      <c r="A2218" s="357">
        <v>42156</v>
      </c>
      <c r="B2218">
        <f t="shared" si="266"/>
        <v>5</v>
      </c>
      <c r="C2218">
        <v>2015</v>
      </c>
      <c r="D2218" t="s">
        <v>1627</v>
      </c>
      <c r="E2218">
        <v>89</v>
      </c>
      <c r="F2218" s="12">
        <v>0</v>
      </c>
      <c r="G2218" s="12">
        <v>0</v>
      </c>
      <c r="H2218" s="12">
        <v>0</v>
      </c>
      <c r="I2218" s="12">
        <v>0</v>
      </c>
      <c r="J2218" s="12"/>
      <c r="K2218" s="12"/>
      <c r="L2218" s="12"/>
      <c r="M2218" s="12"/>
      <c r="N2218" s="12"/>
      <c r="O2218" s="12"/>
      <c r="P2218" s="12"/>
    </row>
    <row r="2219" spans="1:16">
      <c r="A2219" s="357">
        <v>42186</v>
      </c>
      <c r="B2219">
        <f t="shared" si="266"/>
        <v>6</v>
      </c>
      <c r="C2219">
        <v>2015</v>
      </c>
      <c r="D2219" t="s">
        <v>1627</v>
      </c>
      <c r="E2219">
        <v>89</v>
      </c>
      <c r="F2219" s="12">
        <v>0</v>
      </c>
      <c r="G2219" s="12">
        <v>0</v>
      </c>
      <c r="H2219" s="12">
        <v>0</v>
      </c>
      <c r="I2219" s="12">
        <v>0</v>
      </c>
      <c r="J2219" s="12"/>
      <c r="K2219" s="12"/>
      <c r="L2219" s="12"/>
      <c r="M2219" s="12"/>
      <c r="N2219" s="12"/>
      <c r="O2219" s="12"/>
      <c r="P2219" s="12"/>
    </row>
    <row r="2220" spans="1:16">
      <c r="A2220" s="357">
        <v>42217</v>
      </c>
      <c r="B2220">
        <f t="shared" si="266"/>
        <v>7</v>
      </c>
      <c r="C2220">
        <v>2015</v>
      </c>
      <c r="D2220" t="s">
        <v>1627</v>
      </c>
      <c r="E2220">
        <v>89</v>
      </c>
      <c r="F2220" s="12">
        <v>0</v>
      </c>
      <c r="G2220" s="12">
        <v>0</v>
      </c>
      <c r="H2220" s="12">
        <v>0</v>
      </c>
      <c r="I2220" s="12">
        <v>0</v>
      </c>
      <c r="J2220" s="12"/>
      <c r="K2220" s="12"/>
      <c r="L2220" s="12"/>
      <c r="M2220" s="12"/>
      <c r="N2220" s="12"/>
      <c r="O2220" s="12"/>
      <c r="P2220" s="12"/>
    </row>
    <row r="2221" spans="1:16">
      <c r="A2221" s="357">
        <v>42248</v>
      </c>
      <c r="B2221">
        <f t="shared" si="266"/>
        <v>8</v>
      </c>
      <c r="C2221">
        <v>2015</v>
      </c>
      <c r="D2221" t="s">
        <v>1627</v>
      </c>
      <c r="E2221">
        <v>89</v>
      </c>
      <c r="F2221" s="12">
        <v>0</v>
      </c>
      <c r="G2221" s="12">
        <v>0</v>
      </c>
      <c r="H2221" s="12">
        <v>0</v>
      </c>
      <c r="I2221" s="12">
        <v>0</v>
      </c>
      <c r="J2221" s="12"/>
      <c r="K2221" s="12"/>
      <c r="L2221" s="12"/>
      <c r="M2221" s="12"/>
      <c r="N2221" s="12"/>
      <c r="O2221" s="12"/>
      <c r="P2221" s="12"/>
    </row>
    <row r="2222" spans="1:16">
      <c r="A2222" s="357">
        <v>42278</v>
      </c>
      <c r="B2222">
        <f t="shared" si="266"/>
        <v>9</v>
      </c>
      <c r="C2222">
        <v>2015</v>
      </c>
      <c r="D2222" t="s">
        <v>1627</v>
      </c>
      <c r="E2222">
        <v>89</v>
      </c>
      <c r="F2222" s="12">
        <v>0</v>
      </c>
      <c r="G2222" s="12">
        <v>0</v>
      </c>
      <c r="H2222" s="12">
        <v>0</v>
      </c>
      <c r="I2222" s="12">
        <v>0</v>
      </c>
      <c r="J2222" s="12"/>
      <c r="K2222" s="12"/>
      <c r="L2222" s="12"/>
      <c r="M2222" s="12"/>
      <c r="N2222" s="12"/>
      <c r="O2222" s="12"/>
      <c r="P2222" s="12"/>
    </row>
    <row r="2223" spans="1:16">
      <c r="A2223" s="357">
        <v>42309</v>
      </c>
      <c r="B2223">
        <f t="shared" si="266"/>
        <v>10</v>
      </c>
      <c r="C2223">
        <v>2015</v>
      </c>
      <c r="D2223" t="s">
        <v>1627</v>
      </c>
      <c r="E2223">
        <v>89</v>
      </c>
      <c r="F2223" s="12">
        <v>0</v>
      </c>
      <c r="G2223" s="12">
        <v>0</v>
      </c>
      <c r="H2223" s="12">
        <v>0</v>
      </c>
      <c r="I2223" s="12">
        <v>0</v>
      </c>
      <c r="J2223" s="12"/>
      <c r="K2223" s="12"/>
      <c r="L2223" s="12"/>
      <c r="M2223" s="12"/>
      <c r="N2223" s="12"/>
      <c r="O2223" s="12"/>
      <c r="P2223" s="12"/>
    </row>
    <row r="2224" spans="1:16">
      <c r="A2224" s="357">
        <v>42339</v>
      </c>
      <c r="B2224">
        <f t="shared" si="266"/>
        <v>11</v>
      </c>
      <c r="C2224">
        <v>2015</v>
      </c>
      <c r="D2224" t="s">
        <v>1627</v>
      </c>
      <c r="E2224">
        <v>89</v>
      </c>
      <c r="F2224" s="12">
        <v>0</v>
      </c>
      <c r="G2224" s="12">
        <v>0</v>
      </c>
      <c r="H2224" s="12">
        <v>0</v>
      </c>
      <c r="I2224" s="12">
        <v>0</v>
      </c>
      <c r="J2224" s="12"/>
      <c r="K2224" s="12"/>
      <c r="L2224" s="12"/>
      <c r="M2224" s="12"/>
      <c r="N2224" s="12"/>
      <c r="O2224" s="12"/>
      <c r="P2224" s="12"/>
    </row>
    <row r="2225" spans="1:16">
      <c r="A2225" s="357">
        <v>42370</v>
      </c>
      <c r="B2225">
        <f t="shared" si="266"/>
        <v>12</v>
      </c>
      <c r="C2225">
        <v>2015</v>
      </c>
      <c r="D2225" t="s">
        <v>1627</v>
      </c>
      <c r="E2225">
        <v>89</v>
      </c>
      <c r="F2225" s="12">
        <v>0</v>
      </c>
      <c r="G2225" s="12">
        <v>0</v>
      </c>
      <c r="H2225" s="12">
        <v>0</v>
      </c>
      <c r="I2225" s="12">
        <v>0</v>
      </c>
      <c r="J2225" s="12"/>
      <c r="K2225" s="12"/>
      <c r="L2225" s="12"/>
      <c r="M2225" s="12"/>
      <c r="N2225" s="12"/>
      <c r="O2225" s="12"/>
      <c r="P2225" s="12"/>
    </row>
    <row r="2226" spans="1:16">
      <c r="A2226" s="357">
        <v>42401</v>
      </c>
      <c r="B2226">
        <v>1</v>
      </c>
      <c r="C2226">
        <f t="shared" ref="C2226:C2289" si="267">1+C2214</f>
        <v>2016</v>
      </c>
      <c r="D2226" t="s">
        <v>1627</v>
      </c>
      <c r="E2226">
        <v>89</v>
      </c>
      <c r="F2226" s="12">
        <v>0</v>
      </c>
      <c r="G2226" s="12">
        <v>0</v>
      </c>
      <c r="H2226" s="12">
        <v>0</v>
      </c>
      <c r="I2226" s="12">
        <v>0</v>
      </c>
      <c r="J2226" s="12"/>
      <c r="K2226" s="12"/>
      <c r="L2226" s="12"/>
      <c r="M2226" s="12"/>
      <c r="N2226" s="12"/>
      <c r="O2226" s="12"/>
      <c r="P2226" s="12"/>
    </row>
    <row r="2227" spans="1:16">
      <c r="A2227" s="357">
        <v>42430</v>
      </c>
      <c r="B2227">
        <f t="shared" ref="B2227:B2237" si="268">1+B2226</f>
        <v>2</v>
      </c>
      <c r="C2227">
        <f t="shared" si="267"/>
        <v>2016</v>
      </c>
      <c r="D2227" t="s">
        <v>1627</v>
      </c>
      <c r="E2227">
        <v>89</v>
      </c>
      <c r="F2227" s="12">
        <v>0</v>
      </c>
      <c r="G2227" s="12">
        <v>0</v>
      </c>
      <c r="H2227" s="12">
        <v>0</v>
      </c>
      <c r="I2227" s="12">
        <v>0</v>
      </c>
      <c r="J2227" s="12"/>
      <c r="K2227" s="12"/>
      <c r="L2227" s="12"/>
      <c r="M2227" s="12"/>
      <c r="N2227" s="12"/>
      <c r="O2227" s="12"/>
      <c r="P2227" s="12"/>
    </row>
    <row r="2228" spans="1:16">
      <c r="A2228" s="357">
        <v>42461</v>
      </c>
      <c r="B2228">
        <f t="shared" si="268"/>
        <v>3</v>
      </c>
      <c r="C2228">
        <f t="shared" si="267"/>
        <v>2016</v>
      </c>
      <c r="D2228" t="s">
        <v>1627</v>
      </c>
      <c r="E2228">
        <v>89</v>
      </c>
      <c r="F2228" s="12">
        <v>0</v>
      </c>
      <c r="G2228" s="12">
        <v>0</v>
      </c>
      <c r="H2228" s="12">
        <v>0</v>
      </c>
      <c r="I2228" s="12">
        <v>0</v>
      </c>
      <c r="J2228" s="12"/>
      <c r="K2228" s="12"/>
      <c r="L2228" s="12"/>
      <c r="M2228" s="12"/>
      <c r="N2228" s="12"/>
      <c r="O2228" s="12"/>
      <c r="P2228" s="12"/>
    </row>
    <row r="2229" spans="1:16">
      <c r="A2229" s="357">
        <v>42491</v>
      </c>
      <c r="B2229">
        <f t="shared" si="268"/>
        <v>4</v>
      </c>
      <c r="C2229">
        <f t="shared" si="267"/>
        <v>2016</v>
      </c>
      <c r="D2229" t="s">
        <v>1627</v>
      </c>
      <c r="E2229">
        <v>89</v>
      </c>
      <c r="F2229" s="12">
        <v>0</v>
      </c>
      <c r="G2229" s="12">
        <v>0</v>
      </c>
      <c r="H2229" s="12">
        <v>0</v>
      </c>
      <c r="I2229" s="12">
        <v>0</v>
      </c>
      <c r="J2229" s="12"/>
      <c r="K2229" s="12"/>
      <c r="L2229" s="12"/>
      <c r="M2229" s="12"/>
      <c r="N2229" s="12"/>
      <c r="O2229" s="12"/>
      <c r="P2229" s="12"/>
    </row>
    <row r="2230" spans="1:16">
      <c r="A2230" s="357">
        <v>42522</v>
      </c>
      <c r="B2230">
        <f t="shared" si="268"/>
        <v>5</v>
      </c>
      <c r="C2230">
        <f t="shared" si="267"/>
        <v>2016</v>
      </c>
      <c r="D2230" t="s">
        <v>1627</v>
      </c>
      <c r="E2230">
        <v>89</v>
      </c>
      <c r="F2230" s="12">
        <v>0</v>
      </c>
      <c r="G2230" s="12">
        <v>0</v>
      </c>
      <c r="H2230" s="12">
        <v>0</v>
      </c>
      <c r="I2230" s="12">
        <v>0</v>
      </c>
      <c r="J2230" s="12"/>
      <c r="K2230" s="12"/>
      <c r="L2230" s="12"/>
      <c r="M2230" s="12"/>
      <c r="N2230" s="12"/>
      <c r="O2230" s="12"/>
      <c r="P2230" s="12"/>
    </row>
    <row r="2231" spans="1:16">
      <c r="A2231" s="357">
        <v>42552</v>
      </c>
      <c r="B2231">
        <f t="shared" si="268"/>
        <v>6</v>
      </c>
      <c r="C2231">
        <f t="shared" si="267"/>
        <v>2016</v>
      </c>
      <c r="D2231" t="s">
        <v>1627</v>
      </c>
      <c r="E2231">
        <v>89</v>
      </c>
      <c r="F2231" s="12">
        <v>0</v>
      </c>
      <c r="G2231" s="12">
        <v>0</v>
      </c>
      <c r="H2231" s="12">
        <v>0</v>
      </c>
      <c r="I2231" s="12">
        <v>0</v>
      </c>
      <c r="J2231" s="12"/>
      <c r="K2231" s="12"/>
      <c r="L2231" s="12"/>
      <c r="M2231" s="12"/>
      <c r="N2231" s="12"/>
      <c r="O2231" s="12"/>
      <c r="P2231" s="12"/>
    </row>
    <row r="2232" spans="1:16">
      <c r="A2232" s="357">
        <v>42583</v>
      </c>
      <c r="B2232">
        <f t="shared" si="268"/>
        <v>7</v>
      </c>
      <c r="C2232">
        <f t="shared" si="267"/>
        <v>2016</v>
      </c>
      <c r="D2232" t="s">
        <v>1627</v>
      </c>
      <c r="E2232">
        <v>89</v>
      </c>
      <c r="F2232" s="12">
        <v>0</v>
      </c>
      <c r="G2232" s="12">
        <v>0</v>
      </c>
      <c r="H2232" s="12">
        <v>0</v>
      </c>
      <c r="I2232" s="12">
        <v>0</v>
      </c>
      <c r="J2232" s="12"/>
      <c r="K2232" s="12"/>
      <c r="L2232" s="12"/>
      <c r="M2232" s="12"/>
      <c r="N2232" s="12"/>
      <c r="O2232" s="12"/>
      <c r="P2232" s="12"/>
    </row>
    <row r="2233" spans="1:16">
      <c r="A2233" s="357">
        <v>42614</v>
      </c>
      <c r="B2233">
        <f t="shared" si="268"/>
        <v>8</v>
      </c>
      <c r="C2233">
        <f t="shared" si="267"/>
        <v>2016</v>
      </c>
      <c r="D2233" t="s">
        <v>1627</v>
      </c>
      <c r="E2233">
        <v>89</v>
      </c>
      <c r="F2233" s="12">
        <v>0</v>
      </c>
      <c r="G2233" s="12">
        <v>0</v>
      </c>
      <c r="H2233" s="12">
        <v>0</v>
      </c>
      <c r="I2233" s="12">
        <v>0</v>
      </c>
      <c r="J2233" s="12"/>
      <c r="K2233" s="12"/>
      <c r="L2233" s="12"/>
      <c r="M2233" s="12"/>
      <c r="N2233" s="12"/>
      <c r="O2233" s="12"/>
      <c r="P2233" s="12"/>
    </row>
    <row r="2234" spans="1:16">
      <c r="A2234" s="357">
        <v>42644</v>
      </c>
      <c r="B2234">
        <f t="shared" si="268"/>
        <v>9</v>
      </c>
      <c r="C2234">
        <f t="shared" si="267"/>
        <v>2016</v>
      </c>
      <c r="D2234" t="s">
        <v>1627</v>
      </c>
      <c r="E2234">
        <v>89</v>
      </c>
      <c r="F2234" s="12">
        <v>0</v>
      </c>
      <c r="G2234" s="12">
        <v>0</v>
      </c>
      <c r="H2234" s="12">
        <v>0</v>
      </c>
      <c r="I2234" s="12">
        <v>0</v>
      </c>
      <c r="J2234" s="12"/>
      <c r="K2234" s="12"/>
      <c r="L2234" s="12"/>
      <c r="M2234" s="12"/>
      <c r="N2234" s="12"/>
      <c r="O2234" s="12"/>
      <c r="P2234" s="12"/>
    </row>
    <row r="2235" spans="1:16">
      <c r="A2235" s="357">
        <v>42675</v>
      </c>
      <c r="B2235">
        <f t="shared" si="268"/>
        <v>10</v>
      </c>
      <c r="C2235">
        <f t="shared" si="267"/>
        <v>2016</v>
      </c>
      <c r="D2235" t="s">
        <v>1627</v>
      </c>
      <c r="E2235">
        <v>89</v>
      </c>
      <c r="F2235" s="12">
        <v>0</v>
      </c>
      <c r="G2235" s="12">
        <v>0</v>
      </c>
      <c r="H2235" s="12">
        <v>0</v>
      </c>
      <c r="I2235" s="12">
        <v>0</v>
      </c>
      <c r="J2235" s="12"/>
      <c r="K2235" s="12"/>
      <c r="L2235" s="12"/>
      <c r="M2235" s="12"/>
      <c r="N2235" s="12"/>
      <c r="O2235" s="12"/>
      <c r="P2235" s="12"/>
    </row>
    <row r="2236" spans="1:16">
      <c r="A2236" s="357">
        <v>42705</v>
      </c>
      <c r="B2236">
        <f t="shared" si="268"/>
        <v>11</v>
      </c>
      <c r="C2236">
        <f t="shared" si="267"/>
        <v>2016</v>
      </c>
      <c r="D2236" t="s">
        <v>1627</v>
      </c>
      <c r="E2236">
        <v>89</v>
      </c>
      <c r="F2236" s="12">
        <v>0</v>
      </c>
      <c r="G2236" s="12">
        <v>0</v>
      </c>
      <c r="H2236" s="12">
        <v>0</v>
      </c>
      <c r="I2236" s="12">
        <v>0</v>
      </c>
      <c r="J2236" s="12"/>
      <c r="K2236" s="12"/>
      <c r="L2236" s="12"/>
      <c r="M2236" s="12"/>
      <c r="N2236" s="12"/>
      <c r="O2236" s="12"/>
      <c r="P2236" s="12"/>
    </row>
    <row r="2237" spans="1:16">
      <c r="A2237" s="357">
        <v>42736</v>
      </c>
      <c r="B2237">
        <f t="shared" si="268"/>
        <v>12</v>
      </c>
      <c r="C2237">
        <f t="shared" si="267"/>
        <v>2016</v>
      </c>
      <c r="D2237" t="s">
        <v>1627</v>
      </c>
      <c r="E2237">
        <v>89</v>
      </c>
      <c r="F2237" s="12">
        <v>0</v>
      </c>
      <c r="G2237" s="12">
        <v>0</v>
      </c>
      <c r="H2237" s="12">
        <v>0</v>
      </c>
      <c r="I2237" s="12">
        <v>0</v>
      </c>
      <c r="J2237" s="12"/>
      <c r="K2237" s="12"/>
      <c r="L2237" s="12"/>
      <c r="M2237" s="12"/>
      <c r="N2237" s="12"/>
      <c r="O2237" s="12"/>
      <c r="P2237" s="12"/>
    </row>
    <row r="2238" spans="1:16">
      <c r="A2238" s="357">
        <v>42767</v>
      </c>
      <c r="B2238">
        <v>1</v>
      </c>
      <c r="C2238">
        <f t="shared" si="267"/>
        <v>2017</v>
      </c>
      <c r="D2238" t="s">
        <v>1627</v>
      </c>
      <c r="E2238">
        <v>89</v>
      </c>
      <c r="F2238" s="12">
        <v>0</v>
      </c>
      <c r="G2238" s="12">
        <v>0</v>
      </c>
      <c r="H2238" s="12">
        <v>0</v>
      </c>
      <c r="I2238" s="12">
        <v>0</v>
      </c>
      <c r="J2238" s="12"/>
      <c r="K2238" s="12"/>
      <c r="L2238" s="12"/>
      <c r="M2238" s="12"/>
      <c r="N2238" s="12"/>
      <c r="O2238" s="12"/>
      <c r="P2238" s="12"/>
    </row>
    <row r="2239" spans="1:16">
      <c r="A2239" s="357">
        <v>42795</v>
      </c>
      <c r="B2239">
        <f t="shared" ref="B2239:B2249" si="269">1+B2238</f>
        <v>2</v>
      </c>
      <c r="C2239">
        <f t="shared" si="267"/>
        <v>2017</v>
      </c>
      <c r="D2239" t="s">
        <v>1627</v>
      </c>
      <c r="E2239">
        <v>89</v>
      </c>
      <c r="F2239" s="12">
        <v>0</v>
      </c>
      <c r="G2239" s="12">
        <v>0</v>
      </c>
      <c r="H2239" s="12">
        <v>0</v>
      </c>
      <c r="I2239" s="12">
        <v>0</v>
      </c>
      <c r="J2239" s="12"/>
      <c r="K2239" s="12"/>
      <c r="L2239" s="12"/>
      <c r="M2239" s="12"/>
      <c r="N2239" s="12"/>
      <c r="O2239" s="12"/>
      <c r="P2239" s="12"/>
    </row>
    <row r="2240" spans="1:16">
      <c r="A2240" s="357">
        <v>42826</v>
      </c>
      <c r="B2240">
        <f t="shared" si="269"/>
        <v>3</v>
      </c>
      <c r="C2240">
        <f t="shared" si="267"/>
        <v>2017</v>
      </c>
      <c r="D2240" t="s">
        <v>1627</v>
      </c>
      <c r="E2240">
        <v>89</v>
      </c>
      <c r="F2240" s="12">
        <v>0</v>
      </c>
      <c r="G2240" s="12">
        <v>0</v>
      </c>
      <c r="H2240" s="12">
        <v>0</v>
      </c>
      <c r="I2240" s="12">
        <v>0</v>
      </c>
      <c r="J2240" s="12"/>
      <c r="K2240" s="12"/>
      <c r="L2240" s="12"/>
      <c r="M2240" s="12"/>
      <c r="N2240" s="12"/>
      <c r="O2240" s="12"/>
      <c r="P2240" s="12"/>
    </row>
    <row r="2241" spans="1:16">
      <c r="A2241" s="357">
        <v>42856</v>
      </c>
      <c r="B2241">
        <f t="shared" si="269"/>
        <v>4</v>
      </c>
      <c r="C2241">
        <f t="shared" si="267"/>
        <v>2017</v>
      </c>
      <c r="D2241" t="s">
        <v>1627</v>
      </c>
      <c r="E2241">
        <v>89</v>
      </c>
      <c r="F2241" s="12">
        <v>0</v>
      </c>
      <c r="G2241" s="12">
        <v>0</v>
      </c>
      <c r="H2241" s="12">
        <v>0</v>
      </c>
      <c r="I2241" s="12">
        <v>0</v>
      </c>
      <c r="J2241" s="12"/>
      <c r="K2241" s="12"/>
      <c r="L2241" s="12"/>
      <c r="M2241" s="12"/>
      <c r="N2241" s="12"/>
      <c r="O2241" s="12"/>
      <c r="P2241" s="12"/>
    </row>
    <row r="2242" spans="1:16">
      <c r="A2242" s="357">
        <v>42887</v>
      </c>
      <c r="B2242">
        <f t="shared" si="269"/>
        <v>5</v>
      </c>
      <c r="C2242">
        <f t="shared" si="267"/>
        <v>2017</v>
      </c>
      <c r="D2242" t="s">
        <v>1627</v>
      </c>
      <c r="E2242">
        <v>89</v>
      </c>
      <c r="F2242" s="12">
        <v>0</v>
      </c>
      <c r="G2242" s="12">
        <v>0</v>
      </c>
      <c r="H2242" s="12">
        <v>0</v>
      </c>
      <c r="I2242" s="12">
        <v>0</v>
      </c>
      <c r="J2242" s="12"/>
      <c r="K2242" s="12"/>
      <c r="L2242" s="12"/>
      <c r="M2242" s="12"/>
      <c r="N2242" s="12"/>
      <c r="O2242" s="12"/>
      <c r="P2242" s="12"/>
    </row>
    <row r="2243" spans="1:16">
      <c r="A2243" s="357">
        <v>42917</v>
      </c>
      <c r="B2243">
        <f t="shared" si="269"/>
        <v>6</v>
      </c>
      <c r="C2243">
        <f t="shared" si="267"/>
        <v>2017</v>
      </c>
      <c r="D2243" t="s">
        <v>1627</v>
      </c>
      <c r="E2243">
        <v>89</v>
      </c>
      <c r="F2243" s="12">
        <v>0</v>
      </c>
      <c r="G2243" s="12">
        <v>0</v>
      </c>
      <c r="H2243" s="12">
        <v>0</v>
      </c>
      <c r="I2243" s="12">
        <v>0</v>
      </c>
      <c r="J2243" s="12"/>
      <c r="K2243" s="12"/>
      <c r="L2243" s="12"/>
      <c r="M2243" s="12"/>
      <c r="N2243" s="12"/>
      <c r="O2243" s="12"/>
      <c r="P2243" s="12"/>
    </row>
    <row r="2244" spans="1:16">
      <c r="A2244" s="357">
        <v>42948</v>
      </c>
      <c r="B2244">
        <f t="shared" si="269"/>
        <v>7</v>
      </c>
      <c r="C2244">
        <f t="shared" si="267"/>
        <v>2017</v>
      </c>
      <c r="D2244" t="s">
        <v>1627</v>
      </c>
      <c r="E2244">
        <v>89</v>
      </c>
      <c r="F2244" s="12">
        <v>0</v>
      </c>
      <c r="G2244" s="12">
        <v>0</v>
      </c>
      <c r="H2244" s="12">
        <v>0</v>
      </c>
      <c r="I2244" s="12">
        <v>0</v>
      </c>
      <c r="J2244" s="12"/>
      <c r="K2244" s="12"/>
      <c r="L2244" s="12"/>
      <c r="M2244" s="12"/>
      <c r="N2244" s="12"/>
      <c r="O2244" s="12"/>
      <c r="P2244" s="12"/>
    </row>
    <row r="2245" spans="1:16">
      <c r="A2245" s="357">
        <v>42979</v>
      </c>
      <c r="B2245">
        <f t="shared" si="269"/>
        <v>8</v>
      </c>
      <c r="C2245">
        <f t="shared" si="267"/>
        <v>2017</v>
      </c>
      <c r="D2245" t="s">
        <v>1627</v>
      </c>
      <c r="E2245">
        <v>89</v>
      </c>
      <c r="F2245" s="12">
        <v>0</v>
      </c>
      <c r="G2245" s="12">
        <v>0</v>
      </c>
      <c r="H2245" s="12">
        <v>0</v>
      </c>
      <c r="I2245" s="12">
        <v>0</v>
      </c>
      <c r="J2245" s="12"/>
      <c r="K2245" s="12"/>
      <c r="L2245" s="12"/>
      <c r="M2245" s="12"/>
      <c r="N2245" s="12"/>
      <c r="O2245" s="12"/>
      <c r="P2245" s="12"/>
    </row>
    <row r="2246" spans="1:16">
      <c r="A2246" s="357">
        <v>43009</v>
      </c>
      <c r="B2246">
        <f t="shared" si="269"/>
        <v>9</v>
      </c>
      <c r="C2246">
        <f t="shared" si="267"/>
        <v>2017</v>
      </c>
      <c r="D2246" t="s">
        <v>1627</v>
      </c>
      <c r="E2246">
        <v>89</v>
      </c>
      <c r="F2246" s="12">
        <v>0</v>
      </c>
      <c r="G2246" s="12">
        <v>0</v>
      </c>
      <c r="H2246" s="12">
        <v>0</v>
      </c>
      <c r="I2246" s="12">
        <v>0</v>
      </c>
      <c r="J2246" s="12"/>
      <c r="K2246" s="12"/>
      <c r="L2246" s="12"/>
      <c r="M2246" s="12"/>
      <c r="N2246" s="12"/>
      <c r="O2246" s="12"/>
      <c r="P2246" s="12"/>
    </row>
    <row r="2247" spans="1:16">
      <c r="A2247" s="357">
        <v>43040</v>
      </c>
      <c r="B2247">
        <f t="shared" si="269"/>
        <v>10</v>
      </c>
      <c r="C2247">
        <f t="shared" si="267"/>
        <v>2017</v>
      </c>
      <c r="D2247" t="s">
        <v>1627</v>
      </c>
      <c r="E2247">
        <v>89</v>
      </c>
      <c r="F2247" s="12">
        <v>0</v>
      </c>
      <c r="G2247" s="12">
        <v>0</v>
      </c>
      <c r="H2247" s="12">
        <v>0</v>
      </c>
      <c r="I2247" s="12">
        <v>0</v>
      </c>
      <c r="J2247" s="12"/>
      <c r="K2247" s="12"/>
      <c r="L2247" s="12"/>
      <c r="M2247" s="12"/>
      <c r="N2247" s="12"/>
      <c r="O2247" s="12"/>
      <c r="P2247" s="12"/>
    </row>
    <row r="2248" spans="1:16">
      <c r="A2248" s="357">
        <v>43070</v>
      </c>
      <c r="B2248">
        <f t="shared" si="269"/>
        <v>11</v>
      </c>
      <c r="C2248">
        <f t="shared" si="267"/>
        <v>2017</v>
      </c>
      <c r="D2248" t="s">
        <v>1627</v>
      </c>
      <c r="E2248">
        <v>89</v>
      </c>
      <c r="F2248" s="12">
        <v>0</v>
      </c>
      <c r="G2248" s="12">
        <v>0</v>
      </c>
      <c r="H2248" s="12">
        <v>0</v>
      </c>
      <c r="I2248" s="12">
        <v>0</v>
      </c>
      <c r="J2248" s="12"/>
      <c r="K2248" s="12"/>
      <c r="L2248" s="12"/>
      <c r="M2248" s="12"/>
      <c r="N2248" s="12"/>
      <c r="O2248" s="12"/>
      <c r="P2248" s="12"/>
    </row>
    <row r="2249" spans="1:16">
      <c r="A2249" s="357">
        <v>43101</v>
      </c>
      <c r="B2249">
        <f t="shared" si="269"/>
        <v>12</v>
      </c>
      <c r="C2249">
        <f t="shared" si="267"/>
        <v>2017</v>
      </c>
      <c r="D2249" t="s">
        <v>1627</v>
      </c>
      <c r="E2249">
        <v>89</v>
      </c>
      <c r="F2249" s="12">
        <v>0</v>
      </c>
      <c r="G2249" s="12">
        <v>0</v>
      </c>
      <c r="H2249" s="12">
        <v>0</v>
      </c>
      <c r="I2249" s="12">
        <v>0</v>
      </c>
      <c r="J2249" s="12"/>
      <c r="K2249" s="12"/>
      <c r="L2249" s="12"/>
      <c r="M2249" s="12"/>
      <c r="N2249" s="12"/>
      <c r="O2249" s="12"/>
      <c r="P2249" s="12"/>
    </row>
    <row r="2250" spans="1:16">
      <c r="A2250" s="357">
        <v>43132</v>
      </c>
      <c r="B2250">
        <v>1</v>
      </c>
      <c r="C2250">
        <f t="shared" si="267"/>
        <v>2018</v>
      </c>
      <c r="D2250" t="s">
        <v>1627</v>
      </c>
      <c r="E2250">
        <v>89</v>
      </c>
      <c r="F2250" s="12">
        <v>0</v>
      </c>
      <c r="G2250" s="12">
        <v>0</v>
      </c>
      <c r="H2250" s="12">
        <v>0</v>
      </c>
      <c r="I2250" s="12">
        <v>0</v>
      </c>
      <c r="J2250" s="12"/>
      <c r="K2250" s="12"/>
      <c r="L2250" s="12"/>
      <c r="M2250" s="12"/>
      <c r="N2250" s="12"/>
      <c r="O2250" s="12"/>
      <c r="P2250" s="12"/>
    </row>
    <row r="2251" spans="1:16">
      <c r="A2251" s="357">
        <v>43160</v>
      </c>
      <c r="B2251">
        <f t="shared" ref="B2251:B2261" si="270">1+B2250</f>
        <v>2</v>
      </c>
      <c r="C2251">
        <f t="shared" si="267"/>
        <v>2018</v>
      </c>
      <c r="D2251" t="s">
        <v>1627</v>
      </c>
      <c r="E2251">
        <v>89</v>
      </c>
      <c r="F2251" s="12">
        <v>0</v>
      </c>
      <c r="G2251" s="12">
        <v>0</v>
      </c>
      <c r="H2251" s="12">
        <v>0</v>
      </c>
      <c r="I2251" s="12">
        <v>0</v>
      </c>
      <c r="J2251" s="12"/>
      <c r="K2251" s="12"/>
      <c r="L2251" s="12"/>
      <c r="M2251" s="12"/>
      <c r="N2251" s="12"/>
      <c r="O2251" s="12"/>
      <c r="P2251" s="12"/>
    </row>
    <row r="2252" spans="1:16">
      <c r="A2252" s="357">
        <v>43191</v>
      </c>
      <c r="B2252">
        <f t="shared" si="270"/>
        <v>3</v>
      </c>
      <c r="C2252">
        <f t="shared" si="267"/>
        <v>2018</v>
      </c>
      <c r="D2252" t="s">
        <v>1627</v>
      </c>
      <c r="E2252">
        <v>89</v>
      </c>
      <c r="F2252" s="12">
        <v>0</v>
      </c>
      <c r="G2252" s="12">
        <v>0</v>
      </c>
      <c r="H2252" s="12">
        <v>0</v>
      </c>
      <c r="I2252" s="12">
        <v>0</v>
      </c>
      <c r="J2252" s="12"/>
      <c r="K2252" s="12"/>
      <c r="L2252" s="12"/>
      <c r="M2252" s="12"/>
      <c r="N2252" s="12"/>
      <c r="O2252" s="12"/>
      <c r="P2252" s="12"/>
    </row>
    <row r="2253" spans="1:16">
      <c r="A2253" s="357">
        <v>43221</v>
      </c>
      <c r="B2253">
        <f t="shared" si="270"/>
        <v>4</v>
      </c>
      <c r="C2253">
        <f t="shared" si="267"/>
        <v>2018</v>
      </c>
      <c r="D2253" t="s">
        <v>1627</v>
      </c>
      <c r="E2253">
        <v>89</v>
      </c>
      <c r="F2253" s="12">
        <v>0</v>
      </c>
      <c r="G2253" s="12">
        <v>0</v>
      </c>
      <c r="H2253" s="12">
        <v>0</v>
      </c>
      <c r="I2253" s="12">
        <v>0</v>
      </c>
      <c r="J2253" s="12"/>
      <c r="K2253" s="12"/>
      <c r="L2253" s="12"/>
      <c r="M2253" s="12"/>
      <c r="N2253" s="12"/>
      <c r="O2253" s="12"/>
      <c r="P2253" s="12"/>
    </row>
    <row r="2254" spans="1:16">
      <c r="A2254" s="357">
        <v>43252</v>
      </c>
      <c r="B2254">
        <f t="shared" si="270"/>
        <v>5</v>
      </c>
      <c r="C2254">
        <f t="shared" si="267"/>
        <v>2018</v>
      </c>
      <c r="D2254" t="s">
        <v>1627</v>
      </c>
      <c r="E2254">
        <v>89</v>
      </c>
      <c r="F2254" s="12">
        <v>0</v>
      </c>
      <c r="G2254" s="12">
        <v>0</v>
      </c>
      <c r="H2254" s="12">
        <v>0</v>
      </c>
      <c r="I2254" s="12">
        <v>0</v>
      </c>
      <c r="J2254" s="12"/>
      <c r="K2254" s="12"/>
      <c r="L2254" s="12"/>
      <c r="M2254" s="12"/>
      <c r="N2254" s="12"/>
      <c r="O2254" s="12"/>
      <c r="P2254" s="12"/>
    </row>
    <row r="2255" spans="1:16">
      <c r="A2255" s="357">
        <v>43282</v>
      </c>
      <c r="B2255">
        <f t="shared" si="270"/>
        <v>6</v>
      </c>
      <c r="C2255">
        <f t="shared" si="267"/>
        <v>2018</v>
      </c>
      <c r="D2255" t="s">
        <v>1627</v>
      </c>
      <c r="E2255">
        <v>89</v>
      </c>
      <c r="F2255" s="12">
        <v>0</v>
      </c>
      <c r="G2255" s="12">
        <v>0</v>
      </c>
      <c r="H2255" s="12">
        <v>0</v>
      </c>
      <c r="I2255" s="12">
        <v>0</v>
      </c>
      <c r="J2255" s="12"/>
      <c r="K2255" s="12"/>
      <c r="L2255" s="12"/>
      <c r="M2255" s="12"/>
      <c r="N2255" s="12"/>
      <c r="O2255" s="12"/>
      <c r="P2255" s="12"/>
    </row>
    <row r="2256" spans="1:16">
      <c r="A2256" s="357">
        <v>43313</v>
      </c>
      <c r="B2256">
        <f t="shared" si="270"/>
        <v>7</v>
      </c>
      <c r="C2256">
        <f t="shared" si="267"/>
        <v>2018</v>
      </c>
      <c r="D2256" t="s">
        <v>1627</v>
      </c>
      <c r="E2256">
        <v>89</v>
      </c>
      <c r="F2256" s="12">
        <v>0</v>
      </c>
      <c r="G2256" s="12">
        <v>0</v>
      </c>
      <c r="H2256" s="12">
        <v>0</v>
      </c>
      <c r="I2256" s="12">
        <v>0</v>
      </c>
      <c r="J2256" s="12"/>
      <c r="K2256" s="12"/>
      <c r="L2256" s="12"/>
      <c r="M2256" s="12"/>
      <c r="N2256" s="12"/>
      <c r="O2256" s="12"/>
      <c r="P2256" s="12"/>
    </row>
    <row r="2257" spans="1:16">
      <c r="A2257" s="357">
        <v>43344</v>
      </c>
      <c r="B2257">
        <f t="shared" si="270"/>
        <v>8</v>
      </c>
      <c r="C2257">
        <f t="shared" si="267"/>
        <v>2018</v>
      </c>
      <c r="D2257" t="s">
        <v>1627</v>
      </c>
      <c r="E2257">
        <v>89</v>
      </c>
      <c r="F2257" s="12">
        <v>0</v>
      </c>
      <c r="G2257" s="12">
        <v>0</v>
      </c>
      <c r="H2257" s="12">
        <v>0</v>
      </c>
      <c r="I2257" s="12">
        <v>0</v>
      </c>
      <c r="J2257" s="12"/>
      <c r="K2257" s="12"/>
      <c r="L2257" s="12"/>
      <c r="M2257" s="12"/>
      <c r="N2257" s="12"/>
      <c r="O2257" s="12"/>
      <c r="P2257" s="12"/>
    </row>
    <row r="2258" spans="1:16">
      <c r="A2258" s="357">
        <v>43374</v>
      </c>
      <c r="B2258">
        <f t="shared" si="270"/>
        <v>9</v>
      </c>
      <c r="C2258">
        <f t="shared" si="267"/>
        <v>2018</v>
      </c>
      <c r="D2258" t="s">
        <v>1627</v>
      </c>
      <c r="E2258">
        <v>89</v>
      </c>
      <c r="F2258" s="12">
        <v>0</v>
      </c>
      <c r="G2258" s="12">
        <v>0</v>
      </c>
      <c r="H2258" s="12">
        <v>0</v>
      </c>
      <c r="I2258" s="12">
        <v>0</v>
      </c>
      <c r="J2258" s="12"/>
      <c r="K2258" s="12"/>
      <c r="L2258" s="12"/>
      <c r="M2258" s="12"/>
      <c r="N2258" s="12"/>
      <c r="O2258" s="12"/>
      <c r="P2258" s="12"/>
    </row>
    <row r="2259" spans="1:16">
      <c r="A2259" s="357">
        <v>43405</v>
      </c>
      <c r="B2259">
        <f t="shared" si="270"/>
        <v>10</v>
      </c>
      <c r="C2259">
        <f t="shared" si="267"/>
        <v>2018</v>
      </c>
      <c r="D2259" t="s">
        <v>1627</v>
      </c>
      <c r="E2259">
        <v>89</v>
      </c>
      <c r="F2259" s="12">
        <v>0</v>
      </c>
      <c r="G2259" s="12">
        <v>0</v>
      </c>
      <c r="H2259" s="12">
        <v>0</v>
      </c>
      <c r="I2259" s="12">
        <v>0</v>
      </c>
      <c r="J2259" s="12"/>
      <c r="K2259" s="12"/>
      <c r="L2259" s="12"/>
      <c r="M2259" s="12"/>
      <c r="N2259" s="12"/>
      <c r="O2259" s="12"/>
      <c r="P2259" s="12"/>
    </row>
    <row r="2260" spans="1:16">
      <c r="A2260" s="357">
        <v>43435</v>
      </c>
      <c r="B2260">
        <f t="shared" si="270"/>
        <v>11</v>
      </c>
      <c r="C2260">
        <f t="shared" si="267"/>
        <v>2018</v>
      </c>
      <c r="D2260" t="s">
        <v>1627</v>
      </c>
      <c r="E2260">
        <v>89</v>
      </c>
      <c r="F2260" s="12">
        <v>0</v>
      </c>
      <c r="G2260" s="12">
        <v>0</v>
      </c>
      <c r="H2260" s="12">
        <v>0</v>
      </c>
      <c r="I2260" s="12">
        <v>0</v>
      </c>
      <c r="J2260" s="12"/>
      <c r="K2260" s="12"/>
      <c r="L2260" s="12"/>
      <c r="M2260" s="12"/>
      <c r="N2260" s="12"/>
      <c r="O2260" s="12"/>
      <c r="P2260" s="12"/>
    </row>
    <row r="2261" spans="1:16">
      <c r="A2261" s="357">
        <v>43466</v>
      </c>
      <c r="B2261">
        <f t="shared" si="270"/>
        <v>12</v>
      </c>
      <c r="C2261">
        <f t="shared" si="267"/>
        <v>2018</v>
      </c>
      <c r="D2261" t="s">
        <v>1627</v>
      </c>
      <c r="E2261">
        <v>89</v>
      </c>
      <c r="F2261" s="12">
        <v>0</v>
      </c>
      <c r="G2261" s="12">
        <v>0</v>
      </c>
      <c r="H2261" s="12">
        <v>0</v>
      </c>
      <c r="I2261" s="12">
        <v>0</v>
      </c>
      <c r="J2261" s="12"/>
      <c r="K2261" s="12"/>
      <c r="L2261" s="12"/>
      <c r="M2261" s="12"/>
      <c r="N2261" s="12"/>
      <c r="O2261" s="12"/>
      <c r="P2261" s="12"/>
    </row>
    <row r="2262" spans="1:16">
      <c r="A2262" s="357">
        <v>43497</v>
      </c>
      <c r="B2262">
        <v>1</v>
      </c>
      <c r="C2262">
        <f t="shared" si="267"/>
        <v>2019</v>
      </c>
      <c r="D2262" t="s">
        <v>1627</v>
      </c>
      <c r="E2262">
        <v>89</v>
      </c>
      <c r="F2262" s="12">
        <v>0</v>
      </c>
      <c r="G2262" s="12">
        <v>0</v>
      </c>
      <c r="H2262" s="12">
        <v>0</v>
      </c>
      <c r="I2262" s="12">
        <v>0</v>
      </c>
      <c r="J2262" s="12"/>
      <c r="K2262" s="12"/>
      <c r="L2262" s="12"/>
      <c r="M2262" s="12"/>
      <c r="N2262" s="12"/>
      <c r="O2262" s="12"/>
      <c r="P2262" s="12"/>
    </row>
    <row r="2263" spans="1:16">
      <c r="A2263" s="357">
        <v>43525</v>
      </c>
      <c r="B2263">
        <f t="shared" ref="B2263:B2273" si="271">1+B2262</f>
        <v>2</v>
      </c>
      <c r="C2263">
        <f t="shared" si="267"/>
        <v>2019</v>
      </c>
      <c r="D2263" t="s">
        <v>1627</v>
      </c>
      <c r="E2263">
        <v>89</v>
      </c>
      <c r="F2263" s="12">
        <v>0</v>
      </c>
      <c r="G2263" s="12">
        <v>0</v>
      </c>
      <c r="H2263" s="12">
        <v>0</v>
      </c>
      <c r="I2263" s="12">
        <v>0</v>
      </c>
      <c r="J2263" s="12"/>
      <c r="K2263" s="12"/>
      <c r="L2263" s="12"/>
      <c r="M2263" s="12"/>
      <c r="N2263" s="12"/>
      <c r="O2263" s="12"/>
      <c r="P2263" s="12"/>
    </row>
    <row r="2264" spans="1:16">
      <c r="A2264" s="357">
        <v>43556</v>
      </c>
      <c r="B2264">
        <f t="shared" si="271"/>
        <v>3</v>
      </c>
      <c r="C2264">
        <f t="shared" si="267"/>
        <v>2019</v>
      </c>
      <c r="D2264" t="s">
        <v>1627</v>
      </c>
      <c r="E2264">
        <v>89</v>
      </c>
      <c r="F2264" s="12">
        <v>0</v>
      </c>
      <c r="G2264" s="12">
        <v>0</v>
      </c>
      <c r="H2264" s="12">
        <v>0</v>
      </c>
      <c r="I2264" s="12">
        <v>0</v>
      </c>
      <c r="J2264" s="12"/>
      <c r="K2264" s="12"/>
      <c r="L2264" s="12"/>
      <c r="M2264" s="12"/>
      <c r="N2264" s="12"/>
      <c r="O2264" s="12"/>
      <c r="P2264" s="12"/>
    </row>
    <row r="2265" spans="1:16">
      <c r="A2265" s="357">
        <v>43586</v>
      </c>
      <c r="B2265">
        <f t="shared" si="271"/>
        <v>4</v>
      </c>
      <c r="C2265">
        <f t="shared" si="267"/>
        <v>2019</v>
      </c>
      <c r="D2265" t="s">
        <v>1627</v>
      </c>
      <c r="E2265">
        <v>89</v>
      </c>
      <c r="F2265" s="12">
        <v>0</v>
      </c>
      <c r="G2265" s="12">
        <v>0</v>
      </c>
      <c r="H2265" s="12">
        <v>0</v>
      </c>
      <c r="I2265" s="12">
        <v>0</v>
      </c>
      <c r="J2265" s="12"/>
      <c r="K2265" s="12"/>
      <c r="L2265" s="12"/>
      <c r="M2265" s="12"/>
      <c r="N2265" s="12"/>
      <c r="O2265" s="12"/>
      <c r="P2265" s="12"/>
    </row>
    <row r="2266" spans="1:16">
      <c r="A2266" s="357">
        <v>43617</v>
      </c>
      <c r="B2266">
        <f t="shared" si="271"/>
        <v>5</v>
      </c>
      <c r="C2266">
        <f t="shared" si="267"/>
        <v>2019</v>
      </c>
      <c r="D2266" t="s">
        <v>1627</v>
      </c>
      <c r="E2266">
        <v>89</v>
      </c>
      <c r="F2266" s="12">
        <v>0</v>
      </c>
      <c r="G2266" s="12">
        <v>0</v>
      </c>
      <c r="H2266" s="12">
        <v>0</v>
      </c>
      <c r="I2266" s="12">
        <v>0</v>
      </c>
      <c r="J2266" s="12"/>
      <c r="K2266" s="12"/>
      <c r="L2266" s="12"/>
      <c r="M2266" s="12"/>
      <c r="N2266" s="12"/>
      <c r="O2266" s="12"/>
      <c r="P2266" s="12"/>
    </row>
    <row r="2267" spans="1:16">
      <c r="A2267" s="357">
        <v>43647</v>
      </c>
      <c r="B2267">
        <f t="shared" si="271"/>
        <v>6</v>
      </c>
      <c r="C2267">
        <f t="shared" si="267"/>
        <v>2019</v>
      </c>
      <c r="D2267" t="s">
        <v>1627</v>
      </c>
      <c r="E2267">
        <v>89</v>
      </c>
      <c r="F2267" s="12">
        <v>0</v>
      </c>
      <c r="G2267" s="12">
        <v>0</v>
      </c>
      <c r="H2267" s="12">
        <v>0</v>
      </c>
      <c r="I2267" s="12">
        <v>0</v>
      </c>
      <c r="J2267" s="12"/>
      <c r="K2267" s="12"/>
      <c r="L2267" s="12"/>
      <c r="M2267" s="12"/>
      <c r="N2267" s="12"/>
      <c r="O2267" s="12"/>
      <c r="P2267" s="12"/>
    </row>
    <row r="2268" spans="1:16">
      <c r="A2268" s="357">
        <v>43678</v>
      </c>
      <c r="B2268">
        <f t="shared" si="271"/>
        <v>7</v>
      </c>
      <c r="C2268">
        <f t="shared" si="267"/>
        <v>2019</v>
      </c>
      <c r="D2268" t="s">
        <v>1627</v>
      </c>
      <c r="E2268">
        <v>89</v>
      </c>
      <c r="F2268" s="12">
        <v>0</v>
      </c>
      <c r="G2268" s="12">
        <v>0</v>
      </c>
      <c r="H2268" s="12">
        <v>0</v>
      </c>
      <c r="I2268" s="12">
        <v>0</v>
      </c>
      <c r="J2268" s="12"/>
      <c r="K2268" s="12"/>
      <c r="L2268" s="12"/>
      <c r="M2268" s="12"/>
      <c r="N2268" s="12"/>
      <c r="O2268" s="12"/>
      <c r="P2268" s="12"/>
    </row>
    <row r="2269" spans="1:16">
      <c r="A2269" s="357">
        <v>43709</v>
      </c>
      <c r="B2269">
        <f t="shared" si="271"/>
        <v>8</v>
      </c>
      <c r="C2269">
        <f t="shared" si="267"/>
        <v>2019</v>
      </c>
      <c r="D2269" t="s">
        <v>1627</v>
      </c>
      <c r="E2269">
        <v>89</v>
      </c>
      <c r="F2269" s="12">
        <v>0</v>
      </c>
      <c r="G2269" s="12">
        <v>0</v>
      </c>
      <c r="H2269" s="12">
        <v>0</v>
      </c>
      <c r="I2269" s="12">
        <v>0</v>
      </c>
      <c r="J2269" s="12"/>
      <c r="K2269" s="12"/>
      <c r="L2269" s="12"/>
      <c r="M2269" s="12"/>
      <c r="N2269" s="12"/>
      <c r="O2269" s="12"/>
      <c r="P2269" s="12"/>
    </row>
    <row r="2270" spans="1:16">
      <c r="A2270" s="357">
        <v>43739</v>
      </c>
      <c r="B2270">
        <f t="shared" si="271"/>
        <v>9</v>
      </c>
      <c r="C2270">
        <f t="shared" si="267"/>
        <v>2019</v>
      </c>
      <c r="D2270" t="s">
        <v>1627</v>
      </c>
      <c r="E2270">
        <v>89</v>
      </c>
      <c r="F2270" s="12">
        <v>0</v>
      </c>
      <c r="G2270" s="12">
        <v>0</v>
      </c>
      <c r="H2270" s="12">
        <v>0</v>
      </c>
      <c r="I2270" s="12">
        <v>0</v>
      </c>
      <c r="J2270" s="12"/>
      <c r="K2270" s="12"/>
      <c r="L2270" s="12"/>
      <c r="M2270" s="12"/>
      <c r="N2270" s="12"/>
      <c r="O2270" s="12"/>
      <c r="P2270" s="12"/>
    </row>
    <row r="2271" spans="1:16">
      <c r="A2271" s="357">
        <v>43770</v>
      </c>
      <c r="B2271">
        <f t="shared" si="271"/>
        <v>10</v>
      </c>
      <c r="C2271">
        <f t="shared" si="267"/>
        <v>2019</v>
      </c>
      <c r="D2271" t="s">
        <v>1627</v>
      </c>
      <c r="E2271">
        <v>89</v>
      </c>
      <c r="F2271" s="12">
        <v>0</v>
      </c>
      <c r="G2271" s="12">
        <v>0</v>
      </c>
      <c r="H2271" s="12">
        <v>0</v>
      </c>
      <c r="I2271" s="12">
        <v>0</v>
      </c>
      <c r="J2271" s="12"/>
      <c r="K2271" s="12"/>
      <c r="L2271" s="12"/>
      <c r="M2271" s="12"/>
      <c r="N2271" s="12"/>
      <c r="O2271" s="12"/>
      <c r="P2271" s="12"/>
    </row>
    <row r="2272" spans="1:16">
      <c r="A2272" s="357">
        <v>43800</v>
      </c>
      <c r="B2272">
        <f t="shared" si="271"/>
        <v>11</v>
      </c>
      <c r="C2272">
        <f t="shared" si="267"/>
        <v>2019</v>
      </c>
      <c r="D2272" t="s">
        <v>1627</v>
      </c>
      <c r="E2272">
        <v>89</v>
      </c>
      <c r="F2272" s="12">
        <v>0</v>
      </c>
      <c r="G2272" s="12">
        <v>0</v>
      </c>
      <c r="H2272" s="12">
        <v>0</v>
      </c>
      <c r="I2272" s="12">
        <v>0</v>
      </c>
      <c r="J2272" s="12"/>
      <c r="K2272" s="12"/>
      <c r="L2272" s="12"/>
      <c r="M2272" s="12"/>
      <c r="N2272" s="12"/>
      <c r="O2272" s="12"/>
      <c r="P2272" s="12"/>
    </row>
    <row r="2273" spans="1:16">
      <c r="A2273" s="357">
        <v>43831</v>
      </c>
      <c r="B2273">
        <f t="shared" si="271"/>
        <v>12</v>
      </c>
      <c r="C2273">
        <f t="shared" si="267"/>
        <v>2019</v>
      </c>
      <c r="D2273" t="s">
        <v>1627</v>
      </c>
      <c r="E2273">
        <v>89</v>
      </c>
      <c r="F2273" s="12">
        <v>0</v>
      </c>
      <c r="G2273" s="12">
        <v>0</v>
      </c>
      <c r="H2273" s="12">
        <v>0</v>
      </c>
      <c r="I2273" s="12">
        <v>0</v>
      </c>
      <c r="J2273" s="12"/>
      <c r="K2273" s="12"/>
      <c r="L2273" s="12"/>
      <c r="M2273" s="12"/>
      <c r="N2273" s="12"/>
      <c r="O2273" s="12"/>
      <c r="P2273" s="12"/>
    </row>
    <row r="2274" spans="1:16">
      <c r="A2274" s="357">
        <v>43862</v>
      </c>
      <c r="B2274">
        <v>1</v>
      </c>
      <c r="C2274">
        <f t="shared" si="267"/>
        <v>2020</v>
      </c>
      <c r="D2274" t="s">
        <v>1627</v>
      </c>
      <c r="E2274">
        <v>89</v>
      </c>
      <c r="F2274" s="12">
        <v>7.86</v>
      </c>
      <c r="G2274" s="12">
        <v>18.38</v>
      </c>
      <c r="H2274" s="12">
        <v>22.24</v>
      </c>
      <c r="I2274" s="12">
        <v>48.48</v>
      </c>
      <c r="J2274" s="12"/>
      <c r="K2274" s="12"/>
      <c r="L2274" s="12"/>
      <c r="M2274" s="12"/>
      <c r="N2274" s="12"/>
      <c r="O2274" s="12"/>
      <c r="P2274" s="12"/>
    </row>
    <row r="2275" spans="1:16">
      <c r="A2275" s="357">
        <v>43891</v>
      </c>
      <c r="B2275">
        <f t="shared" ref="B2275:B2285" si="272">1+B2274</f>
        <v>2</v>
      </c>
      <c r="C2275">
        <f t="shared" si="267"/>
        <v>2020</v>
      </c>
      <c r="D2275" t="s">
        <v>1627</v>
      </c>
      <c r="E2275">
        <v>89</v>
      </c>
      <c r="F2275" s="12">
        <v>392.6</v>
      </c>
      <c r="G2275" s="12">
        <v>904.4</v>
      </c>
      <c r="H2275" s="12">
        <v>1865.05</v>
      </c>
      <c r="I2275" s="12">
        <v>3162.0499999999997</v>
      </c>
      <c r="J2275" s="12"/>
      <c r="K2275" s="12"/>
      <c r="L2275" s="12"/>
      <c r="M2275" s="12"/>
      <c r="N2275" s="12"/>
      <c r="O2275" s="12"/>
      <c r="P2275" s="12"/>
    </row>
    <row r="2276" spans="1:16">
      <c r="A2276" s="357">
        <v>43922</v>
      </c>
      <c r="B2276">
        <f t="shared" si="272"/>
        <v>3</v>
      </c>
      <c r="C2276">
        <f t="shared" si="267"/>
        <v>2020</v>
      </c>
      <c r="D2276" t="s">
        <v>1627</v>
      </c>
      <c r="E2276">
        <v>89</v>
      </c>
      <c r="F2276" s="12">
        <v>223.09</v>
      </c>
      <c r="G2276" s="12">
        <v>244.23</v>
      </c>
      <c r="H2276" s="12">
        <v>710.09</v>
      </c>
      <c r="I2276" s="12">
        <v>1177.4100000000001</v>
      </c>
      <c r="J2276" s="12"/>
      <c r="K2276" s="12"/>
      <c r="L2276" s="12"/>
      <c r="M2276" s="12"/>
      <c r="N2276" s="12"/>
      <c r="O2276" s="12"/>
      <c r="P2276" s="12"/>
    </row>
    <row r="2277" spans="1:16">
      <c r="A2277" s="357">
        <v>43952</v>
      </c>
      <c r="B2277">
        <f t="shared" si="272"/>
        <v>4</v>
      </c>
      <c r="C2277">
        <f t="shared" si="267"/>
        <v>2020</v>
      </c>
      <c r="D2277" t="s">
        <v>1627</v>
      </c>
      <c r="E2277">
        <v>89</v>
      </c>
      <c r="F2277" s="12">
        <v>64.55</v>
      </c>
      <c r="G2277" s="12">
        <v>132.9</v>
      </c>
      <c r="H2277" s="12">
        <v>394.3</v>
      </c>
      <c r="I2277" s="12">
        <v>591.75</v>
      </c>
      <c r="J2277" s="12"/>
      <c r="K2277" s="12"/>
      <c r="L2277" s="12"/>
      <c r="M2277" s="12"/>
      <c r="N2277" s="12"/>
      <c r="O2277" s="12"/>
      <c r="P2277" s="12"/>
    </row>
    <row r="2278" spans="1:16">
      <c r="A2278" s="357">
        <v>43983</v>
      </c>
      <c r="B2278">
        <f t="shared" si="272"/>
        <v>5</v>
      </c>
      <c r="C2278">
        <f t="shared" si="267"/>
        <v>2020</v>
      </c>
      <c r="D2278" t="s">
        <v>1627</v>
      </c>
      <c r="E2278">
        <v>89</v>
      </c>
      <c r="F2278" s="12">
        <v>72</v>
      </c>
      <c r="G2278" s="12">
        <v>156.69999999999999</v>
      </c>
      <c r="H2278" s="12">
        <v>425.1</v>
      </c>
      <c r="I2278" s="12">
        <v>653.79999999999995</v>
      </c>
      <c r="J2278" s="12"/>
      <c r="K2278" s="12"/>
      <c r="L2278" s="12"/>
      <c r="M2278" s="12"/>
      <c r="N2278" s="12"/>
      <c r="O2278" s="12"/>
      <c r="P2278" s="12"/>
    </row>
    <row r="2279" spans="1:16">
      <c r="A2279" s="357">
        <v>44013</v>
      </c>
      <c r="B2279">
        <f t="shared" si="272"/>
        <v>6</v>
      </c>
      <c r="C2279">
        <f t="shared" si="267"/>
        <v>2020</v>
      </c>
      <c r="D2279" t="s">
        <v>1627</v>
      </c>
      <c r="E2279">
        <v>89</v>
      </c>
      <c r="F2279" s="12">
        <v>41.45</v>
      </c>
      <c r="G2279" s="12">
        <v>91.59</v>
      </c>
      <c r="H2279" s="12">
        <v>67.36</v>
      </c>
      <c r="I2279" s="12">
        <v>200.39999999999998</v>
      </c>
      <c r="J2279" s="12"/>
      <c r="K2279" s="12"/>
      <c r="L2279" s="12"/>
      <c r="M2279" s="12"/>
      <c r="N2279" s="12"/>
      <c r="O2279" s="12"/>
      <c r="P2279" s="12"/>
    </row>
    <row r="2280" spans="1:16">
      <c r="A2280" s="357">
        <v>44044</v>
      </c>
      <c r="B2280">
        <f t="shared" si="272"/>
        <v>7</v>
      </c>
      <c r="C2280">
        <f t="shared" si="267"/>
        <v>2020</v>
      </c>
      <c r="D2280" t="s">
        <v>1627</v>
      </c>
      <c r="E2280">
        <v>89</v>
      </c>
      <c r="F2280" s="12">
        <v>43.91</v>
      </c>
      <c r="G2280" s="12">
        <v>100.57</v>
      </c>
      <c r="H2280" s="12">
        <v>85.91</v>
      </c>
      <c r="I2280" s="12">
        <v>230.39</v>
      </c>
      <c r="J2280" s="12"/>
      <c r="K2280" s="12"/>
      <c r="L2280" s="12"/>
      <c r="M2280" s="12"/>
      <c r="N2280" s="12"/>
      <c r="O2280" s="12"/>
      <c r="P2280" s="12"/>
    </row>
    <row r="2281" spans="1:16">
      <c r="A2281" s="357">
        <v>44075</v>
      </c>
      <c r="B2281">
        <f t="shared" si="272"/>
        <v>8</v>
      </c>
      <c r="C2281">
        <f t="shared" si="267"/>
        <v>2020</v>
      </c>
      <c r="D2281" t="s">
        <v>1627</v>
      </c>
      <c r="E2281">
        <v>89</v>
      </c>
      <c r="F2281" s="12">
        <v>22.71</v>
      </c>
      <c r="G2281" s="12">
        <v>24.86</v>
      </c>
      <c r="H2281" s="12">
        <v>25.86</v>
      </c>
      <c r="I2281" s="12">
        <v>73.430000000000007</v>
      </c>
      <c r="J2281" s="12"/>
      <c r="K2281" s="12"/>
      <c r="L2281" s="12"/>
      <c r="M2281" s="12"/>
      <c r="N2281" s="12"/>
      <c r="O2281" s="12"/>
      <c r="P2281" s="12"/>
    </row>
    <row r="2282" spans="1:16">
      <c r="A2282" s="357">
        <v>44105</v>
      </c>
      <c r="B2282">
        <f t="shared" si="272"/>
        <v>9</v>
      </c>
      <c r="C2282">
        <f t="shared" si="267"/>
        <v>2020</v>
      </c>
      <c r="D2282" t="s">
        <v>1627</v>
      </c>
      <c r="E2282">
        <v>89</v>
      </c>
      <c r="F2282" s="12">
        <v>21.36</v>
      </c>
      <c r="G2282" s="12">
        <v>23.64</v>
      </c>
      <c r="H2282" s="12">
        <v>51.32</v>
      </c>
      <c r="I2282" s="12">
        <v>96.320000000000007</v>
      </c>
      <c r="J2282" s="12"/>
      <c r="K2282" s="12"/>
      <c r="L2282" s="12"/>
      <c r="M2282" s="12"/>
      <c r="N2282" s="12"/>
      <c r="O2282" s="12"/>
      <c r="P2282" s="12"/>
    </row>
    <row r="2283" spans="1:16">
      <c r="A2283" s="357">
        <v>44136</v>
      </c>
      <c r="B2283">
        <f t="shared" si="272"/>
        <v>10</v>
      </c>
      <c r="C2283">
        <f t="shared" si="267"/>
        <v>2020</v>
      </c>
      <c r="D2283" t="s">
        <v>1627</v>
      </c>
      <c r="E2283">
        <v>89</v>
      </c>
      <c r="F2283" s="12">
        <v>1</v>
      </c>
      <c r="G2283" s="12">
        <v>0.14000000000000001</v>
      </c>
      <c r="H2283" s="12">
        <v>0.33</v>
      </c>
      <c r="I2283" s="12">
        <v>1.47</v>
      </c>
      <c r="J2283" s="12"/>
      <c r="K2283" s="12"/>
      <c r="L2283" s="12"/>
      <c r="M2283" s="12"/>
      <c r="N2283" s="12"/>
      <c r="O2283" s="12"/>
      <c r="P2283" s="12"/>
    </row>
    <row r="2284" spans="1:16">
      <c r="A2284" s="357">
        <v>44166</v>
      </c>
      <c r="B2284">
        <f t="shared" si="272"/>
        <v>11</v>
      </c>
      <c r="C2284">
        <f t="shared" si="267"/>
        <v>2020</v>
      </c>
      <c r="D2284" t="s">
        <v>1627</v>
      </c>
      <c r="E2284">
        <v>89</v>
      </c>
      <c r="F2284" s="12">
        <v>40.049999999999997</v>
      </c>
      <c r="G2284" s="12">
        <v>85.8</v>
      </c>
      <c r="H2284" s="12">
        <v>141.75</v>
      </c>
      <c r="I2284" s="12">
        <v>267.60000000000002</v>
      </c>
      <c r="J2284" s="12"/>
      <c r="K2284" s="12"/>
      <c r="L2284" s="12"/>
      <c r="M2284" s="12"/>
      <c r="N2284" s="12"/>
      <c r="O2284" s="12"/>
      <c r="P2284" s="12"/>
    </row>
    <row r="2285" spans="1:16">
      <c r="A2285" s="357">
        <v>44197</v>
      </c>
      <c r="B2285">
        <f t="shared" si="272"/>
        <v>12</v>
      </c>
      <c r="C2285">
        <f t="shared" si="267"/>
        <v>2020</v>
      </c>
      <c r="D2285" t="s">
        <v>1627</v>
      </c>
      <c r="E2285">
        <v>89</v>
      </c>
      <c r="F2285" s="12">
        <v>27.26</v>
      </c>
      <c r="G2285" s="12">
        <v>4.95</v>
      </c>
      <c r="H2285" s="12">
        <v>22.16</v>
      </c>
      <c r="I2285" s="12">
        <v>54.370000000000005</v>
      </c>
      <c r="J2285" s="12"/>
      <c r="K2285" s="12"/>
      <c r="L2285" s="12"/>
      <c r="M2285" s="12"/>
      <c r="N2285" s="12"/>
      <c r="O2285" s="12"/>
      <c r="P2285" s="12"/>
    </row>
    <row r="2286" spans="1:16">
      <c r="A2286" s="357">
        <v>44228</v>
      </c>
      <c r="B2286">
        <v>1</v>
      </c>
      <c r="C2286">
        <f t="shared" si="267"/>
        <v>2021</v>
      </c>
      <c r="D2286" t="s">
        <v>1627</v>
      </c>
      <c r="E2286">
        <v>89</v>
      </c>
      <c r="F2286" s="12">
        <v>5.37</v>
      </c>
      <c r="G2286" s="12">
        <v>2.95</v>
      </c>
      <c r="H2286" s="12">
        <v>23.37</v>
      </c>
      <c r="I2286" s="12">
        <v>31.69</v>
      </c>
      <c r="J2286" s="12"/>
      <c r="K2286" s="12"/>
      <c r="L2286" s="12"/>
      <c r="M2286" s="12"/>
      <c r="N2286" s="12"/>
      <c r="O2286" s="12"/>
      <c r="P2286" s="12"/>
    </row>
    <row r="2287" spans="1:16">
      <c r="A2287" s="357">
        <v>44256</v>
      </c>
      <c r="B2287">
        <f t="shared" ref="B2287:B2297" si="273">1+B2286</f>
        <v>2</v>
      </c>
      <c r="C2287">
        <f t="shared" si="267"/>
        <v>2021</v>
      </c>
      <c r="D2287" t="s">
        <v>1627</v>
      </c>
      <c r="E2287">
        <v>89</v>
      </c>
      <c r="F2287" s="12">
        <v>3.85</v>
      </c>
      <c r="G2287" s="12">
        <v>7.55</v>
      </c>
      <c r="H2287" s="12">
        <v>15.9</v>
      </c>
      <c r="I2287" s="12">
        <v>27.3</v>
      </c>
      <c r="J2287" s="12"/>
      <c r="K2287" s="12"/>
      <c r="L2287" s="12"/>
      <c r="M2287" s="12"/>
      <c r="N2287" s="12"/>
      <c r="O2287" s="12"/>
      <c r="P2287" s="12"/>
    </row>
    <row r="2288" spans="1:16">
      <c r="A2288" s="357">
        <v>44287</v>
      </c>
      <c r="B2288">
        <f t="shared" si="273"/>
        <v>3</v>
      </c>
      <c r="C2288">
        <f t="shared" si="267"/>
        <v>2021</v>
      </c>
      <c r="D2288" t="s">
        <v>1627</v>
      </c>
      <c r="E2288">
        <v>89</v>
      </c>
      <c r="F2288" s="12">
        <v>2.4300000000000002</v>
      </c>
      <c r="G2288" s="12">
        <v>1.65</v>
      </c>
      <c r="H2288" s="12">
        <v>5.43</v>
      </c>
      <c r="I2288" s="12">
        <v>9.51</v>
      </c>
      <c r="J2288" s="12"/>
      <c r="K2288" s="12"/>
      <c r="L2288" s="12"/>
      <c r="M2288" s="12"/>
      <c r="N2288" s="12"/>
      <c r="O2288" s="12"/>
      <c r="P2288" s="12"/>
    </row>
    <row r="2289" spans="1:16">
      <c r="A2289" s="357">
        <v>44317</v>
      </c>
      <c r="B2289">
        <f t="shared" si="273"/>
        <v>4</v>
      </c>
      <c r="C2289">
        <f t="shared" si="267"/>
        <v>2021</v>
      </c>
      <c r="D2289" t="s">
        <v>1627</v>
      </c>
      <c r="E2289">
        <v>89</v>
      </c>
      <c r="F2289" s="12">
        <v>7.9</v>
      </c>
      <c r="G2289" s="12">
        <v>5.2</v>
      </c>
      <c r="H2289" s="12">
        <v>17.899999999999999</v>
      </c>
      <c r="I2289" s="12">
        <v>31</v>
      </c>
      <c r="J2289" s="12"/>
      <c r="K2289" s="12"/>
      <c r="L2289" s="12"/>
      <c r="M2289" s="12"/>
      <c r="N2289" s="12"/>
      <c r="O2289" s="12"/>
      <c r="P2289" s="12"/>
    </row>
    <row r="2290" spans="1:16">
      <c r="A2290" s="357">
        <v>44348</v>
      </c>
      <c r="B2290">
        <f t="shared" si="273"/>
        <v>5</v>
      </c>
      <c r="C2290">
        <f t="shared" ref="C2290:C2303" si="274">1+C2278</f>
        <v>2021</v>
      </c>
      <c r="D2290" t="s">
        <v>1627</v>
      </c>
      <c r="E2290">
        <v>89</v>
      </c>
      <c r="F2290" s="12">
        <v>28.86</v>
      </c>
      <c r="G2290" s="12">
        <v>15.57</v>
      </c>
      <c r="H2290" s="12">
        <v>98.67</v>
      </c>
      <c r="I2290" s="12">
        <v>143.10000000000002</v>
      </c>
      <c r="J2290" s="12"/>
      <c r="K2290" s="12"/>
      <c r="L2290" s="12"/>
      <c r="M2290" s="12"/>
      <c r="N2290" s="12"/>
      <c r="O2290" s="12"/>
      <c r="P2290" s="12"/>
    </row>
    <row r="2291" spans="1:16">
      <c r="A2291" s="357">
        <v>44378</v>
      </c>
      <c r="B2291">
        <f t="shared" si="273"/>
        <v>6</v>
      </c>
      <c r="C2291">
        <f t="shared" si="274"/>
        <v>2021</v>
      </c>
      <c r="D2291" t="s">
        <v>1627</v>
      </c>
      <c r="E2291">
        <v>89</v>
      </c>
      <c r="F2291" s="12">
        <v>27.68</v>
      </c>
      <c r="G2291" s="12">
        <v>15.55</v>
      </c>
      <c r="H2291" s="12">
        <v>77.05</v>
      </c>
      <c r="I2291" s="12">
        <v>120.28</v>
      </c>
      <c r="J2291" s="12"/>
      <c r="K2291" s="12"/>
      <c r="L2291" s="12"/>
      <c r="M2291" s="12"/>
      <c r="N2291" s="12"/>
      <c r="O2291" s="12"/>
      <c r="P2291" s="12"/>
    </row>
    <row r="2292" spans="1:16">
      <c r="A2292" s="357">
        <v>44409</v>
      </c>
      <c r="B2292">
        <f t="shared" si="273"/>
        <v>7</v>
      </c>
      <c r="C2292">
        <f t="shared" si="274"/>
        <v>2021</v>
      </c>
      <c r="D2292" t="s">
        <v>1627</v>
      </c>
      <c r="E2292">
        <v>89</v>
      </c>
      <c r="F2292" s="12">
        <v>0.14000000000000001</v>
      </c>
      <c r="G2292" s="12">
        <v>0.09</v>
      </c>
      <c r="H2292" s="12">
        <v>1.0900000000000001</v>
      </c>
      <c r="I2292" s="12">
        <v>1.3200000000000003</v>
      </c>
      <c r="J2292" s="12"/>
      <c r="K2292" s="12"/>
      <c r="L2292" s="12"/>
      <c r="M2292" s="12"/>
      <c r="N2292" s="12"/>
      <c r="O2292" s="12"/>
      <c r="P2292" s="12"/>
    </row>
    <row r="2293" spans="1:16">
      <c r="A2293" s="357">
        <v>44440</v>
      </c>
      <c r="B2293">
        <f t="shared" si="273"/>
        <v>8</v>
      </c>
      <c r="C2293">
        <f t="shared" si="274"/>
        <v>2021</v>
      </c>
      <c r="D2293" t="s">
        <v>1627</v>
      </c>
      <c r="E2293">
        <v>89</v>
      </c>
      <c r="F2293" s="12">
        <v>2.95</v>
      </c>
      <c r="G2293" s="12">
        <v>3.27</v>
      </c>
      <c r="H2293" s="12">
        <v>2.82</v>
      </c>
      <c r="I2293" s="12">
        <v>9.0399999999999991</v>
      </c>
      <c r="J2293" s="12"/>
      <c r="K2293" s="12"/>
      <c r="L2293" s="12"/>
      <c r="M2293" s="12"/>
      <c r="N2293" s="12"/>
      <c r="O2293" s="12"/>
      <c r="P2293" s="12"/>
    </row>
    <row r="2294" spans="1:16">
      <c r="A2294" s="357">
        <v>44470</v>
      </c>
      <c r="B2294">
        <f t="shared" si="273"/>
        <v>9</v>
      </c>
      <c r="C2294">
        <f t="shared" si="274"/>
        <v>2021</v>
      </c>
      <c r="D2294" t="s">
        <v>1627</v>
      </c>
      <c r="E2294">
        <v>89</v>
      </c>
      <c r="F2294" s="12">
        <v>20.36</v>
      </c>
      <c r="G2294" s="12">
        <v>10.36</v>
      </c>
      <c r="H2294" s="12">
        <v>184.91</v>
      </c>
      <c r="I2294" s="12">
        <v>215.63</v>
      </c>
      <c r="J2294" s="12"/>
      <c r="K2294" s="12"/>
      <c r="L2294" s="12"/>
      <c r="M2294" s="12"/>
      <c r="N2294" s="12"/>
      <c r="O2294" s="12"/>
      <c r="P2294" s="12"/>
    </row>
    <row r="2295" spans="1:16">
      <c r="A2295" s="357">
        <v>44501</v>
      </c>
      <c r="B2295">
        <f t="shared" si="273"/>
        <v>10</v>
      </c>
      <c r="C2295">
        <f t="shared" si="274"/>
        <v>2021</v>
      </c>
      <c r="D2295" t="s">
        <v>1627</v>
      </c>
      <c r="E2295">
        <v>89</v>
      </c>
      <c r="F2295" s="12">
        <v>0.45</v>
      </c>
      <c r="G2295" s="12">
        <v>0</v>
      </c>
      <c r="H2295" s="12">
        <v>0.8</v>
      </c>
      <c r="I2295" s="12">
        <v>1.25</v>
      </c>
      <c r="J2295" s="12"/>
      <c r="K2295" s="12"/>
      <c r="L2295" s="12"/>
      <c r="M2295" s="12"/>
      <c r="N2295" s="12"/>
      <c r="O2295" s="12"/>
      <c r="P2295" s="12"/>
    </row>
    <row r="2296" spans="1:16">
      <c r="A2296" s="357">
        <v>44531</v>
      </c>
      <c r="B2296">
        <f t="shared" si="273"/>
        <v>11</v>
      </c>
      <c r="C2296">
        <f t="shared" si="274"/>
        <v>2021</v>
      </c>
      <c r="D2296" t="s">
        <v>1627</v>
      </c>
      <c r="E2296">
        <v>89</v>
      </c>
      <c r="F2296" s="12">
        <v>13.57</v>
      </c>
      <c r="G2296" s="12">
        <v>4.29</v>
      </c>
      <c r="H2296" s="12">
        <v>62.29</v>
      </c>
      <c r="I2296" s="12">
        <v>80.150000000000006</v>
      </c>
      <c r="J2296" s="12"/>
      <c r="K2296" s="12"/>
      <c r="L2296" s="12"/>
      <c r="M2296" s="12"/>
      <c r="N2296" s="12"/>
      <c r="O2296" s="12"/>
      <c r="P2296" s="12"/>
    </row>
    <row r="2297" spans="1:16">
      <c r="A2297" s="357">
        <v>44562</v>
      </c>
      <c r="B2297">
        <f t="shared" si="273"/>
        <v>12</v>
      </c>
      <c r="C2297">
        <f t="shared" si="274"/>
        <v>2021</v>
      </c>
      <c r="D2297" t="s">
        <v>1627</v>
      </c>
      <c r="E2297">
        <v>89</v>
      </c>
      <c r="F2297" s="12">
        <v>2.2000000000000002</v>
      </c>
      <c r="G2297" s="12">
        <v>1.8</v>
      </c>
      <c r="H2297" s="12">
        <v>320.14999999999998</v>
      </c>
      <c r="I2297" s="12">
        <v>324.14999999999998</v>
      </c>
      <c r="J2297" s="12"/>
      <c r="K2297" s="12"/>
      <c r="L2297" s="12"/>
      <c r="M2297" s="12"/>
      <c r="N2297" s="12"/>
      <c r="O2297" s="12"/>
      <c r="P2297" s="12"/>
    </row>
    <row r="2298" spans="1:16">
      <c r="A2298" s="357">
        <v>44593</v>
      </c>
      <c r="B2298">
        <v>1</v>
      </c>
      <c r="C2298">
        <f t="shared" si="274"/>
        <v>2022</v>
      </c>
      <c r="D2298" t="s">
        <v>1627</v>
      </c>
      <c r="E2298">
        <v>89</v>
      </c>
      <c r="F2298" s="12">
        <v>0.25</v>
      </c>
      <c r="G2298" s="12">
        <v>1.1499999999999999</v>
      </c>
      <c r="H2298" s="12">
        <v>4.45</v>
      </c>
      <c r="I2298" s="12">
        <v>5.85</v>
      </c>
      <c r="J2298" s="12"/>
      <c r="K2298" s="12"/>
      <c r="L2298" s="12"/>
      <c r="M2298" s="12"/>
      <c r="N2298" s="12"/>
      <c r="O2298" s="12"/>
      <c r="P2298" s="12"/>
    </row>
    <row r="2299" spans="1:16">
      <c r="A2299" s="357">
        <v>44621</v>
      </c>
      <c r="B2299">
        <f>1+B2298</f>
        <v>2</v>
      </c>
      <c r="C2299">
        <f t="shared" si="274"/>
        <v>2022</v>
      </c>
      <c r="D2299" t="s">
        <v>1627</v>
      </c>
      <c r="E2299">
        <v>89</v>
      </c>
      <c r="F2299" s="12">
        <v>1.85</v>
      </c>
      <c r="G2299" s="12">
        <v>72.349999999999994</v>
      </c>
      <c r="H2299" s="12">
        <v>140</v>
      </c>
      <c r="I2299" s="12">
        <v>214.2</v>
      </c>
      <c r="J2299" s="12"/>
      <c r="K2299" s="12"/>
      <c r="L2299" s="12"/>
      <c r="M2299" s="12"/>
      <c r="N2299" s="12"/>
      <c r="O2299" s="12"/>
      <c r="P2299" s="12"/>
    </row>
    <row r="2300" spans="1:16">
      <c r="A2300" s="357">
        <v>44652</v>
      </c>
      <c r="B2300">
        <f>1+B2299</f>
        <v>3</v>
      </c>
      <c r="C2300">
        <f t="shared" si="274"/>
        <v>2022</v>
      </c>
      <c r="D2300" t="s">
        <v>1627</v>
      </c>
      <c r="E2300">
        <v>89</v>
      </c>
      <c r="F2300" s="12">
        <v>2.04</v>
      </c>
      <c r="G2300" s="12">
        <v>2.04</v>
      </c>
      <c r="H2300" s="12">
        <v>5.04</v>
      </c>
      <c r="I2300" s="12">
        <v>9.120000000000001</v>
      </c>
      <c r="J2300" s="12"/>
      <c r="K2300" s="12"/>
      <c r="L2300" s="12"/>
      <c r="M2300" s="12"/>
      <c r="N2300" s="12"/>
      <c r="O2300" s="12"/>
      <c r="P2300" s="12"/>
    </row>
    <row r="2301" spans="1:16">
      <c r="A2301" s="357">
        <v>44682</v>
      </c>
      <c r="B2301">
        <f>1+B2300</f>
        <v>4</v>
      </c>
      <c r="C2301">
        <f t="shared" si="274"/>
        <v>2022</v>
      </c>
      <c r="D2301" t="s">
        <v>1627</v>
      </c>
      <c r="E2301">
        <v>89</v>
      </c>
      <c r="F2301" s="12">
        <v>0.53</v>
      </c>
      <c r="G2301" s="12">
        <v>0.16</v>
      </c>
      <c r="H2301" s="12">
        <v>5.1100000000000003</v>
      </c>
      <c r="I2301" s="12">
        <v>5.8000000000000007</v>
      </c>
      <c r="J2301" s="12"/>
      <c r="K2301" s="12"/>
      <c r="L2301" s="12"/>
      <c r="M2301" s="12"/>
      <c r="N2301" s="12"/>
      <c r="O2301" s="12"/>
      <c r="P2301" s="12"/>
    </row>
    <row r="2302" spans="1:16">
      <c r="A2302" s="357">
        <v>44713</v>
      </c>
      <c r="B2302">
        <f>1+B2301</f>
        <v>5</v>
      </c>
      <c r="C2302">
        <f t="shared" si="274"/>
        <v>2022</v>
      </c>
      <c r="D2302" t="s">
        <v>1627</v>
      </c>
      <c r="E2302">
        <v>89</v>
      </c>
      <c r="F2302" s="12">
        <v>1.77</v>
      </c>
      <c r="G2302" s="12">
        <v>1.55</v>
      </c>
      <c r="H2302" s="12">
        <v>4.05</v>
      </c>
      <c r="I2302" s="12">
        <v>7.3699999999999992</v>
      </c>
      <c r="J2302" s="12"/>
      <c r="K2302" s="12"/>
      <c r="L2302" s="12"/>
      <c r="M2302" s="12"/>
      <c r="N2302" s="12"/>
      <c r="O2302" s="12"/>
      <c r="P2302" s="12"/>
    </row>
    <row r="2303" spans="1:16">
      <c r="A2303" s="357">
        <v>42005</v>
      </c>
      <c r="B2303">
        <f>1+B2302</f>
        <v>6</v>
      </c>
      <c r="C2303">
        <f t="shared" si="274"/>
        <v>2022</v>
      </c>
      <c r="D2303" t="s">
        <v>1627</v>
      </c>
      <c r="E2303">
        <v>89</v>
      </c>
      <c r="F2303" s="12">
        <v>0.14000000000000001</v>
      </c>
      <c r="G2303" s="12">
        <v>0</v>
      </c>
      <c r="H2303" s="12">
        <v>4.59</v>
      </c>
      <c r="I2303" s="12">
        <v>4.7299999999999995</v>
      </c>
      <c r="J2303" s="12"/>
      <c r="K2303" s="12"/>
      <c r="L2303" s="12"/>
      <c r="M2303" s="12"/>
      <c r="N2303" s="12"/>
      <c r="O2303" s="12"/>
      <c r="P2303" s="12"/>
    </row>
    <row r="2304" spans="1:16">
      <c r="A2304" s="357">
        <v>44743</v>
      </c>
      <c r="B2304">
        <v>7</v>
      </c>
      <c r="C2304">
        <v>2022</v>
      </c>
      <c r="D2304" t="s">
        <v>1627</v>
      </c>
      <c r="E2304">
        <v>89</v>
      </c>
      <c r="F2304" s="12">
        <v>3.1</v>
      </c>
      <c r="G2304" s="12">
        <v>0</v>
      </c>
      <c r="H2304" s="12">
        <v>6.95</v>
      </c>
      <c r="I2304" s="12">
        <v>10.050000000000001</v>
      </c>
      <c r="J2304" s="12"/>
      <c r="K2304" s="12"/>
      <c r="L2304" s="12"/>
      <c r="M2304" s="12"/>
      <c r="N2304" s="12"/>
      <c r="O2304" s="12"/>
      <c r="P2304" s="12"/>
    </row>
    <row r="2305" spans="1:16">
      <c r="A2305" s="357">
        <v>44774</v>
      </c>
      <c r="B2305">
        <v>8</v>
      </c>
      <c r="C2305">
        <v>2022</v>
      </c>
      <c r="D2305" t="s">
        <v>1627</v>
      </c>
      <c r="E2305">
        <v>89</v>
      </c>
      <c r="F2305">
        <v>0</v>
      </c>
      <c r="G2305">
        <v>0</v>
      </c>
      <c r="H2305">
        <v>1.18</v>
      </c>
      <c r="I2305">
        <v>1.18</v>
      </c>
      <c r="J2305" s="12"/>
      <c r="K2305" s="12"/>
      <c r="L2305" s="12"/>
      <c r="M2305" s="12"/>
      <c r="N2305" s="12"/>
      <c r="O2305" s="12"/>
      <c r="P2305" s="12"/>
    </row>
    <row r="2306" spans="1:16">
      <c r="A2306" s="357">
        <v>42036</v>
      </c>
      <c r="B2306">
        <v>1</v>
      </c>
      <c r="C2306">
        <v>2015</v>
      </c>
      <c r="D2306" t="s">
        <v>1628</v>
      </c>
      <c r="E2306">
        <v>91</v>
      </c>
      <c r="F2306" s="12">
        <v>172.95</v>
      </c>
      <c r="G2306" s="12">
        <v>682.5</v>
      </c>
      <c r="H2306" s="12">
        <v>1.6</v>
      </c>
      <c r="I2306" s="12">
        <v>857.05</v>
      </c>
      <c r="J2306" s="12"/>
      <c r="K2306" s="12"/>
      <c r="L2306" s="12"/>
      <c r="M2306" s="12"/>
      <c r="N2306" s="12"/>
      <c r="O2306" s="12"/>
      <c r="P2306" s="12"/>
    </row>
    <row r="2307" spans="1:16">
      <c r="A2307" s="357">
        <v>42064</v>
      </c>
      <c r="B2307">
        <f t="shared" ref="B2307:B2317" si="275">1+B2306</f>
        <v>2</v>
      </c>
      <c r="C2307">
        <v>2015</v>
      </c>
      <c r="D2307" t="s">
        <v>1628</v>
      </c>
      <c r="E2307">
        <v>91</v>
      </c>
      <c r="F2307" s="12">
        <v>156.55000000000001</v>
      </c>
      <c r="G2307" s="12">
        <v>623.4</v>
      </c>
      <c r="H2307" s="12">
        <v>0.95</v>
      </c>
      <c r="I2307" s="12">
        <v>780.90000000000009</v>
      </c>
      <c r="J2307" s="12"/>
      <c r="K2307" s="12"/>
      <c r="L2307" s="12"/>
      <c r="M2307" s="12"/>
      <c r="N2307" s="12"/>
      <c r="O2307" s="12"/>
      <c r="P2307" s="12"/>
    </row>
    <row r="2308" spans="1:16">
      <c r="A2308" s="357">
        <v>42095</v>
      </c>
      <c r="B2308">
        <f t="shared" si="275"/>
        <v>3</v>
      </c>
      <c r="C2308">
        <v>2015</v>
      </c>
      <c r="D2308" t="s">
        <v>1628</v>
      </c>
      <c r="E2308">
        <v>91</v>
      </c>
      <c r="F2308" s="12">
        <v>140.13999999999999</v>
      </c>
      <c r="G2308" s="12">
        <v>589.27</v>
      </c>
      <c r="H2308" s="12">
        <v>2.36</v>
      </c>
      <c r="I2308" s="12">
        <v>731.77</v>
      </c>
      <c r="J2308" s="12"/>
      <c r="K2308" s="12"/>
      <c r="L2308" s="12"/>
      <c r="M2308" s="12"/>
      <c r="N2308" s="12"/>
      <c r="O2308" s="12"/>
      <c r="P2308" s="12"/>
    </row>
    <row r="2309" spans="1:16">
      <c r="A2309" s="357">
        <v>42125</v>
      </c>
      <c r="B2309">
        <f t="shared" si="275"/>
        <v>4</v>
      </c>
      <c r="C2309">
        <v>2015</v>
      </c>
      <c r="D2309" t="s">
        <v>1628</v>
      </c>
      <c r="E2309">
        <v>91</v>
      </c>
      <c r="F2309" s="12">
        <v>150.05000000000001</v>
      </c>
      <c r="G2309" s="12">
        <v>529.95000000000005</v>
      </c>
      <c r="H2309" s="12">
        <v>1.3</v>
      </c>
      <c r="I2309" s="12">
        <v>681.3</v>
      </c>
      <c r="J2309" s="12"/>
      <c r="K2309" s="12"/>
      <c r="L2309" s="12"/>
      <c r="M2309" s="12"/>
      <c r="N2309" s="12"/>
      <c r="O2309" s="12"/>
      <c r="P2309" s="12"/>
    </row>
    <row r="2310" spans="1:16">
      <c r="A2310" s="357">
        <v>42156</v>
      </c>
      <c r="B2310">
        <f t="shared" si="275"/>
        <v>5</v>
      </c>
      <c r="C2310">
        <v>2015</v>
      </c>
      <c r="D2310" t="s">
        <v>1628</v>
      </c>
      <c r="E2310">
        <v>91</v>
      </c>
      <c r="F2310" s="12">
        <v>160.6</v>
      </c>
      <c r="G2310" s="12">
        <v>560.1</v>
      </c>
      <c r="H2310" s="12">
        <v>0.8</v>
      </c>
      <c r="I2310" s="12">
        <v>721.5</v>
      </c>
      <c r="J2310" s="12"/>
      <c r="K2310" s="12"/>
      <c r="L2310" s="12"/>
      <c r="M2310" s="12"/>
      <c r="N2310" s="12"/>
      <c r="O2310" s="12"/>
      <c r="P2310" s="12"/>
    </row>
    <row r="2311" spans="1:16">
      <c r="A2311" s="357">
        <v>42186</v>
      </c>
      <c r="B2311">
        <f t="shared" si="275"/>
        <v>6</v>
      </c>
      <c r="C2311">
        <v>2015</v>
      </c>
      <c r="D2311" t="s">
        <v>1628</v>
      </c>
      <c r="E2311">
        <v>91</v>
      </c>
      <c r="F2311" s="12">
        <v>154.44999999999999</v>
      </c>
      <c r="G2311" s="12">
        <v>556.27</v>
      </c>
      <c r="H2311" s="12">
        <v>1.18</v>
      </c>
      <c r="I2311" s="12">
        <v>711.89999999999986</v>
      </c>
      <c r="J2311" s="12"/>
      <c r="K2311" s="12"/>
      <c r="L2311" s="12"/>
      <c r="M2311" s="12"/>
      <c r="N2311" s="12"/>
      <c r="O2311" s="12"/>
      <c r="P2311" s="12"/>
    </row>
    <row r="2312" spans="1:16">
      <c r="A2312" s="357">
        <v>42217</v>
      </c>
      <c r="B2312">
        <f t="shared" si="275"/>
        <v>7</v>
      </c>
      <c r="C2312">
        <v>2015</v>
      </c>
      <c r="D2312" t="s">
        <v>1628</v>
      </c>
      <c r="E2312">
        <v>91</v>
      </c>
      <c r="F2312" s="12">
        <v>153.83000000000001</v>
      </c>
      <c r="G2312" s="12">
        <v>568.09</v>
      </c>
      <c r="H2312" s="12">
        <v>0.74</v>
      </c>
      <c r="I2312" s="12">
        <v>722.66000000000008</v>
      </c>
      <c r="J2312" s="12"/>
      <c r="K2312" s="12"/>
      <c r="L2312" s="12"/>
      <c r="M2312" s="12"/>
      <c r="N2312" s="12"/>
      <c r="O2312" s="12"/>
      <c r="P2312" s="12"/>
    </row>
    <row r="2313" spans="1:16">
      <c r="A2313" s="357">
        <v>42248</v>
      </c>
      <c r="B2313">
        <f t="shared" si="275"/>
        <v>8</v>
      </c>
      <c r="C2313">
        <v>2015</v>
      </c>
      <c r="D2313" t="s">
        <v>1628</v>
      </c>
      <c r="E2313">
        <v>91</v>
      </c>
      <c r="F2313" s="12">
        <v>151.19</v>
      </c>
      <c r="G2313" s="12">
        <v>402</v>
      </c>
      <c r="H2313" s="12">
        <v>1.05</v>
      </c>
      <c r="I2313" s="12">
        <v>554.24</v>
      </c>
      <c r="J2313" s="12"/>
      <c r="K2313" s="12"/>
      <c r="L2313" s="12"/>
      <c r="M2313" s="12"/>
      <c r="N2313" s="12"/>
      <c r="O2313" s="12"/>
      <c r="P2313" s="12"/>
    </row>
    <row r="2314" spans="1:16">
      <c r="A2314" s="357">
        <v>42278</v>
      </c>
      <c r="B2314">
        <f t="shared" si="275"/>
        <v>9</v>
      </c>
      <c r="C2314">
        <v>2015</v>
      </c>
      <c r="D2314" t="s">
        <v>1628</v>
      </c>
      <c r="E2314">
        <v>91</v>
      </c>
      <c r="F2314" s="12">
        <v>173.82</v>
      </c>
      <c r="G2314" s="12">
        <v>531.5</v>
      </c>
      <c r="H2314" s="12">
        <v>0.77</v>
      </c>
      <c r="I2314" s="12">
        <v>706.08999999999992</v>
      </c>
      <c r="J2314" s="12"/>
      <c r="K2314" s="12"/>
      <c r="L2314" s="12"/>
      <c r="M2314" s="12"/>
      <c r="N2314" s="12"/>
      <c r="O2314" s="12"/>
      <c r="P2314" s="12"/>
    </row>
    <row r="2315" spans="1:16">
      <c r="A2315" s="357">
        <v>42309</v>
      </c>
      <c r="B2315">
        <f t="shared" si="275"/>
        <v>10</v>
      </c>
      <c r="C2315">
        <v>2015</v>
      </c>
      <c r="D2315" t="s">
        <v>1628</v>
      </c>
      <c r="E2315">
        <v>91</v>
      </c>
      <c r="F2315" s="12">
        <v>160.33000000000001</v>
      </c>
      <c r="G2315" s="12">
        <v>541.62</v>
      </c>
      <c r="H2315" s="12">
        <v>1.05</v>
      </c>
      <c r="I2315" s="12">
        <v>703</v>
      </c>
      <c r="J2315" s="12"/>
      <c r="K2315" s="12"/>
      <c r="L2315" s="12"/>
      <c r="M2315" s="12"/>
      <c r="N2315" s="12"/>
      <c r="O2315" s="12"/>
      <c r="P2315" s="12"/>
    </row>
    <row r="2316" spans="1:16">
      <c r="A2316" s="357">
        <v>42339</v>
      </c>
      <c r="B2316">
        <f t="shared" si="275"/>
        <v>11</v>
      </c>
      <c r="C2316">
        <v>2015</v>
      </c>
      <c r="D2316" t="s">
        <v>1628</v>
      </c>
      <c r="E2316">
        <v>91</v>
      </c>
      <c r="F2316" s="12">
        <v>154.05000000000001</v>
      </c>
      <c r="G2316" s="12">
        <v>508.38</v>
      </c>
      <c r="H2316" s="12">
        <v>1.29</v>
      </c>
      <c r="I2316" s="12">
        <v>663.72</v>
      </c>
      <c r="J2316" s="12"/>
      <c r="K2316" s="12"/>
      <c r="L2316" s="12"/>
      <c r="M2316" s="12"/>
      <c r="N2316" s="12"/>
      <c r="O2316" s="12"/>
      <c r="P2316" s="12"/>
    </row>
    <row r="2317" spans="1:16">
      <c r="A2317" s="357">
        <v>42370</v>
      </c>
      <c r="B2317">
        <f t="shared" si="275"/>
        <v>12</v>
      </c>
      <c r="C2317">
        <v>2015</v>
      </c>
      <c r="D2317" t="s">
        <v>1628</v>
      </c>
      <c r="E2317">
        <v>91</v>
      </c>
      <c r="F2317" s="12">
        <v>182.89</v>
      </c>
      <c r="G2317" s="12">
        <v>714.32</v>
      </c>
      <c r="H2317" s="12">
        <v>1.21</v>
      </c>
      <c r="I2317" s="12">
        <v>898.42000000000007</v>
      </c>
      <c r="J2317" s="12"/>
      <c r="K2317" s="12"/>
      <c r="L2317" s="12"/>
      <c r="M2317" s="12"/>
      <c r="N2317" s="12"/>
      <c r="O2317" s="12"/>
      <c r="P2317" s="12"/>
    </row>
    <row r="2318" spans="1:16">
      <c r="A2318" s="357">
        <v>42401</v>
      </c>
      <c r="B2318">
        <v>1</v>
      </c>
      <c r="C2318">
        <f t="shared" ref="C2318:C2381" si="276">1+C2306</f>
        <v>2016</v>
      </c>
      <c r="D2318" t="s">
        <v>1628</v>
      </c>
      <c r="E2318">
        <v>91</v>
      </c>
      <c r="F2318" s="12">
        <v>197.26</v>
      </c>
      <c r="G2318" s="12">
        <v>635.11</v>
      </c>
      <c r="H2318" s="12">
        <v>1.21</v>
      </c>
      <c r="I2318" s="12">
        <v>833.58</v>
      </c>
      <c r="J2318" s="12"/>
      <c r="K2318" s="12"/>
      <c r="L2318" s="12"/>
      <c r="M2318" s="12"/>
      <c r="N2318" s="12"/>
      <c r="O2318" s="12"/>
      <c r="P2318" s="12"/>
    </row>
    <row r="2319" spans="1:16">
      <c r="A2319" s="357">
        <v>42430</v>
      </c>
      <c r="B2319">
        <f t="shared" ref="B2319:B2329" si="277">1+B2318</f>
        <v>2</v>
      </c>
      <c r="C2319">
        <f t="shared" si="276"/>
        <v>2016</v>
      </c>
      <c r="D2319" t="s">
        <v>1628</v>
      </c>
      <c r="E2319">
        <v>91</v>
      </c>
      <c r="F2319" s="12">
        <v>156.52000000000001</v>
      </c>
      <c r="G2319" s="12">
        <v>548.62</v>
      </c>
      <c r="H2319" s="12">
        <v>0.81</v>
      </c>
      <c r="I2319" s="12">
        <v>705.94999999999993</v>
      </c>
      <c r="J2319" s="12"/>
      <c r="K2319" s="12"/>
      <c r="L2319" s="12"/>
      <c r="M2319" s="12"/>
      <c r="N2319" s="12"/>
      <c r="O2319" s="12"/>
      <c r="P2319" s="12"/>
    </row>
    <row r="2320" spans="1:16">
      <c r="A2320" s="357">
        <v>42461</v>
      </c>
      <c r="B2320">
        <f t="shared" si="277"/>
        <v>3</v>
      </c>
      <c r="C2320">
        <f t="shared" si="276"/>
        <v>2016</v>
      </c>
      <c r="D2320" t="s">
        <v>1628</v>
      </c>
      <c r="E2320">
        <v>91</v>
      </c>
      <c r="F2320" s="12">
        <v>161.86000000000001</v>
      </c>
      <c r="G2320" s="12">
        <v>545.62</v>
      </c>
      <c r="H2320" s="12">
        <v>1.24</v>
      </c>
      <c r="I2320" s="12">
        <v>708.72</v>
      </c>
      <c r="J2320" s="12"/>
      <c r="K2320" s="12"/>
      <c r="L2320" s="12"/>
      <c r="M2320" s="12"/>
      <c r="N2320" s="12"/>
      <c r="O2320" s="12"/>
      <c r="P2320" s="12"/>
    </row>
    <row r="2321" spans="1:16">
      <c r="A2321" s="357">
        <v>42491</v>
      </c>
      <c r="B2321">
        <f t="shared" si="277"/>
        <v>4</v>
      </c>
      <c r="C2321">
        <f t="shared" si="276"/>
        <v>2016</v>
      </c>
      <c r="D2321" t="s">
        <v>1628</v>
      </c>
      <c r="E2321">
        <v>91</v>
      </c>
      <c r="F2321" s="12">
        <v>157.81</v>
      </c>
      <c r="G2321" s="12">
        <v>508.9</v>
      </c>
      <c r="H2321" s="12">
        <v>0.43</v>
      </c>
      <c r="I2321" s="12">
        <v>667.14</v>
      </c>
      <c r="J2321" s="12"/>
      <c r="K2321" s="12"/>
      <c r="L2321" s="12"/>
      <c r="M2321" s="12"/>
      <c r="N2321" s="12"/>
      <c r="O2321" s="12"/>
      <c r="P2321" s="12"/>
    </row>
    <row r="2322" spans="1:16">
      <c r="A2322" s="357">
        <v>42522</v>
      </c>
      <c r="B2322">
        <f t="shared" si="277"/>
        <v>5</v>
      </c>
      <c r="C2322">
        <f t="shared" si="276"/>
        <v>2016</v>
      </c>
      <c r="D2322" t="s">
        <v>1628</v>
      </c>
      <c r="E2322">
        <v>91</v>
      </c>
      <c r="F2322" s="12">
        <v>164.95</v>
      </c>
      <c r="G2322" s="12">
        <v>516.77</v>
      </c>
      <c r="H2322" s="12">
        <v>1.27</v>
      </c>
      <c r="I2322" s="12">
        <v>682.99</v>
      </c>
      <c r="J2322" s="12"/>
      <c r="K2322" s="12"/>
      <c r="L2322" s="12"/>
      <c r="M2322" s="12"/>
      <c r="N2322" s="12"/>
      <c r="O2322" s="12"/>
      <c r="P2322" s="12"/>
    </row>
    <row r="2323" spans="1:16">
      <c r="A2323" s="357">
        <v>42552</v>
      </c>
      <c r="B2323">
        <f t="shared" si="277"/>
        <v>6</v>
      </c>
      <c r="C2323">
        <f t="shared" si="276"/>
        <v>2016</v>
      </c>
      <c r="D2323" t="s">
        <v>1628</v>
      </c>
      <c r="E2323">
        <v>91</v>
      </c>
      <c r="F2323" s="12">
        <v>161.55000000000001</v>
      </c>
      <c r="G2323" s="12">
        <v>551.45000000000005</v>
      </c>
      <c r="H2323" s="12">
        <v>0.91</v>
      </c>
      <c r="I2323" s="12">
        <v>713.91000000000008</v>
      </c>
      <c r="J2323" s="12"/>
      <c r="K2323" s="12"/>
      <c r="L2323" s="12"/>
      <c r="M2323" s="12"/>
      <c r="N2323" s="12"/>
      <c r="O2323" s="12"/>
      <c r="P2323" s="12"/>
    </row>
    <row r="2324" spans="1:16">
      <c r="A2324" s="357">
        <v>42583</v>
      </c>
      <c r="B2324">
        <f t="shared" si="277"/>
        <v>7</v>
      </c>
      <c r="C2324">
        <f t="shared" si="276"/>
        <v>2016</v>
      </c>
      <c r="D2324" t="s">
        <v>1628</v>
      </c>
      <c r="E2324">
        <v>91</v>
      </c>
      <c r="F2324" s="12">
        <v>175.24</v>
      </c>
      <c r="G2324" s="12">
        <v>551.57000000000005</v>
      </c>
      <c r="H2324" s="12">
        <v>1.33</v>
      </c>
      <c r="I2324" s="12">
        <v>728.1400000000001</v>
      </c>
      <c r="J2324" s="12"/>
      <c r="K2324" s="12"/>
      <c r="L2324" s="12"/>
      <c r="M2324" s="12"/>
      <c r="N2324" s="12"/>
      <c r="O2324" s="12"/>
      <c r="P2324" s="12"/>
    </row>
    <row r="2325" spans="1:16">
      <c r="A2325" s="357">
        <v>42614</v>
      </c>
      <c r="B2325">
        <f t="shared" si="277"/>
        <v>8</v>
      </c>
      <c r="C2325">
        <f t="shared" si="276"/>
        <v>2016</v>
      </c>
      <c r="D2325" t="s">
        <v>1628</v>
      </c>
      <c r="E2325">
        <v>91</v>
      </c>
      <c r="F2325" s="12">
        <v>141.27000000000001</v>
      </c>
      <c r="G2325" s="12">
        <v>383.32</v>
      </c>
      <c r="H2325" s="12">
        <v>0.91</v>
      </c>
      <c r="I2325" s="12">
        <v>525.5</v>
      </c>
      <c r="J2325" s="12"/>
      <c r="K2325" s="12"/>
      <c r="L2325" s="12"/>
      <c r="M2325" s="12"/>
      <c r="N2325" s="12"/>
      <c r="O2325" s="12"/>
      <c r="P2325" s="12"/>
    </row>
    <row r="2326" spans="1:16">
      <c r="A2326" s="357">
        <v>42644</v>
      </c>
      <c r="B2326">
        <f t="shared" si="277"/>
        <v>9</v>
      </c>
      <c r="C2326">
        <f t="shared" si="276"/>
        <v>2016</v>
      </c>
      <c r="D2326" t="s">
        <v>1628</v>
      </c>
      <c r="E2326">
        <v>91</v>
      </c>
      <c r="F2326" s="12">
        <v>181.5</v>
      </c>
      <c r="G2326" s="12">
        <v>533.67999999999995</v>
      </c>
      <c r="H2326" s="12">
        <v>0.95</v>
      </c>
      <c r="I2326" s="12">
        <v>716.13</v>
      </c>
      <c r="J2326" s="12"/>
      <c r="K2326" s="12"/>
      <c r="L2326" s="12"/>
      <c r="M2326" s="12"/>
      <c r="N2326" s="12"/>
      <c r="O2326" s="12"/>
      <c r="P2326" s="12"/>
    </row>
    <row r="2327" spans="1:16">
      <c r="A2327" s="357">
        <v>42675</v>
      </c>
      <c r="B2327">
        <f t="shared" si="277"/>
        <v>10</v>
      </c>
      <c r="C2327">
        <f t="shared" si="276"/>
        <v>2016</v>
      </c>
      <c r="D2327" t="s">
        <v>1628</v>
      </c>
      <c r="E2327">
        <v>91</v>
      </c>
      <c r="F2327" s="12">
        <v>166.55</v>
      </c>
      <c r="G2327" s="12">
        <v>551.35</v>
      </c>
      <c r="H2327" s="12">
        <v>0.8</v>
      </c>
      <c r="I2327" s="12">
        <v>718.7</v>
      </c>
      <c r="J2327" s="12"/>
      <c r="K2327" s="12"/>
      <c r="L2327" s="12"/>
      <c r="M2327" s="12"/>
      <c r="N2327" s="12"/>
      <c r="O2327" s="12"/>
      <c r="P2327" s="12"/>
    </row>
    <row r="2328" spans="1:16">
      <c r="A2328" s="357">
        <v>42705</v>
      </c>
      <c r="B2328">
        <f t="shared" si="277"/>
        <v>11</v>
      </c>
      <c r="C2328">
        <f t="shared" si="276"/>
        <v>2016</v>
      </c>
      <c r="D2328" t="s">
        <v>1628</v>
      </c>
      <c r="E2328">
        <v>91</v>
      </c>
      <c r="F2328" s="12">
        <v>157.43</v>
      </c>
      <c r="G2328" s="12">
        <v>514.24</v>
      </c>
      <c r="H2328" s="12">
        <v>2.4300000000000002</v>
      </c>
      <c r="I2328" s="12">
        <v>674.09999999999991</v>
      </c>
      <c r="J2328" s="12"/>
      <c r="K2328" s="12"/>
      <c r="L2328" s="12"/>
      <c r="M2328" s="12"/>
      <c r="N2328" s="12"/>
      <c r="O2328" s="12"/>
      <c r="P2328" s="12"/>
    </row>
    <row r="2329" spans="1:16">
      <c r="A2329" s="357">
        <v>42736</v>
      </c>
      <c r="B2329">
        <f t="shared" si="277"/>
        <v>12</v>
      </c>
      <c r="C2329">
        <f t="shared" si="276"/>
        <v>2016</v>
      </c>
      <c r="D2329" t="s">
        <v>1628</v>
      </c>
      <c r="E2329">
        <v>91</v>
      </c>
      <c r="F2329" s="12">
        <v>176</v>
      </c>
      <c r="G2329" s="12">
        <v>635</v>
      </c>
      <c r="H2329" s="12">
        <v>0.8</v>
      </c>
      <c r="I2329" s="12">
        <v>811.8</v>
      </c>
      <c r="J2329" s="12"/>
      <c r="K2329" s="12"/>
      <c r="L2329" s="12"/>
      <c r="M2329" s="12"/>
      <c r="N2329" s="12"/>
      <c r="O2329" s="12"/>
      <c r="P2329" s="12"/>
    </row>
    <row r="2330" spans="1:16">
      <c r="A2330" s="357">
        <v>42767</v>
      </c>
      <c r="B2330">
        <v>1</v>
      </c>
      <c r="C2330">
        <f t="shared" si="276"/>
        <v>2017</v>
      </c>
      <c r="D2330" t="s">
        <v>1628</v>
      </c>
      <c r="E2330">
        <v>91</v>
      </c>
      <c r="F2330" s="12">
        <v>175.38</v>
      </c>
      <c r="G2330" s="12">
        <v>579.76</v>
      </c>
      <c r="H2330" s="12">
        <v>0.76</v>
      </c>
      <c r="I2330" s="12">
        <v>755.9</v>
      </c>
      <c r="J2330" s="12"/>
      <c r="K2330" s="12"/>
      <c r="L2330" s="12"/>
      <c r="M2330" s="12"/>
      <c r="N2330" s="12"/>
      <c r="O2330" s="12"/>
      <c r="P2330" s="12"/>
    </row>
    <row r="2331" spans="1:16">
      <c r="A2331" s="357">
        <v>42795</v>
      </c>
      <c r="B2331">
        <f t="shared" ref="B2331:B2341" si="278">1+B2330</f>
        <v>2</v>
      </c>
      <c r="C2331">
        <f t="shared" si="276"/>
        <v>2017</v>
      </c>
      <c r="D2331" t="s">
        <v>1628</v>
      </c>
      <c r="E2331">
        <v>91</v>
      </c>
      <c r="F2331" s="12">
        <v>161.6</v>
      </c>
      <c r="G2331" s="12">
        <v>557</v>
      </c>
      <c r="H2331" s="12">
        <v>0.9</v>
      </c>
      <c r="I2331" s="12">
        <v>719.5</v>
      </c>
      <c r="J2331" s="12"/>
      <c r="K2331" s="12"/>
      <c r="L2331" s="12"/>
      <c r="M2331" s="12"/>
      <c r="N2331" s="12"/>
      <c r="O2331" s="12"/>
      <c r="P2331" s="12"/>
    </row>
    <row r="2332" spans="1:16">
      <c r="A2332" s="357">
        <v>42826</v>
      </c>
      <c r="B2332">
        <f t="shared" si="278"/>
        <v>3</v>
      </c>
      <c r="C2332">
        <f t="shared" si="276"/>
        <v>2017</v>
      </c>
      <c r="D2332" t="s">
        <v>1628</v>
      </c>
      <c r="E2332">
        <v>91</v>
      </c>
      <c r="F2332" s="12">
        <v>152.74</v>
      </c>
      <c r="G2332" s="12">
        <v>527.61</v>
      </c>
      <c r="H2332" s="12">
        <v>2.61</v>
      </c>
      <c r="I2332" s="12">
        <v>682.96</v>
      </c>
      <c r="J2332" s="12"/>
      <c r="K2332" s="12"/>
      <c r="L2332" s="12"/>
      <c r="M2332" s="12"/>
      <c r="N2332" s="12"/>
      <c r="O2332" s="12"/>
      <c r="P2332" s="12"/>
    </row>
    <row r="2333" spans="1:16">
      <c r="A2333" s="357">
        <v>42856</v>
      </c>
      <c r="B2333">
        <f t="shared" si="278"/>
        <v>4</v>
      </c>
      <c r="C2333">
        <f t="shared" si="276"/>
        <v>2017</v>
      </c>
      <c r="D2333" t="s">
        <v>1628</v>
      </c>
      <c r="E2333">
        <v>91</v>
      </c>
      <c r="F2333" s="12">
        <v>167.17</v>
      </c>
      <c r="G2333" s="12">
        <v>532</v>
      </c>
      <c r="H2333" s="12">
        <v>1.28</v>
      </c>
      <c r="I2333" s="12">
        <v>700.44999999999993</v>
      </c>
      <c r="J2333" s="12"/>
      <c r="K2333" s="12"/>
      <c r="L2333" s="12"/>
      <c r="M2333" s="12"/>
      <c r="N2333" s="12"/>
      <c r="O2333" s="12"/>
      <c r="P2333" s="12"/>
    </row>
    <row r="2334" spans="1:16">
      <c r="A2334" s="357">
        <v>42887</v>
      </c>
      <c r="B2334">
        <f t="shared" si="278"/>
        <v>5</v>
      </c>
      <c r="C2334">
        <f t="shared" si="276"/>
        <v>2017</v>
      </c>
      <c r="D2334" t="s">
        <v>1628</v>
      </c>
      <c r="E2334">
        <v>91</v>
      </c>
      <c r="F2334" s="12">
        <v>164.14</v>
      </c>
      <c r="G2334" s="12">
        <v>495.18</v>
      </c>
      <c r="H2334" s="12">
        <v>0.41</v>
      </c>
      <c r="I2334" s="12">
        <v>659.73</v>
      </c>
      <c r="J2334" s="12"/>
      <c r="K2334" s="12"/>
      <c r="L2334" s="12"/>
      <c r="M2334" s="12"/>
      <c r="N2334" s="12"/>
      <c r="O2334" s="12"/>
      <c r="P2334" s="12"/>
    </row>
    <row r="2335" spans="1:16">
      <c r="A2335" s="357">
        <v>42917</v>
      </c>
      <c r="B2335">
        <f t="shared" si="278"/>
        <v>6</v>
      </c>
      <c r="C2335">
        <f t="shared" si="276"/>
        <v>2017</v>
      </c>
      <c r="D2335" t="s">
        <v>1628</v>
      </c>
      <c r="E2335">
        <v>91</v>
      </c>
      <c r="F2335" s="12">
        <v>176.5</v>
      </c>
      <c r="G2335" s="12">
        <v>556.95000000000005</v>
      </c>
      <c r="H2335" s="12">
        <v>1.77</v>
      </c>
      <c r="I2335" s="12">
        <v>735.22</v>
      </c>
      <c r="J2335" s="12"/>
      <c r="K2335" s="12"/>
      <c r="L2335" s="12"/>
      <c r="M2335" s="12"/>
      <c r="N2335" s="12"/>
      <c r="O2335" s="12"/>
      <c r="P2335" s="12"/>
    </row>
    <row r="2336" spans="1:16">
      <c r="A2336" s="357">
        <v>42948</v>
      </c>
      <c r="B2336">
        <f t="shared" si="278"/>
        <v>7</v>
      </c>
      <c r="C2336">
        <f t="shared" si="276"/>
        <v>2017</v>
      </c>
      <c r="D2336" t="s">
        <v>1628</v>
      </c>
      <c r="E2336">
        <v>91</v>
      </c>
      <c r="F2336" s="12">
        <v>186.43</v>
      </c>
      <c r="G2336" s="12">
        <v>565.33000000000004</v>
      </c>
      <c r="H2336" s="12">
        <v>0.81</v>
      </c>
      <c r="I2336" s="12">
        <v>752.56999999999994</v>
      </c>
      <c r="J2336" s="12"/>
      <c r="K2336" s="12"/>
      <c r="L2336" s="12"/>
      <c r="M2336" s="12"/>
      <c r="N2336" s="12"/>
      <c r="O2336" s="12"/>
      <c r="P2336" s="12"/>
    </row>
    <row r="2337" spans="1:16">
      <c r="A2337" s="357">
        <v>42979</v>
      </c>
      <c r="B2337">
        <f t="shared" si="278"/>
        <v>8</v>
      </c>
      <c r="C2337">
        <f t="shared" si="276"/>
        <v>2017</v>
      </c>
      <c r="D2337" t="s">
        <v>1628</v>
      </c>
      <c r="E2337">
        <v>91</v>
      </c>
      <c r="F2337" s="12">
        <v>148.27000000000001</v>
      </c>
      <c r="G2337" s="12">
        <v>380.59</v>
      </c>
      <c r="H2337" s="12">
        <v>1.77</v>
      </c>
      <c r="I2337" s="12">
        <v>530.63</v>
      </c>
      <c r="J2337" s="12"/>
      <c r="K2337" s="12"/>
      <c r="L2337" s="12"/>
      <c r="M2337" s="12"/>
      <c r="N2337" s="12"/>
      <c r="O2337" s="12"/>
      <c r="P2337" s="12"/>
    </row>
    <row r="2338" spans="1:16">
      <c r="A2338" s="357">
        <v>43009</v>
      </c>
      <c r="B2338">
        <f t="shared" si="278"/>
        <v>9</v>
      </c>
      <c r="C2338">
        <f t="shared" si="276"/>
        <v>2017</v>
      </c>
      <c r="D2338" t="s">
        <v>1628</v>
      </c>
      <c r="E2338">
        <v>91</v>
      </c>
      <c r="F2338" s="12">
        <v>185.67</v>
      </c>
      <c r="G2338" s="12">
        <v>549.71</v>
      </c>
      <c r="H2338" s="12">
        <v>0.48</v>
      </c>
      <c r="I2338" s="12">
        <v>735.86</v>
      </c>
      <c r="J2338" s="12"/>
      <c r="K2338" s="12"/>
      <c r="L2338" s="12"/>
      <c r="M2338" s="12"/>
      <c r="N2338" s="12"/>
      <c r="O2338" s="12"/>
      <c r="P2338" s="12"/>
    </row>
    <row r="2339" spans="1:16">
      <c r="A2339" s="357">
        <v>43040</v>
      </c>
      <c r="B2339">
        <f t="shared" si="278"/>
        <v>10</v>
      </c>
      <c r="C2339">
        <f t="shared" si="276"/>
        <v>2017</v>
      </c>
      <c r="D2339" t="s">
        <v>1628</v>
      </c>
      <c r="E2339">
        <v>91</v>
      </c>
      <c r="F2339" s="12">
        <v>166.33</v>
      </c>
      <c r="G2339" s="12">
        <v>540.29</v>
      </c>
      <c r="H2339" s="12">
        <v>1.9</v>
      </c>
      <c r="I2339" s="12">
        <v>708.52</v>
      </c>
      <c r="J2339" s="12"/>
      <c r="K2339" s="12"/>
      <c r="L2339" s="12"/>
      <c r="M2339" s="12"/>
      <c r="N2339" s="12"/>
      <c r="O2339" s="12"/>
      <c r="P2339" s="12"/>
    </row>
    <row r="2340" spans="1:16">
      <c r="A2340" s="357">
        <v>43070</v>
      </c>
      <c r="B2340">
        <f t="shared" si="278"/>
        <v>11</v>
      </c>
      <c r="C2340">
        <f t="shared" si="276"/>
        <v>2017</v>
      </c>
      <c r="D2340" t="s">
        <v>1628</v>
      </c>
      <c r="E2340">
        <v>91</v>
      </c>
      <c r="F2340" s="12">
        <v>157</v>
      </c>
      <c r="G2340" s="12">
        <v>494.24</v>
      </c>
      <c r="H2340" s="12">
        <v>0.86</v>
      </c>
      <c r="I2340" s="12">
        <v>652.1</v>
      </c>
      <c r="J2340" s="12"/>
      <c r="K2340" s="12"/>
      <c r="L2340" s="12"/>
      <c r="M2340" s="12"/>
      <c r="N2340" s="12"/>
      <c r="O2340" s="12"/>
      <c r="P2340" s="12"/>
    </row>
    <row r="2341" spans="1:16">
      <c r="A2341" s="357">
        <v>43101</v>
      </c>
      <c r="B2341">
        <f t="shared" si="278"/>
        <v>12</v>
      </c>
      <c r="C2341">
        <f t="shared" si="276"/>
        <v>2017</v>
      </c>
      <c r="D2341" t="s">
        <v>1628</v>
      </c>
      <c r="E2341">
        <v>91</v>
      </c>
      <c r="F2341" s="12">
        <v>167.85</v>
      </c>
      <c r="G2341" s="12">
        <v>652.6</v>
      </c>
      <c r="H2341" s="12">
        <v>1</v>
      </c>
      <c r="I2341" s="12">
        <v>821.45</v>
      </c>
      <c r="J2341" s="12"/>
      <c r="K2341" s="12"/>
      <c r="L2341" s="12"/>
      <c r="M2341" s="12"/>
      <c r="N2341" s="12"/>
      <c r="O2341" s="12"/>
      <c r="P2341" s="12"/>
    </row>
    <row r="2342" spans="1:16">
      <c r="A2342" s="357">
        <v>43132</v>
      </c>
      <c r="B2342">
        <v>1</v>
      </c>
      <c r="C2342">
        <f t="shared" si="276"/>
        <v>2018</v>
      </c>
      <c r="D2342" t="s">
        <v>1628</v>
      </c>
      <c r="E2342">
        <v>91</v>
      </c>
      <c r="F2342" s="12">
        <v>170</v>
      </c>
      <c r="G2342" s="12">
        <v>572.14</v>
      </c>
      <c r="H2342" s="12">
        <v>0.77</v>
      </c>
      <c r="I2342" s="12">
        <v>742.91</v>
      </c>
      <c r="J2342" s="12"/>
      <c r="K2342" s="12"/>
      <c r="L2342" s="12"/>
      <c r="M2342" s="12"/>
      <c r="N2342" s="12"/>
      <c r="O2342" s="12"/>
      <c r="P2342" s="12"/>
    </row>
    <row r="2343" spans="1:16">
      <c r="A2343" s="357">
        <v>43160</v>
      </c>
      <c r="B2343">
        <f t="shared" ref="B2343:B2353" si="279">1+B2342</f>
        <v>2</v>
      </c>
      <c r="C2343">
        <f t="shared" si="276"/>
        <v>2018</v>
      </c>
      <c r="D2343" t="s">
        <v>1628</v>
      </c>
      <c r="E2343">
        <v>91</v>
      </c>
      <c r="F2343" s="12">
        <v>155.55000000000001</v>
      </c>
      <c r="G2343" s="12">
        <v>559.45000000000005</v>
      </c>
      <c r="H2343" s="12">
        <v>0.7</v>
      </c>
      <c r="I2343" s="12">
        <v>715.7</v>
      </c>
      <c r="J2343" s="12"/>
      <c r="K2343" s="12"/>
      <c r="L2343" s="12"/>
      <c r="M2343" s="12"/>
      <c r="N2343" s="12"/>
      <c r="O2343" s="12"/>
      <c r="P2343" s="12"/>
    </row>
    <row r="2344" spans="1:16">
      <c r="A2344" s="357">
        <v>43191</v>
      </c>
      <c r="B2344">
        <f t="shared" si="279"/>
        <v>3</v>
      </c>
      <c r="C2344">
        <f t="shared" si="276"/>
        <v>2018</v>
      </c>
      <c r="D2344" t="s">
        <v>1628</v>
      </c>
      <c r="E2344">
        <v>91</v>
      </c>
      <c r="F2344" s="12">
        <v>155.94999999999999</v>
      </c>
      <c r="G2344" s="12">
        <v>549.04999999999995</v>
      </c>
      <c r="H2344" s="12">
        <v>0.9</v>
      </c>
      <c r="I2344" s="12">
        <v>705.89999999999986</v>
      </c>
      <c r="J2344" s="12"/>
      <c r="K2344" s="12"/>
      <c r="L2344" s="12"/>
      <c r="M2344" s="12"/>
      <c r="N2344" s="12"/>
      <c r="O2344" s="12"/>
      <c r="P2344" s="12"/>
    </row>
    <row r="2345" spans="1:16">
      <c r="A2345" s="357">
        <v>43221</v>
      </c>
      <c r="B2345">
        <f t="shared" si="279"/>
        <v>4</v>
      </c>
      <c r="C2345">
        <f t="shared" si="276"/>
        <v>2018</v>
      </c>
      <c r="D2345" t="s">
        <v>1628</v>
      </c>
      <c r="E2345">
        <v>91</v>
      </c>
      <c r="F2345" s="12">
        <v>148.66999999999999</v>
      </c>
      <c r="G2345" s="12">
        <v>492.76</v>
      </c>
      <c r="H2345" s="12">
        <v>0.81</v>
      </c>
      <c r="I2345" s="12">
        <v>642.24</v>
      </c>
      <c r="J2345" s="12"/>
      <c r="K2345" s="12"/>
      <c r="L2345" s="12"/>
      <c r="M2345" s="12"/>
      <c r="N2345" s="12"/>
      <c r="O2345" s="12"/>
      <c r="P2345" s="12"/>
    </row>
    <row r="2346" spans="1:16">
      <c r="A2346" s="357">
        <v>43252</v>
      </c>
      <c r="B2346">
        <f t="shared" si="279"/>
        <v>5</v>
      </c>
      <c r="C2346">
        <f t="shared" si="276"/>
        <v>2018</v>
      </c>
      <c r="D2346" t="s">
        <v>1628</v>
      </c>
      <c r="E2346">
        <v>91</v>
      </c>
      <c r="F2346" s="12">
        <v>154.36000000000001</v>
      </c>
      <c r="G2346" s="12">
        <v>470.86</v>
      </c>
      <c r="H2346" s="12">
        <v>1.27</v>
      </c>
      <c r="I2346" s="12">
        <v>626.49</v>
      </c>
      <c r="J2346" s="12"/>
      <c r="K2346" s="12"/>
      <c r="L2346" s="12"/>
      <c r="M2346" s="12"/>
      <c r="N2346" s="12"/>
      <c r="O2346" s="12"/>
      <c r="P2346" s="12"/>
    </row>
    <row r="2347" spans="1:16">
      <c r="A2347" s="357">
        <v>43282</v>
      </c>
      <c r="B2347">
        <f t="shared" si="279"/>
        <v>6</v>
      </c>
      <c r="C2347">
        <f t="shared" si="276"/>
        <v>2018</v>
      </c>
      <c r="D2347" t="s">
        <v>1628</v>
      </c>
      <c r="E2347">
        <v>91</v>
      </c>
      <c r="F2347" s="12">
        <v>180.81</v>
      </c>
      <c r="G2347" s="12">
        <v>618.29</v>
      </c>
      <c r="H2347" s="12">
        <v>1.86</v>
      </c>
      <c r="I2347" s="12">
        <v>800.96</v>
      </c>
      <c r="J2347" s="12"/>
      <c r="K2347" s="12"/>
      <c r="L2347" s="12"/>
      <c r="M2347" s="12"/>
      <c r="N2347" s="12"/>
      <c r="O2347" s="12"/>
      <c r="P2347" s="12"/>
    </row>
    <row r="2348" spans="1:16">
      <c r="A2348" s="357">
        <v>43313</v>
      </c>
      <c r="B2348">
        <f t="shared" si="279"/>
        <v>7</v>
      </c>
      <c r="C2348">
        <f t="shared" si="276"/>
        <v>2018</v>
      </c>
      <c r="D2348" t="s">
        <v>1628</v>
      </c>
      <c r="E2348">
        <v>91</v>
      </c>
      <c r="F2348" s="12">
        <v>176.68</v>
      </c>
      <c r="G2348" s="12">
        <v>554.73</v>
      </c>
      <c r="H2348" s="12">
        <v>0.73</v>
      </c>
      <c r="I2348" s="12">
        <v>732.1400000000001</v>
      </c>
      <c r="J2348" s="12"/>
      <c r="K2348" s="12"/>
      <c r="L2348" s="12"/>
      <c r="M2348" s="12"/>
      <c r="N2348" s="12"/>
      <c r="O2348" s="12"/>
      <c r="P2348" s="12"/>
    </row>
    <row r="2349" spans="1:16">
      <c r="A2349" s="357">
        <v>43344</v>
      </c>
      <c r="B2349">
        <f t="shared" si="279"/>
        <v>8</v>
      </c>
      <c r="C2349">
        <f t="shared" si="276"/>
        <v>2018</v>
      </c>
      <c r="D2349" t="s">
        <v>1628</v>
      </c>
      <c r="E2349">
        <v>91</v>
      </c>
      <c r="F2349" s="12">
        <v>151.44999999999999</v>
      </c>
      <c r="G2349" s="12">
        <v>405.14</v>
      </c>
      <c r="H2349" s="12">
        <v>0.36</v>
      </c>
      <c r="I2349" s="12">
        <v>556.95000000000005</v>
      </c>
      <c r="J2349" s="12"/>
      <c r="K2349" s="12"/>
      <c r="L2349" s="12"/>
      <c r="M2349" s="12"/>
      <c r="N2349" s="12"/>
      <c r="O2349" s="12"/>
      <c r="P2349" s="12"/>
    </row>
    <row r="2350" spans="1:16">
      <c r="A2350" s="357">
        <v>43374</v>
      </c>
      <c r="B2350">
        <f t="shared" si="279"/>
        <v>9</v>
      </c>
      <c r="C2350">
        <f t="shared" si="276"/>
        <v>2018</v>
      </c>
      <c r="D2350" t="s">
        <v>1628</v>
      </c>
      <c r="E2350">
        <v>91</v>
      </c>
      <c r="F2350" s="12">
        <v>201.15</v>
      </c>
      <c r="G2350" s="12">
        <v>608.9</v>
      </c>
      <c r="H2350" s="12">
        <v>1.1000000000000001</v>
      </c>
      <c r="I2350" s="12">
        <v>811.15</v>
      </c>
      <c r="J2350" s="12"/>
      <c r="K2350" s="12"/>
      <c r="L2350" s="12"/>
      <c r="M2350" s="12"/>
      <c r="N2350" s="12"/>
      <c r="O2350" s="12"/>
      <c r="P2350" s="12"/>
    </row>
    <row r="2351" spans="1:16">
      <c r="A2351" s="357">
        <v>43405</v>
      </c>
      <c r="B2351">
        <f t="shared" si="279"/>
        <v>10</v>
      </c>
      <c r="C2351">
        <f t="shared" si="276"/>
        <v>2018</v>
      </c>
      <c r="D2351" t="s">
        <v>1628</v>
      </c>
      <c r="E2351">
        <v>91</v>
      </c>
      <c r="F2351" s="12">
        <v>166.77</v>
      </c>
      <c r="G2351" s="12">
        <v>573.95000000000005</v>
      </c>
      <c r="H2351" s="12">
        <v>1.45</v>
      </c>
      <c r="I2351" s="12">
        <v>742.17000000000007</v>
      </c>
      <c r="J2351" s="12"/>
      <c r="K2351" s="12"/>
      <c r="L2351" s="12"/>
      <c r="M2351" s="12"/>
      <c r="N2351" s="12"/>
      <c r="O2351" s="12"/>
      <c r="P2351" s="12"/>
    </row>
    <row r="2352" spans="1:16">
      <c r="A2352" s="357">
        <v>43435</v>
      </c>
      <c r="B2352">
        <f t="shared" si="279"/>
        <v>11</v>
      </c>
      <c r="C2352">
        <f t="shared" si="276"/>
        <v>2018</v>
      </c>
      <c r="D2352" t="s">
        <v>1628</v>
      </c>
      <c r="E2352">
        <v>91</v>
      </c>
      <c r="F2352" s="12">
        <v>155.38</v>
      </c>
      <c r="G2352" s="12">
        <v>537.86</v>
      </c>
      <c r="H2352" s="12">
        <v>3.67</v>
      </c>
      <c r="I2352" s="12">
        <v>696.91</v>
      </c>
      <c r="J2352" s="12"/>
      <c r="K2352" s="12"/>
      <c r="L2352" s="12"/>
      <c r="M2352" s="12"/>
      <c r="N2352" s="12"/>
      <c r="O2352" s="12"/>
      <c r="P2352" s="12"/>
    </row>
    <row r="2353" spans="1:16">
      <c r="A2353" s="357">
        <v>43466</v>
      </c>
      <c r="B2353">
        <f t="shared" si="279"/>
        <v>12</v>
      </c>
      <c r="C2353">
        <f t="shared" si="276"/>
        <v>2018</v>
      </c>
      <c r="D2353" t="s">
        <v>1628</v>
      </c>
      <c r="E2353">
        <v>91</v>
      </c>
      <c r="F2353" s="12">
        <v>189.24</v>
      </c>
      <c r="G2353" s="12">
        <v>796.65</v>
      </c>
      <c r="H2353" s="12">
        <v>1</v>
      </c>
      <c r="I2353" s="12">
        <v>986.89</v>
      </c>
      <c r="J2353" s="12"/>
      <c r="K2353" s="12"/>
      <c r="L2353" s="12"/>
      <c r="M2353" s="12"/>
      <c r="N2353" s="12"/>
      <c r="O2353" s="12"/>
      <c r="P2353" s="12"/>
    </row>
    <row r="2354" spans="1:16">
      <c r="A2354" s="357">
        <v>43497</v>
      </c>
      <c r="B2354">
        <v>1</v>
      </c>
      <c r="C2354">
        <f t="shared" si="276"/>
        <v>2019</v>
      </c>
      <c r="D2354" t="s">
        <v>1628</v>
      </c>
      <c r="E2354">
        <v>91</v>
      </c>
      <c r="F2354" s="12">
        <v>165.55</v>
      </c>
      <c r="G2354" s="12">
        <v>587.54999999999995</v>
      </c>
      <c r="H2354" s="12">
        <v>0.86</v>
      </c>
      <c r="I2354" s="12">
        <v>753.96</v>
      </c>
      <c r="J2354" s="12"/>
      <c r="K2354" s="12"/>
      <c r="L2354" s="12"/>
      <c r="M2354" s="12"/>
      <c r="N2354" s="12"/>
      <c r="O2354" s="12"/>
      <c r="P2354" s="12"/>
    </row>
    <row r="2355" spans="1:16">
      <c r="A2355" s="357">
        <v>43525</v>
      </c>
      <c r="B2355">
        <f t="shared" ref="B2355:B2365" si="280">1+B2354</f>
        <v>2</v>
      </c>
      <c r="C2355">
        <f t="shared" si="276"/>
        <v>2019</v>
      </c>
      <c r="D2355" t="s">
        <v>1628</v>
      </c>
      <c r="E2355">
        <v>91</v>
      </c>
      <c r="F2355" s="12">
        <v>166.75</v>
      </c>
      <c r="G2355" s="12">
        <v>606.75</v>
      </c>
      <c r="H2355" s="12">
        <v>0.55000000000000004</v>
      </c>
      <c r="I2355" s="12">
        <v>774.05</v>
      </c>
      <c r="J2355" s="12"/>
      <c r="K2355" s="12"/>
      <c r="L2355" s="12"/>
      <c r="M2355" s="12"/>
      <c r="N2355" s="12"/>
      <c r="O2355" s="12"/>
      <c r="P2355" s="12"/>
    </row>
    <row r="2356" spans="1:16">
      <c r="A2356" s="357">
        <v>43556</v>
      </c>
      <c r="B2356">
        <f t="shared" si="280"/>
        <v>3</v>
      </c>
      <c r="C2356">
        <f t="shared" si="276"/>
        <v>2019</v>
      </c>
      <c r="D2356" t="s">
        <v>1628</v>
      </c>
      <c r="E2356">
        <v>91</v>
      </c>
      <c r="F2356" s="12">
        <v>163.47999999999999</v>
      </c>
      <c r="G2356" s="12">
        <v>606</v>
      </c>
      <c r="H2356" s="12">
        <v>0.9</v>
      </c>
      <c r="I2356" s="12">
        <v>770.38</v>
      </c>
      <c r="J2356" s="12"/>
      <c r="K2356" s="12"/>
      <c r="L2356" s="12"/>
      <c r="M2356" s="12"/>
      <c r="N2356" s="12"/>
      <c r="O2356" s="12"/>
      <c r="P2356" s="12"/>
    </row>
    <row r="2357" spans="1:16">
      <c r="A2357" s="357">
        <v>43586</v>
      </c>
      <c r="B2357">
        <f t="shared" si="280"/>
        <v>4</v>
      </c>
      <c r="C2357">
        <f t="shared" si="276"/>
        <v>2019</v>
      </c>
      <c r="D2357" t="s">
        <v>1628</v>
      </c>
      <c r="E2357">
        <v>91</v>
      </c>
      <c r="F2357" s="12">
        <v>151.15</v>
      </c>
      <c r="G2357" s="12">
        <v>566.29999999999995</v>
      </c>
      <c r="H2357" s="12">
        <v>3.95</v>
      </c>
      <c r="I2357" s="12">
        <v>721.4</v>
      </c>
      <c r="J2357" s="12"/>
      <c r="K2357" s="12"/>
      <c r="L2357" s="12"/>
      <c r="M2357" s="12"/>
      <c r="N2357" s="12"/>
      <c r="O2357" s="12"/>
      <c r="P2357" s="12"/>
    </row>
    <row r="2358" spans="1:16">
      <c r="A2358" s="357">
        <v>43617</v>
      </c>
      <c r="B2358">
        <f t="shared" si="280"/>
        <v>5</v>
      </c>
      <c r="C2358">
        <f t="shared" si="276"/>
        <v>2019</v>
      </c>
      <c r="D2358" t="s">
        <v>1628</v>
      </c>
      <c r="E2358">
        <v>91</v>
      </c>
      <c r="F2358" s="12">
        <v>154.41</v>
      </c>
      <c r="G2358" s="12">
        <v>548.23</v>
      </c>
      <c r="H2358" s="12">
        <v>2.86</v>
      </c>
      <c r="I2358" s="12">
        <v>705.5</v>
      </c>
      <c r="J2358" s="12"/>
      <c r="K2358" s="12"/>
      <c r="L2358" s="12"/>
      <c r="M2358" s="12"/>
      <c r="N2358" s="12"/>
      <c r="O2358" s="12"/>
      <c r="P2358" s="12"/>
    </row>
    <row r="2359" spans="1:16">
      <c r="A2359" s="357">
        <v>43647</v>
      </c>
      <c r="B2359">
        <f t="shared" si="280"/>
        <v>6</v>
      </c>
      <c r="C2359">
        <f t="shared" si="276"/>
        <v>2019</v>
      </c>
      <c r="D2359" t="s">
        <v>1628</v>
      </c>
      <c r="E2359">
        <v>91</v>
      </c>
      <c r="F2359" s="12">
        <v>186.25</v>
      </c>
      <c r="G2359" s="12">
        <v>668.25</v>
      </c>
      <c r="H2359" s="12">
        <v>3.95</v>
      </c>
      <c r="I2359" s="12">
        <v>858.45</v>
      </c>
      <c r="J2359" s="12"/>
      <c r="K2359" s="12"/>
      <c r="L2359" s="12"/>
      <c r="M2359" s="12"/>
      <c r="N2359" s="12"/>
      <c r="O2359" s="12"/>
      <c r="P2359" s="12"/>
    </row>
    <row r="2360" spans="1:16">
      <c r="A2360" s="357">
        <v>43678</v>
      </c>
      <c r="B2360">
        <f t="shared" si="280"/>
        <v>7</v>
      </c>
      <c r="C2360">
        <f t="shared" si="276"/>
        <v>2019</v>
      </c>
      <c r="D2360" t="s">
        <v>1628</v>
      </c>
      <c r="E2360">
        <v>91</v>
      </c>
      <c r="F2360" s="12">
        <v>177.09</v>
      </c>
      <c r="G2360" s="12">
        <v>654.42999999999995</v>
      </c>
      <c r="H2360" s="12">
        <v>0.87</v>
      </c>
      <c r="I2360" s="12">
        <v>832.39</v>
      </c>
      <c r="J2360" s="12"/>
      <c r="K2360" s="12"/>
      <c r="L2360" s="12"/>
      <c r="M2360" s="12"/>
      <c r="N2360" s="12"/>
      <c r="O2360" s="12"/>
      <c r="P2360" s="12"/>
    </row>
    <row r="2361" spans="1:16">
      <c r="A2361" s="357">
        <v>43709</v>
      </c>
      <c r="B2361">
        <f t="shared" si="280"/>
        <v>8</v>
      </c>
      <c r="C2361">
        <f t="shared" si="276"/>
        <v>2019</v>
      </c>
      <c r="D2361" t="s">
        <v>1628</v>
      </c>
      <c r="E2361">
        <v>91</v>
      </c>
      <c r="F2361" s="12">
        <v>170.59</v>
      </c>
      <c r="G2361" s="12">
        <v>475.59</v>
      </c>
      <c r="H2361" s="12">
        <v>0.73</v>
      </c>
      <c r="I2361" s="12">
        <v>646.91</v>
      </c>
      <c r="J2361" s="12"/>
      <c r="K2361" s="12"/>
      <c r="L2361" s="12"/>
      <c r="M2361" s="12"/>
      <c r="N2361" s="12"/>
      <c r="O2361" s="12"/>
      <c r="P2361" s="12"/>
    </row>
    <row r="2362" spans="1:16">
      <c r="A2362" s="357">
        <v>43739</v>
      </c>
      <c r="B2362">
        <f t="shared" si="280"/>
        <v>9</v>
      </c>
      <c r="C2362">
        <f t="shared" si="276"/>
        <v>2019</v>
      </c>
      <c r="D2362" t="s">
        <v>1628</v>
      </c>
      <c r="E2362">
        <v>91</v>
      </c>
      <c r="F2362" s="12">
        <v>211.95</v>
      </c>
      <c r="G2362" s="12">
        <v>675.1</v>
      </c>
      <c r="H2362" s="12">
        <v>0.9</v>
      </c>
      <c r="I2362" s="12">
        <v>887.95</v>
      </c>
      <c r="J2362" s="12"/>
      <c r="K2362" s="12"/>
      <c r="L2362" s="12"/>
      <c r="M2362" s="12"/>
      <c r="N2362" s="12"/>
      <c r="O2362" s="12"/>
      <c r="P2362" s="12"/>
    </row>
    <row r="2363" spans="1:16">
      <c r="A2363" s="357">
        <v>43770</v>
      </c>
      <c r="B2363">
        <f t="shared" si="280"/>
        <v>10</v>
      </c>
      <c r="C2363">
        <f t="shared" si="276"/>
        <v>2019</v>
      </c>
      <c r="D2363" t="s">
        <v>1628</v>
      </c>
      <c r="E2363">
        <v>91</v>
      </c>
      <c r="F2363" s="12">
        <v>167.46</v>
      </c>
      <c r="G2363" s="12">
        <v>613.66999999999996</v>
      </c>
      <c r="H2363" s="12">
        <v>0.5</v>
      </c>
      <c r="I2363" s="12">
        <v>781.63</v>
      </c>
      <c r="J2363" s="12"/>
      <c r="K2363" s="12"/>
      <c r="L2363" s="12"/>
      <c r="M2363" s="12"/>
      <c r="N2363" s="12"/>
      <c r="O2363" s="12"/>
      <c r="P2363" s="12"/>
    </row>
    <row r="2364" spans="1:16">
      <c r="A2364" s="357">
        <v>43800</v>
      </c>
      <c r="B2364">
        <f t="shared" si="280"/>
        <v>11</v>
      </c>
      <c r="C2364">
        <f t="shared" si="276"/>
        <v>2019</v>
      </c>
      <c r="D2364" t="s">
        <v>1628</v>
      </c>
      <c r="E2364">
        <v>91</v>
      </c>
      <c r="F2364" s="12">
        <v>189</v>
      </c>
      <c r="G2364" s="12">
        <v>687.4</v>
      </c>
      <c r="H2364" s="12">
        <v>0.65</v>
      </c>
      <c r="I2364" s="12">
        <v>877.05</v>
      </c>
      <c r="J2364" s="12"/>
      <c r="K2364" s="12"/>
      <c r="L2364" s="12"/>
      <c r="M2364" s="12"/>
      <c r="N2364" s="12"/>
      <c r="O2364" s="12"/>
      <c r="P2364" s="12"/>
    </row>
    <row r="2365" spans="1:16">
      <c r="A2365" s="357">
        <v>43831</v>
      </c>
      <c r="B2365">
        <f t="shared" si="280"/>
        <v>12</v>
      </c>
      <c r="C2365">
        <f t="shared" si="276"/>
        <v>2019</v>
      </c>
      <c r="D2365" t="s">
        <v>1628</v>
      </c>
      <c r="E2365">
        <v>91</v>
      </c>
      <c r="F2365" s="12">
        <v>215.22</v>
      </c>
      <c r="G2365" s="12">
        <v>951.22</v>
      </c>
      <c r="H2365" s="12">
        <v>1.06</v>
      </c>
      <c r="I2365" s="12">
        <v>1167.5</v>
      </c>
      <c r="J2365" s="12"/>
      <c r="K2365" s="12"/>
      <c r="L2365" s="12"/>
      <c r="M2365" s="12"/>
      <c r="N2365" s="12"/>
      <c r="O2365" s="12"/>
      <c r="P2365" s="12"/>
    </row>
    <row r="2366" spans="1:16">
      <c r="A2366" s="357">
        <v>43862</v>
      </c>
      <c r="B2366">
        <v>1</v>
      </c>
      <c r="C2366">
        <f t="shared" si="276"/>
        <v>2020</v>
      </c>
      <c r="D2366" t="s">
        <v>1628</v>
      </c>
      <c r="E2366">
        <v>91</v>
      </c>
      <c r="F2366" s="12">
        <v>199.71</v>
      </c>
      <c r="G2366" s="12">
        <v>757.9</v>
      </c>
      <c r="H2366" s="12">
        <v>1.05</v>
      </c>
      <c r="I2366" s="12">
        <v>958.66</v>
      </c>
      <c r="J2366" s="12"/>
      <c r="K2366" s="12"/>
      <c r="L2366" s="12"/>
      <c r="M2366" s="12"/>
      <c r="N2366" s="12"/>
      <c r="O2366" s="12"/>
      <c r="P2366" s="12"/>
    </row>
    <row r="2367" spans="1:16">
      <c r="A2367" s="357">
        <v>43891</v>
      </c>
      <c r="B2367">
        <f t="shared" ref="B2367:B2377" si="281">1+B2366</f>
        <v>2</v>
      </c>
      <c r="C2367">
        <f t="shared" si="276"/>
        <v>2020</v>
      </c>
      <c r="D2367" t="s">
        <v>1628</v>
      </c>
      <c r="E2367">
        <v>91</v>
      </c>
      <c r="F2367" s="12">
        <v>176.5</v>
      </c>
      <c r="G2367" s="12">
        <v>751.2</v>
      </c>
      <c r="H2367" s="12">
        <v>0.5</v>
      </c>
      <c r="I2367" s="12">
        <v>928.2</v>
      </c>
      <c r="J2367" s="12"/>
      <c r="K2367" s="12"/>
      <c r="L2367" s="12"/>
      <c r="M2367" s="12"/>
      <c r="N2367" s="12"/>
      <c r="O2367" s="12"/>
      <c r="P2367" s="12"/>
    </row>
    <row r="2368" spans="1:16">
      <c r="A2368" s="357">
        <v>43922</v>
      </c>
      <c r="B2368">
        <f t="shared" si="281"/>
        <v>3</v>
      </c>
      <c r="C2368">
        <f t="shared" si="276"/>
        <v>2020</v>
      </c>
      <c r="D2368" t="s">
        <v>1628</v>
      </c>
      <c r="E2368">
        <v>91</v>
      </c>
      <c r="F2368" s="12">
        <v>1239.68</v>
      </c>
      <c r="G2368" s="12">
        <v>1886.41</v>
      </c>
      <c r="H2368" s="12">
        <v>2.4500000000000002</v>
      </c>
      <c r="I2368" s="12">
        <v>3128.54</v>
      </c>
      <c r="J2368" s="12"/>
      <c r="K2368" s="12"/>
      <c r="L2368" s="12"/>
      <c r="M2368" s="12"/>
      <c r="N2368" s="12"/>
      <c r="O2368" s="12"/>
      <c r="P2368" s="12"/>
    </row>
    <row r="2369" spans="1:16">
      <c r="A2369" s="357">
        <v>43952</v>
      </c>
      <c r="B2369">
        <f t="shared" si="281"/>
        <v>4</v>
      </c>
      <c r="C2369">
        <f t="shared" si="276"/>
        <v>2020</v>
      </c>
      <c r="D2369" t="s">
        <v>1628</v>
      </c>
      <c r="E2369">
        <v>91</v>
      </c>
      <c r="F2369" s="12">
        <v>103.2</v>
      </c>
      <c r="G2369" s="12">
        <v>398.4</v>
      </c>
      <c r="H2369" s="12">
        <v>0.75</v>
      </c>
      <c r="I2369" s="12">
        <v>502.34999999999997</v>
      </c>
      <c r="J2369" s="12"/>
      <c r="K2369" s="12"/>
      <c r="L2369" s="12"/>
      <c r="M2369" s="12"/>
      <c r="N2369" s="12"/>
      <c r="O2369" s="12"/>
      <c r="P2369" s="12"/>
    </row>
    <row r="2370" spans="1:16">
      <c r="A2370" s="357">
        <v>43983</v>
      </c>
      <c r="B2370">
        <f t="shared" si="281"/>
        <v>5</v>
      </c>
      <c r="C2370">
        <f t="shared" si="276"/>
        <v>2020</v>
      </c>
      <c r="D2370" t="s">
        <v>1628</v>
      </c>
      <c r="E2370">
        <v>91</v>
      </c>
      <c r="F2370" s="12">
        <v>103.95</v>
      </c>
      <c r="G2370" s="12">
        <v>400.95</v>
      </c>
      <c r="H2370" s="12">
        <v>0.75</v>
      </c>
      <c r="I2370" s="12">
        <v>505.65</v>
      </c>
      <c r="J2370" s="12"/>
      <c r="K2370" s="12"/>
      <c r="L2370" s="12"/>
      <c r="M2370" s="12"/>
      <c r="N2370" s="12"/>
      <c r="O2370" s="12"/>
      <c r="P2370" s="12"/>
    </row>
    <row r="2371" spans="1:16">
      <c r="A2371" s="357">
        <v>44013</v>
      </c>
      <c r="B2371">
        <f t="shared" si="281"/>
        <v>6</v>
      </c>
      <c r="C2371">
        <f t="shared" si="276"/>
        <v>2020</v>
      </c>
      <c r="D2371" t="s">
        <v>1628</v>
      </c>
      <c r="E2371">
        <v>91</v>
      </c>
      <c r="F2371" s="12">
        <v>95.05</v>
      </c>
      <c r="G2371" s="12">
        <v>467.95</v>
      </c>
      <c r="H2371" s="12">
        <v>0.41</v>
      </c>
      <c r="I2371" s="12">
        <v>563.41</v>
      </c>
      <c r="J2371" s="12"/>
      <c r="K2371" s="12"/>
      <c r="L2371" s="12"/>
      <c r="M2371" s="12"/>
      <c r="N2371" s="12"/>
      <c r="O2371" s="12"/>
      <c r="P2371" s="12"/>
    </row>
    <row r="2372" spans="1:16">
      <c r="A2372" s="357">
        <v>44044</v>
      </c>
      <c r="B2372">
        <f t="shared" si="281"/>
        <v>7</v>
      </c>
      <c r="C2372">
        <f t="shared" si="276"/>
        <v>2020</v>
      </c>
      <c r="D2372" t="s">
        <v>1628</v>
      </c>
      <c r="E2372">
        <v>91</v>
      </c>
      <c r="F2372" s="12">
        <v>91.61</v>
      </c>
      <c r="G2372" s="12">
        <v>451.83</v>
      </c>
      <c r="H2372" s="12">
        <v>0.39</v>
      </c>
      <c r="I2372" s="12">
        <v>543.82999999999993</v>
      </c>
      <c r="J2372" s="12"/>
      <c r="K2372" s="12"/>
      <c r="L2372" s="12"/>
      <c r="M2372" s="12"/>
      <c r="N2372" s="12"/>
      <c r="O2372" s="12"/>
      <c r="P2372" s="12"/>
    </row>
    <row r="2373" spans="1:16">
      <c r="A2373" s="357">
        <v>44075</v>
      </c>
      <c r="B2373">
        <f t="shared" si="281"/>
        <v>8</v>
      </c>
      <c r="C2373">
        <f t="shared" si="276"/>
        <v>2020</v>
      </c>
      <c r="D2373" t="s">
        <v>1628</v>
      </c>
      <c r="E2373">
        <v>91</v>
      </c>
      <c r="F2373" s="12">
        <v>137.38</v>
      </c>
      <c r="G2373" s="12">
        <v>371.05</v>
      </c>
      <c r="H2373" s="12">
        <v>0.38</v>
      </c>
      <c r="I2373" s="12">
        <v>508.81</v>
      </c>
      <c r="J2373" s="12"/>
      <c r="K2373" s="12"/>
      <c r="L2373" s="12"/>
      <c r="M2373" s="12"/>
      <c r="N2373" s="12"/>
      <c r="O2373" s="12"/>
      <c r="P2373" s="12"/>
    </row>
    <row r="2374" spans="1:16">
      <c r="A2374" s="357">
        <v>44105</v>
      </c>
      <c r="B2374">
        <f t="shared" si="281"/>
        <v>9</v>
      </c>
      <c r="C2374">
        <f t="shared" si="276"/>
        <v>2020</v>
      </c>
      <c r="D2374" t="s">
        <v>1628</v>
      </c>
      <c r="E2374">
        <v>91</v>
      </c>
      <c r="F2374" s="12">
        <v>135.91</v>
      </c>
      <c r="G2374" s="12">
        <v>477.45</v>
      </c>
      <c r="H2374" s="12">
        <v>0.36</v>
      </c>
      <c r="I2374" s="12">
        <v>613.72</v>
      </c>
      <c r="J2374" s="12"/>
      <c r="K2374" s="12"/>
      <c r="L2374" s="12"/>
      <c r="M2374" s="12"/>
      <c r="N2374" s="12"/>
      <c r="O2374" s="12"/>
      <c r="P2374" s="12"/>
    </row>
    <row r="2375" spans="1:16">
      <c r="A2375" s="357">
        <v>44136</v>
      </c>
      <c r="B2375">
        <f t="shared" si="281"/>
        <v>10</v>
      </c>
      <c r="C2375">
        <f t="shared" si="276"/>
        <v>2020</v>
      </c>
      <c r="D2375" t="s">
        <v>1628</v>
      </c>
      <c r="E2375">
        <v>91</v>
      </c>
      <c r="F2375" s="12">
        <v>123.86</v>
      </c>
      <c r="G2375" s="12">
        <v>444.81</v>
      </c>
      <c r="H2375" s="12">
        <v>0.43</v>
      </c>
      <c r="I2375" s="12">
        <v>569.1</v>
      </c>
      <c r="J2375" s="12"/>
      <c r="K2375" s="12"/>
      <c r="L2375" s="12"/>
      <c r="M2375" s="12"/>
      <c r="N2375" s="12"/>
      <c r="O2375" s="12"/>
      <c r="P2375" s="12"/>
    </row>
    <row r="2376" spans="1:16">
      <c r="A2376" s="357">
        <v>44166</v>
      </c>
      <c r="B2376">
        <f t="shared" si="281"/>
        <v>11</v>
      </c>
      <c r="C2376">
        <f t="shared" si="276"/>
        <v>2020</v>
      </c>
      <c r="D2376" t="s">
        <v>1628</v>
      </c>
      <c r="E2376">
        <v>91</v>
      </c>
      <c r="F2376" s="12">
        <v>190.15</v>
      </c>
      <c r="G2376" s="12">
        <v>710.25</v>
      </c>
      <c r="H2376" s="12">
        <v>0.25</v>
      </c>
      <c r="I2376" s="12">
        <v>900.65</v>
      </c>
      <c r="J2376" s="12"/>
      <c r="K2376" s="12"/>
      <c r="L2376" s="12"/>
      <c r="M2376" s="12"/>
      <c r="N2376" s="12"/>
      <c r="O2376" s="12"/>
      <c r="P2376" s="12"/>
    </row>
    <row r="2377" spans="1:16">
      <c r="A2377" s="357">
        <v>44197</v>
      </c>
      <c r="B2377">
        <f t="shared" si="281"/>
        <v>12</v>
      </c>
      <c r="C2377">
        <f t="shared" si="276"/>
        <v>2020</v>
      </c>
      <c r="D2377" t="s">
        <v>1628</v>
      </c>
      <c r="E2377">
        <v>91</v>
      </c>
      <c r="F2377" s="12">
        <v>148.63</v>
      </c>
      <c r="G2377" s="12">
        <v>906.42</v>
      </c>
      <c r="H2377" s="12">
        <v>0.89</v>
      </c>
      <c r="I2377" s="12">
        <v>1055.94</v>
      </c>
      <c r="J2377" s="12"/>
      <c r="K2377" s="12"/>
      <c r="L2377" s="12"/>
      <c r="M2377" s="12"/>
      <c r="N2377" s="12"/>
      <c r="O2377" s="12"/>
      <c r="P2377" s="12"/>
    </row>
    <row r="2378" spans="1:16">
      <c r="A2378" s="357">
        <v>44228</v>
      </c>
      <c r="B2378">
        <v>1</v>
      </c>
      <c r="C2378">
        <f t="shared" si="276"/>
        <v>2021</v>
      </c>
      <c r="D2378" t="s">
        <v>1628</v>
      </c>
      <c r="E2378">
        <v>91</v>
      </c>
      <c r="F2378" s="12">
        <v>206.79</v>
      </c>
      <c r="G2378" s="12">
        <v>841.84</v>
      </c>
      <c r="H2378" s="12">
        <v>0.68</v>
      </c>
      <c r="I2378" s="12">
        <v>1049.31</v>
      </c>
      <c r="J2378" s="12"/>
      <c r="K2378" s="12"/>
      <c r="L2378" s="12"/>
      <c r="M2378" s="12"/>
      <c r="N2378" s="12"/>
      <c r="O2378" s="12"/>
      <c r="P2378" s="12"/>
    </row>
    <row r="2379" spans="1:16">
      <c r="A2379" s="357">
        <v>44256</v>
      </c>
      <c r="B2379">
        <f t="shared" ref="B2379:B2389" si="282">1+B2378</f>
        <v>2</v>
      </c>
      <c r="C2379">
        <f t="shared" si="276"/>
        <v>2021</v>
      </c>
      <c r="D2379" t="s">
        <v>1628</v>
      </c>
      <c r="E2379">
        <v>91</v>
      </c>
      <c r="F2379" s="12">
        <v>128.44999999999999</v>
      </c>
      <c r="G2379" s="12">
        <v>718.65</v>
      </c>
      <c r="H2379" s="12">
        <v>0.7</v>
      </c>
      <c r="I2379" s="12">
        <v>847.8</v>
      </c>
      <c r="J2379" s="12"/>
      <c r="K2379" s="12"/>
      <c r="L2379" s="12"/>
      <c r="M2379" s="12"/>
      <c r="N2379" s="12"/>
      <c r="O2379" s="12"/>
      <c r="P2379" s="12"/>
    </row>
    <row r="2380" spans="1:16">
      <c r="A2380" s="357">
        <v>44287</v>
      </c>
      <c r="B2380">
        <f t="shared" si="282"/>
        <v>3</v>
      </c>
      <c r="C2380">
        <f t="shared" si="276"/>
        <v>2021</v>
      </c>
      <c r="D2380" t="s">
        <v>1628</v>
      </c>
      <c r="E2380">
        <v>91</v>
      </c>
      <c r="F2380" s="12">
        <v>103.43</v>
      </c>
      <c r="G2380" s="12">
        <v>549.91</v>
      </c>
      <c r="H2380" s="12">
        <v>0.78</v>
      </c>
      <c r="I2380" s="12">
        <v>654.11999999999989</v>
      </c>
      <c r="J2380" s="12"/>
      <c r="K2380" s="12"/>
      <c r="L2380" s="12"/>
      <c r="M2380" s="12"/>
      <c r="N2380" s="12"/>
      <c r="O2380" s="12"/>
      <c r="P2380" s="12"/>
    </row>
    <row r="2381" spans="1:16">
      <c r="A2381" s="357">
        <v>44317</v>
      </c>
      <c r="B2381">
        <f t="shared" si="282"/>
        <v>4</v>
      </c>
      <c r="C2381">
        <f t="shared" si="276"/>
        <v>2021</v>
      </c>
      <c r="D2381" t="s">
        <v>1628</v>
      </c>
      <c r="E2381">
        <v>91</v>
      </c>
      <c r="F2381" s="12">
        <v>104.4</v>
      </c>
      <c r="G2381" s="12">
        <v>525.45000000000005</v>
      </c>
      <c r="H2381" s="12">
        <v>0.25</v>
      </c>
      <c r="I2381" s="12">
        <v>630.1</v>
      </c>
      <c r="J2381" s="12"/>
      <c r="K2381" s="12"/>
      <c r="L2381" s="12"/>
      <c r="M2381" s="12"/>
      <c r="N2381" s="12"/>
      <c r="O2381" s="12"/>
      <c r="P2381" s="12"/>
    </row>
    <row r="2382" spans="1:16">
      <c r="A2382" s="357">
        <v>44348</v>
      </c>
      <c r="B2382">
        <f t="shared" si="282"/>
        <v>5</v>
      </c>
      <c r="C2382">
        <f t="shared" ref="C2382:C2395" si="283">1+C2370</f>
        <v>2021</v>
      </c>
      <c r="D2382" t="s">
        <v>1628</v>
      </c>
      <c r="E2382">
        <v>91</v>
      </c>
      <c r="F2382" s="12">
        <v>116.62</v>
      </c>
      <c r="G2382" s="12">
        <v>505.38</v>
      </c>
      <c r="H2382" s="12">
        <v>0.56999999999999995</v>
      </c>
      <c r="I2382" s="12">
        <v>622.56999999999994</v>
      </c>
      <c r="J2382" s="12"/>
      <c r="K2382" s="12"/>
      <c r="L2382" s="12"/>
      <c r="M2382" s="12"/>
      <c r="N2382" s="12"/>
      <c r="O2382" s="12"/>
      <c r="P2382" s="12"/>
    </row>
    <row r="2383" spans="1:16">
      <c r="A2383" s="357">
        <v>44378</v>
      </c>
      <c r="B2383">
        <f t="shared" si="282"/>
        <v>6</v>
      </c>
      <c r="C2383">
        <f t="shared" si="283"/>
        <v>2021</v>
      </c>
      <c r="D2383" t="s">
        <v>1628</v>
      </c>
      <c r="E2383">
        <v>91</v>
      </c>
      <c r="F2383" s="12">
        <v>118</v>
      </c>
      <c r="G2383" s="12">
        <v>541.64</v>
      </c>
      <c r="H2383" s="12">
        <v>0.77</v>
      </c>
      <c r="I2383" s="12">
        <v>660.41</v>
      </c>
      <c r="J2383" s="12"/>
      <c r="K2383" s="12"/>
      <c r="L2383" s="12"/>
      <c r="M2383" s="12"/>
      <c r="N2383" s="12"/>
      <c r="O2383" s="12"/>
      <c r="P2383" s="12"/>
    </row>
    <row r="2384" spans="1:16">
      <c r="A2384" s="357">
        <v>44409</v>
      </c>
      <c r="B2384">
        <f t="shared" si="282"/>
        <v>7</v>
      </c>
      <c r="C2384">
        <f t="shared" si="283"/>
        <v>2021</v>
      </c>
      <c r="D2384" t="s">
        <v>1628</v>
      </c>
      <c r="E2384">
        <v>91</v>
      </c>
      <c r="F2384" s="12">
        <v>104.64</v>
      </c>
      <c r="G2384" s="12">
        <v>389.55</v>
      </c>
      <c r="H2384" s="12">
        <v>2.5499999999999998</v>
      </c>
      <c r="I2384" s="12">
        <v>496.74</v>
      </c>
      <c r="J2384" s="12"/>
      <c r="K2384" s="12"/>
      <c r="L2384" s="12"/>
      <c r="M2384" s="12"/>
      <c r="N2384" s="12"/>
      <c r="O2384" s="12"/>
      <c r="P2384" s="12"/>
    </row>
    <row r="2385" spans="1:16">
      <c r="A2385" s="357">
        <v>44440</v>
      </c>
      <c r="B2385">
        <f t="shared" si="282"/>
        <v>8</v>
      </c>
      <c r="C2385">
        <f t="shared" si="283"/>
        <v>2021</v>
      </c>
      <c r="D2385" t="s">
        <v>1628</v>
      </c>
      <c r="E2385">
        <v>91</v>
      </c>
      <c r="F2385" s="12">
        <v>115.59</v>
      </c>
      <c r="G2385" s="12">
        <v>367.95</v>
      </c>
      <c r="H2385" s="12">
        <v>0.59</v>
      </c>
      <c r="I2385" s="12">
        <v>484.13</v>
      </c>
      <c r="J2385" s="12"/>
      <c r="K2385" s="12"/>
      <c r="L2385" s="12"/>
      <c r="M2385" s="12"/>
      <c r="N2385" s="12"/>
      <c r="O2385" s="12"/>
      <c r="P2385" s="12"/>
    </row>
    <row r="2386" spans="1:16">
      <c r="A2386" s="357">
        <v>44470</v>
      </c>
      <c r="B2386">
        <f t="shared" si="282"/>
        <v>9</v>
      </c>
      <c r="C2386">
        <f t="shared" si="283"/>
        <v>2021</v>
      </c>
      <c r="D2386" t="s">
        <v>1628</v>
      </c>
      <c r="E2386">
        <v>91</v>
      </c>
      <c r="F2386" s="12">
        <v>126.45</v>
      </c>
      <c r="G2386" s="12">
        <v>504.64</v>
      </c>
      <c r="H2386" s="12">
        <v>0.45</v>
      </c>
      <c r="I2386" s="12">
        <v>631.54</v>
      </c>
      <c r="J2386" s="12"/>
      <c r="K2386" s="12"/>
      <c r="L2386" s="12"/>
      <c r="M2386" s="12"/>
      <c r="N2386" s="12"/>
      <c r="O2386" s="12"/>
      <c r="P2386" s="12"/>
    </row>
    <row r="2387" spans="1:16">
      <c r="A2387" s="357">
        <v>44501</v>
      </c>
      <c r="B2387">
        <f t="shared" si="282"/>
        <v>10</v>
      </c>
      <c r="C2387">
        <f t="shared" si="283"/>
        <v>2021</v>
      </c>
      <c r="D2387" t="s">
        <v>1628</v>
      </c>
      <c r="E2387">
        <v>91</v>
      </c>
      <c r="F2387" s="12">
        <v>107.95</v>
      </c>
      <c r="G2387" s="12">
        <v>428.6</v>
      </c>
      <c r="H2387" s="12">
        <v>0.25</v>
      </c>
      <c r="I2387" s="12">
        <v>536.80000000000007</v>
      </c>
      <c r="J2387" s="12"/>
      <c r="K2387" s="12"/>
      <c r="L2387" s="12"/>
      <c r="M2387" s="12"/>
      <c r="N2387" s="12"/>
      <c r="O2387" s="12"/>
      <c r="P2387" s="12"/>
    </row>
    <row r="2388" spans="1:16">
      <c r="A2388" s="357">
        <v>44531</v>
      </c>
      <c r="B2388">
        <f t="shared" si="282"/>
        <v>11</v>
      </c>
      <c r="C2388">
        <f t="shared" si="283"/>
        <v>2021</v>
      </c>
      <c r="D2388" t="s">
        <v>1628</v>
      </c>
      <c r="E2388">
        <v>91</v>
      </c>
      <c r="F2388" s="12">
        <v>134.29</v>
      </c>
      <c r="G2388" s="12">
        <v>538.66999999999996</v>
      </c>
      <c r="H2388" s="12">
        <v>0.52</v>
      </c>
      <c r="I2388" s="12">
        <v>673.4799999999999</v>
      </c>
      <c r="J2388" s="12"/>
      <c r="K2388" s="12"/>
      <c r="L2388" s="12"/>
      <c r="M2388" s="12"/>
      <c r="N2388" s="12"/>
      <c r="O2388" s="12"/>
      <c r="P2388" s="12"/>
    </row>
    <row r="2389" spans="1:16">
      <c r="A2389" s="357">
        <v>44562</v>
      </c>
      <c r="B2389">
        <f t="shared" si="282"/>
        <v>12</v>
      </c>
      <c r="C2389">
        <f t="shared" si="283"/>
        <v>2021</v>
      </c>
      <c r="D2389" t="s">
        <v>1628</v>
      </c>
      <c r="E2389">
        <v>91</v>
      </c>
      <c r="F2389" s="12">
        <v>154.05000000000001</v>
      </c>
      <c r="G2389" s="12">
        <v>734.25</v>
      </c>
      <c r="H2389" s="12">
        <v>0.55000000000000004</v>
      </c>
      <c r="I2389" s="12">
        <v>888.84999999999991</v>
      </c>
      <c r="J2389" s="12"/>
      <c r="K2389" s="12"/>
      <c r="L2389" s="12"/>
      <c r="M2389" s="12"/>
      <c r="N2389" s="12"/>
      <c r="O2389" s="12"/>
      <c r="P2389" s="12"/>
    </row>
    <row r="2390" spans="1:16">
      <c r="A2390" s="357">
        <v>44593</v>
      </c>
      <c r="B2390">
        <v>1</v>
      </c>
      <c r="C2390">
        <f t="shared" si="283"/>
        <v>2022</v>
      </c>
      <c r="D2390" t="s">
        <v>1628</v>
      </c>
      <c r="E2390">
        <v>91</v>
      </c>
      <c r="F2390" s="12">
        <v>166.6</v>
      </c>
      <c r="G2390" s="12">
        <v>600.79999999999995</v>
      </c>
      <c r="H2390" s="12">
        <v>0.5</v>
      </c>
      <c r="I2390" s="12">
        <v>767.9</v>
      </c>
      <c r="J2390" s="12"/>
      <c r="K2390" s="12"/>
      <c r="L2390" s="12"/>
      <c r="M2390" s="12"/>
      <c r="N2390" s="12"/>
      <c r="O2390" s="12"/>
      <c r="P2390" s="12"/>
    </row>
    <row r="2391" spans="1:16">
      <c r="A2391" s="357">
        <v>44621</v>
      </c>
      <c r="B2391">
        <f>1+B2390</f>
        <v>2</v>
      </c>
      <c r="C2391">
        <f t="shared" si="283"/>
        <v>2022</v>
      </c>
      <c r="D2391" t="s">
        <v>1628</v>
      </c>
      <c r="E2391">
        <v>91</v>
      </c>
      <c r="F2391" s="12">
        <v>134.30000000000001</v>
      </c>
      <c r="G2391" s="12">
        <v>608.45000000000005</v>
      </c>
      <c r="H2391" s="12">
        <v>0.45</v>
      </c>
      <c r="I2391" s="12">
        <v>743.2</v>
      </c>
      <c r="J2391" s="12"/>
      <c r="K2391" s="12"/>
      <c r="L2391" s="12"/>
      <c r="M2391" s="12"/>
      <c r="N2391" s="12"/>
      <c r="O2391" s="12"/>
      <c r="P2391" s="12"/>
    </row>
    <row r="2392" spans="1:16">
      <c r="A2392" s="357">
        <v>44652</v>
      </c>
      <c r="B2392">
        <f>1+B2391</f>
        <v>3</v>
      </c>
      <c r="C2392">
        <f t="shared" si="283"/>
        <v>2022</v>
      </c>
      <c r="D2392" t="s">
        <v>1628</v>
      </c>
      <c r="E2392">
        <v>91</v>
      </c>
      <c r="F2392" s="12">
        <v>146.35</v>
      </c>
      <c r="G2392" s="12">
        <v>702.39</v>
      </c>
      <c r="H2392" s="12">
        <v>3.39</v>
      </c>
      <c r="I2392" s="12">
        <v>852.13</v>
      </c>
      <c r="J2392" s="12"/>
      <c r="K2392" s="12"/>
      <c r="L2392" s="12"/>
      <c r="M2392" s="12"/>
      <c r="N2392" s="12"/>
      <c r="O2392" s="12"/>
      <c r="P2392" s="12"/>
    </row>
    <row r="2393" spans="1:16">
      <c r="A2393" s="357">
        <v>44682</v>
      </c>
      <c r="B2393">
        <f>1+B2392</f>
        <v>4</v>
      </c>
      <c r="C2393">
        <f t="shared" si="283"/>
        <v>2022</v>
      </c>
      <c r="D2393" t="s">
        <v>1628</v>
      </c>
      <c r="E2393">
        <v>91</v>
      </c>
      <c r="F2393" s="12">
        <v>133.74</v>
      </c>
      <c r="G2393" s="12">
        <v>835.53</v>
      </c>
      <c r="H2393" s="12">
        <v>0.53</v>
      </c>
      <c r="I2393" s="12">
        <v>969.8</v>
      </c>
      <c r="J2393" s="12"/>
      <c r="K2393" s="12"/>
      <c r="L2393" s="12"/>
      <c r="M2393" s="12"/>
      <c r="N2393" s="12"/>
      <c r="O2393" s="12"/>
      <c r="P2393" s="12"/>
    </row>
    <row r="2394" spans="1:16">
      <c r="A2394" s="357">
        <v>44713</v>
      </c>
      <c r="B2394">
        <f>1+B2393</f>
        <v>5</v>
      </c>
      <c r="C2394">
        <f t="shared" si="283"/>
        <v>2022</v>
      </c>
      <c r="D2394" t="s">
        <v>1628</v>
      </c>
      <c r="E2394">
        <v>91</v>
      </c>
      <c r="F2394" s="12">
        <v>121.36</v>
      </c>
      <c r="G2394" s="12">
        <v>890.23</v>
      </c>
      <c r="H2394" s="12">
        <v>0.86</v>
      </c>
      <c r="I2394" s="12">
        <v>1012.45</v>
      </c>
      <c r="J2394" s="12"/>
      <c r="K2394" s="12"/>
      <c r="L2394" s="12"/>
      <c r="M2394" s="12"/>
      <c r="N2394" s="12"/>
      <c r="O2394" s="12"/>
      <c r="P2394" s="12"/>
    </row>
    <row r="2395" spans="1:16">
      <c r="A2395" s="357">
        <v>42005</v>
      </c>
      <c r="B2395">
        <f>1+B2394</f>
        <v>6</v>
      </c>
      <c r="C2395">
        <f t="shared" si="283"/>
        <v>2022</v>
      </c>
      <c r="D2395" t="s">
        <v>1628</v>
      </c>
      <c r="E2395">
        <v>91</v>
      </c>
      <c r="F2395" s="12">
        <v>128.44999999999999</v>
      </c>
      <c r="G2395" s="12">
        <v>1101.4100000000001</v>
      </c>
      <c r="H2395" s="12">
        <v>1.1399999999999999</v>
      </c>
      <c r="I2395" s="12">
        <v>1231.0000000000002</v>
      </c>
      <c r="J2395" s="12"/>
      <c r="K2395" s="12"/>
      <c r="L2395" s="12"/>
      <c r="M2395" s="12"/>
      <c r="N2395" s="12"/>
      <c r="O2395" s="12"/>
      <c r="P2395" s="12"/>
    </row>
    <row r="2396" spans="1:16">
      <c r="A2396" s="357">
        <v>44743</v>
      </c>
      <c r="B2396">
        <v>7</v>
      </c>
      <c r="C2396">
        <v>2022</v>
      </c>
      <c r="D2396" t="s">
        <v>1628</v>
      </c>
      <c r="E2396">
        <v>91</v>
      </c>
      <c r="F2396" s="12">
        <v>148.75</v>
      </c>
      <c r="G2396" s="12">
        <v>1303.8499999999999</v>
      </c>
      <c r="H2396" s="12">
        <v>1.55</v>
      </c>
      <c r="I2396" s="12">
        <v>1454.1499999999999</v>
      </c>
      <c r="J2396" s="12"/>
      <c r="K2396" s="12"/>
      <c r="L2396" s="12"/>
      <c r="M2396" s="12"/>
      <c r="N2396" s="12"/>
      <c r="O2396" s="12"/>
      <c r="P2396" s="12"/>
    </row>
    <row r="2397" spans="1:16">
      <c r="A2397" s="357">
        <v>44774</v>
      </c>
      <c r="B2397">
        <v>8</v>
      </c>
      <c r="C2397">
        <v>2022</v>
      </c>
      <c r="D2397" t="s">
        <v>1628</v>
      </c>
      <c r="E2397">
        <v>91</v>
      </c>
      <c r="F2397">
        <v>115.45</v>
      </c>
      <c r="G2397">
        <v>1071.0899999999999</v>
      </c>
      <c r="H2397">
        <v>0.64</v>
      </c>
      <c r="I2397">
        <v>1187.18</v>
      </c>
      <c r="J2397" s="12"/>
      <c r="K2397" s="12"/>
      <c r="L2397" s="12"/>
      <c r="M2397" s="12"/>
      <c r="N2397" s="12"/>
      <c r="O2397" s="12"/>
      <c r="P2397" s="12"/>
    </row>
    <row r="2398" spans="1:16">
      <c r="A2398" s="357">
        <v>42036</v>
      </c>
      <c r="B2398">
        <v>1</v>
      </c>
      <c r="C2398">
        <v>2015</v>
      </c>
      <c r="D2398" t="s">
        <v>1629</v>
      </c>
      <c r="E2398">
        <v>92</v>
      </c>
      <c r="F2398" s="12">
        <v>17.399999999999999</v>
      </c>
      <c r="G2398" s="12">
        <v>43.55</v>
      </c>
      <c r="H2398" s="12">
        <v>0.15</v>
      </c>
      <c r="I2398" s="12">
        <v>61.099999999999994</v>
      </c>
      <c r="J2398" s="12"/>
      <c r="K2398" s="12"/>
      <c r="L2398" s="12"/>
      <c r="M2398" s="12"/>
      <c r="N2398" s="12"/>
      <c r="O2398" s="12"/>
      <c r="P2398" s="12"/>
    </row>
    <row r="2399" spans="1:16">
      <c r="A2399" s="357">
        <v>42064</v>
      </c>
      <c r="B2399">
        <f t="shared" ref="B2399:B2409" si="284">1+B2398</f>
        <v>2</v>
      </c>
      <c r="C2399">
        <v>2015</v>
      </c>
      <c r="D2399" t="s">
        <v>1629</v>
      </c>
      <c r="E2399">
        <v>92</v>
      </c>
      <c r="F2399" s="12">
        <v>19.399999999999999</v>
      </c>
      <c r="G2399" s="12">
        <v>42.6</v>
      </c>
      <c r="H2399" s="12">
        <v>0.3</v>
      </c>
      <c r="I2399" s="12">
        <v>62.3</v>
      </c>
      <c r="J2399" s="12"/>
      <c r="K2399" s="12"/>
      <c r="L2399" s="12"/>
      <c r="M2399" s="12"/>
      <c r="N2399" s="12"/>
      <c r="O2399" s="12"/>
      <c r="P2399" s="12"/>
    </row>
    <row r="2400" spans="1:16">
      <c r="A2400" s="357">
        <v>42095</v>
      </c>
      <c r="B2400">
        <f t="shared" si="284"/>
        <v>3</v>
      </c>
      <c r="C2400">
        <v>2015</v>
      </c>
      <c r="D2400" t="s">
        <v>1629</v>
      </c>
      <c r="E2400">
        <v>92</v>
      </c>
      <c r="F2400" s="12">
        <v>17.18</v>
      </c>
      <c r="G2400" s="12">
        <v>40.049999999999997</v>
      </c>
      <c r="H2400" s="12">
        <v>0.18</v>
      </c>
      <c r="I2400" s="12">
        <v>57.41</v>
      </c>
      <c r="J2400" s="12"/>
      <c r="K2400" s="12"/>
      <c r="L2400" s="12"/>
      <c r="M2400" s="12"/>
      <c r="N2400" s="12"/>
      <c r="O2400" s="12"/>
      <c r="P2400" s="12"/>
    </row>
    <row r="2401" spans="1:16">
      <c r="A2401" s="357">
        <v>42125</v>
      </c>
      <c r="B2401">
        <f t="shared" si="284"/>
        <v>4</v>
      </c>
      <c r="C2401">
        <v>2015</v>
      </c>
      <c r="D2401" t="s">
        <v>1629</v>
      </c>
      <c r="E2401">
        <v>92</v>
      </c>
      <c r="F2401" s="12">
        <v>19.3</v>
      </c>
      <c r="G2401" s="12">
        <v>43</v>
      </c>
      <c r="H2401" s="12">
        <v>0.45</v>
      </c>
      <c r="I2401" s="12">
        <v>62.75</v>
      </c>
      <c r="J2401" s="12"/>
      <c r="K2401" s="12"/>
      <c r="L2401" s="12"/>
      <c r="M2401" s="12"/>
      <c r="N2401" s="12"/>
      <c r="O2401" s="12"/>
      <c r="P2401" s="12"/>
    </row>
    <row r="2402" spans="1:16">
      <c r="A2402" s="357">
        <v>42156</v>
      </c>
      <c r="B2402">
        <f t="shared" si="284"/>
        <v>5</v>
      </c>
      <c r="C2402">
        <v>2015</v>
      </c>
      <c r="D2402" t="s">
        <v>1629</v>
      </c>
      <c r="E2402">
        <v>92</v>
      </c>
      <c r="F2402" s="12">
        <v>20.45</v>
      </c>
      <c r="G2402" s="12">
        <v>42.2</v>
      </c>
      <c r="H2402" s="12">
        <v>0.5</v>
      </c>
      <c r="I2402" s="12">
        <v>63.150000000000006</v>
      </c>
      <c r="J2402" s="12"/>
      <c r="K2402" s="12"/>
      <c r="L2402" s="12"/>
      <c r="M2402" s="12"/>
      <c r="N2402" s="12"/>
      <c r="O2402" s="12"/>
      <c r="P2402" s="12"/>
    </row>
    <row r="2403" spans="1:16">
      <c r="A2403" s="357">
        <v>42186</v>
      </c>
      <c r="B2403">
        <f t="shared" si="284"/>
        <v>6</v>
      </c>
      <c r="C2403">
        <v>2015</v>
      </c>
      <c r="D2403" t="s">
        <v>1629</v>
      </c>
      <c r="E2403">
        <v>92</v>
      </c>
      <c r="F2403" s="12">
        <v>19.95</v>
      </c>
      <c r="G2403" s="12">
        <v>44</v>
      </c>
      <c r="H2403" s="12">
        <v>0.09</v>
      </c>
      <c r="I2403" s="12">
        <v>64.040000000000006</v>
      </c>
      <c r="J2403" s="12"/>
      <c r="K2403" s="12"/>
      <c r="L2403" s="12"/>
      <c r="M2403" s="12"/>
      <c r="N2403" s="12"/>
      <c r="O2403" s="12"/>
      <c r="P2403" s="12"/>
    </row>
    <row r="2404" spans="1:16">
      <c r="A2404" s="357">
        <v>42217</v>
      </c>
      <c r="B2404">
        <f t="shared" si="284"/>
        <v>7</v>
      </c>
      <c r="C2404">
        <v>2015</v>
      </c>
      <c r="D2404" t="s">
        <v>1629</v>
      </c>
      <c r="E2404">
        <v>92</v>
      </c>
      <c r="F2404" s="12">
        <v>20.350000000000001</v>
      </c>
      <c r="G2404" s="12">
        <v>37.299999999999997</v>
      </c>
      <c r="H2404" s="12">
        <v>0.09</v>
      </c>
      <c r="I2404" s="12">
        <v>57.74</v>
      </c>
      <c r="J2404" s="12"/>
      <c r="K2404" s="12"/>
      <c r="L2404" s="12"/>
      <c r="M2404" s="12"/>
      <c r="N2404" s="12"/>
      <c r="O2404" s="12"/>
      <c r="P2404" s="12"/>
    </row>
    <row r="2405" spans="1:16">
      <c r="A2405" s="357">
        <v>42248</v>
      </c>
      <c r="B2405">
        <f t="shared" si="284"/>
        <v>8</v>
      </c>
      <c r="C2405">
        <v>2015</v>
      </c>
      <c r="D2405" t="s">
        <v>1629</v>
      </c>
      <c r="E2405">
        <v>92</v>
      </c>
      <c r="F2405" s="12">
        <v>18.899999999999999</v>
      </c>
      <c r="G2405" s="12">
        <v>30.14</v>
      </c>
      <c r="H2405" s="12">
        <v>0.48</v>
      </c>
      <c r="I2405" s="12">
        <v>49.519999999999996</v>
      </c>
      <c r="J2405" s="12"/>
      <c r="K2405" s="12"/>
      <c r="L2405" s="12"/>
      <c r="M2405" s="12"/>
      <c r="N2405" s="12"/>
      <c r="O2405" s="12"/>
      <c r="P2405" s="12"/>
    </row>
    <row r="2406" spans="1:16">
      <c r="A2406" s="357">
        <v>42278</v>
      </c>
      <c r="B2406">
        <f t="shared" si="284"/>
        <v>9</v>
      </c>
      <c r="C2406">
        <v>2015</v>
      </c>
      <c r="D2406" t="s">
        <v>1629</v>
      </c>
      <c r="E2406">
        <v>92</v>
      </c>
      <c r="F2406" s="12">
        <v>18.36</v>
      </c>
      <c r="G2406" s="12">
        <v>38.86</v>
      </c>
      <c r="H2406" s="12">
        <v>0.73</v>
      </c>
      <c r="I2406" s="12">
        <v>57.949999999999996</v>
      </c>
      <c r="J2406" s="12"/>
      <c r="K2406" s="12"/>
      <c r="L2406" s="12"/>
      <c r="M2406" s="12"/>
      <c r="N2406" s="12"/>
      <c r="O2406" s="12"/>
      <c r="P2406" s="12"/>
    </row>
    <row r="2407" spans="1:16">
      <c r="A2407" s="357">
        <v>42309</v>
      </c>
      <c r="B2407">
        <f t="shared" si="284"/>
        <v>10</v>
      </c>
      <c r="C2407">
        <v>2015</v>
      </c>
      <c r="D2407" t="s">
        <v>1629</v>
      </c>
      <c r="E2407">
        <v>92</v>
      </c>
      <c r="F2407" s="12">
        <v>19.14</v>
      </c>
      <c r="G2407" s="12">
        <v>42</v>
      </c>
      <c r="H2407" s="12">
        <v>0.19</v>
      </c>
      <c r="I2407" s="12">
        <v>61.33</v>
      </c>
      <c r="J2407" s="12"/>
      <c r="K2407" s="12"/>
      <c r="L2407" s="12"/>
      <c r="M2407" s="12"/>
      <c r="N2407" s="12"/>
      <c r="O2407" s="12"/>
      <c r="P2407" s="12"/>
    </row>
    <row r="2408" spans="1:16">
      <c r="A2408" s="357">
        <v>42339</v>
      </c>
      <c r="B2408">
        <f t="shared" si="284"/>
        <v>11</v>
      </c>
      <c r="C2408">
        <v>2015</v>
      </c>
      <c r="D2408" t="s">
        <v>1629</v>
      </c>
      <c r="E2408">
        <v>92</v>
      </c>
      <c r="F2408" s="12">
        <v>19.52</v>
      </c>
      <c r="G2408" s="12">
        <v>39.43</v>
      </c>
      <c r="H2408" s="12">
        <v>0.33</v>
      </c>
      <c r="I2408" s="12">
        <v>59.28</v>
      </c>
      <c r="J2408" s="12"/>
      <c r="K2408" s="12"/>
      <c r="L2408" s="12"/>
      <c r="M2408" s="12"/>
      <c r="N2408" s="12"/>
      <c r="O2408" s="12"/>
      <c r="P2408" s="12"/>
    </row>
    <row r="2409" spans="1:16">
      <c r="A2409" s="357">
        <v>42370</v>
      </c>
      <c r="B2409">
        <f t="shared" si="284"/>
        <v>12</v>
      </c>
      <c r="C2409">
        <v>2015</v>
      </c>
      <c r="D2409" t="s">
        <v>1629</v>
      </c>
      <c r="E2409">
        <v>92</v>
      </c>
      <c r="F2409" s="12">
        <v>20.95</v>
      </c>
      <c r="G2409" s="12">
        <v>41.37</v>
      </c>
      <c r="H2409" s="12">
        <v>0</v>
      </c>
      <c r="I2409" s="12">
        <v>62.319999999999993</v>
      </c>
      <c r="J2409" s="12"/>
      <c r="K2409" s="12"/>
      <c r="L2409" s="12"/>
      <c r="M2409" s="12"/>
      <c r="N2409" s="12"/>
      <c r="O2409" s="12"/>
      <c r="P2409" s="12"/>
    </row>
    <row r="2410" spans="1:16">
      <c r="A2410" s="357">
        <v>42401</v>
      </c>
      <c r="B2410">
        <v>1</v>
      </c>
      <c r="C2410">
        <f t="shared" ref="C2410:C2473" si="285">1+C2398</f>
        <v>2016</v>
      </c>
      <c r="D2410" t="s">
        <v>1629</v>
      </c>
      <c r="E2410">
        <v>92</v>
      </c>
      <c r="F2410" s="12">
        <v>21.74</v>
      </c>
      <c r="G2410" s="12">
        <v>47.11</v>
      </c>
      <c r="H2410" s="12">
        <v>0.16</v>
      </c>
      <c r="I2410" s="12">
        <v>69.009999999999991</v>
      </c>
      <c r="J2410" s="12"/>
      <c r="K2410" s="12"/>
      <c r="L2410" s="12"/>
      <c r="M2410" s="12"/>
      <c r="N2410" s="12"/>
      <c r="O2410" s="12"/>
      <c r="P2410" s="12"/>
    </row>
    <row r="2411" spans="1:16">
      <c r="A2411" s="357">
        <v>42430</v>
      </c>
      <c r="B2411">
        <f t="shared" ref="B2411:B2421" si="286">1+B2410</f>
        <v>2</v>
      </c>
      <c r="C2411">
        <f t="shared" si="285"/>
        <v>2016</v>
      </c>
      <c r="D2411" t="s">
        <v>1629</v>
      </c>
      <c r="E2411">
        <v>92</v>
      </c>
      <c r="F2411" s="12">
        <v>18.100000000000001</v>
      </c>
      <c r="G2411" s="12">
        <v>41.38</v>
      </c>
      <c r="H2411" s="12">
        <v>0.05</v>
      </c>
      <c r="I2411" s="12">
        <v>59.53</v>
      </c>
      <c r="J2411" s="12"/>
      <c r="K2411" s="12"/>
      <c r="L2411" s="12"/>
      <c r="M2411" s="12"/>
      <c r="N2411" s="12"/>
      <c r="O2411" s="12"/>
      <c r="P2411" s="12"/>
    </row>
    <row r="2412" spans="1:16">
      <c r="A2412" s="357">
        <v>42461</v>
      </c>
      <c r="B2412">
        <f t="shared" si="286"/>
        <v>3</v>
      </c>
      <c r="C2412">
        <f t="shared" si="285"/>
        <v>2016</v>
      </c>
      <c r="D2412" t="s">
        <v>1629</v>
      </c>
      <c r="E2412">
        <v>92</v>
      </c>
      <c r="F2412" s="12">
        <v>19.100000000000001</v>
      </c>
      <c r="G2412" s="12">
        <v>40</v>
      </c>
      <c r="H2412" s="12">
        <v>0</v>
      </c>
      <c r="I2412" s="12">
        <v>59.1</v>
      </c>
      <c r="J2412" s="12"/>
      <c r="K2412" s="12"/>
      <c r="L2412" s="12"/>
      <c r="M2412" s="12"/>
      <c r="N2412" s="12"/>
      <c r="O2412" s="12"/>
      <c r="P2412" s="12"/>
    </row>
    <row r="2413" spans="1:16">
      <c r="A2413" s="357">
        <v>42491</v>
      </c>
      <c r="B2413">
        <f t="shared" si="286"/>
        <v>4</v>
      </c>
      <c r="C2413">
        <f t="shared" si="285"/>
        <v>2016</v>
      </c>
      <c r="D2413" t="s">
        <v>1629</v>
      </c>
      <c r="E2413">
        <v>92</v>
      </c>
      <c r="F2413" s="12">
        <v>19.52</v>
      </c>
      <c r="G2413" s="12">
        <v>36.71</v>
      </c>
      <c r="H2413" s="12">
        <v>0.1</v>
      </c>
      <c r="I2413" s="12">
        <v>56.33</v>
      </c>
      <c r="J2413" s="12"/>
      <c r="K2413" s="12"/>
      <c r="L2413" s="12"/>
      <c r="M2413" s="12"/>
      <c r="N2413" s="12"/>
      <c r="O2413" s="12"/>
      <c r="P2413" s="12"/>
    </row>
    <row r="2414" spans="1:16">
      <c r="A2414" s="357">
        <v>42522</v>
      </c>
      <c r="B2414">
        <f t="shared" si="286"/>
        <v>5</v>
      </c>
      <c r="C2414">
        <f t="shared" si="285"/>
        <v>2016</v>
      </c>
      <c r="D2414" t="s">
        <v>1629</v>
      </c>
      <c r="E2414">
        <v>92</v>
      </c>
      <c r="F2414" s="12">
        <v>18.77</v>
      </c>
      <c r="G2414" s="12">
        <v>40.229999999999997</v>
      </c>
      <c r="H2414" s="12">
        <v>0.05</v>
      </c>
      <c r="I2414" s="12">
        <v>59.05</v>
      </c>
      <c r="J2414" s="12"/>
      <c r="K2414" s="12"/>
      <c r="L2414" s="12"/>
      <c r="M2414" s="12"/>
      <c r="N2414" s="12"/>
      <c r="O2414" s="12"/>
      <c r="P2414" s="12"/>
    </row>
    <row r="2415" spans="1:16">
      <c r="A2415" s="357">
        <v>42552</v>
      </c>
      <c r="B2415">
        <f t="shared" si="286"/>
        <v>6</v>
      </c>
      <c r="C2415">
        <f t="shared" si="285"/>
        <v>2016</v>
      </c>
      <c r="D2415" t="s">
        <v>1629</v>
      </c>
      <c r="E2415">
        <v>92</v>
      </c>
      <c r="F2415" s="12">
        <v>18.18</v>
      </c>
      <c r="G2415" s="12">
        <v>40.86</v>
      </c>
      <c r="H2415" s="12">
        <v>0.14000000000000001</v>
      </c>
      <c r="I2415" s="12">
        <v>59.18</v>
      </c>
      <c r="J2415" s="12"/>
      <c r="K2415" s="12"/>
      <c r="L2415" s="12"/>
      <c r="M2415" s="12"/>
      <c r="N2415" s="12"/>
      <c r="O2415" s="12"/>
      <c r="P2415" s="12"/>
    </row>
    <row r="2416" spans="1:16">
      <c r="A2416" s="357">
        <v>42583</v>
      </c>
      <c r="B2416">
        <f t="shared" si="286"/>
        <v>7</v>
      </c>
      <c r="C2416">
        <f t="shared" si="285"/>
        <v>2016</v>
      </c>
      <c r="D2416" t="s">
        <v>1629</v>
      </c>
      <c r="E2416">
        <v>92</v>
      </c>
      <c r="F2416" s="12">
        <v>21.81</v>
      </c>
      <c r="G2416" s="12">
        <v>39.9</v>
      </c>
      <c r="H2416" s="12">
        <v>0.24</v>
      </c>
      <c r="I2416" s="12">
        <v>61.95</v>
      </c>
      <c r="J2416" s="12"/>
      <c r="K2416" s="12"/>
      <c r="L2416" s="12"/>
      <c r="M2416" s="12"/>
      <c r="N2416" s="12"/>
      <c r="O2416" s="12"/>
      <c r="P2416" s="12"/>
    </row>
    <row r="2417" spans="1:16">
      <c r="A2417" s="357">
        <v>42614</v>
      </c>
      <c r="B2417">
        <f t="shared" si="286"/>
        <v>8</v>
      </c>
      <c r="C2417">
        <f t="shared" si="285"/>
        <v>2016</v>
      </c>
      <c r="D2417" t="s">
        <v>1629</v>
      </c>
      <c r="E2417">
        <v>92</v>
      </c>
      <c r="F2417" s="12">
        <v>16.86</v>
      </c>
      <c r="G2417" s="12">
        <v>30.73</v>
      </c>
      <c r="H2417" s="12">
        <v>0.05</v>
      </c>
      <c r="I2417" s="12">
        <v>47.64</v>
      </c>
      <c r="J2417" s="12"/>
      <c r="K2417" s="12"/>
      <c r="L2417" s="12"/>
      <c r="M2417" s="12"/>
      <c r="N2417" s="12"/>
      <c r="O2417" s="12"/>
      <c r="P2417" s="12"/>
    </row>
    <row r="2418" spans="1:16">
      <c r="A2418" s="357">
        <v>42644</v>
      </c>
      <c r="B2418">
        <f t="shared" si="286"/>
        <v>9</v>
      </c>
      <c r="C2418">
        <f t="shared" si="285"/>
        <v>2016</v>
      </c>
      <c r="D2418" t="s">
        <v>1629</v>
      </c>
      <c r="E2418">
        <v>92</v>
      </c>
      <c r="F2418" s="12">
        <v>21.09</v>
      </c>
      <c r="G2418" s="12">
        <v>39.82</v>
      </c>
      <c r="H2418" s="12">
        <v>0.14000000000000001</v>
      </c>
      <c r="I2418" s="12">
        <v>61.05</v>
      </c>
      <c r="J2418" s="12"/>
      <c r="K2418" s="12"/>
      <c r="L2418" s="12"/>
      <c r="M2418" s="12"/>
      <c r="N2418" s="12"/>
      <c r="O2418" s="12"/>
      <c r="P2418" s="12"/>
    </row>
    <row r="2419" spans="1:16">
      <c r="A2419" s="357">
        <v>42675</v>
      </c>
      <c r="B2419">
        <f t="shared" si="286"/>
        <v>10</v>
      </c>
      <c r="C2419">
        <f t="shared" si="285"/>
        <v>2016</v>
      </c>
      <c r="D2419" t="s">
        <v>1629</v>
      </c>
      <c r="E2419">
        <v>92</v>
      </c>
      <c r="F2419" s="12">
        <v>20.9</v>
      </c>
      <c r="G2419" s="12">
        <v>40.35</v>
      </c>
      <c r="H2419" s="12">
        <v>0.1</v>
      </c>
      <c r="I2419" s="12">
        <v>61.35</v>
      </c>
      <c r="J2419" s="12"/>
      <c r="K2419" s="12"/>
      <c r="L2419" s="12"/>
      <c r="M2419" s="12"/>
      <c r="N2419" s="12"/>
      <c r="O2419" s="12"/>
      <c r="P2419" s="12"/>
    </row>
    <row r="2420" spans="1:16">
      <c r="A2420" s="357">
        <v>42705</v>
      </c>
      <c r="B2420">
        <f t="shared" si="286"/>
        <v>11</v>
      </c>
      <c r="C2420">
        <f t="shared" si="285"/>
        <v>2016</v>
      </c>
      <c r="D2420" t="s">
        <v>1629</v>
      </c>
      <c r="E2420">
        <v>92</v>
      </c>
      <c r="F2420" s="12">
        <v>17.670000000000002</v>
      </c>
      <c r="G2420" s="12">
        <v>39.950000000000003</v>
      </c>
      <c r="H2420" s="12">
        <v>0.05</v>
      </c>
      <c r="I2420" s="12">
        <v>57.67</v>
      </c>
      <c r="J2420" s="12"/>
      <c r="K2420" s="12"/>
      <c r="L2420" s="12"/>
      <c r="M2420" s="12"/>
      <c r="N2420" s="12"/>
      <c r="O2420" s="12"/>
      <c r="P2420" s="12"/>
    </row>
    <row r="2421" spans="1:16">
      <c r="A2421" s="357">
        <v>42736</v>
      </c>
      <c r="B2421">
        <f t="shared" si="286"/>
        <v>12</v>
      </c>
      <c r="C2421">
        <f t="shared" si="285"/>
        <v>2016</v>
      </c>
      <c r="D2421" t="s">
        <v>1629</v>
      </c>
      <c r="E2421">
        <v>92</v>
      </c>
      <c r="F2421" s="12">
        <v>26.35</v>
      </c>
      <c r="G2421" s="12">
        <v>47.2</v>
      </c>
      <c r="H2421" s="12">
        <v>0.05</v>
      </c>
      <c r="I2421" s="12">
        <v>73.599999999999994</v>
      </c>
      <c r="J2421" s="12"/>
      <c r="K2421" s="12"/>
      <c r="L2421" s="12"/>
      <c r="M2421" s="12"/>
      <c r="N2421" s="12"/>
      <c r="O2421" s="12"/>
      <c r="P2421" s="12"/>
    </row>
    <row r="2422" spans="1:16">
      <c r="A2422" s="357">
        <v>42767</v>
      </c>
      <c r="B2422">
        <v>1</v>
      </c>
      <c r="C2422">
        <f t="shared" si="285"/>
        <v>2017</v>
      </c>
      <c r="D2422" t="s">
        <v>1629</v>
      </c>
      <c r="E2422">
        <v>92</v>
      </c>
      <c r="F2422" s="12">
        <v>16.329999999999998</v>
      </c>
      <c r="G2422" s="12">
        <v>41.33</v>
      </c>
      <c r="H2422" s="12">
        <v>0</v>
      </c>
      <c r="I2422" s="12">
        <v>57.66</v>
      </c>
      <c r="J2422" s="12"/>
      <c r="K2422" s="12"/>
      <c r="L2422" s="12"/>
      <c r="M2422" s="12"/>
      <c r="N2422" s="12"/>
      <c r="O2422" s="12"/>
      <c r="P2422" s="12"/>
    </row>
    <row r="2423" spans="1:16">
      <c r="A2423" s="357">
        <v>42795</v>
      </c>
      <c r="B2423">
        <f t="shared" ref="B2423:B2433" si="287">1+B2422</f>
        <v>2</v>
      </c>
      <c r="C2423">
        <f t="shared" si="285"/>
        <v>2017</v>
      </c>
      <c r="D2423" t="s">
        <v>1629</v>
      </c>
      <c r="E2423">
        <v>92</v>
      </c>
      <c r="F2423" s="12">
        <v>16.850000000000001</v>
      </c>
      <c r="G2423" s="12">
        <v>38.65</v>
      </c>
      <c r="H2423" s="12">
        <v>0.1</v>
      </c>
      <c r="I2423" s="12">
        <v>55.6</v>
      </c>
      <c r="J2423" s="12"/>
      <c r="K2423" s="12"/>
      <c r="L2423" s="12"/>
      <c r="M2423" s="12"/>
      <c r="N2423" s="12"/>
      <c r="O2423" s="12"/>
      <c r="P2423" s="12"/>
    </row>
    <row r="2424" spans="1:16">
      <c r="A2424" s="357">
        <v>42826</v>
      </c>
      <c r="B2424">
        <f t="shared" si="287"/>
        <v>3</v>
      </c>
      <c r="C2424">
        <f t="shared" si="285"/>
        <v>2017</v>
      </c>
      <c r="D2424" t="s">
        <v>1629</v>
      </c>
      <c r="E2424">
        <v>92</v>
      </c>
      <c r="F2424" s="12">
        <v>16.39</v>
      </c>
      <c r="G2424" s="12">
        <v>41.7</v>
      </c>
      <c r="H2424" s="12">
        <v>0.09</v>
      </c>
      <c r="I2424" s="12">
        <v>58.180000000000007</v>
      </c>
      <c r="J2424" s="12"/>
      <c r="K2424" s="12"/>
      <c r="L2424" s="12"/>
      <c r="M2424" s="12"/>
      <c r="N2424" s="12"/>
      <c r="O2424" s="12"/>
      <c r="P2424" s="12"/>
    </row>
    <row r="2425" spans="1:16">
      <c r="A2425" s="357">
        <v>42856</v>
      </c>
      <c r="B2425">
        <f t="shared" si="287"/>
        <v>4</v>
      </c>
      <c r="C2425">
        <f t="shared" si="285"/>
        <v>2017</v>
      </c>
      <c r="D2425" t="s">
        <v>1629</v>
      </c>
      <c r="E2425">
        <v>92</v>
      </c>
      <c r="F2425" s="12">
        <v>24.06</v>
      </c>
      <c r="G2425" s="12">
        <v>42.56</v>
      </c>
      <c r="H2425" s="12">
        <v>0.22</v>
      </c>
      <c r="I2425" s="12">
        <v>66.84</v>
      </c>
      <c r="J2425" s="12"/>
      <c r="K2425" s="12"/>
      <c r="L2425" s="12"/>
      <c r="M2425" s="12"/>
      <c r="N2425" s="12"/>
      <c r="O2425" s="12"/>
      <c r="P2425" s="12"/>
    </row>
    <row r="2426" spans="1:16">
      <c r="A2426" s="357">
        <v>42887</v>
      </c>
      <c r="B2426">
        <f t="shared" si="287"/>
        <v>5</v>
      </c>
      <c r="C2426">
        <f t="shared" si="285"/>
        <v>2017</v>
      </c>
      <c r="D2426" t="s">
        <v>1629</v>
      </c>
      <c r="E2426">
        <v>92</v>
      </c>
      <c r="F2426" s="12">
        <v>23.59</v>
      </c>
      <c r="G2426" s="12">
        <v>41.32</v>
      </c>
      <c r="H2426" s="12">
        <v>0.14000000000000001</v>
      </c>
      <c r="I2426" s="12">
        <v>65.05</v>
      </c>
      <c r="J2426" s="12"/>
      <c r="K2426" s="12"/>
      <c r="L2426" s="12"/>
      <c r="M2426" s="12"/>
      <c r="N2426" s="12"/>
      <c r="O2426" s="12"/>
      <c r="P2426" s="12"/>
    </row>
    <row r="2427" spans="1:16">
      <c r="A2427" s="357">
        <v>42917</v>
      </c>
      <c r="B2427">
        <f t="shared" si="287"/>
        <v>6</v>
      </c>
      <c r="C2427">
        <f t="shared" si="285"/>
        <v>2017</v>
      </c>
      <c r="D2427" t="s">
        <v>1629</v>
      </c>
      <c r="E2427">
        <v>92</v>
      </c>
      <c r="F2427" s="12">
        <v>21.32</v>
      </c>
      <c r="G2427" s="12">
        <v>40.64</v>
      </c>
      <c r="H2427" s="12">
        <v>0.27</v>
      </c>
      <c r="I2427" s="12">
        <v>62.230000000000004</v>
      </c>
      <c r="J2427" s="12"/>
      <c r="K2427" s="12"/>
      <c r="L2427" s="12"/>
      <c r="M2427" s="12"/>
      <c r="N2427" s="12"/>
      <c r="O2427" s="12"/>
      <c r="P2427" s="12"/>
    </row>
    <row r="2428" spans="1:16">
      <c r="A2428" s="357">
        <v>42948</v>
      </c>
      <c r="B2428">
        <f t="shared" si="287"/>
        <v>7</v>
      </c>
      <c r="C2428">
        <f t="shared" si="285"/>
        <v>2017</v>
      </c>
      <c r="D2428" t="s">
        <v>1629</v>
      </c>
      <c r="E2428">
        <v>92</v>
      </c>
      <c r="F2428" s="12">
        <v>23.48</v>
      </c>
      <c r="G2428" s="12">
        <v>40.67</v>
      </c>
      <c r="H2428" s="12">
        <v>0</v>
      </c>
      <c r="I2428" s="12">
        <v>64.150000000000006</v>
      </c>
      <c r="J2428" s="12"/>
      <c r="K2428" s="12"/>
      <c r="L2428" s="12"/>
      <c r="M2428" s="12"/>
      <c r="N2428" s="12"/>
      <c r="O2428" s="12"/>
      <c r="P2428" s="12"/>
    </row>
    <row r="2429" spans="1:16">
      <c r="A2429" s="357">
        <v>42979</v>
      </c>
      <c r="B2429">
        <f t="shared" si="287"/>
        <v>8</v>
      </c>
      <c r="C2429">
        <f t="shared" si="285"/>
        <v>2017</v>
      </c>
      <c r="D2429" t="s">
        <v>1629</v>
      </c>
      <c r="E2429">
        <v>92</v>
      </c>
      <c r="F2429" s="12">
        <v>21.14</v>
      </c>
      <c r="G2429" s="12">
        <v>32.049999999999997</v>
      </c>
      <c r="H2429" s="12">
        <v>0.14000000000000001</v>
      </c>
      <c r="I2429" s="12">
        <v>53.33</v>
      </c>
      <c r="J2429" s="12"/>
      <c r="K2429" s="12"/>
      <c r="L2429" s="12"/>
      <c r="M2429" s="12"/>
      <c r="N2429" s="12"/>
      <c r="O2429" s="12"/>
      <c r="P2429" s="12"/>
    </row>
    <row r="2430" spans="1:16">
      <c r="A2430" s="357">
        <v>43009</v>
      </c>
      <c r="B2430">
        <f t="shared" si="287"/>
        <v>9</v>
      </c>
      <c r="C2430">
        <f t="shared" si="285"/>
        <v>2017</v>
      </c>
      <c r="D2430" t="s">
        <v>1629</v>
      </c>
      <c r="E2430">
        <v>92</v>
      </c>
      <c r="F2430" s="12">
        <v>20.48</v>
      </c>
      <c r="G2430" s="12">
        <v>40.19</v>
      </c>
      <c r="H2430" s="12">
        <v>0.14000000000000001</v>
      </c>
      <c r="I2430" s="12">
        <v>60.81</v>
      </c>
      <c r="J2430" s="12"/>
      <c r="K2430" s="12"/>
      <c r="L2430" s="12"/>
      <c r="M2430" s="12"/>
      <c r="N2430" s="12"/>
      <c r="O2430" s="12"/>
      <c r="P2430" s="12"/>
    </row>
    <row r="2431" spans="1:16">
      <c r="A2431" s="357">
        <v>43040</v>
      </c>
      <c r="B2431">
        <f t="shared" si="287"/>
        <v>10</v>
      </c>
      <c r="C2431">
        <f t="shared" si="285"/>
        <v>2017</v>
      </c>
      <c r="D2431" t="s">
        <v>1629</v>
      </c>
      <c r="E2431">
        <v>92</v>
      </c>
      <c r="F2431" s="12">
        <v>17.95</v>
      </c>
      <c r="G2431" s="12">
        <v>38.950000000000003</v>
      </c>
      <c r="H2431" s="12">
        <v>0.1</v>
      </c>
      <c r="I2431" s="12">
        <v>57</v>
      </c>
      <c r="J2431" s="12"/>
      <c r="K2431" s="12"/>
      <c r="L2431" s="12"/>
      <c r="M2431" s="12"/>
      <c r="N2431" s="12"/>
      <c r="O2431" s="12"/>
      <c r="P2431" s="12"/>
    </row>
    <row r="2432" spans="1:16">
      <c r="A2432" s="357">
        <v>43070</v>
      </c>
      <c r="B2432">
        <f t="shared" si="287"/>
        <v>11</v>
      </c>
      <c r="C2432">
        <f t="shared" si="285"/>
        <v>2017</v>
      </c>
      <c r="D2432" t="s">
        <v>1629</v>
      </c>
      <c r="E2432">
        <v>92</v>
      </c>
      <c r="F2432" s="12">
        <v>16.48</v>
      </c>
      <c r="G2432" s="12">
        <v>38.380000000000003</v>
      </c>
      <c r="H2432" s="12">
        <v>0.14000000000000001</v>
      </c>
      <c r="I2432" s="12">
        <v>55</v>
      </c>
      <c r="J2432" s="12"/>
      <c r="K2432" s="12"/>
      <c r="L2432" s="12"/>
      <c r="M2432" s="12"/>
      <c r="N2432" s="12"/>
      <c r="O2432" s="12"/>
      <c r="P2432" s="12"/>
    </row>
    <row r="2433" spans="1:16">
      <c r="A2433" s="357">
        <v>43101</v>
      </c>
      <c r="B2433">
        <f t="shared" si="287"/>
        <v>12</v>
      </c>
      <c r="C2433">
        <f t="shared" si="285"/>
        <v>2017</v>
      </c>
      <c r="D2433" t="s">
        <v>1629</v>
      </c>
      <c r="E2433">
        <v>92</v>
      </c>
      <c r="F2433" s="12">
        <v>18</v>
      </c>
      <c r="G2433" s="12">
        <v>42.95</v>
      </c>
      <c r="H2433" s="12">
        <v>0.3</v>
      </c>
      <c r="I2433" s="12">
        <v>61.25</v>
      </c>
      <c r="J2433" s="12"/>
      <c r="K2433" s="12"/>
      <c r="L2433" s="12"/>
      <c r="M2433" s="12"/>
      <c r="N2433" s="12"/>
      <c r="O2433" s="12"/>
      <c r="P2433" s="12"/>
    </row>
    <row r="2434" spans="1:16">
      <c r="A2434" s="357">
        <v>43132</v>
      </c>
      <c r="B2434">
        <v>1</v>
      </c>
      <c r="C2434">
        <f t="shared" si="285"/>
        <v>2018</v>
      </c>
      <c r="D2434" t="s">
        <v>1629</v>
      </c>
      <c r="E2434">
        <v>92</v>
      </c>
      <c r="F2434" s="12">
        <v>18.73</v>
      </c>
      <c r="G2434" s="12">
        <v>41.73</v>
      </c>
      <c r="H2434" s="12">
        <v>0.09</v>
      </c>
      <c r="I2434" s="12">
        <v>60.55</v>
      </c>
      <c r="J2434" s="12"/>
      <c r="K2434" s="12"/>
      <c r="L2434" s="12"/>
      <c r="M2434" s="12"/>
      <c r="N2434" s="12"/>
      <c r="O2434" s="12"/>
      <c r="P2434" s="12"/>
    </row>
    <row r="2435" spans="1:16">
      <c r="A2435" s="357">
        <v>43160</v>
      </c>
      <c r="B2435">
        <f t="shared" ref="B2435:B2445" si="288">1+B2434</f>
        <v>2</v>
      </c>
      <c r="C2435">
        <f t="shared" si="285"/>
        <v>2018</v>
      </c>
      <c r="D2435" t="s">
        <v>1629</v>
      </c>
      <c r="E2435">
        <v>92</v>
      </c>
      <c r="F2435" s="12">
        <v>20.399999999999999</v>
      </c>
      <c r="G2435" s="12">
        <v>45.35</v>
      </c>
      <c r="H2435" s="12">
        <v>0.2</v>
      </c>
      <c r="I2435" s="12">
        <v>65.95</v>
      </c>
      <c r="J2435" s="12"/>
      <c r="K2435" s="12"/>
      <c r="L2435" s="12"/>
      <c r="M2435" s="12"/>
      <c r="N2435" s="12"/>
      <c r="O2435" s="12"/>
      <c r="P2435" s="12"/>
    </row>
    <row r="2436" spans="1:16">
      <c r="A2436" s="357">
        <v>43191</v>
      </c>
      <c r="B2436">
        <f t="shared" si="288"/>
        <v>3</v>
      </c>
      <c r="C2436">
        <f t="shared" si="285"/>
        <v>2018</v>
      </c>
      <c r="D2436" t="s">
        <v>1629</v>
      </c>
      <c r="E2436">
        <v>92</v>
      </c>
      <c r="F2436" s="12">
        <v>22.4</v>
      </c>
      <c r="G2436" s="12">
        <v>45.4</v>
      </c>
      <c r="H2436" s="12">
        <v>0.2</v>
      </c>
      <c r="I2436" s="12">
        <v>68</v>
      </c>
      <c r="J2436" s="12"/>
      <c r="K2436" s="12"/>
      <c r="L2436" s="12"/>
      <c r="M2436" s="12"/>
      <c r="N2436" s="12"/>
      <c r="O2436" s="12"/>
      <c r="P2436" s="12"/>
    </row>
    <row r="2437" spans="1:16">
      <c r="A2437" s="357">
        <v>43221</v>
      </c>
      <c r="B2437">
        <f t="shared" si="288"/>
        <v>4</v>
      </c>
      <c r="C2437">
        <f t="shared" si="285"/>
        <v>2018</v>
      </c>
      <c r="D2437" t="s">
        <v>1629</v>
      </c>
      <c r="E2437">
        <v>92</v>
      </c>
      <c r="F2437" s="12">
        <v>20.100000000000001</v>
      </c>
      <c r="G2437" s="12">
        <v>39.24</v>
      </c>
      <c r="H2437" s="12">
        <v>0</v>
      </c>
      <c r="I2437" s="12">
        <v>59.34</v>
      </c>
      <c r="J2437" s="12"/>
      <c r="K2437" s="12"/>
      <c r="L2437" s="12"/>
      <c r="M2437" s="12"/>
      <c r="N2437" s="12"/>
      <c r="O2437" s="12"/>
      <c r="P2437" s="12"/>
    </row>
    <row r="2438" spans="1:16">
      <c r="A2438" s="357">
        <v>43252</v>
      </c>
      <c r="B2438">
        <f t="shared" si="288"/>
        <v>5</v>
      </c>
      <c r="C2438">
        <f t="shared" si="285"/>
        <v>2018</v>
      </c>
      <c r="D2438" t="s">
        <v>1629</v>
      </c>
      <c r="E2438">
        <v>92</v>
      </c>
      <c r="F2438" s="12">
        <v>20.36</v>
      </c>
      <c r="G2438" s="12">
        <v>42.86</v>
      </c>
      <c r="H2438" s="12">
        <v>0.05</v>
      </c>
      <c r="I2438" s="12">
        <v>63.269999999999996</v>
      </c>
      <c r="J2438" s="12"/>
      <c r="K2438" s="12"/>
      <c r="L2438" s="12"/>
      <c r="M2438" s="12"/>
      <c r="N2438" s="12"/>
      <c r="O2438" s="12"/>
      <c r="P2438" s="12"/>
    </row>
    <row r="2439" spans="1:16">
      <c r="A2439" s="357">
        <v>43282</v>
      </c>
      <c r="B2439">
        <f t="shared" si="288"/>
        <v>6</v>
      </c>
      <c r="C2439">
        <f t="shared" si="285"/>
        <v>2018</v>
      </c>
      <c r="D2439" t="s">
        <v>1629</v>
      </c>
      <c r="E2439">
        <v>92</v>
      </c>
      <c r="F2439" s="12">
        <v>22.33</v>
      </c>
      <c r="G2439" s="12">
        <v>44.71</v>
      </c>
      <c r="H2439" s="12">
        <v>0.19</v>
      </c>
      <c r="I2439" s="12">
        <v>67.22999999999999</v>
      </c>
      <c r="J2439" s="12"/>
      <c r="K2439" s="12"/>
      <c r="L2439" s="12"/>
      <c r="M2439" s="12"/>
      <c r="N2439" s="12"/>
      <c r="O2439" s="12"/>
      <c r="P2439" s="12"/>
    </row>
    <row r="2440" spans="1:16">
      <c r="A2440" s="357">
        <v>43313</v>
      </c>
      <c r="B2440">
        <f t="shared" si="288"/>
        <v>7</v>
      </c>
      <c r="C2440">
        <f t="shared" si="285"/>
        <v>2018</v>
      </c>
      <c r="D2440" t="s">
        <v>1629</v>
      </c>
      <c r="E2440">
        <v>92</v>
      </c>
      <c r="F2440" s="12">
        <v>23.23</v>
      </c>
      <c r="G2440" s="12">
        <v>42.95</v>
      </c>
      <c r="H2440" s="12">
        <v>0.09</v>
      </c>
      <c r="I2440" s="12">
        <v>66.27000000000001</v>
      </c>
      <c r="J2440" s="12"/>
      <c r="K2440" s="12"/>
      <c r="L2440" s="12"/>
      <c r="M2440" s="12"/>
      <c r="N2440" s="12"/>
      <c r="O2440" s="12"/>
      <c r="P2440" s="12"/>
    </row>
    <row r="2441" spans="1:16">
      <c r="A2441" s="357">
        <v>43344</v>
      </c>
      <c r="B2441">
        <f t="shared" si="288"/>
        <v>8</v>
      </c>
      <c r="C2441">
        <f t="shared" si="285"/>
        <v>2018</v>
      </c>
      <c r="D2441" t="s">
        <v>1629</v>
      </c>
      <c r="E2441">
        <v>92</v>
      </c>
      <c r="F2441" s="12">
        <v>22.36</v>
      </c>
      <c r="G2441" s="12">
        <v>35</v>
      </c>
      <c r="H2441" s="12">
        <v>0.05</v>
      </c>
      <c r="I2441" s="12">
        <v>57.41</v>
      </c>
      <c r="J2441" s="12"/>
      <c r="K2441" s="12"/>
      <c r="L2441" s="12"/>
      <c r="M2441" s="12"/>
      <c r="N2441" s="12"/>
      <c r="O2441" s="12"/>
      <c r="P2441" s="12"/>
    </row>
    <row r="2442" spans="1:16">
      <c r="A2442" s="357">
        <v>43374</v>
      </c>
      <c r="B2442">
        <f t="shared" si="288"/>
        <v>9</v>
      </c>
      <c r="C2442">
        <f t="shared" si="285"/>
        <v>2018</v>
      </c>
      <c r="D2442" t="s">
        <v>1629</v>
      </c>
      <c r="E2442">
        <v>92</v>
      </c>
      <c r="F2442" s="12">
        <v>22.55</v>
      </c>
      <c r="G2442" s="12">
        <v>51.45</v>
      </c>
      <c r="H2442" s="12">
        <v>0.15</v>
      </c>
      <c r="I2442" s="12">
        <v>74.150000000000006</v>
      </c>
      <c r="J2442" s="12"/>
      <c r="K2442" s="12"/>
      <c r="L2442" s="12"/>
      <c r="M2442" s="12"/>
      <c r="N2442" s="12"/>
      <c r="O2442" s="12"/>
      <c r="P2442" s="12"/>
    </row>
    <row r="2443" spans="1:16">
      <c r="A2443" s="357">
        <v>43405</v>
      </c>
      <c r="B2443">
        <f t="shared" si="288"/>
        <v>10</v>
      </c>
      <c r="C2443">
        <f t="shared" si="285"/>
        <v>2018</v>
      </c>
      <c r="D2443" t="s">
        <v>1629</v>
      </c>
      <c r="E2443">
        <v>92</v>
      </c>
      <c r="F2443" s="12">
        <v>20.18</v>
      </c>
      <c r="G2443" s="12">
        <v>44.14</v>
      </c>
      <c r="H2443" s="12">
        <v>0.27</v>
      </c>
      <c r="I2443" s="12">
        <v>64.59</v>
      </c>
      <c r="J2443" s="12"/>
      <c r="K2443" s="12"/>
      <c r="L2443" s="12"/>
      <c r="M2443" s="12"/>
      <c r="N2443" s="12"/>
      <c r="O2443" s="12"/>
      <c r="P2443" s="12"/>
    </row>
    <row r="2444" spans="1:16">
      <c r="A2444" s="357">
        <v>43435</v>
      </c>
      <c r="B2444">
        <f t="shared" si="288"/>
        <v>11</v>
      </c>
      <c r="C2444">
        <f t="shared" si="285"/>
        <v>2018</v>
      </c>
      <c r="D2444" t="s">
        <v>1629</v>
      </c>
      <c r="E2444">
        <v>92</v>
      </c>
      <c r="F2444" s="12">
        <v>22.52</v>
      </c>
      <c r="G2444" s="12">
        <v>48.29</v>
      </c>
      <c r="H2444" s="12">
        <v>0.33</v>
      </c>
      <c r="I2444" s="12">
        <v>71.14</v>
      </c>
      <c r="J2444" s="12"/>
      <c r="K2444" s="12"/>
      <c r="L2444" s="12"/>
      <c r="M2444" s="12"/>
      <c r="N2444" s="12"/>
      <c r="O2444" s="12"/>
      <c r="P2444" s="12"/>
    </row>
    <row r="2445" spans="1:16">
      <c r="A2445" s="357">
        <v>43466</v>
      </c>
      <c r="B2445">
        <f t="shared" si="288"/>
        <v>12</v>
      </c>
      <c r="C2445">
        <f t="shared" si="285"/>
        <v>2018</v>
      </c>
      <c r="D2445" t="s">
        <v>1629</v>
      </c>
      <c r="E2445">
        <v>92</v>
      </c>
      <c r="F2445" s="12">
        <v>27.47</v>
      </c>
      <c r="G2445" s="12">
        <v>69.06</v>
      </c>
      <c r="H2445" s="12">
        <v>0.12</v>
      </c>
      <c r="I2445" s="12">
        <v>96.65</v>
      </c>
      <c r="J2445" s="12"/>
      <c r="K2445" s="12"/>
      <c r="L2445" s="12"/>
      <c r="M2445" s="12"/>
      <c r="N2445" s="12"/>
      <c r="O2445" s="12"/>
      <c r="P2445" s="12"/>
    </row>
    <row r="2446" spans="1:16">
      <c r="A2446" s="357">
        <v>43497</v>
      </c>
      <c r="B2446">
        <v>1</v>
      </c>
      <c r="C2446">
        <f t="shared" si="285"/>
        <v>2019</v>
      </c>
      <c r="D2446" t="s">
        <v>1629</v>
      </c>
      <c r="E2446">
        <v>92</v>
      </c>
      <c r="F2446" s="12">
        <v>21.86</v>
      </c>
      <c r="G2446" s="12">
        <v>58.23</v>
      </c>
      <c r="H2446" s="12">
        <v>0.23</v>
      </c>
      <c r="I2446" s="12">
        <v>80.319999999999993</v>
      </c>
      <c r="J2446" s="12"/>
      <c r="K2446" s="12"/>
      <c r="L2446" s="12"/>
      <c r="M2446" s="12"/>
      <c r="N2446" s="12"/>
      <c r="O2446" s="12"/>
      <c r="P2446" s="12"/>
    </row>
    <row r="2447" spans="1:16">
      <c r="A2447" s="357">
        <v>43525</v>
      </c>
      <c r="B2447">
        <f t="shared" ref="B2447:B2457" si="289">1+B2446</f>
        <v>2</v>
      </c>
      <c r="C2447">
        <f t="shared" si="285"/>
        <v>2019</v>
      </c>
      <c r="D2447" t="s">
        <v>1629</v>
      </c>
      <c r="E2447">
        <v>92</v>
      </c>
      <c r="F2447" s="12">
        <v>28.5</v>
      </c>
      <c r="G2447" s="12">
        <v>54.3</v>
      </c>
      <c r="H2447" s="12">
        <v>0.1</v>
      </c>
      <c r="I2447" s="12">
        <v>82.9</v>
      </c>
      <c r="J2447" s="12"/>
      <c r="K2447" s="12"/>
      <c r="L2447" s="12"/>
      <c r="M2447" s="12"/>
      <c r="N2447" s="12"/>
      <c r="O2447" s="12"/>
      <c r="P2447" s="12"/>
    </row>
    <row r="2448" spans="1:16">
      <c r="A2448" s="357">
        <v>43556</v>
      </c>
      <c r="B2448">
        <f t="shared" si="289"/>
        <v>3</v>
      </c>
      <c r="C2448">
        <f t="shared" si="285"/>
        <v>2019</v>
      </c>
      <c r="D2448" t="s">
        <v>1629</v>
      </c>
      <c r="E2448">
        <v>92</v>
      </c>
      <c r="F2448" s="12">
        <v>23.95</v>
      </c>
      <c r="G2448" s="12">
        <v>58.76</v>
      </c>
      <c r="H2448" s="12">
        <v>0.05</v>
      </c>
      <c r="I2448" s="12">
        <v>82.759999999999991</v>
      </c>
      <c r="J2448" s="12"/>
      <c r="K2448" s="12"/>
      <c r="L2448" s="12"/>
      <c r="M2448" s="12"/>
      <c r="N2448" s="12"/>
      <c r="O2448" s="12"/>
      <c r="P2448" s="12"/>
    </row>
    <row r="2449" spans="1:16">
      <c r="A2449" s="357">
        <v>43586</v>
      </c>
      <c r="B2449">
        <f t="shared" si="289"/>
        <v>4</v>
      </c>
      <c r="C2449">
        <f t="shared" si="285"/>
        <v>2019</v>
      </c>
      <c r="D2449" t="s">
        <v>1629</v>
      </c>
      <c r="E2449">
        <v>92</v>
      </c>
      <c r="F2449" s="12">
        <v>25.05</v>
      </c>
      <c r="G2449" s="12">
        <v>57.15</v>
      </c>
      <c r="H2449" s="12">
        <v>0.1</v>
      </c>
      <c r="I2449" s="12">
        <v>82.3</v>
      </c>
      <c r="J2449" s="12"/>
      <c r="K2449" s="12"/>
      <c r="L2449" s="12"/>
      <c r="M2449" s="12"/>
      <c r="N2449" s="12"/>
      <c r="O2449" s="12"/>
      <c r="P2449" s="12"/>
    </row>
    <row r="2450" spans="1:16">
      <c r="A2450" s="357">
        <v>43617</v>
      </c>
      <c r="B2450">
        <f t="shared" si="289"/>
        <v>5</v>
      </c>
      <c r="C2450">
        <f t="shared" si="285"/>
        <v>2019</v>
      </c>
      <c r="D2450" t="s">
        <v>1629</v>
      </c>
      <c r="E2450">
        <v>92</v>
      </c>
      <c r="F2450" s="12">
        <v>24.64</v>
      </c>
      <c r="G2450" s="12">
        <v>53.86</v>
      </c>
      <c r="H2450" s="12">
        <v>0.27</v>
      </c>
      <c r="I2450" s="12">
        <v>78.77000000000001</v>
      </c>
      <c r="J2450" s="12"/>
      <c r="K2450" s="12"/>
      <c r="L2450" s="12"/>
      <c r="M2450" s="12"/>
      <c r="N2450" s="12"/>
      <c r="O2450" s="12"/>
      <c r="P2450" s="12"/>
    </row>
    <row r="2451" spans="1:16">
      <c r="A2451" s="357">
        <v>43647</v>
      </c>
      <c r="B2451">
        <f t="shared" si="289"/>
        <v>6</v>
      </c>
      <c r="C2451">
        <f t="shared" si="285"/>
        <v>2019</v>
      </c>
      <c r="D2451" t="s">
        <v>1629</v>
      </c>
      <c r="E2451">
        <v>92</v>
      </c>
      <c r="F2451" s="12">
        <v>30.25</v>
      </c>
      <c r="G2451" s="12">
        <v>63.8</v>
      </c>
      <c r="H2451" s="12">
        <v>0.8</v>
      </c>
      <c r="I2451" s="12">
        <v>94.85</v>
      </c>
      <c r="J2451" s="12"/>
      <c r="K2451" s="12"/>
      <c r="L2451" s="12"/>
      <c r="M2451" s="12"/>
      <c r="N2451" s="12"/>
      <c r="O2451" s="12"/>
      <c r="P2451" s="12"/>
    </row>
    <row r="2452" spans="1:16">
      <c r="A2452" s="357">
        <v>43678</v>
      </c>
      <c r="B2452">
        <f t="shared" si="289"/>
        <v>7</v>
      </c>
      <c r="C2452">
        <f t="shared" si="285"/>
        <v>2019</v>
      </c>
      <c r="D2452" t="s">
        <v>1629</v>
      </c>
      <c r="E2452">
        <v>92</v>
      </c>
      <c r="F2452" s="12">
        <v>27.26</v>
      </c>
      <c r="G2452" s="12">
        <v>59.83</v>
      </c>
      <c r="H2452" s="12">
        <v>0.3</v>
      </c>
      <c r="I2452" s="12">
        <v>87.39</v>
      </c>
      <c r="J2452" s="12"/>
      <c r="K2452" s="12"/>
      <c r="L2452" s="12"/>
      <c r="M2452" s="12"/>
      <c r="N2452" s="12"/>
      <c r="O2452" s="12"/>
      <c r="P2452" s="12"/>
    </row>
    <row r="2453" spans="1:16">
      <c r="A2453" s="357">
        <v>43709</v>
      </c>
      <c r="B2453">
        <f t="shared" si="289"/>
        <v>8</v>
      </c>
      <c r="C2453">
        <f t="shared" si="285"/>
        <v>2019</v>
      </c>
      <c r="D2453" t="s">
        <v>1629</v>
      </c>
      <c r="E2453">
        <v>92</v>
      </c>
      <c r="F2453" s="12">
        <v>26.18</v>
      </c>
      <c r="G2453" s="12">
        <v>40.049999999999997</v>
      </c>
      <c r="H2453" s="12">
        <v>1.77</v>
      </c>
      <c r="I2453" s="12">
        <v>68</v>
      </c>
      <c r="J2453" s="12"/>
      <c r="K2453" s="12"/>
      <c r="L2453" s="12"/>
      <c r="M2453" s="12"/>
      <c r="N2453" s="12"/>
      <c r="O2453" s="12"/>
      <c r="P2453" s="12"/>
    </row>
    <row r="2454" spans="1:16">
      <c r="A2454" s="357">
        <v>43739</v>
      </c>
      <c r="B2454">
        <f t="shared" si="289"/>
        <v>9</v>
      </c>
      <c r="C2454">
        <f t="shared" si="285"/>
        <v>2019</v>
      </c>
      <c r="D2454" t="s">
        <v>1629</v>
      </c>
      <c r="E2454">
        <v>92</v>
      </c>
      <c r="F2454" s="12">
        <v>27.9</v>
      </c>
      <c r="G2454" s="12">
        <v>65.62</v>
      </c>
      <c r="H2454" s="12">
        <v>0.52</v>
      </c>
      <c r="I2454" s="12">
        <v>94.039999999999992</v>
      </c>
      <c r="J2454" s="12"/>
      <c r="K2454" s="12"/>
      <c r="L2454" s="12"/>
      <c r="M2454" s="12"/>
      <c r="N2454" s="12"/>
      <c r="O2454" s="12"/>
      <c r="P2454" s="12"/>
    </row>
    <row r="2455" spans="1:16">
      <c r="A2455" s="357">
        <v>43770</v>
      </c>
      <c r="B2455">
        <f t="shared" si="289"/>
        <v>10</v>
      </c>
      <c r="C2455">
        <f t="shared" si="285"/>
        <v>2019</v>
      </c>
      <c r="D2455" t="s">
        <v>1629</v>
      </c>
      <c r="E2455">
        <v>92</v>
      </c>
      <c r="F2455" s="12">
        <v>25.21</v>
      </c>
      <c r="G2455" s="12">
        <v>56.58</v>
      </c>
      <c r="H2455" s="12">
        <v>0.04</v>
      </c>
      <c r="I2455" s="12">
        <v>81.83</v>
      </c>
      <c r="J2455" s="12"/>
      <c r="K2455" s="12"/>
      <c r="L2455" s="12"/>
      <c r="M2455" s="12"/>
      <c r="N2455" s="12"/>
      <c r="O2455" s="12"/>
      <c r="P2455" s="12"/>
    </row>
    <row r="2456" spans="1:16">
      <c r="A2456" s="357">
        <v>43800</v>
      </c>
      <c r="B2456">
        <f t="shared" si="289"/>
        <v>11</v>
      </c>
      <c r="C2456">
        <f t="shared" si="285"/>
        <v>2019</v>
      </c>
      <c r="D2456" t="s">
        <v>1629</v>
      </c>
      <c r="E2456">
        <v>92</v>
      </c>
      <c r="F2456" s="12">
        <v>29.6</v>
      </c>
      <c r="G2456" s="12">
        <v>59.8</v>
      </c>
      <c r="H2456" s="12">
        <v>0.55000000000000004</v>
      </c>
      <c r="I2456" s="12">
        <v>89.949999999999989</v>
      </c>
      <c r="J2456" s="12"/>
      <c r="K2456" s="12"/>
      <c r="L2456" s="12"/>
      <c r="M2456" s="12"/>
      <c r="N2456" s="12"/>
      <c r="O2456" s="12"/>
      <c r="P2456" s="12"/>
    </row>
    <row r="2457" spans="1:16">
      <c r="A2457" s="357">
        <v>43831</v>
      </c>
      <c r="B2457">
        <f t="shared" si="289"/>
        <v>12</v>
      </c>
      <c r="C2457">
        <f t="shared" si="285"/>
        <v>2019</v>
      </c>
      <c r="D2457" t="s">
        <v>1629</v>
      </c>
      <c r="E2457">
        <v>92</v>
      </c>
      <c r="F2457" s="12">
        <v>27.83</v>
      </c>
      <c r="G2457" s="12">
        <v>82.94</v>
      </c>
      <c r="H2457" s="12">
        <v>0.22</v>
      </c>
      <c r="I2457" s="12">
        <v>110.99</v>
      </c>
      <c r="J2457" s="12"/>
      <c r="K2457" s="12"/>
      <c r="L2457" s="12"/>
      <c r="M2457" s="12"/>
      <c r="N2457" s="12"/>
      <c r="O2457" s="12"/>
      <c r="P2457" s="12"/>
    </row>
    <row r="2458" spans="1:16">
      <c r="A2458" s="357">
        <v>43862</v>
      </c>
      <c r="B2458">
        <v>1</v>
      </c>
      <c r="C2458">
        <f t="shared" si="285"/>
        <v>2020</v>
      </c>
      <c r="D2458" t="s">
        <v>1629</v>
      </c>
      <c r="E2458">
        <v>92</v>
      </c>
      <c r="F2458" s="12">
        <v>26.86</v>
      </c>
      <c r="G2458" s="12">
        <v>71.86</v>
      </c>
      <c r="H2458" s="12">
        <v>0.14000000000000001</v>
      </c>
      <c r="I2458" s="12">
        <v>98.86</v>
      </c>
      <c r="J2458" s="12"/>
      <c r="K2458" s="12"/>
      <c r="L2458" s="12"/>
      <c r="M2458" s="12"/>
      <c r="N2458" s="12"/>
      <c r="O2458" s="12"/>
      <c r="P2458" s="12"/>
    </row>
    <row r="2459" spans="1:16">
      <c r="A2459" s="357">
        <v>43891</v>
      </c>
      <c r="B2459">
        <f t="shared" ref="B2459:B2469" si="290">1+B2458</f>
        <v>2</v>
      </c>
      <c r="C2459">
        <f t="shared" si="285"/>
        <v>2020</v>
      </c>
      <c r="D2459" t="s">
        <v>1629</v>
      </c>
      <c r="E2459">
        <v>92</v>
      </c>
      <c r="F2459" s="12">
        <v>24.9</v>
      </c>
      <c r="G2459" s="12">
        <v>62</v>
      </c>
      <c r="H2459" s="12">
        <v>0.1</v>
      </c>
      <c r="I2459" s="12">
        <v>87</v>
      </c>
      <c r="J2459" s="12"/>
      <c r="K2459" s="12"/>
      <c r="L2459" s="12"/>
      <c r="M2459" s="12"/>
      <c r="N2459" s="12"/>
      <c r="O2459" s="12"/>
      <c r="P2459" s="12"/>
    </row>
    <row r="2460" spans="1:16">
      <c r="A2460" s="357">
        <v>43922</v>
      </c>
      <c r="B2460">
        <f t="shared" si="290"/>
        <v>3</v>
      </c>
      <c r="C2460">
        <f t="shared" si="285"/>
        <v>2020</v>
      </c>
      <c r="D2460" t="s">
        <v>1629</v>
      </c>
      <c r="E2460">
        <v>92</v>
      </c>
      <c r="F2460" s="12">
        <v>57.86</v>
      </c>
      <c r="G2460" s="12">
        <v>87.09</v>
      </c>
      <c r="H2460" s="12">
        <v>0.14000000000000001</v>
      </c>
      <c r="I2460" s="12">
        <v>145.09</v>
      </c>
      <c r="J2460" s="12"/>
      <c r="K2460" s="12"/>
      <c r="L2460" s="12"/>
      <c r="M2460" s="12"/>
      <c r="N2460" s="12"/>
      <c r="O2460" s="12"/>
      <c r="P2460" s="12"/>
    </row>
    <row r="2461" spans="1:16">
      <c r="A2461" s="357">
        <v>43952</v>
      </c>
      <c r="B2461">
        <f t="shared" si="290"/>
        <v>4</v>
      </c>
      <c r="C2461">
        <f t="shared" si="285"/>
        <v>2020</v>
      </c>
      <c r="D2461" t="s">
        <v>1629</v>
      </c>
      <c r="E2461">
        <v>92</v>
      </c>
      <c r="F2461" s="12">
        <v>9.75</v>
      </c>
      <c r="G2461" s="12">
        <v>27.5</v>
      </c>
      <c r="H2461" s="12">
        <v>0.1</v>
      </c>
      <c r="I2461" s="12">
        <v>37.35</v>
      </c>
      <c r="J2461" s="12"/>
      <c r="K2461" s="12"/>
      <c r="L2461" s="12"/>
      <c r="M2461" s="12"/>
      <c r="N2461" s="12"/>
      <c r="O2461" s="12"/>
      <c r="P2461" s="12"/>
    </row>
    <row r="2462" spans="1:16">
      <c r="A2462" s="357">
        <v>43983</v>
      </c>
      <c r="B2462">
        <f t="shared" si="290"/>
        <v>5</v>
      </c>
      <c r="C2462">
        <f t="shared" si="285"/>
        <v>2020</v>
      </c>
      <c r="D2462" t="s">
        <v>1629</v>
      </c>
      <c r="E2462">
        <v>92</v>
      </c>
      <c r="F2462" s="12">
        <v>9.75</v>
      </c>
      <c r="G2462" s="12">
        <v>27.65</v>
      </c>
      <c r="H2462" s="12">
        <v>0.1</v>
      </c>
      <c r="I2462" s="12">
        <v>37.5</v>
      </c>
      <c r="J2462" s="12"/>
      <c r="K2462" s="12"/>
      <c r="L2462" s="12"/>
      <c r="M2462" s="12"/>
      <c r="N2462" s="12"/>
      <c r="O2462" s="12"/>
      <c r="P2462" s="12"/>
    </row>
    <row r="2463" spans="1:16">
      <c r="A2463" s="357">
        <v>44013</v>
      </c>
      <c r="B2463">
        <f t="shared" si="290"/>
        <v>6</v>
      </c>
      <c r="C2463">
        <f t="shared" si="285"/>
        <v>2020</v>
      </c>
      <c r="D2463" t="s">
        <v>1629</v>
      </c>
      <c r="E2463">
        <v>92</v>
      </c>
      <c r="F2463" s="12">
        <v>13.91</v>
      </c>
      <c r="G2463" s="12">
        <v>38.270000000000003</v>
      </c>
      <c r="H2463" s="12">
        <v>0.14000000000000001</v>
      </c>
      <c r="I2463" s="12">
        <v>52.320000000000007</v>
      </c>
      <c r="J2463" s="12"/>
      <c r="K2463" s="12"/>
      <c r="L2463" s="12"/>
      <c r="M2463" s="12"/>
      <c r="N2463" s="12"/>
      <c r="O2463" s="12"/>
      <c r="P2463" s="12"/>
    </row>
    <row r="2464" spans="1:16">
      <c r="A2464" s="357">
        <v>44044</v>
      </c>
      <c r="B2464">
        <f t="shared" si="290"/>
        <v>7</v>
      </c>
      <c r="C2464">
        <f t="shared" si="285"/>
        <v>2020</v>
      </c>
      <c r="D2464" t="s">
        <v>1629</v>
      </c>
      <c r="E2464">
        <v>92</v>
      </c>
      <c r="F2464" s="12">
        <v>13.52</v>
      </c>
      <c r="G2464" s="12">
        <v>37.130000000000003</v>
      </c>
      <c r="H2464" s="12">
        <v>0.13</v>
      </c>
      <c r="I2464" s="12">
        <v>50.78</v>
      </c>
      <c r="J2464" s="12"/>
      <c r="K2464" s="12"/>
      <c r="L2464" s="12"/>
      <c r="M2464" s="12"/>
      <c r="N2464" s="12"/>
      <c r="O2464" s="12"/>
      <c r="P2464" s="12"/>
    </row>
    <row r="2465" spans="1:16">
      <c r="A2465" s="357">
        <v>44075</v>
      </c>
      <c r="B2465">
        <f t="shared" si="290"/>
        <v>8</v>
      </c>
      <c r="C2465">
        <f t="shared" si="285"/>
        <v>2020</v>
      </c>
      <c r="D2465" t="s">
        <v>1629</v>
      </c>
      <c r="E2465">
        <v>92</v>
      </c>
      <c r="F2465" s="12">
        <v>15.81</v>
      </c>
      <c r="G2465" s="12">
        <v>33.86</v>
      </c>
      <c r="H2465" s="12">
        <v>0</v>
      </c>
      <c r="I2465" s="12">
        <v>49.67</v>
      </c>
      <c r="J2465" s="12"/>
      <c r="K2465" s="12"/>
      <c r="L2465" s="12"/>
      <c r="M2465" s="12"/>
      <c r="N2465" s="12"/>
      <c r="O2465" s="12"/>
      <c r="P2465" s="12"/>
    </row>
    <row r="2466" spans="1:16">
      <c r="A2466" s="357">
        <v>44105</v>
      </c>
      <c r="B2466">
        <f t="shared" si="290"/>
        <v>9</v>
      </c>
      <c r="C2466">
        <f t="shared" si="285"/>
        <v>2020</v>
      </c>
      <c r="D2466" t="s">
        <v>1629</v>
      </c>
      <c r="E2466">
        <v>92</v>
      </c>
      <c r="F2466" s="12">
        <v>19.45</v>
      </c>
      <c r="G2466" s="12">
        <v>48</v>
      </c>
      <c r="H2466" s="12">
        <v>0.14000000000000001</v>
      </c>
      <c r="I2466" s="12">
        <v>67.59</v>
      </c>
      <c r="J2466" s="12"/>
      <c r="K2466" s="12"/>
      <c r="L2466" s="12"/>
      <c r="M2466" s="12"/>
      <c r="N2466" s="12"/>
      <c r="O2466" s="12"/>
      <c r="P2466" s="12"/>
    </row>
    <row r="2467" spans="1:16">
      <c r="A2467" s="357">
        <v>44136</v>
      </c>
      <c r="B2467">
        <f t="shared" si="290"/>
        <v>10</v>
      </c>
      <c r="C2467">
        <f t="shared" si="285"/>
        <v>2020</v>
      </c>
      <c r="D2467" t="s">
        <v>1629</v>
      </c>
      <c r="E2467">
        <v>92</v>
      </c>
      <c r="F2467" s="12">
        <v>15.81</v>
      </c>
      <c r="G2467" s="12">
        <v>47.33</v>
      </c>
      <c r="H2467" s="12">
        <v>0</v>
      </c>
      <c r="I2467" s="12">
        <v>63.14</v>
      </c>
      <c r="J2467" s="12"/>
      <c r="K2467" s="12"/>
      <c r="L2467" s="12"/>
      <c r="M2467" s="12"/>
      <c r="N2467" s="12"/>
      <c r="O2467" s="12"/>
      <c r="P2467" s="12"/>
    </row>
    <row r="2468" spans="1:16">
      <c r="A2468" s="357">
        <v>44166</v>
      </c>
      <c r="B2468">
        <f t="shared" si="290"/>
        <v>11</v>
      </c>
      <c r="C2468">
        <f t="shared" si="285"/>
        <v>2020</v>
      </c>
      <c r="D2468" t="s">
        <v>1629</v>
      </c>
      <c r="E2468">
        <v>92</v>
      </c>
      <c r="F2468" s="12">
        <v>21.15</v>
      </c>
      <c r="G2468" s="12">
        <v>65.349999999999994</v>
      </c>
      <c r="H2468" s="12">
        <v>0.15</v>
      </c>
      <c r="I2468" s="12">
        <v>86.65</v>
      </c>
      <c r="J2468" s="12"/>
      <c r="K2468" s="12"/>
      <c r="L2468" s="12"/>
      <c r="M2468" s="12"/>
      <c r="N2468" s="12"/>
      <c r="O2468" s="12"/>
      <c r="P2468" s="12"/>
    </row>
    <row r="2469" spans="1:16">
      <c r="A2469" s="357">
        <v>44197</v>
      </c>
      <c r="B2469">
        <f t="shared" si="290"/>
        <v>12</v>
      </c>
      <c r="C2469">
        <f t="shared" si="285"/>
        <v>2020</v>
      </c>
      <c r="D2469" t="s">
        <v>1629</v>
      </c>
      <c r="E2469">
        <v>92</v>
      </c>
      <c r="F2469" s="12">
        <v>20.53</v>
      </c>
      <c r="G2469" s="12">
        <v>67.47</v>
      </c>
      <c r="H2469" s="12">
        <v>0.16</v>
      </c>
      <c r="I2469" s="12">
        <v>88.16</v>
      </c>
      <c r="J2469" s="12"/>
      <c r="K2469" s="12"/>
      <c r="L2469" s="12"/>
      <c r="M2469" s="12"/>
      <c r="N2469" s="12"/>
      <c r="O2469" s="12"/>
      <c r="P2469" s="12"/>
    </row>
    <row r="2470" spans="1:16">
      <c r="A2470" s="357">
        <v>44228</v>
      </c>
      <c r="B2470">
        <v>1</v>
      </c>
      <c r="C2470">
        <f t="shared" si="285"/>
        <v>2021</v>
      </c>
      <c r="D2470" t="s">
        <v>1629</v>
      </c>
      <c r="E2470">
        <v>92</v>
      </c>
      <c r="F2470" s="12">
        <v>22.32</v>
      </c>
      <c r="G2470" s="12">
        <v>66.16</v>
      </c>
      <c r="H2470" s="12">
        <v>0.05</v>
      </c>
      <c r="I2470" s="12">
        <v>88.53</v>
      </c>
      <c r="J2470" s="12"/>
      <c r="K2470" s="12"/>
      <c r="L2470" s="12"/>
      <c r="M2470" s="12"/>
      <c r="N2470" s="12"/>
      <c r="O2470" s="12"/>
      <c r="P2470" s="12"/>
    </row>
    <row r="2471" spans="1:16">
      <c r="A2471" s="357">
        <v>44256</v>
      </c>
      <c r="B2471">
        <f t="shared" ref="B2471:B2481" si="291">1+B2470</f>
        <v>2</v>
      </c>
      <c r="C2471">
        <f t="shared" si="285"/>
        <v>2021</v>
      </c>
      <c r="D2471" t="s">
        <v>1629</v>
      </c>
      <c r="E2471">
        <v>92</v>
      </c>
      <c r="F2471" s="12">
        <v>16.45</v>
      </c>
      <c r="G2471" s="12">
        <v>60.65</v>
      </c>
      <c r="H2471" s="12">
        <v>0.3</v>
      </c>
      <c r="I2471" s="12">
        <v>77.399999999999991</v>
      </c>
      <c r="J2471" s="12"/>
      <c r="K2471" s="12"/>
      <c r="L2471" s="12"/>
      <c r="M2471" s="12"/>
      <c r="N2471" s="12"/>
      <c r="O2471" s="12"/>
      <c r="P2471" s="12"/>
    </row>
    <row r="2472" spans="1:16">
      <c r="A2472" s="357">
        <v>44287</v>
      </c>
      <c r="B2472">
        <f t="shared" si="291"/>
        <v>3</v>
      </c>
      <c r="C2472">
        <f t="shared" si="285"/>
        <v>2021</v>
      </c>
      <c r="D2472" t="s">
        <v>1629</v>
      </c>
      <c r="E2472">
        <v>92</v>
      </c>
      <c r="F2472" s="12">
        <v>13.52</v>
      </c>
      <c r="G2472" s="12">
        <v>50.52</v>
      </c>
      <c r="H2472" s="12">
        <v>0.09</v>
      </c>
      <c r="I2472" s="12">
        <v>64.13000000000001</v>
      </c>
      <c r="J2472" s="12"/>
      <c r="K2472" s="12"/>
      <c r="L2472" s="12"/>
      <c r="M2472" s="12"/>
      <c r="N2472" s="12"/>
      <c r="O2472" s="12"/>
      <c r="P2472" s="12"/>
    </row>
    <row r="2473" spans="1:16">
      <c r="A2473" s="357">
        <v>44317</v>
      </c>
      <c r="B2473">
        <f t="shared" si="291"/>
        <v>4</v>
      </c>
      <c r="C2473">
        <f t="shared" si="285"/>
        <v>2021</v>
      </c>
      <c r="D2473" t="s">
        <v>1629</v>
      </c>
      <c r="E2473">
        <v>92</v>
      </c>
      <c r="F2473" s="12">
        <v>18.3</v>
      </c>
      <c r="G2473" s="12">
        <v>51.85</v>
      </c>
      <c r="H2473" s="12">
        <v>0.15</v>
      </c>
      <c r="I2473" s="12">
        <v>70.3</v>
      </c>
      <c r="J2473" s="12"/>
      <c r="K2473" s="12"/>
      <c r="L2473" s="12"/>
      <c r="M2473" s="12"/>
      <c r="N2473" s="12"/>
      <c r="O2473" s="12"/>
      <c r="P2473" s="12"/>
    </row>
    <row r="2474" spans="1:16">
      <c r="A2474" s="357">
        <v>44348</v>
      </c>
      <c r="B2474">
        <f t="shared" si="291"/>
        <v>5</v>
      </c>
      <c r="C2474">
        <f t="shared" ref="C2474:C2487" si="292">1+C2462</f>
        <v>2021</v>
      </c>
      <c r="D2474" t="s">
        <v>1629</v>
      </c>
      <c r="E2474">
        <v>92</v>
      </c>
      <c r="F2474" s="12">
        <v>14.9</v>
      </c>
      <c r="G2474" s="12">
        <v>50.1</v>
      </c>
      <c r="H2474" s="12">
        <v>0</v>
      </c>
      <c r="I2474" s="12">
        <v>65</v>
      </c>
      <c r="J2474" s="12"/>
      <c r="K2474" s="12"/>
      <c r="L2474" s="12"/>
      <c r="M2474" s="12"/>
      <c r="N2474" s="12"/>
      <c r="O2474" s="12"/>
      <c r="P2474" s="12"/>
    </row>
    <row r="2475" spans="1:16">
      <c r="A2475" s="357">
        <v>44378</v>
      </c>
      <c r="B2475">
        <f t="shared" si="291"/>
        <v>6</v>
      </c>
      <c r="C2475">
        <f t="shared" si="292"/>
        <v>2021</v>
      </c>
      <c r="D2475" t="s">
        <v>1629</v>
      </c>
      <c r="E2475">
        <v>92</v>
      </c>
      <c r="F2475" s="12">
        <v>22.45</v>
      </c>
      <c r="G2475" s="12">
        <v>51.36</v>
      </c>
      <c r="H2475" s="12">
        <v>0.14000000000000001</v>
      </c>
      <c r="I2475" s="12">
        <v>73.95</v>
      </c>
      <c r="J2475" s="12"/>
      <c r="K2475" s="12"/>
      <c r="L2475" s="12"/>
      <c r="M2475" s="12"/>
      <c r="N2475" s="12"/>
      <c r="O2475" s="12"/>
      <c r="P2475" s="12"/>
    </row>
    <row r="2476" spans="1:16">
      <c r="A2476" s="357">
        <v>44409</v>
      </c>
      <c r="B2476">
        <f t="shared" si="291"/>
        <v>7</v>
      </c>
      <c r="C2476">
        <f t="shared" si="292"/>
        <v>2021</v>
      </c>
      <c r="D2476" t="s">
        <v>1629</v>
      </c>
      <c r="E2476">
        <v>92</v>
      </c>
      <c r="F2476" s="12">
        <v>25.09</v>
      </c>
      <c r="G2476" s="12">
        <v>43.86</v>
      </c>
      <c r="H2476" s="12">
        <v>0.05</v>
      </c>
      <c r="I2476" s="12">
        <v>69</v>
      </c>
      <c r="J2476" s="12"/>
      <c r="K2476" s="12"/>
      <c r="L2476" s="12"/>
      <c r="M2476" s="12"/>
      <c r="N2476" s="12"/>
      <c r="O2476" s="12"/>
      <c r="P2476" s="12"/>
    </row>
    <row r="2477" spans="1:16">
      <c r="A2477" s="357">
        <v>44440</v>
      </c>
      <c r="B2477">
        <f t="shared" si="291"/>
        <v>8</v>
      </c>
      <c r="C2477">
        <f t="shared" si="292"/>
        <v>2021</v>
      </c>
      <c r="D2477" t="s">
        <v>1629</v>
      </c>
      <c r="E2477">
        <v>92</v>
      </c>
      <c r="F2477" s="12">
        <v>25.09</v>
      </c>
      <c r="G2477" s="12">
        <v>39.909999999999997</v>
      </c>
      <c r="H2477" s="12">
        <v>0.18</v>
      </c>
      <c r="I2477" s="12">
        <v>65.179999999999993</v>
      </c>
      <c r="J2477" s="12"/>
      <c r="K2477" s="12"/>
      <c r="L2477" s="12"/>
      <c r="M2477" s="12"/>
      <c r="N2477" s="12"/>
      <c r="O2477" s="12"/>
      <c r="P2477" s="12"/>
    </row>
    <row r="2478" spans="1:16">
      <c r="A2478" s="357">
        <v>44470</v>
      </c>
      <c r="B2478">
        <f t="shared" si="291"/>
        <v>9</v>
      </c>
      <c r="C2478">
        <f t="shared" si="292"/>
        <v>2021</v>
      </c>
      <c r="D2478" t="s">
        <v>1629</v>
      </c>
      <c r="E2478">
        <v>92</v>
      </c>
      <c r="F2478" s="12">
        <v>24.82</v>
      </c>
      <c r="G2478" s="12">
        <v>51.82</v>
      </c>
      <c r="H2478" s="12">
        <v>0.09</v>
      </c>
      <c r="I2478" s="12">
        <v>76.73</v>
      </c>
      <c r="J2478" s="12"/>
      <c r="K2478" s="12"/>
      <c r="L2478" s="12"/>
      <c r="M2478" s="12"/>
      <c r="N2478" s="12"/>
      <c r="O2478" s="12"/>
      <c r="P2478" s="12"/>
    </row>
    <row r="2479" spans="1:16">
      <c r="A2479" s="357">
        <v>44501</v>
      </c>
      <c r="B2479">
        <f t="shared" si="291"/>
        <v>10</v>
      </c>
      <c r="C2479">
        <f t="shared" si="292"/>
        <v>2021</v>
      </c>
      <c r="D2479" t="s">
        <v>1629</v>
      </c>
      <c r="E2479">
        <v>92</v>
      </c>
      <c r="F2479" s="12">
        <v>21.85</v>
      </c>
      <c r="G2479" s="12">
        <v>47.35</v>
      </c>
      <c r="H2479" s="12">
        <v>0.1</v>
      </c>
      <c r="I2479" s="12">
        <v>69.300000000000011</v>
      </c>
      <c r="J2479" s="12"/>
      <c r="K2479" s="12"/>
      <c r="L2479" s="12"/>
      <c r="M2479" s="12"/>
      <c r="N2479" s="12"/>
      <c r="O2479" s="12"/>
      <c r="P2479" s="12"/>
    </row>
    <row r="2480" spans="1:16">
      <c r="A2480" s="357">
        <v>44531</v>
      </c>
      <c r="B2480">
        <f t="shared" si="291"/>
        <v>11</v>
      </c>
      <c r="C2480">
        <f t="shared" si="292"/>
        <v>2021</v>
      </c>
      <c r="D2480" t="s">
        <v>1629</v>
      </c>
      <c r="E2480">
        <v>92</v>
      </c>
      <c r="F2480" s="12">
        <v>20.81</v>
      </c>
      <c r="G2480" s="12">
        <v>58.76</v>
      </c>
      <c r="H2480" s="12">
        <v>0.05</v>
      </c>
      <c r="I2480" s="12">
        <v>79.61999999999999</v>
      </c>
      <c r="J2480" s="12"/>
      <c r="K2480" s="12"/>
      <c r="L2480" s="12"/>
      <c r="M2480" s="12"/>
      <c r="N2480" s="12"/>
      <c r="O2480" s="12"/>
      <c r="P2480" s="12"/>
    </row>
    <row r="2481" spans="1:16">
      <c r="A2481" s="357">
        <v>44562</v>
      </c>
      <c r="B2481">
        <f t="shared" si="291"/>
        <v>12</v>
      </c>
      <c r="C2481">
        <f t="shared" si="292"/>
        <v>2021</v>
      </c>
      <c r="D2481" t="s">
        <v>1629</v>
      </c>
      <c r="E2481">
        <v>92</v>
      </c>
      <c r="F2481" s="12">
        <v>22.7</v>
      </c>
      <c r="G2481" s="12">
        <v>69.25</v>
      </c>
      <c r="H2481" s="12">
        <v>0.1</v>
      </c>
      <c r="I2481" s="12">
        <v>92.05</v>
      </c>
      <c r="J2481" s="12"/>
      <c r="K2481" s="12"/>
      <c r="L2481" s="12"/>
      <c r="M2481" s="12"/>
      <c r="N2481" s="12"/>
      <c r="O2481" s="12"/>
      <c r="P2481" s="12"/>
    </row>
    <row r="2482" spans="1:16">
      <c r="A2482" s="357">
        <v>44593</v>
      </c>
      <c r="B2482">
        <v>1</v>
      </c>
      <c r="C2482">
        <f t="shared" si="292"/>
        <v>2022</v>
      </c>
      <c r="D2482" t="s">
        <v>1629</v>
      </c>
      <c r="E2482">
        <v>92</v>
      </c>
      <c r="F2482" s="12">
        <v>24.2</v>
      </c>
      <c r="G2482" s="12">
        <v>61.15</v>
      </c>
      <c r="H2482" s="12">
        <v>0.15</v>
      </c>
      <c r="I2482" s="12">
        <v>85.5</v>
      </c>
      <c r="J2482" s="12"/>
      <c r="K2482" s="12"/>
      <c r="L2482" s="12"/>
      <c r="M2482" s="12"/>
      <c r="N2482" s="12"/>
      <c r="O2482" s="12"/>
      <c r="P2482" s="12"/>
    </row>
    <row r="2483" spans="1:16">
      <c r="A2483" s="357">
        <v>44621</v>
      </c>
      <c r="B2483">
        <f>1+B2482</f>
        <v>2</v>
      </c>
      <c r="C2483">
        <f t="shared" si="292"/>
        <v>2022</v>
      </c>
      <c r="D2483" t="s">
        <v>1629</v>
      </c>
      <c r="E2483">
        <v>92</v>
      </c>
      <c r="F2483" s="12">
        <v>23.25</v>
      </c>
      <c r="G2483" s="12">
        <v>61.4</v>
      </c>
      <c r="H2483" s="12">
        <v>0.3</v>
      </c>
      <c r="I2483" s="12">
        <v>84.949999999999989</v>
      </c>
      <c r="J2483" s="12"/>
      <c r="K2483" s="12"/>
      <c r="L2483" s="12"/>
      <c r="M2483" s="12"/>
      <c r="N2483" s="12"/>
      <c r="O2483" s="12"/>
      <c r="P2483" s="12"/>
    </row>
    <row r="2484" spans="1:16">
      <c r="A2484" s="357">
        <v>44652</v>
      </c>
      <c r="B2484">
        <f>1+B2483</f>
        <v>3</v>
      </c>
      <c r="C2484">
        <f t="shared" si="292"/>
        <v>2022</v>
      </c>
      <c r="D2484" t="s">
        <v>1629</v>
      </c>
      <c r="E2484">
        <v>92</v>
      </c>
      <c r="F2484" s="12">
        <v>26</v>
      </c>
      <c r="G2484" s="12">
        <v>67.349999999999994</v>
      </c>
      <c r="H2484" s="12">
        <v>0.04</v>
      </c>
      <c r="I2484" s="12">
        <v>93.39</v>
      </c>
      <c r="J2484" s="12"/>
      <c r="K2484" s="12"/>
      <c r="L2484" s="12"/>
      <c r="M2484" s="12"/>
      <c r="N2484" s="12"/>
      <c r="O2484" s="12"/>
      <c r="P2484" s="12"/>
    </row>
    <row r="2485" spans="1:16">
      <c r="A2485" s="357">
        <v>44682</v>
      </c>
      <c r="B2485">
        <f>1+B2484</f>
        <v>4</v>
      </c>
      <c r="C2485">
        <f t="shared" si="292"/>
        <v>2022</v>
      </c>
      <c r="D2485" t="s">
        <v>1629</v>
      </c>
      <c r="E2485">
        <v>92</v>
      </c>
      <c r="F2485" s="12">
        <v>21</v>
      </c>
      <c r="G2485" s="12">
        <v>76.95</v>
      </c>
      <c r="H2485" s="12">
        <v>0</v>
      </c>
      <c r="I2485" s="12">
        <v>97.95</v>
      </c>
      <c r="J2485" s="12"/>
      <c r="K2485" s="12"/>
      <c r="L2485" s="12"/>
      <c r="M2485" s="12"/>
      <c r="N2485" s="12"/>
      <c r="O2485" s="12"/>
      <c r="P2485" s="12"/>
    </row>
    <row r="2486" spans="1:16">
      <c r="A2486" s="357">
        <v>44713</v>
      </c>
      <c r="B2486">
        <f>1+B2485</f>
        <v>5</v>
      </c>
      <c r="C2486">
        <f t="shared" si="292"/>
        <v>2022</v>
      </c>
      <c r="D2486" t="s">
        <v>1629</v>
      </c>
      <c r="E2486">
        <v>92</v>
      </c>
      <c r="F2486" s="12">
        <v>19</v>
      </c>
      <c r="G2486" s="12">
        <v>104.18</v>
      </c>
      <c r="H2486" s="12">
        <v>1</v>
      </c>
      <c r="I2486" s="12">
        <v>124.18</v>
      </c>
      <c r="J2486" s="12"/>
      <c r="K2486" s="12"/>
      <c r="L2486" s="12"/>
      <c r="M2486" s="12"/>
      <c r="N2486" s="12"/>
      <c r="O2486" s="12"/>
      <c r="P2486" s="12"/>
    </row>
    <row r="2487" spans="1:16">
      <c r="A2487" s="357">
        <v>42005</v>
      </c>
      <c r="B2487">
        <f>1+B2486</f>
        <v>6</v>
      </c>
      <c r="C2487">
        <f t="shared" si="292"/>
        <v>2022</v>
      </c>
      <c r="D2487" t="s">
        <v>1629</v>
      </c>
      <c r="E2487">
        <v>92</v>
      </c>
      <c r="F2487" s="12">
        <v>18.68</v>
      </c>
      <c r="G2487" s="12">
        <v>93.05</v>
      </c>
      <c r="H2487" s="12">
        <v>0.18</v>
      </c>
      <c r="I2487" s="12">
        <v>111.91</v>
      </c>
      <c r="J2487" s="12"/>
      <c r="K2487" s="12"/>
      <c r="L2487" s="12"/>
      <c r="M2487" s="12"/>
      <c r="N2487" s="12"/>
      <c r="O2487" s="12"/>
      <c r="P2487" s="12"/>
    </row>
    <row r="2488" spans="1:16">
      <c r="A2488" s="357">
        <v>44743</v>
      </c>
      <c r="B2488">
        <v>7</v>
      </c>
      <c r="C2488">
        <v>2022</v>
      </c>
      <c r="D2488" t="s">
        <v>1629</v>
      </c>
      <c r="E2488">
        <v>92</v>
      </c>
      <c r="F2488" s="12">
        <v>19</v>
      </c>
      <c r="G2488" s="12">
        <v>107.7</v>
      </c>
      <c r="H2488" s="12">
        <v>0.05</v>
      </c>
      <c r="I2488" s="12">
        <v>126.75</v>
      </c>
      <c r="J2488" s="12"/>
      <c r="K2488" s="12"/>
      <c r="L2488" s="12"/>
      <c r="M2488" s="12"/>
      <c r="N2488" s="12"/>
      <c r="O2488" s="12"/>
      <c r="P2488" s="12"/>
    </row>
    <row r="2489" spans="1:16">
      <c r="A2489" s="357">
        <v>44774</v>
      </c>
      <c r="B2489">
        <v>8</v>
      </c>
      <c r="C2489">
        <v>2022</v>
      </c>
      <c r="D2489" t="s">
        <v>1629</v>
      </c>
      <c r="E2489">
        <v>92</v>
      </c>
      <c r="F2489">
        <v>16.91</v>
      </c>
      <c r="G2489">
        <v>95.55</v>
      </c>
      <c r="H2489">
        <v>0.18</v>
      </c>
      <c r="I2489">
        <v>112.64</v>
      </c>
      <c r="J2489" s="12"/>
      <c r="K2489" s="12"/>
      <c r="L2489" s="12"/>
      <c r="M2489" s="12"/>
      <c r="N2489" s="12"/>
      <c r="O2489" s="12"/>
      <c r="P2489" s="12"/>
    </row>
    <row r="2490" spans="1:16">
      <c r="A2490" s="357">
        <v>42036</v>
      </c>
      <c r="B2490">
        <v>1</v>
      </c>
      <c r="C2490">
        <v>2015</v>
      </c>
      <c r="D2490" t="s">
        <v>1630</v>
      </c>
      <c r="E2490">
        <v>93</v>
      </c>
      <c r="F2490" s="12">
        <v>41550.449999999997</v>
      </c>
      <c r="G2490" s="12">
        <v>0</v>
      </c>
      <c r="H2490" s="12">
        <v>363.3</v>
      </c>
      <c r="I2490" s="12">
        <v>41913.75</v>
      </c>
      <c r="J2490" s="12"/>
      <c r="K2490" s="12"/>
      <c r="L2490" s="12"/>
      <c r="M2490" s="12"/>
      <c r="N2490" s="12"/>
      <c r="O2490" s="12"/>
      <c r="P2490" s="12"/>
    </row>
    <row r="2491" spans="1:16">
      <c r="A2491" s="357">
        <v>42064</v>
      </c>
      <c r="B2491">
        <f t="shared" ref="B2491:B2501" si="293">1+B2490</f>
        <v>2</v>
      </c>
      <c r="C2491">
        <v>2015</v>
      </c>
      <c r="D2491" t="s">
        <v>1630</v>
      </c>
      <c r="E2491">
        <v>93</v>
      </c>
      <c r="F2491" s="12">
        <v>36015.550000000003</v>
      </c>
      <c r="G2491" s="12">
        <v>0</v>
      </c>
      <c r="H2491" s="12">
        <v>389.45</v>
      </c>
      <c r="I2491" s="12">
        <v>36405</v>
      </c>
      <c r="J2491" s="12"/>
      <c r="K2491" s="12"/>
      <c r="L2491" s="12"/>
      <c r="M2491" s="12"/>
      <c r="N2491" s="12"/>
      <c r="O2491" s="12"/>
      <c r="P2491" s="12"/>
    </row>
    <row r="2492" spans="1:16">
      <c r="A2492" s="357">
        <v>42095</v>
      </c>
      <c r="B2492">
        <f t="shared" si="293"/>
        <v>3</v>
      </c>
      <c r="C2492">
        <v>2015</v>
      </c>
      <c r="D2492" t="s">
        <v>1630</v>
      </c>
      <c r="E2492">
        <v>93</v>
      </c>
      <c r="F2492" s="12">
        <v>39247.269999999997</v>
      </c>
      <c r="G2492" s="12">
        <v>0</v>
      </c>
      <c r="H2492" s="12">
        <v>458.95</v>
      </c>
      <c r="I2492" s="12">
        <v>39706.219999999994</v>
      </c>
      <c r="J2492" s="12"/>
      <c r="K2492" s="12"/>
      <c r="L2492" s="12"/>
      <c r="M2492" s="12"/>
      <c r="N2492" s="12"/>
      <c r="O2492" s="12"/>
      <c r="P2492" s="12"/>
    </row>
    <row r="2493" spans="1:16">
      <c r="A2493" s="357">
        <v>42125</v>
      </c>
      <c r="B2493">
        <f t="shared" si="293"/>
        <v>4</v>
      </c>
      <c r="C2493">
        <v>2015</v>
      </c>
      <c r="D2493" t="s">
        <v>1630</v>
      </c>
      <c r="E2493">
        <v>93</v>
      </c>
      <c r="F2493" s="12">
        <v>46450.45</v>
      </c>
      <c r="G2493" s="12">
        <v>0</v>
      </c>
      <c r="H2493" s="12">
        <v>445.05</v>
      </c>
      <c r="I2493" s="12">
        <v>46895.5</v>
      </c>
      <c r="J2493" s="12"/>
      <c r="K2493" s="12"/>
      <c r="L2493" s="12"/>
      <c r="M2493" s="12"/>
      <c r="N2493" s="12"/>
      <c r="O2493" s="12"/>
      <c r="P2493" s="12"/>
    </row>
    <row r="2494" spans="1:16">
      <c r="A2494" s="357">
        <v>42156</v>
      </c>
      <c r="B2494">
        <f t="shared" si="293"/>
        <v>5</v>
      </c>
      <c r="C2494">
        <v>2015</v>
      </c>
      <c r="D2494" t="s">
        <v>1630</v>
      </c>
      <c r="E2494">
        <v>93</v>
      </c>
      <c r="F2494" s="12">
        <v>56501.7</v>
      </c>
      <c r="G2494" s="12">
        <v>0</v>
      </c>
      <c r="H2494" s="12">
        <v>635.4</v>
      </c>
      <c r="I2494" s="12">
        <v>57137.1</v>
      </c>
      <c r="J2494" s="12"/>
      <c r="K2494" s="12"/>
      <c r="L2494" s="12"/>
      <c r="M2494" s="12"/>
      <c r="N2494" s="12"/>
      <c r="O2494" s="12"/>
      <c r="P2494" s="12"/>
    </row>
    <row r="2495" spans="1:16">
      <c r="A2495" s="357">
        <v>42186</v>
      </c>
      <c r="B2495">
        <f t="shared" si="293"/>
        <v>6</v>
      </c>
      <c r="C2495">
        <v>2015</v>
      </c>
      <c r="D2495" t="s">
        <v>1630</v>
      </c>
      <c r="E2495">
        <v>93</v>
      </c>
      <c r="F2495" s="12">
        <v>54083.09</v>
      </c>
      <c r="G2495" s="12">
        <v>0</v>
      </c>
      <c r="H2495" s="12">
        <v>1132.05</v>
      </c>
      <c r="I2495" s="12">
        <v>55215.14</v>
      </c>
      <c r="J2495" s="12"/>
      <c r="K2495" s="12"/>
      <c r="L2495" s="12"/>
      <c r="M2495" s="12"/>
      <c r="N2495" s="12"/>
      <c r="O2495" s="12"/>
      <c r="P2495" s="12"/>
    </row>
    <row r="2496" spans="1:16">
      <c r="A2496" s="357">
        <v>42217</v>
      </c>
      <c r="B2496">
        <f t="shared" si="293"/>
        <v>7</v>
      </c>
      <c r="C2496">
        <v>2015</v>
      </c>
      <c r="D2496" t="s">
        <v>1630</v>
      </c>
      <c r="E2496">
        <v>93</v>
      </c>
      <c r="F2496" s="12">
        <v>47500.57</v>
      </c>
      <c r="G2496" s="12">
        <v>0</v>
      </c>
      <c r="H2496" s="12">
        <v>720.26</v>
      </c>
      <c r="I2496" s="12">
        <v>48220.83</v>
      </c>
      <c r="J2496" s="12"/>
      <c r="K2496" s="12"/>
      <c r="L2496" s="12"/>
      <c r="M2496" s="12"/>
      <c r="N2496" s="12"/>
      <c r="O2496" s="12"/>
      <c r="P2496" s="12"/>
    </row>
    <row r="2497" spans="1:16">
      <c r="A2497" s="357">
        <v>42248</v>
      </c>
      <c r="B2497">
        <f t="shared" si="293"/>
        <v>8</v>
      </c>
      <c r="C2497">
        <v>2015</v>
      </c>
      <c r="D2497" t="s">
        <v>1630</v>
      </c>
      <c r="E2497">
        <v>93</v>
      </c>
      <c r="F2497" s="12">
        <v>53943.67</v>
      </c>
      <c r="G2497" s="12">
        <v>0.05</v>
      </c>
      <c r="H2497" s="12">
        <v>1453.95</v>
      </c>
      <c r="I2497" s="12">
        <v>55397.67</v>
      </c>
      <c r="J2497" s="12"/>
      <c r="K2497" s="12"/>
      <c r="L2497" s="12"/>
      <c r="M2497" s="12"/>
      <c r="N2497" s="12"/>
      <c r="O2497" s="12"/>
      <c r="P2497" s="12"/>
    </row>
    <row r="2498" spans="1:16">
      <c r="A2498" s="357">
        <v>42278</v>
      </c>
      <c r="B2498">
        <f t="shared" si="293"/>
        <v>9</v>
      </c>
      <c r="C2498">
        <v>2015</v>
      </c>
      <c r="D2498" t="s">
        <v>1630</v>
      </c>
      <c r="E2498">
        <v>93</v>
      </c>
      <c r="F2498" s="12">
        <v>59481.64</v>
      </c>
      <c r="G2498" s="12">
        <v>0.18</v>
      </c>
      <c r="H2498" s="12">
        <v>791.27</v>
      </c>
      <c r="I2498" s="12">
        <v>60273.09</v>
      </c>
      <c r="J2498" s="12"/>
      <c r="K2498" s="12"/>
      <c r="L2498" s="12"/>
      <c r="M2498" s="12"/>
      <c r="N2498" s="12"/>
      <c r="O2498" s="12"/>
      <c r="P2498" s="12"/>
    </row>
    <row r="2499" spans="1:16">
      <c r="A2499" s="357">
        <v>42309</v>
      </c>
      <c r="B2499">
        <f t="shared" si="293"/>
        <v>10</v>
      </c>
      <c r="C2499">
        <v>2015</v>
      </c>
      <c r="D2499" t="s">
        <v>1630</v>
      </c>
      <c r="E2499">
        <v>93</v>
      </c>
      <c r="F2499" s="12">
        <v>55143.1</v>
      </c>
      <c r="G2499" s="12">
        <v>0.24</v>
      </c>
      <c r="H2499" s="12">
        <v>454.38</v>
      </c>
      <c r="I2499" s="12">
        <v>55597.72</v>
      </c>
      <c r="J2499" s="12"/>
      <c r="K2499" s="12"/>
      <c r="L2499" s="12"/>
      <c r="M2499" s="12"/>
      <c r="N2499" s="12"/>
      <c r="O2499" s="12"/>
      <c r="P2499" s="12"/>
    </row>
    <row r="2500" spans="1:16">
      <c r="A2500" s="357">
        <v>42339</v>
      </c>
      <c r="B2500">
        <f t="shared" si="293"/>
        <v>11</v>
      </c>
      <c r="C2500">
        <v>2015</v>
      </c>
      <c r="D2500" t="s">
        <v>1630</v>
      </c>
      <c r="E2500">
        <v>93</v>
      </c>
      <c r="F2500" s="12">
        <v>45647.05</v>
      </c>
      <c r="G2500" s="12">
        <v>0.1</v>
      </c>
      <c r="H2500" s="12">
        <v>447.24</v>
      </c>
      <c r="I2500" s="12">
        <v>46094.39</v>
      </c>
      <c r="J2500" s="12"/>
      <c r="K2500" s="12"/>
      <c r="L2500" s="12"/>
      <c r="M2500" s="12"/>
      <c r="N2500" s="12"/>
      <c r="O2500" s="12"/>
      <c r="P2500" s="12"/>
    </row>
    <row r="2501" spans="1:16">
      <c r="A2501" s="357">
        <v>42370</v>
      </c>
      <c r="B2501">
        <f t="shared" si="293"/>
        <v>12</v>
      </c>
      <c r="C2501">
        <v>2015</v>
      </c>
      <c r="D2501" t="s">
        <v>1630</v>
      </c>
      <c r="E2501">
        <v>93</v>
      </c>
      <c r="F2501" s="12">
        <v>61730.95</v>
      </c>
      <c r="G2501" s="12">
        <v>0</v>
      </c>
      <c r="H2501" s="12">
        <v>749.05</v>
      </c>
      <c r="I2501" s="12">
        <v>62480</v>
      </c>
      <c r="J2501" s="12"/>
      <c r="K2501" s="12"/>
      <c r="L2501" s="12"/>
      <c r="M2501" s="12"/>
      <c r="N2501" s="12"/>
      <c r="O2501" s="12"/>
      <c r="P2501" s="12"/>
    </row>
    <row r="2502" spans="1:16">
      <c r="A2502" s="357">
        <v>42401</v>
      </c>
      <c r="B2502">
        <v>1</v>
      </c>
      <c r="C2502">
        <f t="shared" ref="C2502:C2565" si="294">1+C2490</f>
        <v>2016</v>
      </c>
      <c r="D2502" t="s">
        <v>1630</v>
      </c>
      <c r="E2502">
        <v>93</v>
      </c>
      <c r="F2502" s="12">
        <v>50344.79</v>
      </c>
      <c r="G2502" s="12">
        <v>0</v>
      </c>
      <c r="H2502" s="12">
        <v>503.84</v>
      </c>
      <c r="I2502" s="12">
        <v>50848.63</v>
      </c>
      <c r="J2502" s="12"/>
      <c r="K2502" s="12"/>
      <c r="L2502" s="12"/>
      <c r="M2502" s="12"/>
      <c r="N2502" s="12"/>
      <c r="O2502" s="12"/>
      <c r="P2502" s="12"/>
    </row>
    <row r="2503" spans="1:16">
      <c r="A2503" s="357">
        <v>42430</v>
      </c>
      <c r="B2503">
        <f t="shared" ref="B2503:B2513" si="295">1+B2502</f>
        <v>2</v>
      </c>
      <c r="C2503">
        <f t="shared" si="294"/>
        <v>2016</v>
      </c>
      <c r="D2503" t="s">
        <v>1630</v>
      </c>
      <c r="E2503">
        <v>93</v>
      </c>
      <c r="F2503" s="12">
        <v>40284.81</v>
      </c>
      <c r="G2503" s="12">
        <v>0</v>
      </c>
      <c r="H2503" s="12">
        <v>504.38</v>
      </c>
      <c r="I2503" s="12">
        <v>40789.189999999995</v>
      </c>
      <c r="J2503" s="12"/>
      <c r="K2503" s="12"/>
      <c r="L2503" s="12"/>
      <c r="M2503" s="12"/>
      <c r="N2503" s="12"/>
      <c r="O2503" s="12"/>
      <c r="P2503" s="12"/>
    </row>
    <row r="2504" spans="1:16">
      <c r="A2504" s="357">
        <v>42461</v>
      </c>
      <c r="B2504">
        <f t="shared" si="295"/>
        <v>3</v>
      </c>
      <c r="C2504">
        <f t="shared" si="294"/>
        <v>2016</v>
      </c>
      <c r="D2504" t="s">
        <v>1630</v>
      </c>
      <c r="E2504">
        <v>93</v>
      </c>
      <c r="F2504" s="12">
        <v>46802.52</v>
      </c>
      <c r="G2504" s="12">
        <v>0</v>
      </c>
      <c r="H2504" s="12">
        <v>616.42999999999995</v>
      </c>
      <c r="I2504" s="12">
        <v>47418.95</v>
      </c>
      <c r="J2504" s="12"/>
      <c r="K2504" s="12"/>
      <c r="L2504" s="12"/>
      <c r="M2504" s="12"/>
      <c r="N2504" s="12"/>
      <c r="O2504" s="12"/>
      <c r="P2504" s="12"/>
    </row>
    <row r="2505" spans="1:16">
      <c r="A2505" s="357">
        <v>42491</v>
      </c>
      <c r="B2505">
        <f t="shared" si="295"/>
        <v>4</v>
      </c>
      <c r="C2505">
        <f t="shared" si="294"/>
        <v>2016</v>
      </c>
      <c r="D2505" t="s">
        <v>1630</v>
      </c>
      <c r="E2505">
        <v>93</v>
      </c>
      <c r="F2505" s="12">
        <v>48626.57</v>
      </c>
      <c r="G2505" s="12">
        <v>0</v>
      </c>
      <c r="H2505" s="12">
        <v>639.62</v>
      </c>
      <c r="I2505" s="12">
        <v>49266.19</v>
      </c>
      <c r="J2505" s="12"/>
      <c r="K2505" s="12"/>
      <c r="L2505" s="12"/>
      <c r="M2505" s="12"/>
      <c r="N2505" s="12"/>
      <c r="O2505" s="12"/>
      <c r="P2505" s="12"/>
    </row>
    <row r="2506" spans="1:16">
      <c r="A2506" s="357">
        <v>42522</v>
      </c>
      <c r="B2506">
        <f t="shared" si="295"/>
        <v>5</v>
      </c>
      <c r="C2506">
        <f t="shared" si="294"/>
        <v>2016</v>
      </c>
      <c r="D2506" t="s">
        <v>1630</v>
      </c>
      <c r="E2506">
        <v>93</v>
      </c>
      <c r="F2506" s="12">
        <v>56129.32</v>
      </c>
      <c r="G2506" s="12">
        <v>0</v>
      </c>
      <c r="H2506" s="12">
        <v>798.36</v>
      </c>
      <c r="I2506" s="12">
        <v>56927.68</v>
      </c>
      <c r="J2506" s="12"/>
      <c r="K2506" s="12"/>
      <c r="L2506" s="12"/>
      <c r="M2506" s="12"/>
      <c r="N2506" s="12"/>
      <c r="O2506" s="12"/>
      <c r="P2506" s="12"/>
    </row>
    <row r="2507" spans="1:16">
      <c r="A2507" s="357">
        <v>42552</v>
      </c>
      <c r="B2507">
        <f t="shared" si="295"/>
        <v>6</v>
      </c>
      <c r="C2507">
        <f t="shared" si="294"/>
        <v>2016</v>
      </c>
      <c r="D2507" t="s">
        <v>1630</v>
      </c>
      <c r="E2507">
        <v>93</v>
      </c>
      <c r="F2507" s="12">
        <v>60219.55</v>
      </c>
      <c r="G2507" s="12">
        <v>0</v>
      </c>
      <c r="H2507" s="12">
        <v>1464.36</v>
      </c>
      <c r="I2507" s="12">
        <v>61683.91</v>
      </c>
      <c r="J2507" s="12"/>
      <c r="K2507" s="12"/>
      <c r="L2507" s="12"/>
      <c r="M2507" s="12"/>
      <c r="N2507" s="12"/>
      <c r="O2507" s="12"/>
      <c r="P2507" s="12"/>
    </row>
    <row r="2508" spans="1:16">
      <c r="A2508" s="357">
        <v>42583</v>
      </c>
      <c r="B2508">
        <f t="shared" si="295"/>
        <v>7</v>
      </c>
      <c r="C2508">
        <f t="shared" si="294"/>
        <v>2016</v>
      </c>
      <c r="D2508" t="s">
        <v>1630</v>
      </c>
      <c r="E2508">
        <v>93</v>
      </c>
      <c r="F2508" s="12">
        <v>59252.480000000003</v>
      </c>
      <c r="G2508" s="12">
        <v>0</v>
      </c>
      <c r="H2508" s="12">
        <v>997.1</v>
      </c>
      <c r="I2508" s="12">
        <v>60249.58</v>
      </c>
      <c r="J2508" s="12"/>
      <c r="K2508" s="12"/>
      <c r="L2508" s="12"/>
      <c r="M2508" s="12"/>
      <c r="N2508" s="12"/>
      <c r="O2508" s="12"/>
      <c r="P2508" s="12"/>
    </row>
    <row r="2509" spans="1:16">
      <c r="A2509" s="357">
        <v>42614</v>
      </c>
      <c r="B2509">
        <f t="shared" si="295"/>
        <v>8</v>
      </c>
      <c r="C2509">
        <f t="shared" si="294"/>
        <v>2016</v>
      </c>
      <c r="D2509" t="s">
        <v>1630</v>
      </c>
      <c r="E2509">
        <v>93</v>
      </c>
      <c r="F2509" s="12">
        <v>54629</v>
      </c>
      <c r="G2509" s="12">
        <v>0</v>
      </c>
      <c r="H2509" s="12">
        <v>1662.55</v>
      </c>
      <c r="I2509" s="12">
        <v>56291.55</v>
      </c>
      <c r="J2509" s="12"/>
      <c r="K2509" s="12"/>
      <c r="L2509" s="12"/>
      <c r="M2509" s="12"/>
      <c r="N2509" s="12"/>
      <c r="O2509" s="12"/>
      <c r="P2509" s="12"/>
    </row>
    <row r="2510" spans="1:16">
      <c r="A2510" s="357">
        <v>42644</v>
      </c>
      <c r="B2510">
        <f t="shared" si="295"/>
        <v>9</v>
      </c>
      <c r="C2510">
        <f t="shared" si="294"/>
        <v>2016</v>
      </c>
      <c r="D2510" t="s">
        <v>1630</v>
      </c>
      <c r="E2510">
        <v>93</v>
      </c>
      <c r="F2510" s="12">
        <v>65983.14</v>
      </c>
      <c r="G2510" s="12">
        <v>0</v>
      </c>
      <c r="H2510" s="12">
        <v>980.68</v>
      </c>
      <c r="I2510" s="12">
        <v>66963.819999999992</v>
      </c>
      <c r="J2510" s="12"/>
      <c r="K2510" s="12"/>
      <c r="L2510" s="12"/>
      <c r="M2510" s="12"/>
      <c r="N2510" s="12"/>
      <c r="O2510" s="12"/>
      <c r="P2510" s="12"/>
    </row>
    <row r="2511" spans="1:16">
      <c r="A2511" s="357">
        <v>42675</v>
      </c>
      <c r="B2511">
        <f t="shared" si="295"/>
        <v>10</v>
      </c>
      <c r="C2511">
        <f t="shared" si="294"/>
        <v>2016</v>
      </c>
      <c r="D2511" t="s">
        <v>1630</v>
      </c>
      <c r="E2511">
        <v>93</v>
      </c>
      <c r="F2511" s="12">
        <v>65253.5</v>
      </c>
      <c r="G2511" s="12">
        <v>0</v>
      </c>
      <c r="H2511" s="12">
        <v>699.25</v>
      </c>
      <c r="I2511" s="12">
        <v>65952.75</v>
      </c>
      <c r="J2511" s="12"/>
      <c r="K2511" s="12"/>
      <c r="L2511" s="12"/>
      <c r="M2511" s="12"/>
      <c r="N2511" s="12"/>
      <c r="O2511" s="12"/>
      <c r="P2511" s="12"/>
    </row>
    <row r="2512" spans="1:16">
      <c r="A2512" s="357">
        <v>42705</v>
      </c>
      <c r="B2512">
        <f t="shared" si="295"/>
        <v>11</v>
      </c>
      <c r="C2512">
        <f t="shared" si="294"/>
        <v>2016</v>
      </c>
      <c r="D2512" t="s">
        <v>1630</v>
      </c>
      <c r="E2512">
        <v>93</v>
      </c>
      <c r="F2512" s="12">
        <v>50794.67</v>
      </c>
      <c r="G2512" s="12">
        <v>0.05</v>
      </c>
      <c r="H2512" s="12">
        <v>679.33</v>
      </c>
      <c r="I2512" s="12">
        <v>51474.049999999996</v>
      </c>
      <c r="J2512" s="12"/>
      <c r="K2512" s="12"/>
      <c r="L2512" s="12"/>
      <c r="M2512" s="12"/>
      <c r="N2512" s="12"/>
      <c r="O2512" s="12"/>
      <c r="P2512" s="12"/>
    </row>
    <row r="2513" spans="1:16">
      <c r="A2513" s="357">
        <v>42736</v>
      </c>
      <c r="B2513">
        <f t="shared" si="295"/>
        <v>12</v>
      </c>
      <c r="C2513">
        <f t="shared" si="294"/>
        <v>2016</v>
      </c>
      <c r="D2513" t="s">
        <v>1630</v>
      </c>
      <c r="E2513">
        <v>93</v>
      </c>
      <c r="F2513" s="12">
        <v>62925.55</v>
      </c>
      <c r="G2513" s="12">
        <v>0</v>
      </c>
      <c r="H2513" s="12">
        <v>943.3</v>
      </c>
      <c r="I2513" s="12">
        <v>63868.850000000006</v>
      </c>
      <c r="J2513" s="12"/>
      <c r="K2513" s="12"/>
      <c r="L2513" s="12"/>
      <c r="M2513" s="12"/>
      <c r="N2513" s="12"/>
      <c r="O2513" s="12"/>
      <c r="P2513" s="12"/>
    </row>
    <row r="2514" spans="1:16">
      <c r="A2514" s="357">
        <v>42767</v>
      </c>
      <c r="B2514">
        <v>1</v>
      </c>
      <c r="C2514">
        <f t="shared" si="294"/>
        <v>2017</v>
      </c>
      <c r="D2514" t="s">
        <v>1630</v>
      </c>
      <c r="E2514">
        <v>93</v>
      </c>
      <c r="F2514" s="12">
        <v>49942.29</v>
      </c>
      <c r="G2514" s="12">
        <v>0</v>
      </c>
      <c r="H2514" s="12">
        <v>703.71</v>
      </c>
      <c r="I2514" s="12">
        <v>50646</v>
      </c>
      <c r="J2514" s="12"/>
      <c r="K2514" s="12"/>
      <c r="L2514" s="12"/>
      <c r="M2514" s="12"/>
      <c r="N2514" s="12"/>
      <c r="O2514" s="12"/>
      <c r="P2514" s="12"/>
    </row>
    <row r="2515" spans="1:16">
      <c r="A2515" s="357">
        <v>42795</v>
      </c>
      <c r="B2515">
        <f t="shared" ref="B2515:B2525" si="296">1+B2514</f>
        <v>2</v>
      </c>
      <c r="C2515">
        <f t="shared" si="294"/>
        <v>2017</v>
      </c>
      <c r="D2515" t="s">
        <v>1630</v>
      </c>
      <c r="E2515">
        <v>93</v>
      </c>
      <c r="F2515" s="12">
        <v>43851.95</v>
      </c>
      <c r="G2515" s="12">
        <v>0</v>
      </c>
      <c r="H2515" s="12">
        <v>798.4</v>
      </c>
      <c r="I2515" s="12">
        <v>44650.35</v>
      </c>
      <c r="J2515" s="12"/>
      <c r="K2515" s="12"/>
      <c r="L2515" s="12"/>
      <c r="M2515" s="12"/>
      <c r="N2515" s="12"/>
      <c r="O2515" s="12"/>
      <c r="P2515" s="12"/>
    </row>
    <row r="2516" spans="1:16">
      <c r="A2516" s="357">
        <v>42826</v>
      </c>
      <c r="B2516">
        <f t="shared" si="296"/>
        <v>3</v>
      </c>
      <c r="C2516">
        <f t="shared" si="294"/>
        <v>2017</v>
      </c>
      <c r="D2516" t="s">
        <v>1630</v>
      </c>
      <c r="E2516">
        <v>93</v>
      </c>
      <c r="F2516" s="12">
        <v>46036.35</v>
      </c>
      <c r="G2516" s="12">
        <v>0.04</v>
      </c>
      <c r="H2516" s="12">
        <v>893.96</v>
      </c>
      <c r="I2516" s="12">
        <v>46930.35</v>
      </c>
      <c r="J2516" s="12"/>
      <c r="K2516" s="12"/>
      <c r="L2516" s="12"/>
      <c r="M2516" s="12"/>
      <c r="N2516" s="12"/>
      <c r="O2516" s="12"/>
      <c r="P2516" s="12"/>
    </row>
    <row r="2517" spans="1:16">
      <c r="A2517" s="357">
        <v>42856</v>
      </c>
      <c r="B2517">
        <f t="shared" si="296"/>
        <v>4</v>
      </c>
      <c r="C2517">
        <f t="shared" si="294"/>
        <v>2017</v>
      </c>
      <c r="D2517" t="s">
        <v>1630</v>
      </c>
      <c r="E2517">
        <v>93</v>
      </c>
      <c r="F2517" s="12">
        <v>63620.17</v>
      </c>
      <c r="G2517" s="12">
        <v>0.06</v>
      </c>
      <c r="H2517" s="12">
        <v>1148.6099999999999</v>
      </c>
      <c r="I2517" s="12">
        <v>64768.84</v>
      </c>
      <c r="J2517" s="12"/>
      <c r="K2517" s="12"/>
      <c r="L2517" s="12"/>
      <c r="M2517" s="12"/>
      <c r="N2517" s="12"/>
      <c r="O2517" s="12"/>
      <c r="P2517" s="12"/>
    </row>
    <row r="2518" spans="1:16">
      <c r="A2518" s="357">
        <v>42887</v>
      </c>
      <c r="B2518">
        <f t="shared" si="296"/>
        <v>5</v>
      </c>
      <c r="C2518">
        <f t="shared" si="294"/>
        <v>2017</v>
      </c>
      <c r="D2518" t="s">
        <v>1630</v>
      </c>
      <c r="E2518">
        <v>93</v>
      </c>
      <c r="F2518" s="12">
        <v>60543.360000000001</v>
      </c>
      <c r="G2518" s="12">
        <v>0</v>
      </c>
      <c r="H2518" s="12">
        <v>1135.8599999999999</v>
      </c>
      <c r="I2518" s="12">
        <v>61679.22</v>
      </c>
      <c r="J2518" s="12"/>
      <c r="K2518" s="12"/>
      <c r="L2518" s="12"/>
      <c r="M2518" s="12"/>
      <c r="N2518" s="12"/>
      <c r="O2518" s="12"/>
      <c r="P2518" s="12"/>
    </row>
    <row r="2519" spans="1:16">
      <c r="A2519" s="357">
        <v>42917</v>
      </c>
      <c r="B2519">
        <f t="shared" si="296"/>
        <v>6</v>
      </c>
      <c r="C2519">
        <f t="shared" si="294"/>
        <v>2017</v>
      </c>
      <c r="D2519" t="s">
        <v>1630</v>
      </c>
      <c r="E2519">
        <v>93</v>
      </c>
      <c r="F2519" s="12">
        <v>66143.820000000007</v>
      </c>
      <c r="G2519" s="12">
        <v>0</v>
      </c>
      <c r="H2519" s="12">
        <v>1713.82</v>
      </c>
      <c r="I2519" s="12">
        <v>67857.640000000014</v>
      </c>
      <c r="J2519" s="12"/>
      <c r="K2519" s="12"/>
      <c r="L2519" s="12"/>
      <c r="M2519" s="12"/>
      <c r="N2519" s="12"/>
      <c r="O2519" s="12"/>
      <c r="P2519" s="12"/>
    </row>
    <row r="2520" spans="1:16">
      <c r="A2520" s="357">
        <v>42948</v>
      </c>
      <c r="B2520">
        <f t="shared" si="296"/>
        <v>7</v>
      </c>
      <c r="C2520">
        <f t="shared" si="294"/>
        <v>2017</v>
      </c>
      <c r="D2520" t="s">
        <v>1630</v>
      </c>
      <c r="E2520">
        <v>93</v>
      </c>
      <c r="F2520" s="12">
        <v>62114</v>
      </c>
      <c r="G2520" s="12">
        <v>0</v>
      </c>
      <c r="H2520" s="12">
        <v>1427.76</v>
      </c>
      <c r="I2520" s="12">
        <v>63541.760000000002</v>
      </c>
      <c r="J2520" s="12"/>
      <c r="K2520" s="12"/>
      <c r="L2520" s="12"/>
      <c r="M2520" s="12"/>
      <c r="N2520" s="12"/>
      <c r="O2520" s="12"/>
      <c r="P2520" s="12"/>
    </row>
    <row r="2521" spans="1:16">
      <c r="A2521" s="357">
        <v>42979</v>
      </c>
      <c r="B2521">
        <f t="shared" si="296"/>
        <v>8</v>
      </c>
      <c r="C2521">
        <f t="shared" si="294"/>
        <v>2017</v>
      </c>
      <c r="D2521" t="s">
        <v>1630</v>
      </c>
      <c r="E2521">
        <v>93</v>
      </c>
      <c r="F2521" s="12">
        <v>56053.23</v>
      </c>
      <c r="G2521" s="12">
        <v>0</v>
      </c>
      <c r="H2521" s="12">
        <v>2136.23</v>
      </c>
      <c r="I2521" s="12">
        <v>58189.460000000006</v>
      </c>
      <c r="J2521" s="12"/>
      <c r="K2521" s="12"/>
      <c r="L2521" s="12"/>
      <c r="M2521" s="12"/>
      <c r="N2521" s="12"/>
      <c r="O2521" s="12"/>
      <c r="P2521" s="12"/>
    </row>
    <row r="2522" spans="1:16">
      <c r="A2522" s="357">
        <v>43009</v>
      </c>
      <c r="B2522">
        <f t="shared" si="296"/>
        <v>9</v>
      </c>
      <c r="C2522">
        <f t="shared" si="294"/>
        <v>2017</v>
      </c>
      <c r="D2522" t="s">
        <v>1630</v>
      </c>
      <c r="E2522">
        <v>93</v>
      </c>
      <c r="F2522" s="12">
        <v>75189.67</v>
      </c>
      <c r="G2522" s="12">
        <v>0</v>
      </c>
      <c r="H2522" s="12">
        <v>1235.81</v>
      </c>
      <c r="I2522" s="12">
        <v>76425.48</v>
      </c>
      <c r="J2522" s="12"/>
      <c r="K2522" s="12"/>
      <c r="L2522" s="12"/>
      <c r="M2522" s="12"/>
      <c r="N2522" s="12"/>
      <c r="O2522" s="12"/>
      <c r="P2522" s="12"/>
    </row>
    <row r="2523" spans="1:16">
      <c r="A2523" s="357">
        <v>43040</v>
      </c>
      <c r="B2523">
        <f t="shared" si="296"/>
        <v>10</v>
      </c>
      <c r="C2523">
        <f t="shared" si="294"/>
        <v>2017</v>
      </c>
      <c r="D2523" t="s">
        <v>1630</v>
      </c>
      <c r="E2523">
        <v>93</v>
      </c>
      <c r="F2523" s="12">
        <v>66076.240000000005</v>
      </c>
      <c r="G2523" s="12">
        <v>0</v>
      </c>
      <c r="H2523" s="12">
        <v>836.67</v>
      </c>
      <c r="I2523" s="12">
        <v>66912.91</v>
      </c>
      <c r="J2523" s="12"/>
      <c r="K2523" s="12"/>
      <c r="L2523" s="12"/>
      <c r="M2523" s="12"/>
      <c r="N2523" s="12"/>
      <c r="O2523" s="12"/>
      <c r="P2523" s="12"/>
    </row>
    <row r="2524" spans="1:16">
      <c r="A2524" s="357">
        <v>43070</v>
      </c>
      <c r="B2524">
        <f t="shared" si="296"/>
        <v>11</v>
      </c>
      <c r="C2524">
        <f t="shared" si="294"/>
        <v>2017</v>
      </c>
      <c r="D2524" t="s">
        <v>1630</v>
      </c>
      <c r="E2524">
        <v>93</v>
      </c>
      <c r="F2524" s="12">
        <v>54291.519999999997</v>
      </c>
      <c r="G2524" s="12">
        <v>0</v>
      </c>
      <c r="H2524" s="12">
        <v>774</v>
      </c>
      <c r="I2524" s="12">
        <v>55065.52</v>
      </c>
      <c r="J2524" s="12"/>
      <c r="K2524" s="12"/>
      <c r="L2524" s="12"/>
      <c r="M2524" s="12"/>
      <c r="N2524" s="12"/>
      <c r="O2524" s="12"/>
      <c r="P2524" s="12"/>
    </row>
    <row r="2525" spans="1:16">
      <c r="A2525" s="357">
        <v>43101</v>
      </c>
      <c r="B2525">
        <f t="shared" si="296"/>
        <v>12</v>
      </c>
      <c r="C2525">
        <f t="shared" si="294"/>
        <v>2017</v>
      </c>
      <c r="D2525" t="s">
        <v>1630</v>
      </c>
      <c r="E2525">
        <v>93</v>
      </c>
      <c r="F2525" s="12">
        <v>68834.850000000006</v>
      </c>
      <c r="G2525" s="12">
        <v>0</v>
      </c>
      <c r="H2525" s="12">
        <v>1077.5999999999999</v>
      </c>
      <c r="I2525" s="12">
        <v>69912.450000000012</v>
      </c>
      <c r="J2525" s="12"/>
      <c r="K2525" s="12"/>
      <c r="L2525" s="12"/>
      <c r="M2525" s="12"/>
      <c r="N2525" s="12"/>
      <c r="O2525" s="12"/>
      <c r="P2525" s="12"/>
    </row>
    <row r="2526" spans="1:16">
      <c r="A2526" s="357">
        <v>43132</v>
      </c>
      <c r="B2526">
        <v>1</v>
      </c>
      <c r="C2526">
        <f t="shared" si="294"/>
        <v>2018</v>
      </c>
      <c r="D2526" t="s">
        <v>1630</v>
      </c>
      <c r="E2526">
        <v>93</v>
      </c>
      <c r="F2526" s="12">
        <v>52201.14</v>
      </c>
      <c r="G2526" s="12">
        <v>0.09</v>
      </c>
      <c r="H2526" s="12">
        <v>682.95</v>
      </c>
      <c r="I2526" s="12">
        <v>52884.18</v>
      </c>
      <c r="J2526" s="12"/>
      <c r="K2526" s="12"/>
      <c r="L2526" s="12"/>
      <c r="M2526" s="12"/>
      <c r="N2526" s="12"/>
      <c r="O2526" s="12"/>
      <c r="P2526" s="12"/>
    </row>
    <row r="2527" spans="1:16">
      <c r="A2527" s="357">
        <v>43160</v>
      </c>
      <c r="B2527">
        <f t="shared" ref="B2527:B2537" si="297">1+B2526</f>
        <v>2</v>
      </c>
      <c r="C2527">
        <f t="shared" si="294"/>
        <v>2018</v>
      </c>
      <c r="D2527" t="s">
        <v>1630</v>
      </c>
      <c r="E2527">
        <v>93</v>
      </c>
      <c r="F2527" s="12">
        <v>48643.35</v>
      </c>
      <c r="G2527" s="12">
        <v>0</v>
      </c>
      <c r="H2527" s="12">
        <v>754</v>
      </c>
      <c r="I2527" s="12">
        <v>49397.35</v>
      </c>
      <c r="J2527" s="12"/>
      <c r="K2527" s="12"/>
      <c r="L2527" s="12"/>
      <c r="M2527" s="12"/>
      <c r="N2527" s="12"/>
      <c r="O2527" s="12"/>
      <c r="P2527" s="12"/>
    </row>
    <row r="2528" spans="1:16">
      <c r="A2528" s="357">
        <v>43191</v>
      </c>
      <c r="B2528">
        <f t="shared" si="297"/>
        <v>3</v>
      </c>
      <c r="C2528">
        <f t="shared" si="294"/>
        <v>2018</v>
      </c>
      <c r="D2528" t="s">
        <v>1630</v>
      </c>
      <c r="E2528">
        <v>93</v>
      </c>
      <c r="F2528" s="12">
        <v>55869.7</v>
      </c>
      <c r="G2528" s="12">
        <v>0.05</v>
      </c>
      <c r="H2528" s="12">
        <v>821.5</v>
      </c>
      <c r="I2528" s="12">
        <v>56691.25</v>
      </c>
      <c r="J2528" s="12"/>
      <c r="K2528" s="12"/>
      <c r="L2528" s="12"/>
      <c r="M2528" s="12"/>
      <c r="N2528" s="12"/>
      <c r="O2528" s="12"/>
      <c r="P2528" s="12"/>
    </row>
    <row r="2529" spans="1:16">
      <c r="A2529" s="357">
        <v>43221</v>
      </c>
      <c r="B2529">
        <f t="shared" si="297"/>
        <v>4</v>
      </c>
      <c r="C2529">
        <f t="shared" si="294"/>
        <v>2018</v>
      </c>
      <c r="D2529" t="s">
        <v>1630</v>
      </c>
      <c r="E2529">
        <v>93</v>
      </c>
      <c r="F2529" s="12">
        <v>56965.86</v>
      </c>
      <c r="G2529" s="12">
        <v>0.1</v>
      </c>
      <c r="H2529" s="12">
        <v>735.57</v>
      </c>
      <c r="I2529" s="12">
        <v>57701.53</v>
      </c>
      <c r="J2529" s="12"/>
      <c r="K2529" s="12"/>
      <c r="L2529" s="12"/>
      <c r="M2529" s="12"/>
      <c r="N2529" s="12"/>
      <c r="O2529" s="12"/>
      <c r="P2529" s="12"/>
    </row>
    <row r="2530" spans="1:16">
      <c r="A2530" s="357">
        <v>43252</v>
      </c>
      <c r="B2530">
        <f t="shared" si="297"/>
        <v>5</v>
      </c>
      <c r="C2530">
        <f t="shared" si="294"/>
        <v>2018</v>
      </c>
      <c r="D2530" t="s">
        <v>1630</v>
      </c>
      <c r="E2530">
        <v>93</v>
      </c>
      <c r="F2530" s="12">
        <v>61876</v>
      </c>
      <c r="G2530" s="12">
        <v>0</v>
      </c>
      <c r="H2530" s="12">
        <v>863.64</v>
      </c>
      <c r="I2530" s="12">
        <v>62739.64</v>
      </c>
      <c r="J2530" s="12"/>
      <c r="K2530" s="12"/>
      <c r="L2530" s="12"/>
      <c r="M2530" s="12"/>
      <c r="N2530" s="12"/>
      <c r="O2530" s="12"/>
      <c r="P2530" s="12"/>
    </row>
    <row r="2531" spans="1:16">
      <c r="A2531" s="357">
        <v>43282</v>
      </c>
      <c r="B2531">
        <f t="shared" si="297"/>
        <v>6</v>
      </c>
      <c r="C2531">
        <f t="shared" si="294"/>
        <v>2018</v>
      </c>
      <c r="D2531" t="s">
        <v>1630</v>
      </c>
      <c r="E2531">
        <v>93</v>
      </c>
      <c r="F2531" s="12">
        <v>72483.86</v>
      </c>
      <c r="G2531" s="12">
        <v>0.1</v>
      </c>
      <c r="H2531" s="12">
        <v>1411.43</v>
      </c>
      <c r="I2531" s="12">
        <v>73895.39</v>
      </c>
      <c r="J2531" s="12"/>
      <c r="K2531" s="12"/>
      <c r="L2531" s="12"/>
      <c r="M2531" s="12"/>
      <c r="N2531" s="12"/>
      <c r="O2531" s="12"/>
      <c r="P2531" s="12"/>
    </row>
    <row r="2532" spans="1:16">
      <c r="A2532" s="357">
        <v>43313</v>
      </c>
      <c r="B2532">
        <f t="shared" si="297"/>
        <v>7</v>
      </c>
      <c r="C2532">
        <f t="shared" si="294"/>
        <v>2018</v>
      </c>
      <c r="D2532" t="s">
        <v>1630</v>
      </c>
      <c r="E2532">
        <v>93</v>
      </c>
      <c r="F2532" s="12">
        <v>61339.360000000001</v>
      </c>
      <c r="G2532" s="12">
        <v>0</v>
      </c>
      <c r="H2532" s="12">
        <v>1052.23</v>
      </c>
      <c r="I2532" s="12">
        <v>62391.590000000004</v>
      </c>
      <c r="J2532" s="12"/>
      <c r="K2532" s="12"/>
      <c r="L2532" s="12"/>
      <c r="M2532" s="12"/>
      <c r="N2532" s="12"/>
      <c r="O2532" s="12"/>
      <c r="P2532" s="12"/>
    </row>
    <row r="2533" spans="1:16">
      <c r="A2533" s="357">
        <v>43344</v>
      </c>
      <c r="B2533">
        <f t="shared" si="297"/>
        <v>8</v>
      </c>
      <c r="C2533">
        <f t="shared" si="294"/>
        <v>2018</v>
      </c>
      <c r="D2533" t="s">
        <v>1630</v>
      </c>
      <c r="E2533">
        <v>93</v>
      </c>
      <c r="F2533" s="12">
        <v>59244.5</v>
      </c>
      <c r="G2533" s="12">
        <v>0.05</v>
      </c>
      <c r="H2533" s="12">
        <v>2339.09</v>
      </c>
      <c r="I2533" s="12">
        <v>61583.64</v>
      </c>
      <c r="J2533" s="12"/>
      <c r="K2533" s="12"/>
      <c r="L2533" s="12"/>
      <c r="M2533" s="12"/>
      <c r="N2533" s="12"/>
      <c r="O2533" s="12"/>
      <c r="P2533" s="12"/>
    </row>
    <row r="2534" spans="1:16">
      <c r="A2534" s="357">
        <v>43374</v>
      </c>
      <c r="B2534">
        <f t="shared" si="297"/>
        <v>9</v>
      </c>
      <c r="C2534">
        <f t="shared" si="294"/>
        <v>2018</v>
      </c>
      <c r="D2534" t="s">
        <v>1630</v>
      </c>
      <c r="E2534">
        <v>93</v>
      </c>
      <c r="F2534" s="12">
        <v>80342.350000000006</v>
      </c>
      <c r="G2534" s="12">
        <v>0.25</v>
      </c>
      <c r="H2534" s="12">
        <v>1066.5</v>
      </c>
      <c r="I2534" s="12">
        <v>81409.100000000006</v>
      </c>
      <c r="J2534" s="12"/>
      <c r="K2534" s="12"/>
      <c r="L2534" s="12"/>
      <c r="M2534" s="12"/>
      <c r="N2534" s="12"/>
      <c r="O2534" s="12"/>
      <c r="P2534" s="12"/>
    </row>
    <row r="2535" spans="1:16">
      <c r="A2535" s="357">
        <v>43405</v>
      </c>
      <c r="B2535">
        <f t="shared" si="297"/>
        <v>10</v>
      </c>
      <c r="C2535">
        <f t="shared" si="294"/>
        <v>2018</v>
      </c>
      <c r="D2535" t="s">
        <v>1630</v>
      </c>
      <c r="E2535">
        <v>93</v>
      </c>
      <c r="F2535" s="12">
        <v>64660.5</v>
      </c>
      <c r="G2535" s="12">
        <v>0.09</v>
      </c>
      <c r="H2535" s="12">
        <v>630.91</v>
      </c>
      <c r="I2535" s="12">
        <v>65291.5</v>
      </c>
      <c r="J2535" s="12"/>
      <c r="K2535" s="12"/>
      <c r="L2535" s="12"/>
      <c r="M2535" s="12"/>
      <c r="N2535" s="12"/>
      <c r="O2535" s="12"/>
      <c r="P2535" s="12"/>
    </row>
    <row r="2536" spans="1:16">
      <c r="A2536" s="357">
        <v>43435</v>
      </c>
      <c r="B2536">
        <f t="shared" si="297"/>
        <v>11</v>
      </c>
      <c r="C2536">
        <f t="shared" si="294"/>
        <v>2018</v>
      </c>
      <c r="D2536" t="s">
        <v>1630</v>
      </c>
      <c r="E2536">
        <v>93</v>
      </c>
      <c r="F2536" s="12">
        <v>57317.57</v>
      </c>
      <c r="G2536" s="12">
        <v>0.05</v>
      </c>
      <c r="H2536" s="12">
        <v>552.71</v>
      </c>
      <c r="I2536" s="12">
        <v>57870.33</v>
      </c>
      <c r="J2536" s="12"/>
      <c r="K2536" s="12"/>
      <c r="L2536" s="12"/>
      <c r="M2536" s="12"/>
      <c r="N2536" s="12"/>
      <c r="O2536" s="12"/>
      <c r="P2536" s="12"/>
    </row>
    <row r="2537" spans="1:16">
      <c r="A2537" s="357">
        <v>43466</v>
      </c>
      <c r="B2537">
        <f t="shared" si="297"/>
        <v>12</v>
      </c>
      <c r="C2537">
        <f t="shared" si="294"/>
        <v>2018</v>
      </c>
      <c r="D2537" t="s">
        <v>1630</v>
      </c>
      <c r="E2537">
        <v>93</v>
      </c>
      <c r="F2537" s="12">
        <v>82112.47</v>
      </c>
      <c r="G2537" s="12">
        <v>0</v>
      </c>
      <c r="H2537" s="12">
        <v>998.29</v>
      </c>
      <c r="I2537" s="12">
        <v>83110.759999999995</v>
      </c>
      <c r="J2537" s="12"/>
      <c r="K2537" s="12"/>
      <c r="L2537" s="12"/>
      <c r="M2537" s="12"/>
      <c r="N2537" s="12"/>
      <c r="O2537" s="12"/>
      <c r="P2537" s="12"/>
    </row>
    <row r="2538" spans="1:16">
      <c r="A2538" s="357">
        <v>43497</v>
      </c>
      <c r="B2538">
        <v>1</v>
      </c>
      <c r="C2538">
        <f t="shared" si="294"/>
        <v>2019</v>
      </c>
      <c r="D2538" t="s">
        <v>1630</v>
      </c>
      <c r="E2538">
        <v>93</v>
      </c>
      <c r="F2538" s="12">
        <v>52372.27</v>
      </c>
      <c r="G2538" s="12">
        <v>0</v>
      </c>
      <c r="H2538" s="12">
        <v>546.59</v>
      </c>
      <c r="I2538" s="12">
        <v>52918.859999999993</v>
      </c>
      <c r="J2538" s="12"/>
      <c r="K2538" s="12"/>
      <c r="L2538" s="12"/>
      <c r="M2538" s="12"/>
      <c r="N2538" s="12"/>
      <c r="O2538" s="12"/>
      <c r="P2538" s="12"/>
    </row>
    <row r="2539" spans="1:16">
      <c r="A2539" s="357">
        <v>43525</v>
      </c>
      <c r="B2539">
        <f t="shared" ref="B2539:B2549" si="298">1+B2538</f>
        <v>2</v>
      </c>
      <c r="C2539">
        <f t="shared" si="294"/>
        <v>2019</v>
      </c>
      <c r="D2539" t="s">
        <v>1630</v>
      </c>
      <c r="E2539">
        <v>93</v>
      </c>
      <c r="F2539" s="12">
        <v>47440.800000000003</v>
      </c>
      <c r="G2539" s="12">
        <v>0</v>
      </c>
      <c r="H2539" s="12">
        <v>551.70000000000005</v>
      </c>
      <c r="I2539" s="12">
        <v>47992.5</v>
      </c>
      <c r="J2539" s="12"/>
      <c r="K2539" s="12"/>
      <c r="L2539" s="12"/>
      <c r="M2539" s="12"/>
      <c r="N2539" s="12"/>
      <c r="O2539" s="12"/>
      <c r="P2539" s="12"/>
    </row>
    <row r="2540" spans="1:16">
      <c r="A2540" s="357">
        <v>43556</v>
      </c>
      <c r="B2540">
        <f t="shared" si="298"/>
        <v>3</v>
      </c>
      <c r="C2540">
        <f t="shared" si="294"/>
        <v>2019</v>
      </c>
      <c r="D2540" t="s">
        <v>1630</v>
      </c>
      <c r="E2540">
        <v>93</v>
      </c>
      <c r="F2540" s="12">
        <v>56747.48</v>
      </c>
      <c r="G2540" s="12">
        <v>0.05</v>
      </c>
      <c r="H2540" s="12">
        <v>664.67</v>
      </c>
      <c r="I2540" s="12">
        <v>57412.200000000004</v>
      </c>
      <c r="J2540" s="12"/>
      <c r="K2540" s="12"/>
      <c r="L2540" s="12"/>
      <c r="M2540" s="12"/>
      <c r="N2540" s="12"/>
      <c r="O2540" s="12"/>
      <c r="P2540" s="12"/>
    </row>
    <row r="2541" spans="1:16">
      <c r="A2541" s="357">
        <v>43586</v>
      </c>
      <c r="B2541">
        <f t="shared" si="298"/>
        <v>4</v>
      </c>
      <c r="C2541">
        <f t="shared" si="294"/>
        <v>2019</v>
      </c>
      <c r="D2541" t="s">
        <v>1630</v>
      </c>
      <c r="E2541">
        <v>93</v>
      </c>
      <c r="F2541" s="12">
        <v>58502.6</v>
      </c>
      <c r="G2541" s="12">
        <v>0.3</v>
      </c>
      <c r="H2541" s="12">
        <v>663.35</v>
      </c>
      <c r="I2541" s="12">
        <v>59166.25</v>
      </c>
      <c r="J2541" s="12"/>
      <c r="K2541" s="12"/>
      <c r="L2541" s="12"/>
      <c r="M2541" s="12"/>
      <c r="N2541" s="12"/>
      <c r="O2541" s="12"/>
      <c r="P2541" s="12"/>
    </row>
    <row r="2542" spans="1:16">
      <c r="A2542" s="357">
        <v>43617</v>
      </c>
      <c r="B2542">
        <f t="shared" si="298"/>
        <v>5</v>
      </c>
      <c r="C2542">
        <f t="shared" si="294"/>
        <v>2019</v>
      </c>
      <c r="D2542" t="s">
        <v>1630</v>
      </c>
      <c r="E2542">
        <v>93</v>
      </c>
      <c r="F2542" s="12">
        <v>65542.91</v>
      </c>
      <c r="G2542" s="12">
        <v>0.14000000000000001</v>
      </c>
      <c r="H2542" s="12">
        <v>854</v>
      </c>
      <c r="I2542" s="12">
        <v>66397.05</v>
      </c>
      <c r="J2542" s="12"/>
      <c r="K2542" s="12"/>
      <c r="L2542" s="12"/>
      <c r="M2542" s="12"/>
      <c r="N2542" s="12"/>
      <c r="O2542" s="12"/>
      <c r="P2542" s="12"/>
    </row>
    <row r="2543" spans="1:16">
      <c r="A2543" s="357">
        <v>43647</v>
      </c>
      <c r="B2543">
        <f t="shared" si="298"/>
        <v>6</v>
      </c>
      <c r="C2543">
        <f t="shared" si="294"/>
        <v>2019</v>
      </c>
      <c r="D2543" t="s">
        <v>1630</v>
      </c>
      <c r="E2543">
        <v>93</v>
      </c>
      <c r="F2543" s="12">
        <v>79828.350000000006</v>
      </c>
      <c r="G2543" s="12">
        <v>0.05</v>
      </c>
      <c r="H2543" s="12">
        <v>1526.2</v>
      </c>
      <c r="I2543" s="12">
        <v>81354.600000000006</v>
      </c>
      <c r="J2543" s="12"/>
      <c r="K2543" s="12"/>
      <c r="L2543" s="12"/>
      <c r="M2543" s="12"/>
      <c r="N2543" s="12"/>
      <c r="O2543" s="12"/>
      <c r="P2543" s="12"/>
    </row>
    <row r="2544" spans="1:16">
      <c r="A2544" s="357">
        <v>43678</v>
      </c>
      <c r="B2544">
        <f t="shared" si="298"/>
        <v>7</v>
      </c>
      <c r="C2544">
        <f t="shared" si="294"/>
        <v>2019</v>
      </c>
      <c r="D2544" t="s">
        <v>1630</v>
      </c>
      <c r="E2544">
        <v>93</v>
      </c>
      <c r="F2544" s="12">
        <v>58789.17</v>
      </c>
      <c r="G2544" s="12">
        <v>0</v>
      </c>
      <c r="H2544" s="12">
        <v>973.65</v>
      </c>
      <c r="I2544" s="12">
        <v>59762.82</v>
      </c>
      <c r="J2544" s="12"/>
      <c r="K2544" s="12"/>
      <c r="L2544" s="12"/>
      <c r="M2544" s="12"/>
      <c r="N2544" s="12"/>
      <c r="O2544" s="12"/>
      <c r="P2544" s="12"/>
    </row>
    <row r="2545" spans="1:16">
      <c r="A2545" s="357">
        <v>43709</v>
      </c>
      <c r="B2545">
        <f t="shared" si="298"/>
        <v>8</v>
      </c>
      <c r="C2545">
        <f t="shared" si="294"/>
        <v>2019</v>
      </c>
      <c r="D2545" t="s">
        <v>1630</v>
      </c>
      <c r="E2545">
        <v>93</v>
      </c>
      <c r="F2545" s="12">
        <v>62372.55</v>
      </c>
      <c r="G2545" s="12">
        <v>0</v>
      </c>
      <c r="H2545" s="12">
        <v>2276.77</v>
      </c>
      <c r="I2545" s="12">
        <v>64649.32</v>
      </c>
      <c r="J2545" s="12"/>
      <c r="K2545" s="12"/>
      <c r="L2545" s="12"/>
      <c r="M2545" s="12"/>
      <c r="N2545" s="12"/>
      <c r="O2545" s="12"/>
      <c r="P2545" s="12"/>
    </row>
    <row r="2546" spans="1:16">
      <c r="A2546" s="357">
        <v>43739</v>
      </c>
      <c r="B2546">
        <f t="shared" si="298"/>
        <v>9</v>
      </c>
      <c r="C2546">
        <f t="shared" si="294"/>
        <v>2019</v>
      </c>
      <c r="D2546" t="s">
        <v>1630</v>
      </c>
      <c r="E2546">
        <v>93</v>
      </c>
      <c r="F2546" s="12">
        <v>77795.570000000007</v>
      </c>
      <c r="G2546" s="12">
        <v>0</v>
      </c>
      <c r="H2546" s="12">
        <v>997.76</v>
      </c>
      <c r="I2546" s="12">
        <v>78793.33</v>
      </c>
      <c r="J2546" s="12"/>
      <c r="K2546" s="12"/>
      <c r="L2546" s="12"/>
      <c r="M2546" s="12"/>
      <c r="N2546" s="12"/>
      <c r="O2546" s="12"/>
      <c r="P2546" s="12"/>
    </row>
    <row r="2547" spans="1:16">
      <c r="A2547" s="357">
        <v>43770</v>
      </c>
      <c r="B2547">
        <f t="shared" si="298"/>
        <v>10</v>
      </c>
      <c r="C2547">
        <f t="shared" si="294"/>
        <v>2019</v>
      </c>
      <c r="D2547" t="s">
        <v>1630</v>
      </c>
      <c r="E2547">
        <v>93</v>
      </c>
      <c r="F2547" s="12">
        <v>60138.96</v>
      </c>
      <c r="G2547" s="12">
        <v>0.04</v>
      </c>
      <c r="H2547" s="12">
        <v>489.88</v>
      </c>
      <c r="I2547" s="12">
        <v>60628.88</v>
      </c>
      <c r="J2547" s="12"/>
      <c r="K2547" s="12"/>
      <c r="L2547" s="12"/>
      <c r="M2547" s="12"/>
      <c r="N2547" s="12"/>
      <c r="O2547" s="12"/>
      <c r="P2547" s="12"/>
    </row>
    <row r="2548" spans="1:16">
      <c r="A2548" s="357">
        <v>43800</v>
      </c>
      <c r="B2548">
        <f t="shared" si="298"/>
        <v>11</v>
      </c>
      <c r="C2548">
        <f t="shared" si="294"/>
        <v>2019</v>
      </c>
      <c r="D2548" t="s">
        <v>1630</v>
      </c>
      <c r="E2548">
        <v>93</v>
      </c>
      <c r="F2548" s="12">
        <v>62339.9</v>
      </c>
      <c r="G2548" s="12">
        <v>0.05</v>
      </c>
      <c r="H2548" s="12">
        <v>539.04999999999995</v>
      </c>
      <c r="I2548" s="12">
        <v>62879</v>
      </c>
      <c r="J2548" s="12"/>
      <c r="K2548" s="12"/>
      <c r="L2548" s="12"/>
      <c r="M2548" s="12"/>
      <c r="N2548" s="12"/>
      <c r="O2548" s="12"/>
      <c r="P2548" s="12"/>
    </row>
    <row r="2549" spans="1:16">
      <c r="A2549" s="357">
        <v>43831</v>
      </c>
      <c r="B2549">
        <f t="shared" si="298"/>
        <v>12</v>
      </c>
      <c r="C2549">
        <f t="shared" si="294"/>
        <v>2019</v>
      </c>
      <c r="D2549" t="s">
        <v>1630</v>
      </c>
      <c r="E2549">
        <v>93</v>
      </c>
      <c r="F2549" s="12">
        <v>80658.67</v>
      </c>
      <c r="G2549" s="12">
        <v>0</v>
      </c>
      <c r="H2549" s="12">
        <v>933.72</v>
      </c>
      <c r="I2549" s="12">
        <v>81592.39</v>
      </c>
      <c r="J2549" s="12"/>
      <c r="K2549" s="12"/>
      <c r="L2549" s="12"/>
      <c r="M2549" s="12"/>
      <c r="N2549" s="12"/>
      <c r="O2549" s="12"/>
      <c r="P2549" s="12"/>
    </row>
    <row r="2550" spans="1:16">
      <c r="A2550" s="357">
        <v>43862</v>
      </c>
      <c r="B2550">
        <v>1</v>
      </c>
      <c r="C2550">
        <f t="shared" si="294"/>
        <v>2020</v>
      </c>
      <c r="D2550" t="s">
        <v>1630</v>
      </c>
      <c r="E2550">
        <v>93</v>
      </c>
      <c r="F2550" s="12">
        <v>57435.05</v>
      </c>
      <c r="G2550" s="12">
        <v>0.05</v>
      </c>
      <c r="H2550" s="12">
        <v>581.76</v>
      </c>
      <c r="I2550" s="12">
        <v>58016.86</v>
      </c>
      <c r="J2550" s="12"/>
      <c r="K2550" s="12"/>
      <c r="L2550" s="12"/>
      <c r="M2550" s="12"/>
      <c r="N2550" s="12"/>
      <c r="O2550" s="12"/>
      <c r="P2550" s="12"/>
    </row>
    <row r="2551" spans="1:16">
      <c r="A2551" s="357">
        <v>43891</v>
      </c>
      <c r="B2551">
        <f t="shared" ref="B2551:B2561" si="299">1+B2550</f>
        <v>2</v>
      </c>
      <c r="C2551">
        <f t="shared" si="294"/>
        <v>2020</v>
      </c>
      <c r="D2551" t="s">
        <v>1630</v>
      </c>
      <c r="E2551">
        <v>93</v>
      </c>
      <c r="F2551" s="12">
        <v>52701.05</v>
      </c>
      <c r="G2551" s="12">
        <v>0</v>
      </c>
      <c r="H2551" s="12">
        <v>605.45000000000005</v>
      </c>
      <c r="I2551" s="12">
        <v>53306.5</v>
      </c>
      <c r="J2551" s="12"/>
      <c r="K2551" s="12"/>
      <c r="L2551" s="12"/>
      <c r="M2551" s="12"/>
      <c r="N2551" s="12"/>
      <c r="O2551" s="12"/>
      <c r="P2551" s="12"/>
    </row>
    <row r="2552" spans="1:16">
      <c r="A2552" s="357">
        <v>43922</v>
      </c>
      <c r="B2552">
        <f t="shared" si="299"/>
        <v>3</v>
      </c>
      <c r="C2552">
        <f t="shared" si="294"/>
        <v>2020</v>
      </c>
      <c r="D2552" t="s">
        <v>1630</v>
      </c>
      <c r="E2552">
        <v>93</v>
      </c>
      <c r="F2552" s="12">
        <v>46878.55</v>
      </c>
      <c r="G2552" s="12">
        <v>0</v>
      </c>
      <c r="H2552" s="12">
        <v>932.95</v>
      </c>
      <c r="I2552" s="12">
        <v>47811.5</v>
      </c>
      <c r="J2552" s="12"/>
      <c r="K2552" s="12"/>
      <c r="L2552" s="12"/>
      <c r="M2552" s="12"/>
      <c r="N2552" s="12"/>
      <c r="O2552" s="12"/>
      <c r="P2552" s="12"/>
    </row>
    <row r="2553" spans="1:16">
      <c r="A2553" s="357">
        <v>43952</v>
      </c>
      <c r="B2553">
        <f t="shared" si="299"/>
        <v>4</v>
      </c>
      <c r="C2553">
        <f t="shared" si="294"/>
        <v>2020</v>
      </c>
      <c r="D2553" t="s">
        <v>1630</v>
      </c>
      <c r="E2553">
        <v>93</v>
      </c>
      <c r="F2553" s="12">
        <v>19618.45</v>
      </c>
      <c r="G2553" s="12">
        <v>0</v>
      </c>
      <c r="H2553" s="12">
        <v>426.2</v>
      </c>
      <c r="I2553" s="12">
        <v>20044.650000000001</v>
      </c>
      <c r="J2553" s="12"/>
      <c r="K2553" s="12"/>
      <c r="L2553" s="12"/>
      <c r="M2553" s="12"/>
      <c r="N2553" s="12"/>
      <c r="O2553" s="12"/>
      <c r="P2553" s="12"/>
    </row>
    <row r="2554" spans="1:16">
      <c r="A2554" s="357">
        <v>43983</v>
      </c>
      <c r="B2554">
        <f t="shared" si="299"/>
        <v>5</v>
      </c>
      <c r="C2554">
        <f t="shared" si="294"/>
        <v>2020</v>
      </c>
      <c r="D2554" t="s">
        <v>1630</v>
      </c>
      <c r="E2554">
        <v>93</v>
      </c>
      <c r="F2554" s="12">
        <v>19891.25</v>
      </c>
      <c r="G2554" s="12">
        <v>0</v>
      </c>
      <c r="H2554" s="12">
        <v>439.55</v>
      </c>
      <c r="I2554" s="12">
        <v>20330.8</v>
      </c>
      <c r="J2554" s="12"/>
      <c r="K2554" s="12"/>
      <c r="L2554" s="12"/>
      <c r="M2554" s="12"/>
      <c r="N2554" s="12"/>
      <c r="O2554" s="12"/>
      <c r="P2554" s="12"/>
    </row>
    <row r="2555" spans="1:16">
      <c r="A2555" s="357">
        <v>44013</v>
      </c>
      <c r="B2555">
        <f t="shared" si="299"/>
        <v>6</v>
      </c>
      <c r="C2555">
        <f t="shared" si="294"/>
        <v>2020</v>
      </c>
      <c r="D2555" t="s">
        <v>1630</v>
      </c>
      <c r="E2555">
        <v>93</v>
      </c>
      <c r="F2555" s="12">
        <v>33103.269999999997</v>
      </c>
      <c r="G2555" s="12">
        <v>0.09</v>
      </c>
      <c r="H2555" s="12">
        <v>697.27</v>
      </c>
      <c r="I2555" s="12">
        <v>33800.629999999997</v>
      </c>
      <c r="J2555" s="12"/>
      <c r="K2555" s="12"/>
      <c r="L2555" s="12"/>
      <c r="M2555" s="12"/>
      <c r="N2555" s="12"/>
      <c r="O2555" s="12"/>
      <c r="P2555" s="12"/>
    </row>
    <row r="2556" spans="1:16">
      <c r="A2556" s="357">
        <v>44044</v>
      </c>
      <c r="B2556">
        <f t="shared" si="299"/>
        <v>7</v>
      </c>
      <c r="C2556">
        <f t="shared" si="294"/>
        <v>2020</v>
      </c>
      <c r="D2556" t="s">
        <v>1630</v>
      </c>
      <c r="E2556">
        <v>93</v>
      </c>
      <c r="F2556" s="12">
        <v>33669.870000000003</v>
      </c>
      <c r="G2556" s="12">
        <v>0.3</v>
      </c>
      <c r="H2556" s="12">
        <v>888.87</v>
      </c>
      <c r="I2556" s="12">
        <v>34559.040000000001</v>
      </c>
      <c r="J2556" s="12"/>
      <c r="K2556" s="12"/>
      <c r="L2556" s="12"/>
      <c r="M2556" s="12"/>
      <c r="N2556" s="12"/>
      <c r="O2556" s="12"/>
      <c r="P2556" s="12"/>
    </row>
    <row r="2557" spans="1:16">
      <c r="A2557" s="357">
        <v>44075</v>
      </c>
      <c r="B2557">
        <f t="shared" si="299"/>
        <v>8</v>
      </c>
      <c r="C2557">
        <f t="shared" si="294"/>
        <v>2020</v>
      </c>
      <c r="D2557" t="s">
        <v>1630</v>
      </c>
      <c r="E2557">
        <v>93</v>
      </c>
      <c r="F2557" s="12">
        <v>42170.81</v>
      </c>
      <c r="G2557" s="12">
        <v>0.1</v>
      </c>
      <c r="H2557" s="12">
        <v>1841.1</v>
      </c>
      <c r="I2557" s="12">
        <v>44012.009999999995</v>
      </c>
      <c r="J2557" s="12"/>
      <c r="K2557" s="12"/>
      <c r="L2557" s="12"/>
      <c r="M2557" s="12"/>
      <c r="N2557" s="12"/>
      <c r="O2557" s="12"/>
      <c r="P2557" s="12"/>
    </row>
    <row r="2558" spans="1:16">
      <c r="A2558" s="357">
        <v>44105</v>
      </c>
      <c r="B2558">
        <f t="shared" si="299"/>
        <v>9</v>
      </c>
      <c r="C2558">
        <f t="shared" si="294"/>
        <v>2020</v>
      </c>
      <c r="D2558" t="s">
        <v>1630</v>
      </c>
      <c r="E2558">
        <v>93</v>
      </c>
      <c r="F2558" s="12">
        <v>50111.55</v>
      </c>
      <c r="G2558" s="12">
        <v>0.14000000000000001</v>
      </c>
      <c r="H2558" s="12">
        <v>607.27</v>
      </c>
      <c r="I2558" s="12">
        <v>50718.960000000006</v>
      </c>
      <c r="J2558" s="12"/>
      <c r="K2558" s="12"/>
      <c r="L2558" s="12"/>
      <c r="M2558" s="12"/>
      <c r="N2558" s="12"/>
      <c r="O2558" s="12"/>
      <c r="P2558" s="12"/>
    </row>
    <row r="2559" spans="1:16">
      <c r="A2559" s="357">
        <v>44136</v>
      </c>
      <c r="B2559">
        <f t="shared" si="299"/>
        <v>10</v>
      </c>
      <c r="C2559">
        <f t="shared" si="294"/>
        <v>2020</v>
      </c>
      <c r="D2559" t="s">
        <v>1630</v>
      </c>
      <c r="E2559">
        <v>93</v>
      </c>
      <c r="F2559" s="12">
        <v>40946.239999999998</v>
      </c>
      <c r="G2559" s="12">
        <v>0.38</v>
      </c>
      <c r="H2559" s="12">
        <v>356.24</v>
      </c>
      <c r="I2559" s="12">
        <v>41302.86</v>
      </c>
      <c r="J2559" s="12"/>
      <c r="K2559" s="12"/>
      <c r="L2559" s="12"/>
      <c r="M2559" s="12"/>
      <c r="N2559" s="12"/>
      <c r="O2559" s="12"/>
      <c r="P2559" s="12"/>
    </row>
    <row r="2560" spans="1:16">
      <c r="A2560" s="357">
        <v>44166</v>
      </c>
      <c r="B2560">
        <f t="shared" si="299"/>
        <v>11</v>
      </c>
      <c r="C2560">
        <f t="shared" si="294"/>
        <v>2020</v>
      </c>
      <c r="D2560" t="s">
        <v>1630</v>
      </c>
      <c r="E2560">
        <v>93</v>
      </c>
      <c r="F2560" s="12">
        <v>41919.449999999997</v>
      </c>
      <c r="G2560" s="12">
        <v>0.2</v>
      </c>
      <c r="H2560" s="12">
        <v>453.05</v>
      </c>
      <c r="I2560" s="12">
        <v>42372.7</v>
      </c>
      <c r="J2560" s="12"/>
      <c r="K2560" s="12"/>
      <c r="L2560" s="12"/>
      <c r="M2560" s="12"/>
      <c r="N2560" s="12"/>
      <c r="O2560" s="12"/>
      <c r="P2560" s="12"/>
    </row>
    <row r="2561" spans="1:16">
      <c r="A2561" s="357">
        <v>44197</v>
      </c>
      <c r="B2561">
        <f t="shared" si="299"/>
        <v>12</v>
      </c>
      <c r="C2561">
        <f t="shared" si="294"/>
        <v>2020</v>
      </c>
      <c r="D2561" t="s">
        <v>1630</v>
      </c>
      <c r="E2561">
        <v>93</v>
      </c>
      <c r="F2561" s="12">
        <v>55396.79</v>
      </c>
      <c r="G2561" s="12">
        <v>0.11</v>
      </c>
      <c r="H2561" s="12">
        <v>769</v>
      </c>
      <c r="I2561" s="12">
        <v>56165.9</v>
      </c>
      <c r="J2561" s="12"/>
      <c r="K2561" s="12"/>
      <c r="L2561" s="12"/>
      <c r="M2561" s="12"/>
      <c r="N2561" s="12"/>
      <c r="O2561" s="12"/>
      <c r="P2561" s="12"/>
    </row>
    <row r="2562" spans="1:16">
      <c r="A2562" s="357">
        <v>44228</v>
      </c>
      <c r="B2562">
        <v>1</v>
      </c>
      <c r="C2562">
        <f t="shared" si="294"/>
        <v>2021</v>
      </c>
      <c r="D2562" t="s">
        <v>1630</v>
      </c>
      <c r="E2562">
        <v>93</v>
      </c>
      <c r="F2562" s="12">
        <v>45350.58</v>
      </c>
      <c r="G2562" s="12">
        <v>0</v>
      </c>
      <c r="H2562" s="12">
        <v>501.84</v>
      </c>
      <c r="I2562" s="12">
        <v>45852.42</v>
      </c>
      <c r="J2562" s="12"/>
      <c r="K2562" s="12"/>
      <c r="L2562" s="12"/>
      <c r="M2562" s="12"/>
      <c r="N2562" s="12"/>
      <c r="O2562" s="12"/>
      <c r="P2562" s="12"/>
    </row>
    <row r="2563" spans="1:16">
      <c r="A2563" s="357">
        <v>44256</v>
      </c>
      <c r="B2563">
        <f t="shared" ref="B2563:B2573" si="300">1+B2562</f>
        <v>2</v>
      </c>
      <c r="C2563">
        <f t="shared" si="294"/>
        <v>2021</v>
      </c>
      <c r="D2563" t="s">
        <v>1630</v>
      </c>
      <c r="E2563">
        <v>93</v>
      </c>
      <c r="F2563" s="12">
        <v>34430.65</v>
      </c>
      <c r="G2563" s="12">
        <v>0.1</v>
      </c>
      <c r="H2563" s="12">
        <v>514.65</v>
      </c>
      <c r="I2563" s="12">
        <v>34945.4</v>
      </c>
      <c r="J2563" s="12"/>
      <c r="K2563" s="12"/>
      <c r="L2563" s="12"/>
      <c r="M2563" s="12"/>
      <c r="N2563" s="12"/>
      <c r="O2563" s="12"/>
      <c r="P2563" s="12"/>
    </row>
    <row r="2564" spans="1:16">
      <c r="A2564" s="357">
        <v>44287</v>
      </c>
      <c r="B2564">
        <f t="shared" si="300"/>
        <v>3</v>
      </c>
      <c r="C2564">
        <f t="shared" si="294"/>
        <v>2021</v>
      </c>
      <c r="D2564" t="s">
        <v>1630</v>
      </c>
      <c r="E2564">
        <v>93</v>
      </c>
      <c r="F2564" s="12">
        <v>36392.22</v>
      </c>
      <c r="G2564" s="12">
        <v>0.09</v>
      </c>
      <c r="H2564" s="12">
        <v>512.96</v>
      </c>
      <c r="I2564" s="12">
        <v>36905.270000000004</v>
      </c>
      <c r="J2564" s="12"/>
      <c r="K2564" s="12"/>
      <c r="L2564" s="12"/>
      <c r="M2564" s="12"/>
      <c r="N2564" s="12"/>
      <c r="O2564" s="12"/>
      <c r="P2564" s="12"/>
    </row>
    <row r="2565" spans="1:16">
      <c r="A2565" s="357">
        <v>44317</v>
      </c>
      <c r="B2565">
        <f t="shared" si="300"/>
        <v>4</v>
      </c>
      <c r="C2565">
        <f t="shared" si="294"/>
        <v>2021</v>
      </c>
      <c r="D2565" t="s">
        <v>1630</v>
      </c>
      <c r="E2565">
        <v>93</v>
      </c>
      <c r="F2565" s="12">
        <v>39299.5</v>
      </c>
      <c r="G2565" s="12">
        <v>0.05</v>
      </c>
      <c r="H2565" s="12">
        <v>513.54999999999995</v>
      </c>
      <c r="I2565" s="12">
        <v>39813.1</v>
      </c>
      <c r="J2565" s="12"/>
      <c r="K2565" s="12"/>
      <c r="L2565" s="12"/>
      <c r="M2565" s="12"/>
      <c r="N2565" s="12"/>
      <c r="O2565" s="12"/>
      <c r="P2565" s="12"/>
    </row>
    <row r="2566" spans="1:16">
      <c r="A2566" s="357">
        <v>44348</v>
      </c>
      <c r="B2566">
        <f t="shared" si="300"/>
        <v>5</v>
      </c>
      <c r="C2566">
        <f t="shared" ref="C2566:C2579" si="301">1+C2554</f>
        <v>2021</v>
      </c>
      <c r="D2566" t="s">
        <v>1630</v>
      </c>
      <c r="E2566">
        <v>93</v>
      </c>
      <c r="F2566" s="12">
        <v>46666.239999999998</v>
      </c>
      <c r="G2566" s="12">
        <v>0.05</v>
      </c>
      <c r="H2566" s="12">
        <v>698.62</v>
      </c>
      <c r="I2566" s="12">
        <v>47364.909999999996</v>
      </c>
      <c r="J2566" s="12"/>
      <c r="K2566" s="12"/>
      <c r="L2566" s="12"/>
      <c r="M2566" s="12"/>
      <c r="N2566" s="12"/>
      <c r="O2566" s="12"/>
      <c r="P2566" s="12"/>
    </row>
    <row r="2567" spans="1:16">
      <c r="A2567" s="357">
        <v>44378</v>
      </c>
      <c r="B2567">
        <f t="shared" si="300"/>
        <v>6</v>
      </c>
      <c r="C2567">
        <f t="shared" si="301"/>
        <v>2021</v>
      </c>
      <c r="D2567" t="s">
        <v>1630</v>
      </c>
      <c r="E2567">
        <v>93</v>
      </c>
      <c r="F2567" s="12">
        <v>53728.68</v>
      </c>
      <c r="G2567" s="12">
        <v>0.14000000000000001</v>
      </c>
      <c r="H2567" s="12">
        <v>1402.95</v>
      </c>
      <c r="I2567" s="12">
        <v>55131.770000000004</v>
      </c>
      <c r="J2567" s="12"/>
      <c r="K2567" s="12"/>
      <c r="L2567" s="12"/>
      <c r="M2567" s="12"/>
      <c r="N2567" s="12"/>
      <c r="O2567" s="12"/>
      <c r="P2567" s="12"/>
    </row>
    <row r="2568" spans="1:16">
      <c r="A2568" s="357">
        <v>44409</v>
      </c>
      <c r="B2568">
        <f t="shared" si="300"/>
        <v>7</v>
      </c>
      <c r="C2568">
        <f t="shared" si="301"/>
        <v>2021</v>
      </c>
      <c r="D2568" t="s">
        <v>1630</v>
      </c>
      <c r="E2568">
        <v>93</v>
      </c>
      <c r="F2568" s="12">
        <v>45701.95</v>
      </c>
      <c r="G2568" s="12">
        <v>0.05</v>
      </c>
      <c r="H2568" s="12">
        <v>578.23</v>
      </c>
      <c r="I2568" s="12">
        <v>46280.229999999996</v>
      </c>
      <c r="J2568" s="12"/>
      <c r="K2568" s="12"/>
      <c r="L2568" s="12"/>
      <c r="M2568" s="12"/>
      <c r="N2568" s="12"/>
      <c r="O2568" s="12"/>
      <c r="P2568" s="12"/>
    </row>
    <row r="2569" spans="1:16">
      <c r="A2569" s="357">
        <v>44440</v>
      </c>
      <c r="B2569">
        <f t="shared" si="300"/>
        <v>8</v>
      </c>
      <c r="C2569">
        <f t="shared" si="301"/>
        <v>2021</v>
      </c>
      <c r="D2569" t="s">
        <v>1630</v>
      </c>
      <c r="E2569">
        <v>93</v>
      </c>
      <c r="F2569" s="12">
        <v>52568.73</v>
      </c>
      <c r="G2569" s="12">
        <v>0.14000000000000001</v>
      </c>
      <c r="H2569" s="12">
        <v>2224.5500000000002</v>
      </c>
      <c r="I2569" s="12">
        <v>54793.420000000006</v>
      </c>
      <c r="J2569" s="12"/>
      <c r="K2569" s="12"/>
      <c r="L2569" s="12"/>
      <c r="M2569" s="12"/>
      <c r="N2569" s="12"/>
      <c r="O2569" s="12"/>
      <c r="P2569" s="12"/>
    </row>
    <row r="2570" spans="1:16">
      <c r="A2570" s="357">
        <v>44470</v>
      </c>
      <c r="B2570">
        <f t="shared" si="300"/>
        <v>9</v>
      </c>
      <c r="C2570">
        <f t="shared" si="301"/>
        <v>2021</v>
      </c>
      <c r="D2570" t="s">
        <v>1630</v>
      </c>
      <c r="E2570">
        <v>93</v>
      </c>
      <c r="F2570" s="12">
        <v>63255.68</v>
      </c>
      <c r="G2570" s="12">
        <v>0.09</v>
      </c>
      <c r="H2570" s="12">
        <v>822.36</v>
      </c>
      <c r="I2570" s="12">
        <v>64078.13</v>
      </c>
      <c r="J2570" s="12"/>
      <c r="K2570" s="12"/>
      <c r="L2570" s="12"/>
      <c r="M2570" s="12"/>
      <c r="N2570" s="12"/>
      <c r="O2570" s="12"/>
      <c r="P2570" s="12"/>
    </row>
    <row r="2571" spans="1:16">
      <c r="A2571" s="357">
        <v>44501</v>
      </c>
      <c r="B2571">
        <f t="shared" si="300"/>
        <v>10</v>
      </c>
      <c r="C2571">
        <f t="shared" si="301"/>
        <v>2021</v>
      </c>
      <c r="D2571" t="s">
        <v>1630</v>
      </c>
      <c r="E2571">
        <v>93</v>
      </c>
      <c r="F2571" s="12">
        <v>56198.6</v>
      </c>
      <c r="G2571" s="12">
        <v>0.05</v>
      </c>
      <c r="H2571" s="12">
        <v>482.45</v>
      </c>
      <c r="I2571" s="12">
        <v>56681.1</v>
      </c>
      <c r="J2571" s="12"/>
      <c r="K2571" s="12"/>
      <c r="L2571" s="12"/>
      <c r="M2571" s="12"/>
      <c r="N2571" s="12"/>
      <c r="O2571" s="12"/>
      <c r="P2571" s="12"/>
    </row>
    <row r="2572" spans="1:16">
      <c r="A2572" s="357">
        <v>44531</v>
      </c>
      <c r="B2572">
        <f t="shared" si="300"/>
        <v>11</v>
      </c>
      <c r="C2572">
        <f t="shared" si="301"/>
        <v>2021</v>
      </c>
      <c r="D2572" t="s">
        <v>1630</v>
      </c>
      <c r="E2572">
        <v>93</v>
      </c>
      <c r="F2572" s="12">
        <v>53420.86</v>
      </c>
      <c r="G2572" s="12">
        <v>0</v>
      </c>
      <c r="H2572" s="12">
        <v>566.33000000000004</v>
      </c>
      <c r="I2572" s="12">
        <v>53987.19</v>
      </c>
      <c r="J2572" s="12"/>
      <c r="K2572" s="12"/>
      <c r="L2572" s="12"/>
      <c r="M2572" s="12"/>
      <c r="N2572" s="12"/>
      <c r="O2572" s="12"/>
      <c r="P2572" s="12"/>
    </row>
    <row r="2573" spans="1:16">
      <c r="A2573" s="357">
        <v>44562</v>
      </c>
      <c r="B2573">
        <f t="shared" si="300"/>
        <v>12</v>
      </c>
      <c r="C2573">
        <f t="shared" si="301"/>
        <v>2021</v>
      </c>
      <c r="D2573" t="s">
        <v>1630</v>
      </c>
      <c r="E2573">
        <v>93</v>
      </c>
      <c r="F2573" s="12">
        <v>64930.6</v>
      </c>
      <c r="G2573" s="12">
        <v>0</v>
      </c>
      <c r="H2573" s="12">
        <v>855.7</v>
      </c>
      <c r="I2573" s="12">
        <v>65786.3</v>
      </c>
      <c r="J2573" s="12"/>
      <c r="K2573" s="12"/>
      <c r="L2573" s="12"/>
      <c r="M2573" s="12"/>
      <c r="N2573" s="12"/>
      <c r="O2573" s="12"/>
      <c r="P2573" s="12"/>
    </row>
    <row r="2574" spans="1:16">
      <c r="A2574" s="357">
        <v>44593</v>
      </c>
      <c r="B2574">
        <v>1</v>
      </c>
      <c r="C2574">
        <f t="shared" si="301"/>
        <v>2022</v>
      </c>
      <c r="D2574" t="s">
        <v>1630</v>
      </c>
      <c r="E2574">
        <v>93</v>
      </c>
      <c r="F2574" s="12">
        <v>53023.75</v>
      </c>
      <c r="G2574" s="12">
        <v>0.05</v>
      </c>
      <c r="H2574" s="12">
        <v>624.70000000000005</v>
      </c>
      <c r="I2574" s="12">
        <v>53648.5</v>
      </c>
      <c r="J2574" s="12"/>
      <c r="K2574" s="12"/>
      <c r="L2574" s="12"/>
      <c r="M2574" s="12"/>
      <c r="N2574" s="12"/>
      <c r="O2574" s="12"/>
      <c r="P2574" s="12"/>
    </row>
    <row r="2575" spans="1:16">
      <c r="A2575" s="357">
        <v>44621</v>
      </c>
      <c r="B2575">
        <f>1+B2574</f>
        <v>2</v>
      </c>
      <c r="C2575">
        <f t="shared" si="301"/>
        <v>2022</v>
      </c>
      <c r="D2575" t="s">
        <v>1630</v>
      </c>
      <c r="E2575">
        <v>93</v>
      </c>
      <c r="F2575" s="12">
        <v>39657</v>
      </c>
      <c r="G2575" s="12">
        <v>0</v>
      </c>
      <c r="H2575" s="12">
        <v>640.25</v>
      </c>
      <c r="I2575" s="12">
        <v>40297.25</v>
      </c>
      <c r="J2575" s="12"/>
      <c r="K2575" s="12"/>
      <c r="L2575" s="12"/>
      <c r="M2575" s="12"/>
      <c r="N2575" s="12"/>
      <c r="O2575" s="12"/>
      <c r="P2575" s="12"/>
    </row>
    <row r="2576" spans="1:16">
      <c r="A2576" s="357">
        <v>44652</v>
      </c>
      <c r="B2576">
        <f>1+B2575</f>
        <v>3</v>
      </c>
      <c r="C2576">
        <f t="shared" si="301"/>
        <v>2022</v>
      </c>
      <c r="D2576" t="s">
        <v>1630</v>
      </c>
      <c r="E2576">
        <v>93</v>
      </c>
      <c r="F2576" s="12">
        <v>39612.699999999997</v>
      </c>
      <c r="G2576" s="12">
        <v>0.09</v>
      </c>
      <c r="H2576" s="12">
        <v>656.04</v>
      </c>
      <c r="I2576" s="12">
        <v>40268.829999999994</v>
      </c>
      <c r="J2576" s="12"/>
      <c r="K2576" s="12"/>
      <c r="L2576" s="12"/>
      <c r="M2576" s="12"/>
      <c r="N2576" s="12"/>
      <c r="O2576" s="12"/>
      <c r="P2576" s="12"/>
    </row>
    <row r="2577" spans="1:16">
      <c r="A2577" s="357">
        <v>44682</v>
      </c>
      <c r="B2577">
        <f>1+B2576</f>
        <v>4</v>
      </c>
      <c r="C2577">
        <f t="shared" si="301"/>
        <v>2022</v>
      </c>
      <c r="D2577" t="s">
        <v>1630</v>
      </c>
      <c r="E2577">
        <v>93</v>
      </c>
      <c r="F2577" s="12">
        <v>39506.74</v>
      </c>
      <c r="G2577" s="12">
        <v>0</v>
      </c>
      <c r="H2577" s="12">
        <v>892.26</v>
      </c>
      <c r="I2577" s="12">
        <v>40399</v>
      </c>
      <c r="J2577" s="12"/>
      <c r="K2577" s="12"/>
      <c r="L2577" s="12"/>
      <c r="M2577" s="12"/>
      <c r="N2577" s="12"/>
      <c r="O2577" s="12"/>
      <c r="P2577" s="12"/>
    </row>
    <row r="2578" spans="1:16">
      <c r="A2578" s="357">
        <v>44713</v>
      </c>
      <c r="B2578">
        <f>1+B2577</f>
        <v>5</v>
      </c>
      <c r="C2578">
        <f t="shared" si="301"/>
        <v>2022</v>
      </c>
      <c r="D2578" t="s">
        <v>1630</v>
      </c>
      <c r="E2578">
        <v>93</v>
      </c>
      <c r="F2578" s="12">
        <v>39699.82</v>
      </c>
      <c r="G2578" s="12">
        <v>0.05</v>
      </c>
      <c r="H2578" s="12">
        <v>933.86</v>
      </c>
      <c r="I2578" s="12">
        <v>40633.730000000003</v>
      </c>
      <c r="J2578" s="12"/>
      <c r="K2578" s="12"/>
      <c r="L2578" s="12"/>
      <c r="M2578" s="12"/>
      <c r="N2578" s="12"/>
      <c r="O2578" s="12"/>
      <c r="P2578" s="12"/>
    </row>
    <row r="2579" spans="1:16">
      <c r="A2579" s="357">
        <v>42005</v>
      </c>
      <c r="B2579">
        <f>1+B2578</f>
        <v>6</v>
      </c>
      <c r="C2579">
        <f t="shared" si="301"/>
        <v>2022</v>
      </c>
      <c r="D2579" t="s">
        <v>1630</v>
      </c>
      <c r="E2579">
        <v>93</v>
      </c>
      <c r="F2579" s="12">
        <v>44375.5</v>
      </c>
      <c r="G2579" s="12">
        <v>0.32</v>
      </c>
      <c r="H2579" s="12">
        <v>1646.18</v>
      </c>
      <c r="I2579" s="12">
        <v>46022</v>
      </c>
      <c r="J2579" s="12"/>
      <c r="K2579" s="12"/>
      <c r="L2579" s="12"/>
      <c r="M2579" s="12"/>
      <c r="N2579" s="12"/>
      <c r="O2579" s="12"/>
      <c r="P2579" s="12"/>
    </row>
    <row r="2580" spans="1:16">
      <c r="A2580" s="357">
        <v>44743</v>
      </c>
      <c r="B2580">
        <v>7</v>
      </c>
      <c r="C2580">
        <v>2022</v>
      </c>
      <c r="D2580" t="s">
        <v>1630</v>
      </c>
      <c r="E2580">
        <v>93</v>
      </c>
      <c r="F2580" s="12">
        <v>43844</v>
      </c>
      <c r="G2580" s="12">
        <v>0.05</v>
      </c>
      <c r="H2580" s="12">
        <v>1213.4000000000001</v>
      </c>
      <c r="I2580" s="12">
        <v>45057.45</v>
      </c>
      <c r="J2580" s="12"/>
      <c r="K2580" s="12"/>
      <c r="L2580" s="12"/>
      <c r="M2580" s="12"/>
      <c r="N2580" s="12"/>
      <c r="O2580" s="12"/>
      <c r="P2580" s="12"/>
    </row>
    <row r="2581" spans="1:16">
      <c r="A2581" s="357">
        <v>44774</v>
      </c>
      <c r="B2581">
        <v>8</v>
      </c>
      <c r="C2581">
        <v>2022</v>
      </c>
      <c r="D2581" t="s">
        <v>1630</v>
      </c>
      <c r="E2581">
        <v>93</v>
      </c>
      <c r="F2581">
        <v>36732.949999999997</v>
      </c>
      <c r="G2581">
        <v>0</v>
      </c>
      <c r="H2581">
        <v>2441.23</v>
      </c>
      <c r="I2581">
        <v>39174.18</v>
      </c>
      <c r="J2581" s="12"/>
      <c r="K2581" s="12"/>
      <c r="L2581" s="12"/>
      <c r="M2581" s="12"/>
      <c r="N2581" s="12"/>
      <c r="O2581" s="12"/>
      <c r="P2581" s="12"/>
    </row>
    <row r="2582" spans="1:16">
      <c r="A2582" s="357">
        <v>42036</v>
      </c>
      <c r="B2582">
        <v>1</v>
      </c>
      <c r="C2582">
        <v>2015</v>
      </c>
      <c r="D2582" t="s">
        <v>1500</v>
      </c>
      <c r="E2582">
        <v>94</v>
      </c>
      <c r="F2582" s="12">
        <v>0</v>
      </c>
      <c r="G2582" s="12">
        <v>1728.85</v>
      </c>
      <c r="H2582" s="12">
        <v>0</v>
      </c>
      <c r="I2582" s="12">
        <v>1728.85</v>
      </c>
      <c r="J2582" s="12"/>
      <c r="K2582" s="12"/>
      <c r="L2582" s="12"/>
      <c r="M2582" s="12"/>
      <c r="N2582" s="12"/>
      <c r="O2582" s="12"/>
      <c r="P2582" s="12"/>
    </row>
    <row r="2583" spans="1:16">
      <c r="A2583" s="357">
        <v>42064</v>
      </c>
      <c r="B2583">
        <f t="shared" ref="B2583:B2593" si="302">1+B2582</f>
        <v>2</v>
      </c>
      <c r="C2583">
        <v>2015</v>
      </c>
      <c r="D2583" t="s">
        <v>1500</v>
      </c>
      <c r="E2583">
        <v>94</v>
      </c>
      <c r="F2583" s="12">
        <v>0</v>
      </c>
      <c r="G2583" s="12">
        <v>1523.35</v>
      </c>
      <c r="H2583" s="12">
        <v>0</v>
      </c>
      <c r="I2583" s="12">
        <v>1523.35</v>
      </c>
      <c r="J2583" s="12"/>
      <c r="K2583" s="12"/>
      <c r="L2583" s="12"/>
      <c r="M2583" s="12"/>
      <c r="N2583" s="12"/>
      <c r="O2583" s="12"/>
      <c r="P2583" s="12"/>
    </row>
    <row r="2584" spans="1:16">
      <c r="A2584" s="357">
        <v>42095</v>
      </c>
      <c r="B2584">
        <f t="shared" si="302"/>
        <v>3</v>
      </c>
      <c r="C2584">
        <v>2015</v>
      </c>
      <c r="D2584" t="s">
        <v>1500</v>
      </c>
      <c r="E2584">
        <v>94</v>
      </c>
      <c r="F2584" s="12">
        <v>0</v>
      </c>
      <c r="G2584" s="12">
        <v>1734.14</v>
      </c>
      <c r="H2584" s="12">
        <v>0</v>
      </c>
      <c r="I2584" s="12">
        <v>1734.14</v>
      </c>
      <c r="J2584" s="12"/>
      <c r="K2584" s="12"/>
      <c r="L2584" s="12"/>
      <c r="M2584" s="12"/>
      <c r="N2584" s="12"/>
      <c r="O2584" s="12"/>
      <c r="P2584" s="12"/>
    </row>
    <row r="2585" spans="1:16">
      <c r="A2585" s="357">
        <v>42125</v>
      </c>
      <c r="B2585">
        <f t="shared" si="302"/>
        <v>4</v>
      </c>
      <c r="C2585">
        <v>2015</v>
      </c>
      <c r="D2585" t="s">
        <v>1500</v>
      </c>
      <c r="E2585">
        <v>94</v>
      </c>
      <c r="F2585" s="12">
        <v>0</v>
      </c>
      <c r="G2585" s="12">
        <v>2050</v>
      </c>
      <c r="H2585" s="12">
        <v>0</v>
      </c>
      <c r="I2585" s="12">
        <v>2050</v>
      </c>
      <c r="J2585" s="12"/>
      <c r="K2585" s="12"/>
      <c r="L2585" s="12"/>
      <c r="M2585" s="12"/>
      <c r="N2585" s="12"/>
      <c r="O2585" s="12"/>
      <c r="P2585" s="12"/>
    </row>
    <row r="2586" spans="1:16">
      <c r="A2586" s="357">
        <v>42156</v>
      </c>
      <c r="B2586">
        <f t="shared" si="302"/>
        <v>5</v>
      </c>
      <c r="C2586">
        <v>2015</v>
      </c>
      <c r="D2586" t="s">
        <v>1500</v>
      </c>
      <c r="E2586">
        <v>94</v>
      </c>
      <c r="F2586" s="12">
        <v>0</v>
      </c>
      <c r="G2586" s="12">
        <v>3039.85</v>
      </c>
      <c r="H2586" s="12">
        <v>0</v>
      </c>
      <c r="I2586" s="12">
        <v>3039.85</v>
      </c>
      <c r="J2586" s="12"/>
      <c r="K2586" s="12"/>
      <c r="L2586" s="12"/>
      <c r="M2586" s="12"/>
      <c r="N2586" s="12"/>
      <c r="O2586" s="12"/>
      <c r="P2586" s="12"/>
    </row>
    <row r="2587" spans="1:16">
      <c r="A2587" s="357">
        <v>42186</v>
      </c>
      <c r="B2587">
        <f t="shared" si="302"/>
        <v>6</v>
      </c>
      <c r="C2587">
        <v>2015</v>
      </c>
      <c r="D2587" t="s">
        <v>1500</v>
      </c>
      <c r="E2587">
        <v>94</v>
      </c>
      <c r="F2587" s="12">
        <v>0.05</v>
      </c>
      <c r="G2587" s="12">
        <v>6193.09</v>
      </c>
      <c r="H2587" s="12">
        <v>0</v>
      </c>
      <c r="I2587" s="12">
        <v>6193.14</v>
      </c>
      <c r="J2587" s="12"/>
      <c r="K2587" s="12"/>
      <c r="L2587" s="12"/>
      <c r="M2587" s="12"/>
      <c r="N2587" s="12"/>
      <c r="O2587" s="12"/>
      <c r="P2587" s="12"/>
    </row>
    <row r="2588" spans="1:16">
      <c r="A2588" s="357">
        <v>42217</v>
      </c>
      <c r="B2588">
        <f t="shared" si="302"/>
        <v>7</v>
      </c>
      <c r="C2588">
        <v>2015</v>
      </c>
      <c r="D2588" t="s">
        <v>1500</v>
      </c>
      <c r="E2588">
        <v>94</v>
      </c>
      <c r="F2588" s="12">
        <v>0</v>
      </c>
      <c r="G2588" s="12">
        <v>1947.09</v>
      </c>
      <c r="H2588" s="12">
        <v>0</v>
      </c>
      <c r="I2588" s="12">
        <v>1947.09</v>
      </c>
      <c r="J2588" s="12"/>
      <c r="K2588" s="12"/>
      <c r="L2588" s="12"/>
      <c r="M2588" s="12"/>
      <c r="N2588" s="12"/>
      <c r="O2588" s="12"/>
      <c r="P2588" s="12"/>
    </row>
    <row r="2589" spans="1:16">
      <c r="A2589" s="357">
        <v>42248</v>
      </c>
      <c r="B2589">
        <f t="shared" si="302"/>
        <v>8</v>
      </c>
      <c r="C2589">
        <v>2015</v>
      </c>
      <c r="D2589" t="s">
        <v>1500</v>
      </c>
      <c r="E2589">
        <v>94</v>
      </c>
      <c r="F2589" s="12">
        <v>0</v>
      </c>
      <c r="G2589" s="12">
        <v>1539.52</v>
      </c>
      <c r="H2589" s="12">
        <v>0</v>
      </c>
      <c r="I2589" s="12">
        <v>1539.52</v>
      </c>
      <c r="J2589" s="12"/>
      <c r="K2589" s="12"/>
      <c r="L2589" s="12"/>
      <c r="M2589" s="12"/>
      <c r="N2589" s="12"/>
      <c r="O2589" s="12"/>
      <c r="P2589" s="12"/>
    </row>
    <row r="2590" spans="1:16">
      <c r="A2590" s="357">
        <v>42278</v>
      </c>
      <c r="B2590">
        <f t="shared" si="302"/>
        <v>9</v>
      </c>
      <c r="C2590">
        <v>2015</v>
      </c>
      <c r="D2590" t="s">
        <v>1500</v>
      </c>
      <c r="E2590">
        <v>94</v>
      </c>
      <c r="F2590" s="12">
        <v>0.05</v>
      </c>
      <c r="G2590" s="12">
        <v>2352.5500000000002</v>
      </c>
      <c r="H2590" s="12">
        <v>0</v>
      </c>
      <c r="I2590" s="12">
        <v>2352.6000000000004</v>
      </c>
      <c r="J2590" s="12"/>
      <c r="K2590" s="12"/>
      <c r="L2590" s="12"/>
      <c r="M2590" s="12"/>
      <c r="N2590" s="12"/>
      <c r="O2590" s="12"/>
      <c r="P2590" s="12"/>
    </row>
    <row r="2591" spans="1:16">
      <c r="A2591" s="357">
        <v>42309</v>
      </c>
      <c r="B2591">
        <f t="shared" si="302"/>
        <v>10</v>
      </c>
      <c r="C2591">
        <v>2015</v>
      </c>
      <c r="D2591" t="s">
        <v>1500</v>
      </c>
      <c r="E2591">
        <v>94</v>
      </c>
      <c r="F2591" s="12">
        <v>0.1</v>
      </c>
      <c r="G2591" s="12">
        <v>4305.67</v>
      </c>
      <c r="H2591" s="12">
        <v>0</v>
      </c>
      <c r="I2591" s="12">
        <v>4305.7700000000004</v>
      </c>
      <c r="J2591" s="12"/>
      <c r="K2591" s="12"/>
      <c r="L2591" s="12"/>
      <c r="M2591" s="12"/>
      <c r="N2591" s="12"/>
      <c r="O2591" s="12"/>
      <c r="P2591" s="12"/>
    </row>
    <row r="2592" spans="1:16">
      <c r="A2592" s="357">
        <v>42339</v>
      </c>
      <c r="B2592">
        <f t="shared" si="302"/>
        <v>11</v>
      </c>
      <c r="C2592">
        <v>2015</v>
      </c>
      <c r="D2592" t="s">
        <v>1500</v>
      </c>
      <c r="E2592">
        <v>94</v>
      </c>
      <c r="F2592" s="12">
        <v>0</v>
      </c>
      <c r="G2592" s="12">
        <v>3161.33</v>
      </c>
      <c r="H2592" s="12">
        <v>0</v>
      </c>
      <c r="I2592" s="12">
        <v>3161.33</v>
      </c>
      <c r="J2592" s="12"/>
      <c r="K2592" s="12"/>
      <c r="L2592" s="12"/>
      <c r="M2592" s="12"/>
      <c r="N2592" s="12"/>
      <c r="O2592" s="12"/>
      <c r="P2592" s="12"/>
    </row>
    <row r="2593" spans="1:16">
      <c r="A2593" s="357">
        <v>42370</v>
      </c>
      <c r="B2593">
        <f t="shared" si="302"/>
        <v>12</v>
      </c>
      <c r="C2593">
        <v>2015</v>
      </c>
      <c r="D2593" t="s">
        <v>1500</v>
      </c>
      <c r="E2593">
        <v>94</v>
      </c>
      <c r="F2593" s="12">
        <v>0</v>
      </c>
      <c r="G2593" s="12">
        <v>3110.32</v>
      </c>
      <c r="H2593" s="12">
        <v>0</v>
      </c>
      <c r="I2593" s="12">
        <v>3110.32</v>
      </c>
      <c r="J2593" s="12"/>
      <c r="K2593" s="12"/>
      <c r="L2593" s="12"/>
      <c r="M2593" s="12"/>
      <c r="N2593" s="12"/>
      <c r="O2593" s="12"/>
      <c r="P2593" s="12"/>
    </row>
    <row r="2594" spans="1:16">
      <c r="A2594" s="357">
        <v>42401</v>
      </c>
      <c r="B2594">
        <v>1</v>
      </c>
      <c r="C2594">
        <f t="shared" ref="C2594:C2657" si="303">1+C2582</f>
        <v>2016</v>
      </c>
      <c r="D2594" t="s">
        <v>1500</v>
      </c>
      <c r="E2594">
        <v>94</v>
      </c>
      <c r="F2594" s="12">
        <v>0</v>
      </c>
      <c r="G2594" s="12">
        <v>2126.7399999999998</v>
      </c>
      <c r="H2594" s="12">
        <v>0</v>
      </c>
      <c r="I2594" s="12">
        <v>2126.7399999999998</v>
      </c>
      <c r="J2594" s="12"/>
      <c r="K2594" s="12"/>
      <c r="L2594" s="12"/>
      <c r="M2594" s="12"/>
      <c r="N2594" s="12"/>
      <c r="O2594" s="12"/>
      <c r="P2594" s="12"/>
    </row>
    <row r="2595" spans="1:16">
      <c r="A2595" s="357">
        <v>42430</v>
      </c>
      <c r="B2595">
        <f t="shared" ref="B2595:B2605" si="304">1+B2594</f>
        <v>2</v>
      </c>
      <c r="C2595">
        <f t="shared" si="303"/>
        <v>2016</v>
      </c>
      <c r="D2595" t="s">
        <v>1500</v>
      </c>
      <c r="E2595">
        <v>94</v>
      </c>
      <c r="F2595" s="12">
        <v>0</v>
      </c>
      <c r="G2595" s="12">
        <v>1671.14</v>
      </c>
      <c r="H2595" s="12">
        <v>0</v>
      </c>
      <c r="I2595" s="12">
        <v>1671.14</v>
      </c>
      <c r="J2595" s="12"/>
      <c r="K2595" s="12"/>
      <c r="L2595" s="12"/>
      <c r="M2595" s="12"/>
      <c r="N2595" s="12"/>
      <c r="O2595" s="12"/>
      <c r="P2595" s="12"/>
    </row>
    <row r="2596" spans="1:16">
      <c r="A2596" s="357">
        <v>42461</v>
      </c>
      <c r="B2596">
        <f t="shared" si="304"/>
        <v>3</v>
      </c>
      <c r="C2596">
        <f t="shared" si="303"/>
        <v>2016</v>
      </c>
      <c r="D2596" t="s">
        <v>1500</v>
      </c>
      <c r="E2596">
        <v>94</v>
      </c>
      <c r="F2596" s="12">
        <v>0</v>
      </c>
      <c r="G2596" s="12">
        <v>1949.71</v>
      </c>
      <c r="H2596" s="12">
        <v>0</v>
      </c>
      <c r="I2596" s="12">
        <v>1949.71</v>
      </c>
      <c r="J2596" s="12"/>
      <c r="K2596" s="12"/>
      <c r="L2596" s="12"/>
      <c r="M2596" s="12"/>
      <c r="N2596" s="12"/>
      <c r="O2596" s="12"/>
      <c r="P2596" s="12"/>
    </row>
    <row r="2597" spans="1:16">
      <c r="A2597" s="357">
        <v>42491</v>
      </c>
      <c r="B2597">
        <f t="shared" si="304"/>
        <v>4</v>
      </c>
      <c r="C2597">
        <f t="shared" si="303"/>
        <v>2016</v>
      </c>
      <c r="D2597" t="s">
        <v>1500</v>
      </c>
      <c r="E2597">
        <v>94</v>
      </c>
      <c r="F2597" s="12">
        <v>0</v>
      </c>
      <c r="G2597" s="12">
        <v>2119.9</v>
      </c>
      <c r="H2597" s="12">
        <v>0</v>
      </c>
      <c r="I2597" s="12">
        <v>2119.9</v>
      </c>
      <c r="J2597" s="12"/>
      <c r="K2597" s="12"/>
      <c r="L2597" s="12"/>
      <c r="M2597" s="12"/>
      <c r="N2597" s="12"/>
      <c r="O2597" s="12"/>
      <c r="P2597" s="12"/>
    </row>
    <row r="2598" spans="1:16">
      <c r="A2598" s="357">
        <v>42522</v>
      </c>
      <c r="B2598">
        <f t="shared" si="304"/>
        <v>5</v>
      </c>
      <c r="C2598">
        <f t="shared" si="303"/>
        <v>2016</v>
      </c>
      <c r="D2598" t="s">
        <v>1500</v>
      </c>
      <c r="E2598">
        <v>94</v>
      </c>
      <c r="F2598" s="12">
        <v>0</v>
      </c>
      <c r="G2598" s="12">
        <v>2566.09</v>
      </c>
      <c r="H2598" s="12">
        <v>0</v>
      </c>
      <c r="I2598" s="12">
        <v>2566.09</v>
      </c>
      <c r="J2598" s="12"/>
      <c r="K2598" s="12"/>
      <c r="L2598" s="12"/>
      <c r="M2598" s="12"/>
      <c r="N2598" s="12"/>
      <c r="O2598" s="12"/>
      <c r="P2598" s="12"/>
    </row>
    <row r="2599" spans="1:16">
      <c r="A2599" s="357">
        <v>42552</v>
      </c>
      <c r="B2599">
        <f t="shared" si="304"/>
        <v>6</v>
      </c>
      <c r="C2599">
        <f t="shared" si="303"/>
        <v>2016</v>
      </c>
      <c r="D2599" t="s">
        <v>1500</v>
      </c>
      <c r="E2599">
        <v>94</v>
      </c>
      <c r="F2599" s="12">
        <v>0</v>
      </c>
      <c r="G2599" s="12">
        <v>6711.32</v>
      </c>
      <c r="H2599" s="12">
        <v>0</v>
      </c>
      <c r="I2599" s="12">
        <v>6711.32</v>
      </c>
      <c r="J2599" s="12"/>
      <c r="K2599" s="12"/>
      <c r="L2599" s="12"/>
      <c r="M2599" s="12"/>
      <c r="N2599" s="12"/>
      <c r="O2599" s="12"/>
      <c r="P2599" s="12"/>
    </row>
    <row r="2600" spans="1:16">
      <c r="A2600" s="357">
        <v>42583</v>
      </c>
      <c r="B2600">
        <f t="shared" si="304"/>
        <v>7</v>
      </c>
      <c r="C2600">
        <f t="shared" si="303"/>
        <v>2016</v>
      </c>
      <c r="D2600" t="s">
        <v>1500</v>
      </c>
      <c r="E2600">
        <v>94</v>
      </c>
      <c r="F2600" s="12">
        <v>0</v>
      </c>
      <c r="G2600" s="12">
        <v>2322.5700000000002</v>
      </c>
      <c r="H2600" s="12">
        <v>0</v>
      </c>
      <c r="I2600" s="12">
        <v>2322.5700000000002</v>
      </c>
      <c r="J2600" s="12"/>
      <c r="K2600" s="12"/>
      <c r="L2600" s="12"/>
      <c r="M2600" s="12"/>
      <c r="N2600" s="12"/>
      <c r="O2600" s="12"/>
      <c r="P2600" s="12"/>
    </row>
    <row r="2601" spans="1:16">
      <c r="A2601" s="357">
        <v>42614</v>
      </c>
      <c r="B2601">
        <f t="shared" si="304"/>
        <v>8</v>
      </c>
      <c r="C2601">
        <f t="shared" si="303"/>
        <v>2016</v>
      </c>
      <c r="D2601" t="s">
        <v>1500</v>
      </c>
      <c r="E2601">
        <v>94</v>
      </c>
      <c r="F2601" s="12">
        <v>0</v>
      </c>
      <c r="G2601" s="12">
        <v>1426.95</v>
      </c>
      <c r="H2601" s="12">
        <v>0</v>
      </c>
      <c r="I2601" s="12">
        <v>1426.95</v>
      </c>
      <c r="J2601" s="12"/>
      <c r="K2601" s="12"/>
      <c r="L2601" s="12"/>
      <c r="M2601" s="12"/>
      <c r="N2601" s="12"/>
      <c r="O2601" s="12"/>
      <c r="P2601" s="12"/>
    </row>
    <row r="2602" spans="1:16">
      <c r="A2602" s="357">
        <v>42644</v>
      </c>
      <c r="B2602">
        <f t="shared" si="304"/>
        <v>9</v>
      </c>
      <c r="C2602">
        <f t="shared" si="303"/>
        <v>2016</v>
      </c>
      <c r="D2602" t="s">
        <v>1500</v>
      </c>
      <c r="E2602">
        <v>94</v>
      </c>
      <c r="F2602" s="12">
        <v>0</v>
      </c>
      <c r="G2602" s="12">
        <v>2292.91</v>
      </c>
      <c r="H2602" s="12">
        <v>0</v>
      </c>
      <c r="I2602" s="12">
        <v>2292.91</v>
      </c>
      <c r="J2602" s="12"/>
      <c r="K2602" s="12"/>
      <c r="L2602" s="12"/>
      <c r="M2602" s="12"/>
      <c r="N2602" s="12"/>
      <c r="O2602" s="12"/>
      <c r="P2602" s="12"/>
    </row>
    <row r="2603" spans="1:16">
      <c r="A2603" s="357">
        <v>42675</v>
      </c>
      <c r="B2603">
        <f t="shared" si="304"/>
        <v>10</v>
      </c>
      <c r="C2603">
        <f t="shared" si="303"/>
        <v>2016</v>
      </c>
      <c r="D2603" t="s">
        <v>1500</v>
      </c>
      <c r="E2603">
        <v>94</v>
      </c>
      <c r="F2603" s="12">
        <v>0</v>
      </c>
      <c r="G2603" s="12">
        <v>4621.8500000000004</v>
      </c>
      <c r="H2603" s="12">
        <v>0</v>
      </c>
      <c r="I2603" s="12">
        <v>4621.8500000000004</v>
      </c>
      <c r="J2603" s="12"/>
      <c r="K2603" s="12"/>
      <c r="L2603" s="12"/>
      <c r="M2603" s="12"/>
      <c r="N2603" s="12"/>
      <c r="O2603" s="12"/>
      <c r="P2603" s="12"/>
    </row>
    <row r="2604" spans="1:16">
      <c r="A2604" s="357">
        <v>42705</v>
      </c>
      <c r="B2604">
        <f t="shared" si="304"/>
        <v>11</v>
      </c>
      <c r="C2604">
        <f t="shared" si="303"/>
        <v>2016</v>
      </c>
      <c r="D2604" t="s">
        <v>1500</v>
      </c>
      <c r="E2604">
        <v>94</v>
      </c>
      <c r="F2604" s="12">
        <v>0</v>
      </c>
      <c r="G2604" s="12">
        <v>3218.1</v>
      </c>
      <c r="H2604" s="12">
        <v>0</v>
      </c>
      <c r="I2604" s="12">
        <v>3218.1</v>
      </c>
      <c r="J2604" s="12"/>
      <c r="K2604" s="12"/>
      <c r="L2604" s="12"/>
      <c r="M2604" s="12"/>
      <c r="N2604" s="12"/>
      <c r="O2604" s="12"/>
      <c r="P2604" s="12"/>
    </row>
    <row r="2605" spans="1:16">
      <c r="A2605" s="357">
        <v>42736</v>
      </c>
      <c r="B2605">
        <f t="shared" si="304"/>
        <v>12</v>
      </c>
      <c r="C2605">
        <f t="shared" si="303"/>
        <v>2016</v>
      </c>
      <c r="D2605" t="s">
        <v>1500</v>
      </c>
      <c r="E2605">
        <v>94</v>
      </c>
      <c r="F2605" s="12">
        <v>0</v>
      </c>
      <c r="G2605" s="12">
        <v>2970.4</v>
      </c>
      <c r="H2605" s="12">
        <v>0</v>
      </c>
      <c r="I2605" s="12">
        <v>2970.4</v>
      </c>
      <c r="J2605" s="12"/>
      <c r="K2605" s="12"/>
      <c r="L2605" s="12"/>
      <c r="M2605" s="12"/>
      <c r="N2605" s="12"/>
      <c r="O2605" s="12"/>
      <c r="P2605" s="12"/>
    </row>
    <row r="2606" spans="1:16">
      <c r="A2606" s="357">
        <v>42767</v>
      </c>
      <c r="B2606">
        <v>1</v>
      </c>
      <c r="C2606">
        <f t="shared" si="303"/>
        <v>2017</v>
      </c>
      <c r="D2606" t="s">
        <v>1500</v>
      </c>
      <c r="E2606">
        <v>94</v>
      </c>
      <c r="F2606" s="12">
        <v>0</v>
      </c>
      <c r="G2606" s="12">
        <v>1822.76</v>
      </c>
      <c r="H2606" s="12">
        <v>0</v>
      </c>
      <c r="I2606" s="12">
        <v>1822.76</v>
      </c>
      <c r="J2606" s="12"/>
      <c r="K2606" s="12"/>
      <c r="L2606" s="12"/>
      <c r="M2606" s="12"/>
      <c r="N2606" s="12"/>
      <c r="O2606" s="12"/>
      <c r="P2606" s="12"/>
    </row>
    <row r="2607" spans="1:16">
      <c r="A2607" s="357">
        <v>42795</v>
      </c>
      <c r="B2607">
        <f t="shared" ref="B2607:B2617" si="305">1+B2606</f>
        <v>2</v>
      </c>
      <c r="C2607">
        <f t="shared" si="303"/>
        <v>2017</v>
      </c>
      <c r="D2607" t="s">
        <v>1500</v>
      </c>
      <c r="E2607">
        <v>94</v>
      </c>
      <c r="F2607" s="12">
        <v>0</v>
      </c>
      <c r="G2607" s="12">
        <v>1621.05</v>
      </c>
      <c r="H2607" s="12">
        <v>0</v>
      </c>
      <c r="I2607" s="12">
        <v>1621.05</v>
      </c>
      <c r="J2607" s="12"/>
      <c r="K2607" s="12"/>
      <c r="L2607" s="12"/>
      <c r="M2607" s="12"/>
      <c r="N2607" s="12"/>
      <c r="O2607" s="12"/>
      <c r="P2607" s="12"/>
    </row>
    <row r="2608" spans="1:16">
      <c r="A2608" s="357">
        <v>42826</v>
      </c>
      <c r="B2608">
        <f t="shared" si="305"/>
        <v>3</v>
      </c>
      <c r="C2608">
        <f t="shared" si="303"/>
        <v>2017</v>
      </c>
      <c r="D2608" t="s">
        <v>1500</v>
      </c>
      <c r="E2608">
        <v>94</v>
      </c>
      <c r="F2608" s="12">
        <v>0</v>
      </c>
      <c r="G2608" s="12">
        <v>1780.13</v>
      </c>
      <c r="H2608" s="12">
        <v>0</v>
      </c>
      <c r="I2608" s="12">
        <v>1780.13</v>
      </c>
      <c r="J2608" s="12"/>
      <c r="K2608" s="12"/>
      <c r="L2608" s="12"/>
      <c r="M2608" s="12"/>
      <c r="N2608" s="12"/>
      <c r="O2608" s="12"/>
      <c r="P2608" s="12"/>
    </row>
    <row r="2609" spans="1:16">
      <c r="A2609" s="357">
        <v>42856</v>
      </c>
      <c r="B2609">
        <f t="shared" si="305"/>
        <v>4</v>
      </c>
      <c r="C2609">
        <f t="shared" si="303"/>
        <v>2017</v>
      </c>
      <c r="D2609" t="s">
        <v>1500</v>
      </c>
      <c r="E2609">
        <v>94</v>
      </c>
      <c r="F2609" s="12">
        <v>0</v>
      </c>
      <c r="G2609" s="12">
        <v>2547.94</v>
      </c>
      <c r="H2609" s="12">
        <v>0</v>
      </c>
      <c r="I2609" s="12">
        <v>2547.94</v>
      </c>
      <c r="J2609" s="12"/>
      <c r="K2609" s="12"/>
      <c r="L2609" s="12"/>
      <c r="M2609" s="12"/>
      <c r="N2609" s="12"/>
      <c r="O2609" s="12"/>
      <c r="P2609" s="12"/>
    </row>
    <row r="2610" spans="1:16">
      <c r="A2610" s="357">
        <v>42887</v>
      </c>
      <c r="B2610">
        <f t="shared" si="305"/>
        <v>5</v>
      </c>
      <c r="C2610">
        <f t="shared" si="303"/>
        <v>2017</v>
      </c>
      <c r="D2610" t="s">
        <v>1500</v>
      </c>
      <c r="E2610">
        <v>94</v>
      </c>
      <c r="F2610" s="12">
        <v>0</v>
      </c>
      <c r="G2610" s="12">
        <v>2555.8200000000002</v>
      </c>
      <c r="H2610" s="12">
        <v>0</v>
      </c>
      <c r="I2610" s="12">
        <v>2555.8200000000002</v>
      </c>
      <c r="J2610" s="12"/>
      <c r="K2610" s="12"/>
      <c r="L2610" s="12"/>
      <c r="M2610" s="12"/>
      <c r="N2610" s="12"/>
      <c r="O2610" s="12"/>
      <c r="P2610" s="12"/>
    </row>
    <row r="2611" spans="1:16">
      <c r="A2611" s="357">
        <v>42917</v>
      </c>
      <c r="B2611">
        <f t="shared" si="305"/>
        <v>6</v>
      </c>
      <c r="C2611">
        <f t="shared" si="303"/>
        <v>2017</v>
      </c>
      <c r="D2611" t="s">
        <v>1500</v>
      </c>
      <c r="E2611">
        <v>94</v>
      </c>
      <c r="F2611" s="12">
        <v>0</v>
      </c>
      <c r="G2611" s="12">
        <v>7226.86</v>
      </c>
      <c r="H2611" s="12">
        <v>0</v>
      </c>
      <c r="I2611" s="12">
        <v>7226.86</v>
      </c>
      <c r="J2611" s="12"/>
      <c r="K2611" s="12"/>
      <c r="L2611" s="12"/>
      <c r="M2611" s="12"/>
      <c r="N2611" s="12"/>
      <c r="O2611" s="12"/>
      <c r="P2611" s="12"/>
    </row>
    <row r="2612" spans="1:16">
      <c r="A2612" s="357">
        <v>42948</v>
      </c>
      <c r="B2612">
        <f t="shared" si="305"/>
        <v>7</v>
      </c>
      <c r="C2612">
        <f t="shared" si="303"/>
        <v>2017</v>
      </c>
      <c r="D2612" t="s">
        <v>1500</v>
      </c>
      <c r="E2612">
        <v>94</v>
      </c>
      <c r="F2612" s="12">
        <v>0</v>
      </c>
      <c r="G2612" s="12">
        <v>2477.4299999999998</v>
      </c>
      <c r="H2612" s="12">
        <v>0</v>
      </c>
      <c r="I2612" s="12">
        <v>2477.4299999999998</v>
      </c>
      <c r="J2612" s="12"/>
      <c r="K2612" s="12"/>
      <c r="L2612" s="12"/>
      <c r="M2612" s="12"/>
      <c r="N2612" s="12"/>
      <c r="O2612" s="12"/>
      <c r="P2612" s="12"/>
    </row>
    <row r="2613" spans="1:16">
      <c r="A2613" s="357">
        <v>42979</v>
      </c>
      <c r="B2613">
        <f t="shared" si="305"/>
        <v>8</v>
      </c>
      <c r="C2613">
        <f t="shared" si="303"/>
        <v>2017</v>
      </c>
      <c r="D2613" t="s">
        <v>1500</v>
      </c>
      <c r="E2613">
        <v>94</v>
      </c>
      <c r="F2613" s="12">
        <v>0</v>
      </c>
      <c r="G2613" s="12">
        <v>1578.64</v>
      </c>
      <c r="H2613" s="12">
        <v>0</v>
      </c>
      <c r="I2613" s="12">
        <v>1578.64</v>
      </c>
      <c r="J2613" s="12"/>
      <c r="K2613" s="12"/>
      <c r="L2613" s="12"/>
      <c r="M2613" s="12"/>
      <c r="N2613" s="12"/>
      <c r="O2613" s="12"/>
      <c r="P2613" s="12"/>
    </row>
    <row r="2614" spans="1:16">
      <c r="A2614" s="357">
        <v>43009</v>
      </c>
      <c r="B2614">
        <f t="shared" si="305"/>
        <v>9</v>
      </c>
      <c r="C2614">
        <f t="shared" si="303"/>
        <v>2017</v>
      </c>
      <c r="D2614" t="s">
        <v>1500</v>
      </c>
      <c r="E2614">
        <v>94</v>
      </c>
      <c r="F2614" s="12">
        <v>0</v>
      </c>
      <c r="G2614" s="12">
        <v>2571.2399999999998</v>
      </c>
      <c r="H2614" s="12">
        <v>0</v>
      </c>
      <c r="I2614" s="12">
        <v>2571.2399999999998</v>
      </c>
      <c r="J2614" s="12"/>
      <c r="K2614" s="12"/>
      <c r="L2614" s="12"/>
      <c r="M2614" s="12"/>
      <c r="N2614" s="12"/>
      <c r="O2614" s="12"/>
      <c r="P2614" s="12"/>
    </row>
    <row r="2615" spans="1:16">
      <c r="A2615" s="357">
        <v>43040</v>
      </c>
      <c r="B2615">
        <f t="shared" si="305"/>
        <v>10</v>
      </c>
      <c r="C2615">
        <f t="shared" si="303"/>
        <v>2017</v>
      </c>
      <c r="D2615" t="s">
        <v>1500</v>
      </c>
      <c r="E2615">
        <v>94</v>
      </c>
      <c r="F2615" s="12">
        <v>0</v>
      </c>
      <c r="G2615" s="12">
        <v>4734.71</v>
      </c>
      <c r="H2615" s="12">
        <v>0</v>
      </c>
      <c r="I2615" s="12">
        <v>4734.71</v>
      </c>
      <c r="J2615" s="12"/>
      <c r="K2615" s="12"/>
      <c r="L2615" s="12"/>
      <c r="M2615" s="12"/>
      <c r="N2615" s="12"/>
      <c r="O2615" s="12"/>
      <c r="P2615" s="12"/>
    </row>
    <row r="2616" spans="1:16">
      <c r="A2616" s="357">
        <v>43070</v>
      </c>
      <c r="B2616">
        <f t="shared" si="305"/>
        <v>11</v>
      </c>
      <c r="C2616">
        <f t="shared" si="303"/>
        <v>2017</v>
      </c>
      <c r="D2616" t="s">
        <v>1500</v>
      </c>
      <c r="E2616">
        <v>94</v>
      </c>
      <c r="F2616" s="12">
        <v>0</v>
      </c>
      <c r="G2616" s="12">
        <v>3566.48</v>
      </c>
      <c r="H2616" s="12">
        <v>0</v>
      </c>
      <c r="I2616" s="12">
        <v>3566.48</v>
      </c>
      <c r="J2616" s="12"/>
      <c r="K2616" s="12"/>
      <c r="L2616" s="12"/>
      <c r="M2616" s="12"/>
      <c r="N2616" s="12"/>
      <c r="O2616" s="12"/>
      <c r="P2616" s="12"/>
    </row>
    <row r="2617" spans="1:16">
      <c r="A2617" s="357">
        <v>43101</v>
      </c>
      <c r="B2617">
        <f t="shared" si="305"/>
        <v>12</v>
      </c>
      <c r="C2617">
        <f t="shared" si="303"/>
        <v>2017</v>
      </c>
      <c r="D2617" t="s">
        <v>1500</v>
      </c>
      <c r="E2617">
        <v>94</v>
      </c>
      <c r="F2617" s="12">
        <v>0</v>
      </c>
      <c r="G2617" s="12">
        <v>3147.25</v>
      </c>
      <c r="H2617" s="12">
        <v>0</v>
      </c>
      <c r="I2617" s="12">
        <v>3147.25</v>
      </c>
      <c r="J2617" s="12"/>
      <c r="K2617" s="12"/>
      <c r="L2617" s="12"/>
      <c r="M2617" s="12"/>
      <c r="N2617" s="12"/>
      <c r="O2617" s="12"/>
      <c r="P2617" s="12"/>
    </row>
    <row r="2618" spans="1:16">
      <c r="A2618" s="357">
        <v>43132</v>
      </c>
      <c r="B2618">
        <v>1</v>
      </c>
      <c r="C2618">
        <f t="shared" si="303"/>
        <v>2018</v>
      </c>
      <c r="D2618" t="s">
        <v>1500</v>
      </c>
      <c r="E2618">
        <v>94</v>
      </c>
      <c r="F2618" s="12">
        <v>0</v>
      </c>
      <c r="G2618" s="12">
        <v>1935.91</v>
      </c>
      <c r="H2618" s="12">
        <v>0</v>
      </c>
      <c r="I2618" s="12">
        <v>1935.91</v>
      </c>
      <c r="J2618" s="12"/>
      <c r="K2618" s="12"/>
      <c r="L2618" s="12"/>
      <c r="M2618" s="12"/>
      <c r="N2618" s="12"/>
      <c r="O2618" s="12"/>
      <c r="P2618" s="12"/>
    </row>
    <row r="2619" spans="1:16">
      <c r="A2619" s="357">
        <v>43160</v>
      </c>
      <c r="B2619">
        <f t="shared" ref="B2619:B2629" si="306">1+B2618</f>
        <v>2</v>
      </c>
      <c r="C2619">
        <f t="shared" si="303"/>
        <v>2018</v>
      </c>
      <c r="D2619" t="s">
        <v>1500</v>
      </c>
      <c r="E2619">
        <v>94</v>
      </c>
      <c r="F2619" s="12">
        <v>0</v>
      </c>
      <c r="G2619" s="12">
        <v>1766.05</v>
      </c>
      <c r="H2619" s="12">
        <v>0</v>
      </c>
      <c r="I2619" s="12">
        <v>1766.05</v>
      </c>
      <c r="J2619" s="12"/>
      <c r="K2619" s="12"/>
      <c r="L2619" s="12"/>
      <c r="M2619" s="12"/>
      <c r="N2619" s="12"/>
      <c r="O2619" s="12"/>
      <c r="P2619" s="12"/>
    </row>
    <row r="2620" spans="1:16">
      <c r="A2620" s="357">
        <v>43191</v>
      </c>
      <c r="B2620">
        <f t="shared" si="306"/>
        <v>3</v>
      </c>
      <c r="C2620">
        <f t="shared" si="303"/>
        <v>2018</v>
      </c>
      <c r="D2620" t="s">
        <v>1500</v>
      </c>
      <c r="E2620">
        <v>94</v>
      </c>
      <c r="F2620" s="12">
        <v>0</v>
      </c>
      <c r="G2620" s="12">
        <v>2122.5500000000002</v>
      </c>
      <c r="H2620" s="12">
        <v>0</v>
      </c>
      <c r="I2620" s="12">
        <v>2122.5500000000002</v>
      </c>
      <c r="J2620" s="12"/>
      <c r="K2620" s="12"/>
      <c r="L2620" s="12"/>
      <c r="M2620" s="12"/>
      <c r="N2620" s="12"/>
      <c r="O2620" s="12"/>
      <c r="P2620" s="12"/>
    </row>
    <row r="2621" spans="1:16">
      <c r="A2621" s="357">
        <v>43221</v>
      </c>
      <c r="B2621">
        <f t="shared" si="306"/>
        <v>4</v>
      </c>
      <c r="C2621">
        <f t="shared" si="303"/>
        <v>2018</v>
      </c>
      <c r="D2621" t="s">
        <v>1500</v>
      </c>
      <c r="E2621">
        <v>94</v>
      </c>
      <c r="F2621" s="12">
        <v>0</v>
      </c>
      <c r="G2621" s="12">
        <v>2342.2399999999998</v>
      </c>
      <c r="H2621" s="12">
        <v>0</v>
      </c>
      <c r="I2621" s="12">
        <v>2342.2399999999998</v>
      </c>
      <c r="J2621" s="12"/>
      <c r="K2621" s="12"/>
      <c r="L2621" s="12"/>
      <c r="M2621" s="12"/>
      <c r="N2621" s="12"/>
      <c r="O2621" s="12"/>
      <c r="P2621" s="12"/>
    </row>
    <row r="2622" spans="1:16">
      <c r="A2622" s="357">
        <v>43252</v>
      </c>
      <c r="B2622">
        <f t="shared" si="306"/>
        <v>5</v>
      </c>
      <c r="C2622">
        <f t="shared" si="303"/>
        <v>2018</v>
      </c>
      <c r="D2622" t="s">
        <v>1500</v>
      </c>
      <c r="E2622">
        <v>94</v>
      </c>
      <c r="F2622" s="12">
        <v>0</v>
      </c>
      <c r="G2622" s="12">
        <v>2787.32</v>
      </c>
      <c r="H2622" s="12">
        <v>0</v>
      </c>
      <c r="I2622" s="12">
        <v>2787.32</v>
      </c>
      <c r="J2622" s="12"/>
      <c r="K2622" s="12"/>
      <c r="L2622" s="12"/>
      <c r="M2622" s="12"/>
      <c r="N2622" s="12"/>
      <c r="O2622" s="12"/>
      <c r="P2622" s="12"/>
    </row>
    <row r="2623" spans="1:16">
      <c r="A2623" s="357">
        <v>43282</v>
      </c>
      <c r="B2623">
        <f t="shared" si="306"/>
        <v>6</v>
      </c>
      <c r="C2623">
        <f t="shared" si="303"/>
        <v>2018</v>
      </c>
      <c r="D2623" t="s">
        <v>1500</v>
      </c>
      <c r="E2623">
        <v>94</v>
      </c>
      <c r="F2623" s="12">
        <v>0</v>
      </c>
      <c r="G2623" s="12">
        <v>8252.9</v>
      </c>
      <c r="H2623" s="12">
        <v>0</v>
      </c>
      <c r="I2623" s="12">
        <v>8252.9</v>
      </c>
      <c r="J2623" s="12"/>
      <c r="K2623" s="12"/>
      <c r="L2623" s="12"/>
      <c r="M2623" s="12"/>
      <c r="N2623" s="12"/>
      <c r="O2623" s="12"/>
      <c r="P2623" s="12"/>
    </row>
    <row r="2624" spans="1:16">
      <c r="A2624" s="357">
        <v>43313</v>
      </c>
      <c r="B2624">
        <f t="shared" si="306"/>
        <v>7</v>
      </c>
      <c r="C2624">
        <f t="shared" si="303"/>
        <v>2018</v>
      </c>
      <c r="D2624" t="s">
        <v>1500</v>
      </c>
      <c r="E2624">
        <v>94</v>
      </c>
      <c r="F2624" s="12">
        <v>0</v>
      </c>
      <c r="G2624" s="12">
        <v>2625.36</v>
      </c>
      <c r="H2624" s="12">
        <v>0</v>
      </c>
      <c r="I2624" s="12">
        <v>2625.36</v>
      </c>
      <c r="J2624" s="12"/>
      <c r="K2624" s="12"/>
      <c r="L2624" s="12"/>
      <c r="M2624" s="12"/>
      <c r="N2624" s="12"/>
      <c r="O2624" s="12"/>
      <c r="P2624" s="12"/>
    </row>
    <row r="2625" spans="1:16">
      <c r="A2625" s="357">
        <v>43344</v>
      </c>
      <c r="B2625">
        <f t="shared" si="306"/>
        <v>8</v>
      </c>
      <c r="C2625">
        <f t="shared" si="303"/>
        <v>2018</v>
      </c>
      <c r="D2625" t="s">
        <v>1500</v>
      </c>
      <c r="E2625">
        <v>94</v>
      </c>
      <c r="F2625" s="12">
        <v>0</v>
      </c>
      <c r="G2625" s="12">
        <v>1684.86</v>
      </c>
      <c r="H2625" s="12">
        <v>0</v>
      </c>
      <c r="I2625" s="12">
        <v>1684.86</v>
      </c>
      <c r="J2625" s="12"/>
      <c r="K2625" s="12"/>
      <c r="L2625" s="12"/>
      <c r="M2625" s="12"/>
      <c r="N2625" s="12"/>
      <c r="O2625" s="12"/>
      <c r="P2625" s="12"/>
    </row>
    <row r="2626" spans="1:16">
      <c r="A2626" s="357">
        <v>43374</v>
      </c>
      <c r="B2626">
        <f t="shared" si="306"/>
        <v>9</v>
      </c>
      <c r="C2626">
        <f t="shared" si="303"/>
        <v>2018</v>
      </c>
      <c r="D2626" t="s">
        <v>1500</v>
      </c>
      <c r="E2626">
        <v>94</v>
      </c>
      <c r="F2626" s="12">
        <v>0</v>
      </c>
      <c r="G2626" s="12">
        <v>3065.05</v>
      </c>
      <c r="H2626" s="12">
        <v>0</v>
      </c>
      <c r="I2626" s="12">
        <v>3065.05</v>
      </c>
      <c r="J2626" s="12"/>
      <c r="K2626" s="12"/>
      <c r="L2626" s="12"/>
      <c r="M2626" s="12"/>
      <c r="N2626" s="12"/>
      <c r="O2626" s="12"/>
      <c r="P2626" s="12"/>
    </row>
    <row r="2627" spans="1:16">
      <c r="A2627" s="357">
        <v>43405</v>
      </c>
      <c r="B2627">
        <f t="shared" si="306"/>
        <v>10</v>
      </c>
      <c r="C2627">
        <f t="shared" si="303"/>
        <v>2018</v>
      </c>
      <c r="D2627" t="s">
        <v>1500</v>
      </c>
      <c r="E2627">
        <v>94</v>
      </c>
      <c r="F2627" s="12">
        <v>0</v>
      </c>
      <c r="G2627" s="12">
        <v>4790.3599999999997</v>
      </c>
      <c r="H2627" s="12">
        <v>0</v>
      </c>
      <c r="I2627" s="12">
        <v>4790.3599999999997</v>
      </c>
      <c r="J2627" s="12"/>
      <c r="K2627" s="12"/>
      <c r="L2627" s="12"/>
      <c r="M2627" s="12"/>
      <c r="N2627" s="12"/>
      <c r="O2627" s="12"/>
      <c r="P2627" s="12"/>
    </row>
    <row r="2628" spans="1:16">
      <c r="A2628" s="357">
        <v>43435</v>
      </c>
      <c r="B2628">
        <f t="shared" si="306"/>
        <v>11</v>
      </c>
      <c r="C2628">
        <f t="shared" si="303"/>
        <v>2018</v>
      </c>
      <c r="D2628" t="s">
        <v>1500</v>
      </c>
      <c r="E2628">
        <v>94</v>
      </c>
      <c r="F2628" s="12">
        <v>0</v>
      </c>
      <c r="G2628" s="12">
        <v>3870.1</v>
      </c>
      <c r="H2628" s="12">
        <v>0</v>
      </c>
      <c r="I2628" s="12">
        <v>3870.1</v>
      </c>
      <c r="J2628" s="12"/>
      <c r="K2628" s="12"/>
      <c r="L2628" s="12"/>
      <c r="M2628" s="12"/>
      <c r="N2628" s="12"/>
      <c r="O2628" s="12"/>
      <c r="P2628" s="12"/>
    </row>
    <row r="2629" spans="1:16">
      <c r="A2629" s="357">
        <v>43466</v>
      </c>
      <c r="B2629">
        <f t="shared" si="306"/>
        <v>12</v>
      </c>
      <c r="C2629">
        <f t="shared" si="303"/>
        <v>2018</v>
      </c>
      <c r="D2629" t="s">
        <v>1500</v>
      </c>
      <c r="E2629">
        <v>94</v>
      </c>
      <c r="F2629" s="12">
        <v>0</v>
      </c>
      <c r="G2629" s="12">
        <v>4124.88</v>
      </c>
      <c r="H2629" s="12">
        <v>0</v>
      </c>
      <c r="I2629" s="12">
        <v>4124.88</v>
      </c>
      <c r="J2629" s="12"/>
      <c r="K2629" s="12"/>
      <c r="L2629" s="12"/>
      <c r="M2629" s="12"/>
      <c r="N2629" s="12"/>
      <c r="O2629" s="12"/>
      <c r="P2629" s="12"/>
    </row>
    <row r="2630" spans="1:16">
      <c r="A2630" s="357">
        <v>43497</v>
      </c>
      <c r="B2630">
        <v>1</v>
      </c>
      <c r="C2630">
        <f t="shared" si="303"/>
        <v>2019</v>
      </c>
      <c r="D2630" t="s">
        <v>1500</v>
      </c>
      <c r="E2630">
        <v>94</v>
      </c>
      <c r="F2630" s="12">
        <v>0</v>
      </c>
      <c r="G2630" s="12">
        <v>2116.0500000000002</v>
      </c>
      <c r="H2630" s="12">
        <v>0</v>
      </c>
      <c r="I2630" s="12">
        <v>2116.0500000000002</v>
      </c>
      <c r="J2630" s="12"/>
      <c r="K2630" s="12"/>
      <c r="L2630" s="12"/>
      <c r="M2630" s="12"/>
      <c r="N2630" s="12"/>
      <c r="O2630" s="12"/>
      <c r="P2630" s="12"/>
    </row>
    <row r="2631" spans="1:16">
      <c r="A2631" s="357">
        <v>43525</v>
      </c>
      <c r="B2631">
        <f t="shared" ref="B2631:B2641" si="307">1+B2630</f>
        <v>2</v>
      </c>
      <c r="C2631">
        <f t="shared" si="303"/>
        <v>2019</v>
      </c>
      <c r="D2631" t="s">
        <v>1500</v>
      </c>
      <c r="E2631">
        <v>94</v>
      </c>
      <c r="F2631" s="12">
        <v>0</v>
      </c>
      <c r="G2631" s="12">
        <v>1867.2</v>
      </c>
      <c r="H2631" s="12">
        <v>0</v>
      </c>
      <c r="I2631" s="12">
        <v>1867.2</v>
      </c>
      <c r="J2631" s="12"/>
      <c r="K2631" s="12"/>
      <c r="L2631" s="12"/>
      <c r="M2631" s="12"/>
      <c r="N2631" s="12"/>
      <c r="O2631" s="12"/>
      <c r="P2631" s="12"/>
    </row>
    <row r="2632" spans="1:16">
      <c r="A2632" s="357">
        <v>43556</v>
      </c>
      <c r="B2632">
        <f t="shared" si="307"/>
        <v>3</v>
      </c>
      <c r="C2632">
        <f t="shared" si="303"/>
        <v>2019</v>
      </c>
      <c r="D2632" t="s">
        <v>1500</v>
      </c>
      <c r="E2632">
        <v>94</v>
      </c>
      <c r="F2632" s="12">
        <v>0</v>
      </c>
      <c r="G2632" s="12">
        <v>2237.1</v>
      </c>
      <c r="H2632" s="12">
        <v>0</v>
      </c>
      <c r="I2632" s="12">
        <v>2237.1</v>
      </c>
      <c r="J2632" s="12"/>
      <c r="K2632" s="12"/>
      <c r="L2632" s="12"/>
      <c r="M2632" s="12"/>
      <c r="N2632" s="12"/>
      <c r="O2632" s="12"/>
      <c r="P2632" s="12"/>
    </row>
    <row r="2633" spans="1:16">
      <c r="A2633" s="357">
        <v>43586</v>
      </c>
      <c r="B2633">
        <f t="shared" si="307"/>
        <v>4</v>
      </c>
      <c r="C2633">
        <f t="shared" si="303"/>
        <v>2019</v>
      </c>
      <c r="D2633" t="s">
        <v>1500</v>
      </c>
      <c r="E2633">
        <v>94</v>
      </c>
      <c r="F2633" s="12">
        <v>0</v>
      </c>
      <c r="G2633" s="12">
        <v>2431.0500000000002</v>
      </c>
      <c r="H2633" s="12">
        <v>0</v>
      </c>
      <c r="I2633" s="12">
        <v>2431.0500000000002</v>
      </c>
      <c r="J2633" s="12"/>
      <c r="K2633" s="12"/>
      <c r="L2633" s="12"/>
      <c r="M2633" s="12"/>
      <c r="N2633" s="12"/>
      <c r="O2633" s="12"/>
      <c r="P2633" s="12"/>
    </row>
    <row r="2634" spans="1:16">
      <c r="A2634" s="357">
        <v>43617</v>
      </c>
      <c r="B2634">
        <f t="shared" si="307"/>
        <v>5</v>
      </c>
      <c r="C2634">
        <f t="shared" si="303"/>
        <v>2019</v>
      </c>
      <c r="D2634" t="s">
        <v>1500</v>
      </c>
      <c r="E2634">
        <v>94</v>
      </c>
      <c r="F2634" s="12">
        <v>0</v>
      </c>
      <c r="G2634" s="12">
        <v>2737.27</v>
      </c>
      <c r="H2634" s="12">
        <v>0</v>
      </c>
      <c r="I2634" s="12">
        <v>2737.27</v>
      </c>
      <c r="J2634" s="12"/>
      <c r="K2634" s="12"/>
      <c r="L2634" s="12"/>
      <c r="M2634" s="12"/>
      <c r="N2634" s="12"/>
      <c r="O2634" s="12"/>
      <c r="P2634" s="12"/>
    </row>
    <row r="2635" spans="1:16">
      <c r="A2635" s="357">
        <v>43647</v>
      </c>
      <c r="B2635">
        <f t="shared" si="307"/>
        <v>6</v>
      </c>
      <c r="C2635">
        <f t="shared" si="303"/>
        <v>2019</v>
      </c>
      <c r="D2635" t="s">
        <v>1500</v>
      </c>
      <c r="E2635">
        <v>94</v>
      </c>
      <c r="F2635" s="12">
        <v>0.1</v>
      </c>
      <c r="G2635" s="12">
        <v>9279.9500000000007</v>
      </c>
      <c r="H2635" s="12">
        <v>0</v>
      </c>
      <c r="I2635" s="12">
        <v>9280.0500000000011</v>
      </c>
      <c r="J2635" s="12"/>
      <c r="K2635" s="12"/>
      <c r="L2635" s="12"/>
      <c r="M2635" s="12"/>
      <c r="N2635" s="12"/>
      <c r="O2635" s="12"/>
      <c r="P2635" s="12"/>
    </row>
    <row r="2636" spans="1:16">
      <c r="A2636" s="357">
        <v>43678</v>
      </c>
      <c r="B2636">
        <f t="shared" si="307"/>
        <v>7</v>
      </c>
      <c r="C2636">
        <f t="shared" si="303"/>
        <v>2019</v>
      </c>
      <c r="D2636" t="s">
        <v>1500</v>
      </c>
      <c r="E2636">
        <v>94</v>
      </c>
      <c r="F2636" s="12">
        <v>0</v>
      </c>
      <c r="G2636" s="12">
        <v>2544.35</v>
      </c>
      <c r="H2636" s="12">
        <v>0</v>
      </c>
      <c r="I2636" s="12">
        <v>2544.35</v>
      </c>
      <c r="J2636" s="12"/>
      <c r="K2636" s="12"/>
      <c r="L2636" s="12"/>
      <c r="M2636" s="12"/>
      <c r="N2636" s="12"/>
      <c r="O2636" s="12"/>
      <c r="P2636" s="12"/>
    </row>
    <row r="2637" spans="1:16">
      <c r="A2637" s="357">
        <v>43709</v>
      </c>
      <c r="B2637">
        <f t="shared" si="307"/>
        <v>8</v>
      </c>
      <c r="C2637">
        <f t="shared" si="303"/>
        <v>2019</v>
      </c>
      <c r="D2637" t="s">
        <v>1500</v>
      </c>
      <c r="E2637">
        <v>94</v>
      </c>
      <c r="F2637" s="12">
        <v>0</v>
      </c>
      <c r="G2637" s="12">
        <v>1858.27</v>
      </c>
      <c r="H2637" s="12">
        <v>0</v>
      </c>
      <c r="I2637" s="12">
        <v>1858.27</v>
      </c>
      <c r="J2637" s="12"/>
      <c r="K2637" s="12"/>
      <c r="L2637" s="12"/>
      <c r="M2637" s="12"/>
      <c r="N2637" s="12"/>
      <c r="O2637" s="12"/>
      <c r="P2637" s="12"/>
    </row>
    <row r="2638" spans="1:16">
      <c r="A2638" s="357">
        <v>43739</v>
      </c>
      <c r="B2638">
        <f t="shared" si="307"/>
        <v>9</v>
      </c>
      <c r="C2638">
        <f t="shared" si="303"/>
        <v>2019</v>
      </c>
      <c r="D2638" t="s">
        <v>1500</v>
      </c>
      <c r="E2638">
        <v>94</v>
      </c>
      <c r="F2638" s="12">
        <v>0</v>
      </c>
      <c r="G2638" s="12">
        <v>3005.67</v>
      </c>
      <c r="H2638" s="12">
        <v>0</v>
      </c>
      <c r="I2638" s="12">
        <v>3005.67</v>
      </c>
      <c r="J2638" s="12"/>
      <c r="K2638" s="12"/>
      <c r="L2638" s="12"/>
      <c r="M2638" s="12"/>
      <c r="N2638" s="12"/>
      <c r="O2638" s="12"/>
      <c r="P2638" s="12"/>
    </row>
    <row r="2639" spans="1:16">
      <c r="A2639" s="357">
        <v>43770</v>
      </c>
      <c r="B2639">
        <f t="shared" si="307"/>
        <v>10</v>
      </c>
      <c r="C2639">
        <f t="shared" si="303"/>
        <v>2019</v>
      </c>
      <c r="D2639" t="s">
        <v>1500</v>
      </c>
      <c r="E2639">
        <v>94</v>
      </c>
      <c r="F2639" s="12">
        <v>0</v>
      </c>
      <c r="G2639" s="12">
        <v>4559.46</v>
      </c>
      <c r="H2639" s="12">
        <v>0</v>
      </c>
      <c r="I2639" s="12">
        <v>4559.46</v>
      </c>
      <c r="J2639" s="12"/>
      <c r="K2639" s="12"/>
      <c r="L2639" s="12"/>
      <c r="M2639" s="12"/>
      <c r="N2639" s="12"/>
      <c r="O2639" s="12"/>
      <c r="P2639" s="12"/>
    </row>
    <row r="2640" spans="1:16">
      <c r="A2640" s="357">
        <v>43800</v>
      </c>
      <c r="B2640">
        <f t="shared" si="307"/>
        <v>11</v>
      </c>
      <c r="C2640">
        <f t="shared" si="303"/>
        <v>2019</v>
      </c>
      <c r="D2640" t="s">
        <v>1500</v>
      </c>
      <c r="E2640">
        <v>94</v>
      </c>
      <c r="F2640" s="12">
        <v>0</v>
      </c>
      <c r="G2640" s="12">
        <v>4381.8500000000004</v>
      </c>
      <c r="H2640" s="12">
        <v>0</v>
      </c>
      <c r="I2640" s="12">
        <v>4381.8500000000004</v>
      </c>
      <c r="J2640" s="12"/>
      <c r="K2640" s="12"/>
      <c r="L2640" s="12"/>
      <c r="M2640" s="12"/>
      <c r="N2640" s="12"/>
      <c r="O2640" s="12"/>
      <c r="P2640" s="12"/>
    </row>
    <row r="2641" spans="1:16">
      <c r="A2641" s="357">
        <v>43831</v>
      </c>
      <c r="B2641">
        <f t="shared" si="307"/>
        <v>12</v>
      </c>
      <c r="C2641">
        <f t="shared" si="303"/>
        <v>2019</v>
      </c>
      <c r="D2641" t="s">
        <v>1500</v>
      </c>
      <c r="E2641">
        <v>94</v>
      </c>
      <c r="F2641" s="12">
        <v>0</v>
      </c>
      <c r="G2641" s="12">
        <v>4137.78</v>
      </c>
      <c r="H2641" s="12">
        <v>0</v>
      </c>
      <c r="I2641" s="12">
        <v>4137.78</v>
      </c>
      <c r="J2641" s="12"/>
      <c r="K2641" s="12"/>
      <c r="L2641" s="12"/>
      <c r="M2641" s="12"/>
      <c r="N2641" s="12"/>
      <c r="O2641" s="12"/>
      <c r="P2641" s="12"/>
    </row>
    <row r="2642" spans="1:16">
      <c r="A2642" s="357">
        <v>43862</v>
      </c>
      <c r="B2642">
        <v>1</v>
      </c>
      <c r="C2642">
        <f t="shared" si="303"/>
        <v>2020</v>
      </c>
      <c r="D2642" t="s">
        <v>1500</v>
      </c>
      <c r="E2642">
        <v>94</v>
      </c>
      <c r="F2642" s="12">
        <v>0</v>
      </c>
      <c r="G2642" s="12">
        <v>2335.52</v>
      </c>
      <c r="H2642" s="12">
        <v>0</v>
      </c>
      <c r="I2642" s="12">
        <v>2335.52</v>
      </c>
      <c r="J2642" s="12">
        <v>13551.77</v>
      </c>
      <c r="K2642" s="9">
        <f>+G2642/J2642</f>
        <v>0.17234058724432305</v>
      </c>
      <c r="L2642" s="12"/>
      <c r="M2642" s="12"/>
      <c r="N2642" s="12"/>
      <c r="O2642" s="12"/>
      <c r="P2642" s="12"/>
    </row>
    <row r="2643" spans="1:16">
      <c r="A2643" s="357">
        <v>43891</v>
      </c>
      <c r="B2643">
        <f t="shared" ref="B2643:B2653" si="308">1+B2642</f>
        <v>2</v>
      </c>
      <c r="C2643">
        <f t="shared" si="303"/>
        <v>2020</v>
      </c>
      <c r="D2643" t="s">
        <v>1500</v>
      </c>
      <c r="E2643">
        <v>94</v>
      </c>
      <c r="F2643" s="12">
        <v>0</v>
      </c>
      <c r="G2643" s="12">
        <v>2101.9499999999998</v>
      </c>
      <c r="H2643" s="12">
        <v>0</v>
      </c>
      <c r="I2643" s="12">
        <v>2101.9499999999998</v>
      </c>
      <c r="J2643" s="12">
        <v>22631.77</v>
      </c>
      <c r="K2643" s="9">
        <f t="shared" ref="K2643:K2644" si="309">+G2643/J2643</f>
        <v>9.2876076418238598E-2</v>
      </c>
      <c r="L2643" s="12"/>
      <c r="M2643" s="12"/>
      <c r="N2643" s="12"/>
      <c r="O2643" s="12"/>
      <c r="P2643" s="12"/>
    </row>
    <row r="2644" spans="1:16">
      <c r="A2644" s="357">
        <v>43922</v>
      </c>
      <c r="B2644">
        <f t="shared" si="308"/>
        <v>3</v>
      </c>
      <c r="C2644">
        <f t="shared" si="303"/>
        <v>2020</v>
      </c>
      <c r="D2644" t="s">
        <v>1500</v>
      </c>
      <c r="E2644">
        <v>94</v>
      </c>
      <c r="F2644" s="12">
        <v>0</v>
      </c>
      <c r="G2644" s="12">
        <v>3609.05</v>
      </c>
      <c r="H2644" s="12">
        <v>0</v>
      </c>
      <c r="I2644" s="12">
        <v>3609.05</v>
      </c>
      <c r="J2644" s="12">
        <v>15826.95</v>
      </c>
      <c r="K2644" s="9">
        <f t="shared" si="309"/>
        <v>0.22803193287399026</v>
      </c>
      <c r="L2644" s="12"/>
      <c r="M2644" s="12"/>
      <c r="N2644" s="12"/>
      <c r="O2644" s="12"/>
      <c r="P2644" s="12"/>
    </row>
    <row r="2645" spans="1:16">
      <c r="A2645" s="357">
        <v>43952</v>
      </c>
      <c r="B2645">
        <f t="shared" si="308"/>
        <v>4</v>
      </c>
      <c r="C2645">
        <f t="shared" si="303"/>
        <v>2020</v>
      </c>
      <c r="D2645" t="s">
        <v>1500</v>
      </c>
      <c r="E2645">
        <v>94</v>
      </c>
      <c r="F2645" s="12">
        <v>0</v>
      </c>
      <c r="G2645" s="12">
        <v>879.8</v>
      </c>
      <c r="H2645" s="12">
        <v>0</v>
      </c>
      <c r="I2645" s="12">
        <v>879.8</v>
      </c>
      <c r="J2645" s="12"/>
      <c r="K2645" s="12"/>
      <c r="L2645" s="12"/>
      <c r="M2645" s="12"/>
      <c r="N2645" s="12"/>
      <c r="O2645" s="12"/>
      <c r="P2645" s="12"/>
    </row>
    <row r="2646" spans="1:16">
      <c r="A2646" s="357">
        <v>43983</v>
      </c>
      <c r="B2646">
        <f t="shared" si="308"/>
        <v>5</v>
      </c>
      <c r="C2646">
        <f t="shared" si="303"/>
        <v>2020</v>
      </c>
      <c r="D2646" t="s">
        <v>1500</v>
      </c>
      <c r="E2646">
        <v>94</v>
      </c>
      <c r="F2646" s="12">
        <v>0</v>
      </c>
      <c r="G2646" s="12">
        <v>888.35</v>
      </c>
      <c r="H2646" s="12">
        <v>0</v>
      </c>
      <c r="I2646" s="12">
        <v>888.35</v>
      </c>
      <c r="J2646" s="12"/>
      <c r="K2646" s="12"/>
      <c r="L2646" s="12"/>
      <c r="M2646" s="12"/>
      <c r="N2646" s="12"/>
      <c r="O2646" s="12"/>
      <c r="P2646" s="12"/>
    </row>
    <row r="2647" spans="1:16">
      <c r="A2647" s="357">
        <v>44013</v>
      </c>
      <c r="B2647">
        <f t="shared" si="308"/>
        <v>6</v>
      </c>
      <c r="C2647">
        <f t="shared" si="303"/>
        <v>2020</v>
      </c>
      <c r="D2647" t="s">
        <v>1500</v>
      </c>
      <c r="E2647">
        <v>94</v>
      </c>
      <c r="F2647" s="12">
        <v>0</v>
      </c>
      <c r="G2647" s="12">
        <v>7042.73</v>
      </c>
      <c r="H2647" s="12">
        <v>0</v>
      </c>
      <c r="I2647" s="12">
        <v>7042.73</v>
      </c>
      <c r="J2647" s="12"/>
      <c r="K2647" s="12"/>
      <c r="L2647" s="12"/>
      <c r="M2647" s="12"/>
      <c r="N2647" s="12"/>
      <c r="O2647" s="12"/>
      <c r="P2647" s="12"/>
    </row>
    <row r="2648" spans="1:16">
      <c r="A2648" s="357">
        <v>44044</v>
      </c>
      <c r="B2648">
        <f t="shared" si="308"/>
        <v>7</v>
      </c>
      <c r="C2648">
        <f t="shared" si="303"/>
        <v>2020</v>
      </c>
      <c r="D2648" t="s">
        <v>1500</v>
      </c>
      <c r="E2648">
        <v>94</v>
      </c>
      <c r="F2648" s="12">
        <v>0.17</v>
      </c>
      <c r="G2648" s="12">
        <v>6795.35</v>
      </c>
      <c r="H2648" s="12">
        <v>0</v>
      </c>
      <c r="I2648" s="12">
        <v>6795.52</v>
      </c>
      <c r="J2648" s="12"/>
      <c r="K2648" s="12"/>
      <c r="L2648" s="12"/>
      <c r="M2648" s="12"/>
      <c r="N2648" s="12"/>
      <c r="O2648" s="12"/>
      <c r="P2648" s="12"/>
    </row>
    <row r="2649" spans="1:16">
      <c r="A2649" s="357">
        <v>44075</v>
      </c>
      <c r="B2649">
        <f t="shared" si="308"/>
        <v>8</v>
      </c>
      <c r="C2649">
        <f t="shared" si="303"/>
        <v>2020</v>
      </c>
      <c r="D2649" t="s">
        <v>1500</v>
      </c>
      <c r="E2649">
        <v>94</v>
      </c>
      <c r="F2649" s="12">
        <v>0.05</v>
      </c>
      <c r="G2649" s="12">
        <v>1509.05</v>
      </c>
      <c r="H2649" s="12">
        <v>0</v>
      </c>
      <c r="I2649" s="12">
        <v>1509.1</v>
      </c>
      <c r="J2649" s="12"/>
      <c r="K2649" s="12"/>
      <c r="L2649" s="12"/>
      <c r="M2649" s="12"/>
      <c r="N2649" s="12"/>
      <c r="O2649" s="12"/>
      <c r="P2649" s="12"/>
    </row>
    <row r="2650" spans="1:16">
      <c r="A2650" s="357">
        <v>44105</v>
      </c>
      <c r="B2650">
        <f t="shared" si="308"/>
        <v>9</v>
      </c>
      <c r="C2650">
        <f t="shared" si="303"/>
        <v>2020</v>
      </c>
      <c r="D2650" t="s">
        <v>1500</v>
      </c>
      <c r="E2650">
        <v>94</v>
      </c>
      <c r="F2650" s="12">
        <v>0.05</v>
      </c>
      <c r="G2650" s="12">
        <v>4563.7700000000004</v>
      </c>
      <c r="H2650" s="12">
        <v>0</v>
      </c>
      <c r="I2650" s="12">
        <v>4563.8200000000006</v>
      </c>
      <c r="J2650" s="12"/>
      <c r="K2650" s="12"/>
      <c r="L2650" s="12"/>
      <c r="M2650" s="12"/>
      <c r="N2650" s="12"/>
      <c r="O2650" s="12"/>
      <c r="P2650" s="12"/>
    </row>
    <row r="2651" spans="1:16">
      <c r="A2651" s="357">
        <v>44136</v>
      </c>
      <c r="B2651">
        <f t="shared" si="308"/>
        <v>10</v>
      </c>
      <c r="C2651">
        <f t="shared" si="303"/>
        <v>2020</v>
      </c>
      <c r="D2651" t="s">
        <v>1500</v>
      </c>
      <c r="E2651">
        <v>94</v>
      </c>
      <c r="F2651" s="12">
        <v>0</v>
      </c>
      <c r="G2651" s="12">
        <v>2488.52</v>
      </c>
      <c r="H2651" s="12">
        <v>0</v>
      </c>
      <c r="I2651" s="12">
        <v>2488.52</v>
      </c>
      <c r="J2651" s="12"/>
      <c r="K2651" s="12"/>
      <c r="L2651" s="12"/>
      <c r="M2651" s="12"/>
      <c r="N2651" s="12"/>
      <c r="O2651" s="12"/>
      <c r="P2651" s="12"/>
    </row>
    <row r="2652" spans="1:16">
      <c r="A2652" s="357">
        <v>44166</v>
      </c>
      <c r="B2652">
        <f t="shared" si="308"/>
        <v>11</v>
      </c>
      <c r="C2652">
        <f t="shared" si="303"/>
        <v>2020</v>
      </c>
      <c r="D2652" t="s">
        <v>1500</v>
      </c>
      <c r="E2652">
        <v>94</v>
      </c>
      <c r="F2652" s="12">
        <v>0</v>
      </c>
      <c r="G2652" s="12">
        <v>1893.85</v>
      </c>
      <c r="H2652" s="12">
        <v>0</v>
      </c>
      <c r="I2652" s="12">
        <v>1893.85</v>
      </c>
      <c r="J2652" s="12"/>
      <c r="K2652" s="12"/>
      <c r="L2652" s="12"/>
      <c r="M2652" s="12"/>
      <c r="N2652" s="12"/>
      <c r="O2652" s="12"/>
      <c r="P2652" s="12"/>
    </row>
    <row r="2653" spans="1:16">
      <c r="A2653" s="357">
        <v>44197</v>
      </c>
      <c r="B2653">
        <f t="shared" si="308"/>
        <v>12</v>
      </c>
      <c r="C2653">
        <f t="shared" si="303"/>
        <v>2020</v>
      </c>
      <c r="D2653" t="s">
        <v>1500</v>
      </c>
      <c r="E2653">
        <v>94</v>
      </c>
      <c r="F2653" s="12">
        <v>0</v>
      </c>
      <c r="G2653" s="12">
        <v>2445.63</v>
      </c>
      <c r="H2653" s="12">
        <v>0</v>
      </c>
      <c r="I2653" s="12">
        <v>2445.63</v>
      </c>
      <c r="J2653" s="12"/>
      <c r="K2653" s="12"/>
      <c r="L2653" s="12"/>
      <c r="M2653" s="12"/>
      <c r="N2653" s="12"/>
      <c r="O2653" s="12"/>
      <c r="P2653" s="12"/>
    </row>
    <row r="2654" spans="1:16">
      <c r="A2654" s="357">
        <v>44228</v>
      </c>
      <c r="B2654">
        <v>1</v>
      </c>
      <c r="C2654">
        <f t="shared" si="303"/>
        <v>2021</v>
      </c>
      <c r="D2654" t="s">
        <v>1500</v>
      </c>
      <c r="E2654">
        <v>94</v>
      </c>
      <c r="F2654" s="12">
        <v>0</v>
      </c>
      <c r="G2654" s="12">
        <v>1497.79</v>
      </c>
      <c r="H2654" s="12">
        <v>0</v>
      </c>
      <c r="I2654" s="12">
        <v>1497.79</v>
      </c>
      <c r="J2654" s="12"/>
      <c r="K2654" s="12"/>
      <c r="L2654" s="12"/>
      <c r="M2654" s="12"/>
      <c r="N2654" s="12"/>
      <c r="O2654" s="12"/>
      <c r="P2654" s="12"/>
    </row>
    <row r="2655" spans="1:16">
      <c r="A2655" s="357">
        <v>44256</v>
      </c>
      <c r="B2655">
        <f t="shared" ref="B2655:B2665" si="310">1+B2654</f>
        <v>2</v>
      </c>
      <c r="C2655">
        <f t="shared" si="303"/>
        <v>2021</v>
      </c>
      <c r="D2655" t="s">
        <v>1500</v>
      </c>
      <c r="E2655">
        <v>94</v>
      </c>
      <c r="F2655" s="12">
        <v>0</v>
      </c>
      <c r="G2655" s="12">
        <v>1018</v>
      </c>
      <c r="H2655" s="12">
        <v>0</v>
      </c>
      <c r="I2655" s="12">
        <v>1018</v>
      </c>
      <c r="J2655" s="12"/>
      <c r="K2655" s="12"/>
      <c r="L2655" s="12"/>
      <c r="M2655" s="12"/>
      <c r="N2655" s="12"/>
      <c r="O2655" s="12"/>
      <c r="P2655" s="12"/>
    </row>
    <row r="2656" spans="1:16">
      <c r="A2656" s="357">
        <v>44287</v>
      </c>
      <c r="B2656">
        <f t="shared" si="310"/>
        <v>3</v>
      </c>
      <c r="C2656">
        <f t="shared" si="303"/>
        <v>2021</v>
      </c>
      <c r="D2656" t="s">
        <v>1500</v>
      </c>
      <c r="E2656">
        <v>94</v>
      </c>
      <c r="F2656" s="12">
        <v>0</v>
      </c>
      <c r="G2656" s="12">
        <v>1223.6500000000001</v>
      </c>
      <c r="H2656" s="12">
        <v>0</v>
      </c>
      <c r="I2656" s="12">
        <v>1223.6500000000001</v>
      </c>
      <c r="J2656" s="12"/>
      <c r="K2656" s="12"/>
      <c r="L2656" s="12"/>
      <c r="M2656" s="12"/>
      <c r="N2656" s="12"/>
      <c r="O2656" s="12"/>
      <c r="P2656" s="12"/>
    </row>
    <row r="2657" spans="1:16">
      <c r="A2657" s="357">
        <v>44317</v>
      </c>
      <c r="B2657">
        <f t="shared" si="310"/>
        <v>4</v>
      </c>
      <c r="C2657">
        <f t="shared" si="303"/>
        <v>2021</v>
      </c>
      <c r="D2657" t="s">
        <v>1500</v>
      </c>
      <c r="E2657">
        <v>94</v>
      </c>
      <c r="F2657" s="12">
        <v>0</v>
      </c>
      <c r="G2657" s="12">
        <v>1583.05</v>
      </c>
      <c r="H2657" s="12">
        <v>0</v>
      </c>
      <c r="I2657" s="12">
        <v>1583.05</v>
      </c>
      <c r="J2657" s="12"/>
      <c r="K2657" s="12"/>
      <c r="L2657" s="12"/>
      <c r="M2657" s="12"/>
      <c r="N2657" s="12"/>
      <c r="O2657" s="12"/>
      <c r="P2657" s="12"/>
    </row>
    <row r="2658" spans="1:16">
      <c r="A2658" s="357">
        <v>44348</v>
      </c>
      <c r="B2658">
        <f t="shared" si="310"/>
        <v>5</v>
      </c>
      <c r="C2658">
        <f t="shared" ref="C2658:C2671" si="311">1+C2646</f>
        <v>2021</v>
      </c>
      <c r="D2658" t="s">
        <v>1500</v>
      </c>
      <c r="E2658">
        <v>94</v>
      </c>
      <c r="F2658" s="12">
        <v>0</v>
      </c>
      <c r="G2658" s="12">
        <v>2047.38</v>
      </c>
      <c r="H2658" s="12">
        <v>0</v>
      </c>
      <c r="I2658" s="12">
        <v>2047.38</v>
      </c>
      <c r="J2658" s="12"/>
      <c r="K2658" s="12"/>
      <c r="L2658" s="12"/>
      <c r="M2658" s="12"/>
      <c r="N2658" s="12"/>
      <c r="O2658" s="12"/>
      <c r="P2658" s="12"/>
    </row>
    <row r="2659" spans="1:16">
      <c r="A2659" s="357">
        <v>44378</v>
      </c>
      <c r="B2659">
        <f t="shared" si="310"/>
        <v>6</v>
      </c>
      <c r="C2659">
        <f t="shared" si="311"/>
        <v>2021</v>
      </c>
      <c r="D2659" t="s">
        <v>1500</v>
      </c>
      <c r="E2659">
        <v>94</v>
      </c>
      <c r="F2659" s="12">
        <v>0</v>
      </c>
      <c r="G2659" s="12">
        <v>8149</v>
      </c>
      <c r="H2659" s="12">
        <v>0</v>
      </c>
      <c r="I2659" s="12">
        <v>8149</v>
      </c>
      <c r="J2659" s="12"/>
      <c r="K2659" s="12"/>
      <c r="L2659" s="12"/>
      <c r="M2659" s="12"/>
      <c r="N2659" s="12"/>
      <c r="O2659" s="12"/>
      <c r="P2659" s="12"/>
    </row>
    <row r="2660" spans="1:16">
      <c r="A2660" s="357">
        <v>44409</v>
      </c>
      <c r="B2660">
        <f t="shared" si="310"/>
        <v>7</v>
      </c>
      <c r="C2660">
        <f t="shared" si="311"/>
        <v>2021</v>
      </c>
      <c r="D2660" t="s">
        <v>1500</v>
      </c>
      <c r="E2660">
        <v>94</v>
      </c>
      <c r="F2660" s="12">
        <v>0</v>
      </c>
      <c r="G2660" s="12">
        <v>2129.64</v>
      </c>
      <c r="H2660" s="12">
        <v>0</v>
      </c>
      <c r="I2660" s="12">
        <v>2129.64</v>
      </c>
      <c r="J2660" s="12"/>
      <c r="K2660" s="12"/>
      <c r="L2660" s="12"/>
      <c r="M2660" s="12"/>
      <c r="N2660" s="12"/>
      <c r="O2660" s="12"/>
      <c r="P2660" s="12"/>
    </row>
    <row r="2661" spans="1:16">
      <c r="A2661" s="357">
        <v>44440</v>
      </c>
      <c r="B2661">
        <f t="shared" si="310"/>
        <v>8</v>
      </c>
      <c r="C2661">
        <f t="shared" si="311"/>
        <v>2021</v>
      </c>
      <c r="D2661" t="s">
        <v>1500</v>
      </c>
      <c r="E2661">
        <v>94</v>
      </c>
      <c r="F2661" s="12">
        <v>0.05</v>
      </c>
      <c r="G2661" s="12">
        <v>1558.95</v>
      </c>
      <c r="H2661" s="12">
        <v>0</v>
      </c>
      <c r="I2661" s="12">
        <v>1559</v>
      </c>
      <c r="J2661" s="12"/>
      <c r="K2661" s="12"/>
      <c r="L2661" s="12"/>
      <c r="M2661" s="12"/>
      <c r="N2661" s="12"/>
      <c r="O2661" s="12"/>
      <c r="P2661" s="12"/>
    </row>
    <row r="2662" spans="1:16">
      <c r="A2662" s="357">
        <v>44470</v>
      </c>
      <c r="B2662">
        <f t="shared" si="310"/>
        <v>9</v>
      </c>
      <c r="C2662">
        <f t="shared" si="311"/>
        <v>2021</v>
      </c>
      <c r="D2662" t="s">
        <v>1500</v>
      </c>
      <c r="E2662">
        <v>94</v>
      </c>
      <c r="F2662" s="12">
        <v>0</v>
      </c>
      <c r="G2662" s="12">
        <v>2764.23</v>
      </c>
      <c r="H2662" s="12">
        <v>0</v>
      </c>
      <c r="I2662" s="12">
        <v>2764.23</v>
      </c>
      <c r="J2662" s="12"/>
      <c r="K2662" s="12"/>
      <c r="L2662" s="12"/>
      <c r="M2662" s="12"/>
      <c r="N2662" s="12"/>
      <c r="O2662" s="12"/>
      <c r="P2662" s="12"/>
    </row>
    <row r="2663" spans="1:16">
      <c r="A2663" s="357">
        <v>44501</v>
      </c>
      <c r="B2663">
        <f t="shared" si="310"/>
        <v>10</v>
      </c>
      <c r="C2663">
        <f t="shared" si="311"/>
        <v>2021</v>
      </c>
      <c r="D2663" t="s">
        <v>1500</v>
      </c>
      <c r="E2663">
        <v>94</v>
      </c>
      <c r="F2663" s="12">
        <v>0</v>
      </c>
      <c r="G2663" s="12">
        <v>3062.05</v>
      </c>
      <c r="H2663" s="12">
        <v>0</v>
      </c>
      <c r="I2663" s="12">
        <v>3062.05</v>
      </c>
      <c r="J2663" s="12"/>
      <c r="K2663" s="12"/>
      <c r="L2663" s="12"/>
      <c r="M2663" s="12"/>
      <c r="N2663" s="12"/>
      <c r="O2663" s="12"/>
      <c r="P2663" s="12"/>
    </row>
    <row r="2664" spans="1:16">
      <c r="A2664" s="357">
        <v>44531</v>
      </c>
      <c r="B2664">
        <f t="shared" si="310"/>
        <v>11</v>
      </c>
      <c r="C2664">
        <f t="shared" si="311"/>
        <v>2021</v>
      </c>
      <c r="D2664" t="s">
        <v>1500</v>
      </c>
      <c r="E2664">
        <v>94</v>
      </c>
      <c r="F2664" s="12">
        <v>0</v>
      </c>
      <c r="G2664" s="12">
        <v>3617</v>
      </c>
      <c r="H2664" s="12">
        <v>0</v>
      </c>
      <c r="I2664" s="12">
        <v>3617</v>
      </c>
      <c r="J2664" s="12"/>
      <c r="K2664" s="12"/>
      <c r="L2664" s="12"/>
      <c r="M2664" s="12"/>
      <c r="N2664" s="12"/>
      <c r="O2664" s="12"/>
      <c r="P2664" s="12"/>
    </row>
    <row r="2665" spans="1:16">
      <c r="A2665" s="357">
        <v>44562</v>
      </c>
      <c r="B2665">
        <f t="shared" si="310"/>
        <v>12</v>
      </c>
      <c r="C2665">
        <f t="shared" si="311"/>
        <v>2021</v>
      </c>
      <c r="D2665" t="s">
        <v>1500</v>
      </c>
      <c r="E2665">
        <v>94</v>
      </c>
      <c r="F2665" s="12">
        <v>0.05</v>
      </c>
      <c r="G2665" s="12">
        <v>3239.25</v>
      </c>
      <c r="H2665" s="12">
        <v>0</v>
      </c>
      <c r="I2665" s="12">
        <v>3239.3</v>
      </c>
      <c r="J2665" s="12"/>
      <c r="K2665" s="12"/>
      <c r="L2665" s="12"/>
      <c r="M2665" s="12"/>
      <c r="N2665" s="12"/>
      <c r="O2665" s="12"/>
      <c r="P2665" s="12"/>
    </row>
    <row r="2666" spans="1:16">
      <c r="A2666" s="357">
        <v>44593</v>
      </c>
      <c r="B2666">
        <v>1</v>
      </c>
      <c r="C2666">
        <f t="shared" si="311"/>
        <v>2022</v>
      </c>
      <c r="D2666" t="s">
        <v>1500</v>
      </c>
      <c r="E2666">
        <v>94</v>
      </c>
      <c r="F2666" s="12">
        <v>0</v>
      </c>
      <c r="G2666" s="12">
        <v>2154</v>
      </c>
      <c r="H2666" s="12">
        <v>0</v>
      </c>
      <c r="I2666" s="12">
        <v>2154</v>
      </c>
      <c r="J2666" s="12"/>
      <c r="K2666" s="12"/>
      <c r="L2666" s="12"/>
      <c r="M2666" s="12"/>
      <c r="N2666" s="12"/>
      <c r="O2666" s="12"/>
      <c r="P2666" s="12"/>
    </row>
    <row r="2667" spans="1:16">
      <c r="A2667" s="357">
        <v>44621</v>
      </c>
      <c r="B2667">
        <f>1+B2666</f>
        <v>2</v>
      </c>
      <c r="C2667">
        <f t="shared" si="311"/>
        <v>2022</v>
      </c>
      <c r="D2667" t="s">
        <v>1500</v>
      </c>
      <c r="E2667">
        <v>94</v>
      </c>
      <c r="F2667" s="12">
        <v>0</v>
      </c>
      <c r="G2667" s="12">
        <v>2577.6</v>
      </c>
      <c r="H2667" s="12">
        <v>0</v>
      </c>
      <c r="I2667" s="12">
        <v>2577.6</v>
      </c>
      <c r="J2667" s="12"/>
      <c r="K2667" s="12"/>
      <c r="L2667" s="12"/>
      <c r="M2667" s="12"/>
      <c r="N2667" s="12"/>
      <c r="O2667" s="12"/>
      <c r="P2667" s="12"/>
    </row>
    <row r="2668" spans="1:16">
      <c r="A2668" s="357">
        <v>44652</v>
      </c>
      <c r="B2668">
        <f>1+B2667</f>
        <v>3</v>
      </c>
      <c r="C2668">
        <f t="shared" si="311"/>
        <v>2022</v>
      </c>
      <c r="D2668" t="s">
        <v>1500</v>
      </c>
      <c r="E2668">
        <v>94</v>
      </c>
      <c r="F2668" s="12">
        <v>0</v>
      </c>
      <c r="G2668" s="12">
        <v>3530.91</v>
      </c>
      <c r="H2668" s="12">
        <v>0</v>
      </c>
      <c r="I2668" s="12">
        <v>3530.91</v>
      </c>
      <c r="J2668" s="12"/>
      <c r="K2668" s="12"/>
      <c r="L2668" s="12"/>
      <c r="M2668" s="12"/>
      <c r="N2668" s="12"/>
      <c r="O2668" s="12"/>
      <c r="P2668" s="12"/>
    </row>
    <row r="2669" spans="1:16">
      <c r="A2669" s="357">
        <v>44682</v>
      </c>
      <c r="B2669">
        <f>1+B2668</f>
        <v>4</v>
      </c>
      <c r="C2669">
        <f t="shared" si="311"/>
        <v>2022</v>
      </c>
      <c r="D2669" t="s">
        <v>1500</v>
      </c>
      <c r="E2669">
        <v>94</v>
      </c>
      <c r="F2669" s="12">
        <v>0</v>
      </c>
      <c r="G2669" s="12">
        <v>7935.47</v>
      </c>
      <c r="H2669" s="12">
        <v>0</v>
      </c>
      <c r="I2669" s="12">
        <v>7935.47</v>
      </c>
      <c r="J2669" s="12"/>
      <c r="K2669" s="12"/>
      <c r="L2669" s="12"/>
      <c r="M2669" s="12"/>
      <c r="N2669" s="12"/>
      <c r="O2669" s="12"/>
      <c r="P2669" s="12"/>
    </row>
    <row r="2670" spans="1:16">
      <c r="A2670" s="357">
        <v>44713</v>
      </c>
      <c r="B2670">
        <f>1+B2669</f>
        <v>5</v>
      </c>
      <c r="C2670">
        <f t="shared" si="311"/>
        <v>2022</v>
      </c>
      <c r="D2670" t="s">
        <v>1500</v>
      </c>
      <c r="E2670">
        <v>94</v>
      </c>
      <c r="F2670" s="12">
        <v>0</v>
      </c>
      <c r="G2670" s="12">
        <v>10168.36</v>
      </c>
      <c r="H2670" s="12">
        <v>0</v>
      </c>
      <c r="I2670" s="12">
        <v>10168.36</v>
      </c>
      <c r="J2670" s="12"/>
      <c r="K2670" s="12"/>
      <c r="L2670" s="12"/>
      <c r="M2670" s="12"/>
      <c r="N2670" s="12"/>
      <c r="O2670" s="12"/>
      <c r="P2670" s="12"/>
    </row>
    <row r="2671" spans="1:16">
      <c r="A2671" s="357">
        <v>42005</v>
      </c>
      <c r="B2671">
        <f>1+B2670</f>
        <v>6</v>
      </c>
      <c r="C2671">
        <f t="shared" si="311"/>
        <v>2022</v>
      </c>
      <c r="D2671" t="s">
        <v>1500</v>
      </c>
      <c r="E2671">
        <v>94</v>
      </c>
      <c r="F2671" s="12">
        <v>0</v>
      </c>
      <c r="G2671" s="12">
        <v>18514.18</v>
      </c>
      <c r="H2671" s="12">
        <v>0</v>
      </c>
      <c r="I2671" s="12">
        <v>18514.18</v>
      </c>
      <c r="J2671" s="12"/>
      <c r="K2671" s="12"/>
      <c r="L2671" s="12"/>
      <c r="M2671" s="12"/>
      <c r="N2671" s="12"/>
      <c r="O2671" s="12"/>
      <c r="P2671" s="12"/>
    </row>
    <row r="2672" spans="1:16">
      <c r="A2672" s="357">
        <v>44743</v>
      </c>
      <c r="B2672">
        <v>7</v>
      </c>
      <c r="C2672">
        <v>2022</v>
      </c>
      <c r="D2672" t="s">
        <v>1500</v>
      </c>
      <c r="E2672">
        <v>94</v>
      </c>
      <c r="F2672" s="12">
        <v>0</v>
      </c>
      <c r="G2672" s="12">
        <v>13242.85</v>
      </c>
      <c r="H2672" s="12">
        <v>0</v>
      </c>
      <c r="I2672" s="12">
        <v>13242.85</v>
      </c>
      <c r="J2672" s="12"/>
      <c r="K2672" s="12"/>
      <c r="L2672" s="12"/>
      <c r="M2672" s="12"/>
      <c r="N2672" s="12"/>
      <c r="O2672" s="12"/>
      <c r="P2672" s="12"/>
    </row>
    <row r="2673" spans="1:16">
      <c r="A2673" s="357">
        <v>44774</v>
      </c>
      <c r="B2673">
        <v>8</v>
      </c>
      <c r="C2673">
        <v>2022</v>
      </c>
      <c r="D2673" t="s">
        <v>1500</v>
      </c>
      <c r="E2673">
        <v>94</v>
      </c>
      <c r="F2673">
        <v>0</v>
      </c>
      <c r="G2673">
        <v>9581.14</v>
      </c>
      <c r="H2673">
        <v>0</v>
      </c>
      <c r="I2673">
        <v>9581.14</v>
      </c>
      <c r="J2673" s="12"/>
      <c r="K2673" s="12"/>
      <c r="L2673" s="12"/>
      <c r="M2673" s="12"/>
      <c r="N2673" s="12"/>
      <c r="O2673" s="12"/>
      <c r="P2673" s="12"/>
    </row>
    <row r="2674" spans="1:16">
      <c r="A2674" s="357">
        <v>42036</v>
      </c>
      <c r="B2674">
        <v>1</v>
      </c>
      <c r="C2674">
        <v>2015</v>
      </c>
      <c r="D2674" t="s">
        <v>1631</v>
      </c>
      <c r="E2674">
        <v>99</v>
      </c>
      <c r="F2674" s="12">
        <v>236.95</v>
      </c>
      <c r="G2674" s="12">
        <v>448.3</v>
      </c>
      <c r="H2674" s="12">
        <v>83.8</v>
      </c>
      <c r="I2674" s="12">
        <v>769.05</v>
      </c>
      <c r="J2674" s="12"/>
      <c r="K2674" s="12"/>
      <c r="L2674" s="12"/>
      <c r="M2674" s="12"/>
      <c r="N2674" s="12"/>
      <c r="O2674" s="12"/>
      <c r="P2674" s="12"/>
    </row>
    <row r="2675" spans="1:16">
      <c r="A2675" s="357">
        <v>42064</v>
      </c>
      <c r="B2675">
        <f t="shared" ref="B2675:B2685" si="312">1+B2674</f>
        <v>2</v>
      </c>
      <c r="C2675">
        <v>2015</v>
      </c>
      <c r="D2675" t="s">
        <v>1631</v>
      </c>
      <c r="E2675">
        <v>99</v>
      </c>
      <c r="F2675" s="12">
        <v>240.9</v>
      </c>
      <c r="G2675" s="12">
        <v>446.7</v>
      </c>
      <c r="H2675" s="12">
        <v>80.05</v>
      </c>
      <c r="I2675" s="12">
        <v>767.65</v>
      </c>
      <c r="J2675" s="12"/>
      <c r="K2675" s="12"/>
      <c r="L2675" s="12"/>
      <c r="M2675" s="12"/>
      <c r="N2675" s="12"/>
      <c r="O2675" s="12"/>
      <c r="P2675" s="12"/>
    </row>
    <row r="2676" spans="1:16">
      <c r="A2676" s="357">
        <v>42095</v>
      </c>
      <c r="B2676">
        <f t="shared" si="312"/>
        <v>3</v>
      </c>
      <c r="C2676">
        <v>2015</v>
      </c>
      <c r="D2676" t="s">
        <v>1631</v>
      </c>
      <c r="E2676">
        <v>99</v>
      </c>
      <c r="F2676" s="12">
        <v>268.41000000000003</v>
      </c>
      <c r="G2676" s="12">
        <v>481.5</v>
      </c>
      <c r="H2676" s="12">
        <v>95.64</v>
      </c>
      <c r="I2676" s="12">
        <v>845.55</v>
      </c>
      <c r="J2676" s="12"/>
      <c r="K2676" s="12"/>
      <c r="L2676" s="12"/>
      <c r="M2676" s="12"/>
      <c r="N2676" s="12"/>
      <c r="O2676" s="12"/>
      <c r="P2676" s="12"/>
    </row>
    <row r="2677" spans="1:16">
      <c r="A2677" s="357">
        <v>42125</v>
      </c>
      <c r="B2677">
        <f t="shared" si="312"/>
        <v>4</v>
      </c>
      <c r="C2677">
        <v>2015</v>
      </c>
      <c r="D2677" t="s">
        <v>1631</v>
      </c>
      <c r="E2677">
        <v>99</v>
      </c>
      <c r="F2677" s="12">
        <v>282.05</v>
      </c>
      <c r="G2677" s="12">
        <v>426.1</v>
      </c>
      <c r="H2677" s="12">
        <v>112</v>
      </c>
      <c r="I2677" s="12">
        <v>820.15000000000009</v>
      </c>
      <c r="J2677" s="12"/>
      <c r="K2677" s="12"/>
      <c r="L2677" s="12"/>
      <c r="M2677" s="12"/>
      <c r="N2677" s="12"/>
      <c r="O2677" s="12"/>
      <c r="P2677" s="12"/>
    </row>
    <row r="2678" spans="1:16">
      <c r="A2678" s="357">
        <v>42156</v>
      </c>
      <c r="B2678">
        <f t="shared" si="312"/>
        <v>5</v>
      </c>
      <c r="C2678">
        <v>2015</v>
      </c>
      <c r="D2678" t="s">
        <v>1631</v>
      </c>
      <c r="E2678">
        <v>99</v>
      </c>
      <c r="F2678" s="12">
        <v>304.64999999999998</v>
      </c>
      <c r="G2678" s="12">
        <v>489.25</v>
      </c>
      <c r="H2678" s="12">
        <v>102.8</v>
      </c>
      <c r="I2678" s="12">
        <v>896.69999999999993</v>
      </c>
      <c r="J2678" s="12"/>
      <c r="K2678" s="12"/>
      <c r="L2678" s="12"/>
      <c r="M2678" s="12"/>
      <c r="N2678" s="12"/>
      <c r="O2678" s="12"/>
      <c r="P2678" s="12"/>
    </row>
    <row r="2679" spans="1:16">
      <c r="A2679" s="357">
        <v>42186</v>
      </c>
      <c r="B2679">
        <f t="shared" si="312"/>
        <v>6</v>
      </c>
      <c r="C2679">
        <v>2015</v>
      </c>
      <c r="D2679" t="s">
        <v>1631</v>
      </c>
      <c r="E2679">
        <v>99</v>
      </c>
      <c r="F2679" s="12">
        <v>318.5</v>
      </c>
      <c r="G2679" s="12">
        <v>496.64</v>
      </c>
      <c r="H2679" s="12">
        <v>217.36</v>
      </c>
      <c r="I2679" s="12">
        <v>1032.5</v>
      </c>
      <c r="J2679" s="12"/>
      <c r="K2679" s="12"/>
      <c r="L2679" s="12"/>
      <c r="M2679" s="12"/>
      <c r="N2679" s="12"/>
      <c r="O2679" s="12"/>
      <c r="P2679" s="12"/>
    </row>
    <row r="2680" spans="1:16">
      <c r="A2680" s="357">
        <v>42217</v>
      </c>
      <c r="B2680">
        <f t="shared" si="312"/>
        <v>7</v>
      </c>
      <c r="C2680">
        <v>2015</v>
      </c>
      <c r="D2680" t="s">
        <v>1631</v>
      </c>
      <c r="E2680">
        <v>99</v>
      </c>
      <c r="F2680" s="12">
        <v>271.77999999999997</v>
      </c>
      <c r="G2680" s="12">
        <v>348.35</v>
      </c>
      <c r="H2680" s="12">
        <v>162.22</v>
      </c>
      <c r="I2680" s="12">
        <v>782.35</v>
      </c>
      <c r="J2680" s="12"/>
      <c r="K2680" s="12"/>
      <c r="L2680" s="12"/>
      <c r="M2680" s="12"/>
      <c r="N2680" s="12"/>
      <c r="O2680" s="12"/>
      <c r="P2680" s="12"/>
    </row>
    <row r="2681" spans="1:16">
      <c r="A2681" s="357">
        <v>42248</v>
      </c>
      <c r="B2681">
        <f t="shared" si="312"/>
        <v>8</v>
      </c>
      <c r="C2681">
        <v>2015</v>
      </c>
      <c r="D2681" t="s">
        <v>1631</v>
      </c>
      <c r="E2681">
        <v>99</v>
      </c>
      <c r="F2681" s="12">
        <v>233.67</v>
      </c>
      <c r="G2681" s="12">
        <v>361.29</v>
      </c>
      <c r="H2681" s="12">
        <v>150.24</v>
      </c>
      <c r="I2681" s="12">
        <v>745.2</v>
      </c>
      <c r="J2681" s="12"/>
      <c r="K2681" s="12"/>
      <c r="L2681" s="12"/>
      <c r="M2681" s="12"/>
      <c r="N2681" s="12"/>
      <c r="O2681" s="12"/>
      <c r="P2681" s="12"/>
    </row>
    <row r="2682" spans="1:16">
      <c r="A2682" s="357">
        <v>42278</v>
      </c>
      <c r="B2682">
        <f t="shared" si="312"/>
        <v>9</v>
      </c>
      <c r="C2682">
        <v>2015</v>
      </c>
      <c r="D2682" t="s">
        <v>1631</v>
      </c>
      <c r="E2682">
        <v>99</v>
      </c>
      <c r="F2682" s="12">
        <v>274.82</v>
      </c>
      <c r="G2682" s="12">
        <v>476.23</v>
      </c>
      <c r="H2682" s="12">
        <v>158.44999999999999</v>
      </c>
      <c r="I2682" s="12">
        <v>909.5</v>
      </c>
      <c r="J2682" s="12"/>
      <c r="K2682" s="12"/>
      <c r="L2682" s="12"/>
      <c r="M2682" s="12"/>
      <c r="N2682" s="12"/>
      <c r="O2682" s="12"/>
      <c r="P2682" s="12"/>
    </row>
    <row r="2683" spans="1:16">
      <c r="A2683" s="357">
        <v>42309</v>
      </c>
      <c r="B2683">
        <f t="shared" si="312"/>
        <v>10</v>
      </c>
      <c r="C2683">
        <v>2015</v>
      </c>
      <c r="D2683" t="s">
        <v>1631</v>
      </c>
      <c r="E2683">
        <v>99</v>
      </c>
      <c r="F2683" s="12">
        <v>333.19</v>
      </c>
      <c r="G2683" s="12">
        <v>572.62</v>
      </c>
      <c r="H2683" s="12">
        <v>96.9</v>
      </c>
      <c r="I2683" s="12">
        <v>1002.71</v>
      </c>
      <c r="J2683" s="12"/>
      <c r="K2683" s="12"/>
      <c r="L2683" s="12"/>
      <c r="M2683" s="12"/>
      <c r="N2683" s="12"/>
      <c r="O2683" s="12"/>
      <c r="P2683" s="12"/>
    </row>
    <row r="2684" spans="1:16">
      <c r="A2684" s="357">
        <v>42339</v>
      </c>
      <c r="B2684">
        <f t="shared" si="312"/>
        <v>11</v>
      </c>
      <c r="C2684">
        <v>2015</v>
      </c>
      <c r="D2684" t="s">
        <v>1631</v>
      </c>
      <c r="E2684">
        <v>99</v>
      </c>
      <c r="F2684" s="12">
        <v>299.89999999999998</v>
      </c>
      <c r="G2684" s="12">
        <v>413.1</v>
      </c>
      <c r="H2684" s="12">
        <v>90.76</v>
      </c>
      <c r="I2684" s="12">
        <v>803.76</v>
      </c>
      <c r="J2684" s="12"/>
      <c r="K2684" s="12"/>
      <c r="L2684" s="12"/>
      <c r="M2684" s="12"/>
      <c r="N2684" s="12"/>
      <c r="O2684" s="12"/>
      <c r="P2684" s="12"/>
    </row>
    <row r="2685" spans="1:16">
      <c r="A2685" s="357">
        <v>42370</v>
      </c>
      <c r="B2685">
        <f t="shared" si="312"/>
        <v>12</v>
      </c>
      <c r="C2685">
        <v>2015</v>
      </c>
      <c r="D2685" t="s">
        <v>1631</v>
      </c>
      <c r="E2685">
        <v>99</v>
      </c>
      <c r="F2685" s="12">
        <v>588.21</v>
      </c>
      <c r="G2685" s="12">
        <v>1292.68</v>
      </c>
      <c r="H2685" s="12">
        <v>128.26</v>
      </c>
      <c r="I2685" s="12">
        <v>2009.15</v>
      </c>
      <c r="J2685" s="12"/>
      <c r="K2685" s="12"/>
      <c r="L2685" s="12"/>
      <c r="M2685" s="12"/>
      <c r="N2685" s="12"/>
      <c r="O2685" s="12"/>
      <c r="P2685" s="12"/>
    </row>
    <row r="2686" spans="1:16">
      <c r="A2686" s="357">
        <v>42401</v>
      </c>
      <c r="B2686">
        <v>1</v>
      </c>
      <c r="C2686">
        <f t="shared" ref="C2686:C2749" si="313">1+C2674</f>
        <v>2016</v>
      </c>
      <c r="D2686" t="s">
        <v>1631</v>
      </c>
      <c r="E2686">
        <v>99</v>
      </c>
      <c r="F2686" s="12">
        <v>342.89</v>
      </c>
      <c r="G2686" s="12">
        <v>586.67999999999995</v>
      </c>
      <c r="H2686" s="12">
        <v>106.84</v>
      </c>
      <c r="I2686" s="12">
        <v>1036.4099999999999</v>
      </c>
      <c r="J2686" s="12"/>
      <c r="K2686" s="12"/>
      <c r="L2686" s="12"/>
      <c r="M2686" s="12"/>
      <c r="N2686" s="12"/>
      <c r="O2686" s="12"/>
      <c r="P2686" s="12"/>
    </row>
    <row r="2687" spans="1:16">
      <c r="A2687" s="357">
        <v>42430</v>
      </c>
      <c r="B2687">
        <f t="shared" ref="B2687:B2697" si="314">1+B2686</f>
        <v>2</v>
      </c>
      <c r="C2687">
        <f t="shared" si="313"/>
        <v>2016</v>
      </c>
      <c r="D2687" t="s">
        <v>1631</v>
      </c>
      <c r="E2687">
        <v>99</v>
      </c>
      <c r="F2687" s="12">
        <v>329.19</v>
      </c>
      <c r="G2687" s="12">
        <v>452.14</v>
      </c>
      <c r="H2687" s="12">
        <v>96.76</v>
      </c>
      <c r="I2687" s="12">
        <v>878.08999999999992</v>
      </c>
      <c r="J2687" s="12"/>
      <c r="K2687" s="12"/>
      <c r="L2687" s="12"/>
      <c r="M2687" s="12"/>
      <c r="N2687" s="12"/>
      <c r="O2687" s="12"/>
      <c r="P2687" s="12"/>
    </row>
    <row r="2688" spans="1:16">
      <c r="A2688" s="357">
        <v>42461</v>
      </c>
      <c r="B2688">
        <f t="shared" si="314"/>
        <v>3</v>
      </c>
      <c r="C2688">
        <f t="shared" si="313"/>
        <v>2016</v>
      </c>
      <c r="D2688" t="s">
        <v>1631</v>
      </c>
      <c r="E2688">
        <v>99</v>
      </c>
      <c r="F2688" s="12">
        <v>369.67</v>
      </c>
      <c r="G2688" s="12">
        <v>612</v>
      </c>
      <c r="H2688" s="12">
        <v>111.38</v>
      </c>
      <c r="I2688" s="12">
        <v>1093.05</v>
      </c>
      <c r="J2688" s="12"/>
      <c r="K2688" s="12"/>
      <c r="L2688" s="12"/>
      <c r="M2688" s="12"/>
      <c r="N2688" s="12"/>
      <c r="O2688" s="12"/>
      <c r="P2688" s="12"/>
    </row>
    <row r="2689" spans="1:16">
      <c r="A2689" s="357">
        <v>42491</v>
      </c>
      <c r="B2689">
        <f t="shared" si="314"/>
        <v>4</v>
      </c>
      <c r="C2689">
        <f t="shared" si="313"/>
        <v>2016</v>
      </c>
      <c r="D2689" t="s">
        <v>1631</v>
      </c>
      <c r="E2689">
        <v>99</v>
      </c>
      <c r="F2689" s="12">
        <v>297.43</v>
      </c>
      <c r="G2689" s="12">
        <v>521.52</v>
      </c>
      <c r="H2689" s="12">
        <v>108.76</v>
      </c>
      <c r="I2689" s="12">
        <v>927.71</v>
      </c>
      <c r="J2689" s="12"/>
      <c r="K2689" s="12"/>
      <c r="L2689" s="12"/>
      <c r="M2689" s="12"/>
      <c r="N2689" s="12"/>
      <c r="O2689" s="12"/>
      <c r="P2689" s="12"/>
    </row>
    <row r="2690" spans="1:16">
      <c r="A2690" s="357">
        <v>42522</v>
      </c>
      <c r="B2690">
        <f t="shared" si="314"/>
        <v>5</v>
      </c>
      <c r="C2690">
        <f t="shared" si="313"/>
        <v>2016</v>
      </c>
      <c r="D2690" t="s">
        <v>1631</v>
      </c>
      <c r="E2690">
        <v>99</v>
      </c>
      <c r="F2690" s="12">
        <v>325</v>
      </c>
      <c r="G2690" s="12">
        <v>536.23</v>
      </c>
      <c r="H2690" s="12">
        <v>129.94999999999999</v>
      </c>
      <c r="I2690" s="12">
        <v>991.18000000000006</v>
      </c>
      <c r="J2690" s="12"/>
      <c r="K2690" s="12"/>
      <c r="L2690" s="12"/>
      <c r="M2690" s="12"/>
      <c r="N2690" s="12"/>
      <c r="O2690" s="12"/>
      <c r="P2690" s="12"/>
    </row>
    <row r="2691" spans="1:16">
      <c r="A2691" s="357">
        <v>42552</v>
      </c>
      <c r="B2691">
        <f t="shared" si="314"/>
        <v>6</v>
      </c>
      <c r="C2691">
        <f t="shared" si="313"/>
        <v>2016</v>
      </c>
      <c r="D2691" t="s">
        <v>1631</v>
      </c>
      <c r="E2691">
        <v>99</v>
      </c>
      <c r="F2691" s="12">
        <v>454.95</v>
      </c>
      <c r="G2691" s="12">
        <v>609.41</v>
      </c>
      <c r="H2691" s="12">
        <v>165.86</v>
      </c>
      <c r="I2691" s="12">
        <v>1230.22</v>
      </c>
      <c r="J2691" s="12"/>
      <c r="K2691" s="12"/>
      <c r="L2691" s="12"/>
      <c r="M2691" s="12"/>
      <c r="N2691" s="12"/>
      <c r="O2691" s="12"/>
      <c r="P2691" s="12"/>
    </row>
    <row r="2692" spans="1:16">
      <c r="A2692" s="357">
        <v>42583</v>
      </c>
      <c r="B2692">
        <f t="shared" si="314"/>
        <v>7</v>
      </c>
      <c r="C2692">
        <f t="shared" si="313"/>
        <v>2016</v>
      </c>
      <c r="D2692" t="s">
        <v>1631</v>
      </c>
      <c r="E2692">
        <v>99</v>
      </c>
      <c r="F2692" s="12">
        <v>370.52</v>
      </c>
      <c r="G2692" s="12">
        <v>365.14</v>
      </c>
      <c r="H2692" s="12">
        <v>171.62</v>
      </c>
      <c r="I2692" s="12">
        <v>907.28</v>
      </c>
      <c r="J2692" s="12"/>
      <c r="K2692" s="12"/>
      <c r="L2692" s="12"/>
      <c r="M2692" s="12"/>
      <c r="N2692" s="12"/>
      <c r="O2692" s="12"/>
      <c r="P2692" s="12"/>
    </row>
    <row r="2693" spans="1:16">
      <c r="A2693" s="357">
        <v>42614</v>
      </c>
      <c r="B2693">
        <f t="shared" si="314"/>
        <v>8</v>
      </c>
      <c r="C2693">
        <f t="shared" si="313"/>
        <v>2016</v>
      </c>
      <c r="D2693" t="s">
        <v>1631</v>
      </c>
      <c r="E2693">
        <v>99</v>
      </c>
      <c r="F2693" s="12">
        <v>280.27</v>
      </c>
      <c r="G2693" s="12">
        <v>368.73</v>
      </c>
      <c r="H2693" s="12">
        <v>137.13999999999999</v>
      </c>
      <c r="I2693" s="12">
        <v>786.14</v>
      </c>
      <c r="J2693" s="12"/>
      <c r="K2693" s="12"/>
      <c r="L2693" s="12"/>
      <c r="M2693" s="12"/>
      <c r="N2693" s="12"/>
      <c r="O2693" s="12"/>
      <c r="P2693" s="12"/>
    </row>
    <row r="2694" spans="1:16">
      <c r="A2694" s="357">
        <v>42644</v>
      </c>
      <c r="B2694">
        <f t="shared" si="314"/>
        <v>9</v>
      </c>
      <c r="C2694">
        <f t="shared" si="313"/>
        <v>2016</v>
      </c>
      <c r="D2694" t="s">
        <v>1631</v>
      </c>
      <c r="E2694">
        <v>99</v>
      </c>
      <c r="F2694" s="12">
        <v>328.41</v>
      </c>
      <c r="G2694" s="12">
        <v>487.68</v>
      </c>
      <c r="H2694" s="12">
        <v>152.59</v>
      </c>
      <c r="I2694" s="12">
        <v>968.68000000000006</v>
      </c>
      <c r="J2694" s="12"/>
      <c r="K2694" s="12"/>
      <c r="L2694" s="12"/>
      <c r="M2694" s="12"/>
      <c r="N2694" s="12"/>
      <c r="O2694" s="12"/>
      <c r="P2694" s="12"/>
    </row>
    <row r="2695" spans="1:16">
      <c r="A2695" s="357">
        <v>42675</v>
      </c>
      <c r="B2695">
        <f t="shared" si="314"/>
        <v>10</v>
      </c>
      <c r="C2695">
        <f t="shared" si="313"/>
        <v>2016</v>
      </c>
      <c r="D2695" t="s">
        <v>1631</v>
      </c>
      <c r="E2695">
        <v>99</v>
      </c>
      <c r="F2695" s="12">
        <v>353.5</v>
      </c>
      <c r="G2695" s="12">
        <v>517.70000000000005</v>
      </c>
      <c r="H2695" s="12">
        <v>112</v>
      </c>
      <c r="I2695" s="12">
        <v>983.2</v>
      </c>
      <c r="J2695" s="12"/>
      <c r="K2695" s="12"/>
      <c r="L2695" s="12"/>
      <c r="M2695" s="12"/>
      <c r="N2695" s="12"/>
      <c r="O2695" s="12"/>
      <c r="P2695" s="12"/>
    </row>
    <row r="2696" spans="1:16">
      <c r="A2696" s="357">
        <v>42705</v>
      </c>
      <c r="B2696">
        <f t="shared" si="314"/>
        <v>11</v>
      </c>
      <c r="C2696">
        <f t="shared" si="313"/>
        <v>2016</v>
      </c>
      <c r="D2696" t="s">
        <v>1631</v>
      </c>
      <c r="E2696">
        <v>99</v>
      </c>
      <c r="F2696" s="12">
        <v>677.19</v>
      </c>
      <c r="G2696" s="12">
        <v>707.14</v>
      </c>
      <c r="H2696" s="12">
        <v>111.71</v>
      </c>
      <c r="I2696" s="12">
        <v>1496.04</v>
      </c>
      <c r="J2696" s="12"/>
      <c r="K2696" s="12"/>
      <c r="L2696" s="12"/>
      <c r="M2696" s="12"/>
      <c r="N2696" s="12"/>
      <c r="O2696" s="12"/>
      <c r="P2696" s="12"/>
    </row>
    <row r="2697" spans="1:16">
      <c r="A2697" s="357">
        <v>42736</v>
      </c>
      <c r="B2697">
        <f t="shared" si="314"/>
        <v>12</v>
      </c>
      <c r="C2697">
        <f t="shared" si="313"/>
        <v>2016</v>
      </c>
      <c r="D2697" t="s">
        <v>1631</v>
      </c>
      <c r="E2697">
        <v>99</v>
      </c>
      <c r="F2697" s="12">
        <v>640.6</v>
      </c>
      <c r="G2697" s="12">
        <v>1129.55</v>
      </c>
      <c r="H2697" s="12">
        <v>113.4</v>
      </c>
      <c r="I2697" s="12">
        <v>1883.5500000000002</v>
      </c>
      <c r="J2697" s="12"/>
      <c r="K2697" s="12"/>
      <c r="L2697" s="12"/>
      <c r="M2697" s="12"/>
      <c r="N2697" s="12"/>
      <c r="O2697" s="12"/>
      <c r="P2697" s="12"/>
    </row>
    <row r="2698" spans="1:16">
      <c r="A2698" s="357">
        <v>42767</v>
      </c>
      <c r="B2698">
        <v>1</v>
      </c>
      <c r="C2698">
        <f t="shared" si="313"/>
        <v>2017</v>
      </c>
      <c r="D2698" t="s">
        <v>1631</v>
      </c>
      <c r="E2698">
        <v>99</v>
      </c>
      <c r="F2698" s="12">
        <v>376.33</v>
      </c>
      <c r="G2698" s="12">
        <v>579.24</v>
      </c>
      <c r="H2698" s="12">
        <v>96.9</v>
      </c>
      <c r="I2698" s="12">
        <v>1052.47</v>
      </c>
      <c r="J2698" s="12"/>
      <c r="K2698" s="12"/>
      <c r="L2698" s="12"/>
      <c r="M2698" s="12"/>
      <c r="N2698" s="12"/>
      <c r="O2698" s="12"/>
      <c r="P2698" s="12"/>
    </row>
    <row r="2699" spans="1:16">
      <c r="A2699" s="357">
        <v>42795</v>
      </c>
      <c r="B2699">
        <f t="shared" ref="B2699:B2709" si="315">1+B2698</f>
        <v>2</v>
      </c>
      <c r="C2699">
        <f t="shared" si="313"/>
        <v>2017</v>
      </c>
      <c r="D2699" t="s">
        <v>1631</v>
      </c>
      <c r="E2699">
        <v>99</v>
      </c>
      <c r="F2699" s="12">
        <v>297.89999999999998</v>
      </c>
      <c r="G2699" s="12">
        <v>498.85</v>
      </c>
      <c r="H2699" s="12">
        <v>98.45</v>
      </c>
      <c r="I2699" s="12">
        <v>895.2</v>
      </c>
      <c r="J2699" s="12"/>
      <c r="K2699" s="12"/>
      <c r="L2699" s="12"/>
      <c r="M2699" s="12"/>
      <c r="N2699" s="12"/>
      <c r="O2699" s="12"/>
      <c r="P2699" s="12"/>
    </row>
    <row r="2700" spans="1:16">
      <c r="A2700" s="357">
        <v>42826</v>
      </c>
      <c r="B2700">
        <f t="shared" si="315"/>
        <v>3</v>
      </c>
      <c r="C2700">
        <f t="shared" si="313"/>
        <v>2017</v>
      </c>
      <c r="D2700" t="s">
        <v>1631</v>
      </c>
      <c r="E2700">
        <v>99</v>
      </c>
      <c r="F2700" s="12">
        <v>380.57</v>
      </c>
      <c r="G2700" s="12">
        <v>581.35</v>
      </c>
      <c r="H2700" s="12">
        <v>94.57</v>
      </c>
      <c r="I2700" s="12">
        <v>1056.49</v>
      </c>
      <c r="J2700" s="12"/>
      <c r="K2700" s="12"/>
      <c r="L2700" s="12"/>
      <c r="M2700" s="12"/>
      <c r="N2700" s="12"/>
      <c r="O2700" s="12"/>
      <c r="P2700" s="12"/>
    </row>
    <row r="2701" spans="1:16">
      <c r="A2701" s="357">
        <v>42856</v>
      </c>
      <c r="B2701">
        <f t="shared" si="315"/>
        <v>4</v>
      </c>
      <c r="C2701">
        <f t="shared" si="313"/>
        <v>2017</v>
      </c>
      <c r="D2701" t="s">
        <v>1631</v>
      </c>
      <c r="E2701">
        <v>99</v>
      </c>
      <c r="F2701" s="12">
        <v>336</v>
      </c>
      <c r="G2701" s="12">
        <v>512.94000000000005</v>
      </c>
      <c r="H2701" s="12">
        <v>117.22</v>
      </c>
      <c r="I2701" s="12">
        <v>966.16000000000008</v>
      </c>
      <c r="J2701" s="12"/>
      <c r="K2701" s="12"/>
      <c r="L2701" s="12"/>
      <c r="M2701" s="12"/>
      <c r="N2701" s="12"/>
      <c r="O2701" s="12"/>
      <c r="P2701" s="12"/>
    </row>
    <row r="2702" spans="1:16">
      <c r="A2702" s="357">
        <v>42887</v>
      </c>
      <c r="B2702">
        <f t="shared" si="315"/>
        <v>5</v>
      </c>
      <c r="C2702">
        <f t="shared" si="313"/>
        <v>2017</v>
      </c>
      <c r="D2702" t="s">
        <v>1631</v>
      </c>
      <c r="E2702">
        <v>99</v>
      </c>
      <c r="F2702" s="12">
        <v>323.91000000000003</v>
      </c>
      <c r="G2702" s="12">
        <v>454.95</v>
      </c>
      <c r="H2702" s="12">
        <v>368.73</v>
      </c>
      <c r="I2702" s="12">
        <v>1147.5900000000001</v>
      </c>
      <c r="J2702" s="12"/>
      <c r="K2702" s="12"/>
      <c r="L2702" s="12"/>
      <c r="M2702" s="12"/>
      <c r="N2702" s="12"/>
      <c r="O2702" s="12"/>
      <c r="P2702" s="12"/>
    </row>
    <row r="2703" spans="1:16">
      <c r="A2703" s="357">
        <v>42917</v>
      </c>
      <c r="B2703">
        <f t="shared" si="315"/>
        <v>6</v>
      </c>
      <c r="C2703">
        <f t="shared" si="313"/>
        <v>2017</v>
      </c>
      <c r="D2703" t="s">
        <v>1631</v>
      </c>
      <c r="E2703">
        <v>99</v>
      </c>
      <c r="F2703" s="12">
        <v>348.32</v>
      </c>
      <c r="G2703" s="12">
        <v>539.14</v>
      </c>
      <c r="H2703" s="12">
        <v>167.59</v>
      </c>
      <c r="I2703" s="12">
        <v>1055.05</v>
      </c>
      <c r="J2703" s="12"/>
      <c r="K2703" s="12"/>
      <c r="L2703" s="12"/>
      <c r="M2703" s="12"/>
      <c r="N2703" s="12"/>
      <c r="O2703" s="12"/>
      <c r="P2703" s="12"/>
    </row>
    <row r="2704" spans="1:16">
      <c r="A2704" s="357">
        <v>42948</v>
      </c>
      <c r="B2704">
        <f t="shared" si="315"/>
        <v>7</v>
      </c>
      <c r="C2704">
        <f t="shared" si="313"/>
        <v>2017</v>
      </c>
      <c r="D2704" t="s">
        <v>1631</v>
      </c>
      <c r="E2704">
        <v>99</v>
      </c>
      <c r="F2704" s="12">
        <v>347.05</v>
      </c>
      <c r="G2704" s="12">
        <v>419.86</v>
      </c>
      <c r="H2704" s="12">
        <v>186.9</v>
      </c>
      <c r="I2704" s="12">
        <v>953.81</v>
      </c>
      <c r="J2704" s="12"/>
      <c r="K2704" s="12"/>
      <c r="L2704" s="12"/>
      <c r="M2704" s="12"/>
      <c r="N2704" s="12"/>
      <c r="O2704" s="12"/>
      <c r="P2704" s="12"/>
    </row>
    <row r="2705" spans="1:17">
      <c r="A2705" s="357">
        <v>42979</v>
      </c>
      <c r="B2705">
        <f t="shared" si="315"/>
        <v>8</v>
      </c>
      <c r="C2705">
        <f t="shared" si="313"/>
        <v>2017</v>
      </c>
      <c r="D2705" t="s">
        <v>1631</v>
      </c>
      <c r="E2705">
        <v>99</v>
      </c>
      <c r="F2705" s="12">
        <v>229.77</v>
      </c>
      <c r="G2705" s="12">
        <v>294.86</v>
      </c>
      <c r="H2705" s="12">
        <v>164.77</v>
      </c>
      <c r="I2705" s="12">
        <v>689.4</v>
      </c>
      <c r="J2705" s="12"/>
      <c r="K2705" s="12"/>
      <c r="L2705" s="12"/>
      <c r="M2705" s="12"/>
      <c r="N2705" s="12"/>
      <c r="O2705" s="12"/>
      <c r="P2705" s="12"/>
    </row>
    <row r="2706" spans="1:17">
      <c r="A2706" s="357">
        <v>43009</v>
      </c>
      <c r="B2706">
        <f t="shared" si="315"/>
        <v>9</v>
      </c>
      <c r="C2706">
        <f t="shared" si="313"/>
        <v>2017</v>
      </c>
      <c r="D2706" t="s">
        <v>1631</v>
      </c>
      <c r="E2706">
        <v>99</v>
      </c>
      <c r="F2706" s="12">
        <v>293.70999999999998</v>
      </c>
      <c r="G2706" s="12">
        <v>442.43</v>
      </c>
      <c r="H2706" s="12">
        <v>180.14</v>
      </c>
      <c r="I2706" s="12">
        <v>916.28</v>
      </c>
      <c r="J2706" s="12"/>
      <c r="K2706" s="12"/>
      <c r="L2706" s="12"/>
      <c r="M2706" s="12"/>
      <c r="N2706" s="12"/>
      <c r="O2706" s="12"/>
      <c r="P2706" s="12"/>
    </row>
    <row r="2707" spans="1:17">
      <c r="A2707" s="357">
        <v>43040</v>
      </c>
      <c r="B2707">
        <f t="shared" si="315"/>
        <v>10</v>
      </c>
      <c r="C2707">
        <f t="shared" si="313"/>
        <v>2017</v>
      </c>
      <c r="D2707" t="s">
        <v>1631</v>
      </c>
      <c r="E2707">
        <v>99</v>
      </c>
      <c r="F2707" s="12">
        <v>336.24</v>
      </c>
      <c r="G2707" s="12">
        <v>500.67</v>
      </c>
      <c r="H2707" s="12">
        <v>102.9</v>
      </c>
      <c r="I2707" s="12">
        <v>939.81000000000006</v>
      </c>
      <c r="J2707" s="12"/>
      <c r="K2707" s="12"/>
      <c r="L2707" s="12"/>
      <c r="M2707" s="12"/>
      <c r="N2707" s="12"/>
      <c r="O2707" s="12"/>
      <c r="P2707" s="12"/>
      <c r="Q2707" s="12"/>
    </row>
    <row r="2708" spans="1:17">
      <c r="A2708" s="357">
        <v>43070</v>
      </c>
      <c r="B2708">
        <f t="shared" si="315"/>
        <v>11</v>
      </c>
      <c r="C2708">
        <f t="shared" si="313"/>
        <v>2017</v>
      </c>
      <c r="D2708" t="s">
        <v>1631</v>
      </c>
      <c r="E2708">
        <v>99</v>
      </c>
      <c r="F2708" s="12">
        <v>276.52</v>
      </c>
      <c r="G2708" s="12">
        <v>432.05</v>
      </c>
      <c r="H2708" s="12">
        <v>85.48</v>
      </c>
      <c r="I2708" s="12">
        <v>794.05</v>
      </c>
      <c r="J2708" s="12"/>
      <c r="K2708" s="12"/>
      <c r="L2708" s="12"/>
      <c r="M2708" s="12"/>
      <c r="N2708" s="12"/>
      <c r="O2708" s="12"/>
      <c r="P2708" s="12"/>
      <c r="Q2708" s="12"/>
    </row>
    <row r="2709" spans="1:17">
      <c r="A2709" s="357">
        <v>43101</v>
      </c>
      <c r="B2709">
        <f t="shared" si="315"/>
        <v>12</v>
      </c>
      <c r="C2709">
        <f t="shared" si="313"/>
        <v>2017</v>
      </c>
      <c r="D2709" t="s">
        <v>1631</v>
      </c>
      <c r="E2709">
        <v>99</v>
      </c>
      <c r="F2709" s="12">
        <v>377.5</v>
      </c>
      <c r="G2709" s="12">
        <v>812.15</v>
      </c>
      <c r="H2709" s="12">
        <v>119.35</v>
      </c>
      <c r="I2709" s="12">
        <v>1309</v>
      </c>
      <c r="J2709" s="12"/>
      <c r="K2709" s="12"/>
      <c r="L2709" s="12"/>
      <c r="M2709" s="12"/>
      <c r="N2709" s="12"/>
      <c r="O2709" s="12"/>
      <c r="P2709" s="12"/>
      <c r="Q2709" s="12"/>
    </row>
    <row r="2710" spans="1:17">
      <c r="A2710" s="357">
        <v>43132</v>
      </c>
      <c r="B2710">
        <v>1</v>
      </c>
      <c r="C2710">
        <f t="shared" si="313"/>
        <v>2018</v>
      </c>
      <c r="D2710" t="s">
        <v>1631</v>
      </c>
      <c r="E2710">
        <v>99</v>
      </c>
      <c r="F2710" s="12">
        <v>287.5</v>
      </c>
      <c r="G2710" s="12">
        <v>500.5</v>
      </c>
      <c r="H2710" s="12">
        <v>93.55</v>
      </c>
      <c r="I2710" s="12">
        <v>881.55</v>
      </c>
      <c r="J2710" s="12"/>
      <c r="K2710" s="12"/>
      <c r="L2710" s="12"/>
      <c r="M2710" s="12"/>
      <c r="N2710" s="12"/>
      <c r="O2710" s="12"/>
      <c r="P2710" s="12"/>
      <c r="Q2710" s="12"/>
    </row>
    <row r="2711" spans="1:17">
      <c r="A2711" s="357">
        <v>43160</v>
      </c>
      <c r="B2711">
        <f t="shared" ref="B2711:B2721" si="316">1+B2710</f>
        <v>2</v>
      </c>
      <c r="C2711">
        <f t="shared" si="313"/>
        <v>2018</v>
      </c>
      <c r="D2711" t="s">
        <v>1631</v>
      </c>
      <c r="E2711">
        <v>99</v>
      </c>
      <c r="F2711" s="12">
        <v>307.5</v>
      </c>
      <c r="G2711" s="12">
        <v>467.05</v>
      </c>
      <c r="H2711" s="12">
        <v>91.75</v>
      </c>
      <c r="I2711" s="12">
        <v>866.3</v>
      </c>
      <c r="J2711" s="12"/>
      <c r="K2711" s="12"/>
      <c r="L2711" s="12"/>
      <c r="M2711" s="12"/>
      <c r="N2711" s="12"/>
      <c r="O2711" s="12"/>
      <c r="P2711" s="12"/>
      <c r="Q2711" s="12"/>
    </row>
    <row r="2712" spans="1:17">
      <c r="A2712" s="357">
        <v>43191</v>
      </c>
      <c r="B2712">
        <f t="shared" si="316"/>
        <v>3</v>
      </c>
      <c r="C2712">
        <f t="shared" si="313"/>
        <v>2018</v>
      </c>
      <c r="D2712" t="s">
        <v>1631</v>
      </c>
      <c r="E2712">
        <v>99</v>
      </c>
      <c r="F2712" s="12">
        <v>315.60000000000002</v>
      </c>
      <c r="G2712" s="12">
        <v>617.79999999999995</v>
      </c>
      <c r="H2712" s="12">
        <v>114.45</v>
      </c>
      <c r="I2712" s="12">
        <v>1047.8499999999999</v>
      </c>
      <c r="J2712" s="12"/>
      <c r="K2712" s="12"/>
      <c r="L2712" s="12"/>
      <c r="M2712" s="12"/>
      <c r="N2712" s="12"/>
      <c r="O2712" s="12"/>
      <c r="P2712" s="12"/>
      <c r="Q2712" s="12"/>
    </row>
    <row r="2713" spans="1:17">
      <c r="A2713" s="357">
        <v>43221</v>
      </c>
      <c r="B2713">
        <f t="shared" si="316"/>
        <v>4</v>
      </c>
      <c r="C2713">
        <f t="shared" si="313"/>
        <v>2018</v>
      </c>
      <c r="D2713" t="s">
        <v>1631</v>
      </c>
      <c r="E2713">
        <v>99</v>
      </c>
      <c r="F2713" s="12">
        <v>258.05</v>
      </c>
      <c r="G2713" s="12">
        <v>408.9</v>
      </c>
      <c r="H2713" s="12">
        <v>107.86</v>
      </c>
      <c r="I2713" s="12">
        <v>774.81</v>
      </c>
      <c r="J2713" s="12"/>
      <c r="K2713" s="12"/>
      <c r="L2713" s="12"/>
      <c r="M2713" s="12"/>
      <c r="N2713" s="12"/>
      <c r="O2713" s="12"/>
      <c r="P2713" s="12"/>
      <c r="Q2713" s="12"/>
    </row>
    <row r="2714" spans="1:17">
      <c r="A2714" s="357">
        <v>43252</v>
      </c>
      <c r="B2714">
        <f t="shared" si="316"/>
        <v>5</v>
      </c>
      <c r="C2714">
        <f t="shared" si="313"/>
        <v>2018</v>
      </c>
      <c r="D2714" t="s">
        <v>1631</v>
      </c>
      <c r="E2714">
        <v>99</v>
      </c>
      <c r="F2714" s="12">
        <v>288.23</v>
      </c>
      <c r="G2714" s="12">
        <v>452.68</v>
      </c>
      <c r="H2714" s="12">
        <v>135.18</v>
      </c>
      <c r="I2714" s="12">
        <v>876.09</v>
      </c>
      <c r="J2714" s="12"/>
      <c r="K2714" s="12"/>
      <c r="L2714" s="12"/>
      <c r="M2714" s="12"/>
      <c r="N2714" s="12"/>
      <c r="O2714" s="12"/>
      <c r="P2714" s="12"/>
      <c r="Q2714" s="12"/>
    </row>
    <row r="2715" spans="1:17">
      <c r="A2715" s="357">
        <v>43282</v>
      </c>
      <c r="B2715">
        <f t="shared" si="316"/>
        <v>6</v>
      </c>
      <c r="C2715">
        <f t="shared" si="313"/>
        <v>2018</v>
      </c>
      <c r="D2715" t="s">
        <v>1631</v>
      </c>
      <c r="E2715">
        <v>99</v>
      </c>
      <c r="F2715" s="12">
        <v>353.9</v>
      </c>
      <c r="G2715" s="12">
        <v>525.24</v>
      </c>
      <c r="H2715" s="12">
        <v>176.67</v>
      </c>
      <c r="I2715" s="12">
        <v>1055.81</v>
      </c>
      <c r="J2715" s="12"/>
      <c r="K2715" s="12"/>
      <c r="L2715" s="12"/>
      <c r="M2715" s="12"/>
      <c r="N2715" s="12"/>
      <c r="O2715" s="12"/>
      <c r="P2715" s="12"/>
      <c r="Q2715" s="12"/>
    </row>
    <row r="2716" spans="1:17">
      <c r="A2716" s="357">
        <v>43313</v>
      </c>
      <c r="B2716">
        <f t="shared" si="316"/>
        <v>7</v>
      </c>
      <c r="C2716">
        <f t="shared" si="313"/>
        <v>2018</v>
      </c>
      <c r="D2716" t="s">
        <v>1631</v>
      </c>
      <c r="E2716">
        <v>99</v>
      </c>
      <c r="F2716" s="12">
        <v>318.23</v>
      </c>
      <c r="G2716" s="12">
        <v>443.95</v>
      </c>
      <c r="H2716" s="12">
        <v>190.73</v>
      </c>
      <c r="I2716" s="12">
        <v>952.91</v>
      </c>
      <c r="J2716" s="12"/>
      <c r="K2716" s="12"/>
      <c r="L2716" s="12"/>
      <c r="M2716" s="12"/>
      <c r="N2716" s="12"/>
      <c r="O2716" s="12"/>
      <c r="P2716" s="12"/>
      <c r="Q2716" s="12"/>
    </row>
    <row r="2717" spans="1:17">
      <c r="A2717" s="357">
        <v>43344</v>
      </c>
      <c r="B2717">
        <f t="shared" si="316"/>
        <v>8</v>
      </c>
      <c r="C2717">
        <f t="shared" si="313"/>
        <v>2018</v>
      </c>
      <c r="D2717" t="s">
        <v>1631</v>
      </c>
      <c r="E2717">
        <v>99</v>
      </c>
      <c r="F2717" s="12">
        <v>234.05</v>
      </c>
      <c r="G2717" s="12">
        <v>340.23</v>
      </c>
      <c r="H2717" s="12">
        <v>151.72999999999999</v>
      </c>
      <c r="I2717" s="12">
        <v>726.01</v>
      </c>
      <c r="J2717" s="12"/>
      <c r="K2717" s="12"/>
      <c r="L2717" s="12"/>
      <c r="M2717" s="12"/>
      <c r="N2717" s="12"/>
      <c r="O2717" s="12"/>
      <c r="P2717" s="12"/>
      <c r="Q2717" s="12"/>
    </row>
    <row r="2718" spans="1:17">
      <c r="A2718" s="357">
        <v>43374</v>
      </c>
      <c r="B2718">
        <f t="shared" si="316"/>
        <v>9</v>
      </c>
      <c r="C2718">
        <f t="shared" si="313"/>
        <v>2018</v>
      </c>
      <c r="D2718" t="s">
        <v>1631</v>
      </c>
      <c r="E2718">
        <v>99</v>
      </c>
      <c r="F2718" s="12">
        <v>377.5</v>
      </c>
      <c r="G2718" s="12">
        <v>803.95</v>
      </c>
      <c r="H2718" s="12">
        <v>191</v>
      </c>
      <c r="I2718" s="12">
        <v>1372.45</v>
      </c>
      <c r="J2718" s="12"/>
      <c r="K2718" s="12"/>
      <c r="L2718" s="12"/>
      <c r="M2718" s="12"/>
      <c r="N2718" s="12"/>
      <c r="O2718" s="12"/>
      <c r="P2718" s="12"/>
      <c r="Q2718" s="12"/>
    </row>
    <row r="2719" spans="1:17">
      <c r="A2719" s="357">
        <v>43405</v>
      </c>
      <c r="B2719">
        <f t="shared" si="316"/>
        <v>10</v>
      </c>
      <c r="C2719">
        <f t="shared" si="313"/>
        <v>2018</v>
      </c>
      <c r="D2719" t="s">
        <v>1631</v>
      </c>
      <c r="E2719">
        <v>99</v>
      </c>
      <c r="F2719" s="12">
        <v>350.45</v>
      </c>
      <c r="G2719" s="12">
        <v>482.18</v>
      </c>
      <c r="H2719" s="12">
        <v>108.55</v>
      </c>
      <c r="I2719" s="12">
        <v>941.18000000000006</v>
      </c>
      <c r="J2719" s="12"/>
      <c r="K2719" s="12"/>
      <c r="L2719" s="12"/>
      <c r="M2719" s="12"/>
      <c r="N2719" s="12"/>
      <c r="O2719" s="12"/>
      <c r="P2719" s="12"/>
      <c r="Q2719" s="12"/>
    </row>
    <row r="2720" spans="1:17">
      <c r="A2720" s="357">
        <v>43435</v>
      </c>
      <c r="B2720">
        <f t="shared" si="316"/>
        <v>11</v>
      </c>
      <c r="C2720">
        <f t="shared" si="313"/>
        <v>2018</v>
      </c>
      <c r="D2720" t="s">
        <v>1631</v>
      </c>
      <c r="E2720">
        <v>99</v>
      </c>
      <c r="F2720" s="12">
        <v>240.67</v>
      </c>
      <c r="G2720" s="12">
        <v>400.38</v>
      </c>
      <c r="H2720" s="12">
        <v>89.1</v>
      </c>
      <c r="I2720" s="12">
        <v>730.15</v>
      </c>
      <c r="J2720" s="12"/>
      <c r="K2720" s="12"/>
      <c r="L2720" s="12"/>
      <c r="M2720" s="12"/>
      <c r="N2720" s="12"/>
      <c r="O2720" s="12"/>
      <c r="P2720" s="12"/>
      <c r="Q2720" s="12"/>
    </row>
    <row r="2721" spans="1:17">
      <c r="A2721" s="357">
        <v>43466</v>
      </c>
      <c r="B2721">
        <f t="shared" si="316"/>
        <v>12</v>
      </c>
      <c r="C2721">
        <f t="shared" si="313"/>
        <v>2018</v>
      </c>
      <c r="D2721" t="s">
        <v>1631</v>
      </c>
      <c r="E2721">
        <v>99</v>
      </c>
      <c r="F2721" s="12">
        <v>473.53</v>
      </c>
      <c r="G2721" s="12">
        <v>1145.76</v>
      </c>
      <c r="H2721" s="12">
        <v>1147.3499999999999</v>
      </c>
      <c r="I2721" s="12">
        <v>2766.6399999999994</v>
      </c>
      <c r="J2721" s="12"/>
      <c r="K2721" s="12"/>
      <c r="L2721" s="12"/>
      <c r="M2721" s="12"/>
      <c r="N2721" s="12"/>
      <c r="O2721" s="12"/>
      <c r="P2721" s="12"/>
      <c r="Q2721" s="12"/>
    </row>
    <row r="2722" spans="1:17">
      <c r="A2722" s="357">
        <v>43497</v>
      </c>
      <c r="B2722">
        <v>1</v>
      </c>
      <c r="C2722">
        <f t="shared" si="313"/>
        <v>2019</v>
      </c>
      <c r="D2722" t="s">
        <v>1631</v>
      </c>
      <c r="E2722">
        <v>99</v>
      </c>
      <c r="F2722" s="12">
        <v>234.27</v>
      </c>
      <c r="G2722" s="12">
        <v>467.27</v>
      </c>
      <c r="H2722" s="12">
        <v>139.41</v>
      </c>
      <c r="I2722" s="12">
        <v>840.94999999999993</v>
      </c>
      <c r="J2722" s="12"/>
      <c r="K2722" s="12"/>
      <c r="L2722" s="12"/>
      <c r="M2722" s="12"/>
      <c r="N2722" s="12"/>
      <c r="O2722" s="12"/>
      <c r="P2722" s="12"/>
      <c r="Q2722" s="12"/>
    </row>
    <row r="2723" spans="1:17">
      <c r="A2723" s="357">
        <v>43525</v>
      </c>
      <c r="B2723">
        <f t="shared" ref="B2723:B2733" si="317">1+B2722</f>
        <v>2</v>
      </c>
      <c r="C2723">
        <f t="shared" si="313"/>
        <v>2019</v>
      </c>
      <c r="D2723" t="s">
        <v>1631</v>
      </c>
      <c r="E2723">
        <v>99</v>
      </c>
      <c r="F2723" s="12">
        <v>232.1</v>
      </c>
      <c r="G2723" s="12">
        <v>487.5</v>
      </c>
      <c r="H2723" s="12">
        <v>104.1</v>
      </c>
      <c r="I2723" s="12">
        <v>823.7</v>
      </c>
      <c r="J2723" s="12"/>
      <c r="K2723" s="12"/>
      <c r="L2723" s="12"/>
      <c r="M2723" s="12"/>
      <c r="N2723" s="12"/>
      <c r="O2723" s="12"/>
      <c r="P2723" s="12"/>
      <c r="Q2723" s="12"/>
    </row>
    <row r="2724" spans="1:17">
      <c r="A2724" s="357">
        <v>43556</v>
      </c>
      <c r="B2724">
        <f t="shared" si="317"/>
        <v>3</v>
      </c>
      <c r="C2724">
        <f t="shared" si="313"/>
        <v>2019</v>
      </c>
      <c r="D2724" t="s">
        <v>1631</v>
      </c>
      <c r="E2724">
        <v>99</v>
      </c>
      <c r="F2724" s="12">
        <v>266.76</v>
      </c>
      <c r="G2724" s="12">
        <v>450.29</v>
      </c>
      <c r="H2724" s="12">
        <v>113.76</v>
      </c>
      <c r="I2724" s="12">
        <v>830.81000000000006</v>
      </c>
      <c r="J2724" s="12"/>
      <c r="K2724" s="12"/>
      <c r="L2724" s="12"/>
      <c r="M2724" s="12"/>
      <c r="N2724" s="12"/>
      <c r="O2724" s="12"/>
      <c r="P2724" s="12"/>
      <c r="Q2724" s="12"/>
    </row>
    <row r="2725" spans="1:17">
      <c r="A2725" s="357">
        <v>43586</v>
      </c>
      <c r="B2725">
        <f t="shared" si="317"/>
        <v>4</v>
      </c>
      <c r="C2725">
        <f t="shared" si="313"/>
        <v>2019</v>
      </c>
      <c r="D2725" t="s">
        <v>1631</v>
      </c>
      <c r="E2725">
        <v>99</v>
      </c>
      <c r="F2725" s="12">
        <v>222.45</v>
      </c>
      <c r="G2725" s="12">
        <v>361.75</v>
      </c>
      <c r="H2725" s="12">
        <v>112</v>
      </c>
      <c r="I2725" s="12">
        <v>696.2</v>
      </c>
      <c r="J2725" s="12"/>
      <c r="K2725" s="12"/>
      <c r="L2725" s="12"/>
      <c r="M2725" s="12"/>
      <c r="N2725" s="12"/>
      <c r="O2725" s="12"/>
      <c r="P2725" s="12"/>
      <c r="Q2725" s="12"/>
    </row>
    <row r="2726" spans="1:17">
      <c r="A2726" s="357">
        <v>43617</v>
      </c>
      <c r="B2726">
        <f t="shared" si="317"/>
        <v>5</v>
      </c>
      <c r="C2726">
        <f t="shared" si="313"/>
        <v>2019</v>
      </c>
      <c r="D2726" t="s">
        <v>1631</v>
      </c>
      <c r="E2726">
        <v>99</v>
      </c>
      <c r="F2726" s="12">
        <v>265.18</v>
      </c>
      <c r="G2726" s="12">
        <v>438.86</v>
      </c>
      <c r="H2726" s="12">
        <v>152.32</v>
      </c>
      <c r="I2726" s="12">
        <v>856.36000000000013</v>
      </c>
      <c r="J2726" s="12"/>
      <c r="K2726" s="12"/>
      <c r="L2726" s="12"/>
      <c r="M2726" s="12"/>
      <c r="N2726" s="12"/>
      <c r="O2726" s="12"/>
      <c r="P2726" s="12"/>
      <c r="Q2726" s="12"/>
    </row>
    <row r="2727" spans="1:17">
      <c r="A2727" s="357">
        <v>43647</v>
      </c>
      <c r="B2727">
        <f t="shared" si="317"/>
        <v>6</v>
      </c>
      <c r="C2727">
        <f t="shared" si="313"/>
        <v>2019</v>
      </c>
      <c r="D2727" t="s">
        <v>1631</v>
      </c>
      <c r="E2727">
        <v>99</v>
      </c>
      <c r="F2727" s="12">
        <v>333.45</v>
      </c>
      <c r="G2727" s="12">
        <v>551.04999999999995</v>
      </c>
      <c r="H2727" s="12">
        <v>336.25</v>
      </c>
      <c r="I2727" s="12">
        <v>1220.75</v>
      </c>
      <c r="J2727" s="12"/>
      <c r="K2727" s="12"/>
      <c r="L2727" s="12"/>
      <c r="M2727" s="12"/>
      <c r="N2727" s="12"/>
      <c r="O2727" s="12"/>
      <c r="P2727" s="12"/>
      <c r="Q2727" s="12"/>
    </row>
    <row r="2728" spans="1:17">
      <c r="A2728" s="357">
        <v>43678</v>
      </c>
      <c r="B2728">
        <f t="shared" si="317"/>
        <v>7</v>
      </c>
      <c r="C2728">
        <f t="shared" si="313"/>
        <v>2019</v>
      </c>
      <c r="D2728" t="s">
        <v>1631</v>
      </c>
      <c r="E2728">
        <v>99</v>
      </c>
      <c r="F2728" s="12">
        <v>224.61</v>
      </c>
      <c r="G2728" s="12">
        <v>309.77999999999997</v>
      </c>
      <c r="H2728" s="12">
        <v>179.09</v>
      </c>
      <c r="I2728" s="12">
        <v>713.48</v>
      </c>
      <c r="J2728" s="12"/>
      <c r="K2728" s="12"/>
      <c r="L2728" s="12"/>
      <c r="M2728" s="12"/>
      <c r="N2728" s="12"/>
      <c r="O2728" s="12"/>
      <c r="P2728" s="12"/>
      <c r="Q2728" s="12"/>
    </row>
    <row r="2729" spans="1:17">
      <c r="A2729" s="357">
        <v>43709</v>
      </c>
      <c r="B2729">
        <f t="shared" si="317"/>
        <v>8</v>
      </c>
      <c r="C2729">
        <f t="shared" si="313"/>
        <v>2019</v>
      </c>
      <c r="D2729" t="s">
        <v>1631</v>
      </c>
      <c r="E2729">
        <v>99</v>
      </c>
      <c r="F2729" s="12">
        <v>179.5</v>
      </c>
      <c r="G2729" s="12">
        <v>302.73</v>
      </c>
      <c r="H2729" s="12">
        <v>157.94999999999999</v>
      </c>
      <c r="I2729" s="12">
        <v>640.18000000000006</v>
      </c>
      <c r="J2729" s="12"/>
      <c r="K2729" s="12"/>
      <c r="L2729" s="12"/>
      <c r="M2729" s="12"/>
      <c r="N2729" s="12"/>
      <c r="O2729" s="12"/>
      <c r="P2729" s="12"/>
      <c r="Q2729" s="12"/>
    </row>
    <row r="2730" spans="1:17">
      <c r="A2730" s="357">
        <v>43739</v>
      </c>
      <c r="B2730">
        <f t="shared" si="317"/>
        <v>9</v>
      </c>
      <c r="C2730">
        <f t="shared" si="313"/>
        <v>2019</v>
      </c>
      <c r="D2730" t="s">
        <v>1631</v>
      </c>
      <c r="E2730">
        <v>99</v>
      </c>
      <c r="F2730" s="12">
        <v>265.48</v>
      </c>
      <c r="G2730" s="12">
        <v>529.95000000000005</v>
      </c>
      <c r="H2730" s="12">
        <v>184.86</v>
      </c>
      <c r="I2730" s="12">
        <v>980.29000000000008</v>
      </c>
      <c r="J2730" s="12"/>
      <c r="K2730" s="12"/>
      <c r="L2730" s="12"/>
      <c r="M2730" s="12"/>
      <c r="N2730" s="12"/>
      <c r="O2730" s="12"/>
      <c r="P2730" s="12"/>
      <c r="Q2730" s="12"/>
    </row>
    <row r="2731" spans="1:17">
      <c r="A2731" s="357">
        <v>43770</v>
      </c>
      <c r="B2731">
        <f t="shared" si="317"/>
        <v>10</v>
      </c>
      <c r="C2731">
        <f t="shared" si="313"/>
        <v>2019</v>
      </c>
      <c r="D2731" t="s">
        <v>1631</v>
      </c>
      <c r="E2731">
        <v>99</v>
      </c>
      <c r="F2731" s="12">
        <v>216.21</v>
      </c>
      <c r="G2731" s="12">
        <v>360.08</v>
      </c>
      <c r="H2731" s="12">
        <v>76.33</v>
      </c>
      <c r="I2731" s="12">
        <v>652.62</v>
      </c>
      <c r="J2731" s="12"/>
      <c r="K2731" s="12"/>
      <c r="L2731" s="12"/>
      <c r="M2731" s="12"/>
      <c r="N2731" s="12"/>
      <c r="O2731" s="12"/>
      <c r="P2731" s="12"/>
      <c r="Q2731" s="12"/>
    </row>
    <row r="2732" spans="1:17">
      <c r="A2732" s="357">
        <v>43800</v>
      </c>
      <c r="B2732">
        <f t="shared" si="317"/>
        <v>11</v>
      </c>
      <c r="C2732">
        <f t="shared" si="313"/>
        <v>2019</v>
      </c>
      <c r="D2732" t="s">
        <v>1631</v>
      </c>
      <c r="E2732">
        <v>99</v>
      </c>
      <c r="F2732" s="12">
        <v>220.45</v>
      </c>
      <c r="G2732" s="12">
        <v>371.15</v>
      </c>
      <c r="H2732" s="12">
        <v>127.55</v>
      </c>
      <c r="I2732" s="12">
        <v>719.15</v>
      </c>
      <c r="J2732" s="12"/>
      <c r="K2732" s="12"/>
      <c r="L2732" s="12"/>
      <c r="M2732" s="12"/>
      <c r="N2732" s="12"/>
      <c r="O2732" s="12"/>
      <c r="P2732" s="12"/>
      <c r="Q2732" s="12"/>
    </row>
    <row r="2733" spans="1:17">
      <c r="A2733" s="357">
        <v>43831</v>
      </c>
      <c r="B2733">
        <f t="shared" si="317"/>
        <v>12</v>
      </c>
      <c r="C2733">
        <f t="shared" si="313"/>
        <v>2019</v>
      </c>
      <c r="D2733" t="s">
        <v>1631</v>
      </c>
      <c r="E2733">
        <v>99</v>
      </c>
      <c r="F2733" s="12">
        <v>399.06</v>
      </c>
      <c r="G2733" s="12">
        <v>1051.17</v>
      </c>
      <c r="H2733" s="12">
        <v>207.06</v>
      </c>
      <c r="I2733" s="12">
        <v>1657.29</v>
      </c>
      <c r="J2733" s="12"/>
      <c r="K2733" s="12"/>
      <c r="L2733" s="12"/>
      <c r="M2733" s="12"/>
      <c r="N2733" s="12"/>
      <c r="O2733" s="12"/>
      <c r="P2733" s="12"/>
      <c r="Q2733" s="12"/>
    </row>
    <row r="2734" spans="1:17">
      <c r="A2734" s="357">
        <v>43862</v>
      </c>
      <c r="B2734">
        <v>1</v>
      </c>
      <c r="C2734">
        <f t="shared" si="313"/>
        <v>2020</v>
      </c>
      <c r="D2734" t="s">
        <v>1631</v>
      </c>
      <c r="E2734">
        <v>99</v>
      </c>
      <c r="F2734" s="12">
        <v>267.62</v>
      </c>
      <c r="G2734" s="12">
        <v>538.38</v>
      </c>
      <c r="H2734" s="12">
        <v>121.67</v>
      </c>
      <c r="I2734" s="12">
        <v>927.67</v>
      </c>
      <c r="J2734" s="12"/>
      <c r="K2734" s="12"/>
      <c r="L2734" s="12"/>
      <c r="M2734" s="12"/>
      <c r="N2734" s="12"/>
      <c r="O2734" s="12"/>
      <c r="P2734" s="12"/>
      <c r="Q2734" s="12"/>
    </row>
    <row r="2735" spans="1:17">
      <c r="A2735" s="357">
        <v>43891</v>
      </c>
      <c r="B2735">
        <f t="shared" ref="B2735:B2745" si="318">1+B2734</f>
        <v>2</v>
      </c>
      <c r="C2735">
        <f t="shared" si="313"/>
        <v>2020</v>
      </c>
      <c r="D2735" t="s">
        <v>1631</v>
      </c>
      <c r="E2735">
        <v>99</v>
      </c>
      <c r="F2735" s="12">
        <v>264.39999999999998</v>
      </c>
      <c r="G2735" s="12">
        <v>463.2</v>
      </c>
      <c r="H2735" s="12">
        <v>129.6</v>
      </c>
      <c r="I2735" s="12">
        <v>857.19999999999993</v>
      </c>
      <c r="J2735" s="12"/>
      <c r="K2735" s="12"/>
      <c r="L2735" s="12"/>
      <c r="M2735" s="12"/>
      <c r="N2735" s="12"/>
      <c r="O2735" s="12"/>
      <c r="P2735" s="12"/>
      <c r="Q2735" s="12"/>
    </row>
    <row r="2736" spans="1:17">
      <c r="A2736" s="357">
        <v>43922</v>
      </c>
      <c r="B2736">
        <f t="shared" si="318"/>
        <v>3</v>
      </c>
      <c r="C2736">
        <f t="shared" si="313"/>
        <v>2020</v>
      </c>
      <c r="D2736" t="s">
        <v>1631</v>
      </c>
      <c r="E2736">
        <v>99</v>
      </c>
      <c r="F2736" s="12">
        <v>258</v>
      </c>
      <c r="G2736" s="12">
        <v>400.59</v>
      </c>
      <c r="H2736" s="12">
        <v>352.32</v>
      </c>
      <c r="I2736" s="12">
        <v>1010.91</v>
      </c>
      <c r="J2736" s="12"/>
      <c r="K2736" s="12"/>
      <c r="L2736" s="12"/>
      <c r="M2736" s="12"/>
      <c r="N2736" s="12"/>
      <c r="O2736" s="12"/>
      <c r="P2736" s="12"/>
      <c r="Q2736" s="12"/>
    </row>
    <row r="2737" spans="1:17">
      <c r="A2737" s="357">
        <v>43952</v>
      </c>
      <c r="B2737">
        <f t="shared" si="318"/>
        <v>4</v>
      </c>
      <c r="C2737">
        <f t="shared" si="313"/>
        <v>2020</v>
      </c>
      <c r="D2737" t="s">
        <v>1631</v>
      </c>
      <c r="E2737">
        <v>99</v>
      </c>
      <c r="F2737" s="12">
        <v>101</v>
      </c>
      <c r="G2737" s="12">
        <v>313.89999999999998</v>
      </c>
      <c r="H2737" s="12">
        <v>90.7</v>
      </c>
      <c r="I2737" s="12">
        <v>505.59999999999997</v>
      </c>
      <c r="Q2737" s="12"/>
    </row>
    <row r="2738" spans="1:17">
      <c r="A2738" s="357">
        <v>43983</v>
      </c>
      <c r="B2738">
        <f t="shared" si="318"/>
        <v>5</v>
      </c>
      <c r="C2738">
        <f t="shared" si="313"/>
        <v>2020</v>
      </c>
      <c r="D2738" t="s">
        <v>1631</v>
      </c>
      <c r="E2738">
        <v>99</v>
      </c>
      <c r="F2738" s="12">
        <v>101.6</v>
      </c>
      <c r="G2738" s="12">
        <v>315.64999999999998</v>
      </c>
      <c r="H2738" s="12">
        <v>96.2</v>
      </c>
      <c r="I2738" s="12">
        <v>513.44999999999993</v>
      </c>
      <c r="Q2738" s="12"/>
    </row>
    <row r="2739" spans="1:17">
      <c r="A2739" s="357">
        <v>44013</v>
      </c>
      <c r="B2739">
        <f t="shared" si="318"/>
        <v>6</v>
      </c>
      <c r="C2739">
        <f t="shared" si="313"/>
        <v>2020</v>
      </c>
      <c r="D2739" t="s">
        <v>1631</v>
      </c>
      <c r="E2739">
        <v>99</v>
      </c>
      <c r="F2739" s="12">
        <v>148.94999999999999</v>
      </c>
      <c r="G2739" s="12">
        <v>452.5</v>
      </c>
      <c r="H2739" s="12">
        <v>102.14</v>
      </c>
      <c r="I2739" s="12">
        <v>703.58999999999992</v>
      </c>
      <c r="Q2739" s="12"/>
    </row>
    <row r="2740" spans="1:17">
      <c r="A2740" s="357">
        <v>44044</v>
      </c>
      <c r="B2740">
        <f t="shared" si="318"/>
        <v>7</v>
      </c>
      <c r="C2740">
        <f t="shared" si="313"/>
        <v>2020</v>
      </c>
      <c r="D2740" t="s">
        <v>1631</v>
      </c>
      <c r="E2740">
        <v>99</v>
      </c>
      <c r="F2740" s="12">
        <v>146.04</v>
      </c>
      <c r="G2740" s="12">
        <v>439.35</v>
      </c>
      <c r="H2740" s="12">
        <v>102.96</v>
      </c>
      <c r="I2740" s="12">
        <v>688.35</v>
      </c>
      <c r="Q2740" s="12"/>
    </row>
    <row r="2741" spans="1:17">
      <c r="A2741" s="357">
        <v>44075</v>
      </c>
      <c r="B2741">
        <f t="shared" si="318"/>
        <v>8</v>
      </c>
      <c r="C2741">
        <f t="shared" si="313"/>
        <v>2020</v>
      </c>
      <c r="D2741" t="s">
        <v>1631</v>
      </c>
      <c r="E2741">
        <v>99</v>
      </c>
      <c r="F2741" s="12">
        <v>150.52000000000001</v>
      </c>
      <c r="G2741" s="12">
        <v>355.48</v>
      </c>
      <c r="H2741" s="12">
        <v>82.14</v>
      </c>
      <c r="I2741" s="12">
        <v>588.14</v>
      </c>
    </row>
    <row r="2742" spans="1:17">
      <c r="A2742" s="357">
        <v>44105</v>
      </c>
      <c r="B2742">
        <f t="shared" si="318"/>
        <v>9</v>
      </c>
      <c r="C2742">
        <f t="shared" si="313"/>
        <v>2020</v>
      </c>
      <c r="D2742" t="s">
        <v>1631</v>
      </c>
      <c r="E2742">
        <v>99</v>
      </c>
      <c r="F2742" s="12">
        <v>202.73</v>
      </c>
      <c r="G2742" s="12">
        <v>501.45</v>
      </c>
      <c r="H2742" s="12">
        <v>93.82</v>
      </c>
      <c r="I2742" s="12">
        <v>798</v>
      </c>
    </row>
    <row r="2743" spans="1:17">
      <c r="A2743" s="357">
        <v>44136</v>
      </c>
      <c r="B2743">
        <f t="shared" si="318"/>
        <v>10</v>
      </c>
      <c r="C2743">
        <f t="shared" si="313"/>
        <v>2020</v>
      </c>
      <c r="D2743" t="s">
        <v>1631</v>
      </c>
      <c r="E2743">
        <v>99</v>
      </c>
      <c r="F2743" s="12">
        <v>108.29</v>
      </c>
      <c r="G2743" s="12">
        <v>153.52000000000001</v>
      </c>
      <c r="H2743" s="12">
        <v>48.62</v>
      </c>
      <c r="I2743" s="12">
        <v>310.43</v>
      </c>
    </row>
    <row r="2744" spans="1:17">
      <c r="A2744" s="357">
        <v>44166</v>
      </c>
      <c r="B2744">
        <f t="shared" si="318"/>
        <v>11</v>
      </c>
      <c r="C2744">
        <f t="shared" si="313"/>
        <v>2020</v>
      </c>
      <c r="D2744" t="s">
        <v>1631</v>
      </c>
      <c r="E2744">
        <v>99</v>
      </c>
      <c r="F2744" s="12">
        <v>187.6</v>
      </c>
      <c r="G2744" s="12">
        <v>477.65</v>
      </c>
      <c r="H2744" s="12">
        <v>82.9</v>
      </c>
      <c r="I2744" s="12">
        <v>748.15</v>
      </c>
    </row>
    <row r="2745" spans="1:17">
      <c r="A2745" s="357">
        <v>44197</v>
      </c>
      <c r="B2745">
        <f t="shared" si="318"/>
        <v>12</v>
      </c>
      <c r="C2745">
        <f t="shared" si="313"/>
        <v>2020</v>
      </c>
      <c r="D2745" t="s">
        <v>1631</v>
      </c>
      <c r="E2745">
        <v>99</v>
      </c>
      <c r="F2745" s="12">
        <v>242.32</v>
      </c>
      <c r="G2745" s="12">
        <v>837.21</v>
      </c>
      <c r="H2745" s="12">
        <v>123.32</v>
      </c>
      <c r="I2745" s="12">
        <v>1202.8499999999999</v>
      </c>
    </row>
    <row r="2746" spans="1:17">
      <c r="A2746" s="357">
        <v>44228</v>
      </c>
      <c r="B2746">
        <v>1</v>
      </c>
      <c r="C2746">
        <f t="shared" si="313"/>
        <v>2021</v>
      </c>
      <c r="D2746" t="s">
        <v>1631</v>
      </c>
      <c r="E2746">
        <v>99</v>
      </c>
      <c r="F2746" s="12">
        <v>167.26</v>
      </c>
      <c r="G2746" s="12">
        <v>499.05</v>
      </c>
      <c r="H2746" s="12">
        <v>122.89</v>
      </c>
      <c r="I2746" s="12">
        <v>789.2</v>
      </c>
    </row>
    <row r="2747" spans="1:17">
      <c r="A2747" s="357">
        <v>44256</v>
      </c>
      <c r="B2747">
        <f t="shared" ref="B2747:B2757" si="319">1+B2746</f>
        <v>2</v>
      </c>
      <c r="C2747">
        <f t="shared" si="313"/>
        <v>2021</v>
      </c>
      <c r="D2747" t="s">
        <v>1631</v>
      </c>
      <c r="E2747">
        <v>99</v>
      </c>
      <c r="F2747" s="12">
        <v>185.5</v>
      </c>
      <c r="G2747" s="12">
        <v>576.45000000000005</v>
      </c>
      <c r="H2747" s="12">
        <v>117.2</v>
      </c>
      <c r="I2747" s="12">
        <v>879.15000000000009</v>
      </c>
    </row>
    <row r="2748" spans="1:17">
      <c r="A2748" s="357">
        <v>44287</v>
      </c>
      <c r="B2748">
        <f t="shared" si="319"/>
        <v>3</v>
      </c>
      <c r="C2748">
        <f t="shared" si="313"/>
        <v>2021</v>
      </c>
      <c r="D2748" t="s">
        <v>1631</v>
      </c>
      <c r="E2748">
        <v>99</v>
      </c>
      <c r="F2748" s="12">
        <v>195</v>
      </c>
      <c r="G2748" s="12">
        <v>532.96</v>
      </c>
      <c r="H2748" s="12">
        <v>98.52</v>
      </c>
      <c r="I2748" s="12">
        <v>826.48</v>
      </c>
    </row>
    <row r="2749" spans="1:17">
      <c r="A2749" s="357">
        <v>44317</v>
      </c>
      <c r="B2749">
        <f t="shared" si="319"/>
        <v>4</v>
      </c>
      <c r="C2749">
        <f t="shared" si="313"/>
        <v>2021</v>
      </c>
      <c r="D2749" t="s">
        <v>1631</v>
      </c>
      <c r="E2749">
        <v>99</v>
      </c>
      <c r="F2749" s="12">
        <v>185.65</v>
      </c>
      <c r="G2749" s="12">
        <v>462</v>
      </c>
      <c r="H2749" s="12">
        <v>109.35</v>
      </c>
      <c r="I2749" s="12">
        <v>757</v>
      </c>
    </row>
    <row r="2750" spans="1:17">
      <c r="A2750" s="357">
        <v>44348</v>
      </c>
      <c r="B2750">
        <f t="shared" si="319"/>
        <v>5</v>
      </c>
      <c r="C2750">
        <f t="shared" ref="C2750:C2763" si="320">1+C2738</f>
        <v>2021</v>
      </c>
      <c r="D2750" t="s">
        <v>1631</v>
      </c>
      <c r="E2750">
        <v>99</v>
      </c>
      <c r="F2750" s="12">
        <v>183</v>
      </c>
      <c r="G2750" s="12">
        <v>510.86</v>
      </c>
      <c r="H2750" s="12">
        <v>147.43</v>
      </c>
      <c r="I2750" s="12">
        <v>841.29</v>
      </c>
    </row>
    <row r="2751" spans="1:17">
      <c r="A2751" s="357">
        <v>44378</v>
      </c>
      <c r="B2751">
        <f t="shared" si="319"/>
        <v>6</v>
      </c>
      <c r="C2751">
        <f t="shared" si="320"/>
        <v>2021</v>
      </c>
      <c r="D2751" t="s">
        <v>1631</v>
      </c>
      <c r="E2751">
        <v>99</v>
      </c>
      <c r="F2751" s="12">
        <v>195.64</v>
      </c>
      <c r="G2751" s="12">
        <v>566.17999999999995</v>
      </c>
      <c r="H2751" s="12">
        <v>197.68</v>
      </c>
      <c r="I2751" s="12">
        <v>959.49999999999989</v>
      </c>
    </row>
    <row r="2752" spans="1:17">
      <c r="A2752" s="357">
        <v>44409</v>
      </c>
      <c r="B2752">
        <f t="shared" si="319"/>
        <v>7</v>
      </c>
      <c r="C2752">
        <f t="shared" si="320"/>
        <v>2021</v>
      </c>
      <c r="D2752" t="s">
        <v>1631</v>
      </c>
      <c r="E2752">
        <v>99</v>
      </c>
      <c r="F2752" s="12">
        <v>112.86</v>
      </c>
      <c r="G2752" s="12">
        <v>170.73</v>
      </c>
      <c r="H2752" s="12">
        <v>124.95</v>
      </c>
      <c r="I2752" s="12">
        <v>408.54</v>
      </c>
    </row>
    <row r="2753" spans="1:9">
      <c r="A2753" s="357">
        <v>44440</v>
      </c>
      <c r="B2753">
        <f t="shared" si="319"/>
        <v>8</v>
      </c>
      <c r="C2753">
        <f t="shared" si="320"/>
        <v>2021</v>
      </c>
      <c r="D2753" t="s">
        <v>1631</v>
      </c>
      <c r="E2753">
        <v>99</v>
      </c>
      <c r="F2753" s="12">
        <v>167.09</v>
      </c>
      <c r="G2753" s="12">
        <v>372.86</v>
      </c>
      <c r="H2753" s="12">
        <v>154.63999999999999</v>
      </c>
      <c r="I2753" s="12">
        <v>694.59</v>
      </c>
    </row>
    <row r="2754" spans="1:9">
      <c r="A2754" s="357">
        <v>44470</v>
      </c>
      <c r="B2754">
        <f t="shared" si="319"/>
        <v>9</v>
      </c>
      <c r="C2754">
        <f t="shared" si="320"/>
        <v>2021</v>
      </c>
      <c r="D2754" t="s">
        <v>1631</v>
      </c>
      <c r="E2754">
        <v>99</v>
      </c>
      <c r="F2754" s="12">
        <v>221</v>
      </c>
      <c r="G2754" s="12">
        <v>486.18</v>
      </c>
      <c r="H2754" s="12">
        <v>161.36000000000001</v>
      </c>
      <c r="I2754" s="12">
        <v>868.54</v>
      </c>
    </row>
    <row r="2755" spans="1:9">
      <c r="A2755" s="357">
        <v>44501</v>
      </c>
      <c r="B2755">
        <f t="shared" si="319"/>
        <v>10</v>
      </c>
      <c r="C2755">
        <f t="shared" si="320"/>
        <v>2021</v>
      </c>
      <c r="D2755" t="s">
        <v>1631</v>
      </c>
      <c r="E2755">
        <v>99</v>
      </c>
      <c r="F2755" s="12">
        <v>126.35</v>
      </c>
      <c r="G2755" s="12">
        <v>170.55</v>
      </c>
      <c r="H2755" s="12">
        <v>73.599999999999994</v>
      </c>
      <c r="I2755" s="12">
        <v>370.5</v>
      </c>
    </row>
    <row r="2756" spans="1:9">
      <c r="A2756" s="357">
        <v>44531</v>
      </c>
      <c r="B2756">
        <f t="shared" si="319"/>
        <v>11</v>
      </c>
      <c r="C2756">
        <f t="shared" si="320"/>
        <v>2021</v>
      </c>
      <c r="D2756" t="s">
        <v>1631</v>
      </c>
      <c r="E2756">
        <v>99</v>
      </c>
      <c r="F2756" s="12">
        <v>200.1</v>
      </c>
      <c r="G2756" s="12">
        <v>476</v>
      </c>
      <c r="H2756" s="12">
        <v>96.43</v>
      </c>
      <c r="I2756" s="12">
        <v>772.53000000000009</v>
      </c>
    </row>
    <row r="2757" spans="1:9">
      <c r="A2757" s="357">
        <v>44562</v>
      </c>
      <c r="B2757">
        <f t="shared" si="319"/>
        <v>12</v>
      </c>
      <c r="C2757">
        <f t="shared" si="320"/>
        <v>2021</v>
      </c>
      <c r="D2757" t="s">
        <v>1631</v>
      </c>
      <c r="E2757">
        <v>99</v>
      </c>
      <c r="F2757" s="12">
        <v>322.85000000000002</v>
      </c>
      <c r="G2757" s="12">
        <v>974.9</v>
      </c>
      <c r="H2757" s="12">
        <v>169.95</v>
      </c>
      <c r="I2757" s="12">
        <v>1467.6999999999998</v>
      </c>
    </row>
    <row r="2758" spans="1:9">
      <c r="A2758" s="357">
        <v>44593</v>
      </c>
      <c r="B2758">
        <v>1</v>
      </c>
      <c r="C2758">
        <f t="shared" si="320"/>
        <v>2022</v>
      </c>
      <c r="D2758" t="s">
        <v>1631</v>
      </c>
      <c r="E2758">
        <v>99</v>
      </c>
      <c r="F2758" s="12">
        <v>255.55</v>
      </c>
      <c r="G2758" s="12">
        <v>640.54999999999995</v>
      </c>
      <c r="H2758" s="12">
        <v>158.4</v>
      </c>
      <c r="I2758" s="12">
        <v>1054.5</v>
      </c>
    </row>
    <row r="2759" spans="1:9">
      <c r="A2759" s="357">
        <v>44621</v>
      </c>
      <c r="B2759">
        <f>1+B2758</f>
        <v>2</v>
      </c>
      <c r="C2759">
        <f t="shared" si="320"/>
        <v>2022</v>
      </c>
      <c r="D2759" t="s">
        <v>1631</v>
      </c>
      <c r="E2759">
        <v>99</v>
      </c>
      <c r="F2759" s="12">
        <v>194.3</v>
      </c>
      <c r="G2759" s="12">
        <v>550.54999999999995</v>
      </c>
      <c r="H2759" s="12">
        <v>134.6</v>
      </c>
      <c r="I2759" s="12">
        <v>879.45</v>
      </c>
    </row>
    <row r="2760" spans="1:9">
      <c r="A2760" s="357">
        <v>44652</v>
      </c>
      <c r="B2760">
        <f>1+B2759</f>
        <v>3</v>
      </c>
      <c r="C2760">
        <f t="shared" si="320"/>
        <v>2022</v>
      </c>
      <c r="D2760" t="s">
        <v>1631</v>
      </c>
      <c r="E2760">
        <v>99</v>
      </c>
      <c r="F2760" s="12">
        <v>238.61</v>
      </c>
      <c r="G2760" s="12">
        <v>663.83</v>
      </c>
      <c r="H2760" s="12">
        <v>132</v>
      </c>
      <c r="I2760" s="12">
        <v>1034.44</v>
      </c>
    </row>
    <row r="2761" spans="1:9">
      <c r="A2761" s="357">
        <v>44682</v>
      </c>
      <c r="B2761">
        <f>1+B2760</f>
        <v>4</v>
      </c>
      <c r="C2761">
        <f t="shared" si="320"/>
        <v>2022</v>
      </c>
      <c r="D2761" t="s">
        <v>1631</v>
      </c>
      <c r="E2761">
        <v>99</v>
      </c>
      <c r="F2761" s="12">
        <v>216.58</v>
      </c>
      <c r="G2761" s="12">
        <v>718.95</v>
      </c>
      <c r="H2761" s="12">
        <v>161.21</v>
      </c>
      <c r="I2761" s="12">
        <v>1096.74</v>
      </c>
    </row>
    <row r="2762" spans="1:9">
      <c r="A2762" s="357">
        <v>44713</v>
      </c>
      <c r="B2762">
        <f>1+B2761</f>
        <v>5</v>
      </c>
      <c r="C2762">
        <f t="shared" si="320"/>
        <v>2022</v>
      </c>
      <c r="D2762" t="s">
        <v>1631</v>
      </c>
      <c r="E2762">
        <v>99</v>
      </c>
      <c r="F2762" s="12">
        <v>315.14</v>
      </c>
      <c r="G2762" s="12">
        <v>724.55</v>
      </c>
      <c r="H2762" s="12">
        <v>211.05</v>
      </c>
      <c r="I2762" s="12">
        <v>1250.7399999999998</v>
      </c>
    </row>
    <row r="2763" spans="1:9">
      <c r="A2763" s="357">
        <v>44743</v>
      </c>
      <c r="B2763">
        <f>1+B2762</f>
        <v>6</v>
      </c>
      <c r="C2763">
        <f t="shared" si="320"/>
        <v>2022</v>
      </c>
      <c r="D2763" t="s">
        <v>1631</v>
      </c>
      <c r="E2763">
        <v>99</v>
      </c>
      <c r="F2763" s="12">
        <v>322.55</v>
      </c>
      <c r="G2763" s="12">
        <v>889.64</v>
      </c>
      <c r="H2763" s="12">
        <v>268</v>
      </c>
      <c r="I2763" s="12">
        <v>1480.1899999999998</v>
      </c>
    </row>
    <row r="2764" spans="1:9">
      <c r="A2764" s="357">
        <v>44743</v>
      </c>
      <c r="B2764">
        <v>7</v>
      </c>
      <c r="C2764">
        <v>2022</v>
      </c>
      <c r="D2764" t="s">
        <v>1631</v>
      </c>
      <c r="E2764">
        <v>99</v>
      </c>
      <c r="F2764" s="12">
        <v>215.6</v>
      </c>
      <c r="G2764" s="12">
        <v>786.85</v>
      </c>
      <c r="H2764" s="12">
        <v>257.85000000000002</v>
      </c>
      <c r="I2764" s="12">
        <v>1260.3</v>
      </c>
    </row>
    <row r="2765" spans="1:9">
      <c r="A2765" s="357">
        <v>44774</v>
      </c>
      <c r="B2765">
        <v>8</v>
      </c>
      <c r="C2765">
        <v>2022</v>
      </c>
      <c r="D2765" t="s">
        <v>1631</v>
      </c>
      <c r="E2765">
        <v>99</v>
      </c>
      <c r="F2765">
        <v>154.72999999999999</v>
      </c>
      <c r="G2765">
        <v>646.27</v>
      </c>
      <c r="H2765">
        <v>179.09</v>
      </c>
      <c r="I2765">
        <v>980.09</v>
      </c>
    </row>
  </sheetData>
  <hyperlinks>
    <hyperlink ref="A1" location="Indice!A1" display="Volver índice" xr:uid="{6F80CD4C-B010-44CC-87C6-169F2879861D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39997558519241921"/>
  </sheetPr>
  <dimension ref="B3:BN46"/>
  <sheetViews>
    <sheetView topLeftCell="A7" workbookViewId="0">
      <selection activeCell="B10" sqref="B10"/>
    </sheetView>
  </sheetViews>
  <sheetFormatPr baseColWidth="10" defaultRowHeight="15.6"/>
  <cols>
    <col min="2" max="2" width="33.19921875" customWidth="1"/>
  </cols>
  <sheetData>
    <row r="3" spans="2:66" ht="21">
      <c r="B3" s="11" t="s">
        <v>922</v>
      </c>
    </row>
    <row r="5" spans="2:66">
      <c r="B5" s="78" t="s">
        <v>654</v>
      </c>
    </row>
    <row r="6" spans="2:66">
      <c r="B6" s="62" t="s">
        <v>652</v>
      </c>
    </row>
    <row r="7" spans="2:66">
      <c r="B7" s="62"/>
      <c r="C7" s="22" t="s">
        <v>173</v>
      </c>
      <c r="D7" s="22" t="s">
        <v>174</v>
      </c>
      <c r="E7" s="22" t="s">
        <v>175</v>
      </c>
      <c r="F7" s="22" t="s">
        <v>176</v>
      </c>
      <c r="G7" s="22" t="s">
        <v>177</v>
      </c>
      <c r="H7" s="22" t="s">
        <v>178</v>
      </c>
      <c r="I7" s="22" t="s">
        <v>179</v>
      </c>
      <c r="J7" s="22" t="s">
        <v>180</v>
      </c>
      <c r="K7" s="22" t="s">
        <v>13</v>
      </c>
      <c r="L7" s="22" t="s">
        <v>14</v>
      </c>
      <c r="M7" s="22" t="s">
        <v>15</v>
      </c>
      <c r="N7" s="22" t="s">
        <v>16</v>
      </c>
      <c r="O7" s="22" t="s">
        <v>17</v>
      </c>
      <c r="P7" s="22" t="s">
        <v>18</v>
      </c>
      <c r="Q7" s="22" t="s">
        <v>19</v>
      </c>
      <c r="R7" s="22" t="s">
        <v>20</v>
      </c>
      <c r="S7" s="22" t="s">
        <v>21</v>
      </c>
      <c r="T7" s="22" t="s">
        <v>22</v>
      </c>
      <c r="U7" s="22" t="s">
        <v>23</v>
      </c>
      <c r="V7" s="22" t="s">
        <v>24</v>
      </c>
      <c r="W7" s="22" t="s">
        <v>25</v>
      </c>
      <c r="X7" s="22" t="s">
        <v>26</v>
      </c>
      <c r="Y7" s="22" t="s">
        <v>27</v>
      </c>
      <c r="Z7" s="22" t="s">
        <v>28</v>
      </c>
      <c r="AA7" s="22" t="s">
        <v>29</v>
      </c>
      <c r="AB7" s="22" t="s">
        <v>30</v>
      </c>
      <c r="AC7" s="22" t="s">
        <v>31</v>
      </c>
      <c r="AD7" s="22" t="s">
        <v>32</v>
      </c>
      <c r="AE7" s="22" t="s">
        <v>33</v>
      </c>
      <c r="AF7" s="22" t="s">
        <v>34</v>
      </c>
      <c r="AG7" s="22" t="s">
        <v>35</v>
      </c>
      <c r="AH7" s="22" t="s">
        <v>36</v>
      </c>
      <c r="AI7" s="22" t="s">
        <v>37</v>
      </c>
      <c r="AJ7" s="22" t="s">
        <v>38</v>
      </c>
      <c r="AK7" s="22" t="s">
        <v>39</v>
      </c>
      <c r="AL7" s="22" t="s">
        <v>40</v>
      </c>
      <c r="AM7" s="22" t="s">
        <v>41</v>
      </c>
      <c r="AN7" s="22" t="s">
        <v>42</v>
      </c>
      <c r="AO7" s="22" t="s">
        <v>43</v>
      </c>
      <c r="AP7" s="22" t="s">
        <v>44</v>
      </c>
      <c r="AQ7" s="22" t="s">
        <v>45</v>
      </c>
      <c r="AR7" s="22" t="s">
        <v>46</v>
      </c>
      <c r="AS7" s="22" t="s">
        <v>47</v>
      </c>
      <c r="AT7" s="22" t="s">
        <v>48</v>
      </c>
      <c r="AU7" s="22" t="s">
        <v>49</v>
      </c>
      <c r="AV7" s="22" t="s">
        <v>50</v>
      </c>
      <c r="AW7" s="22" t="s">
        <v>51</v>
      </c>
      <c r="AX7" s="22" t="s">
        <v>52</v>
      </c>
      <c r="AY7" s="22" t="s">
        <v>53</v>
      </c>
      <c r="AZ7" s="22" t="s">
        <v>54</v>
      </c>
      <c r="BA7" s="22" t="s">
        <v>55</v>
      </c>
      <c r="BB7" s="22" t="s">
        <v>56</v>
      </c>
      <c r="BC7" s="22" t="s">
        <v>57</v>
      </c>
      <c r="BD7" s="22" t="s">
        <v>58</v>
      </c>
      <c r="BE7" s="22" t="s">
        <v>59</v>
      </c>
      <c r="BF7" s="22" t="s">
        <v>60</v>
      </c>
      <c r="BG7" s="22" t="s">
        <v>61</v>
      </c>
      <c r="BH7" s="22" t="s">
        <v>62</v>
      </c>
      <c r="BI7" s="22" t="s">
        <v>63</v>
      </c>
      <c r="BJ7" s="22" t="s">
        <v>64</v>
      </c>
      <c r="BK7" s="22" t="s">
        <v>65</v>
      </c>
      <c r="BL7" s="22" t="s">
        <v>66</v>
      </c>
      <c r="BM7" s="22" t="s">
        <v>67</v>
      </c>
      <c r="BN7" s="22" t="s">
        <v>68</v>
      </c>
    </row>
    <row r="8" spans="2:66">
      <c r="B8" s="62" t="s">
        <v>5</v>
      </c>
      <c r="C8" s="10">
        <v>2.4779374599999997</v>
      </c>
      <c r="D8" s="10">
        <v>2.4646761417499996</v>
      </c>
      <c r="E8" s="10">
        <v>2.4618894457499998</v>
      </c>
      <c r="F8" s="10">
        <v>2.5039618610000001</v>
      </c>
      <c r="G8" s="10">
        <v>2.4398955105000004</v>
      </c>
      <c r="H8" s="10">
        <v>2.4577305912499998</v>
      </c>
      <c r="I8" s="10">
        <v>2.4990996717500003</v>
      </c>
      <c r="J8" s="10">
        <v>2.5077850817499998</v>
      </c>
      <c r="K8" s="10">
        <v>2.6226957440000001</v>
      </c>
      <c r="L8" s="10">
        <v>2.8453797697500001</v>
      </c>
      <c r="M8" s="10">
        <v>3.0946498512500002</v>
      </c>
      <c r="N8" s="10">
        <v>3.6287657022499999</v>
      </c>
      <c r="O8" s="10">
        <v>4.2122144697500001</v>
      </c>
      <c r="P8" s="10">
        <v>4.4593613742500002</v>
      </c>
      <c r="Q8" s="10">
        <v>4.6122320889999999</v>
      </c>
      <c r="R8" s="10">
        <v>4.5877085925000003</v>
      </c>
      <c r="S8" s="10">
        <v>4.42212879675</v>
      </c>
      <c r="T8" s="10">
        <v>4.3576499224999994</v>
      </c>
      <c r="U8" s="10">
        <v>4.4038658142500005</v>
      </c>
      <c r="V8" s="10">
        <v>4.3808274267499998</v>
      </c>
      <c r="W8" s="10">
        <v>4.3765723702500008</v>
      </c>
      <c r="X8" s="10">
        <v>4.3758057947500006</v>
      </c>
      <c r="Y8" s="10">
        <v>4.4495510454999998</v>
      </c>
      <c r="Z8" s="10">
        <v>4.6233376857500001</v>
      </c>
      <c r="AA8" s="10">
        <v>4.7922254202499994</v>
      </c>
      <c r="AB8" s="10">
        <v>4.9126493929999997</v>
      </c>
      <c r="AC8" s="10">
        <v>4.9610861540000002</v>
      </c>
      <c r="AD8" s="10">
        <v>4.9894740582499999</v>
      </c>
      <c r="AE8" s="10">
        <v>4.8927997352499997</v>
      </c>
      <c r="AF8" s="10">
        <v>4.7314987779999997</v>
      </c>
      <c r="AG8" s="10">
        <v>4.6287788750000001</v>
      </c>
      <c r="AH8" s="10">
        <v>4.5764005779999994</v>
      </c>
      <c r="AI8" s="10">
        <v>4.5422818065000001</v>
      </c>
      <c r="AJ8" s="10">
        <v>4.5217081905000001</v>
      </c>
      <c r="AK8" s="10">
        <v>4.5186657309999996</v>
      </c>
      <c r="AL8" s="10">
        <v>4.4120168089999998</v>
      </c>
      <c r="AM8" s="10">
        <v>4.2235374449999998</v>
      </c>
      <c r="AN8" s="10">
        <v>4.1410203574999995</v>
      </c>
      <c r="AO8" s="10">
        <v>4.0642965434999994</v>
      </c>
      <c r="AP8" s="10">
        <v>3.9811164737499998</v>
      </c>
      <c r="AQ8" s="10">
        <v>4.0100845100000004</v>
      </c>
      <c r="AR8" s="10">
        <v>3.9839599135000001</v>
      </c>
      <c r="AS8" s="10">
        <v>3.86615204825</v>
      </c>
      <c r="AT8" s="10">
        <v>3.7499473095000004</v>
      </c>
      <c r="AU8" s="10">
        <v>3.6652056575</v>
      </c>
      <c r="AV8" s="10">
        <v>3.6024400592500001</v>
      </c>
      <c r="AW8" s="10">
        <v>3.6296668054999999</v>
      </c>
      <c r="AX8" s="10">
        <v>3.6029212477499999</v>
      </c>
      <c r="AY8" s="10">
        <v>3.5779837967499999</v>
      </c>
      <c r="AZ8" s="10">
        <v>3.495164752</v>
      </c>
      <c r="BA8" s="10">
        <v>3.4032796024999996</v>
      </c>
      <c r="BB8" s="10">
        <v>3.3186090587500003</v>
      </c>
      <c r="BC8" s="10">
        <v>3.2342314720000003</v>
      </c>
      <c r="BD8" s="10">
        <v>3.2846127750000003</v>
      </c>
      <c r="BE8" s="10">
        <v>3.2671656610000004</v>
      </c>
      <c r="BF8" s="10">
        <v>3.2068124414999999</v>
      </c>
      <c r="BG8" s="10">
        <v>3.161101699</v>
      </c>
      <c r="BH8" s="10">
        <v>3.5147622227499999</v>
      </c>
      <c r="BI8" s="10">
        <v>3.4630854130000004</v>
      </c>
      <c r="BJ8" s="10">
        <v>3.5229718090000004</v>
      </c>
      <c r="BK8" s="10">
        <v>3.5774422885000003</v>
      </c>
      <c r="BL8" s="10">
        <v>3.1559884549999997</v>
      </c>
      <c r="BM8" s="10">
        <v>3.20440918225</v>
      </c>
      <c r="BN8" s="10">
        <v>3.0423295499999998</v>
      </c>
    </row>
    <row r="9" spans="2:66">
      <c r="B9" s="62"/>
    </row>
    <row r="10" spans="2:66">
      <c r="B10" t="s">
        <v>651</v>
      </c>
    </row>
    <row r="11" spans="2:66">
      <c r="B11" s="3" t="s">
        <v>93</v>
      </c>
    </row>
    <row r="14" spans="2:66">
      <c r="B14" s="78" t="s">
        <v>653</v>
      </c>
    </row>
    <row r="15" spans="2:66">
      <c r="B15" s="62" t="s">
        <v>652</v>
      </c>
    </row>
    <row r="16" spans="2:66">
      <c r="C16" s="22" t="s">
        <v>25</v>
      </c>
      <c r="D16" s="22" t="s">
        <v>26</v>
      </c>
      <c r="E16" s="22" t="s">
        <v>27</v>
      </c>
      <c r="F16" s="22" t="s">
        <v>28</v>
      </c>
      <c r="G16" s="22" t="s">
        <v>29</v>
      </c>
      <c r="H16" s="22" t="s">
        <v>30</v>
      </c>
      <c r="I16" s="22" t="s">
        <v>31</v>
      </c>
      <c r="J16" s="22" t="s">
        <v>32</v>
      </c>
      <c r="K16" s="22" t="s">
        <v>33</v>
      </c>
      <c r="L16" s="22" t="s">
        <v>34</v>
      </c>
      <c r="M16" s="22" t="s">
        <v>35</v>
      </c>
      <c r="N16" s="22" t="s">
        <v>36</v>
      </c>
      <c r="O16" s="22" t="s">
        <v>37</v>
      </c>
      <c r="P16" s="22" t="s">
        <v>38</v>
      </c>
      <c r="Q16" s="22" t="s">
        <v>39</v>
      </c>
      <c r="R16" s="22" t="s">
        <v>40</v>
      </c>
      <c r="S16" s="22" t="s">
        <v>41</v>
      </c>
      <c r="T16" s="22" t="s">
        <v>42</v>
      </c>
      <c r="U16" s="22" t="s">
        <v>43</v>
      </c>
      <c r="V16" s="22" t="s">
        <v>44</v>
      </c>
      <c r="W16" s="22" t="s">
        <v>45</v>
      </c>
      <c r="X16" s="22" t="s">
        <v>46</v>
      </c>
      <c r="Y16" s="22" t="s">
        <v>47</v>
      </c>
      <c r="Z16" s="22" t="s">
        <v>48</v>
      </c>
      <c r="AA16" s="22" t="s">
        <v>49</v>
      </c>
      <c r="AB16" s="22" t="s">
        <v>50</v>
      </c>
      <c r="AC16" s="22" t="s">
        <v>51</v>
      </c>
      <c r="AD16" s="22" t="s">
        <v>52</v>
      </c>
      <c r="AE16" s="22" t="s">
        <v>53</v>
      </c>
      <c r="AF16" s="22" t="s">
        <v>54</v>
      </c>
      <c r="AG16" s="22" t="s">
        <v>55</v>
      </c>
      <c r="AH16" s="22" t="s">
        <v>56</v>
      </c>
      <c r="AI16" s="22" t="s">
        <v>57</v>
      </c>
      <c r="AJ16" s="22" t="s">
        <v>58</v>
      </c>
      <c r="AK16" s="22" t="s">
        <v>59</v>
      </c>
      <c r="AL16" s="22" t="s">
        <v>60</v>
      </c>
      <c r="AM16" s="22" t="s">
        <v>61</v>
      </c>
      <c r="AN16" s="22" t="s">
        <v>62</v>
      </c>
      <c r="AO16" s="22" t="s">
        <v>63</v>
      </c>
      <c r="AP16" s="22" t="s">
        <v>64</v>
      </c>
      <c r="AQ16" s="22" t="s">
        <v>65</v>
      </c>
      <c r="AR16" s="22" t="s">
        <v>66</v>
      </c>
      <c r="AS16" s="22" t="s">
        <v>67</v>
      </c>
      <c r="AT16" s="22" t="s">
        <v>68</v>
      </c>
    </row>
    <row r="17" spans="2:46">
      <c r="B17" t="s">
        <v>225</v>
      </c>
      <c r="C17" s="10">
        <v>1.85</v>
      </c>
      <c r="D17" s="10">
        <v>1.8250000000000002</v>
      </c>
      <c r="E17" s="10">
        <v>1.8499999999999999</v>
      </c>
      <c r="F17" s="10">
        <v>1.925</v>
      </c>
      <c r="G17" s="10">
        <v>1.9749999999999999</v>
      </c>
      <c r="H17" s="10">
        <v>2.0249999999999999</v>
      </c>
      <c r="I17" s="10">
        <v>2.0499999999999998</v>
      </c>
      <c r="J17" s="10">
        <v>2.0750000000000002</v>
      </c>
      <c r="K17" s="10">
        <v>2.1</v>
      </c>
      <c r="L17" s="10">
        <v>2.0749999999999997</v>
      </c>
      <c r="M17" s="10">
        <v>2.0249999999999999</v>
      </c>
      <c r="N17" s="10">
        <v>1.9500000000000002</v>
      </c>
      <c r="O17" s="10">
        <v>1.85</v>
      </c>
      <c r="P17" s="10">
        <v>1.825</v>
      </c>
      <c r="Q17" s="10">
        <v>1.825</v>
      </c>
      <c r="R17" s="10">
        <v>1.8250000000000002</v>
      </c>
      <c r="S17" s="10">
        <v>1.8000000000000003</v>
      </c>
      <c r="T17" s="10">
        <v>1.7749999999999999</v>
      </c>
      <c r="U17" s="10">
        <v>1.75</v>
      </c>
      <c r="V17" s="10">
        <v>1.7250000000000001</v>
      </c>
      <c r="W17" s="10">
        <v>1.7250000000000001</v>
      </c>
      <c r="X17" s="10">
        <v>1.7</v>
      </c>
      <c r="Y17" s="10">
        <v>1.7000000000000002</v>
      </c>
      <c r="Z17" s="10">
        <v>1.6500000000000001</v>
      </c>
      <c r="AA17" s="10">
        <v>1.6</v>
      </c>
      <c r="AB17" s="10">
        <v>1.5750000000000002</v>
      </c>
      <c r="AC17" s="10">
        <v>1.55</v>
      </c>
      <c r="AD17" s="10">
        <v>1.5</v>
      </c>
      <c r="AE17" s="10">
        <v>1.4750000000000001</v>
      </c>
      <c r="AF17" s="10">
        <v>1.4750000000000001</v>
      </c>
      <c r="AG17" s="10">
        <v>1.4500000000000002</v>
      </c>
      <c r="AH17" s="10">
        <v>1.4499999999999997</v>
      </c>
      <c r="AI17" s="10">
        <v>1.4249999999999998</v>
      </c>
      <c r="AJ17" s="10">
        <v>1.4</v>
      </c>
      <c r="AK17" s="10">
        <v>1.4</v>
      </c>
      <c r="AL17" s="10">
        <v>1.375</v>
      </c>
      <c r="AM17" s="10">
        <v>1.375</v>
      </c>
      <c r="AN17" s="10">
        <v>1.55</v>
      </c>
      <c r="AO17" s="10">
        <v>1.5499999999999998</v>
      </c>
      <c r="AP17" s="10">
        <v>1.5749999999999997</v>
      </c>
      <c r="AQ17" s="10">
        <v>1.6000000000000003</v>
      </c>
      <c r="AR17" s="10">
        <v>1.3666666666666665</v>
      </c>
      <c r="AS17" s="10">
        <v>1.3333333333333333</v>
      </c>
      <c r="AT17" s="10">
        <v>1.2000000000000002</v>
      </c>
    </row>
    <row r="18" spans="2:46">
      <c r="B18" t="s">
        <v>238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>
        <v>0.8</v>
      </c>
      <c r="AC18" s="10">
        <v>1.1000000000000001</v>
      </c>
      <c r="AD18" s="10">
        <v>0.96666666666666679</v>
      </c>
      <c r="AE18" s="10">
        <v>0.97500000000000009</v>
      </c>
      <c r="AF18" s="10">
        <v>1.075</v>
      </c>
      <c r="AG18" s="10">
        <v>0.97499999999999998</v>
      </c>
      <c r="AH18" s="10">
        <v>1.05</v>
      </c>
      <c r="AI18" s="10">
        <v>1.1000000000000001</v>
      </c>
      <c r="AJ18" s="10">
        <v>1</v>
      </c>
      <c r="AK18" s="10">
        <v>0.97499999999999998</v>
      </c>
      <c r="AL18" s="10">
        <v>0.92500000000000004</v>
      </c>
      <c r="AM18" s="10">
        <v>0.92500000000000004</v>
      </c>
      <c r="AN18" s="10">
        <v>0.95000000000000007</v>
      </c>
      <c r="AO18" s="10">
        <v>0.97499999999999998</v>
      </c>
      <c r="AP18" s="10">
        <v>1.05</v>
      </c>
      <c r="AQ18" s="10">
        <v>1.125</v>
      </c>
      <c r="AR18" s="10">
        <v>1.175</v>
      </c>
      <c r="AS18" s="10">
        <v>1.2749999999999999</v>
      </c>
      <c r="AT18" s="10">
        <v>1.3333333333333333</v>
      </c>
    </row>
    <row r="19" spans="2:46">
      <c r="B19" t="s">
        <v>233</v>
      </c>
      <c r="C19" s="10">
        <v>1.4000000000000001</v>
      </c>
      <c r="D19" s="10">
        <v>1.35</v>
      </c>
      <c r="E19" s="10">
        <v>1.25</v>
      </c>
      <c r="F19" s="10">
        <v>1.1499999999999999</v>
      </c>
      <c r="G19" s="10">
        <v>1.125</v>
      </c>
      <c r="H19" s="10">
        <v>1.175</v>
      </c>
      <c r="I19" s="10">
        <v>1.25</v>
      </c>
      <c r="J19" s="10">
        <v>1.3250000000000002</v>
      </c>
      <c r="K19" s="10">
        <v>1.3</v>
      </c>
      <c r="L19" s="10">
        <v>1.3</v>
      </c>
      <c r="M19" s="10">
        <v>1.3</v>
      </c>
      <c r="N19" s="10">
        <v>1.2749999999999999</v>
      </c>
      <c r="O19" s="10">
        <v>1</v>
      </c>
      <c r="P19" s="10">
        <v>0.92499999999999993</v>
      </c>
      <c r="Q19" s="10">
        <v>0.875</v>
      </c>
      <c r="R19" s="10">
        <v>0.67500000000000004</v>
      </c>
      <c r="S19" s="10">
        <v>0.67500000000000004</v>
      </c>
      <c r="T19" s="10">
        <v>0.65</v>
      </c>
      <c r="U19" s="10">
        <v>0.65</v>
      </c>
      <c r="V19" s="10">
        <v>0.65</v>
      </c>
      <c r="W19" s="10">
        <v>0.75</v>
      </c>
      <c r="X19" s="10">
        <v>0.72499999999999998</v>
      </c>
      <c r="Y19" s="10">
        <v>0.7</v>
      </c>
      <c r="Z19" s="10">
        <v>0.72499999999999998</v>
      </c>
      <c r="AA19" s="10">
        <v>0.52500000000000002</v>
      </c>
      <c r="AB19" s="10">
        <v>0.5</v>
      </c>
      <c r="AC19" s="10">
        <v>0.44999999999999996</v>
      </c>
      <c r="AD19" s="10">
        <v>0.42499999999999999</v>
      </c>
      <c r="AE19" s="10">
        <v>0.5</v>
      </c>
      <c r="AF19" s="10">
        <v>0.55000000000000004</v>
      </c>
      <c r="AG19" s="10">
        <v>0.55000000000000004</v>
      </c>
      <c r="AH19" s="10">
        <v>0.42500000000000004</v>
      </c>
      <c r="AI19" s="10">
        <v>0.375</v>
      </c>
      <c r="AJ19" s="10">
        <v>0.3666666666666667</v>
      </c>
      <c r="AK19" s="10">
        <v>0.33333333333333331</v>
      </c>
      <c r="AL19" s="10">
        <v>0.46666666666666662</v>
      </c>
      <c r="AM19" s="10">
        <v>0.6</v>
      </c>
      <c r="AN19" s="10">
        <v>0.89999999999999991</v>
      </c>
      <c r="AO19" s="10">
        <v>0.95</v>
      </c>
      <c r="AP19" s="10">
        <v>0.92499999999999993</v>
      </c>
      <c r="AQ19" s="10">
        <v>0.9</v>
      </c>
      <c r="AR19" s="10">
        <v>0.33333333333333331</v>
      </c>
      <c r="AS19" s="10">
        <v>0.33333333333333331</v>
      </c>
      <c r="AT19" s="10">
        <v>0.2</v>
      </c>
    </row>
    <row r="20" spans="2:46">
      <c r="B20" t="s">
        <v>239</v>
      </c>
      <c r="C20" s="10">
        <v>1</v>
      </c>
      <c r="D20" s="10">
        <v>1</v>
      </c>
      <c r="E20" s="10">
        <v>0.97500000000000009</v>
      </c>
      <c r="F20" s="10">
        <v>0.97499999999999998</v>
      </c>
      <c r="G20" s="10">
        <v>0.92499999999999993</v>
      </c>
      <c r="H20" s="10">
        <v>0.92500000000000004</v>
      </c>
      <c r="I20" s="10">
        <v>0.95</v>
      </c>
      <c r="J20" s="10">
        <v>0.97499999999999987</v>
      </c>
      <c r="K20" s="10">
        <v>0.9</v>
      </c>
      <c r="L20" s="10">
        <v>0.87500000000000011</v>
      </c>
      <c r="M20" s="10">
        <v>0.875</v>
      </c>
      <c r="N20" s="10">
        <v>0.85</v>
      </c>
      <c r="O20" s="10">
        <v>0.89999999999999991</v>
      </c>
      <c r="P20" s="10">
        <v>0.9</v>
      </c>
      <c r="Q20" s="10">
        <v>0.85000000000000009</v>
      </c>
      <c r="R20" s="10">
        <v>0.8</v>
      </c>
      <c r="S20" s="10">
        <v>0.75</v>
      </c>
      <c r="T20" s="10">
        <v>0.72499999999999998</v>
      </c>
      <c r="U20" s="10">
        <v>0.7</v>
      </c>
      <c r="V20" s="10">
        <v>0.625</v>
      </c>
      <c r="W20" s="10">
        <v>0.5</v>
      </c>
      <c r="X20" s="10">
        <v>0.47499999999999998</v>
      </c>
      <c r="Y20" s="10">
        <v>0.47499999999999998</v>
      </c>
      <c r="Z20" s="10">
        <v>0.47499999999999998</v>
      </c>
      <c r="AA20" s="10">
        <v>0.47499999999999998</v>
      </c>
      <c r="AB20" s="10">
        <v>0.47499999999999998</v>
      </c>
      <c r="AC20" s="10">
        <v>0.44999999999999996</v>
      </c>
      <c r="AD20" s="10">
        <v>0.44999999999999996</v>
      </c>
      <c r="AE20" s="10">
        <v>0.4</v>
      </c>
      <c r="AF20" s="10">
        <v>0.37500000000000006</v>
      </c>
      <c r="AG20" s="10">
        <v>0.375</v>
      </c>
      <c r="AH20" s="10">
        <v>0.35000000000000003</v>
      </c>
      <c r="AI20" s="10">
        <v>0.35</v>
      </c>
      <c r="AJ20" s="10">
        <v>0.35000000000000003</v>
      </c>
      <c r="AK20" s="10">
        <v>0.375</v>
      </c>
      <c r="AL20" s="10">
        <v>0.4</v>
      </c>
      <c r="AM20" s="10">
        <v>0.42500000000000004</v>
      </c>
      <c r="AN20" s="10">
        <v>0.52499999999999991</v>
      </c>
      <c r="AO20" s="10">
        <v>0.55000000000000004</v>
      </c>
      <c r="AP20" s="10">
        <v>0.625</v>
      </c>
      <c r="AQ20" s="10">
        <v>0.66666666666666663</v>
      </c>
      <c r="AR20" s="10">
        <v>0.56666666666666654</v>
      </c>
      <c r="AS20" s="10">
        <v>0.5</v>
      </c>
      <c r="AT20" s="10">
        <v>0.4</v>
      </c>
    </row>
    <row r="21" spans="2:46">
      <c r="B21" t="s">
        <v>240</v>
      </c>
      <c r="C21" s="10">
        <v>2.1</v>
      </c>
      <c r="D21" s="10">
        <v>2.0999999999999996</v>
      </c>
      <c r="E21" s="10">
        <v>2.2250000000000001</v>
      </c>
      <c r="F21" s="10">
        <v>2.375</v>
      </c>
      <c r="G21" s="10">
        <v>2.2750000000000004</v>
      </c>
      <c r="H21" s="10">
        <v>2.3250000000000002</v>
      </c>
      <c r="I21" s="10">
        <v>2.1</v>
      </c>
      <c r="J21" s="10">
        <v>1.9249999999999998</v>
      </c>
      <c r="K21" s="10">
        <v>2</v>
      </c>
      <c r="L21" s="10">
        <v>2.0249999999999999</v>
      </c>
      <c r="M21" s="10">
        <v>2.125</v>
      </c>
      <c r="N21" s="10">
        <v>2.2000000000000002</v>
      </c>
      <c r="O21" s="10">
        <v>2.0249999999999999</v>
      </c>
      <c r="P21" s="10">
        <v>1.875</v>
      </c>
      <c r="Q21" s="10">
        <v>1.875</v>
      </c>
      <c r="R21" s="10">
        <v>1.8</v>
      </c>
      <c r="S21" s="10">
        <v>1.85</v>
      </c>
      <c r="T21" s="10">
        <v>1.925</v>
      </c>
      <c r="U21" s="10">
        <v>1.7749999999999999</v>
      </c>
      <c r="V21" s="10">
        <v>1.575</v>
      </c>
      <c r="W21" s="10">
        <v>1.5</v>
      </c>
      <c r="X21" s="10">
        <v>1.375</v>
      </c>
      <c r="Y21" s="10">
        <v>1.4249999999999998</v>
      </c>
      <c r="Z21" s="10">
        <v>1.425</v>
      </c>
      <c r="AA21" s="10">
        <v>1.5</v>
      </c>
      <c r="AB21" s="10">
        <v>1.5</v>
      </c>
      <c r="AC21" s="10">
        <v>1.5</v>
      </c>
      <c r="AD21" s="10">
        <v>1.5250000000000001</v>
      </c>
      <c r="AE21" s="10">
        <v>1.4</v>
      </c>
      <c r="AF21" s="10">
        <v>1.35</v>
      </c>
      <c r="AG21" s="10">
        <v>1.35</v>
      </c>
      <c r="AH21" s="10">
        <v>1.375</v>
      </c>
      <c r="AI21" s="10">
        <v>1.4</v>
      </c>
      <c r="AJ21" s="10">
        <v>1.4749999999999999</v>
      </c>
      <c r="AK21" s="10">
        <v>1.4249999999999998</v>
      </c>
      <c r="AL21" s="10">
        <v>1.4000000000000001</v>
      </c>
      <c r="AM21" s="10">
        <v>1.45</v>
      </c>
      <c r="AN21" s="10">
        <v>1.55</v>
      </c>
      <c r="AO21" s="10">
        <v>1.65</v>
      </c>
      <c r="AP21" s="10">
        <v>1.7250000000000001</v>
      </c>
      <c r="AQ21" s="10">
        <v>1.7</v>
      </c>
      <c r="AR21" s="10">
        <v>1.5333333333333334</v>
      </c>
      <c r="AS21" s="10">
        <v>1.5333333333333332</v>
      </c>
      <c r="AT21" s="10">
        <v>1.5</v>
      </c>
    </row>
    <row r="22" spans="2:46">
      <c r="B22" t="s">
        <v>230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0.8</v>
      </c>
      <c r="AS22" s="10">
        <v>0.8</v>
      </c>
      <c r="AT22" s="10">
        <v>0.8</v>
      </c>
    </row>
    <row r="23" spans="2:46">
      <c r="B23" t="s">
        <v>234</v>
      </c>
      <c r="C23" s="10">
        <v>2.1</v>
      </c>
      <c r="D23" s="10">
        <v>1.9750000000000001</v>
      </c>
      <c r="E23" s="10">
        <v>1.675</v>
      </c>
      <c r="F23" s="10">
        <v>1.7</v>
      </c>
      <c r="G23" s="10">
        <v>1.6749999999999998</v>
      </c>
      <c r="H23" s="10">
        <v>1.4750000000000001</v>
      </c>
      <c r="I23" s="10">
        <v>1.575</v>
      </c>
      <c r="J23" s="10">
        <v>1.5499999999999998</v>
      </c>
      <c r="K23" s="10">
        <v>1.5250000000000001</v>
      </c>
      <c r="L23" s="10">
        <v>1.45</v>
      </c>
      <c r="M23" s="10">
        <v>1.45</v>
      </c>
      <c r="N23" s="10">
        <v>1.6</v>
      </c>
      <c r="O23" s="10">
        <v>1.5249999999999999</v>
      </c>
      <c r="P23" s="10">
        <v>1.7666666666666666</v>
      </c>
      <c r="Q23" s="10">
        <v>1.9000000000000001</v>
      </c>
      <c r="R23" s="10">
        <v>1.3333333333333333</v>
      </c>
      <c r="S23" s="10">
        <v>1.3</v>
      </c>
      <c r="T23" s="10">
        <v>1.2250000000000001</v>
      </c>
      <c r="U23" s="10">
        <v>0.95000000000000007</v>
      </c>
      <c r="V23" s="10">
        <v>1.25</v>
      </c>
      <c r="W23" s="10">
        <v>1.4</v>
      </c>
      <c r="X23" s="10">
        <v>1.4</v>
      </c>
      <c r="Y23" s="10">
        <v>1.65</v>
      </c>
      <c r="Z23" s="10">
        <v>1.7249999999999999</v>
      </c>
      <c r="AA23" s="10">
        <v>1.5</v>
      </c>
      <c r="AB23" s="10">
        <v>1.675</v>
      </c>
      <c r="AC23" s="10">
        <v>1.45</v>
      </c>
      <c r="AD23" s="10">
        <v>1.175</v>
      </c>
      <c r="AE23" s="10">
        <v>1.45</v>
      </c>
      <c r="AF23" s="10">
        <v>1.4</v>
      </c>
      <c r="AG23" s="10">
        <v>1.5250000000000001</v>
      </c>
      <c r="AH23" s="10">
        <v>1.5250000000000001</v>
      </c>
      <c r="AI23" s="10">
        <v>1.375</v>
      </c>
      <c r="AJ23" s="10">
        <v>1.3</v>
      </c>
      <c r="AK23" s="10">
        <v>1.2250000000000001</v>
      </c>
      <c r="AL23" s="10">
        <v>1.125</v>
      </c>
      <c r="AM23" s="10">
        <v>1.125</v>
      </c>
      <c r="AN23" s="10">
        <v>1.55</v>
      </c>
      <c r="AO23" s="10">
        <v>1.7500000000000002</v>
      </c>
      <c r="AP23" s="10">
        <v>2.0249999999999999</v>
      </c>
      <c r="AQ23" s="10">
        <v>2.1666666666666665</v>
      </c>
      <c r="AR23" s="10">
        <v>1.6333333333333331</v>
      </c>
      <c r="AS23" s="10">
        <v>1.6000000000000003</v>
      </c>
      <c r="AT23" s="10">
        <v>1.4500000000000002</v>
      </c>
    </row>
    <row r="24" spans="2:46">
      <c r="B24" t="s">
        <v>241</v>
      </c>
      <c r="C24" s="10">
        <v>1.9750000000000001</v>
      </c>
      <c r="D24" s="10">
        <v>1.95</v>
      </c>
      <c r="E24" s="10">
        <v>1.9500000000000002</v>
      </c>
      <c r="F24" s="10">
        <v>1.7999999999999998</v>
      </c>
      <c r="G24" s="10">
        <v>1.75</v>
      </c>
      <c r="H24" s="10">
        <v>1.7250000000000001</v>
      </c>
      <c r="I24" s="10">
        <v>1.7</v>
      </c>
      <c r="J24" s="10">
        <v>1.7250000000000001</v>
      </c>
      <c r="K24" s="10">
        <v>1.6500000000000001</v>
      </c>
      <c r="L24" s="10">
        <v>1.65</v>
      </c>
      <c r="M24" s="10">
        <v>1.5249999999999999</v>
      </c>
      <c r="N24" s="10">
        <v>1.4499999999999997</v>
      </c>
      <c r="O24" s="10">
        <v>1.5</v>
      </c>
      <c r="P24" s="10">
        <v>1.4249999999999998</v>
      </c>
      <c r="Q24" s="10">
        <v>1.4500000000000002</v>
      </c>
      <c r="R24" s="10">
        <v>1.425</v>
      </c>
      <c r="S24" s="10">
        <v>1.2999999999999998</v>
      </c>
      <c r="T24" s="10">
        <v>1.325</v>
      </c>
      <c r="U24" s="10">
        <v>1.2750000000000001</v>
      </c>
      <c r="V24" s="10">
        <v>1.2250000000000001</v>
      </c>
      <c r="W24" s="10">
        <v>1.2</v>
      </c>
      <c r="X24" s="10">
        <v>1.1749999999999998</v>
      </c>
      <c r="Y24" s="10">
        <v>1.1500000000000001</v>
      </c>
      <c r="Z24" s="10">
        <v>1.1000000000000001</v>
      </c>
      <c r="AA24" s="10">
        <v>1.0249999999999999</v>
      </c>
      <c r="AB24" s="10">
        <v>1</v>
      </c>
      <c r="AC24" s="10">
        <v>0.96666666666666667</v>
      </c>
      <c r="AD24" s="10">
        <v>1.0333333333333334</v>
      </c>
      <c r="AE24" s="10">
        <v>1.1666666666666667</v>
      </c>
      <c r="AF24" s="10">
        <v>1.1666666666666667</v>
      </c>
      <c r="AG24" s="10">
        <v>1.125</v>
      </c>
      <c r="AH24" s="10">
        <v>1.1000000000000001</v>
      </c>
      <c r="AI24" s="10">
        <v>0.97499999999999998</v>
      </c>
      <c r="AJ24" s="10">
        <v>0.92500000000000004</v>
      </c>
      <c r="AK24" s="10">
        <v>0.95000000000000007</v>
      </c>
      <c r="AL24" s="10">
        <v>0.92500000000000004</v>
      </c>
      <c r="AM24" s="10">
        <v>0.97500000000000009</v>
      </c>
      <c r="AN24" s="10">
        <v>1.1499999999999999</v>
      </c>
      <c r="AO24" s="10">
        <v>1.2250000000000001</v>
      </c>
      <c r="AP24" s="10">
        <v>1.3</v>
      </c>
      <c r="AQ24" s="10">
        <v>1.3666666666666665</v>
      </c>
      <c r="AR24" s="10">
        <v>1.2666666666666666</v>
      </c>
      <c r="AS24" s="10">
        <v>1.2333333333333334</v>
      </c>
      <c r="AT24" s="10">
        <v>1.25</v>
      </c>
    </row>
    <row r="25" spans="2:46">
      <c r="B25" t="s">
        <v>227</v>
      </c>
      <c r="C25" s="10">
        <v>1.75</v>
      </c>
      <c r="D25" s="10">
        <v>1.75</v>
      </c>
      <c r="E25" s="10">
        <v>2</v>
      </c>
      <c r="F25" s="10">
        <v>2.2250000000000001</v>
      </c>
      <c r="G25" s="10">
        <v>2.3250000000000002</v>
      </c>
      <c r="H25" s="10">
        <v>2.4499999999999997</v>
      </c>
      <c r="I25" s="10">
        <v>2.4750000000000001</v>
      </c>
      <c r="J25" s="10">
        <v>2.2749999999999999</v>
      </c>
      <c r="K25" s="10">
        <v>2.25</v>
      </c>
      <c r="L25" s="10">
        <v>2.125</v>
      </c>
      <c r="M25" s="10">
        <v>1.85</v>
      </c>
      <c r="N25" s="10">
        <v>1.6749999999999998</v>
      </c>
      <c r="O25" s="10">
        <v>1.4500000000000002</v>
      </c>
      <c r="P25" s="10">
        <v>1.45</v>
      </c>
      <c r="Q25" s="10">
        <v>1.4750000000000001</v>
      </c>
      <c r="R25" s="10">
        <v>1.45</v>
      </c>
      <c r="S25" s="10">
        <v>1.5499999999999998</v>
      </c>
      <c r="T25" s="10">
        <v>1.375</v>
      </c>
      <c r="U25" s="10">
        <v>1.2999999999999998</v>
      </c>
      <c r="V25" s="10">
        <v>1.2749999999999999</v>
      </c>
      <c r="W25" s="10">
        <v>1.2749999999999999</v>
      </c>
      <c r="X25" s="10">
        <v>1.2999999999999998</v>
      </c>
      <c r="Y25" s="10">
        <v>1.325</v>
      </c>
      <c r="Z25" s="10">
        <v>1.4249999999999998</v>
      </c>
      <c r="AA25" s="10">
        <v>1.2749999999999999</v>
      </c>
      <c r="AB25" s="10">
        <v>1.25</v>
      </c>
      <c r="AC25" s="10">
        <v>1.125</v>
      </c>
      <c r="AD25" s="10">
        <v>1.125</v>
      </c>
      <c r="AE25" s="10">
        <v>1.05</v>
      </c>
      <c r="AF25" s="10">
        <v>1.075</v>
      </c>
      <c r="AG25" s="10">
        <v>1.1000000000000001</v>
      </c>
      <c r="AH25" s="10">
        <v>0.97499999999999998</v>
      </c>
      <c r="AI25" s="10">
        <v>1.125</v>
      </c>
      <c r="AJ25" s="10">
        <v>1.0750000000000002</v>
      </c>
      <c r="AK25" s="10">
        <v>1.075</v>
      </c>
      <c r="AL25" s="10">
        <v>1.0750000000000002</v>
      </c>
      <c r="AM25" s="10">
        <v>0.95000000000000007</v>
      </c>
      <c r="AN25" s="10">
        <v>1.1000000000000001</v>
      </c>
      <c r="AO25" s="10">
        <v>1.175</v>
      </c>
      <c r="AP25" s="10">
        <v>1.1000000000000001</v>
      </c>
      <c r="AQ25" s="10">
        <v>1.1333333333333335</v>
      </c>
      <c r="AR25" s="10">
        <v>1.0666666666666667</v>
      </c>
      <c r="AS25" s="10">
        <v>1.1333333333333335</v>
      </c>
      <c r="AT25" s="10">
        <v>1.05</v>
      </c>
    </row>
    <row r="26" spans="2:46">
      <c r="B26" t="s">
        <v>5</v>
      </c>
      <c r="C26" s="10">
        <v>4.5999999999999996</v>
      </c>
      <c r="D26" s="10">
        <v>4.625</v>
      </c>
      <c r="E26" s="10">
        <v>4.7</v>
      </c>
      <c r="F26" s="10">
        <v>4.875</v>
      </c>
      <c r="G26" s="10">
        <v>5</v>
      </c>
      <c r="H26" s="10">
        <v>5.0999999999999996</v>
      </c>
      <c r="I26" s="10">
        <v>5.15</v>
      </c>
      <c r="J26" s="10">
        <v>5.2</v>
      </c>
      <c r="K26" s="10">
        <v>5.125</v>
      </c>
      <c r="L26" s="10">
        <v>4.9749999999999996</v>
      </c>
      <c r="M26" s="10">
        <v>4.8999999999999995</v>
      </c>
      <c r="N26" s="10">
        <v>4.8000000000000007</v>
      </c>
      <c r="O26" s="10">
        <v>4.7249999999999996</v>
      </c>
      <c r="P26" s="10">
        <v>4.6750000000000007</v>
      </c>
      <c r="Q26" s="10">
        <v>4.6749999999999998</v>
      </c>
      <c r="R26" s="10">
        <v>4.5999999999999996</v>
      </c>
      <c r="S26" s="10">
        <v>4.45</v>
      </c>
      <c r="T26" s="10">
        <v>4.375</v>
      </c>
      <c r="U26" s="10">
        <v>4.2750000000000004</v>
      </c>
      <c r="V26" s="10">
        <v>4.1749999999999998</v>
      </c>
      <c r="W26" s="10">
        <v>4.2249999999999996</v>
      </c>
      <c r="X26" s="10">
        <v>4.2</v>
      </c>
      <c r="Y26" s="10">
        <v>4.0750000000000002</v>
      </c>
      <c r="Z26" s="10">
        <v>3.9750000000000005</v>
      </c>
      <c r="AA26" s="10">
        <v>3.875</v>
      </c>
      <c r="AB26" s="10">
        <v>3.8250000000000002</v>
      </c>
      <c r="AC26" s="10">
        <v>3.85</v>
      </c>
      <c r="AD26" s="10">
        <v>3.8</v>
      </c>
      <c r="AE26" s="10">
        <v>3.7749999999999999</v>
      </c>
      <c r="AF26" s="10">
        <v>3.6749999999999998</v>
      </c>
      <c r="AG26" s="10">
        <v>3.5750000000000002</v>
      </c>
      <c r="AH26" s="10">
        <v>3.5</v>
      </c>
      <c r="AI26" s="10">
        <v>3.4</v>
      </c>
      <c r="AJ26" s="10">
        <v>3.45</v>
      </c>
      <c r="AK26" s="10">
        <v>3.45</v>
      </c>
      <c r="AL26" s="10">
        <v>3.4</v>
      </c>
      <c r="AM26" s="10">
        <v>3.4249999999999998</v>
      </c>
      <c r="AN26" s="10">
        <v>3.8</v>
      </c>
      <c r="AO26" s="10">
        <v>3.7249999999999996</v>
      </c>
      <c r="AP26" s="10">
        <v>3.75</v>
      </c>
      <c r="AQ26" s="10">
        <v>3.7</v>
      </c>
      <c r="AR26" s="10">
        <v>3.2250000000000001</v>
      </c>
      <c r="AS26" s="10">
        <v>3.2749999999999999</v>
      </c>
      <c r="AT26" s="10">
        <v>3.1333333333333333</v>
      </c>
    </row>
    <row r="27" spans="2:46">
      <c r="B27" t="s">
        <v>229</v>
      </c>
      <c r="C27" s="10">
        <v>1.8250000000000002</v>
      </c>
      <c r="D27" s="10">
        <v>1.8250000000000002</v>
      </c>
      <c r="E27" s="10">
        <v>1.85</v>
      </c>
      <c r="F27" s="10">
        <v>1.8749999999999998</v>
      </c>
      <c r="G27" s="10">
        <v>1.9</v>
      </c>
      <c r="H27" s="10">
        <v>1.9</v>
      </c>
      <c r="I27" s="10">
        <v>1.9</v>
      </c>
      <c r="J27" s="10">
        <v>1.9750000000000001</v>
      </c>
      <c r="K27" s="10">
        <v>2.0499999999999998</v>
      </c>
      <c r="L27" s="10">
        <v>2.0750000000000002</v>
      </c>
      <c r="M27" s="10">
        <v>2.0750000000000002</v>
      </c>
      <c r="N27" s="10">
        <v>1.9999999999999998</v>
      </c>
      <c r="O27" s="10">
        <v>1.8249999999999997</v>
      </c>
      <c r="P27" s="10">
        <v>1.7999999999999998</v>
      </c>
      <c r="Q27" s="10">
        <v>1.85</v>
      </c>
      <c r="R27" s="10">
        <v>1.8499999999999999</v>
      </c>
      <c r="S27" s="10">
        <v>1.9249999999999998</v>
      </c>
      <c r="T27" s="10">
        <v>1.9750000000000001</v>
      </c>
      <c r="U27" s="10">
        <v>1.9249999999999998</v>
      </c>
      <c r="V27" s="10">
        <v>1.9500000000000002</v>
      </c>
      <c r="W27" s="10">
        <v>1.9750000000000001</v>
      </c>
      <c r="X27" s="10">
        <v>1.95</v>
      </c>
      <c r="Y27" s="10">
        <v>1.9500000000000002</v>
      </c>
      <c r="Z27" s="10">
        <v>1.925</v>
      </c>
      <c r="AA27" s="10">
        <v>1.9</v>
      </c>
      <c r="AB27" s="10">
        <v>1.825</v>
      </c>
      <c r="AC27" s="10">
        <v>1.8499999999999999</v>
      </c>
      <c r="AD27" s="10">
        <v>1.75</v>
      </c>
      <c r="AE27" s="10">
        <v>1.7999999999999998</v>
      </c>
      <c r="AF27" s="10">
        <v>1.875</v>
      </c>
      <c r="AG27" s="10">
        <v>1.825</v>
      </c>
      <c r="AH27" s="10">
        <v>1.85</v>
      </c>
      <c r="AI27" s="10">
        <v>1.7999999999999998</v>
      </c>
      <c r="AJ27" s="10">
        <v>1.7499999999999998</v>
      </c>
      <c r="AK27" s="10">
        <v>1.7749999999999999</v>
      </c>
      <c r="AL27" s="10">
        <v>1.75</v>
      </c>
      <c r="AM27" s="10">
        <v>1.6749999999999998</v>
      </c>
      <c r="AN27" s="10">
        <v>1.75</v>
      </c>
      <c r="AO27" s="10">
        <v>1.65</v>
      </c>
      <c r="AP27" s="10">
        <v>1.6</v>
      </c>
      <c r="AQ27" s="10">
        <v>1.5999999999999999</v>
      </c>
      <c r="AR27" s="10">
        <v>1.5</v>
      </c>
      <c r="AS27" s="10">
        <v>1.6333333333333335</v>
      </c>
      <c r="AT27" s="10">
        <v>1.6</v>
      </c>
    </row>
    <row r="28" spans="2:46">
      <c r="B28" t="s">
        <v>242</v>
      </c>
      <c r="C28" s="10">
        <v>1.5249999999999999</v>
      </c>
      <c r="D28" s="10">
        <v>1.3</v>
      </c>
      <c r="E28" s="10">
        <v>1.2250000000000001</v>
      </c>
      <c r="F28" s="10">
        <v>1.425</v>
      </c>
      <c r="G28" s="10">
        <v>1.45</v>
      </c>
      <c r="H28" s="10">
        <v>1.4</v>
      </c>
      <c r="I28" s="10">
        <v>1.4749999999999999</v>
      </c>
      <c r="J28" s="10">
        <v>1.9750000000000001</v>
      </c>
      <c r="K28" s="10">
        <v>1.5249999999999999</v>
      </c>
      <c r="L28" s="10">
        <v>1.8333333333333333</v>
      </c>
      <c r="M28" s="10">
        <v>1.9000000000000001</v>
      </c>
      <c r="N28" s="10">
        <v>1.4333333333333333</v>
      </c>
      <c r="O28" s="10">
        <v>1.65</v>
      </c>
      <c r="P28" s="10">
        <v>1.65</v>
      </c>
      <c r="Q28" s="10">
        <v>1.5499999999999998</v>
      </c>
      <c r="R28" s="10">
        <v>2.1</v>
      </c>
      <c r="S28" s="10">
        <v>2.1999999999999997</v>
      </c>
      <c r="T28" s="10">
        <v>1.825</v>
      </c>
      <c r="U28" s="10">
        <v>1.925</v>
      </c>
      <c r="V28" s="10">
        <v>1.6</v>
      </c>
      <c r="W28" s="10">
        <v>1.625</v>
      </c>
      <c r="X28" s="10">
        <v>1.85</v>
      </c>
      <c r="Y28" s="10">
        <v>1.8499999999999999</v>
      </c>
      <c r="Z28" s="10">
        <v>2.2749999999999999</v>
      </c>
      <c r="AA28" s="10">
        <v>2.125</v>
      </c>
      <c r="AB28" s="10">
        <v>2.0249999999999999</v>
      </c>
      <c r="AC28" s="10">
        <v>2</v>
      </c>
      <c r="AD28" s="10">
        <v>1.5499999999999998</v>
      </c>
      <c r="AE28" s="10">
        <v>1.5</v>
      </c>
      <c r="AF28" s="10">
        <v>1.5999999999999999</v>
      </c>
      <c r="AG28" s="10">
        <v>1.6333333333333335</v>
      </c>
      <c r="AH28" s="10">
        <v>1.7</v>
      </c>
      <c r="AI28" s="10">
        <v>1.3</v>
      </c>
      <c r="AJ28" s="10">
        <v>1.2000000000000002</v>
      </c>
      <c r="AK28" s="10">
        <v>1.125</v>
      </c>
      <c r="AL28" s="10">
        <v>0.875</v>
      </c>
      <c r="AM28" s="10">
        <v>1</v>
      </c>
      <c r="AN28" s="10">
        <v>0.97500000000000009</v>
      </c>
      <c r="AO28" s="10">
        <v>1.0249999999999999</v>
      </c>
      <c r="AP28" s="10">
        <v>1.2750000000000001</v>
      </c>
      <c r="AQ28" s="10">
        <v>1.3666666666666669</v>
      </c>
      <c r="AR28" s="10">
        <v>1.4666666666666668</v>
      </c>
      <c r="AS28" s="10">
        <v>1.6500000000000001</v>
      </c>
      <c r="AT28" s="10">
        <v>1.1000000000000001</v>
      </c>
    </row>
    <row r="29" spans="2:46">
      <c r="B29" t="s">
        <v>226</v>
      </c>
      <c r="C29" s="10">
        <v>1.4</v>
      </c>
      <c r="D29" s="10">
        <v>1.375</v>
      </c>
      <c r="E29" s="10">
        <v>1.325</v>
      </c>
      <c r="F29" s="10">
        <v>1.375</v>
      </c>
      <c r="G29" s="10">
        <v>1.4750000000000001</v>
      </c>
      <c r="H29" s="10">
        <v>1.5499999999999998</v>
      </c>
      <c r="I29" s="10">
        <v>1.575</v>
      </c>
      <c r="J29" s="10">
        <v>1.65</v>
      </c>
      <c r="K29" s="10">
        <v>1.7000000000000002</v>
      </c>
      <c r="L29" s="10">
        <v>1.7000000000000002</v>
      </c>
      <c r="M29" s="10">
        <v>1.7250000000000001</v>
      </c>
      <c r="N29" s="10">
        <v>1.7000000000000002</v>
      </c>
      <c r="O29" s="10">
        <v>1.65</v>
      </c>
      <c r="P29" s="10">
        <v>1.5999999999999999</v>
      </c>
      <c r="Q29" s="10">
        <v>1.625</v>
      </c>
      <c r="R29" s="10">
        <v>1.625</v>
      </c>
      <c r="S29" s="10">
        <v>1.625</v>
      </c>
      <c r="T29" s="10">
        <v>1.625</v>
      </c>
      <c r="U29" s="10">
        <v>1.6</v>
      </c>
      <c r="V29" s="10">
        <v>1.6</v>
      </c>
      <c r="W29" s="10">
        <v>1.55</v>
      </c>
      <c r="X29" s="10">
        <v>1.5249999999999999</v>
      </c>
      <c r="Y29" s="10">
        <v>1.5749999999999997</v>
      </c>
      <c r="Z29" s="10">
        <v>1.5</v>
      </c>
      <c r="AA29" s="10">
        <v>1.4750000000000001</v>
      </c>
      <c r="AB29" s="10">
        <v>1.4500000000000002</v>
      </c>
      <c r="AC29" s="10">
        <v>1.4500000000000002</v>
      </c>
      <c r="AD29" s="10">
        <v>1.4500000000000002</v>
      </c>
      <c r="AE29" s="10">
        <v>1.4750000000000001</v>
      </c>
      <c r="AF29" s="10">
        <v>1.5</v>
      </c>
      <c r="AG29" s="10">
        <v>1.425</v>
      </c>
      <c r="AH29" s="10">
        <v>1.4749999999999999</v>
      </c>
      <c r="AI29" s="10">
        <v>1.4500000000000002</v>
      </c>
      <c r="AJ29" s="10">
        <v>1.425</v>
      </c>
      <c r="AK29" s="10">
        <v>1.425</v>
      </c>
      <c r="AL29" s="10">
        <v>1.35</v>
      </c>
      <c r="AM29" s="10">
        <v>1.2999999999999998</v>
      </c>
      <c r="AN29" s="10">
        <v>1.4</v>
      </c>
      <c r="AO29" s="10">
        <v>1.4249999999999998</v>
      </c>
      <c r="AP29" s="10">
        <v>1.4249999999999998</v>
      </c>
      <c r="AQ29" s="10">
        <v>1.4333333333333333</v>
      </c>
      <c r="AR29" s="10">
        <v>1.3333333333333333</v>
      </c>
      <c r="AS29" s="10">
        <v>1.3</v>
      </c>
      <c r="AT29" s="10">
        <v>1.2000000000000002</v>
      </c>
    </row>
    <row r="30" spans="2:46">
      <c r="B30" t="s">
        <v>243</v>
      </c>
      <c r="C30" s="10">
        <v>1.5</v>
      </c>
      <c r="D30" s="10">
        <v>1.625</v>
      </c>
      <c r="E30" s="10">
        <v>1.825</v>
      </c>
      <c r="F30" s="10">
        <v>2.0750000000000002</v>
      </c>
      <c r="G30" s="10">
        <v>2.2000000000000002</v>
      </c>
      <c r="H30" s="10">
        <v>2.2999999999999998</v>
      </c>
      <c r="I30" s="10">
        <v>2.5249999999999999</v>
      </c>
      <c r="J30" s="10">
        <v>2.5250000000000004</v>
      </c>
      <c r="K30" s="10">
        <v>2.8249999999999997</v>
      </c>
      <c r="L30" s="10">
        <v>2.9749999999999996</v>
      </c>
      <c r="M30" s="10">
        <v>3.0249999999999999</v>
      </c>
      <c r="N30" s="10">
        <v>3.05</v>
      </c>
      <c r="O30" s="10">
        <v>2.8250000000000002</v>
      </c>
      <c r="P30" s="10">
        <v>2.625</v>
      </c>
      <c r="Q30" s="10">
        <v>2.6749999999999998</v>
      </c>
      <c r="R30" s="10">
        <v>2.7</v>
      </c>
      <c r="S30" s="10">
        <v>2.95</v>
      </c>
      <c r="T30" s="10">
        <v>2.95</v>
      </c>
      <c r="U30" s="10">
        <v>2.9</v>
      </c>
      <c r="V30" s="10">
        <v>2.6749999999999998</v>
      </c>
      <c r="W30" s="10">
        <v>2.5499999999999998</v>
      </c>
      <c r="X30" s="10">
        <v>2.4249999999999998</v>
      </c>
      <c r="Y30" s="10">
        <v>2.2249999999999996</v>
      </c>
      <c r="Z30" s="10">
        <v>2.4249999999999998</v>
      </c>
      <c r="AA30" s="10">
        <v>2.1999999999999997</v>
      </c>
      <c r="AB30" s="10">
        <v>2.1749999999999998</v>
      </c>
      <c r="AC30" s="10">
        <v>1.9750000000000001</v>
      </c>
      <c r="AD30" s="10">
        <v>2.15</v>
      </c>
      <c r="AE30" s="10">
        <v>2.125</v>
      </c>
      <c r="AF30" s="10">
        <v>2</v>
      </c>
      <c r="AG30" s="10">
        <v>2.0750000000000002</v>
      </c>
      <c r="AH30" s="10">
        <v>1.8250000000000002</v>
      </c>
      <c r="AI30" s="10">
        <v>1.6500000000000001</v>
      </c>
      <c r="AJ30" s="10">
        <v>1.7250000000000001</v>
      </c>
      <c r="AK30" s="10">
        <v>1.7000000000000002</v>
      </c>
      <c r="AL30" s="10">
        <v>1.5</v>
      </c>
      <c r="AM30" s="10">
        <v>1.5750000000000002</v>
      </c>
      <c r="AN30" s="10">
        <v>1.6749999999999998</v>
      </c>
      <c r="AO30" s="10">
        <v>1.825</v>
      </c>
      <c r="AP30" s="10">
        <v>1.825</v>
      </c>
      <c r="AQ30" s="10">
        <v>1.7333333333333334</v>
      </c>
      <c r="AR30" s="10">
        <v>1.5666666666666664</v>
      </c>
      <c r="AS30" s="10">
        <v>1.3333333333333333</v>
      </c>
      <c r="AT30" s="10">
        <v>1.35</v>
      </c>
    </row>
    <row r="31" spans="2:46">
      <c r="B31" t="s">
        <v>244</v>
      </c>
      <c r="C31" s="10">
        <v>3.1</v>
      </c>
      <c r="D31" s="10">
        <v>2.9000000000000004</v>
      </c>
      <c r="E31" s="10">
        <v>2.75</v>
      </c>
      <c r="F31" s="10">
        <v>2.6</v>
      </c>
      <c r="G31" s="10">
        <v>2.75</v>
      </c>
      <c r="H31" s="10">
        <v>2.8000000000000003</v>
      </c>
      <c r="I31" s="10">
        <v>2.9249999999999998</v>
      </c>
      <c r="J31" s="10">
        <v>2.95</v>
      </c>
      <c r="K31" s="10">
        <v>2.5499999999999998</v>
      </c>
      <c r="L31" s="10">
        <v>2.4500000000000002</v>
      </c>
      <c r="M31" s="10">
        <v>2.3249999999999997</v>
      </c>
      <c r="N31" s="10">
        <v>2.1</v>
      </c>
      <c r="O31" s="10">
        <v>2.1</v>
      </c>
      <c r="P31" s="10">
        <v>1.9750000000000001</v>
      </c>
      <c r="Q31" s="10">
        <v>1.9</v>
      </c>
      <c r="R31" s="10">
        <v>1.7999999999999998</v>
      </c>
      <c r="S31" s="10">
        <v>1.7</v>
      </c>
      <c r="T31" s="10">
        <v>1.7250000000000001</v>
      </c>
      <c r="U31" s="10">
        <v>1.6</v>
      </c>
      <c r="V31" s="10">
        <v>1.425</v>
      </c>
      <c r="W31" s="10">
        <v>1.3250000000000002</v>
      </c>
      <c r="X31" s="10">
        <v>1.175</v>
      </c>
      <c r="Y31" s="10">
        <v>1.4249999999999998</v>
      </c>
      <c r="Z31" s="10">
        <v>1.7250000000000001</v>
      </c>
      <c r="AA31" s="10">
        <v>1.75</v>
      </c>
      <c r="AB31" s="10">
        <v>1.925</v>
      </c>
      <c r="AC31" s="10">
        <v>1.825</v>
      </c>
      <c r="AD31" s="10">
        <v>1.7250000000000001</v>
      </c>
      <c r="AE31" s="10">
        <v>1.7250000000000001</v>
      </c>
      <c r="AF31" s="10">
        <v>1.7250000000000001</v>
      </c>
      <c r="AG31" s="10">
        <v>1.7000000000000002</v>
      </c>
      <c r="AH31" s="10">
        <v>1.575</v>
      </c>
      <c r="AI31" s="10">
        <v>1.5499999999999998</v>
      </c>
      <c r="AJ31" s="10">
        <v>1.325</v>
      </c>
      <c r="AK31" s="10">
        <v>1.4000000000000001</v>
      </c>
      <c r="AL31" s="10">
        <v>1.3250000000000002</v>
      </c>
      <c r="AM31" s="10">
        <v>1.5</v>
      </c>
      <c r="AN31" s="10">
        <v>1.5249999999999999</v>
      </c>
      <c r="AO31" s="10">
        <v>1.4000000000000001</v>
      </c>
      <c r="AP31" s="10">
        <v>1.325</v>
      </c>
      <c r="AQ31" s="10">
        <v>1</v>
      </c>
      <c r="AR31" s="10">
        <v>1.2</v>
      </c>
      <c r="AS31" s="10">
        <v>1.4333333333333333</v>
      </c>
      <c r="AT31" s="10">
        <v>1.7</v>
      </c>
    </row>
    <row r="32" spans="2:46">
      <c r="B32" t="s">
        <v>245</v>
      </c>
      <c r="C32" s="10">
        <v>1.4750000000000001</v>
      </c>
      <c r="D32" s="10">
        <v>1.2750000000000001</v>
      </c>
      <c r="E32" s="10">
        <v>1.2</v>
      </c>
      <c r="F32" s="10">
        <v>1.35</v>
      </c>
      <c r="G32" s="10">
        <v>1.375</v>
      </c>
      <c r="H32" s="10">
        <v>1.425</v>
      </c>
      <c r="I32" s="10">
        <v>1.4000000000000001</v>
      </c>
      <c r="J32" s="10">
        <v>1.5</v>
      </c>
      <c r="K32" s="10">
        <v>1.375</v>
      </c>
      <c r="L32" s="10">
        <v>1.4</v>
      </c>
      <c r="M32" s="10">
        <v>1.375</v>
      </c>
      <c r="N32" s="10">
        <v>1.2749999999999999</v>
      </c>
      <c r="O32" s="10">
        <v>1.4</v>
      </c>
      <c r="P32" s="10">
        <v>1.45</v>
      </c>
      <c r="Q32" s="10">
        <v>1.2750000000000001</v>
      </c>
      <c r="R32" s="10">
        <v>1.35</v>
      </c>
      <c r="S32" s="10">
        <v>1.2</v>
      </c>
      <c r="T32" s="10">
        <v>1.0999999999999999</v>
      </c>
      <c r="U32" s="10">
        <v>1.325</v>
      </c>
      <c r="V32" s="10">
        <v>1.25</v>
      </c>
      <c r="W32" s="10">
        <v>1.2250000000000001</v>
      </c>
      <c r="X32" s="10">
        <v>1.25</v>
      </c>
      <c r="Y32" s="10">
        <v>1.2</v>
      </c>
      <c r="Z32" s="10">
        <v>1.175</v>
      </c>
      <c r="AA32" s="10">
        <v>1.35</v>
      </c>
      <c r="AB32" s="10">
        <v>1.35</v>
      </c>
      <c r="AC32" s="10">
        <v>1.2750000000000001</v>
      </c>
      <c r="AD32" s="10">
        <v>1.1499999999999999</v>
      </c>
      <c r="AE32" s="10">
        <v>1.0750000000000002</v>
      </c>
      <c r="AF32" s="10">
        <v>1</v>
      </c>
      <c r="AG32" s="10">
        <v>1.0250000000000001</v>
      </c>
      <c r="AH32" s="10">
        <v>1.1000000000000001</v>
      </c>
      <c r="AI32" s="10">
        <v>1.125</v>
      </c>
      <c r="AJ32" s="10">
        <v>1.425</v>
      </c>
      <c r="AK32" s="10">
        <v>1.5249999999999999</v>
      </c>
      <c r="AL32" s="10">
        <v>1.425</v>
      </c>
      <c r="AM32" s="10">
        <v>1.45</v>
      </c>
      <c r="AN32" s="10">
        <v>1.55</v>
      </c>
      <c r="AO32" s="10">
        <v>1.8</v>
      </c>
      <c r="AP32" s="10">
        <v>1.9</v>
      </c>
      <c r="AQ32" s="10">
        <v>1.9666666666666668</v>
      </c>
      <c r="AR32" s="10">
        <v>1.7666666666666666</v>
      </c>
      <c r="AS32" s="10">
        <v>1.5666666666666667</v>
      </c>
      <c r="AT32" s="10">
        <v>1.65</v>
      </c>
    </row>
    <row r="33" spans="2:46">
      <c r="B33" t="s">
        <v>246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>
        <v>0.6</v>
      </c>
      <c r="U33" s="10">
        <v>1.6</v>
      </c>
      <c r="V33" s="10">
        <v>1.6</v>
      </c>
      <c r="W33" s="10">
        <v>1.6</v>
      </c>
      <c r="X33" s="10">
        <v>1.85</v>
      </c>
      <c r="Y33" s="10">
        <v>1.2000000000000002</v>
      </c>
      <c r="Z33" s="10">
        <v>1.2000000000000002</v>
      </c>
      <c r="AA33" s="10">
        <v>1.2000000000000002</v>
      </c>
      <c r="AB33" s="10">
        <v>1.2250000000000001</v>
      </c>
      <c r="AC33" s="10">
        <v>1.2249999999999999</v>
      </c>
      <c r="AD33" s="10">
        <v>1.175</v>
      </c>
      <c r="AE33" s="10">
        <v>1.25</v>
      </c>
      <c r="AF33" s="10">
        <v>1.2749999999999999</v>
      </c>
      <c r="AG33" s="10">
        <v>1.4750000000000001</v>
      </c>
      <c r="AH33" s="10">
        <v>1.625</v>
      </c>
      <c r="AI33" s="10">
        <v>1.6666666666666667</v>
      </c>
      <c r="AJ33" s="10">
        <v>1.6666666666666667</v>
      </c>
      <c r="AK33" s="10">
        <v>1.4000000000000001</v>
      </c>
      <c r="AL33" s="10">
        <v>1.3</v>
      </c>
      <c r="AM33" s="10">
        <v>1.3666666666666665</v>
      </c>
      <c r="AN33" s="10">
        <v>1.2666666666666666</v>
      </c>
      <c r="AO33" s="10">
        <v>1.3333333333333333</v>
      </c>
      <c r="AP33" s="10">
        <v>1.3333333333333333</v>
      </c>
      <c r="AQ33" s="10">
        <v>1.25</v>
      </c>
      <c r="AR33" s="10">
        <v>1.4</v>
      </c>
      <c r="AS33" s="10">
        <v>1.35</v>
      </c>
      <c r="AT33" s="10">
        <v>1.35</v>
      </c>
    </row>
    <row r="34" spans="2:46">
      <c r="B34" t="s">
        <v>655</v>
      </c>
      <c r="C34" s="10">
        <v>1.3</v>
      </c>
      <c r="D34" s="10">
        <v>1.3250000000000002</v>
      </c>
      <c r="E34" s="10">
        <v>1.375</v>
      </c>
      <c r="F34" s="10">
        <v>1.375</v>
      </c>
      <c r="G34" s="10">
        <v>1.4750000000000001</v>
      </c>
      <c r="H34" s="10">
        <v>1.4750000000000001</v>
      </c>
      <c r="I34" s="10">
        <v>1.4750000000000001</v>
      </c>
      <c r="J34" s="10">
        <v>1.5499999999999998</v>
      </c>
      <c r="K34" s="10">
        <v>1.55</v>
      </c>
      <c r="L34" s="10">
        <v>1.5249999999999999</v>
      </c>
      <c r="M34" s="10">
        <v>1.4750000000000001</v>
      </c>
      <c r="N34" s="10">
        <v>1.325</v>
      </c>
      <c r="O34" s="10">
        <v>1.0249999999999999</v>
      </c>
      <c r="P34" s="10">
        <v>1.075</v>
      </c>
      <c r="Q34" s="10">
        <v>1.0750000000000002</v>
      </c>
      <c r="R34" s="10">
        <v>1.075</v>
      </c>
      <c r="S34" s="10">
        <v>1.125</v>
      </c>
      <c r="T34" s="10">
        <v>1.05</v>
      </c>
      <c r="U34" s="10">
        <v>0.95</v>
      </c>
      <c r="V34" s="10">
        <v>0.92499999999999993</v>
      </c>
      <c r="W34" s="10">
        <v>0.85</v>
      </c>
      <c r="X34" s="10">
        <v>0.77500000000000002</v>
      </c>
      <c r="Y34" s="10">
        <v>0.82499999999999996</v>
      </c>
      <c r="Z34" s="10">
        <v>0.72500000000000009</v>
      </c>
      <c r="AA34" s="10">
        <v>0.67499999999999993</v>
      </c>
      <c r="AB34" s="10">
        <v>0.67500000000000004</v>
      </c>
      <c r="AC34" s="10">
        <v>0.65</v>
      </c>
      <c r="AD34" s="10">
        <v>0.67500000000000004</v>
      </c>
      <c r="AE34" s="10">
        <v>0.625</v>
      </c>
      <c r="AF34" s="10">
        <v>0.6</v>
      </c>
      <c r="AG34" s="10">
        <v>0.625</v>
      </c>
      <c r="AH34" s="10">
        <v>0.64999999999999991</v>
      </c>
      <c r="AI34" s="10">
        <v>0.625</v>
      </c>
      <c r="AJ34" s="10">
        <v>0.65</v>
      </c>
      <c r="AK34" s="10">
        <v>0.64999999999999991</v>
      </c>
      <c r="AL34" s="10">
        <v>0.64999999999999991</v>
      </c>
      <c r="AM34" s="10">
        <v>0.77499999999999991</v>
      </c>
      <c r="AN34" s="10">
        <v>1.05</v>
      </c>
      <c r="AO34" s="10">
        <v>1.125</v>
      </c>
      <c r="AP34" s="10">
        <v>1.175</v>
      </c>
      <c r="AQ34" s="10">
        <v>1.2</v>
      </c>
      <c r="AR34" s="10">
        <v>0.86666666666666659</v>
      </c>
      <c r="AS34" s="10">
        <v>0.73333333333333339</v>
      </c>
      <c r="AT34" s="10">
        <v>0.64999999999999991</v>
      </c>
    </row>
    <row r="35" spans="2:46">
      <c r="B35" t="s">
        <v>248</v>
      </c>
      <c r="C35" s="10">
        <v>1.375</v>
      </c>
      <c r="D35" s="10">
        <v>1.35</v>
      </c>
      <c r="E35" s="10">
        <v>1.3499999999999999</v>
      </c>
      <c r="F35" s="10">
        <v>1.35</v>
      </c>
      <c r="G35" s="10">
        <v>1.35</v>
      </c>
      <c r="H35" s="10">
        <v>1.375</v>
      </c>
      <c r="I35" s="10">
        <v>1.375</v>
      </c>
      <c r="J35" s="10">
        <v>1.4</v>
      </c>
      <c r="K35" s="10">
        <v>1.4749999999999999</v>
      </c>
      <c r="L35" s="10">
        <v>1.5249999999999999</v>
      </c>
      <c r="M35" s="10">
        <v>1.575</v>
      </c>
      <c r="N35" s="10">
        <v>1.6</v>
      </c>
      <c r="O35" s="10">
        <v>1.625</v>
      </c>
      <c r="P35" s="10">
        <v>1.6</v>
      </c>
      <c r="Q35" s="10">
        <v>1.55</v>
      </c>
      <c r="R35" s="10">
        <v>1.4749999999999999</v>
      </c>
      <c r="S35" s="10">
        <v>1.375</v>
      </c>
      <c r="T35" s="10">
        <v>1.2999999999999998</v>
      </c>
      <c r="U35" s="10">
        <v>1.25</v>
      </c>
      <c r="V35" s="10">
        <v>1.25</v>
      </c>
      <c r="W35" s="10">
        <v>1.2</v>
      </c>
      <c r="X35" s="10">
        <v>1.175</v>
      </c>
      <c r="Y35" s="10">
        <v>1.1499999999999999</v>
      </c>
      <c r="Z35" s="10">
        <v>1.075</v>
      </c>
      <c r="AA35" s="10">
        <v>1.0249999999999999</v>
      </c>
      <c r="AB35" s="10">
        <v>0.97500000000000009</v>
      </c>
      <c r="AC35" s="10">
        <v>0.92500000000000004</v>
      </c>
      <c r="AD35" s="10">
        <v>0.875</v>
      </c>
      <c r="AE35" s="10">
        <v>0.82500000000000007</v>
      </c>
      <c r="AF35" s="10">
        <v>0.77500000000000002</v>
      </c>
      <c r="AG35" s="10">
        <v>0.72500000000000009</v>
      </c>
      <c r="AH35" s="10">
        <v>0.7</v>
      </c>
      <c r="AI35" s="10">
        <v>0.7</v>
      </c>
      <c r="AJ35" s="10">
        <v>0.72499999999999987</v>
      </c>
      <c r="AK35" s="10">
        <v>0.75</v>
      </c>
      <c r="AL35" s="10">
        <v>0.77499999999999991</v>
      </c>
      <c r="AM35" s="10">
        <v>0.75</v>
      </c>
      <c r="AN35" s="10">
        <v>0.89999999999999991</v>
      </c>
      <c r="AO35" s="10">
        <v>0.95000000000000007</v>
      </c>
      <c r="AP35" s="10">
        <v>0.97499999999999998</v>
      </c>
      <c r="AQ35" s="10">
        <v>1</v>
      </c>
      <c r="AR35" s="10">
        <v>0.82500000000000007</v>
      </c>
      <c r="AS35" s="10">
        <v>0.75</v>
      </c>
      <c r="AT35" s="10">
        <v>0.70000000000000007</v>
      </c>
    </row>
    <row r="36" spans="2:46">
      <c r="B36" t="s">
        <v>236</v>
      </c>
      <c r="C36" s="10">
        <v>1.3</v>
      </c>
      <c r="D36" s="10">
        <v>1.3</v>
      </c>
      <c r="E36" s="10">
        <v>1.2250000000000001</v>
      </c>
      <c r="F36" s="10">
        <v>1.2749999999999999</v>
      </c>
      <c r="G36" s="10">
        <v>1.2</v>
      </c>
      <c r="H36" s="10">
        <v>1.2249999999999999</v>
      </c>
      <c r="I36" s="10">
        <v>1.2999999999999998</v>
      </c>
      <c r="J36" s="10">
        <v>1.2999999999999998</v>
      </c>
      <c r="K36" s="10">
        <v>1.4</v>
      </c>
      <c r="L36" s="10">
        <v>1.3750000000000002</v>
      </c>
      <c r="M36" s="10">
        <v>1.4</v>
      </c>
      <c r="N36" s="10">
        <v>1.4499999999999997</v>
      </c>
      <c r="O36" s="10">
        <v>1.4499999999999997</v>
      </c>
      <c r="P36" s="10">
        <v>1.4749999999999999</v>
      </c>
      <c r="Q36" s="10">
        <v>1.425</v>
      </c>
      <c r="R36" s="10">
        <v>1.4000000000000001</v>
      </c>
      <c r="S36" s="10">
        <v>1.375</v>
      </c>
      <c r="T36" s="10">
        <v>1.4</v>
      </c>
      <c r="U36" s="10">
        <v>1.375</v>
      </c>
      <c r="V36" s="10">
        <v>1.35</v>
      </c>
      <c r="W36" s="10">
        <v>1.325</v>
      </c>
      <c r="X36" s="10">
        <v>1.25</v>
      </c>
      <c r="Y36" s="10">
        <v>1.2749999999999999</v>
      </c>
      <c r="Z36" s="10">
        <v>1.25</v>
      </c>
      <c r="AA36" s="10">
        <v>1.2249999999999999</v>
      </c>
      <c r="AB36" s="10">
        <v>1.2250000000000001</v>
      </c>
      <c r="AC36" s="10">
        <v>1.2000000000000002</v>
      </c>
      <c r="AD36" s="10">
        <v>1.175</v>
      </c>
      <c r="AE36" s="10">
        <v>1.1500000000000001</v>
      </c>
      <c r="AF36" s="10">
        <v>1.1499999999999999</v>
      </c>
      <c r="AG36" s="10">
        <v>1.175</v>
      </c>
      <c r="AH36" s="10">
        <v>1.2</v>
      </c>
      <c r="AI36" s="10">
        <v>1.2249999999999999</v>
      </c>
      <c r="AJ36" s="10">
        <v>1.2</v>
      </c>
      <c r="AK36" s="10">
        <v>1.175</v>
      </c>
      <c r="AL36" s="10">
        <v>1.125</v>
      </c>
      <c r="AM36" s="10">
        <v>1.125</v>
      </c>
      <c r="AN36" s="10">
        <v>1.3</v>
      </c>
      <c r="AO36" s="10">
        <v>1.2500000000000002</v>
      </c>
      <c r="AP36" s="10">
        <v>1.325</v>
      </c>
      <c r="AQ36" s="10">
        <v>1.3333333333333333</v>
      </c>
      <c r="AR36" s="10">
        <v>1.1666666666666667</v>
      </c>
      <c r="AS36" s="10">
        <v>1.2666666666666666</v>
      </c>
      <c r="AT36" s="10">
        <v>1.2</v>
      </c>
    </row>
    <row r="37" spans="2:46">
      <c r="B37" t="s">
        <v>249</v>
      </c>
      <c r="C37" s="10">
        <v>1.175</v>
      </c>
      <c r="D37" s="10">
        <v>1.1499999999999999</v>
      </c>
      <c r="E37" s="10">
        <v>1.1499999999999999</v>
      </c>
      <c r="F37" s="10">
        <v>1.1499999999999999</v>
      </c>
      <c r="G37" s="10">
        <v>1.1500000000000001</v>
      </c>
      <c r="H37" s="10">
        <v>1.175</v>
      </c>
      <c r="I37" s="10">
        <v>1.2250000000000001</v>
      </c>
      <c r="J37" s="10">
        <v>1.2250000000000001</v>
      </c>
      <c r="K37" s="10">
        <v>1.2749999999999999</v>
      </c>
      <c r="L37" s="10">
        <v>1.2749999999999999</v>
      </c>
      <c r="M37" s="10">
        <v>1.2000000000000002</v>
      </c>
      <c r="N37" s="10">
        <v>1.1499999999999999</v>
      </c>
      <c r="O37" s="10">
        <v>1.0750000000000002</v>
      </c>
      <c r="P37" s="10">
        <v>1.0250000000000001</v>
      </c>
      <c r="Q37" s="10">
        <v>1</v>
      </c>
      <c r="R37" s="10">
        <v>0.95</v>
      </c>
      <c r="S37" s="10">
        <v>0.875</v>
      </c>
      <c r="T37" s="10">
        <v>0.82499999999999996</v>
      </c>
      <c r="U37" s="10">
        <v>0.8</v>
      </c>
      <c r="V37" s="10">
        <v>0.77499999999999991</v>
      </c>
      <c r="W37" s="10">
        <v>0.8</v>
      </c>
      <c r="X37" s="10">
        <v>0.82500000000000007</v>
      </c>
      <c r="Y37" s="10">
        <v>0.85000000000000009</v>
      </c>
      <c r="Z37" s="10">
        <v>0.8</v>
      </c>
      <c r="AA37" s="10">
        <v>0.625</v>
      </c>
      <c r="AB37" s="10">
        <v>0.6</v>
      </c>
      <c r="AC37" s="10">
        <v>0.6</v>
      </c>
      <c r="AD37" s="10">
        <v>0.64999999999999991</v>
      </c>
      <c r="AE37" s="10">
        <v>0.65</v>
      </c>
      <c r="AF37" s="10">
        <v>0.64999999999999991</v>
      </c>
      <c r="AG37" s="10">
        <v>0.65</v>
      </c>
      <c r="AH37" s="10">
        <v>0.57499999999999996</v>
      </c>
      <c r="AI37" s="10">
        <v>0.55000000000000004</v>
      </c>
      <c r="AJ37" s="10">
        <v>0.47500000000000003</v>
      </c>
      <c r="AK37" s="10">
        <v>0.45</v>
      </c>
      <c r="AL37" s="10">
        <v>0.47499999999999998</v>
      </c>
      <c r="AM37" s="10">
        <v>0.49999999999999994</v>
      </c>
      <c r="AN37" s="10">
        <v>0.65</v>
      </c>
      <c r="AO37" s="10">
        <v>0.59999999999999987</v>
      </c>
      <c r="AP37" s="10">
        <v>0.6</v>
      </c>
      <c r="AQ37" s="10">
        <v>0.56666666666666676</v>
      </c>
      <c r="AR37" s="10">
        <v>0.43333333333333329</v>
      </c>
      <c r="AS37" s="10">
        <v>0.43333333333333335</v>
      </c>
      <c r="AT37" s="10">
        <v>0.35</v>
      </c>
    </row>
    <row r="38" spans="2:46">
      <c r="B38" t="s">
        <v>228</v>
      </c>
      <c r="C38" s="10">
        <v>1.6333333333333335</v>
      </c>
      <c r="D38" s="10">
        <v>1.9333333333333333</v>
      </c>
      <c r="E38" s="10">
        <v>2.3666666666666667</v>
      </c>
      <c r="F38" s="10">
        <v>3.0333333333333337</v>
      </c>
      <c r="G38" s="10">
        <v>3.1250000000000004</v>
      </c>
      <c r="H38" s="10">
        <v>3.2</v>
      </c>
      <c r="I38" s="10">
        <v>3.3499999999999996</v>
      </c>
      <c r="J38" s="10">
        <v>3.4499999999999997</v>
      </c>
      <c r="K38" s="10">
        <v>3.4749999999999996</v>
      </c>
      <c r="L38" s="10">
        <v>3.375</v>
      </c>
      <c r="M38" s="10">
        <v>3.125</v>
      </c>
      <c r="N38" s="10">
        <v>2.85</v>
      </c>
      <c r="O38" s="10">
        <v>2.7250000000000001</v>
      </c>
      <c r="P38" s="10">
        <v>2.65</v>
      </c>
      <c r="Q38" s="10">
        <v>2.5499999999999998</v>
      </c>
      <c r="R38" s="10">
        <v>2.5</v>
      </c>
      <c r="S38" s="10">
        <v>2.4249999999999998</v>
      </c>
      <c r="T38" s="10">
        <v>2.5</v>
      </c>
      <c r="U38" s="10">
        <v>2.5</v>
      </c>
      <c r="V38" s="10">
        <v>2.4499999999999997</v>
      </c>
      <c r="W38" s="10">
        <v>2.4500000000000002</v>
      </c>
      <c r="X38" s="10">
        <v>2.3000000000000003</v>
      </c>
      <c r="Y38" s="10">
        <v>2.25</v>
      </c>
      <c r="Z38" s="10">
        <v>2.125</v>
      </c>
      <c r="AA38" s="10">
        <v>1.9500000000000002</v>
      </c>
      <c r="AB38" s="10">
        <v>1.9</v>
      </c>
      <c r="AC38" s="10">
        <v>1.8749999999999998</v>
      </c>
      <c r="AD38" s="10">
        <v>1.8</v>
      </c>
      <c r="AE38" s="10">
        <v>1.75</v>
      </c>
      <c r="AF38" s="10">
        <v>1.675</v>
      </c>
      <c r="AG38" s="10">
        <v>1.5750000000000002</v>
      </c>
      <c r="AH38" s="10">
        <v>1.55</v>
      </c>
      <c r="AI38" s="10">
        <v>1.55</v>
      </c>
      <c r="AJ38" s="10">
        <v>1.5</v>
      </c>
      <c r="AK38" s="10">
        <v>1.5249999999999999</v>
      </c>
      <c r="AL38" s="10">
        <v>1.5250000000000001</v>
      </c>
      <c r="AM38" s="10">
        <v>1.5</v>
      </c>
      <c r="AN38" s="10">
        <v>1.7000000000000002</v>
      </c>
      <c r="AO38" s="10">
        <v>1.7250000000000001</v>
      </c>
      <c r="AP38" s="10">
        <v>1.6249999999999998</v>
      </c>
      <c r="AQ38" s="10">
        <v>1.5999999999999999</v>
      </c>
      <c r="AR38" s="10">
        <v>1.4000000000000001</v>
      </c>
      <c r="AS38" s="10">
        <v>1.2</v>
      </c>
      <c r="AT38" s="10">
        <v>1.1499999999999999</v>
      </c>
    </row>
    <row r="39" spans="2:46">
      <c r="B39" t="s">
        <v>250</v>
      </c>
      <c r="C39" s="10">
        <v>0.57499999999999996</v>
      </c>
      <c r="D39" s="10">
        <v>0.57500000000000007</v>
      </c>
      <c r="E39" s="10">
        <v>0.54999999999999993</v>
      </c>
      <c r="F39" s="10">
        <v>0.55000000000000004</v>
      </c>
      <c r="G39" s="10">
        <v>0.5</v>
      </c>
      <c r="H39" s="10">
        <v>0.45</v>
      </c>
      <c r="I39" s="10">
        <v>0.44999999999999996</v>
      </c>
      <c r="J39" s="10">
        <v>0.42500000000000004</v>
      </c>
      <c r="K39" s="10">
        <v>0.55000000000000004</v>
      </c>
      <c r="L39" s="10">
        <v>0.57499999999999996</v>
      </c>
      <c r="M39" s="10">
        <v>0.55000000000000004</v>
      </c>
      <c r="N39" s="10">
        <v>0.60000000000000009</v>
      </c>
      <c r="O39" s="10">
        <v>0.47499999999999998</v>
      </c>
      <c r="P39" s="10">
        <v>0.47500000000000003</v>
      </c>
      <c r="Q39" s="10">
        <v>0.44999999999999996</v>
      </c>
      <c r="R39" s="10">
        <v>0.42499999999999993</v>
      </c>
      <c r="S39" s="10">
        <v>0.3666666666666667</v>
      </c>
      <c r="T39" s="10">
        <v>0.3666666666666667</v>
      </c>
      <c r="U39" s="10">
        <v>0.44999999999999996</v>
      </c>
      <c r="V39" s="10">
        <v>0.55000000000000004</v>
      </c>
      <c r="W39" s="10">
        <v>0.5</v>
      </c>
      <c r="X39" s="10">
        <v>0.50000000000000011</v>
      </c>
      <c r="Y39" s="10">
        <v>0.52500000000000002</v>
      </c>
      <c r="Z39" s="10">
        <v>0.42499999999999993</v>
      </c>
      <c r="AA39" s="10">
        <v>0.42499999999999993</v>
      </c>
      <c r="AB39" s="10">
        <v>0.42499999999999999</v>
      </c>
      <c r="AC39" s="10">
        <v>0.35000000000000003</v>
      </c>
      <c r="AD39" s="10">
        <v>0.3</v>
      </c>
      <c r="AE39" s="10">
        <v>0.25</v>
      </c>
      <c r="AF39" s="10">
        <v>0.19999999999999998</v>
      </c>
      <c r="AG39" s="10">
        <v>0.15</v>
      </c>
      <c r="AH39" s="10">
        <v>0.25</v>
      </c>
      <c r="AI39" s="10">
        <v>0.25</v>
      </c>
      <c r="AJ39" s="10">
        <v>0.24999999999999997</v>
      </c>
      <c r="AK39" s="10">
        <v>0.27500000000000002</v>
      </c>
      <c r="AL39" s="10">
        <v>0.25</v>
      </c>
      <c r="AM39" s="10">
        <v>0.42500000000000004</v>
      </c>
      <c r="AN39" s="10">
        <v>1</v>
      </c>
      <c r="AO39" s="10">
        <v>1.125</v>
      </c>
      <c r="AP39" s="10">
        <v>1.35</v>
      </c>
      <c r="AQ39" s="10">
        <v>1.5</v>
      </c>
      <c r="AR39" s="10">
        <v>0.83333333333333315</v>
      </c>
      <c r="AS39" s="10">
        <v>0.79999999999999993</v>
      </c>
      <c r="AT39" s="10">
        <v>0.5</v>
      </c>
    </row>
    <row r="40" spans="2:46">
      <c r="B40" t="s">
        <v>251</v>
      </c>
      <c r="C40" s="10">
        <v>1.4249999999999998</v>
      </c>
      <c r="D40" s="10">
        <v>1.35</v>
      </c>
      <c r="E40" s="10">
        <v>1.375</v>
      </c>
      <c r="F40" s="10">
        <v>1.6</v>
      </c>
      <c r="G40" s="10">
        <v>1.7250000000000001</v>
      </c>
      <c r="H40" s="10">
        <v>1.825</v>
      </c>
      <c r="I40" s="10">
        <v>2.0249999999999999</v>
      </c>
      <c r="J40" s="10">
        <v>1.9750000000000001</v>
      </c>
      <c r="K40" s="10">
        <v>2.0999999999999996</v>
      </c>
      <c r="L40" s="10">
        <v>2.1999999999999997</v>
      </c>
      <c r="M40" s="10">
        <v>2.0499999999999998</v>
      </c>
      <c r="N40" s="10">
        <v>2.0249999999999999</v>
      </c>
      <c r="O40" s="10">
        <v>1.7999999999999998</v>
      </c>
      <c r="P40" s="10">
        <v>1.75</v>
      </c>
      <c r="Q40" s="10">
        <v>1.875</v>
      </c>
      <c r="R40" s="10">
        <v>1.95</v>
      </c>
      <c r="S40" s="10">
        <v>2</v>
      </c>
      <c r="T40" s="10">
        <v>1.9500000000000002</v>
      </c>
      <c r="U40" s="10">
        <v>1.7750000000000001</v>
      </c>
      <c r="V40" s="10">
        <v>1.6500000000000001</v>
      </c>
      <c r="W40" s="10">
        <v>1.7</v>
      </c>
      <c r="X40" s="10">
        <v>1.6749999999999998</v>
      </c>
      <c r="Y40" s="10">
        <v>1.675</v>
      </c>
      <c r="Z40" s="10">
        <v>1.575</v>
      </c>
      <c r="AA40" s="10">
        <v>1.425</v>
      </c>
      <c r="AB40" s="10">
        <v>1.35</v>
      </c>
      <c r="AC40" s="10">
        <v>1.375</v>
      </c>
      <c r="AD40" s="10">
        <v>1.2749999999999999</v>
      </c>
      <c r="AE40" s="10">
        <v>1.25</v>
      </c>
      <c r="AF40" s="10">
        <v>1.25</v>
      </c>
      <c r="AG40" s="10">
        <v>1.2250000000000001</v>
      </c>
      <c r="AH40" s="10">
        <v>1.175</v>
      </c>
      <c r="AI40" s="10">
        <v>1.0250000000000001</v>
      </c>
      <c r="AJ40" s="10">
        <v>0.92500000000000004</v>
      </c>
      <c r="AK40" s="10">
        <v>0.95</v>
      </c>
      <c r="AL40" s="10">
        <v>0.97499999999999987</v>
      </c>
      <c r="AM40" s="10">
        <v>1.0499999999999998</v>
      </c>
      <c r="AN40" s="10">
        <v>1.175</v>
      </c>
      <c r="AO40" s="10">
        <v>1.075</v>
      </c>
      <c r="AP40" s="10">
        <v>1.2</v>
      </c>
      <c r="AQ40" s="10">
        <v>1.1666666666666667</v>
      </c>
      <c r="AR40" s="10">
        <v>0.93333333333333324</v>
      </c>
      <c r="AS40" s="10">
        <v>0.93333333333333324</v>
      </c>
      <c r="AT40" s="10">
        <v>0.75</v>
      </c>
    </row>
    <row r="41" spans="2:46">
      <c r="B41" t="s">
        <v>252</v>
      </c>
      <c r="C41" s="10">
        <v>0.74999999999999989</v>
      </c>
      <c r="D41" s="10">
        <v>0.625</v>
      </c>
      <c r="E41" s="10">
        <v>0.6</v>
      </c>
      <c r="F41" s="10">
        <v>0.65</v>
      </c>
      <c r="G41" s="10">
        <v>0.57500000000000007</v>
      </c>
      <c r="H41" s="10">
        <v>0.67500000000000004</v>
      </c>
      <c r="I41" s="10">
        <v>0.77499999999999991</v>
      </c>
      <c r="J41" s="10">
        <v>0.77500000000000002</v>
      </c>
      <c r="K41" s="10">
        <v>0.92500000000000004</v>
      </c>
      <c r="L41" s="10">
        <v>0.90000000000000013</v>
      </c>
      <c r="M41" s="10">
        <v>0.92499999999999993</v>
      </c>
      <c r="N41" s="10">
        <v>0.85</v>
      </c>
      <c r="O41" s="10">
        <v>0.70000000000000007</v>
      </c>
      <c r="P41" s="10">
        <v>0.6</v>
      </c>
      <c r="Q41" s="10">
        <v>0.55000000000000004</v>
      </c>
      <c r="R41" s="10">
        <v>0.67500000000000004</v>
      </c>
      <c r="S41" s="10">
        <v>0.85000000000000009</v>
      </c>
      <c r="T41" s="10">
        <v>0.95</v>
      </c>
      <c r="U41" s="10">
        <v>0.95000000000000018</v>
      </c>
      <c r="V41" s="10">
        <v>0.92500000000000004</v>
      </c>
      <c r="W41" s="10">
        <v>0.85</v>
      </c>
      <c r="X41" s="10">
        <v>0.82500000000000007</v>
      </c>
      <c r="Y41" s="10">
        <v>0.82499999999999996</v>
      </c>
      <c r="Z41" s="10">
        <v>0.75</v>
      </c>
      <c r="AA41" s="10">
        <v>0.72499999999999998</v>
      </c>
      <c r="AB41" s="10">
        <v>0.75</v>
      </c>
      <c r="AC41" s="10">
        <v>0.7</v>
      </c>
      <c r="AD41" s="10">
        <v>0.72500000000000009</v>
      </c>
      <c r="AE41" s="10">
        <v>0.65</v>
      </c>
      <c r="AF41" s="10">
        <v>0.57499999999999996</v>
      </c>
      <c r="AG41" s="10">
        <v>0.54999999999999993</v>
      </c>
      <c r="AH41" s="10">
        <v>0.5</v>
      </c>
      <c r="AI41" s="10">
        <v>0.5</v>
      </c>
      <c r="AJ41" s="10">
        <v>0.55000000000000004</v>
      </c>
      <c r="AK41" s="10">
        <v>0.6</v>
      </c>
      <c r="AL41" s="10">
        <v>0.54999999999999993</v>
      </c>
      <c r="AM41" s="10">
        <v>0.60000000000000009</v>
      </c>
      <c r="AN41" s="10">
        <v>0.85000000000000009</v>
      </c>
      <c r="AO41" s="10">
        <v>0.875</v>
      </c>
      <c r="AP41" s="10">
        <v>0.92500000000000016</v>
      </c>
      <c r="AQ41" s="10">
        <v>0.96666666666666667</v>
      </c>
      <c r="AR41" s="10">
        <v>0.56666666666666654</v>
      </c>
      <c r="AS41" s="10">
        <v>0.46666666666666662</v>
      </c>
      <c r="AT41" s="10">
        <v>0.4</v>
      </c>
    </row>
    <row r="42" spans="2:46">
      <c r="B42" t="s">
        <v>253</v>
      </c>
      <c r="C42" s="10">
        <v>1.7749999999999999</v>
      </c>
      <c r="D42" s="10">
        <v>1.7499999999999998</v>
      </c>
      <c r="E42" s="10">
        <v>1.7749999999999999</v>
      </c>
      <c r="F42" s="10">
        <v>1.75</v>
      </c>
      <c r="G42" s="10">
        <v>1.675</v>
      </c>
      <c r="H42" s="10">
        <v>1.75</v>
      </c>
      <c r="I42" s="10">
        <v>1.8250000000000002</v>
      </c>
      <c r="J42" s="10">
        <v>1.825</v>
      </c>
      <c r="K42" s="10">
        <v>1.85</v>
      </c>
      <c r="L42" s="10">
        <v>1.8000000000000003</v>
      </c>
      <c r="M42" s="10">
        <v>1.7249999999999999</v>
      </c>
      <c r="N42" s="10">
        <v>1.7749999999999999</v>
      </c>
      <c r="O42" s="10">
        <v>1.8</v>
      </c>
      <c r="P42" s="10">
        <v>1.7999999999999998</v>
      </c>
      <c r="Q42" s="10">
        <v>1.8250000000000002</v>
      </c>
      <c r="R42" s="10">
        <v>1.875</v>
      </c>
      <c r="S42" s="10">
        <v>1.85</v>
      </c>
      <c r="T42" s="10">
        <v>1.9</v>
      </c>
      <c r="U42" s="10">
        <v>1.9</v>
      </c>
      <c r="V42" s="10">
        <v>1.875</v>
      </c>
      <c r="W42" s="10">
        <v>1.825</v>
      </c>
      <c r="X42" s="10">
        <v>1.75</v>
      </c>
      <c r="Y42" s="10">
        <v>1.7</v>
      </c>
      <c r="Z42" s="10">
        <v>1.6</v>
      </c>
      <c r="AA42" s="10">
        <v>1.65</v>
      </c>
      <c r="AB42" s="10">
        <v>1.7749999999999999</v>
      </c>
      <c r="AC42" s="10">
        <v>1.7749999999999999</v>
      </c>
      <c r="AD42" s="10">
        <v>1.7750000000000001</v>
      </c>
      <c r="AE42" s="10">
        <v>1.75</v>
      </c>
      <c r="AF42" s="10">
        <v>1.625</v>
      </c>
      <c r="AG42" s="10">
        <v>1.625</v>
      </c>
      <c r="AH42" s="10">
        <v>1.575</v>
      </c>
      <c r="AI42" s="10">
        <v>1.575</v>
      </c>
      <c r="AJ42" s="10">
        <v>1.6</v>
      </c>
      <c r="AK42" s="10">
        <v>1.5749999999999997</v>
      </c>
      <c r="AL42" s="10">
        <v>1.6</v>
      </c>
      <c r="AM42" s="10">
        <v>1.575</v>
      </c>
      <c r="AN42" s="10">
        <v>1.8</v>
      </c>
      <c r="AO42" s="10">
        <v>1.9</v>
      </c>
      <c r="AP42" s="10">
        <v>1.9750000000000001</v>
      </c>
      <c r="AQ42" s="10">
        <v>2.0666666666666664</v>
      </c>
      <c r="AR42" s="10">
        <v>1.8333333333333333</v>
      </c>
      <c r="AS42" s="10">
        <v>1.7666666666666666</v>
      </c>
      <c r="AT42" s="10">
        <v>1.7000000000000002</v>
      </c>
    </row>
    <row r="43" spans="2:46">
      <c r="B43" t="s">
        <v>254</v>
      </c>
      <c r="C43" s="10">
        <v>1.5250000000000001</v>
      </c>
      <c r="D43" s="10">
        <v>1.5250000000000001</v>
      </c>
      <c r="E43" s="10">
        <v>1.4750000000000001</v>
      </c>
      <c r="F43" s="10">
        <v>1.5</v>
      </c>
      <c r="G43" s="10">
        <v>1.5499999999999998</v>
      </c>
      <c r="H43" s="10">
        <v>1.55</v>
      </c>
      <c r="I43" s="10">
        <v>1.6</v>
      </c>
      <c r="J43" s="10">
        <v>1.65</v>
      </c>
      <c r="K43" s="10">
        <v>1.6249999999999998</v>
      </c>
      <c r="L43" s="10">
        <v>1.625</v>
      </c>
      <c r="M43" s="10">
        <v>1.6</v>
      </c>
      <c r="N43" s="10">
        <v>1.575</v>
      </c>
      <c r="O43" s="10">
        <v>1.6</v>
      </c>
      <c r="P43" s="10">
        <v>1.5999999999999999</v>
      </c>
      <c r="Q43" s="10">
        <v>1.6</v>
      </c>
      <c r="R43" s="10">
        <v>1.5999999999999999</v>
      </c>
      <c r="S43" s="10">
        <v>1.55</v>
      </c>
      <c r="T43" s="10">
        <v>1.5249999999999999</v>
      </c>
      <c r="U43" s="10">
        <v>1.4749999999999999</v>
      </c>
      <c r="V43" s="10">
        <v>1.45</v>
      </c>
      <c r="W43" s="10">
        <v>1.4000000000000001</v>
      </c>
      <c r="X43" s="10">
        <v>1.35</v>
      </c>
      <c r="Y43" s="10">
        <v>1.35</v>
      </c>
      <c r="Z43" s="10">
        <v>1.2749999999999999</v>
      </c>
      <c r="AA43" s="10">
        <v>1.2250000000000001</v>
      </c>
      <c r="AB43" s="10">
        <v>1.25</v>
      </c>
      <c r="AC43" s="10">
        <v>1.2250000000000001</v>
      </c>
      <c r="AD43" s="10">
        <v>1.2250000000000001</v>
      </c>
      <c r="AE43" s="10">
        <v>1.2</v>
      </c>
      <c r="AF43" s="10">
        <v>1.1499999999999999</v>
      </c>
      <c r="AG43" s="10">
        <v>1.1999999999999997</v>
      </c>
      <c r="AH43" s="10">
        <v>1.2</v>
      </c>
      <c r="AI43" s="10">
        <v>1.2749999999999999</v>
      </c>
      <c r="AJ43" s="10">
        <v>1.35</v>
      </c>
      <c r="AK43" s="10">
        <v>1.35</v>
      </c>
      <c r="AL43" s="10">
        <v>1.325</v>
      </c>
      <c r="AM43" s="10">
        <v>1.375</v>
      </c>
      <c r="AN43" s="10">
        <v>1.6</v>
      </c>
      <c r="AO43" s="10">
        <v>1.65</v>
      </c>
      <c r="AP43" s="10">
        <v>1.7000000000000002</v>
      </c>
      <c r="AQ43" s="10">
        <v>1.7</v>
      </c>
      <c r="AR43" s="10">
        <v>1.4333333333333333</v>
      </c>
      <c r="AS43" s="10">
        <v>1.4333333333333336</v>
      </c>
      <c r="AT43" s="10">
        <v>1.4</v>
      </c>
    </row>
    <row r="44" spans="2:46">
      <c r="B44" t="s">
        <v>255</v>
      </c>
      <c r="C44" s="10">
        <v>1.05</v>
      </c>
      <c r="D44" s="10">
        <v>1.0750000000000002</v>
      </c>
      <c r="E44" s="10">
        <v>1.1000000000000001</v>
      </c>
      <c r="F44" s="10">
        <v>1.1000000000000001</v>
      </c>
      <c r="G44" s="10">
        <v>1.125</v>
      </c>
      <c r="H44" s="10">
        <v>1.0750000000000002</v>
      </c>
      <c r="I44" s="10">
        <v>1.0499999999999998</v>
      </c>
      <c r="J44" s="10">
        <v>1.0249999999999999</v>
      </c>
      <c r="K44" s="10">
        <v>1.05</v>
      </c>
      <c r="L44" s="10">
        <v>1.075</v>
      </c>
      <c r="M44" s="10">
        <v>1.075</v>
      </c>
      <c r="N44" s="10">
        <v>1.05</v>
      </c>
      <c r="O44" s="10">
        <v>0.95</v>
      </c>
      <c r="P44" s="10">
        <v>0.875</v>
      </c>
      <c r="Q44" s="10">
        <v>0.8</v>
      </c>
      <c r="R44" s="10">
        <v>0.77499999999999991</v>
      </c>
      <c r="S44" s="10">
        <v>0.77500000000000002</v>
      </c>
      <c r="T44" s="10">
        <v>0.8</v>
      </c>
      <c r="U44" s="10">
        <v>0.77500000000000002</v>
      </c>
      <c r="V44" s="10">
        <v>0.75</v>
      </c>
      <c r="W44" s="10">
        <v>0.74999999999999989</v>
      </c>
      <c r="X44" s="10">
        <v>0.7</v>
      </c>
      <c r="Y44" s="10">
        <v>0.72500000000000009</v>
      </c>
      <c r="Z44" s="10">
        <v>0.70000000000000007</v>
      </c>
      <c r="AA44" s="10">
        <v>0.67500000000000004</v>
      </c>
      <c r="AB44" s="10">
        <v>0.64999999999999991</v>
      </c>
      <c r="AC44" s="10">
        <v>0.64999999999999991</v>
      </c>
      <c r="AD44" s="10">
        <v>0.65</v>
      </c>
      <c r="AE44" s="10">
        <v>0.6</v>
      </c>
      <c r="AF44" s="10">
        <v>0.6</v>
      </c>
      <c r="AG44" s="10">
        <v>0.57499999999999996</v>
      </c>
      <c r="AH44" s="10">
        <v>0.57500000000000007</v>
      </c>
      <c r="AI44" s="10">
        <v>0.57500000000000007</v>
      </c>
      <c r="AJ44" s="10">
        <v>0.57499999999999996</v>
      </c>
      <c r="AK44" s="10">
        <v>0.55000000000000004</v>
      </c>
      <c r="AL44" s="10">
        <v>0.52500000000000002</v>
      </c>
      <c r="AM44" s="10">
        <v>0.57499999999999996</v>
      </c>
      <c r="AN44" s="10">
        <v>0.625</v>
      </c>
      <c r="AO44" s="10">
        <v>0.72499999999999998</v>
      </c>
      <c r="AP44" s="10">
        <v>0.79999999999999993</v>
      </c>
      <c r="AQ44" s="10">
        <v>0.8</v>
      </c>
      <c r="AR44" s="10">
        <v>0.9</v>
      </c>
      <c r="AS44" s="10"/>
      <c r="AT44" s="10"/>
    </row>
    <row r="46" spans="2:46">
      <c r="B46" t="s">
        <v>656</v>
      </c>
    </row>
  </sheetData>
  <hyperlinks>
    <hyperlink ref="B11" r:id="rId1" location="!tabs-1254736030639; " xr:uid="{00000000-0004-0000-26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</sheetPr>
  <dimension ref="A1:S49"/>
  <sheetViews>
    <sheetView workbookViewId="0"/>
  </sheetViews>
  <sheetFormatPr baseColWidth="10" defaultRowHeight="15.6"/>
  <sheetData>
    <row r="1" spans="1:19">
      <c r="A1" s="3" t="s">
        <v>833</v>
      </c>
      <c r="P1" t="s">
        <v>1049</v>
      </c>
    </row>
    <row r="2" spans="1:19">
      <c r="A2" s="3"/>
    </row>
    <row r="3" spans="1:19" ht="18">
      <c r="A3" s="149" t="s">
        <v>1048</v>
      </c>
      <c r="O3" s="149" t="s">
        <v>1051</v>
      </c>
    </row>
    <row r="6" spans="1:19">
      <c r="B6" t="s">
        <v>1044</v>
      </c>
      <c r="C6" t="s">
        <v>1045</v>
      </c>
      <c r="D6" t="s">
        <v>1046</v>
      </c>
      <c r="E6" t="s">
        <v>1047</v>
      </c>
    </row>
    <row r="7" spans="1:19">
      <c r="A7">
        <v>2006</v>
      </c>
      <c r="B7" s="12">
        <v>3.9436628498592765</v>
      </c>
      <c r="C7" s="12">
        <v>25.219588055510677</v>
      </c>
      <c r="D7" s="12">
        <v>0.35991451743472752</v>
      </c>
      <c r="E7" s="12">
        <v>2.7916767123902808</v>
      </c>
      <c r="F7" s="12"/>
      <c r="G7" s="12"/>
      <c r="P7" t="s">
        <v>1044</v>
      </c>
      <c r="Q7" t="s">
        <v>1045</v>
      </c>
      <c r="R7" t="s">
        <v>1046</v>
      </c>
      <c r="S7" t="s">
        <v>1047</v>
      </c>
    </row>
    <row r="8" spans="1:19">
      <c r="A8">
        <v>2007</v>
      </c>
      <c r="B8" s="12">
        <v>4.1602569125447717</v>
      </c>
      <c r="C8" s="12">
        <v>27.065858692694739</v>
      </c>
      <c r="D8" s="12">
        <v>0.17691580988860198</v>
      </c>
      <c r="E8" s="12">
        <v>2.871661719558658</v>
      </c>
      <c r="F8" s="12"/>
      <c r="G8" s="12"/>
      <c r="O8">
        <v>2006</v>
      </c>
      <c r="P8">
        <v>2.2045900956740678</v>
      </c>
      <c r="Q8">
        <v>12.691378137184392</v>
      </c>
      <c r="R8">
        <v>0.10725085916328209</v>
      </c>
      <c r="S8">
        <v>1.0894403842491911</v>
      </c>
    </row>
    <row r="9" spans="1:19">
      <c r="A9">
        <v>2008</v>
      </c>
      <c r="B9" s="12">
        <v>3.343965525833454</v>
      </c>
      <c r="C9" s="12">
        <v>23.500411636255876</v>
      </c>
      <c r="D9" s="12">
        <v>0.34488407628687362</v>
      </c>
      <c r="E9" s="12">
        <v>2.5841824767492523</v>
      </c>
      <c r="F9" s="12"/>
      <c r="G9" s="12"/>
      <c r="O9">
        <v>2007</v>
      </c>
      <c r="P9">
        <v>1.8291063859963375</v>
      </c>
      <c r="Q9">
        <v>12.857306745469124</v>
      </c>
      <c r="R9">
        <v>8.1975969470698073E-2</v>
      </c>
      <c r="S9">
        <v>0.70219011160017453</v>
      </c>
    </row>
    <row r="10" spans="1:19">
      <c r="A10">
        <v>2009</v>
      </c>
      <c r="B10" s="12">
        <v>2.6585958800683427</v>
      </c>
      <c r="C10" s="12">
        <v>14.835423632012049</v>
      </c>
      <c r="D10" s="12">
        <v>0.29450485661360482</v>
      </c>
      <c r="E10" s="12">
        <v>1.6505727978351055</v>
      </c>
      <c r="F10" s="12"/>
      <c r="G10" s="12"/>
      <c r="O10">
        <v>2008</v>
      </c>
      <c r="P10">
        <v>1.3795271605747932</v>
      </c>
      <c r="Q10">
        <v>10.511339515264883</v>
      </c>
      <c r="R10">
        <v>0.11706775580093552</v>
      </c>
      <c r="S10">
        <v>0.97922383432087634</v>
      </c>
    </row>
    <row r="11" spans="1:19">
      <c r="A11">
        <v>2010</v>
      </c>
      <c r="B11" s="12">
        <v>2.3408725057136976</v>
      </c>
      <c r="C11" s="12">
        <v>15.208891981469746</v>
      </c>
      <c r="D11" s="12">
        <v>0.23111622483506333</v>
      </c>
      <c r="E11" s="12">
        <v>1.5444227786091649</v>
      </c>
      <c r="F11" s="12"/>
      <c r="G11" s="12"/>
      <c r="O11">
        <v>2009</v>
      </c>
      <c r="P11">
        <v>0.86714301177711095</v>
      </c>
      <c r="Q11">
        <v>5.947593893734167</v>
      </c>
      <c r="R11">
        <v>6.3049491181666098E-2</v>
      </c>
      <c r="S11">
        <v>0.70750519271237411</v>
      </c>
    </row>
    <row r="12" spans="1:19">
      <c r="A12">
        <v>2011</v>
      </c>
      <c r="B12" s="12">
        <v>1.5063737257401766</v>
      </c>
      <c r="C12" s="12">
        <v>14.2487651255428</v>
      </c>
      <c r="D12" s="12">
        <v>0.19809505209571493</v>
      </c>
      <c r="E12" s="12">
        <v>1.2126167702682222</v>
      </c>
      <c r="F12" s="12"/>
      <c r="G12" s="12"/>
      <c r="O12">
        <v>2010</v>
      </c>
      <c r="P12">
        <v>0.96268583345445868</v>
      </c>
      <c r="Q12">
        <v>5.9331369299866159</v>
      </c>
      <c r="R12">
        <v>2.143697979821902E-2</v>
      </c>
      <c r="S12">
        <v>0.44187877376217161</v>
      </c>
    </row>
    <row r="13" spans="1:19">
      <c r="A13">
        <v>2012</v>
      </c>
      <c r="B13" s="12">
        <v>1.5281071119348784</v>
      </c>
      <c r="C13" s="12">
        <v>10.594374224591496</v>
      </c>
      <c r="D13" s="12">
        <v>0.24041167908232572</v>
      </c>
      <c r="E13" s="12">
        <v>1.4515374548163604</v>
      </c>
      <c r="F13" s="12"/>
      <c r="G13" s="12"/>
      <c r="O13">
        <v>2011</v>
      </c>
      <c r="P13">
        <v>0.40249331302006969</v>
      </c>
      <c r="Q13">
        <v>4.6505483894527817</v>
      </c>
      <c r="R13">
        <v>3.8316864666908895E-2</v>
      </c>
      <c r="S13">
        <v>0.40145541718158534</v>
      </c>
    </row>
    <row r="14" spans="1:19">
      <c r="A14">
        <v>2013</v>
      </c>
      <c r="B14" s="12">
        <v>1.0836552048865842</v>
      </c>
      <c r="C14" s="12">
        <v>9.5198220842826089</v>
      </c>
      <c r="D14" s="12">
        <v>0.21531925193016238</v>
      </c>
      <c r="E14" s="12">
        <v>1.5096605485357966</v>
      </c>
      <c r="F14" s="12"/>
      <c r="G14" s="12"/>
      <c r="O14">
        <v>2012</v>
      </c>
      <c r="P14">
        <v>0.37611897352411783</v>
      </c>
      <c r="Q14">
        <v>3.795454806051167</v>
      </c>
      <c r="R14">
        <v>3.3066131981593819E-2</v>
      </c>
      <c r="S14">
        <v>0.30147405319526549</v>
      </c>
    </row>
    <row r="15" spans="1:19">
      <c r="A15">
        <v>2014</v>
      </c>
      <c r="B15" s="12">
        <v>1.2883745755280731</v>
      </c>
      <c r="C15" s="12">
        <v>10.549712179098712</v>
      </c>
      <c r="D15" s="12">
        <v>0.25288599830722003</v>
      </c>
      <c r="E15" s="12">
        <v>1.5268775265743693</v>
      </c>
      <c r="F15" s="12"/>
      <c r="G15" s="12"/>
      <c r="O15">
        <v>2013</v>
      </c>
      <c r="P15">
        <v>0.34682927027608673</v>
      </c>
      <c r="Q15">
        <v>3.1350731434357173</v>
      </c>
      <c r="R15">
        <v>1.93192804496196E-2</v>
      </c>
      <c r="S15">
        <v>0.33208213035323703</v>
      </c>
    </row>
    <row r="16" spans="1:19">
      <c r="A16">
        <v>2015</v>
      </c>
      <c r="B16" s="12">
        <v>1.1430981087290215</v>
      </c>
      <c r="C16" s="12">
        <v>11.821855588670239</v>
      </c>
      <c r="D16" s="12">
        <v>0.26947326186773807</v>
      </c>
      <c r="E16" s="12">
        <v>1.3225434702053238</v>
      </c>
      <c r="F16" s="12"/>
      <c r="G16" s="12"/>
      <c r="O16">
        <v>2014</v>
      </c>
      <c r="P16">
        <v>0.27810186130683551</v>
      </c>
      <c r="Q16">
        <v>3.5199616809021852</v>
      </c>
      <c r="R16">
        <v>6.3832150584769418E-2</v>
      </c>
      <c r="S16">
        <v>0.37355537317566528</v>
      </c>
    </row>
    <row r="17" spans="1:19">
      <c r="A17">
        <v>2016</v>
      </c>
      <c r="B17" s="12">
        <v>1.7066059543624847</v>
      </c>
      <c r="C17" s="12">
        <v>13.92573924410617</v>
      </c>
      <c r="D17" s="12">
        <v>0.28521809668100112</v>
      </c>
      <c r="E17" s="12">
        <v>1.4526047736247678</v>
      </c>
      <c r="F17" s="12"/>
      <c r="G17" s="12"/>
      <c r="O17">
        <v>2015</v>
      </c>
      <c r="P17">
        <v>0.21844323535639512</v>
      </c>
      <c r="Q17">
        <v>3.6388669232462223</v>
      </c>
      <c r="R17">
        <v>4.4884033034526455E-2</v>
      </c>
      <c r="S17">
        <v>0.29592780938188007</v>
      </c>
    </row>
    <row r="18" spans="1:19">
      <c r="A18">
        <v>2017</v>
      </c>
      <c r="B18" s="12">
        <v>1.9312437844584567</v>
      </c>
      <c r="C18" s="12">
        <v>15.644943327373726</v>
      </c>
      <c r="D18" s="12">
        <v>0.35040182485608523</v>
      </c>
      <c r="E18" s="12">
        <v>1.1556297474130051</v>
      </c>
      <c r="F18" s="12"/>
      <c r="G18" s="12"/>
      <c r="O18">
        <v>2016</v>
      </c>
      <c r="P18">
        <v>0.35176707557727849</v>
      </c>
      <c r="Q18">
        <v>4.3843850701873261</v>
      </c>
      <c r="R18">
        <v>3.1833077033751135E-2</v>
      </c>
      <c r="S18">
        <v>0.29215505376492878</v>
      </c>
    </row>
    <row r="19" spans="1:19">
      <c r="A19">
        <v>2018</v>
      </c>
      <c r="B19" s="12">
        <v>1.4591592364327535</v>
      </c>
      <c r="C19" s="12">
        <v>16.940088154328002</v>
      </c>
      <c r="D19" s="12">
        <v>0.51311866866342803</v>
      </c>
      <c r="E19" s="12">
        <v>1.3932418235279582</v>
      </c>
      <c r="F19" s="12"/>
      <c r="G19" s="12"/>
      <c r="O19">
        <v>2017</v>
      </c>
      <c r="P19">
        <v>0.53110243392832646</v>
      </c>
      <c r="Q19">
        <v>4.713681000009359</v>
      </c>
      <c r="R19">
        <v>3.5283475206812465E-2</v>
      </c>
      <c r="S19">
        <v>0.2781947780111389</v>
      </c>
    </row>
    <row r="20" spans="1:19">
      <c r="A20">
        <v>2019</v>
      </c>
      <c r="B20" s="12">
        <v>1.8879608183101633</v>
      </c>
      <c r="C20" s="12">
        <v>17.654912454490908</v>
      </c>
      <c r="D20" s="12">
        <v>0.50231359524522046</v>
      </c>
      <c r="E20" s="12">
        <v>1.5779919248459202</v>
      </c>
      <c r="F20" s="12"/>
      <c r="G20" s="12"/>
      <c r="O20">
        <v>2018</v>
      </c>
      <c r="P20">
        <v>0.28666355839472318</v>
      </c>
      <c r="Q20">
        <v>5.7454832839505467</v>
      </c>
      <c r="R20">
        <v>2.3449952219539116E-2</v>
      </c>
      <c r="S20">
        <v>0.30401962404157407</v>
      </c>
    </row>
    <row r="21" spans="1:19">
      <c r="A21">
        <v>2020</v>
      </c>
      <c r="B21" s="12">
        <v>1.941310609843053</v>
      </c>
      <c r="C21" s="12">
        <v>17.039555522960747</v>
      </c>
      <c r="D21" s="12">
        <v>0.53213548780894682</v>
      </c>
      <c r="E21" s="12">
        <v>1.4222142738980676</v>
      </c>
      <c r="F21" s="12"/>
      <c r="G21" s="12"/>
      <c r="O21">
        <v>2019</v>
      </c>
      <c r="P21">
        <v>0.46274733386796052</v>
      </c>
      <c r="Q21">
        <v>5.9773505838243732</v>
      </c>
      <c r="R21">
        <v>2.6321406667269943E-2</v>
      </c>
      <c r="S21">
        <v>0.25223548287204006</v>
      </c>
    </row>
    <row r="22" spans="1:19">
      <c r="A22">
        <v>2021</v>
      </c>
      <c r="B22" s="12">
        <v>2.1913437623555305</v>
      </c>
      <c r="C22" s="12">
        <v>15.764671871996105</v>
      </c>
      <c r="D22" s="12">
        <v>0.32946759030357364</v>
      </c>
      <c r="E22" s="12">
        <v>0.9964797980607808</v>
      </c>
      <c r="F22" s="12"/>
      <c r="G22" s="12"/>
      <c r="O22">
        <v>2020</v>
      </c>
      <c r="P22">
        <v>0.65711050839361962</v>
      </c>
      <c r="Q22">
        <v>5.7888946367575498</v>
      </c>
      <c r="R22">
        <v>2.9843589464133829E-2</v>
      </c>
      <c r="S22">
        <v>0.51485787129165117</v>
      </c>
    </row>
    <row r="23" spans="1:19">
      <c r="A23">
        <v>2022</v>
      </c>
      <c r="B23" s="12">
        <v>2.8219255580636431</v>
      </c>
      <c r="C23" s="12">
        <v>16.646923959889268</v>
      </c>
      <c r="D23" s="12">
        <v>0.74970963502020382</v>
      </c>
      <c r="E23" s="12">
        <v>1.76835390532245</v>
      </c>
      <c r="F23" s="12"/>
      <c r="G23" s="12"/>
      <c r="O23">
        <v>2021</v>
      </c>
      <c r="P23">
        <v>0.66412901918420186</v>
      </c>
      <c r="Q23">
        <v>5.1118157921686658</v>
      </c>
      <c r="R23">
        <v>1.4911489163507428E-2</v>
      </c>
      <c r="S23">
        <v>0.12104286069735753</v>
      </c>
    </row>
    <row r="24" spans="1:19">
      <c r="O24">
        <v>2022</v>
      </c>
      <c r="P24">
        <v>0.89720620040571331</v>
      </c>
      <c r="Q24">
        <v>5.1361734961958634</v>
      </c>
      <c r="R24">
        <v>0.1798557887346347</v>
      </c>
      <c r="S24">
        <v>0.26231752858405905</v>
      </c>
    </row>
    <row r="49" spans="1:15">
      <c r="A49" t="s">
        <v>1117</v>
      </c>
      <c r="O49" t="s">
        <v>1117</v>
      </c>
    </row>
  </sheetData>
  <hyperlinks>
    <hyperlink ref="A1" location="Indice!A1" display="Volver índice" xr:uid="{00000000-0004-0000-27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</sheetPr>
  <dimension ref="A1:I69"/>
  <sheetViews>
    <sheetView workbookViewId="0"/>
  </sheetViews>
  <sheetFormatPr baseColWidth="10" defaultColWidth="10.796875" defaultRowHeight="15.6"/>
  <cols>
    <col min="2" max="7" width="11.69921875" bestFit="1" customWidth="1"/>
  </cols>
  <sheetData>
    <row r="1" spans="1:9">
      <c r="A1" s="23" t="s">
        <v>833</v>
      </c>
    </row>
    <row r="4" spans="1:9">
      <c r="I4" s="2" t="s">
        <v>1068</v>
      </c>
    </row>
    <row r="5" spans="1:9">
      <c r="B5" t="s">
        <v>5</v>
      </c>
      <c r="C5" s="63" t="s">
        <v>225</v>
      </c>
      <c r="D5" s="63" t="s">
        <v>226</v>
      </c>
      <c r="E5" s="63" t="s">
        <v>228</v>
      </c>
      <c r="F5" s="63" t="s">
        <v>227</v>
      </c>
      <c r="G5" s="63" t="s">
        <v>229</v>
      </c>
    </row>
    <row r="6" spans="1:9">
      <c r="A6">
        <v>2006</v>
      </c>
      <c r="B6" s="10">
        <v>2.4779374599999997</v>
      </c>
      <c r="C6" s="10"/>
      <c r="D6" s="10"/>
      <c r="E6" s="10"/>
      <c r="F6" s="10"/>
      <c r="G6" s="10"/>
    </row>
    <row r="7" spans="1:9">
      <c r="B7" s="10">
        <v>2.4646761417499996</v>
      </c>
      <c r="C7" s="10"/>
      <c r="D7" s="10"/>
      <c r="E7" s="10"/>
      <c r="F7" s="10"/>
      <c r="G7" s="10"/>
    </row>
    <row r="8" spans="1:9">
      <c r="B8" s="10">
        <v>2.4618894457499998</v>
      </c>
      <c r="C8" s="10"/>
      <c r="D8" s="10"/>
      <c r="E8" s="10"/>
      <c r="F8" s="10"/>
      <c r="G8" s="10"/>
    </row>
    <row r="9" spans="1:9">
      <c r="B9" s="10">
        <v>2.5039618610000001</v>
      </c>
      <c r="C9" s="10"/>
      <c r="D9" s="10"/>
      <c r="E9" s="10"/>
      <c r="F9" s="10"/>
      <c r="G9" s="10"/>
    </row>
    <row r="10" spans="1:9">
      <c r="A10">
        <f>1+A6</f>
        <v>2007</v>
      </c>
      <c r="B10" s="10">
        <v>2.4398955105000004</v>
      </c>
      <c r="C10" s="10"/>
      <c r="D10" s="10"/>
      <c r="E10" s="10"/>
      <c r="F10" s="10"/>
      <c r="G10" s="10"/>
    </row>
    <row r="11" spans="1:9">
      <c r="B11" s="10">
        <v>2.4577305912499998</v>
      </c>
      <c r="C11" s="10"/>
      <c r="D11" s="10"/>
      <c r="E11" s="10"/>
      <c r="F11" s="10"/>
      <c r="G11" s="10"/>
    </row>
    <row r="12" spans="1:9">
      <c r="B12" s="10">
        <v>2.4990996717500003</v>
      </c>
      <c r="C12" s="10"/>
      <c r="D12" s="10"/>
      <c r="E12" s="10"/>
      <c r="F12" s="10"/>
      <c r="G12" s="10"/>
    </row>
    <row r="13" spans="1:9">
      <c r="B13" s="10">
        <v>2.5077850817499998</v>
      </c>
      <c r="C13" s="10"/>
      <c r="D13" s="10"/>
      <c r="E13" s="10"/>
      <c r="F13" s="10"/>
      <c r="G13" s="10"/>
    </row>
    <row r="14" spans="1:9">
      <c r="A14">
        <f>1+A10</f>
        <v>2008</v>
      </c>
      <c r="B14" s="10">
        <v>2.6226957440000001</v>
      </c>
      <c r="C14" s="10"/>
      <c r="D14" s="10"/>
      <c r="E14" s="10"/>
      <c r="F14" s="10"/>
      <c r="G14" s="10"/>
    </row>
    <row r="15" spans="1:9">
      <c r="B15" s="10">
        <v>2.8453797697500001</v>
      </c>
      <c r="C15" s="10"/>
      <c r="D15" s="10"/>
      <c r="E15" s="10"/>
      <c r="F15" s="10"/>
      <c r="G15" s="10"/>
    </row>
    <row r="16" spans="1:9">
      <c r="B16" s="10">
        <v>3.0946498512500002</v>
      </c>
      <c r="C16" s="10"/>
      <c r="D16" s="10"/>
      <c r="E16" s="10"/>
      <c r="F16" s="10"/>
      <c r="G16" s="10"/>
    </row>
    <row r="17" spans="1:7">
      <c r="B17" s="10">
        <v>3.6287657022499999</v>
      </c>
      <c r="C17" s="10"/>
      <c r="D17" s="10"/>
      <c r="E17" s="10"/>
      <c r="F17" s="10"/>
      <c r="G17" s="10"/>
    </row>
    <row r="18" spans="1:7">
      <c r="A18">
        <f>1+A14</f>
        <v>2009</v>
      </c>
      <c r="B18" s="10">
        <v>4.2122144697500001</v>
      </c>
      <c r="C18" s="10"/>
      <c r="D18" s="10"/>
      <c r="E18" s="10"/>
      <c r="F18" s="10"/>
      <c r="G18" s="10"/>
    </row>
    <row r="19" spans="1:7">
      <c r="B19" s="10">
        <v>4.4593613742500002</v>
      </c>
      <c r="C19" s="10"/>
      <c r="D19" s="10"/>
      <c r="E19" s="10"/>
      <c r="F19" s="10"/>
      <c r="G19" s="10"/>
    </row>
    <row r="20" spans="1:7">
      <c r="B20" s="10">
        <v>4.6122320889999999</v>
      </c>
      <c r="C20" s="10"/>
      <c r="D20" s="10"/>
      <c r="E20" s="10"/>
      <c r="F20" s="10"/>
      <c r="G20" s="10"/>
    </row>
    <row r="21" spans="1:7">
      <c r="B21" s="10">
        <v>4.5877085925000003</v>
      </c>
      <c r="C21" s="10"/>
      <c r="D21" s="10"/>
      <c r="E21" s="10"/>
      <c r="F21" s="10"/>
      <c r="G21" s="10"/>
    </row>
    <row r="22" spans="1:7">
      <c r="A22">
        <f>1+A18</f>
        <v>2010</v>
      </c>
      <c r="B22" s="10">
        <v>4.42212879675</v>
      </c>
      <c r="C22" s="10"/>
      <c r="D22" s="10"/>
      <c r="E22" s="10"/>
      <c r="F22" s="10"/>
      <c r="G22" s="10"/>
    </row>
    <row r="23" spans="1:7">
      <c r="B23" s="10">
        <v>4.3576499224999994</v>
      </c>
      <c r="C23" s="10"/>
      <c r="D23" s="10"/>
      <c r="E23" s="10"/>
      <c r="F23" s="10"/>
      <c r="G23" s="10"/>
    </row>
    <row r="24" spans="1:7">
      <c r="B24" s="10">
        <v>4.4038658142500005</v>
      </c>
      <c r="C24" s="10"/>
      <c r="D24" s="10"/>
      <c r="E24" s="10"/>
      <c r="F24" s="10"/>
      <c r="G24" s="10"/>
    </row>
    <row r="25" spans="1:7">
      <c r="B25" s="10">
        <v>4.3808274267499998</v>
      </c>
      <c r="C25" s="10"/>
      <c r="D25" s="10"/>
      <c r="E25" s="10"/>
      <c r="F25" s="10"/>
      <c r="G25" s="10"/>
    </row>
    <row r="26" spans="1:7">
      <c r="A26">
        <f>1+A22</f>
        <v>2011</v>
      </c>
      <c r="B26" s="10">
        <v>4.3765723702500008</v>
      </c>
      <c r="C26" s="10">
        <v>1.85</v>
      </c>
      <c r="D26" s="10">
        <v>1.4</v>
      </c>
      <c r="E26" s="10">
        <v>1.6500000000000001</v>
      </c>
      <c r="F26" s="10">
        <v>1.75</v>
      </c>
      <c r="G26" s="10">
        <v>1.8250000000000002</v>
      </c>
    </row>
    <row r="27" spans="1:7">
      <c r="B27" s="10">
        <v>4.3758057947500006</v>
      </c>
      <c r="C27" s="10">
        <v>1.8250000000000002</v>
      </c>
      <c r="D27" s="10">
        <v>1.375</v>
      </c>
      <c r="E27" s="10">
        <v>1.875</v>
      </c>
      <c r="F27" s="10">
        <v>1.75</v>
      </c>
      <c r="G27" s="10">
        <v>1.8250000000000002</v>
      </c>
    </row>
    <row r="28" spans="1:7">
      <c r="B28" s="10">
        <v>4.4495510454999998</v>
      </c>
      <c r="C28" s="10">
        <v>1.8499999999999999</v>
      </c>
      <c r="D28" s="10">
        <v>1.325</v>
      </c>
      <c r="E28" s="10">
        <v>2.2000000000000002</v>
      </c>
      <c r="F28" s="10">
        <v>2</v>
      </c>
      <c r="G28" s="10">
        <v>1.85</v>
      </c>
    </row>
    <row r="29" spans="1:7">
      <c r="B29" s="10">
        <v>4.6233376857500001</v>
      </c>
      <c r="C29" s="10">
        <v>1.925</v>
      </c>
      <c r="D29" s="10">
        <v>1.375</v>
      </c>
      <c r="E29" s="10">
        <v>2.7</v>
      </c>
      <c r="F29" s="10">
        <v>2.2250000000000001</v>
      </c>
      <c r="G29" s="10">
        <v>1.8749999999999998</v>
      </c>
    </row>
    <row r="30" spans="1:7">
      <c r="A30">
        <f>1+A26</f>
        <v>2012</v>
      </c>
      <c r="B30" s="10">
        <v>4.7922254202499994</v>
      </c>
      <c r="C30" s="10">
        <v>1.9749999999999999</v>
      </c>
      <c r="D30" s="10">
        <v>1.4750000000000001</v>
      </c>
      <c r="E30" s="10">
        <v>3.1250000000000004</v>
      </c>
      <c r="F30" s="10">
        <v>2.3250000000000002</v>
      </c>
      <c r="G30" s="10">
        <v>1.9</v>
      </c>
    </row>
    <row r="31" spans="1:7">
      <c r="B31" s="10">
        <v>4.9126493929999997</v>
      </c>
      <c r="C31" s="10">
        <v>2.0249999999999999</v>
      </c>
      <c r="D31" s="10">
        <v>1.5499999999999998</v>
      </c>
      <c r="E31" s="10">
        <v>3.2</v>
      </c>
      <c r="F31" s="10">
        <v>2.4499999999999997</v>
      </c>
      <c r="G31" s="10">
        <v>1.9</v>
      </c>
    </row>
    <row r="32" spans="1:7">
      <c r="B32" s="10">
        <v>4.9610861540000002</v>
      </c>
      <c r="C32" s="10">
        <v>2.0499999999999998</v>
      </c>
      <c r="D32" s="10">
        <v>1.575</v>
      </c>
      <c r="E32" s="10">
        <v>3.3499999999999996</v>
      </c>
      <c r="F32" s="10">
        <v>2.4750000000000001</v>
      </c>
      <c r="G32" s="10">
        <v>1.9</v>
      </c>
    </row>
    <row r="33" spans="1:9">
      <c r="B33" s="10">
        <v>4.9894740582499999</v>
      </c>
      <c r="C33" s="10">
        <v>2.0750000000000002</v>
      </c>
      <c r="D33" s="10">
        <v>1.65</v>
      </c>
      <c r="E33" s="10">
        <v>3.4499999999999997</v>
      </c>
      <c r="F33" s="10">
        <v>2.2749999999999999</v>
      </c>
      <c r="G33" s="10">
        <v>1.9750000000000001</v>
      </c>
    </row>
    <row r="34" spans="1:9">
      <c r="A34">
        <f>1+A30</f>
        <v>2013</v>
      </c>
      <c r="B34" s="10">
        <v>4.8927997352499997</v>
      </c>
      <c r="C34" s="10">
        <v>2.1</v>
      </c>
      <c r="D34" s="10">
        <v>1.7000000000000002</v>
      </c>
      <c r="E34" s="10">
        <v>3.4749999999999996</v>
      </c>
      <c r="F34" s="10">
        <v>2.25</v>
      </c>
      <c r="G34" s="10">
        <v>2.0499999999999998</v>
      </c>
      <c r="I34" t="s">
        <v>577</v>
      </c>
    </row>
    <row r="35" spans="1:9">
      <c r="B35" s="10">
        <v>4.7314987779999997</v>
      </c>
      <c r="C35" s="10">
        <v>2.0749999999999997</v>
      </c>
      <c r="D35" s="10">
        <v>1.7000000000000002</v>
      </c>
      <c r="E35" s="10">
        <v>3.375</v>
      </c>
      <c r="F35" s="10">
        <v>2.125</v>
      </c>
      <c r="G35" s="10">
        <v>2.0750000000000002</v>
      </c>
    </row>
    <row r="36" spans="1:9">
      <c r="B36" s="10">
        <v>4.6287788750000001</v>
      </c>
      <c r="C36" s="10">
        <v>2.0249999999999999</v>
      </c>
      <c r="D36" s="10">
        <v>1.7250000000000001</v>
      </c>
      <c r="E36" s="10">
        <v>3.125</v>
      </c>
      <c r="F36" s="10">
        <v>1.85</v>
      </c>
      <c r="G36" s="10">
        <v>2.0750000000000002</v>
      </c>
    </row>
    <row r="37" spans="1:9">
      <c r="B37" s="10">
        <v>4.5764005779999994</v>
      </c>
      <c r="C37" s="10">
        <v>1.9500000000000002</v>
      </c>
      <c r="D37" s="10">
        <v>1.7000000000000002</v>
      </c>
      <c r="E37" s="10">
        <v>2.85</v>
      </c>
      <c r="F37" s="10">
        <v>1.6749999999999998</v>
      </c>
      <c r="G37" s="10">
        <v>1.9999999999999998</v>
      </c>
    </row>
    <row r="38" spans="1:9">
      <c r="A38">
        <f>1+A34</f>
        <v>2014</v>
      </c>
      <c r="B38" s="10">
        <v>4.5422818065000001</v>
      </c>
      <c r="C38" s="10">
        <v>1.85</v>
      </c>
      <c r="D38" s="10">
        <v>1.65</v>
      </c>
      <c r="E38" s="10">
        <v>2.7250000000000001</v>
      </c>
      <c r="F38" s="10">
        <v>1.4500000000000002</v>
      </c>
      <c r="G38" s="10">
        <v>1.8249999999999997</v>
      </c>
    </row>
    <row r="39" spans="1:9">
      <c r="B39" s="10">
        <v>4.5217081905000001</v>
      </c>
      <c r="C39" s="10">
        <v>1.825</v>
      </c>
      <c r="D39" s="10">
        <v>1.5999999999999999</v>
      </c>
      <c r="E39" s="10">
        <v>2.65</v>
      </c>
      <c r="F39" s="10">
        <v>1.45</v>
      </c>
      <c r="G39" s="10">
        <v>1.7999999999999998</v>
      </c>
    </row>
    <row r="40" spans="1:9">
      <c r="B40" s="10">
        <v>4.5186657309999996</v>
      </c>
      <c r="C40" s="10">
        <v>1.825</v>
      </c>
      <c r="D40" s="10">
        <v>1.625</v>
      </c>
      <c r="E40" s="10">
        <v>2.5499999999999998</v>
      </c>
      <c r="F40" s="10">
        <v>1.4750000000000001</v>
      </c>
      <c r="G40" s="10">
        <v>1.85</v>
      </c>
    </row>
    <row r="41" spans="1:9">
      <c r="B41" s="10">
        <v>4.4120168089999998</v>
      </c>
      <c r="C41" s="10">
        <v>1.8250000000000002</v>
      </c>
      <c r="D41" s="10">
        <v>1.625</v>
      </c>
      <c r="E41" s="10">
        <v>2.5</v>
      </c>
      <c r="F41" s="10">
        <v>1.45</v>
      </c>
      <c r="G41" s="10">
        <v>1.8499999999999999</v>
      </c>
    </row>
    <row r="42" spans="1:9">
      <c r="A42">
        <f>1+A38</f>
        <v>2015</v>
      </c>
      <c r="B42" s="10">
        <v>4.2235374449999998</v>
      </c>
      <c r="C42" s="10">
        <v>1.8000000000000003</v>
      </c>
      <c r="D42" s="10">
        <v>1.625</v>
      </c>
      <c r="E42" s="10">
        <v>2.4249999999999998</v>
      </c>
      <c r="F42" s="10">
        <v>1.5499999999999998</v>
      </c>
      <c r="G42" s="10">
        <v>1.9249999999999998</v>
      </c>
    </row>
    <row r="43" spans="1:9">
      <c r="B43" s="10">
        <v>4.1410203574999995</v>
      </c>
      <c r="C43" s="10">
        <v>1.7749999999999999</v>
      </c>
      <c r="D43" s="10">
        <v>1.625</v>
      </c>
      <c r="E43" s="10">
        <v>2.5</v>
      </c>
      <c r="F43" s="10">
        <v>1.375</v>
      </c>
      <c r="G43" s="10">
        <v>1.9750000000000001</v>
      </c>
    </row>
    <row r="44" spans="1:9">
      <c r="B44" s="10">
        <v>4.0642965434999994</v>
      </c>
      <c r="C44" s="10">
        <v>1.75</v>
      </c>
      <c r="D44" s="10">
        <v>1.6</v>
      </c>
      <c r="E44" s="10">
        <v>2.5</v>
      </c>
      <c r="F44" s="10">
        <v>1.2999999999999998</v>
      </c>
      <c r="G44" s="10">
        <v>1.9249999999999998</v>
      </c>
    </row>
    <row r="45" spans="1:9">
      <c r="B45" s="10">
        <v>3.9811164737499998</v>
      </c>
      <c r="C45" s="10">
        <v>1.7250000000000001</v>
      </c>
      <c r="D45" s="10">
        <v>1.6</v>
      </c>
      <c r="E45" s="10">
        <v>2.4499999999999997</v>
      </c>
      <c r="F45" s="10">
        <v>1.2749999999999999</v>
      </c>
      <c r="G45" s="10">
        <v>1.9500000000000002</v>
      </c>
    </row>
    <row r="46" spans="1:9">
      <c r="A46">
        <f>1+A42</f>
        <v>2016</v>
      </c>
      <c r="B46" s="10">
        <v>4.0100845100000004</v>
      </c>
      <c r="C46" s="10">
        <v>1.7250000000000001</v>
      </c>
      <c r="D46" s="10">
        <v>1.55</v>
      </c>
      <c r="E46" s="10">
        <v>2.4500000000000002</v>
      </c>
      <c r="F46" s="10">
        <v>1.2749999999999999</v>
      </c>
      <c r="G46" s="10">
        <v>1.9750000000000001</v>
      </c>
    </row>
    <row r="47" spans="1:9">
      <c r="B47" s="10">
        <v>3.9839599135000001</v>
      </c>
      <c r="C47" s="10">
        <v>1.7</v>
      </c>
      <c r="D47" s="10">
        <v>1.5249999999999999</v>
      </c>
      <c r="E47" s="10">
        <v>2.3000000000000003</v>
      </c>
      <c r="F47" s="10">
        <v>1.2999999999999998</v>
      </c>
      <c r="G47" s="10">
        <v>1.95</v>
      </c>
    </row>
    <row r="48" spans="1:9">
      <c r="B48" s="10">
        <v>3.86615204825</v>
      </c>
      <c r="C48" s="10">
        <v>1.7000000000000002</v>
      </c>
      <c r="D48" s="10">
        <v>1.5749999999999997</v>
      </c>
      <c r="E48" s="10">
        <v>2.25</v>
      </c>
      <c r="F48" s="10">
        <v>1.325</v>
      </c>
      <c r="G48" s="10">
        <v>1.9500000000000002</v>
      </c>
    </row>
    <row r="49" spans="1:7">
      <c r="B49" s="10">
        <v>3.7499473095000004</v>
      </c>
      <c r="C49" s="10">
        <v>1.6500000000000001</v>
      </c>
      <c r="D49" s="10">
        <v>1.5</v>
      </c>
      <c r="E49" s="10">
        <v>2.125</v>
      </c>
      <c r="F49" s="10">
        <v>1.4249999999999998</v>
      </c>
      <c r="G49" s="10">
        <v>1.925</v>
      </c>
    </row>
    <row r="50" spans="1:7">
      <c r="A50">
        <f>1+A46</f>
        <v>2017</v>
      </c>
      <c r="B50" s="10">
        <v>3.6652056575</v>
      </c>
      <c r="C50" s="10">
        <v>1.6</v>
      </c>
      <c r="D50" s="10">
        <v>1.4750000000000001</v>
      </c>
      <c r="E50" s="10">
        <v>1.9500000000000002</v>
      </c>
      <c r="F50" s="10">
        <v>1.2749999999999999</v>
      </c>
      <c r="G50" s="10">
        <v>1.9</v>
      </c>
    </row>
    <row r="51" spans="1:7">
      <c r="B51" s="10">
        <v>3.6024400592500001</v>
      </c>
      <c r="C51" s="10">
        <v>1.5750000000000002</v>
      </c>
      <c r="D51" s="10">
        <v>1.4500000000000002</v>
      </c>
      <c r="E51" s="10">
        <v>1.9</v>
      </c>
      <c r="F51" s="10">
        <v>1.25</v>
      </c>
      <c r="G51" s="10">
        <v>1.825</v>
      </c>
    </row>
    <row r="52" spans="1:7">
      <c r="B52" s="10">
        <v>3.6296668054999999</v>
      </c>
      <c r="C52" s="10">
        <v>1.55</v>
      </c>
      <c r="D52" s="10">
        <v>1.4500000000000002</v>
      </c>
      <c r="E52" s="10">
        <v>1.8749999999999998</v>
      </c>
      <c r="F52" s="10">
        <v>1.125</v>
      </c>
      <c r="G52" s="10">
        <v>1.8499999999999999</v>
      </c>
    </row>
    <row r="53" spans="1:7">
      <c r="B53" s="10">
        <v>3.6029212477499999</v>
      </c>
      <c r="C53" s="10">
        <v>1.5</v>
      </c>
      <c r="D53" s="10">
        <v>1.4500000000000002</v>
      </c>
      <c r="E53" s="10">
        <v>1.8</v>
      </c>
      <c r="F53" s="10">
        <v>1.125</v>
      </c>
      <c r="G53" s="10">
        <v>1.75</v>
      </c>
    </row>
    <row r="54" spans="1:7">
      <c r="A54">
        <f>1+A50</f>
        <v>2018</v>
      </c>
      <c r="B54" s="10">
        <v>3.5779837967499999</v>
      </c>
      <c r="C54" s="10">
        <v>1.4750000000000001</v>
      </c>
      <c r="D54" s="10">
        <v>1.4750000000000001</v>
      </c>
      <c r="E54" s="10">
        <v>1.75</v>
      </c>
      <c r="F54" s="10">
        <v>1.05</v>
      </c>
      <c r="G54" s="10">
        <v>1.7999999999999998</v>
      </c>
    </row>
    <row r="55" spans="1:7">
      <c r="B55" s="10">
        <v>3.495164752</v>
      </c>
      <c r="C55" s="10">
        <v>1.4750000000000001</v>
      </c>
      <c r="D55" s="10">
        <v>1.5</v>
      </c>
      <c r="E55" s="10">
        <v>1.675</v>
      </c>
      <c r="F55" s="10">
        <v>1.075</v>
      </c>
      <c r="G55" s="10">
        <v>1.875</v>
      </c>
    </row>
    <row r="56" spans="1:7">
      <c r="B56" s="10">
        <v>3.4032796024999996</v>
      </c>
      <c r="C56" s="10">
        <v>1.4500000000000002</v>
      </c>
      <c r="D56" s="10">
        <v>1.425</v>
      </c>
      <c r="E56" s="10">
        <v>1.5750000000000002</v>
      </c>
      <c r="F56" s="10">
        <v>1.1000000000000001</v>
      </c>
      <c r="G56" s="10">
        <v>1.825</v>
      </c>
    </row>
    <row r="57" spans="1:7">
      <c r="B57" s="10">
        <v>3.3186090587500003</v>
      </c>
      <c r="C57" s="10">
        <v>1.4499999999999997</v>
      </c>
      <c r="D57" s="10">
        <v>1.4749999999999999</v>
      </c>
      <c r="E57" s="10">
        <v>1.55</v>
      </c>
      <c r="F57" s="10">
        <v>0.97499999999999998</v>
      </c>
      <c r="G57" s="10">
        <v>1.85</v>
      </c>
    </row>
    <row r="58" spans="1:7">
      <c r="A58">
        <f>1+A54</f>
        <v>2019</v>
      </c>
      <c r="B58" s="10">
        <v>3.2342314720000003</v>
      </c>
      <c r="C58" s="10">
        <v>1.4249999999999998</v>
      </c>
      <c r="D58" s="10">
        <v>1.4500000000000002</v>
      </c>
      <c r="E58" s="10">
        <v>1.55</v>
      </c>
      <c r="F58" s="10">
        <v>1.125</v>
      </c>
      <c r="G58" s="10">
        <v>1.7999999999999998</v>
      </c>
    </row>
    <row r="59" spans="1:7">
      <c r="B59" s="10">
        <v>3.2846127750000003</v>
      </c>
      <c r="C59" s="10">
        <v>1.4</v>
      </c>
      <c r="D59" s="10">
        <v>1.425</v>
      </c>
      <c r="E59" s="10">
        <v>1.5</v>
      </c>
      <c r="F59" s="10">
        <v>1.0750000000000002</v>
      </c>
      <c r="G59" s="10">
        <v>1.7499999999999998</v>
      </c>
    </row>
    <row r="60" spans="1:7">
      <c r="B60" s="10">
        <v>3.2671656610000004</v>
      </c>
      <c r="C60" s="10">
        <v>1.4</v>
      </c>
      <c r="D60" s="10">
        <v>1.425</v>
      </c>
      <c r="E60" s="10">
        <v>1.5249999999999999</v>
      </c>
      <c r="F60" s="10">
        <v>1.075</v>
      </c>
      <c r="G60" s="10">
        <v>1.7749999999999999</v>
      </c>
    </row>
    <row r="61" spans="1:7">
      <c r="B61" s="10">
        <v>3.2068124414999999</v>
      </c>
      <c r="C61" s="10">
        <v>1.375</v>
      </c>
      <c r="D61" s="10">
        <v>1.35</v>
      </c>
      <c r="E61" s="10">
        <v>1.5250000000000001</v>
      </c>
      <c r="F61" s="10">
        <v>1.0750000000000002</v>
      </c>
      <c r="G61" s="10">
        <v>1.75</v>
      </c>
    </row>
    <row r="62" spans="1:7">
      <c r="A62">
        <f>1+A58</f>
        <v>2020</v>
      </c>
      <c r="B62" s="10">
        <v>3.161101699</v>
      </c>
      <c r="C62" s="10">
        <v>1.375</v>
      </c>
      <c r="D62" s="10">
        <v>1.2999999999999998</v>
      </c>
      <c r="E62" s="10">
        <v>1.5</v>
      </c>
      <c r="F62" s="10">
        <v>0.95000000000000007</v>
      </c>
      <c r="G62" s="10">
        <v>1.6749999999999998</v>
      </c>
    </row>
    <row r="63" spans="1:7">
      <c r="B63" s="10">
        <v>3.5147622227499999</v>
      </c>
      <c r="C63" s="10">
        <v>1.55</v>
      </c>
      <c r="D63" s="10">
        <v>1.4</v>
      </c>
      <c r="E63" s="10">
        <v>1.7000000000000002</v>
      </c>
      <c r="F63" s="10">
        <v>1.1000000000000001</v>
      </c>
      <c r="G63" s="10">
        <v>1.75</v>
      </c>
    </row>
    <row r="64" spans="1:7">
      <c r="B64" s="10">
        <v>3.4630854130000004</v>
      </c>
      <c r="C64" s="10">
        <v>1.5499999999999998</v>
      </c>
      <c r="D64" s="10">
        <v>1.4249999999999998</v>
      </c>
      <c r="E64" s="10">
        <v>1.7250000000000001</v>
      </c>
      <c r="F64" s="10">
        <v>1.175</v>
      </c>
      <c r="G64" s="10">
        <v>1.65</v>
      </c>
    </row>
    <row r="65" spans="1:7">
      <c r="B65" s="10">
        <v>3.5229718090000004</v>
      </c>
      <c r="C65" s="10">
        <v>1.5749999999999997</v>
      </c>
      <c r="D65" s="10">
        <v>1.4249999999999998</v>
      </c>
      <c r="E65" s="10">
        <v>1.6249999999999998</v>
      </c>
      <c r="F65" s="10">
        <v>1.1000000000000001</v>
      </c>
      <c r="G65" s="10">
        <v>1.6</v>
      </c>
    </row>
    <row r="66" spans="1:7">
      <c r="A66">
        <f>1+A62</f>
        <v>2021</v>
      </c>
      <c r="B66" s="10">
        <v>3.5774422885000003</v>
      </c>
      <c r="C66" s="10">
        <v>1.6000000000000003</v>
      </c>
      <c r="D66" s="10">
        <v>1.4333333333333333</v>
      </c>
      <c r="E66" s="10">
        <v>1.5999999999999999</v>
      </c>
      <c r="F66" s="10">
        <v>1.1333333333333335</v>
      </c>
      <c r="G66" s="10">
        <v>1.5999999999999999</v>
      </c>
    </row>
    <row r="67" spans="1:7">
      <c r="B67" s="10">
        <v>3.1559884549999997</v>
      </c>
      <c r="C67" s="10">
        <v>1.3666666666666665</v>
      </c>
      <c r="D67" s="10">
        <v>1.3333333333333333</v>
      </c>
      <c r="E67" s="10">
        <v>1.4000000000000001</v>
      </c>
      <c r="F67" s="10">
        <v>1.0666666666666667</v>
      </c>
      <c r="G67" s="10">
        <v>1.5</v>
      </c>
    </row>
    <row r="68" spans="1:7">
      <c r="B68" s="10">
        <v>3.20440918225</v>
      </c>
      <c r="C68" s="10">
        <v>1.3333333333333333</v>
      </c>
      <c r="D68" s="10">
        <v>1.3</v>
      </c>
      <c r="E68" s="10">
        <v>1.2</v>
      </c>
      <c r="F68" s="10">
        <v>1.1333333333333335</v>
      </c>
      <c r="G68" s="10">
        <v>1.6333333333333335</v>
      </c>
    </row>
    <row r="69" spans="1:7">
      <c r="B69" s="10"/>
      <c r="C69" s="10"/>
      <c r="D69" s="10"/>
      <c r="E69" s="10"/>
      <c r="F69" s="10"/>
      <c r="G69" s="10"/>
    </row>
  </sheetData>
  <hyperlinks>
    <hyperlink ref="A1" location="Indice!A1" display="Volver índice" xr:uid="{00000000-0004-0000-28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3:B10"/>
  <sheetViews>
    <sheetView workbookViewId="0">
      <selection activeCell="T38" sqref="T38"/>
    </sheetView>
  </sheetViews>
  <sheetFormatPr baseColWidth="10" defaultRowHeight="15.6"/>
  <sheetData>
    <row r="3" spans="2:2" ht="21">
      <c r="B3" s="11" t="s">
        <v>578</v>
      </c>
    </row>
    <row r="6" spans="2:2">
      <c r="B6" s="62" t="s">
        <v>579</v>
      </c>
    </row>
    <row r="7" spans="2:2">
      <c r="B7" s="62" t="s">
        <v>580</v>
      </c>
    </row>
    <row r="8" spans="2:2">
      <c r="B8" s="62" t="s">
        <v>581</v>
      </c>
    </row>
    <row r="9" spans="2:2">
      <c r="B9" s="62"/>
    </row>
    <row r="10" spans="2:2">
      <c r="B10" t="s">
        <v>582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3:B10"/>
  <sheetViews>
    <sheetView workbookViewId="0">
      <selection activeCell="T38" sqref="T38"/>
    </sheetView>
  </sheetViews>
  <sheetFormatPr baseColWidth="10" defaultRowHeight="15.6"/>
  <sheetData>
    <row r="3" spans="2:2" ht="21">
      <c r="B3" s="11" t="s">
        <v>583</v>
      </c>
    </row>
    <row r="6" spans="2:2">
      <c r="B6" s="62" t="s">
        <v>584</v>
      </c>
    </row>
    <row r="7" spans="2:2">
      <c r="B7" s="62" t="s">
        <v>580</v>
      </c>
    </row>
    <row r="8" spans="2:2">
      <c r="B8" s="62" t="s">
        <v>581</v>
      </c>
    </row>
    <row r="9" spans="2:2">
      <c r="B9" s="62"/>
    </row>
    <row r="10" spans="2:2">
      <c r="B10" t="s">
        <v>585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4" tint="0.39997558519241921"/>
  </sheetPr>
  <dimension ref="A1:F44"/>
  <sheetViews>
    <sheetView workbookViewId="0">
      <selection activeCell="B44" sqref="B44"/>
    </sheetView>
  </sheetViews>
  <sheetFormatPr baseColWidth="10" defaultRowHeight="15.6"/>
  <cols>
    <col min="3" max="3" width="11.69921875" bestFit="1" customWidth="1"/>
    <col min="4" max="4" width="12.69921875" bestFit="1" customWidth="1"/>
    <col min="5" max="6" width="11.69921875" bestFit="1" customWidth="1"/>
  </cols>
  <sheetData>
    <row r="1" spans="1:6" ht="18">
      <c r="A1" s="149" t="s">
        <v>1115</v>
      </c>
    </row>
    <row r="3" spans="1:6">
      <c r="C3" t="s">
        <v>1044</v>
      </c>
      <c r="D3" t="s">
        <v>1045</v>
      </c>
      <c r="E3" t="s">
        <v>1046</v>
      </c>
      <c r="F3" t="s">
        <v>1050</v>
      </c>
    </row>
    <row r="4" spans="1:6">
      <c r="B4">
        <v>2006</v>
      </c>
      <c r="C4" s="156">
        <v>10.765444123733129</v>
      </c>
      <c r="D4" s="156">
        <v>73.472172936411624</v>
      </c>
      <c r="E4" s="156">
        <v>0.57942024038635298</v>
      </c>
      <c r="F4" s="156">
        <v>7.187530514401745</v>
      </c>
    </row>
    <row r="5" spans="1:6">
      <c r="B5">
        <v>2007</v>
      </c>
      <c r="C5" s="156">
        <v>14.260553267952011</v>
      </c>
      <c r="D5" s="156">
        <v>69.210474553414358</v>
      </c>
      <c r="E5" s="156">
        <v>0.69865868576540535</v>
      </c>
      <c r="F5" s="156">
        <v>6.5983570904372959</v>
      </c>
    </row>
    <row r="6" spans="1:6">
      <c r="B6">
        <v>2008</v>
      </c>
      <c r="C6" s="156">
        <v>10.726041962468347</v>
      </c>
      <c r="D6" s="156">
        <v>71.902796311948535</v>
      </c>
      <c r="E6" s="156">
        <v>0.52902771183585673</v>
      </c>
      <c r="F6" s="156">
        <v>8.6279671908688798</v>
      </c>
    </row>
    <row r="7" spans="1:6">
      <c r="B7">
        <v>2009</v>
      </c>
      <c r="C7" s="156">
        <v>9.2566954690514613</v>
      </c>
      <c r="D7" s="156">
        <v>67.552171150994297</v>
      </c>
      <c r="E7" s="156">
        <v>0.36765528879623333</v>
      </c>
      <c r="F7" s="156">
        <v>15.554493267608436</v>
      </c>
    </row>
    <row r="8" spans="1:6">
      <c r="B8">
        <v>2010</v>
      </c>
      <c r="C8" s="156">
        <v>8.6358576949568118</v>
      </c>
      <c r="D8" s="156">
        <v>68.326369850955032</v>
      </c>
      <c r="E8" s="156">
        <v>0.50805982005185635</v>
      </c>
      <c r="F8" s="156">
        <v>15.30657867959728</v>
      </c>
    </row>
    <row r="9" spans="1:6">
      <c r="B9">
        <v>2011</v>
      </c>
      <c r="C9" s="156">
        <v>8.0932586707370202</v>
      </c>
      <c r="D9" s="156">
        <v>69.371617229885345</v>
      </c>
      <c r="E9" s="156">
        <v>0.4831159840546998</v>
      </c>
      <c r="F9" s="156">
        <v>15.872892476807779</v>
      </c>
    </row>
    <row r="10" spans="1:6">
      <c r="B10">
        <v>2012</v>
      </c>
      <c r="C10" s="156">
        <v>6.1743792003497431</v>
      </c>
      <c r="D10" s="156">
        <v>69.23585999368936</v>
      </c>
      <c r="E10" s="156">
        <v>0.51214914683280888</v>
      </c>
      <c r="F10" s="156">
        <v>17.85625775307955</v>
      </c>
    </row>
    <row r="11" spans="1:6">
      <c r="B11">
        <v>2013</v>
      </c>
      <c r="C11" s="156">
        <v>6.7919547806311469</v>
      </c>
      <c r="D11" s="156">
        <v>68.640031781242484</v>
      </c>
      <c r="E11" s="156">
        <v>0.52750152093544034</v>
      </c>
      <c r="F11" s="156">
        <v>18.349126279376275</v>
      </c>
    </row>
    <row r="12" spans="1:6">
      <c r="B12">
        <v>2014</v>
      </c>
      <c r="C12" s="156">
        <v>6.2252386577515724</v>
      </c>
      <c r="D12" s="156">
        <v>70.169656919155869</v>
      </c>
      <c r="E12" s="156">
        <v>0.39881399404113926</v>
      </c>
      <c r="F12" s="156">
        <v>16.862725858561568</v>
      </c>
    </row>
    <row r="13" spans="1:6">
      <c r="B13">
        <v>2015</v>
      </c>
      <c r="C13" s="156">
        <v>6.8357504752867175</v>
      </c>
      <c r="D13" s="156">
        <v>71.503096890963704</v>
      </c>
      <c r="E13" s="156">
        <v>0.63011845190683136</v>
      </c>
      <c r="F13" s="156">
        <v>15.063723718116645</v>
      </c>
    </row>
    <row r="14" spans="1:6">
      <c r="B14">
        <v>2016</v>
      </c>
      <c r="C14" s="156">
        <v>6.609158534186629</v>
      </c>
      <c r="D14" s="156">
        <v>72.314591804487705</v>
      </c>
      <c r="E14" s="156">
        <v>0.74346468160811141</v>
      </c>
      <c r="F14" s="156">
        <v>14.530245957498952</v>
      </c>
    </row>
    <row r="15" spans="1:6">
      <c r="B15">
        <v>2017</v>
      </c>
      <c r="C15" s="156">
        <v>6.997295620378047</v>
      </c>
      <c r="D15" s="156">
        <v>73.048691568739486</v>
      </c>
      <c r="E15" s="156">
        <v>0.79438667691059184</v>
      </c>
      <c r="F15" s="156">
        <v>13.411057661900053</v>
      </c>
    </row>
    <row r="16" spans="1:6">
      <c r="B16">
        <v>2018</v>
      </c>
      <c r="C16" s="156">
        <v>7.4245596540590899</v>
      </c>
      <c r="D16" s="156">
        <v>73.943283904116754</v>
      </c>
      <c r="E16" s="156">
        <v>0.80049652472551791</v>
      </c>
      <c r="F16" s="156">
        <v>12.250281214562781</v>
      </c>
    </row>
    <row r="17" spans="1:6">
      <c r="B17">
        <v>2019</v>
      </c>
      <c r="C17" s="156">
        <v>8.0382797149700416</v>
      </c>
      <c r="D17" s="156">
        <v>73.233552632563232</v>
      </c>
      <c r="E17" s="156">
        <v>0.78040379146402783</v>
      </c>
      <c r="F17" s="156">
        <v>11.251030993985831</v>
      </c>
    </row>
    <row r="18" spans="1:6">
      <c r="B18">
        <v>2020</v>
      </c>
      <c r="C18" s="156">
        <v>7.8523962719504334</v>
      </c>
      <c r="D18" s="156">
        <v>73.251122350485446</v>
      </c>
      <c r="E18" s="156">
        <v>0.61127546826011092</v>
      </c>
      <c r="F18" s="156">
        <v>10.586771451402543</v>
      </c>
    </row>
    <row r="19" spans="1:6">
      <c r="B19">
        <v>2021</v>
      </c>
      <c r="C19" s="156">
        <v>8.4713938918874767</v>
      </c>
      <c r="D19" s="156">
        <v>72.469687762408626</v>
      </c>
      <c r="E19" s="156">
        <v>0.67792772937356449</v>
      </c>
      <c r="F19" s="156">
        <v>11.546404690479585</v>
      </c>
    </row>
    <row r="20" spans="1:6">
      <c r="B20">
        <v>2022</v>
      </c>
      <c r="C20" s="156">
        <v>9.1909222370795138</v>
      </c>
      <c r="D20" s="156">
        <v>73.576460197213677</v>
      </c>
      <c r="E20" s="156">
        <v>1.0182023814822032</v>
      </c>
      <c r="F20" s="156">
        <v>9.48440668467717</v>
      </c>
    </row>
    <row r="23" spans="1:6" ht="18">
      <c r="A23" s="149" t="s">
        <v>1116</v>
      </c>
    </row>
    <row r="25" spans="1:6">
      <c r="C25" t="s">
        <v>1044</v>
      </c>
      <c r="D25" t="s">
        <v>1045</v>
      </c>
      <c r="E25" t="s">
        <v>1046</v>
      </c>
      <c r="F25" t="s">
        <v>1050</v>
      </c>
    </row>
    <row r="26" spans="1:6">
      <c r="B26">
        <v>2006</v>
      </c>
      <c r="C26" s="93">
        <v>4.6744674485557116</v>
      </c>
      <c r="D26" s="93">
        <v>32.24825720919074</v>
      </c>
      <c r="E26" s="93">
        <v>4.0466719542697156E-2</v>
      </c>
      <c r="F26" s="93">
        <v>3.5774305006972642</v>
      </c>
    </row>
    <row r="27" spans="1:6">
      <c r="B27">
        <v>2007</v>
      </c>
      <c r="C27" s="93">
        <v>5.5162872705038026</v>
      </c>
      <c r="D27" s="93">
        <v>29.800481953765416</v>
      </c>
      <c r="E27" s="93">
        <v>0.26870164505787492</v>
      </c>
      <c r="F27" s="93">
        <v>2.8994448632268091</v>
      </c>
    </row>
    <row r="28" spans="1:6">
      <c r="B28">
        <v>2008</v>
      </c>
      <c r="C28" s="93">
        <v>4.235352804368552</v>
      </c>
      <c r="D28" s="93">
        <v>29.176898416828067</v>
      </c>
      <c r="E28" s="93">
        <v>0.18875962767898002</v>
      </c>
      <c r="F28" s="93">
        <v>3.1225248649921817</v>
      </c>
    </row>
    <row r="29" spans="1:6">
      <c r="B29">
        <v>2009</v>
      </c>
      <c r="C29" s="93">
        <v>3.3893283447651448</v>
      </c>
      <c r="D29" s="93">
        <v>26.562243966592273</v>
      </c>
      <c r="E29" s="93">
        <v>6.7153994965993155E-2</v>
      </c>
      <c r="F29" s="93">
        <v>3.725672766965364</v>
      </c>
    </row>
    <row r="30" spans="1:6">
      <c r="B30">
        <v>2010</v>
      </c>
      <c r="C30" s="93">
        <v>3.2799623446793729</v>
      </c>
      <c r="D30" s="93">
        <v>24.078327011532323</v>
      </c>
      <c r="E30" s="93">
        <v>0.15598422009303886</v>
      </c>
      <c r="F30" s="93">
        <v>3.022592236527776</v>
      </c>
    </row>
    <row r="31" spans="1:6">
      <c r="B31">
        <v>2011</v>
      </c>
      <c r="C31" s="93">
        <v>2.9348719140711776</v>
      </c>
      <c r="D31" s="93">
        <v>22.956880132198563</v>
      </c>
      <c r="E31" s="93">
        <v>8.8746586051167753E-2</v>
      </c>
      <c r="F31" s="93">
        <v>2.9018002618523582</v>
      </c>
    </row>
    <row r="32" spans="1:6">
      <c r="B32">
        <v>2012</v>
      </c>
      <c r="C32" s="93">
        <v>1.9229012403130661</v>
      </c>
      <c r="D32" s="93">
        <v>22.467589789799373</v>
      </c>
      <c r="E32" s="93">
        <v>9.5445265379781222E-2</v>
      </c>
      <c r="F32" s="93">
        <v>3.0631477888848493</v>
      </c>
    </row>
    <row r="33" spans="2:6">
      <c r="B33">
        <v>2013</v>
      </c>
      <c r="C33" s="93">
        <v>2.2526745010915983</v>
      </c>
      <c r="D33" s="93">
        <v>21.902634320027722</v>
      </c>
      <c r="E33" s="93">
        <v>0.15069745978862312</v>
      </c>
      <c r="F33" s="93">
        <v>3.8321473669320234</v>
      </c>
    </row>
    <row r="34" spans="2:6">
      <c r="B34">
        <v>2014</v>
      </c>
      <c r="C34" s="93">
        <v>1.7288450221577785</v>
      </c>
      <c r="D34" s="93">
        <v>22.158120472560256</v>
      </c>
      <c r="E34" s="93">
        <v>3.3991025901727437E-2</v>
      </c>
      <c r="F34" s="93">
        <v>3.7901623368230593</v>
      </c>
    </row>
    <row r="35" spans="2:6">
      <c r="B35">
        <v>2015</v>
      </c>
      <c r="C35" s="93">
        <v>1.6793917256570656</v>
      </c>
      <c r="D35" s="93">
        <v>22.679553196130836</v>
      </c>
      <c r="E35" s="93">
        <v>0.13073228631402173</v>
      </c>
      <c r="F35" s="93">
        <v>3.9837523833941311</v>
      </c>
    </row>
    <row r="36" spans="2:6">
      <c r="B36">
        <v>2016</v>
      </c>
      <c r="C36" s="93">
        <v>1.9056131133446645</v>
      </c>
      <c r="D36" s="93">
        <v>21.492019810024988</v>
      </c>
      <c r="E36" s="93">
        <v>4.7585225428794953E-2</v>
      </c>
      <c r="F36" s="93">
        <v>4.513530277642622</v>
      </c>
    </row>
    <row r="37" spans="2:6">
      <c r="B37">
        <v>2017</v>
      </c>
      <c r="C37" s="93">
        <v>1.983225791560755</v>
      </c>
      <c r="D37" s="93">
        <v>22.571538558347175</v>
      </c>
      <c r="E37" s="93">
        <v>0.13641206171717651</v>
      </c>
      <c r="F37" s="93">
        <v>6.2116028284095872</v>
      </c>
    </row>
    <row r="38" spans="2:6">
      <c r="B38">
        <v>2018</v>
      </c>
      <c r="C38" s="93">
        <v>1.9929688124494613</v>
      </c>
      <c r="D38" s="93">
        <v>22.400617820099324</v>
      </c>
      <c r="E38" s="93">
        <v>0.18065537638392623</v>
      </c>
      <c r="F38" s="93">
        <v>6.1318719163321216</v>
      </c>
    </row>
    <row r="39" spans="2:6">
      <c r="B39">
        <v>2019</v>
      </c>
      <c r="C39" s="93">
        <v>2.3710627128050015</v>
      </c>
      <c r="D39" s="93">
        <v>21.669031886896121</v>
      </c>
      <c r="E39" s="93">
        <v>0.14820512910887712</v>
      </c>
      <c r="F39" s="93">
        <v>4.9142244440694869</v>
      </c>
    </row>
    <row r="40" spans="2:6">
      <c r="B40">
        <v>2020</v>
      </c>
      <c r="C40" s="93">
        <v>2.2680246388104002</v>
      </c>
      <c r="D40" s="93">
        <v>22.530542583817343</v>
      </c>
      <c r="E40" s="93">
        <v>0.10397941891112335</v>
      </c>
      <c r="F40" s="93">
        <v>5.382870556778431</v>
      </c>
    </row>
    <row r="41" spans="2:6">
      <c r="B41">
        <v>2021</v>
      </c>
      <c r="C41" s="93">
        <v>2.2682171908259128</v>
      </c>
      <c r="D41" s="93">
        <v>20.482003258707067</v>
      </c>
      <c r="E41" s="93">
        <v>0.17740074656130284</v>
      </c>
      <c r="F41" s="93">
        <v>6.3288537664732898</v>
      </c>
    </row>
    <row r="42" spans="2:6">
      <c r="B42">
        <v>2022</v>
      </c>
      <c r="C42" s="93">
        <v>3.0260540217301686</v>
      </c>
      <c r="D42" s="93">
        <v>23.018794041244053</v>
      </c>
      <c r="E42" s="93">
        <v>0.24153356287873393</v>
      </c>
      <c r="F42" s="93">
        <v>5.4890118744410934</v>
      </c>
    </row>
    <row r="44" spans="2:6">
      <c r="B44" t="s">
        <v>1117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 tint="0.39997558519241921"/>
  </sheetPr>
  <dimension ref="A1:R49"/>
  <sheetViews>
    <sheetView workbookViewId="0"/>
  </sheetViews>
  <sheetFormatPr baseColWidth="10" defaultRowHeight="15.6"/>
  <sheetData>
    <row r="1" spans="1:18">
      <c r="A1" s="23" t="s">
        <v>833</v>
      </c>
    </row>
    <row r="2" spans="1:18" ht="18">
      <c r="A2" s="149" t="s">
        <v>1052</v>
      </c>
      <c r="N2" s="149" t="s">
        <v>1053</v>
      </c>
    </row>
    <row r="4" spans="1:18">
      <c r="C4" t="s">
        <v>1044</v>
      </c>
      <c r="D4" t="s">
        <v>1045</v>
      </c>
      <c r="E4" t="s">
        <v>1046</v>
      </c>
      <c r="F4" t="s">
        <v>1050</v>
      </c>
      <c r="O4" t="s">
        <v>1044</v>
      </c>
      <c r="P4" t="s">
        <v>1045</v>
      </c>
      <c r="Q4" t="s">
        <v>1046</v>
      </c>
      <c r="R4" t="s">
        <v>1050</v>
      </c>
    </row>
    <row r="5" spans="1:18">
      <c r="B5">
        <v>2006</v>
      </c>
      <c r="C5" s="12">
        <v>10.765444123733129</v>
      </c>
      <c r="D5" s="12">
        <v>73.472172936411624</v>
      </c>
      <c r="E5" s="12">
        <v>0.57942024038635298</v>
      </c>
      <c r="F5" s="12">
        <v>7.187530514401745</v>
      </c>
      <c r="H5" s="12"/>
      <c r="N5">
        <v>2006</v>
      </c>
      <c r="O5">
        <v>4.6744674485557116</v>
      </c>
      <c r="P5">
        <v>32.24825720919074</v>
      </c>
      <c r="Q5">
        <v>4.0466719542697156E-2</v>
      </c>
      <c r="R5">
        <v>3.5774305006972642</v>
      </c>
    </row>
    <row r="6" spans="1:18">
      <c r="B6">
        <v>2007</v>
      </c>
      <c r="C6" s="12">
        <v>14.260553267952011</v>
      </c>
      <c r="D6" s="12">
        <v>69.210474553414358</v>
      </c>
      <c r="E6" s="12">
        <v>0.69865868576540535</v>
      </c>
      <c r="F6" s="12">
        <v>6.5983570904372959</v>
      </c>
      <c r="H6" s="12"/>
      <c r="N6">
        <v>2007</v>
      </c>
      <c r="O6">
        <v>5.5162872705038026</v>
      </c>
      <c r="P6">
        <v>29.800481953765416</v>
      </c>
      <c r="Q6">
        <v>0.26870164505787492</v>
      </c>
      <c r="R6">
        <v>2.8994448632268091</v>
      </c>
    </row>
    <row r="7" spans="1:18">
      <c r="B7">
        <v>2008</v>
      </c>
      <c r="C7" s="12">
        <v>10.726041962468347</v>
      </c>
      <c r="D7" s="12">
        <v>71.902796311948535</v>
      </c>
      <c r="E7" s="12">
        <v>0.52902771183585673</v>
      </c>
      <c r="F7" s="12">
        <v>8.6279671908688798</v>
      </c>
      <c r="H7" s="12"/>
      <c r="N7">
        <v>2008</v>
      </c>
      <c r="O7">
        <v>4.235352804368552</v>
      </c>
      <c r="P7">
        <v>29.176898416828067</v>
      </c>
      <c r="Q7">
        <v>0.18875962767898002</v>
      </c>
      <c r="R7">
        <v>3.1225248649921817</v>
      </c>
    </row>
    <row r="8" spans="1:18">
      <c r="B8">
        <v>2009</v>
      </c>
      <c r="C8" s="12">
        <v>9.2566954690514613</v>
      </c>
      <c r="D8" s="12">
        <v>67.552171150994297</v>
      </c>
      <c r="E8" s="12">
        <v>0.36765528879623333</v>
      </c>
      <c r="F8" s="12">
        <v>15.554493267608436</v>
      </c>
      <c r="H8" s="12"/>
      <c r="N8">
        <v>2009</v>
      </c>
      <c r="O8">
        <v>3.3893283447651448</v>
      </c>
      <c r="P8">
        <v>26.562243966592273</v>
      </c>
      <c r="Q8">
        <v>6.7153994965993155E-2</v>
      </c>
      <c r="R8">
        <v>3.725672766965364</v>
      </c>
    </row>
    <row r="9" spans="1:18">
      <c r="B9">
        <v>2010</v>
      </c>
      <c r="C9" s="12">
        <v>8.6358576949568118</v>
      </c>
      <c r="D9" s="12">
        <v>68.326369850955032</v>
      </c>
      <c r="E9" s="12">
        <v>0.50805982005185635</v>
      </c>
      <c r="F9" s="12">
        <v>15.30657867959728</v>
      </c>
      <c r="H9" s="12"/>
      <c r="N9">
        <v>2010</v>
      </c>
      <c r="O9">
        <v>3.2799623446793729</v>
      </c>
      <c r="P9">
        <v>24.078327011532323</v>
      </c>
      <c r="Q9">
        <v>0.15598422009303886</v>
      </c>
      <c r="R9">
        <v>3.022592236527776</v>
      </c>
    </row>
    <row r="10" spans="1:18">
      <c r="B10">
        <v>2011</v>
      </c>
      <c r="C10" s="12">
        <v>8.0932586707370202</v>
      </c>
      <c r="D10" s="12">
        <v>69.371617229885345</v>
      </c>
      <c r="E10" s="12">
        <v>0.4831159840546998</v>
      </c>
      <c r="F10" s="12">
        <v>15.872892476807779</v>
      </c>
      <c r="H10" s="12"/>
      <c r="N10">
        <v>2011</v>
      </c>
      <c r="O10">
        <v>2.9348719140711776</v>
      </c>
      <c r="P10">
        <v>22.956880132198563</v>
      </c>
      <c r="Q10">
        <v>8.8746586051167753E-2</v>
      </c>
      <c r="R10">
        <v>2.9018002618523582</v>
      </c>
    </row>
    <row r="11" spans="1:18">
      <c r="B11">
        <v>2012</v>
      </c>
      <c r="C11" s="12">
        <v>6.1743792003497431</v>
      </c>
      <c r="D11" s="12">
        <v>69.23585999368936</v>
      </c>
      <c r="E11" s="12">
        <v>0.51214914683280888</v>
      </c>
      <c r="F11" s="12">
        <v>17.85625775307955</v>
      </c>
      <c r="H11" s="12"/>
      <c r="N11">
        <v>2012</v>
      </c>
      <c r="O11">
        <v>1.9229012403130661</v>
      </c>
      <c r="P11">
        <v>22.467589789799373</v>
      </c>
      <c r="Q11">
        <v>9.5445265379781222E-2</v>
      </c>
      <c r="R11">
        <v>3.0631477888848493</v>
      </c>
    </row>
    <row r="12" spans="1:18">
      <c r="B12">
        <v>2013</v>
      </c>
      <c r="C12" s="12">
        <v>6.7919547806311469</v>
      </c>
      <c r="D12" s="12">
        <v>68.640031781242484</v>
      </c>
      <c r="E12" s="12">
        <v>0.52750152093544034</v>
      </c>
      <c r="F12" s="12">
        <v>18.349126279376275</v>
      </c>
      <c r="H12" s="12"/>
      <c r="N12">
        <v>2013</v>
      </c>
      <c r="O12">
        <v>2.2526745010915983</v>
      </c>
      <c r="P12">
        <v>21.902634320027722</v>
      </c>
      <c r="Q12">
        <v>0.15069745978862312</v>
      </c>
      <c r="R12">
        <v>3.8321473669320234</v>
      </c>
    </row>
    <row r="13" spans="1:18">
      <c r="B13">
        <v>2014</v>
      </c>
      <c r="C13" s="12">
        <v>6.2252386577515724</v>
      </c>
      <c r="D13" s="12">
        <v>70.169656919155869</v>
      </c>
      <c r="E13" s="12">
        <v>0.39881399404113926</v>
      </c>
      <c r="F13" s="12">
        <v>16.862725858561568</v>
      </c>
      <c r="H13" s="12"/>
      <c r="N13">
        <v>2014</v>
      </c>
      <c r="O13">
        <v>1.7288450221577785</v>
      </c>
      <c r="P13">
        <v>22.158120472560256</v>
      </c>
      <c r="Q13">
        <v>3.3991025901727437E-2</v>
      </c>
      <c r="R13">
        <v>3.7901623368230593</v>
      </c>
    </row>
    <row r="14" spans="1:18">
      <c r="B14">
        <v>2015</v>
      </c>
      <c r="C14" s="12">
        <v>6.8357504752867175</v>
      </c>
      <c r="D14" s="12">
        <v>71.503096890963704</v>
      </c>
      <c r="E14" s="12">
        <v>0.63011845190683136</v>
      </c>
      <c r="F14" s="12">
        <v>15.063723718116645</v>
      </c>
      <c r="H14" s="12"/>
      <c r="N14">
        <v>2015</v>
      </c>
      <c r="O14">
        <v>1.6793917256570656</v>
      </c>
      <c r="P14">
        <v>22.679553196130836</v>
      </c>
      <c r="Q14">
        <v>0.13073228631402173</v>
      </c>
      <c r="R14">
        <v>3.9837523833941311</v>
      </c>
    </row>
    <row r="15" spans="1:18">
      <c r="B15">
        <v>2016</v>
      </c>
      <c r="C15" s="12">
        <v>6.609158534186629</v>
      </c>
      <c r="D15" s="12">
        <v>72.314591804487705</v>
      </c>
      <c r="E15" s="12">
        <v>0.74346468160811141</v>
      </c>
      <c r="F15" s="12">
        <v>14.530245957498952</v>
      </c>
      <c r="H15" s="12"/>
      <c r="N15">
        <v>2016</v>
      </c>
      <c r="O15">
        <v>1.9056131133446645</v>
      </c>
      <c r="P15">
        <v>21.492019810024988</v>
      </c>
      <c r="Q15">
        <v>4.7585225428794953E-2</v>
      </c>
      <c r="R15">
        <v>4.513530277642622</v>
      </c>
    </row>
    <row r="16" spans="1:18">
      <c r="B16">
        <v>2017</v>
      </c>
      <c r="C16" s="12">
        <v>6.997295620378047</v>
      </c>
      <c r="D16" s="12">
        <v>73.048691568739486</v>
      </c>
      <c r="E16" s="12">
        <v>0.79438667691059184</v>
      </c>
      <c r="F16" s="12">
        <v>13.411057661900053</v>
      </c>
      <c r="H16" s="12"/>
      <c r="N16">
        <v>2017</v>
      </c>
      <c r="O16">
        <v>1.983225791560755</v>
      </c>
      <c r="P16">
        <v>22.571538558347175</v>
      </c>
      <c r="Q16">
        <v>0.13641206171717651</v>
      </c>
      <c r="R16">
        <v>6.2116028284095872</v>
      </c>
    </row>
    <row r="17" spans="2:18">
      <c r="B17">
        <v>2018</v>
      </c>
      <c r="C17" s="12">
        <v>7.4245596540590899</v>
      </c>
      <c r="D17" s="12">
        <v>73.943283904116754</v>
      </c>
      <c r="E17" s="12">
        <v>0.80049652472551791</v>
      </c>
      <c r="F17" s="12">
        <v>12.250281214562781</v>
      </c>
      <c r="H17" s="12"/>
      <c r="N17">
        <v>2018</v>
      </c>
      <c r="O17">
        <v>1.9929688124494613</v>
      </c>
      <c r="P17">
        <v>22.400617820099324</v>
      </c>
      <c r="Q17">
        <v>0.18065537638392623</v>
      </c>
      <c r="R17">
        <v>6.1318719163321216</v>
      </c>
    </row>
    <row r="18" spans="2:18">
      <c r="B18">
        <v>2019</v>
      </c>
      <c r="C18" s="12">
        <v>8.0382797149700416</v>
      </c>
      <c r="D18" s="12">
        <v>73.233552632563232</v>
      </c>
      <c r="E18" s="12">
        <v>0.78040379146402783</v>
      </c>
      <c r="F18" s="12">
        <v>11.251030993985831</v>
      </c>
      <c r="H18" s="12"/>
      <c r="N18">
        <v>2019</v>
      </c>
      <c r="O18">
        <v>2.3710627128050015</v>
      </c>
      <c r="P18">
        <v>21.669031886896121</v>
      </c>
      <c r="Q18">
        <v>0.14820512910887712</v>
      </c>
      <c r="R18">
        <v>4.9142244440694869</v>
      </c>
    </row>
    <row r="19" spans="2:18">
      <c r="B19">
        <v>2020</v>
      </c>
      <c r="C19" s="12">
        <v>7.8523962719504334</v>
      </c>
      <c r="D19" s="12">
        <v>73.251122350485446</v>
      </c>
      <c r="E19" s="12">
        <v>0.61127546826011092</v>
      </c>
      <c r="F19" s="12">
        <v>10.586771451402543</v>
      </c>
      <c r="H19" s="12"/>
      <c r="N19">
        <v>2020</v>
      </c>
      <c r="O19">
        <v>2.2680246388104002</v>
      </c>
      <c r="P19">
        <v>22.530542583817343</v>
      </c>
      <c r="Q19">
        <v>0.10397941891112335</v>
      </c>
      <c r="R19">
        <v>5.382870556778431</v>
      </c>
    </row>
    <row r="20" spans="2:18">
      <c r="B20">
        <v>2021</v>
      </c>
      <c r="C20" s="12">
        <v>8.4713938918874767</v>
      </c>
      <c r="D20" s="12">
        <v>72.469687762408626</v>
      </c>
      <c r="E20" s="12">
        <v>0.67792772937356449</v>
      </c>
      <c r="F20" s="12">
        <v>11.546404690479585</v>
      </c>
      <c r="H20" s="12"/>
      <c r="N20">
        <v>2021</v>
      </c>
      <c r="O20">
        <v>2.2682171908259128</v>
      </c>
      <c r="P20">
        <v>20.482003258707067</v>
      </c>
      <c r="Q20">
        <v>0.17740074656130284</v>
      </c>
      <c r="R20">
        <v>6.3288537664732898</v>
      </c>
    </row>
    <row r="21" spans="2:18">
      <c r="B21">
        <v>2022</v>
      </c>
      <c r="C21" s="12">
        <v>9.1909222370795138</v>
      </c>
      <c r="D21" s="12">
        <v>73.576460197213677</v>
      </c>
      <c r="E21" s="12">
        <v>1.0182023814822032</v>
      </c>
      <c r="F21" s="12">
        <v>9.48440668467717</v>
      </c>
      <c r="H21" s="12"/>
      <c r="N21">
        <v>2022</v>
      </c>
      <c r="O21">
        <v>3.0260540217301686</v>
      </c>
      <c r="P21">
        <v>23.018794041244053</v>
      </c>
      <c r="Q21">
        <v>0.24153356287873393</v>
      </c>
      <c r="R21">
        <v>5.4890118744410934</v>
      </c>
    </row>
    <row r="46" spans="2:2">
      <c r="B46" t="s">
        <v>1117</v>
      </c>
    </row>
    <row r="49" spans="14:14">
      <c r="N49" t="s">
        <v>1117</v>
      </c>
    </row>
  </sheetData>
  <hyperlinks>
    <hyperlink ref="A1" location="Indice!A1" display="Volver índice" xr:uid="{00000000-0004-0000-2C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 tint="0.39997558519241921"/>
  </sheetPr>
  <dimension ref="A1:J20"/>
  <sheetViews>
    <sheetView workbookViewId="0">
      <selection activeCell="H20" sqref="H20"/>
    </sheetView>
  </sheetViews>
  <sheetFormatPr baseColWidth="10" defaultRowHeight="15.6"/>
  <sheetData>
    <row r="1" spans="1:10" ht="18">
      <c r="A1" s="149" t="s">
        <v>1120</v>
      </c>
    </row>
    <row r="3" spans="1:10">
      <c r="C3">
        <v>2015</v>
      </c>
      <c r="D3">
        <f>1+C3</f>
        <v>2016</v>
      </c>
      <c r="E3">
        <f t="shared" ref="E3:J3" si="0">1+D3</f>
        <v>2017</v>
      </c>
      <c r="F3">
        <f t="shared" si="0"/>
        <v>2018</v>
      </c>
      <c r="G3">
        <f t="shared" si="0"/>
        <v>2019</v>
      </c>
      <c r="H3">
        <f t="shared" si="0"/>
        <v>2020</v>
      </c>
      <c r="I3">
        <f t="shared" si="0"/>
        <v>2021</v>
      </c>
      <c r="J3">
        <f t="shared" si="0"/>
        <v>2022</v>
      </c>
    </row>
    <row r="4" spans="1:10">
      <c r="A4">
        <v>606</v>
      </c>
      <c r="B4" t="s">
        <v>1055</v>
      </c>
      <c r="C4" s="12">
        <v>52.071514299327781</v>
      </c>
      <c r="D4" s="12">
        <v>52.48224906783603</v>
      </c>
      <c r="E4" s="12">
        <v>53.308549646025192</v>
      </c>
      <c r="F4" s="12">
        <v>52.379589621437717</v>
      </c>
      <c r="G4" s="12">
        <v>53.407865672797037</v>
      </c>
      <c r="H4" s="12">
        <v>50.712286228115012</v>
      </c>
      <c r="I4" s="12">
        <v>49.97071784435628</v>
      </c>
      <c r="J4" s="12">
        <v>46.876010862168677</v>
      </c>
    </row>
    <row r="5" spans="1:10">
      <c r="A5">
        <v>601</v>
      </c>
      <c r="B5" t="s">
        <v>1056</v>
      </c>
      <c r="C5" s="12">
        <v>8.1032076384147143</v>
      </c>
      <c r="D5" s="12">
        <v>9.3906504962396191</v>
      </c>
      <c r="E5" s="12">
        <v>8.2830759189467624</v>
      </c>
      <c r="F5" s="12">
        <v>8.4420398337203668</v>
      </c>
      <c r="G5" s="12">
        <v>8.4769464866856339</v>
      </c>
      <c r="H5" s="12">
        <v>9.1149751706529099</v>
      </c>
      <c r="I5" s="12">
        <v>9.8071996791979608</v>
      </c>
      <c r="J5" s="12">
        <v>11.854435994174427</v>
      </c>
    </row>
    <row r="6" spans="1:10">
      <c r="A6">
        <v>611</v>
      </c>
      <c r="B6" t="s">
        <v>1033</v>
      </c>
      <c r="C6" s="12">
        <v>7.4789448278767034</v>
      </c>
      <c r="D6" s="12">
        <v>6.989019847438958</v>
      </c>
      <c r="E6" s="12">
        <v>7.3795372251158868</v>
      </c>
      <c r="F6" s="12">
        <v>8.2424032558673446</v>
      </c>
      <c r="G6" s="12">
        <v>8.4692504358209479</v>
      </c>
      <c r="H6" s="12">
        <v>8.7695317505043313</v>
      </c>
      <c r="I6" s="12">
        <v>9.6399652756226271</v>
      </c>
      <c r="J6" s="12">
        <v>11.174545648009042</v>
      </c>
    </row>
    <row r="7" spans="1:10">
      <c r="A7">
        <v>620</v>
      </c>
      <c r="B7" t="s">
        <v>1050</v>
      </c>
      <c r="C7" s="12">
        <v>13.884356280509166</v>
      </c>
      <c r="D7" s="12">
        <v>14.739699305166882</v>
      </c>
      <c r="E7" s="12">
        <v>13.248993821462014</v>
      </c>
      <c r="F7" s="12">
        <v>11.884829003457636</v>
      </c>
      <c r="G7" s="12">
        <v>11.006855731142446</v>
      </c>
      <c r="H7" s="12">
        <v>10.480656060248608</v>
      </c>
      <c r="I7" s="12">
        <v>11.12451631795032</v>
      </c>
      <c r="J7" s="12">
        <v>9.7894998514627662</v>
      </c>
    </row>
    <row r="8" spans="1:10">
      <c r="A8">
        <v>630</v>
      </c>
      <c r="B8" t="s">
        <v>1057</v>
      </c>
      <c r="C8" s="12">
        <v>4.2890522328523772</v>
      </c>
      <c r="D8" s="12">
        <v>3.9445366698308448</v>
      </c>
      <c r="E8" s="12">
        <v>4.3495998162374612</v>
      </c>
      <c r="F8" s="12">
        <v>4.2340205024168265</v>
      </c>
      <c r="G8" s="12">
        <v>4.9003361743105343</v>
      </c>
      <c r="H8" s="12">
        <v>6.2303710540221084</v>
      </c>
      <c r="I8" s="12">
        <v>6.017385965330929</v>
      </c>
      <c r="J8" s="12">
        <v>5.9400246577399969</v>
      </c>
    </row>
    <row r="9" spans="1:10">
      <c r="A9">
        <v>600</v>
      </c>
      <c r="B9" t="s">
        <v>1058</v>
      </c>
      <c r="C9" s="12">
        <v>4.5385553064831363</v>
      </c>
      <c r="D9" s="12">
        <v>4.0586922961416398</v>
      </c>
      <c r="E9" s="12">
        <v>5.2299438248402623</v>
      </c>
      <c r="F9" s="12">
        <v>4.9413422093459509</v>
      </c>
      <c r="G9" s="12">
        <v>4.9681247593500597</v>
      </c>
      <c r="H9" s="12">
        <v>4.7628718736329585</v>
      </c>
      <c r="I9" s="12">
        <v>5.0918758592915774</v>
      </c>
      <c r="J9" s="12">
        <v>4.9672022512123037</v>
      </c>
    </row>
    <row r="10" spans="1:10">
      <c r="A10">
        <v>605</v>
      </c>
      <c r="B10" t="s">
        <v>1059</v>
      </c>
      <c r="C10" s="12">
        <v>3.2346167871269942</v>
      </c>
      <c r="D10" s="12">
        <v>2.9814331680244952</v>
      </c>
      <c r="E10" s="12">
        <v>3.0981770976008334</v>
      </c>
      <c r="F10" s="12">
        <v>3.5038300057276248</v>
      </c>
      <c r="G10" s="12">
        <v>3.5789322855684049</v>
      </c>
      <c r="H10" s="12">
        <v>3.0515431385609184</v>
      </c>
      <c r="I10" s="12">
        <v>3.2982643531976259</v>
      </c>
      <c r="J10" s="12">
        <v>4.0249809065874427</v>
      </c>
    </row>
    <row r="11" spans="1:10">
      <c r="A11">
        <v>603</v>
      </c>
      <c r="B11" t="s">
        <v>1031</v>
      </c>
      <c r="C11" s="12">
        <v>2.7135353007518046</v>
      </c>
      <c r="D11" s="12">
        <v>1.2723532886436468</v>
      </c>
      <c r="E11" s="12">
        <v>2.1011465100029443</v>
      </c>
      <c r="F11" s="12">
        <v>2.4169598757747917</v>
      </c>
      <c r="G11" s="12">
        <v>1.8025043886208125</v>
      </c>
      <c r="H11" s="12">
        <v>2.7175291607431071</v>
      </c>
      <c r="I11" s="12">
        <v>1.7796822594814397</v>
      </c>
      <c r="J11" s="12">
        <v>1.4796099999107841</v>
      </c>
    </row>
    <row r="12" spans="1:10">
      <c r="A12">
        <v>608</v>
      </c>
      <c r="B12" t="s">
        <v>1060</v>
      </c>
      <c r="C12" s="12">
        <v>0.87175658680977675</v>
      </c>
      <c r="D12" s="12">
        <v>0.892739534073693</v>
      </c>
      <c r="E12" s="12">
        <v>0.56189981727715055</v>
      </c>
      <c r="F12" s="12">
        <v>0.70018812476617853</v>
      </c>
      <c r="G12" s="12">
        <v>1.0517022534097653</v>
      </c>
      <c r="H12" s="12">
        <v>1.3203351791913709</v>
      </c>
      <c r="I12" s="12">
        <v>1.4579899948530299</v>
      </c>
      <c r="J12" s="12">
        <v>1.35223611016701</v>
      </c>
    </row>
    <row r="13" spans="1:10">
      <c r="A13">
        <v>612</v>
      </c>
      <c r="B13" t="s">
        <v>1029</v>
      </c>
      <c r="C13" s="12">
        <v>0.61840146637818738</v>
      </c>
      <c r="D13" s="12">
        <v>0.94675463305646301</v>
      </c>
      <c r="E13" s="12">
        <v>0.80256622257352062</v>
      </c>
      <c r="F13" s="12">
        <v>1.0383139398209003</v>
      </c>
      <c r="G13" s="12">
        <v>0.69670280116495231</v>
      </c>
      <c r="H13" s="12">
        <v>0.55815286773941453</v>
      </c>
      <c r="I13" s="12">
        <v>0.41349151286325503</v>
      </c>
      <c r="J13" s="152">
        <v>0.90176543606786863</v>
      </c>
    </row>
    <row r="14" spans="1:10">
      <c r="A14">
        <v>604</v>
      </c>
      <c r="B14" t="s">
        <v>1061</v>
      </c>
      <c r="C14" s="12">
        <v>0.42189299715712042</v>
      </c>
      <c r="D14" s="12">
        <v>0.25643721477678755</v>
      </c>
      <c r="E14" s="12">
        <v>0.33682609511952305</v>
      </c>
      <c r="F14" s="12">
        <v>0.19364393226224907</v>
      </c>
      <c r="G14" s="12">
        <v>0.18253895126540257</v>
      </c>
      <c r="H14" s="12">
        <v>0.51072943290392714</v>
      </c>
      <c r="I14" s="12">
        <v>0.30391840252007596</v>
      </c>
      <c r="J14" s="12">
        <v>0.47565575506675278</v>
      </c>
    </row>
    <row r="15" spans="1:10">
      <c r="A15">
        <v>607</v>
      </c>
      <c r="B15" t="s">
        <v>1062</v>
      </c>
      <c r="C15" s="12">
        <v>0.88264266097627286</v>
      </c>
      <c r="D15" s="12">
        <v>0.87651067490698742</v>
      </c>
      <c r="E15" s="12">
        <v>0.69519127144614945</v>
      </c>
      <c r="F15" s="12">
        <v>0.88821472989131456</v>
      </c>
      <c r="G15" s="12">
        <v>0.54364010778174088</v>
      </c>
      <c r="H15" s="12">
        <v>0.78314902953672882</v>
      </c>
      <c r="I15" s="12">
        <v>0.53289766089148305</v>
      </c>
      <c r="J15" s="12">
        <v>0.46078167916753338</v>
      </c>
    </row>
    <row r="16" spans="1:10">
      <c r="A16">
        <v>602</v>
      </c>
      <c r="B16" t="s">
        <v>1063</v>
      </c>
      <c r="C16" s="12">
        <v>0.8915235744309562</v>
      </c>
      <c r="D16" s="12">
        <v>1.168923787048282</v>
      </c>
      <c r="E16" s="12">
        <v>0.60449272402982435</v>
      </c>
      <c r="F16" s="12">
        <v>1.1346249442900878</v>
      </c>
      <c r="G16" s="12">
        <v>0.91459994253876797</v>
      </c>
      <c r="H16" s="12">
        <v>0.9878690447224685</v>
      </c>
      <c r="I16" s="12">
        <v>0.23889853834787089</v>
      </c>
      <c r="J16" s="12">
        <v>0.40775209820589287</v>
      </c>
    </row>
    <row r="17" spans="1:10">
      <c r="A17">
        <v>609</v>
      </c>
      <c r="B17" t="s">
        <v>1064</v>
      </c>
      <c r="C17" s="10"/>
      <c r="D17" s="10"/>
      <c r="E17" s="10"/>
      <c r="F17" s="10"/>
      <c r="G17" s="10"/>
      <c r="H17" s="10"/>
      <c r="I17" s="10"/>
      <c r="J17" s="10"/>
    </row>
    <row r="20" spans="1:10">
      <c r="B20" t="s">
        <v>1117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T69"/>
  <sheetViews>
    <sheetView topLeftCell="A31" workbookViewId="0">
      <selection activeCell="H45" sqref="H45"/>
    </sheetView>
  </sheetViews>
  <sheetFormatPr baseColWidth="10" defaultRowHeight="15.6"/>
  <sheetData>
    <row r="1" spans="1:20">
      <c r="A1" s="3" t="s">
        <v>833</v>
      </c>
      <c r="B1" s="3"/>
      <c r="C1" s="3"/>
      <c r="D1" s="3"/>
    </row>
    <row r="2" spans="1:20">
      <c r="C2" t="s">
        <v>1260</v>
      </c>
    </row>
    <row r="3" spans="1:20">
      <c r="K3" s="2" t="s">
        <v>1385</v>
      </c>
      <c r="T3" s="2" t="s">
        <v>1386</v>
      </c>
    </row>
    <row r="4" spans="1:20">
      <c r="B4" s="408" t="s">
        <v>74</v>
      </c>
      <c r="C4" s="408"/>
      <c r="D4" s="408"/>
      <c r="E4" s="408"/>
      <c r="F4" s="408" t="s">
        <v>74</v>
      </c>
      <c r="G4" s="408"/>
      <c r="H4" s="408"/>
      <c r="I4" s="408"/>
    </row>
    <row r="5" spans="1:20">
      <c r="C5" t="s">
        <v>1378</v>
      </c>
      <c r="D5" t="s">
        <v>84</v>
      </c>
      <c r="E5" t="s">
        <v>85</v>
      </c>
      <c r="G5" t="s">
        <v>1378</v>
      </c>
      <c r="H5" t="s">
        <v>84</v>
      </c>
      <c r="I5" t="s">
        <v>85</v>
      </c>
    </row>
    <row r="6" spans="1:20">
      <c r="B6">
        <v>2008</v>
      </c>
      <c r="C6">
        <v>3609.4</v>
      </c>
      <c r="D6">
        <v>2983.5</v>
      </c>
      <c r="E6">
        <v>14054.1</v>
      </c>
      <c r="F6">
        <v>2008</v>
      </c>
      <c r="G6" s="12">
        <f>+C6/C$17*100</f>
        <v>115.81210293268305</v>
      </c>
      <c r="H6" s="12">
        <f>+D6/D$17*100</f>
        <v>93.394897480043824</v>
      </c>
      <c r="I6" s="12">
        <f>+E6/E$17*100</f>
        <v>104.15227734218679</v>
      </c>
    </row>
    <row r="7" spans="1:20">
      <c r="B7">
        <v>2009</v>
      </c>
      <c r="C7">
        <v>3231.1</v>
      </c>
      <c r="D7">
        <v>3106.1</v>
      </c>
      <c r="E7">
        <v>12817</v>
      </c>
      <c r="F7">
        <v>2009</v>
      </c>
      <c r="G7" s="12">
        <f t="shared" ref="G7:G20" si="0">+C7/C$17*100</f>
        <v>103.6738753770134</v>
      </c>
      <c r="H7" s="12">
        <f t="shared" ref="H7:H20" si="1">+D7/D$17*100</f>
        <v>97.23274377836907</v>
      </c>
      <c r="I7" s="12">
        <f t="shared" ref="I7:I20" si="2">+E7/E$17*100</f>
        <v>94.984363189020144</v>
      </c>
    </row>
    <row r="8" spans="1:20">
      <c r="B8">
        <v>2010</v>
      </c>
      <c r="C8">
        <v>3131.2</v>
      </c>
      <c r="D8">
        <v>3168.4</v>
      </c>
      <c r="E8">
        <v>12451.4</v>
      </c>
      <c r="F8">
        <v>2010</v>
      </c>
      <c r="G8" s="12">
        <f t="shared" si="0"/>
        <v>100.468459218379</v>
      </c>
      <c r="H8" s="12">
        <f t="shared" si="1"/>
        <v>99.182970730943808</v>
      </c>
      <c r="I8" s="12">
        <f t="shared" si="2"/>
        <v>92.274970727296974</v>
      </c>
    </row>
    <row r="9" spans="1:20">
      <c r="B9">
        <v>2011</v>
      </c>
      <c r="C9">
        <v>3042.4</v>
      </c>
      <c r="D9">
        <v>3299.3</v>
      </c>
      <c r="E9">
        <v>12280.2</v>
      </c>
      <c r="F9">
        <v>2011</v>
      </c>
      <c r="G9" s="12">
        <f t="shared" si="0"/>
        <v>97.619200410703982</v>
      </c>
      <c r="H9" s="12">
        <f t="shared" si="1"/>
        <v>103.2806385975896</v>
      </c>
      <c r="I9" s="12">
        <f t="shared" si="2"/>
        <v>91.006239902770176</v>
      </c>
    </row>
    <row r="10" spans="1:20">
      <c r="B10">
        <v>2012</v>
      </c>
      <c r="C10">
        <v>3038.1</v>
      </c>
      <c r="D10">
        <v>3140.5</v>
      </c>
      <c r="E10">
        <v>11579.8</v>
      </c>
      <c r="F10">
        <v>2012</v>
      </c>
      <c r="G10" s="12">
        <f t="shared" si="0"/>
        <v>97.481229545017001</v>
      </c>
      <c r="H10" s="12">
        <f t="shared" si="1"/>
        <v>98.309594615745809</v>
      </c>
      <c r="I10" s="12">
        <f t="shared" si="2"/>
        <v>85.815707954764406</v>
      </c>
    </row>
    <row r="11" spans="1:20">
      <c r="B11">
        <v>2013</v>
      </c>
      <c r="C11">
        <v>3088.4</v>
      </c>
      <c r="D11">
        <v>2945</v>
      </c>
      <c r="E11">
        <v>11127.1</v>
      </c>
      <c r="F11">
        <v>2013</v>
      </c>
      <c r="G11" s="12">
        <f t="shared" si="0"/>
        <v>99.09516781107618</v>
      </c>
      <c r="H11" s="12">
        <f t="shared" si="1"/>
        <v>92.189701048677421</v>
      </c>
      <c r="I11" s="12">
        <f t="shared" si="2"/>
        <v>82.460833864441454</v>
      </c>
    </row>
    <row r="12" spans="1:20">
      <c r="B12">
        <v>2014</v>
      </c>
      <c r="C12">
        <v>3035.6</v>
      </c>
      <c r="D12">
        <v>2929.5</v>
      </c>
      <c r="E12">
        <v>11388</v>
      </c>
      <c r="F12">
        <v>2014</v>
      </c>
      <c r="G12" s="12">
        <f t="shared" si="0"/>
        <v>97.401013925431556</v>
      </c>
      <c r="H12" s="12">
        <f t="shared" si="1"/>
        <v>91.704492095789632</v>
      </c>
      <c r="I12" s="12">
        <f t="shared" si="2"/>
        <v>84.394314425884488</v>
      </c>
    </row>
    <row r="13" spans="1:20">
      <c r="B13">
        <v>2015</v>
      </c>
      <c r="C13">
        <v>3104.3</v>
      </c>
      <c r="D13">
        <v>2956.3</v>
      </c>
      <c r="E13">
        <v>11806</v>
      </c>
      <c r="F13">
        <v>2015</v>
      </c>
      <c r="G13" s="12">
        <f t="shared" si="0"/>
        <v>99.605339151639612</v>
      </c>
      <c r="H13" s="12">
        <f t="shared" si="1"/>
        <v>92.543434027234312</v>
      </c>
      <c r="I13" s="12">
        <f t="shared" si="2"/>
        <v>87.492033378292263</v>
      </c>
    </row>
    <row r="14" spans="1:20">
      <c r="B14">
        <v>2016</v>
      </c>
      <c r="C14">
        <v>3113.2</v>
      </c>
      <c r="D14">
        <v>2995</v>
      </c>
      <c r="E14">
        <v>12192.7</v>
      </c>
      <c r="F14">
        <v>2016</v>
      </c>
      <c r="G14" s="12">
        <f t="shared" si="0"/>
        <v>99.890906757363794</v>
      </c>
      <c r="H14" s="12">
        <f t="shared" si="1"/>
        <v>93.754891219283138</v>
      </c>
      <c r="I14" s="12">
        <f t="shared" si="2"/>
        <v>90.35779394981401</v>
      </c>
    </row>
    <row r="15" spans="1:20">
      <c r="B15">
        <v>2017</v>
      </c>
      <c r="C15">
        <v>3123.1</v>
      </c>
      <c r="D15">
        <v>3003.8</v>
      </c>
      <c r="E15">
        <v>12686.5</v>
      </c>
      <c r="F15">
        <v>2017</v>
      </c>
      <c r="G15" s="12">
        <f t="shared" si="0"/>
        <v>100.20856061092216</v>
      </c>
      <c r="H15" s="12">
        <f t="shared" si="1"/>
        <v>94.030364689309749</v>
      </c>
      <c r="I15" s="12">
        <f t="shared" si="2"/>
        <v>94.017252367754082</v>
      </c>
    </row>
    <row r="16" spans="1:20">
      <c r="B16">
        <v>2018</v>
      </c>
      <c r="C16">
        <v>3086.8</v>
      </c>
      <c r="D16">
        <v>3117.8</v>
      </c>
      <c r="E16">
        <v>13139.5</v>
      </c>
      <c r="F16">
        <v>2018</v>
      </c>
      <c r="G16" s="12">
        <f t="shared" si="0"/>
        <v>99.043829814541496</v>
      </c>
      <c r="H16" s="12">
        <f t="shared" si="1"/>
        <v>97.598998278290821</v>
      </c>
      <c r="I16" s="12">
        <f t="shared" si="2"/>
        <v>97.374349701344329</v>
      </c>
    </row>
    <row r="17" spans="2:11">
      <c r="B17">
        <v>2019</v>
      </c>
      <c r="C17">
        <v>3116.6</v>
      </c>
      <c r="D17">
        <v>3194.5</v>
      </c>
      <c r="E17">
        <v>13493.8</v>
      </c>
      <c r="F17" s="179">
        <v>2019</v>
      </c>
      <c r="G17" s="180">
        <f t="shared" si="0"/>
        <v>100</v>
      </c>
      <c r="H17" s="180">
        <f t="shared" si="1"/>
        <v>100</v>
      </c>
      <c r="I17" s="180">
        <f t="shared" si="2"/>
        <v>100</v>
      </c>
    </row>
    <row r="18" spans="2:11">
      <c r="B18">
        <v>2020</v>
      </c>
      <c r="C18">
        <v>3080.4</v>
      </c>
      <c r="D18">
        <v>3225.9</v>
      </c>
      <c r="E18">
        <v>12300.9</v>
      </c>
      <c r="F18">
        <v>2020</v>
      </c>
      <c r="G18" s="12">
        <f t="shared" si="0"/>
        <v>98.838477828402745</v>
      </c>
      <c r="H18" s="12">
        <f t="shared" si="1"/>
        <v>100.98293942714041</v>
      </c>
      <c r="I18" s="12">
        <f t="shared" si="2"/>
        <v>91.15964368821237</v>
      </c>
    </row>
    <row r="19" spans="2:11">
      <c r="B19">
        <v>2021</v>
      </c>
      <c r="C19">
        <v>3164.3</v>
      </c>
      <c r="D19">
        <v>3439.6</v>
      </c>
      <c r="E19">
        <v>13067.9</v>
      </c>
      <c r="F19">
        <v>2021</v>
      </c>
      <c r="G19" s="12">
        <f t="shared" si="0"/>
        <v>101.53051402169031</v>
      </c>
      <c r="H19" s="12">
        <f t="shared" si="1"/>
        <v>107.67256221630927</v>
      </c>
      <c r="I19" s="12">
        <f t="shared" si="2"/>
        <v>96.843735641553891</v>
      </c>
    </row>
    <row r="20" spans="2:11">
      <c r="B20">
        <v>2022</v>
      </c>
      <c r="C20" s="12">
        <v>3164.1</v>
      </c>
      <c r="D20" s="12">
        <v>3453.8505169999999</v>
      </c>
      <c r="E20" s="12">
        <v>13850.076999999999</v>
      </c>
      <c r="F20">
        <v>2022</v>
      </c>
      <c r="G20" s="12">
        <f t="shared" si="0"/>
        <v>101.52409677212346</v>
      </c>
      <c r="H20" s="12">
        <f t="shared" si="1"/>
        <v>108.11865759899828</v>
      </c>
      <c r="I20" s="12">
        <f t="shared" si="2"/>
        <v>102.64030147178704</v>
      </c>
    </row>
    <row r="23" spans="2:11">
      <c r="F23" s="408" t="s">
        <v>86</v>
      </c>
      <c r="G23" s="408"/>
      <c r="H23" s="408"/>
      <c r="I23" s="408"/>
    </row>
    <row r="24" spans="2:11">
      <c r="C24" t="s">
        <v>1391</v>
      </c>
      <c r="D24" t="s">
        <v>105</v>
      </c>
      <c r="E24" t="s">
        <v>106</v>
      </c>
      <c r="G24" t="s">
        <v>1378</v>
      </c>
      <c r="H24" t="s">
        <v>84</v>
      </c>
      <c r="I24" t="s">
        <v>85</v>
      </c>
    </row>
    <row r="25" spans="2:11">
      <c r="B25">
        <v>2008</v>
      </c>
      <c r="C25">
        <v>146461.11330000003</v>
      </c>
      <c r="D25">
        <v>95488.3</v>
      </c>
      <c r="E25">
        <v>489157.6</v>
      </c>
      <c r="F25">
        <v>2008</v>
      </c>
      <c r="G25" s="12">
        <f>+C25/C$36*100</f>
        <v>113.94751304219388</v>
      </c>
      <c r="H25" s="12">
        <f>+D25/D$36*100</f>
        <v>94.212195807783573</v>
      </c>
      <c r="I25" s="12">
        <f>+E25/E$36*100</f>
        <v>111.60024484825088</v>
      </c>
    </row>
    <row r="26" spans="2:11">
      <c r="B26">
        <v>2009</v>
      </c>
      <c r="C26">
        <v>130506.1879</v>
      </c>
      <c r="D26">
        <v>97655.4</v>
      </c>
      <c r="E26">
        <v>433880.4</v>
      </c>
      <c r="F26">
        <v>2009</v>
      </c>
      <c r="G26" s="12">
        <f t="shared" ref="G26:G39" si="3">+C26/C$36*100</f>
        <v>101.53449753834593</v>
      </c>
      <c r="H26" s="12">
        <f t="shared" ref="H26:H39" si="4">+D26/D$36*100</f>
        <v>96.350334716268137</v>
      </c>
      <c r="I26" s="12">
        <f t="shared" ref="I26:I39" si="5">+E26/E$36*100</f>
        <v>98.988871633308037</v>
      </c>
      <c r="K26" t="s">
        <v>104</v>
      </c>
    </row>
    <row r="27" spans="2:11">
      <c r="B27">
        <v>2010</v>
      </c>
      <c r="C27">
        <v>129766.0272</v>
      </c>
      <c r="D27">
        <v>103030.8</v>
      </c>
      <c r="E27">
        <v>429201.2</v>
      </c>
      <c r="F27">
        <v>2010</v>
      </c>
      <c r="G27" s="12">
        <f t="shared" si="3"/>
        <v>100.95864863814117</v>
      </c>
      <c r="H27" s="12">
        <f t="shared" si="4"/>
        <v>101.65389795223696</v>
      </c>
      <c r="I27" s="12">
        <f t="shared" si="5"/>
        <v>97.921322308317613</v>
      </c>
    </row>
    <row r="28" spans="2:11">
      <c r="B28">
        <v>2011</v>
      </c>
      <c r="C28">
        <v>124133.0895</v>
      </c>
      <c r="D28">
        <v>105621.2</v>
      </c>
      <c r="E28">
        <v>410444</v>
      </c>
      <c r="F28">
        <v>2011</v>
      </c>
      <c r="G28" s="12">
        <f t="shared" si="3"/>
        <v>96.576193612540763</v>
      </c>
      <c r="H28" s="12">
        <f t="shared" si="4"/>
        <v>104.20967988594487</v>
      </c>
      <c r="I28" s="12">
        <f t="shared" si="5"/>
        <v>93.641907836033809</v>
      </c>
      <c r="K28" t="s">
        <v>73</v>
      </c>
    </row>
    <row r="29" spans="2:11">
      <c r="B29">
        <v>2012</v>
      </c>
      <c r="C29">
        <v>124593.0052</v>
      </c>
      <c r="D29">
        <v>100041.3</v>
      </c>
      <c r="E29">
        <v>382213.8</v>
      </c>
      <c r="F29">
        <v>2012</v>
      </c>
      <c r="G29" s="12">
        <f t="shared" si="3"/>
        <v>96.934010435336006</v>
      </c>
      <c r="H29" s="12">
        <f t="shared" si="4"/>
        <v>98.704349584872901</v>
      </c>
      <c r="I29" s="12">
        <f t="shared" si="5"/>
        <v>87.201248972479206</v>
      </c>
    </row>
    <row r="30" spans="2:11">
      <c r="B30">
        <v>2013</v>
      </c>
      <c r="C30">
        <v>129001.0258</v>
      </c>
      <c r="D30">
        <v>98698.4</v>
      </c>
      <c r="E30">
        <v>367525.3</v>
      </c>
      <c r="F30">
        <v>2013</v>
      </c>
      <c r="G30" s="12">
        <f t="shared" si="3"/>
        <v>100.36347354326638</v>
      </c>
      <c r="H30" s="12">
        <f t="shared" si="4"/>
        <v>97.379396080095106</v>
      </c>
      <c r="I30" s="12">
        <f t="shared" si="5"/>
        <v>83.850099575120296</v>
      </c>
    </row>
    <row r="31" spans="2:11">
      <c r="B31">
        <v>2014</v>
      </c>
      <c r="C31">
        <v>126580.4192</v>
      </c>
      <c r="D31">
        <v>96494.3</v>
      </c>
      <c r="E31">
        <v>369247.3</v>
      </c>
      <c r="F31">
        <v>2014</v>
      </c>
      <c r="G31" s="12">
        <f t="shared" si="3"/>
        <v>98.480228933766867</v>
      </c>
      <c r="H31" s="12">
        <f t="shared" si="4"/>
        <v>95.204751639049078</v>
      </c>
      <c r="I31" s="12">
        <f t="shared" si="5"/>
        <v>84.242970137958707</v>
      </c>
    </row>
    <row r="32" spans="2:11">
      <c r="B32">
        <v>2015</v>
      </c>
      <c r="C32">
        <v>128625.33159999999</v>
      </c>
      <c r="D32">
        <v>97721.8</v>
      </c>
      <c r="E32">
        <v>388585.1</v>
      </c>
      <c r="F32">
        <v>2015</v>
      </c>
      <c r="G32" s="12">
        <f t="shared" si="3"/>
        <v>100.07118148846892</v>
      </c>
      <c r="H32" s="12">
        <f t="shared" si="4"/>
        <v>96.415847347675737</v>
      </c>
      <c r="I32" s="12">
        <f t="shared" si="5"/>
        <v>88.654847240198364</v>
      </c>
    </row>
    <row r="33" spans="2:9">
      <c r="B33">
        <v>2016</v>
      </c>
      <c r="C33">
        <v>132144.856</v>
      </c>
      <c r="D33">
        <v>100319.8</v>
      </c>
      <c r="E33">
        <v>408326</v>
      </c>
      <c r="F33">
        <v>2016</v>
      </c>
      <c r="G33" s="12">
        <f t="shared" si="3"/>
        <v>102.80938990048514</v>
      </c>
      <c r="H33" s="12">
        <f t="shared" si="4"/>
        <v>98.979127715098997</v>
      </c>
      <c r="I33" s="12">
        <f t="shared" si="5"/>
        <v>93.158690732612342</v>
      </c>
    </row>
    <row r="34" spans="2:9">
      <c r="B34">
        <v>2017</v>
      </c>
      <c r="C34">
        <v>130082.1594</v>
      </c>
      <c r="D34">
        <v>95893.7</v>
      </c>
      <c r="E34">
        <v>412631.2</v>
      </c>
      <c r="F34">
        <v>2017</v>
      </c>
      <c r="G34" s="12">
        <f t="shared" si="3"/>
        <v>101.20460114506204</v>
      </c>
      <c r="H34" s="12">
        <f t="shared" si="4"/>
        <v>94.612178048335295</v>
      </c>
      <c r="I34" s="12">
        <f t="shared" si="5"/>
        <v>94.140912769274337</v>
      </c>
    </row>
    <row r="35" spans="2:9">
      <c r="B35">
        <v>2018</v>
      </c>
      <c r="C35">
        <v>130626.4733</v>
      </c>
      <c r="D35">
        <v>102644.4</v>
      </c>
      <c r="E35">
        <v>436455</v>
      </c>
      <c r="F35">
        <v>2018</v>
      </c>
      <c r="G35" s="12">
        <f t="shared" si="3"/>
        <v>101.62808020938033</v>
      </c>
      <c r="H35" s="12">
        <f t="shared" si="4"/>
        <v>101.27266179597353</v>
      </c>
      <c r="I35" s="12">
        <f t="shared" si="5"/>
        <v>99.57626103579571</v>
      </c>
    </row>
    <row r="36" spans="2:9">
      <c r="B36">
        <v>2019</v>
      </c>
      <c r="C36">
        <v>128533.83929999999</v>
      </c>
      <c r="D36">
        <v>101354.5</v>
      </c>
      <c r="E36">
        <v>438312.3</v>
      </c>
      <c r="F36" s="179">
        <v>2019</v>
      </c>
      <c r="G36" s="180">
        <f t="shared" si="3"/>
        <v>100</v>
      </c>
      <c r="H36" s="180">
        <f t="shared" si="4"/>
        <v>100</v>
      </c>
      <c r="I36" s="180">
        <f t="shared" si="5"/>
        <v>100</v>
      </c>
    </row>
    <row r="37" spans="2:9">
      <c r="B37">
        <v>2020</v>
      </c>
      <c r="C37">
        <v>81278.225870000009</v>
      </c>
      <c r="D37">
        <v>95742.2</v>
      </c>
      <c r="E37">
        <v>309227.3</v>
      </c>
      <c r="F37">
        <v>2020</v>
      </c>
      <c r="G37" s="12">
        <f t="shared" si="3"/>
        <v>63.234885313193956</v>
      </c>
      <c r="H37" s="12">
        <f t="shared" si="4"/>
        <v>94.462702692036359</v>
      </c>
      <c r="I37" s="12">
        <f t="shared" si="5"/>
        <v>70.549537396052997</v>
      </c>
    </row>
    <row r="38" spans="2:9">
      <c r="B38">
        <v>2021</v>
      </c>
      <c r="C38">
        <v>126340.65820000001</v>
      </c>
      <c r="D38">
        <v>108295.9</v>
      </c>
      <c r="E38">
        <v>414840.1</v>
      </c>
      <c r="F38">
        <v>2021</v>
      </c>
      <c r="G38" s="12">
        <f t="shared" si="3"/>
        <v>98.293693620338317</v>
      </c>
      <c r="H38" s="12">
        <f t="shared" si="4"/>
        <v>106.848635235732</v>
      </c>
      <c r="I38" s="12">
        <f t="shared" si="5"/>
        <v>94.644868510420537</v>
      </c>
    </row>
    <row r="39" spans="2:9">
      <c r="B39">
        <v>2022</v>
      </c>
      <c r="C39">
        <v>113147.8138</v>
      </c>
      <c r="D39">
        <v>103646.39999999999</v>
      </c>
      <c r="E39">
        <v>438406</v>
      </c>
      <c r="F39">
        <v>2022</v>
      </c>
      <c r="G39" s="12">
        <f t="shared" si="3"/>
        <v>88.029591597206732</v>
      </c>
      <c r="H39" s="12">
        <f t="shared" si="4"/>
        <v>102.26127108317836</v>
      </c>
      <c r="I39" s="12">
        <f t="shared" si="5"/>
        <v>100.02137745164805</v>
      </c>
    </row>
    <row r="69" spans="9:11">
      <c r="I69" s="12"/>
      <c r="J69" s="12"/>
      <c r="K69" s="12"/>
    </row>
  </sheetData>
  <sortState ref="F55:P111">
    <sortCondition ref="H55:H111"/>
  </sortState>
  <mergeCells count="3">
    <mergeCell ref="F4:I4"/>
    <mergeCell ref="F23:I23"/>
    <mergeCell ref="B4:E4"/>
  </mergeCells>
  <hyperlinks>
    <hyperlink ref="A1" location="Indice!A1" display="Volver índice" xr:uid="{00000000-0004-0000-03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0.39997558519241921"/>
  </sheetPr>
  <dimension ref="A1:T27"/>
  <sheetViews>
    <sheetView workbookViewId="0"/>
  </sheetViews>
  <sheetFormatPr baseColWidth="10" defaultRowHeight="15.6"/>
  <sheetData>
    <row r="1" spans="1:10">
      <c r="A1" s="23" t="s">
        <v>833</v>
      </c>
    </row>
    <row r="2" spans="1:10" ht="18">
      <c r="A2" s="149" t="s">
        <v>1054</v>
      </c>
    </row>
    <row r="4" spans="1:10">
      <c r="C4">
        <v>2015</v>
      </c>
      <c r="D4">
        <f>1+C4</f>
        <v>2016</v>
      </c>
      <c r="E4">
        <f t="shared" ref="E4:J4" si="0">1+D4</f>
        <v>2017</v>
      </c>
      <c r="F4">
        <f t="shared" si="0"/>
        <v>2018</v>
      </c>
      <c r="G4">
        <f t="shared" si="0"/>
        <v>2019</v>
      </c>
      <c r="H4">
        <f t="shared" si="0"/>
        <v>2020</v>
      </c>
      <c r="I4">
        <f t="shared" si="0"/>
        <v>2021</v>
      </c>
      <c r="J4">
        <f t="shared" si="0"/>
        <v>2022</v>
      </c>
    </row>
    <row r="5" spans="1:10">
      <c r="A5">
        <v>606</v>
      </c>
      <c r="B5" t="s">
        <v>1055</v>
      </c>
      <c r="C5" s="12">
        <v>52.071514299327781</v>
      </c>
      <c r="D5" s="12">
        <v>52.48224906783603</v>
      </c>
      <c r="E5" s="12">
        <v>53.308549646025192</v>
      </c>
      <c r="F5" s="12">
        <v>52.379589621437717</v>
      </c>
      <c r="G5" s="12">
        <v>53.407865672797037</v>
      </c>
      <c r="H5" s="12">
        <v>50.712286228115012</v>
      </c>
      <c r="I5" s="12">
        <v>49.97071784435628</v>
      </c>
      <c r="J5" s="12">
        <v>46.876010862168677</v>
      </c>
    </row>
    <row r="6" spans="1:10">
      <c r="A6">
        <v>601</v>
      </c>
      <c r="B6" t="s">
        <v>1056</v>
      </c>
      <c r="C6" s="12">
        <v>8.1032076384147143</v>
      </c>
      <c r="D6" s="12">
        <v>9.3906504962396191</v>
      </c>
      <c r="E6" s="12">
        <v>8.2830759189467624</v>
      </c>
      <c r="F6" s="12">
        <v>8.4420398337203668</v>
      </c>
      <c r="G6" s="12">
        <v>8.4769464866856339</v>
      </c>
      <c r="H6" s="12">
        <v>9.1149751706529099</v>
      </c>
      <c r="I6" s="12">
        <v>9.8071996791979608</v>
      </c>
      <c r="J6" s="12">
        <v>11.854435994174427</v>
      </c>
    </row>
    <row r="7" spans="1:10">
      <c r="A7">
        <v>611</v>
      </c>
      <c r="B7" t="s">
        <v>1033</v>
      </c>
      <c r="C7" s="12">
        <v>7.4789448278767034</v>
      </c>
      <c r="D7" s="12">
        <v>6.989019847438958</v>
      </c>
      <c r="E7" s="12">
        <v>7.3795372251158868</v>
      </c>
      <c r="F7" s="12">
        <v>8.2424032558673446</v>
      </c>
      <c r="G7" s="12">
        <v>8.4692504358209479</v>
      </c>
      <c r="H7" s="12">
        <v>8.7695317505043313</v>
      </c>
      <c r="I7" s="12">
        <v>9.6399652756226271</v>
      </c>
      <c r="J7" s="12">
        <v>11.174545648009042</v>
      </c>
    </row>
    <row r="8" spans="1:10">
      <c r="A8">
        <v>620</v>
      </c>
      <c r="B8" t="s">
        <v>1050</v>
      </c>
      <c r="C8" s="12">
        <v>13.884356280509166</v>
      </c>
      <c r="D8" s="12">
        <v>14.739699305166882</v>
      </c>
      <c r="E8" s="12">
        <v>13.248993821462014</v>
      </c>
      <c r="F8" s="12">
        <v>11.884829003457636</v>
      </c>
      <c r="G8" s="12">
        <v>11.006855731142446</v>
      </c>
      <c r="H8" s="12">
        <v>10.480656060248608</v>
      </c>
      <c r="I8" s="12">
        <v>11.12451631795032</v>
      </c>
      <c r="J8" s="12">
        <v>9.7894998514627662</v>
      </c>
    </row>
    <row r="9" spans="1:10">
      <c r="A9">
        <v>630</v>
      </c>
      <c r="B9" t="s">
        <v>1057</v>
      </c>
      <c r="C9" s="12">
        <v>4.2890522328523772</v>
      </c>
      <c r="D9" s="12">
        <v>3.9445366698308448</v>
      </c>
      <c r="E9" s="12">
        <v>4.3495998162374612</v>
      </c>
      <c r="F9" s="12">
        <v>4.2340205024168265</v>
      </c>
      <c r="G9" s="12">
        <v>4.9003361743105343</v>
      </c>
      <c r="H9" s="12">
        <v>6.2303710540221084</v>
      </c>
      <c r="I9" s="12">
        <v>6.017385965330929</v>
      </c>
      <c r="J9" s="12">
        <v>5.9400246577399969</v>
      </c>
    </row>
    <row r="10" spans="1:10">
      <c r="A10">
        <v>600</v>
      </c>
      <c r="B10" t="s">
        <v>1058</v>
      </c>
      <c r="C10" s="12">
        <v>4.5385553064831363</v>
      </c>
      <c r="D10" s="12">
        <v>4.0586922961416398</v>
      </c>
      <c r="E10" s="12">
        <v>5.2299438248402623</v>
      </c>
      <c r="F10" s="12">
        <v>4.9413422093459509</v>
      </c>
      <c r="G10" s="12">
        <v>4.9681247593500597</v>
      </c>
      <c r="H10" s="12">
        <v>4.7628718736329585</v>
      </c>
      <c r="I10" s="12">
        <v>5.0918758592915774</v>
      </c>
      <c r="J10" s="12">
        <v>4.9672022512123037</v>
      </c>
    </row>
    <row r="11" spans="1:10">
      <c r="A11">
        <v>605</v>
      </c>
      <c r="B11" t="s">
        <v>1059</v>
      </c>
      <c r="C11" s="12">
        <v>3.2346167871269942</v>
      </c>
      <c r="D11" s="12">
        <v>2.9814331680244952</v>
      </c>
      <c r="E11" s="12">
        <v>3.0981770976008334</v>
      </c>
      <c r="F11" s="12">
        <v>3.5038300057276248</v>
      </c>
      <c r="G11" s="12">
        <v>3.5789322855684049</v>
      </c>
      <c r="H11" s="12">
        <v>3.0515431385609184</v>
      </c>
      <c r="I11" s="12">
        <v>3.2982643531976259</v>
      </c>
      <c r="J11" s="12">
        <v>4.0249809065874427</v>
      </c>
    </row>
    <row r="12" spans="1:10">
      <c r="A12">
        <v>603</v>
      </c>
      <c r="B12" t="s">
        <v>1031</v>
      </c>
      <c r="C12" s="12">
        <v>2.7135353007518046</v>
      </c>
      <c r="D12" s="12">
        <v>1.2723532886436468</v>
      </c>
      <c r="E12" s="12">
        <v>2.1011465100029443</v>
      </c>
      <c r="F12" s="12">
        <v>2.4169598757747917</v>
      </c>
      <c r="G12" s="12">
        <v>1.8025043886208125</v>
      </c>
      <c r="H12" s="12">
        <v>2.7175291607431071</v>
      </c>
      <c r="I12" s="12">
        <v>1.7796822594814397</v>
      </c>
      <c r="J12" s="12">
        <v>1.4796099999107841</v>
      </c>
    </row>
    <row r="13" spans="1:10">
      <c r="A13">
        <v>608</v>
      </c>
      <c r="B13" t="s">
        <v>1060</v>
      </c>
      <c r="C13" s="12">
        <v>0.87175658680977675</v>
      </c>
      <c r="D13" s="12">
        <v>0.892739534073693</v>
      </c>
      <c r="E13" s="12">
        <v>0.56189981727715055</v>
      </c>
      <c r="F13" s="12">
        <v>0.70018812476617853</v>
      </c>
      <c r="G13" s="12">
        <v>1.0517022534097653</v>
      </c>
      <c r="H13" s="12">
        <v>1.3203351791913709</v>
      </c>
      <c r="I13" s="12">
        <v>1.4579899948530299</v>
      </c>
      <c r="J13" s="12">
        <v>1.35223611016701</v>
      </c>
    </row>
    <row r="14" spans="1:10">
      <c r="A14">
        <v>612</v>
      </c>
      <c r="B14" t="s">
        <v>1029</v>
      </c>
      <c r="C14" s="12">
        <v>0.61840146637818738</v>
      </c>
      <c r="D14" s="12">
        <v>0.94675463305646301</v>
      </c>
      <c r="E14" s="12">
        <v>0.80256622257352062</v>
      </c>
      <c r="F14" s="12">
        <v>1.0383139398209003</v>
      </c>
      <c r="G14" s="12">
        <v>0.69670280116495231</v>
      </c>
      <c r="H14" s="12">
        <v>0.55815286773941453</v>
      </c>
      <c r="I14" s="12">
        <v>0.41349151286325503</v>
      </c>
      <c r="J14" s="152">
        <v>0.90176543606786863</v>
      </c>
    </row>
    <row r="15" spans="1:10">
      <c r="A15">
        <v>604</v>
      </c>
      <c r="B15" t="s">
        <v>1061</v>
      </c>
      <c r="C15" s="12">
        <v>0.42189299715712042</v>
      </c>
      <c r="D15" s="12">
        <v>0.25643721477678755</v>
      </c>
      <c r="E15" s="12">
        <v>0.33682609511952305</v>
      </c>
      <c r="F15" s="12">
        <v>0.19364393226224907</v>
      </c>
      <c r="G15" s="12">
        <v>0.18253895126540257</v>
      </c>
      <c r="H15" s="12">
        <v>0.51072943290392714</v>
      </c>
      <c r="I15" s="12">
        <v>0.30391840252007596</v>
      </c>
      <c r="J15" s="12">
        <v>0.47565575506675278</v>
      </c>
    </row>
    <row r="16" spans="1:10">
      <c r="A16">
        <v>607</v>
      </c>
      <c r="B16" t="s">
        <v>1062</v>
      </c>
      <c r="C16" s="12">
        <v>0.88264266097627286</v>
      </c>
      <c r="D16" s="12">
        <v>0.87651067490698742</v>
      </c>
      <c r="E16" s="12">
        <v>0.69519127144614945</v>
      </c>
      <c r="F16" s="12">
        <v>0.88821472989131456</v>
      </c>
      <c r="G16" s="12">
        <v>0.54364010778174088</v>
      </c>
      <c r="H16" s="12">
        <v>0.78314902953672882</v>
      </c>
      <c r="I16" s="12">
        <v>0.53289766089148305</v>
      </c>
      <c r="J16" s="12">
        <v>0.46078167916753338</v>
      </c>
    </row>
    <row r="17" spans="1:20">
      <c r="A17">
        <v>602</v>
      </c>
      <c r="B17" t="s">
        <v>1063</v>
      </c>
      <c r="C17" s="12">
        <v>0.8915235744309562</v>
      </c>
      <c r="D17" s="12">
        <v>1.168923787048282</v>
      </c>
      <c r="E17" s="12">
        <v>0.60449272402982435</v>
      </c>
      <c r="F17" s="12">
        <v>1.1346249442900878</v>
      </c>
      <c r="G17" s="12">
        <v>0.91459994253876797</v>
      </c>
      <c r="H17" s="12">
        <v>0.9878690447224685</v>
      </c>
      <c r="I17" s="12">
        <v>0.23889853834787089</v>
      </c>
      <c r="J17" s="12">
        <v>0.40775209820589287</v>
      </c>
    </row>
    <row r="18" spans="1:20">
      <c r="A18">
        <v>609</v>
      </c>
      <c r="B18" t="s">
        <v>1064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>
        <v>0.32319632702082607</v>
      </c>
      <c r="S18" s="10">
        <v>0.29549880116019167</v>
      </c>
    </row>
    <row r="19" spans="1:20"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</row>
    <row r="20" spans="1:20"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7" spans="1:20">
      <c r="L27" t="s">
        <v>1117</v>
      </c>
    </row>
  </sheetData>
  <hyperlinks>
    <hyperlink ref="A1" location="Indice!A1" display="Volver índice" xr:uid="{00000000-0004-0000-2E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4" tint="0.39997558519241921"/>
  </sheetPr>
  <dimension ref="B3:AH33"/>
  <sheetViews>
    <sheetView workbookViewId="0">
      <selection activeCell="B27" sqref="B27"/>
    </sheetView>
  </sheetViews>
  <sheetFormatPr baseColWidth="10" defaultRowHeight="15.6"/>
  <cols>
    <col min="2" max="2" width="57.796875" customWidth="1"/>
  </cols>
  <sheetData>
    <row r="3" spans="2:30" ht="21">
      <c r="B3" s="11" t="s">
        <v>938</v>
      </c>
    </row>
    <row r="5" spans="2:30">
      <c r="B5" s="2" t="s">
        <v>1268</v>
      </c>
    </row>
    <row r="6" spans="2:30">
      <c r="B6" t="s">
        <v>648</v>
      </c>
    </row>
    <row r="7" spans="2:30">
      <c r="C7" s="6">
        <v>1996</v>
      </c>
      <c r="D7" s="6">
        <v>1997</v>
      </c>
      <c r="E7" s="6">
        <v>1998</v>
      </c>
      <c r="F7" s="6">
        <v>1999</v>
      </c>
      <c r="G7" s="6">
        <v>2000</v>
      </c>
      <c r="H7" s="6">
        <v>2001</v>
      </c>
      <c r="I7" s="6">
        <v>2002</v>
      </c>
      <c r="J7" s="6">
        <v>2003</v>
      </c>
      <c r="K7" s="6">
        <v>2004</v>
      </c>
      <c r="L7" s="6">
        <v>2005</v>
      </c>
      <c r="M7" s="6">
        <v>2006</v>
      </c>
      <c r="N7" s="6">
        <v>2007</v>
      </c>
      <c r="O7" s="6">
        <v>2008</v>
      </c>
      <c r="P7" s="6">
        <v>2009</v>
      </c>
      <c r="Q7" s="6">
        <v>2010</v>
      </c>
      <c r="R7" s="6">
        <v>2011</v>
      </c>
      <c r="S7" s="6">
        <v>2012</v>
      </c>
      <c r="T7" s="6">
        <v>2013</v>
      </c>
      <c r="U7" s="6">
        <v>2014</v>
      </c>
      <c r="V7" s="6">
        <v>2015</v>
      </c>
      <c r="W7" s="6">
        <v>2016</v>
      </c>
      <c r="X7" s="6">
        <v>2017</v>
      </c>
      <c r="Y7" s="6">
        <v>2018</v>
      </c>
      <c r="Z7" s="6">
        <v>2019</v>
      </c>
      <c r="AA7" s="6">
        <v>2020</v>
      </c>
      <c r="AB7" s="6">
        <v>2021</v>
      </c>
      <c r="AC7" s="120" t="s">
        <v>898</v>
      </c>
      <c r="AD7" s="120" t="s">
        <v>1239</v>
      </c>
    </row>
    <row r="8" spans="2:30">
      <c r="B8" t="s">
        <v>501</v>
      </c>
      <c r="C8" s="10">
        <v>3.8</v>
      </c>
      <c r="D8" s="10">
        <v>2.88</v>
      </c>
      <c r="E8" s="10">
        <v>2.56</v>
      </c>
      <c r="F8" s="10">
        <v>2.44</v>
      </c>
      <c r="G8" s="10">
        <v>3.09</v>
      </c>
      <c r="H8" s="10">
        <v>3.5</v>
      </c>
      <c r="I8" s="10">
        <v>3.14</v>
      </c>
      <c r="J8" s="10">
        <v>3.48</v>
      </c>
      <c r="K8" s="10">
        <v>3.01</v>
      </c>
      <c r="L8" s="10">
        <v>3.17</v>
      </c>
      <c r="M8" s="10">
        <v>3.29</v>
      </c>
      <c r="N8" s="10">
        <v>3.14</v>
      </c>
      <c r="O8" s="10">
        <v>3.6</v>
      </c>
      <c r="P8" s="10">
        <v>2.2542416084759216</v>
      </c>
      <c r="Q8" s="10">
        <v>1.4820508815087621</v>
      </c>
      <c r="R8" s="10">
        <v>1.98</v>
      </c>
      <c r="S8" s="10">
        <v>1</v>
      </c>
      <c r="T8" s="10">
        <v>0.53</v>
      </c>
      <c r="U8" s="10">
        <v>0.5</v>
      </c>
      <c r="V8" s="10">
        <v>0.69</v>
      </c>
      <c r="W8" s="10">
        <v>0.99</v>
      </c>
      <c r="X8" s="10">
        <v>1.44</v>
      </c>
      <c r="Y8" s="10">
        <v>1.72</v>
      </c>
      <c r="Z8" s="10">
        <v>2.2400000000000002</v>
      </c>
      <c r="AA8" s="10">
        <v>1.72</v>
      </c>
      <c r="AB8" s="10">
        <v>1.47</v>
      </c>
      <c r="AC8">
        <v>2.2099999999999995</v>
      </c>
      <c r="AD8" s="10">
        <v>2.42</v>
      </c>
    </row>
    <row r="9" spans="2:30">
      <c r="B9" t="s">
        <v>502</v>
      </c>
      <c r="C9" s="10">
        <v>3.82</v>
      </c>
      <c r="D9" s="10">
        <v>2.87</v>
      </c>
      <c r="E9" s="10">
        <v>2.56</v>
      </c>
      <c r="F9" s="10">
        <v>2.72</v>
      </c>
      <c r="G9" s="10">
        <v>3.72</v>
      </c>
      <c r="H9" s="10">
        <v>3.68</v>
      </c>
      <c r="I9" s="10">
        <v>3.85</v>
      </c>
      <c r="J9" s="10">
        <v>3.68</v>
      </c>
      <c r="K9" s="10">
        <v>3.6</v>
      </c>
      <c r="L9" s="10">
        <v>4.04</v>
      </c>
      <c r="M9" s="10">
        <v>3.59</v>
      </c>
      <c r="N9" s="10">
        <v>4.2052763135271789</v>
      </c>
      <c r="O9" s="10">
        <v>3.5969213908450994</v>
      </c>
      <c r="P9" s="10">
        <v>2.2419578522702763</v>
      </c>
      <c r="Q9" s="10">
        <v>2.1633033895375111</v>
      </c>
      <c r="R9" s="10">
        <v>2.29</v>
      </c>
      <c r="S9" s="10">
        <v>1.1599999999999999</v>
      </c>
      <c r="T9" s="10">
        <v>0.53</v>
      </c>
      <c r="U9" s="10">
        <v>0.5</v>
      </c>
      <c r="V9" s="10">
        <v>0.71</v>
      </c>
      <c r="W9" s="10">
        <v>1.01</v>
      </c>
      <c r="X9" s="10">
        <v>1.46</v>
      </c>
      <c r="Y9" s="10">
        <v>1.73</v>
      </c>
      <c r="Z9" s="10">
        <v>2.2400000000000002</v>
      </c>
      <c r="AA9" s="10">
        <v>1.72</v>
      </c>
      <c r="AB9" s="10">
        <v>1.7</v>
      </c>
      <c r="AD9" s="10"/>
    </row>
    <row r="10" spans="2:30">
      <c r="B10" t="s">
        <v>504</v>
      </c>
      <c r="C10" s="10">
        <v>3.5666666666666669</v>
      </c>
      <c r="D10" s="10">
        <v>1.9749999999999999</v>
      </c>
      <c r="E10" s="10">
        <v>1.8416666666666661</v>
      </c>
      <c r="F10" s="10">
        <v>2.2916666666666665</v>
      </c>
      <c r="G10" s="10">
        <v>3.4416666666666669</v>
      </c>
      <c r="H10" s="10">
        <v>3.6</v>
      </c>
      <c r="I10" s="10">
        <v>3.5249999999999999</v>
      </c>
      <c r="J10" s="10">
        <v>3.0333333333333332</v>
      </c>
      <c r="K10" s="10">
        <v>3.0250000000000004</v>
      </c>
      <c r="L10" s="10">
        <v>3.3666666666666671</v>
      </c>
      <c r="M10" s="10">
        <v>3.5250000000000004</v>
      </c>
      <c r="N10" s="10">
        <v>2.7833333333333337</v>
      </c>
      <c r="O10" s="10">
        <v>4.0916666666666659</v>
      </c>
      <c r="P10" s="10">
        <v>-0.29166666666666674</v>
      </c>
      <c r="Q10" s="10">
        <v>1.7833333333333334</v>
      </c>
      <c r="R10" s="10">
        <v>3.2083333333333335</v>
      </c>
      <c r="S10" s="10">
        <v>2.4499999999999997</v>
      </c>
      <c r="T10" s="10">
        <v>1.4249999999999998</v>
      </c>
      <c r="U10" s="10">
        <v>-0.14166666666666669</v>
      </c>
      <c r="V10" s="10">
        <v>-0.50000000000000011</v>
      </c>
      <c r="W10" s="10">
        <v>-0.19166666666666654</v>
      </c>
      <c r="X10" s="10">
        <v>1.966666666666667</v>
      </c>
      <c r="Y10" s="10">
        <v>1.6916666666666664</v>
      </c>
      <c r="Z10" s="10">
        <v>0.69166666666666676</v>
      </c>
      <c r="AA10" s="10">
        <v>-0.3</v>
      </c>
      <c r="AB10" s="10">
        <v>3.1</v>
      </c>
      <c r="AC10" s="10">
        <v>7.833333333333333</v>
      </c>
      <c r="AD10" s="10">
        <v>9.0666666666666664</v>
      </c>
    </row>
    <row r="11" spans="2:30">
      <c r="B11" t="s">
        <v>503</v>
      </c>
      <c r="C11" s="10">
        <v>3.3949000000000003</v>
      </c>
      <c r="D11" s="10">
        <v>2.846625</v>
      </c>
      <c r="E11" s="10">
        <v>2.504975</v>
      </c>
      <c r="F11" s="10">
        <v>1.8983000000000001</v>
      </c>
      <c r="G11" s="10">
        <v>3.2687499999999998</v>
      </c>
      <c r="H11" s="10">
        <v>2.8386499999999999</v>
      </c>
      <c r="I11" s="10">
        <v>3.5883749999999996</v>
      </c>
      <c r="J11" s="10">
        <v>2.6861749999999995</v>
      </c>
      <c r="K11" s="10">
        <v>3.8583500000000006</v>
      </c>
      <c r="L11" s="10">
        <v>3.3417500000000002</v>
      </c>
      <c r="M11" s="10">
        <v>4.2180749999999998</v>
      </c>
      <c r="N11" s="10">
        <v>4.2618749999999999</v>
      </c>
      <c r="O11" s="10">
        <v>7.1279000000000003</v>
      </c>
      <c r="P11" s="10">
        <v>3.9451749999999999</v>
      </c>
      <c r="Q11" s="10">
        <v>2.137975</v>
      </c>
      <c r="R11" s="10">
        <v>0.31842499999999996</v>
      </c>
      <c r="S11" s="10">
        <v>-0.46179999999999999</v>
      </c>
      <c r="T11" s="10">
        <v>1.3077000000000001</v>
      </c>
      <c r="U11" s="10">
        <v>0.29347499999999999</v>
      </c>
      <c r="V11" s="10">
        <v>0.575075</v>
      </c>
      <c r="W11" s="10">
        <v>-0.59090000000000009</v>
      </c>
      <c r="X11" s="10">
        <v>0.65887499999999999</v>
      </c>
      <c r="Y11" s="10">
        <v>1.8148500000000001</v>
      </c>
      <c r="Z11" s="10">
        <v>2.5523750000000001</v>
      </c>
      <c r="AA11" s="10">
        <v>1.3424250000000002</v>
      </c>
      <c r="AB11" s="10">
        <v>-0.56605000000000005</v>
      </c>
      <c r="AC11" s="10">
        <v>0.80120000000000002</v>
      </c>
      <c r="AD11" s="10">
        <v>2.8193999999999999</v>
      </c>
    </row>
    <row r="13" spans="2:30">
      <c r="B13" t="s">
        <v>659</v>
      </c>
    </row>
    <row r="24" spans="28:34">
      <c r="AB24" s="132" t="s">
        <v>959</v>
      </c>
      <c r="AC24" s="133" t="s">
        <v>960</v>
      </c>
      <c r="AD24" s="133"/>
      <c r="AE24" s="134" t="s">
        <v>960</v>
      </c>
      <c r="AF24" s="135" t="s">
        <v>960</v>
      </c>
      <c r="AG24" s="135" t="s">
        <v>960</v>
      </c>
      <c r="AH24" s="134"/>
    </row>
    <row r="25" spans="28:34">
      <c r="AB25" s="129"/>
      <c r="AC25" s="128"/>
      <c r="AD25" s="130"/>
      <c r="AE25" s="130"/>
      <c r="AF25" s="131"/>
    </row>
    <row r="33" ht="16.05" customHeight="1"/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</sheetPr>
  <dimension ref="A1:K36"/>
  <sheetViews>
    <sheetView topLeftCell="H1" workbookViewId="0">
      <selection activeCell="I29" sqref="I29"/>
    </sheetView>
  </sheetViews>
  <sheetFormatPr baseColWidth="10" defaultColWidth="10.796875" defaultRowHeight="15.6"/>
  <cols>
    <col min="1" max="1" width="11.69921875" style="64" customWidth="1"/>
    <col min="2" max="5" width="10.796875" style="64"/>
    <col min="6" max="6" width="23" style="64" customWidth="1"/>
    <col min="7" max="16384" width="10.796875" style="64"/>
  </cols>
  <sheetData>
    <row r="1" spans="1:11">
      <c r="A1" s="105" t="s">
        <v>833</v>
      </c>
      <c r="B1" s="65"/>
      <c r="C1" s="65"/>
    </row>
    <row r="2" spans="1:11">
      <c r="A2" s="65"/>
      <c r="B2" s="65"/>
      <c r="C2" s="65"/>
    </row>
    <row r="3" spans="1:11">
      <c r="A3" s="65"/>
      <c r="B3" s="65"/>
      <c r="C3" s="65"/>
    </row>
    <row r="4" spans="1:11">
      <c r="A4" s="66"/>
      <c r="B4" s="66"/>
      <c r="C4" s="66"/>
    </row>
    <row r="5" spans="1:11" ht="46.8">
      <c r="A5" s="67"/>
      <c r="B5" s="69"/>
      <c r="C5" s="71" t="s">
        <v>501</v>
      </c>
      <c r="D5" s="71" t="s">
        <v>502</v>
      </c>
      <c r="E5" s="72" t="s">
        <v>504</v>
      </c>
      <c r="F5" s="89" t="s">
        <v>503</v>
      </c>
    </row>
    <row r="6" spans="1:11">
      <c r="A6" s="67"/>
      <c r="B6" s="73">
        <v>1996</v>
      </c>
      <c r="C6" s="79">
        <v>3.8</v>
      </c>
      <c r="D6" s="79">
        <v>3.82</v>
      </c>
      <c r="E6" s="80">
        <v>3.5666666666666669</v>
      </c>
      <c r="F6" s="80">
        <v>3.3949000000000003</v>
      </c>
      <c r="K6" s="70" t="s">
        <v>846</v>
      </c>
    </row>
    <row r="7" spans="1:11">
      <c r="A7" s="68"/>
      <c r="B7" s="73">
        <v>1997</v>
      </c>
      <c r="C7" s="79">
        <v>2.88</v>
      </c>
      <c r="D7" s="79">
        <v>2.87</v>
      </c>
      <c r="E7" s="80">
        <v>1.9749999999999999</v>
      </c>
      <c r="F7" s="80">
        <v>2.846625</v>
      </c>
    </row>
    <row r="8" spans="1:11">
      <c r="A8" s="68"/>
      <c r="B8" s="73">
        <v>1998</v>
      </c>
      <c r="C8" s="79">
        <v>2.56</v>
      </c>
      <c r="D8" s="79">
        <v>2.56</v>
      </c>
      <c r="E8" s="80">
        <v>1.8416666666666661</v>
      </c>
      <c r="F8" s="80">
        <v>2.504975</v>
      </c>
    </row>
    <row r="9" spans="1:11">
      <c r="A9" s="66"/>
      <c r="B9" s="73">
        <v>1999</v>
      </c>
      <c r="C9" s="79">
        <v>2.44</v>
      </c>
      <c r="D9" s="79">
        <v>2.72</v>
      </c>
      <c r="E9" s="80">
        <v>2.2916666666666665</v>
      </c>
      <c r="F9" s="80">
        <v>1.8983000000000001</v>
      </c>
    </row>
    <row r="10" spans="1:11">
      <c r="B10" s="73">
        <v>2000</v>
      </c>
      <c r="C10" s="81">
        <v>3.09</v>
      </c>
      <c r="D10" s="81">
        <v>3.72</v>
      </c>
      <c r="E10" s="80">
        <v>3.4416666666666669</v>
      </c>
      <c r="F10" s="80">
        <v>3.2687499999999998</v>
      </c>
    </row>
    <row r="11" spans="1:11">
      <c r="B11" s="73">
        <v>2001</v>
      </c>
      <c r="C11" s="81">
        <v>3.5</v>
      </c>
      <c r="D11" s="81">
        <v>3.68</v>
      </c>
      <c r="E11" s="80">
        <v>3.6</v>
      </c>
      <c r="F11" s="80">
        <v>2.8386499999999999</v>
      </c>
    </row>
    <row r="12" spans="1:11">
      <c r="B12" s="73">
        <v>2002</v>
      </c>
      <c r="C12" s="81">
        <v>3.14</v>
      </c>
      <c r="D12" s="81">
        <v>3.85</v>
      </c>
      <c r="E12" s="80">
        <v>3.5249999999999999</v>
      </c>
      <c r="F12" s="80">
        <v>3.5883749999999996</v>
      </c>
    </row>
    <row r="13" spans="1:11">
      <c r="B13" s="73">
        <v>2003</v>
      </c>
      <c r="C13" s="81">
        <v>3.48</v>
      </c>
      <c r="D13" s="81">
        <v>3.68</v>
      </c>
      <c r="E13" s="80">
        <v>3.0333333333333332</v>
      </c>
      <c r="F13" s="80">
        <v>2.6861749999999995</v>
      </c>
    </row>
    <row r="14" spans="1:11">
      <c r="B14" s="73">
        <v>2004</v>
      </c>
      <c r="C14" s="81">
        <v>3.01</v>
      </c>
      <c r="D14" s="81">
        <v>3.6</v>
      </c>
      <c r="E14" s="80">
        <v>3.0250000000000004</v>
      </c>
      <c r="F14" s="80">
        <v>3.8583500000000006</v>
      </c>
    </row>
    <row r="15" spans="1:11">
      <c r="B15" s="73">
        <v>2005</v>
      </c>
      <c r="C15" s="82">
        <v>3.17</v>
      </c>
      <c r="D15" s="82">
        <v>4.04</v>
      </c>
      <c r="E15" s="80">
        <v>3.3666666666666671</v>
      </c>
      <c r="F15" s="80">
        <v>3.3417500000000002</v>
      </c>
    </row>
    <row r="16" spans="1:11">
      <c r="B16" s="73">
        <v>2006</v>
      </c>
      <c r="C16" s="82">
        <v>3.29</v>
      </c>
      <c r="D16" s="82">
        <v>3.59</v>
      </c>
      <c r="E16" s="80">
        <v>3.5250000000000004</v>
      </c>
      <c r="F16" s="80">
        <v>4.2180749999999998</v>
      </c>
    </row>
    <row r="17" spans="2:6">
      <c r="B17" s="73">
        <v>2007</v>
      </c>
      <c r="C17" s="83">
        <v>3.14</v>
      </c>
      <c r="D17" s="83">
        <v>4.2052763135271789</v>
      </c>
      <c r="E17" s="80">
        <v>2.7833333333333337</v>
      </c>
      <c r="F17" s="80">
        <v>4.2618749999999999</v>
      </c>
    </row>
    <row r="18" spans="2:6">
      <c r="B18" s="73">
        <v>2008</v>
      </c>
      <c r="C18" s="83">
        <v>3.6</v>
      </c>
      <c r="D18" s="83">
        <v>3.5969213908450994</v>
      </c>
      <c r="E18" s="80">
        <v>4.0916666666666659</v>
      </c>
      <c r="F18" s="80">
        <v>7.1279000000000003</v>
      </c>
    </row>
    <row r="19" spans="2:6">
      <c r="B19" s="73">
        <v>2009</v>
      </c>
      <c r="C19" s="83">
        <v>2.2542416084759216</v>
      </c>
      <c r="D19" s="83">
        <v>2.2419578522702763</v>
      </c>
      <c r="E19" s="80">
        <v>-0.29166666666666674</v>
      </c>
      <c r="F19" s="80">
        <v>3.9451749999999999</v>
      </c>
    </row>
    <row r="20" spans="2:6">
      <c r="B20" s="73">
        <v>2010</v>
      </c>
      <c r="C20" s="84">
        <v>1.4820508815087621</v>
      </c>
      <c r="D20" s="84">
        <v>2.1633033895375111</v>
      </c>
      <c r="E20" s="80">
        <v>1.7833333333333334</v>
      </c>
      <c r="F20" s="80">
        <v>2.137975</v>
      </c>
    </row>
    <row r="21" spans="2:6">
      <c r="B21" s="73">
        <v>2011</v>
      </c>
      <c r="C21" s="84">
        <v>1.98</v>
      </c>
      <c r="D21" s="84">
        <v>2.29</v>
      </c>
      <c r="E21" s="80">
        <v>3.2083333333333335</v>
      </c>
      <c r="F21" s="80">
        <v>0.31842499999999996</v>
      </c>
    </row>
    <row r="22" spans="2:6">
      <c r="B22" s="73">
        <v>2012</v>
      </c>
      <c r="C22" s="84">
        <v>1</v>
      </c>
      <c r="D22" s="84">
        <v>1.1599999999999999</v>
      </c>
      <c r="E22" s="80">
        <v>2.4499999999999997</v>
      </c>
      <c r="F22" s="80">
        <v>-0.46179999999999999</v>
      </c>
    </row>
    <row r="23" spans="2:6">
      <c r="B23" s="73">
        <v>2013</v>
      </c>
      <c r="C23" s="84">
        <v>0.53</v>
      </c>
      <c r="D23" s="84">
        <v>0.53</v>
      </c>
      <c r="E23" s="80">
        <v>1.4249999999999998</v>
      </c>
      <c r="F23" s="80">
        <v>1.3077000000000001</v>
      </c>
    </row>
    <row r="24" spans="2:6">
      <c r="B24" s="73">
        <v>2014</v>
      </c>
      <c r="C24" s="84">
        <v>0.5</v>
      </c>
      <c r="D24" s="84">
        <v>0.5</v>
      </c>
      <c r="E24" s="80">
        <v>-0.14166666666666669</v>
      </c>
      <c r="F24" s="80">
        <v>0.29347499999999999</v>
      </c>
    </row>
    <row r="25" spans="2:6">
      <c r="B25" s="73">
        <v>2015</v>
      </c>
      <c r="C25" s="84">
        <v>0.69</v>
      </c>
      <c r="D25" s="84">
        <v>0.71</v>
      </c>
      <c r="E25" s="80">
        <v>-0.50000000000000011</v>
      </c>
      <c r="F25" s="80">
        <v>0.575075</v>
      </c>
    </row>
    <row r="26" spans="2:6">
      <c r="B26" s="73">
        <v>2016</v>
      </c>
      <c r="C26" s="84">
        <v>0.99</v>
      </c>
      <c r="D26" s="84">
        <v>1.01</v>
      </c>
      <c r="E26" s="80">
        <v>-0.19166666666666654</v>
      </c>
      <c r="F26" s="80">
        <v>-0.59090000000000009</v>
      </c>
    </row>
    <row r="27" spans="2:6">
      <c r="B27" s="73">
        <v>2017</v>
      </c>
      <c r="C27" s="84">
        <v>1.44</v>
      </c>
      <c r="D27" s="84">
        <v>1.46</v>
      </c>
      <c r="E27" s="80">
        <v>1.966666666666667</v>
      </c>
      <c r="F27" s="80">
        <v>0.65887499999999999</v>
      </c>
    </row>
    <row r="28" spans="2:6">
      <c r="B28" s="73">
        <v>2018</v>
      </c>
      <c r="C28" s="84">
        <v>1.72</v>
      </c>
      <c r="D28" s="84">
        <v>1.73</v>
      </c>
      <c r="E28" s="80">
        <v>1.6916666666666664</v>
      </c>
      <c r="F28" s="80">
        <v>1.8148500000000001</v>
      </c>
    </row>
    <row r="29" spans="2:6">
      <c r="B29" s="73">
        <v>2019</v>
      </c>
      <c r="C29" s="84">
        <v>2.2400000000000002</v>
      </c>
      <c r="D29" s="84">
        <v>2.2400000000000002</v>
      </c>
      <c r="E29" s="80">
        <v>0.69166666666666676</v>
      </c>
      <c r="F29" s="80">
        <v>2.5523750000000001</v>
      </c>
    </row>
    <row r="30" spans="2:6">
      <c r="B30" s="73">
        <v>2020</v>
      </c>
      <c r="C30" s="84">
        <v>1.72</v>
      </c>
      <c r="D30" s="84">
        <v>1.72</v>
      </c>
      <c r="E30" s="80">
        <v>-0.3</v>
      </c>
      <c r="F30" s="80">
        <v>1.3424250000000002</v>
      </c>
    </row>
    <row r="31" spans="2:6">
      <c r="B31" s="73">
        <v>2021</v>
      </c>
      <c r="C31" s="84">
        <v>1.47</v>
      </c>
      <c r="D31" s="84">
        <v>1.7</v>
      </c>
      <c r="E31" s="80">
        <v>3.1</v>
      </c>
      <c r="F31" s="80">
        <v>-0.56605000000000005</v>
      </c>
    </row>
    <row r="32" spans="2:6">
      <c r="B32" s="127">
        <v>2022.1</v>
      </c>
      <c r="C32" s="84">
        <v>2.2099999999999995</v>
      </c>
      <c r="E32" s="10">
        <v>7.833333333333333</v>
      </c>
      <c r="F32" s="10">
        <v>0.80120000000000002</v>
      </c>
    </row>
    <row r="33" spans="2:10">
      <c r="B33" s="127">
        <v>2022.2</v>
      </c>
      <c r="C33" s="84">
        <v>2.42</v>
      </c>
      <c r="E33" s="10">
        <v>9.0666666666666664</v>
      </c>
      <c r="F33" s="10">
        <v>2.8193999999999999</v>
      </c>
    </row>
    <row r="36" spans="2:10">
      <c r="J36" s="64" t="s">
        <v>599</v>
      </c>
    </row>
  </sheetData>
  <hyperlinks>
    <hyperlink ref="A1" location="Indice!A1" display="Volver índice" xr:uid="{00000000-0004-0000-30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3:B7"/>
  <sheetViews>
    <sheetView workbookViewId="0">
      <selection activeCell="B4" sqref="B4"/>
    </sheetView>
  </sheetViews>
  <sheetFormatPr baseColWidth="10" defaultRowHeight="15.6"/>
  <sheetData>
    <row r="3" spans="2:2" ht="21">
      <c r="B3" s="11" t="s">
        <v>615</v>
      </c>
    </row>
    <row r="5" spans="2:2">
      <c r="B5" s="62" t="s">
        <v>594</v>
      </c>
    </row>
    <row r="6" spans="2:2">
      <c r="B6" s="62" t="s">
        <v>595</v>
      </c>
    </row>
    <row r="7" spans="2:2">
      <c r="B7" t="s">
        <v>596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3:B8"/>
  <sheetViews>
    <sheetView workbookViewId="0"/>
  </sheetViews>
  <sheetFormatPr baseColWidth="10" defaultRowHeight="15.6"/>
  <sheetData>
    <row r="3" spans="2:2" ht="21">
      <c r="B3" s="11" t="s">
        <v>616</v>
      </c>
    </row>
    <row r="5" spans="2:2">
      <c r="B5" s="62" t="s">
        <v>587</v>
      </c>
    </row>
    <row r="6" spans="2:2">
      <c r="B6" s="62" t="s">
        <v>588</v>
      </c>
    </row>
    <row r="7" spans="2:2">
      <c r="B7" s="62" t="s">
        <v>589</v>
      </c>
    </row>
    <row r="8" spans="2:2">
      <c r="B8" t="s">
        <v>590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3:B9"/>
  <sheetViews>
    <sheetView workbookViewId="0">
      <selection activeCell="I9" sqref="I9"/>
    </sheetView>
  </sheetViews>
  <sheetFormatPr baseColWidth="10" defaultRowHeight="15.6"/>
  <sheetData>
    <row r="3" spans="2:2" ht="21">
      <c r="B3" s="11" t="s">
        <v>617</v>
      </c>
    </row>
    <row r="6" spans="2:2">
      <c r="B6" s="62" t="s">
        <v>591</v>
      </c>
    </row>
    <row r="7" spans="2:2">
      <c r="B7" s="62" t="s">
        <v>592</v>
      </c>
    </row>
    <row r="8" spans="2:2">
      <c r="B8" s="62" t="s">
        <v>580</v>
      </c>
    </row>
    <row r="9" spans="2:2">
      <c r="B9" t="s">
        <v>593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3"/>
  <sheetViews>
    <sheetView workbookViewId="0">
      <selection activeCell="E9" sqref="E9"/>
    </sheetView>
  </sheetViews>
  <sheetFormatPr baseColWidth="10" defaultRowHeight="15.6"/>
  <sheetData>
    <row r="3" spans="2:2" ht="21">
      <c r="B3" s="11" t="s">
        <v>618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3"/>
  <sheetViews>
    <sheetView workbookViewId="0">
      <selection activeCell="E8" sqref="E8"/>
    </sheetView>
  </sheetViews>
  <sheetFormatPr baseColWidth="10" defaultRowHeight="15.6"/>
  <sheetData>
    <row r="3" spans="2:2" ht="21">
      <c r="B3" s="11" t="s">
        <v>597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4" tint="0.39997558519241921"/>
  </sheetPr>
  <dimension ref="B3:AV29"/>
  <sheetViews>
    <sheetView workbookViewId="0">
      <selection activeCell="C20" sqref="C20:S21"/>
    </sheetView>
  </sheetViews>
  <sheetFormatPr baseColWidth="10" defaultRowHeight="15.6"/>
  <cols>
    <col min="2" max="2" width="52.5" customWidth="1"/>
    <col min="3" max="12" width="11" bestFit="1" customWidth="1"/>
    <col min="13" max="13" width="14.69921875" customWidth="1"/>
    <col min="14" max="19" width="11" bestFit="1" customWidth="1"/>
    <col min="20" max="20" width="11.69921875" bestFit="1" customWidth="1"/>
  </cols>
  <sheetData>
    <row r="3" spans="2:48" ht="21">
      <c r="B3" s="11" t="s">
        <v>939</v>
      </c>
    </row>
    <row r="5" spans="2:48">
      <c r="B5" s="2" t="s">
        <v>1269</v>
      </c>
    </row>
    <row r="6" spans="2:48">
      <c r="B6" t="s">
        <v>648</v>
      </c>
      <c r="C6" s="62"/>
    </row>
    <row r="7" spans="2:48">
      <c r="C7" s="22" t="s">
        <v>25</v>
      </c>
      <c r="D7" s="22" t="s">
        <v>26</v>
      </c>
      <c r="E7" s="22" t="s">
        <v>27</v>
      </c>
      <c r="F7" s="22" t="s">
        <v>28</v>
      </c>
      <c r="G7" s="22" t="s">
        <v>29</v>
      </c>
      <c r="H7" s="22" t="s">
        <v>30</v>
      </c>
      <c r="I7" s="22" t="s">
        <v>31</v>
      </c>
      <c r="J7" s="22" t="s">
        <v>32</v>
      </c>
      <c r="K7" s="22" t="s">
        <v>33</v>
      </c>
      <c r="L7" s="22" t="s">
        <v>34</v>
      </c>
      <c r="M7" s="22" t="s">
        <v>35</v>
      </c>
      <c r="N7" s="22" t="s">
        <v>36</v>
      </c>
      <c r="O7" s="22" t="s">
        <v>37</v>
      </c>
      <c r="P7" s="22" t="s">
        <v>38</v>
      </c>
      <c r="Q7" s="22" t="s">
        <v>39</v>
      </c>
      <c r="R7" s="22" t="s">
        <v>40</v>
      </c>
      <c r="S7" s="22" t="s">
        <v>41</v>
      </c>
      <c r="T7" s="22" t="s">
        <v>42</v>
      </c>
      <c r="U7" s="22" t="s">
        <v>43</v>
      </c>
      <c r="V7" s="22" t="s">
        <v>44</v>
      </c>
      <c r="W7" s="22" t="s">
        <v>45</v>
      </c>
      <c r="X7" s="22" t="s">
        <v>46</v>
      </c>
      <c r="Y7" s="22" t="s">
        <v>47</v>
      </c>
      <c r="Z7" s="22" t="s">
        <v>48</v>
      </c>
      <c r="AA7" s="22" t="s">
        <v>49</v>
      </c>
      <c r="AB7" s="22" t="s">
        <v>50</v>
      </c>
      <c r="AC7" s="22" t="s">
        <v>51</v>
      </c>
      <c r="AD7" s="22" t="s">
        <v>52</v>
      </c>
      <c r="AE7" s="22" t="s">
        <v>53</v>
      </c>
      <c r="AF7" s="22" t="s">
        <v>54</v>
      </c>
      <c r="AG7" s="22" t="s">
        <v>55</v>
      </c>
      <c r="AH7" s="22" t="s">
        <v>56</v>
      </c>
      <c r="AI7" s="22" t="s">
        <v>57</v>
      </c>
      <c r="AJ7" s="22" t="s">
        <v>58</v>
      </c>
      <c r="AK7" s="22" t="s">
        <v>59</v>
      </c>
      <c r="AL7" s="22" t="s">
        <v>60</v>
      </c>
      <c r="AM7" s="22" t="s">
        <v>61</v>
      </c>
      <c r="AN7" s="22" t="s">
        <v>62</v>
      </c>
      <c r="AO7" s="22" t="s">
        <v>63</v>
      </c>
      <c r="AP7" s="22" t="s">
        <v>64</v>
      </c>
      <c r="AQ7" s="22" t="s">
        <v>65</v>
      </c>
      <c r="AR7" s="22" t="s">
        <v>66</v>
      </c>
      <c r="AS7" s="22" t="s">
        <v>67</v>
      </c>
      <c r="AT7" s="22" t="s">
        <v>68</v>
      </c>
      <c r="AU7" s="22" t="s">
        <v>898</v>
      </c>
      <c r="AV7" s="22" t="s">
        <v>1239</v>
      </c>
    </row>
    <row r="8" spans="2:48">
      <c r="B8" t="s">
        <v>510</v>
      </c>
      <c r="C8" s="10">
        <v>2.3801565170000001</v>
      </c>
      <c r="D8" s="10">
        <v>2.3203732970000002</v>
      </c>
      <c r="E8" s="10">
        <v>2.2338938709999998</v>
      </c>
      <c r="F8" s="10">
        <v>2.3671679499999998</v>
      </c>
      <c r="G8" s="10">
        <v>2.4125807290000001</v>
      </c>
      <c r="H8" s="10">
        <v>2.4528357980000002</v>
      </c>
      <c r="I8" s="10">
        <v>2.3004534240000001</v>
      </c>
      <c r="J8" s="10">
        <v>2.3510246279999998</v>
      </c>
      <c r="K8" s="10">
        <v>2.368581533</v>
      </c>
      <c r="L8" s="10">
        <v>2.4163513179999998</v>
      </c>
      <c r="M8" s="10">
        <v>2.4758336540000001</v>
      </c>
      <c r="N8" s="10">
        <v>2.506677389</v>
      </c>
      <c r="O8" s="10">
        <v>2.4829325679999998</v>
      </c>
      <c r="P8" s="10">
        <v>2.454087973</v>
      </c>
      <c r="Q8" s="10">
        <v>2.5075030329999999</v>
      </c>
      <c r="R8" s="10">
        <v>2.4304692750000001</v>
      </c>
      <c r="S8" s="10">
        <v>2.2710785869999999</v>
      </c>
      <c r="T8" s="10">
        <v>2.3494730000000001</v>
      </c>
      <c r="U8" s="10">
        <v>2.5035088060000001</v>
      </c>
      <c r="V8" s="10">
        <v>2.433279991</v>
      </c>
      <c r="W8" s="10">
        <v>2.485620022</v>
      </c>
      <c r="X8" s="10">
        <v>2.4710512160000002</v>
      </c>
      <c r="Y8" s="10">
        <v>2.4801301960000002</v>
      </c>
      <c r="Z8" s="10">
        <v>2.6119413379999998</v>
      </c>
      <c r="AA8" s="10">
        <v>2.6039669509999999</v>
      </c>
      <c r="AB8" s="10">
        <v>2.6048560140000001</v>
      </c>
      <c r="AC8" s="10">
        <v>2.7196505069999999</v>
      </c>
      <c r="AD8" s="10">
        <v>2.6763978000000002</v>
      </c>
      <c r="AE8" s="10">
        <v>2.7997345920000001</v>
      </c>
      <c r="AF8" s="10">
        <v>2.7182810310000001</v>
      </c>
      <c r="AG8" s="10">
        <v>2.8267424110000001</v>
      </c>
      <c r="AH8" s="10">
        <v>2.8339159490000001</v>
      </c>
      <c r="AI8" s="10">
        <v>2.8176093099999999</v>
      </c>
      <c r="AJ8" s="10">
        <v>2.8838701250000001</v>
      </c>
      <c r="AK8" s="10">
        <v>2.9425973889999999</v>
      </c>
      <c r="AL8" s="10">
        <v>2.8719019889999999</v>
      </c>
      <c r="AM8" s="10">
        <v>2.9213147159999999</v>
      </c>
      <c r="AN8" s="10">
        <v>3.1986064910000001</v>
      </c>
      <c r="AO8" s="10">
        <v>3.0088119510000002</v>
      </c>
      <c r="AP8" s="10">
        <v>2.972779751</v>
      </c>
      <c r="AQ8" s="10">
        <v>3.123150587</v>
      </c>
      <c r="AR8" s="10">
        <v>3.1369559759999999</v>
      </c>
      <c r="AS8" s="10">
        <v>3.2140553000000001</v>
      </c>
      <c r="AT8" s="10">
        <v>3.2315468790000001</v>
      </c>
      <c r="AU8" s="10">
        <v>3.3797936439999998</v>
      </c>
      <c r="AV8" s="10">
        <v>3.3300333019999999</v>
      </c>
    </row>
    <row r="9" spans="2:48">
      <c r="B9" t="s">
        <v>511</v>
      </c>
      <c r="C9" s="10">
        <v>5.5688991550000004</v>
      </c>
      <c r="D9" s="10">
        <v>5.4756612779999996</v>
      </c>
      <c r="E9" s="10">
        <v>5.4298772809999996</v>
      </c>
      <c r="F9" s="10">
        <v>5.4740023610000001</v>
      </c>
      <c r="G9" s="10">
        <v>5.4092135429999999</v>
      </c>
      <c r="H9" s="10">
        <v>5.4922952650000001</v>
      </c>
      <c r="I9" s="10">
        <v>5.4153294560000003</v>
      </c>
      <c r="J9" s="10">
        <v>5.5868802070000001</v>
      </c>
      <c r="K9" s="10">
        <v>5.5994572639999998</v>
      </c>
      <c r="L9" s="10">
        <v>5.6861524579999996</v>
      </c>
      <c r="M9" s="10">
        <v>5.773760319</v>
      </c>
      <c r="N9" s="10">
        <v>5.6702675820000001</v>
      </c>
      <c r="O9" s="10">
        <v>5.5428309440000003</v>
      </c>
      <c r="P9" s="10">
        <v>5.5025382040000004</v>
      </c>
      <c r="Q9" s="10">
        <v>5.6201014520000001</v>
      </c>
      <c r="R9" s="10">
        <v>5.5203371050000003</v>
      </c>
      <c r="S9" s="10">
        <v>5.3899550439999997</v>
      </c>
      <c r="T9" s="10">
        <v>5.4070448879999997</v>
      </c>
      <c r="U9" s="10">
        <v>5.5647220610000003</v>
      </c>
      <c r="V9" s="10">
        <v>5.4951100349999997</v>
      </c>
      <c r="W9" s="10">
        <v>5.477047443</v>
      </c>
      <c r="X9" s="10">
        <v>5.5147161479999998</v>
      </c>
      <c r="Y9" s="10">
        <v>5.5501246450000004</v>
      </c>
      <c r="Z9" s="10">
        <v>5.8016529080000003</v>
      </c>
      <c r="AA9" s="10">
        <v>5.7305178640000003</v>
      </c>
      <c r="AB9" s="10">
        <v>5.781340599</v>
      </c>
      <c r="AC9" s="10">
        <v>5.9442338939999999</v>
      </c>
      <c r="AD9" s="10">
        <v>5.8958292009999997</v>
      </c>
      <c r="AE9" s="10">
        <v>5.9082479479999996</v>
      </c>
      <c r="AF9" s="10">
        <v>5.8180823330000004</v>
      </c>
      <c r="AG9" s="10">
        <v>5.9243931769999998</v>
      </c>
      <c r="AH9" s="10">
        <v>6.0224509240000001</v>
      </c>
      <c r="AI9" s="10">
        <v>5.9674501419999997</v>
      </c>
      <c r="AJ9" s="10">
        <v>6.0127706529999996</v>
      </c>
      <c r="AK9" s="10">
        <v>6.0916423799999997</v>
      </c>
      <c r="AL9" s="10">
        <v>6.0843877790000001</v>
      </c>
      <c r="AM9" s="10">
        <v>6.1704969409999997</v>
      </c>
      <c r="AN9" s="10">
        <v>6.5441336630000002</v>
      </c>
      <c r="AO9" s="10">
        <v>6.3331761359999996</v>
      </c>
      <c r="AP9" s="10">
        <v>6.2353439330000002</v>
      </c>
      <c r="AQ9" s="10">
        <v>6.4101047519999996</v>
      </c>
      <c r="AR9" s="10">
        <v>6.3268079759999996</v>
      </c>
      <c r="AS9" s="10">
        <v>6.4162049290000001</v>
      </c>
      <c r="AT9" s="10">
        <v>6.4793796539999997</v>
      </c>
      <c r="AU9" s="10">
        <v>6.5883450510000001</v>
      </c>
      <c r="AV9" s="10">
        <v>6.6665382390000003</v>
      </c>
    </row>
    <row r="10" spans="2:48">
      <c r="B10" t="s">
        <v>512</v>
      </c>
      <c r="C10" s="10">
        <v>6.9491109849999999</v>
      </c>
      <c r="D10" s="10">
        <v>6.9400234220000003</v>
      </c>
      <c r="E10" s="10">
        <v>6.9772210120000002</v>
      </c>
      <c r="F10" s="10">
        <v>6.9728407859999999</v>
      </c>
      <c r="G10" s="10">
        <v>6.9921212199999996</v>
      </c>
      <c r="H10" s="10">
        <v>7.1341352459999996</v>
      </c>
      <c r="I10" s="10">
        <v>7.0156226159999999</v>
      </c>
      <c r="J10" s="10">
        <v>7.2510261539999998</v>
      </c>
      <c r="K10" s="10">
        <v>7.2678060530000002</v>
      </c>
      <c r="L10" s="10">
        <v>7.2904119490000001</v>
      </c>
      <c r="M10" s="10">
        <v>7.3312706949999997</v>
      </c>
      <c r="N10" s="10">
        <v>7.2532453539999997</v>
      </c>
      <c r="O10" s="10">
        <v>7.1166825290000002</v>
      </c>
      <c r="P10" s="10">
        <v>7.026307106</v>
      </c>
      <c r="Q10" s="10">
        <v>7.2533450129999997</v>
      </c>
      <c r="R10" s="10">
        <v>7.1548595429999997</v>
      </c>
      <c r="S10" s="10">
        <v>7.0377879139999999</v>
      </c>
      <c r="T10" s="10">
        <v>6.9784445760000002</v>
      </c>
      <c r="U10" s="10">
        <v>7.1433901789999998</v>
      </c>
      <c r="V10" s="10">
        <v>7.0054259300000004</v>
      </c>
      <c r="W10" s="10">
        <v>6.9694681169999999</v>
      </c>
      <c r="X10" s="10">
        <v>6.8262491230000002</v>
      </c>
      <c r="Y10" s="10">
        <v>6.8679699899999997</v>
      </c>
      <c r="Z10" s="10">
        <v>7.2172265050000002</v>
      </c>
      <c r="AA10" s="10">
        <v>7.1391425130000004</v>
      </c>
      <c r="AB10" s="10">
        <v>7.1856136319999999</v>
      </c>
      <c r="AC10" s="10">
        <v>7.3595848080000001</v>
      </c>
      <c r="AD10" s="10">
        <v>7.2923398019999999</v>
      </c>
      <c r="AE10" s="10">
        <v>7.2408938410000001</v>
      </c>
      <c r="AF10" s="10">
        <v>7.0817618370000002</v>
      </c>
      <c r="AG10" s="10">
        <v>7.2427406310000002</v>
      </c>
      <c r="AH10" s="10">
        <v>7.3133616449999996</v>
      </c>
      <c r="AI10" s="10">
        <v>7.3856687550000002</v>
      </c>
      <c r="AJ10" s="10">
        <v>7.492726803</v>
      </c>
      <c r="AK10" s="10">
        <v>7.5932569499999998</v>
      </c>
      <c r="AL10" s="10">
        <v>7.5715255739999998</v>
      </c>
      <c r="AM10" s="10">
        <v>7.7160925870000003</v>
      </c>
      <c r="AN10" s="10">
        <v>8.1560859679999993</v>
      </c>
      <c r="AO10" s="10">
        <v>7.9155392649999996</v>
      </c>
      <c r="AP10" s="10">
        <v>7.8210039140000003</v>
      </c>
      <c r="AQ10" s="10">
        <v>7.9727187160000001</v>
      </c>
      <c r="AR10" s="10">
        <v>7.8776817320000001</v>
      </c>
      <c r="AS10" s="10">
        <v>7.991392136</v>
      </c>
      <c r="AT10" s="10">
        <v>8.1594429020000003</v>
      </c>
      <c r="AU10" s="10">
        <v>8.3688650130000006</v>
      </c>
      <c r="AV10" s="10">
        <v>8.4561939240000008</v>
      </c>
    </row>
    <row r="12" spans="2:48">
      <c r="B12" t="s">
        <v>598</v>
      </c>
    </row>
    <row r="15" spans="2:48">
      <c r="B15" s="2" t="s">
        <v>1270</v>
      </c>
    </row>
    <row r="16" spans="2:48">
      <c r="B16" t="s">
        <v>648</v>
      </c>
    </row>
    <row r="18" spans="2:20" ht="31.2">
      <c r="C18" s="85" t="s">
        <v>203</v>
      </c>
      <c r="D18" s="85" t="s">
        <v>204</v>
      </c>
      <c r="E18" s="85" t="s">
        <v>205</v>
      </c>
      <c r="F18" s="85" t="s">
        <v>206</v>
      </c>
      <c r="G18" s="85" t="s">
        <v>207</v>
      </c>
      <c r="H18" s="85" t="s">
        <v>208</v>
      </c>
      <c r="I18" s="85" t="s">
        <v>209</v>
      </c>
      <c r="J18" s="85" t="s">
        <v>210</v>
      </c>
      <c r="K18" s="85" t="s">
        <v>211</v>
      </c>
      <c r="L18" s="85" t="s">
        <v>212</v>
      </c>
      <c r="M18" s="85" t="s">
        <v>213</v>
      </c>
      <c r="N18" s="85" t="s">
        <v>214</v>
      </c>
      <c r="O18" s="85" t="s">
        <v>215</v>
      </c>
      <c r="P18" s="85" t="s">
        <v>216</v>
      </c>
      <c r="Q18" s="85" t="s">
        <v>217</v>
      </c>
      <c r="R18" s="85" t="s">
        <v>218</v>
      </c>
      <c r="S18" s="85" t="s">
        <v>219</v>
      </c>
      <c r="T18" s="85" t="s">
        <v>222</v>
      </c>
    </row>
    <row r="19" spans="2:20">
      <c r="B19" t="s">
        <v>662</v>
      </c>
      <c r="C19" s="10">
        <v>6.1193928719999997</v>
      </c>
      <c r="D19" s="10">
        <v>7.3910164829999996</v>
      </c>
      <c r="E19" s="10">
        <v>8.5273065569999993</v>
      </c>
      <c r="F19" s="10">
        <v>4.7417149539999999</v>
      </c>
      <c r="G19" s="10">
        <v>3.985841513</v>
      </c>
      <c r="H19" s="10">
        <v>7.2086052890000003</v>
      </c>
      <c r="I19" s="10">
        <v>5.8858432770000002</v>
      </c>
      <c r="J19" s="10">
        <v>5.466727734</v>
      </c>
      <c r="K19" s="10">
        <v>10.42691898</v>
      </c>
      <c r="L19" s="10">
        <v>6.0280241969999997</v>
      </c>
      <c r="M19" s="10">
        <v>4.8507809640000001</v>
      </c>
      <c r="N19" s="10">
        <v>7.1835861210000003</v>
      </c>
      <c r="O19" s="10">
        <v>14.680817599999999</v>
      </c>
      <c r="P19" s="10">
        <v>5.6269855499999997</v>
      </c>
      <c r="Q19" s="10">
        <v>9.0425214769999993</v>
      </c>
      <c r="R19" s="10">
        <v>12.12716389</v>
      </c>
      <c r="S19" s="10">
        <v>7.9870471949999997</v>
      </c>
      <c r="T19" s="10">
        <v>8.4561939240000008</v>
      </c>
    </row>
    <row r="20" spans="2:20">
      <c r="B20" t="s">
        <v>663</v>
      </c>
      <c r="C20" s="10">
        <f>C28/$T$28*100</f>
        <v>11.591330460518499</v>
      </c>
      <c r="D20" s="10">
        <f t="shared" ref="D20:S20" si="0">D28/$T$28*100</f>
        <v>2.5082859706487199</v>
      </c>
      <c r="E20" s="10">
        <f t="shared" si="0"/>
        <v>1.8821107330883464</v>
      </c>
      <c r="F20" s="10">
        <f t="shared" si="0"/>
        <v>1.67768688858926</v>
      </c>
      <c r="G20" s="10">
        <f t="shared" si="0"/>
        <v>2.186255735669528</v>
      </c>
      <c r="H20" s="10">
        <f t="shared" si="0"/>
        <v>1.0500227635429329</v>
      </c>
      <c r="I20" s="10">
        <f t="shared" si="0"/>
        <v>3.4255707457398374</v>
      </c>
      <c r="J20" s="10">
        <f t="shared" si="0"/>
        <v>2.7487789090625419</v>
      </c>
      <c r="K20" s="10">
        <f t="shared" si="0"/>
        <v>21.211599049352341</v>
      </c>
      <c r="L20" s="10">
        <f t="shared" si="0"/>
        <v>7.5503730578934336</v>
      </c>
      <c r="M20" s="10">
        <f t="shared" si="0"/>
        <v>1.1617925994101013</v>
      </c>
      <c r="N20" s="10">
        <f t="shared" si="0"/>
        <v>4.5871356981653646</v>
      </c>
      <c r="O20" s="10">
        <f t="shared" si="0"/>
        <v>27.405028112147878</v>
      </c>
      <c r="P20" s="10">
        <f t="shared" si="0"/>
        <v>2.1426965148879704</v>
      </c>
      <c r="Q20" s="10">
        <f t="shared" si="0"/>
        <v>1.5281296742950365</v>
      </c>
      <c r="R20" s="10">
        <f t="shared" si="0"/>
        <v>6.5502042068820714</v>
      </c>
      <c r="S20" s="10">
        <f t="shared" si="0"/>
        <v>0.65952887037702757</v>
      </c>
      <c r="T20" s="10">
        <v>100</v>
      </c>
    </row>
    <row r="21" spans="2:20">
      <c r="B21" t="s">
        <v>664</v>
      </c>
      <c r="C21" s="10">
        <f>C29/$T$29*100</f>
        <v>16.017688889684536</v>
      </c>
      <c r="D21" s="10">
        <f>D29/$T$29*100</f>
        <v>2.8697746068488446</v>
      </c>
      <c r="E21" s="10">
        <f t="shared" ref="E21:S21" si="1">E29/$T$29*100</f>
        <v>1.866415037994767</v>
      </c>
      <c r="F21" s="10">
        <f t="shared" si="1"/>
        <v>2.9919228827254307</v>
      </c>
      <c r="G21" s="10">
        <f t="shared" si="1"/>
        <v>4.6382679816916248</v>
      </c>
      <c r="H21" s="10">
        <f t="shared" si="1"/>
        <v>1.2317494614811451</v>
      </c>
      <c r="I21" s="10">
        <f t="shared" si="1"/>
        <v>4.9215190017835626</v>
      </c>
      <c r="J21" s="10">
        <f t="shared" si="1"/>
        <v>4.251941406515396</v>
      </c>
      <c r="K21" s="10">
        <f t="shared" si="1"/>
        <v>17.202529583947097</v>
      </c>
      <c r="L21" s="10">
        <f t="shared" si="1"/>
        <v>10.591764617041919</v>
      </c>
      <c r="M21" s="10">
        <f t="shared" si="1"/>
        <v>2.025311557157301</v>
      </c>
      <c r="N21" s="10">
        <f t="shared" si="1"/>
        <v>5.3997693410110852</v>
      </c>
      <c r="O21" s="10">
        <f t="shared" si="1"/>
        <v>15.78537602358171</v>
      </c>
      <c r="P21" s="10">
        <f t="shared" si="1"/>
        <v>3.220028814885362</v>
      </c>
      <c r="Q21" s="10">
        <f t="shared" si="1"/>
        <v>1.4290439712625309</v>
      </c>
      <c r="R21" s="10">
        <f t="shared" si="1"/>
        <v>4.5674154175032893</v>
      </c>
      <c r="S21" s="10">
        <f t="shared" si="1"/>
        <v>0.69826853462234917</v>
      </c>
      <c r="T21" s="10">
        <v>100</v>
      </c>
    </row>
    <row r="22" spans="2:20"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  <row r="23" spans="2:20">
      <c r="B23" t="s">
        <v>600</v>
      </c>
    </row>
    <row r="27" spans="2:20" ht="31.2">
      <c r="B27" t="s">
        <v>900</v>
      </c>
      <c r="C27" s="85" t="s">
        <v>203</v>
      </c>
      <c r="D27" s="85" t="s">
        <v>204</v>
      </c>
      <c r="E27" s="85" t="s">
        <v>205</v>
      </c>
      <c r="F27" s="85" t="s">
        <v>206</v>
      </c>
      <c r="G27" s="85" t="s">
        <v>207</v>
      </c>
      <c r="H27" s="85" t="s">
        <v>208</v>
      </c>
      <c r="I27" s="85" t="s">
        <v>209</v>
      </c>
      <c r="J27" s="85" t="s">
        <v>210</v>
      </c>
      <c r="K27" s="85" t="s">
        <v>211</v>
      </c>
      <c r="L27" s="85" t="s">
        <v>212</v>
      </c>
      <c r="M27" s="85" t="s">
        <v>213</v>
      </c>
      <c r="N27" s="85" t="s">
        <v>214</v>
      </c>
      <c r="O27" s="85" t="s">
        <v>215</v>
      </c>
      <c r="P27" s="85" t="s">
        <v>216</v>
      </c>
      <c r="Q27" s="85" t="s">
        <v>217</v>
      </c>
      <c r="R27" s="85" t="s">
        <v>218</v>
      </c>
      <c r="S27" s="85" t="s">
        <v>219</v>
      </c>
      <c r="T27" s="85" t="s">
        <v>632</v>
      </c>
    </row>
    <row r="28" spans="2:20">
      <c r="B28" t="s">
        <v>901</v>
      </c>
      <c r="C28">
        <v>20062458.02</v>
      </c>
      <c r="D28">
        <v>4341381.0140000004</v>
      </c>
      <c r="E28">
        <v>3257587.0129999998</v>
      </c>
      <c r="F28">
        <v>2903766.9909999999</v>
      </c>
      <c r="G28">
        <v>3784005.9920000001</v>
      </c>
      <c r="H28">
        <v>1817396</v>
      </c>
      <c r="I28">
        <v>5929032.0049999999</v>
      </c>
      <c r="J28">
        <v>4757629.9939999999</v>
      </c>
      <c r="K28">
        <v>36713370.990000002</v>
      </c>
      <c r="L28">
        <v>13068305.060000001</v>
      </c>
      <c r="M28">
        <v>2010848.9990000001</v>
      </c>
      <c r="N28">
        <v>7939486.9890000001</v>
      </c>
      <c r="O28">
        <v>47433055.93</v>
      </c>
      <c r="P28">
        <v>3708613.0040000002</v>
      </c>
      <c r="Q28">
        <v>2644911</v>
      </c>
      <c r="R28">
        <v>11337197</v>
      </c>
      <c r="S28">
        <v>1141522.996</v>
      </c>
      <c r="T28">
        <v>173081581</v>
      </c>
    </row>
    <row r="29" spans="2:20">
      <c r="B29" t="s">
        <v>902</v>
      </c>
      <c r="C29">
        <v>3278504.6</v>
      </c>
      <c r="D29">
        <v>587386.18999999994</v>
      </c>
      <c r="E29">
        <v>382018.30050000001</v>
      </c>
      <c r="F29">
        <v>612387.52989999996</v>
      </c>
      <c r="G29">
        <v>949361.85979999998</v>
      </c>
      <c r="H29">
        <v>252114.79029999999</v>
      </c>
      <c r="I29">
        <v>1007337.75</v>
      </c>
      <c r="J29">
        <v>870288.43900000001</v>
      </c>
      <c r="K29">
        <v>3521018.0920000002</v>
      </c>
      <c r="L29">
        <v>2167925.0520000001</v>
      </c>
      <c r="M29">
        <v>414541.28009999997</v>
      </c>
      <c r="N29">
        <v>1105226.1499999999</v>
      </c>
      <c r="O29">
        <v>3230954.7439999999</v>
      </c>
      <c r="P29">
        <v>659076.30960000004</v>
      </c>
      <c r="Q29">
        <v>292497.08029999997</v>
      </c>
      <c r="R29">
        <v>934859.73910000001</v>
      </c>
      <c r="S29">
        <v>142921.77970000001</v>
      </c>
      <c r="T29">
        <v>20468025.210000001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5" tint="0.39997558519241921"/>
  </sheetPr>
  <dimension ref="A1:G48"/>
  <sheetViews>
    <sheetView topLeftCell="F19" workbookViewId="0">
      <selection activeCell="H37" sqref="H37"/>
    </sheetView>
  </sheetViews>
  <sheetFormatPr baseColWidth="10" defaultColWidth="10.796875" defaultRowHeight="15.6"/>
  <cols>
    <col min="2" max="4" width="14.69921875" customWidth="1"/>
  </cols>
  <sheetData>
    <row r="1" spans="1:7">
      <c r="A1" s="3" t="s">
        <v>833</v>
      </c>
    </row>
    <row r="2" spans="1:7" ht="31.2">
      <c r="B2" s="18" t="s">
        <v>510</v>
      </c>
      <c r="C2" s="16" t="s">
        <v>511</v>
      </c>
      <c r="D2" s="16" t="s">
        <v>512</v>
      </c>
      <c r="E2" s="96"/>
    </row>
    <row r="3" spans="1:7">
      <c r="A3">
        <v>2011.1</v>
      </c>
      <c r="B3" s="10">
        <v>2.3801565170000001</v>
      </c>
      <c r="C3" s="10">
        <v>5.5688991550000004</v>
      </c>
      <c r="D3" s="10">
        <v>6.9491109849999999</v>
      </c>
      <c r="G3" s="2" t="s">
        <v>899</v>
      </c>
    </row>
    <row r="4" spans="1:7">
      <c r="A4">
        <v>2011.2</v>
      </c>
      <c r="B4" s="10">
        <v>2.3203732970000002</v>
      </c>
      <c r="C4" s="10">
        <v>5.4756612779999996</v>
      </c>
      <c r="D4" s="10">
        <v>6.9400234220000003</v>
      </c>
    </row>
    <row r="5" spans="1:7">
      <c r="A5">
        <v>2011.3</v>
      </c>
      <c r="B5" s="10">
        <v>2.2338938709999998</v>
      </c>
      <c r="C5" s="10">
        <v>5.4298772809999996</v>
      </c>
      <c r="D5" s="10">
        <v>6.9772210120000002</v>
      </c>
      <c r="G5" s="2"/>
    </row>
    <row r="6" spans="1:7">
      <c r="A6">
        <v>2011.4</v>
      </c>
      <c r="B6" s="10">
        <v>2.3671679499999998</v>
      </c>
      <c r="C6" s="10">
        <v>5.4740023610000001</v>
      </c>
      <c r="D6" s="10">
        <v>6.9728407859999999</v>
      </c>
    </row>
    <row r="7" spans="1:7">
      <c r="A7">
        <v>2012.1</v>
      </c>
      <c r="B7" s="10">
        <v>2.4125807290000001</v>
      </c>
      <c r="C7" s="10">
        <v>5.4092135429999999</v>
      </c>
      <c r="D7" s="10">
        <v>6.9921212199999996</v>
      </c>
    </row>
    <row r="8" spans="1:7">
      <c r="A8">
        <v>2012.2</v>
      </c>
      <c r="B8" s="10">
        <v>2.4528357980000002</v>
      </c>
      <c r="C8" s="10">
        <v>5.4922952650000001</v>
      </c>
      <c r="D8" s="10">
        <v>7.1341352459999996</v>
      </c>
    </row>
    <row r="9" spans="1:7">
      <c r="A9">
        <v>2012.3</v>
      </c>
      <c r="B9" s="10">
        <v>2.3004534240000001</v>
      </c>
      <c r="C9" s="10">
        <v>5.4153294560000003</v>
      </c>
      <c r="D9" s="10">
        <v>7.0156226159999999</v>
      </c>
    </row>
    <row r="10" spans="1:7">
      <c r="A10">
        <v>2012.4</v>
      </c>
      <c r="B10" s="10">
        <v>2.3510246279999998</v>
      </c>
      <c r="C10" s="10">
        <v>5.5868802070000001</v>
      </c>
      <c r="D10" s="10">
        <v>7.2510261539999998</v>
      </c>
    </row>
    <row r="11" spans="1:7">
      <c r="A11">
        <v>2013.1</v>
      </c>
      <c r="B11" s="10">
        <v>2.368581533</v>
      </c>
      <c r="C11" s="10">
        <v>5.5994572639999998</v>
      </c>
      <c r="D11" s="10">
        <v>7.2678060530000002</v>
      </c>
    </row>
    <row r="12" spans="1:7">
      <c r="A12">
        <v>2013.2</v>
      </c>
      <c r="B12" s="10">
        <v>2.4163513179999998</v>
      </c>
      <c r="C12" s="10">
        <v>5.6861524579999996</v>
      </c>
      <c r="D12" s="10">
        <v>7.2904119490000001</v>
      </c>
    </row>
    <row r="13" spans="1:7">
      <c r="A13">
        <v>2013.3</v>
      </c>
      <c r="B13" s="10">
        <v>2.4758336540000001</v>
      </c>
      <c r="C13" s="10">
        <v>5.773760319</v>
      </c>
      <c r="D13" s="10">
        <v>7.3312706949999997</v>
      </c>
    </row>
    <row r="14" spans="1:7">
      <c r="A14">
        <v>2013.4</v>
      </c>
      <c r="B14" s="10">
        <v>2.506677389</v>
      </c>
      <c r="C14" s="10">
        <v>5.6702675820000001</v>
      </c>
      <c r="D14" s="10">
        <v>7.2532453539999997</v>
      </c>
    </row>
    <row r="15" spans="1:7">
      <c r="A15">
        <v>2014.1</v>
      </c>
      <c r="B15" s="10">
        <v>2.4829325679999998</v>
      </c>
      <c r="C15" s="10">
        <v>5.5428309440000003</v>
      </c>
      <c r="D15" s="10">
        <v>7.1166825290000002</v>
      </c>
    </row>
    <row r="16" spans="1:7">
      <c r="A16">
        <v>2014.2</v>
      </c>
      <c r="B16" s="10">
        <v>2.454087973</v>
      </c>
      <c r="C16" s="10">
        <v>5.5025382040000004</v>
      </c>
      <c r="D16" s="10">
        <v>7.026307106</v>
      </c>
    </row>
    <row r="17" spans="1:7">
      <c r="A17">
        <v>2014.3</v>
      </c>
      <c r="B17" s="10">
        <v>2.5075030329999999</v>
      </c>
      <c r="C17" s="10">
        <v>5.6201014520000001</v>
      </c>
      <c r="D17" s="10">
        <v>7.2533450129999997</v>
      </c>
    </row>
    <row r="18" spans="1:7">
      <c r="A18">
        <v>2014.4</v>
      </c>
      <c r="B18" s="10">
        <v>2.4304692750000001</v>
      </c>
      <c r="C18" s="10">
        <v>5.5203371050000003</v>
      </c>
      <c r="D18" s="10">
        <v>7.1548595429999997</v>
      </c>
    </row>
    <row r="19" spans="1:7">
      <c r="A19">
        <v>2015.1</v>
      </c>
      <c r="B19" s="10">
        <v>2.2710785869999999</v>
      </c>
      <c r="C19" s="10">
        <v>5.3899550439999997</v>
      </c>
      <c r="D19" s="10">
        <v>7.0377879139999999</v>
      </c>
    </row>
    <row r="20" spans="1:7">
      <c r="A20">
        <v>2015.2</v>
      </c>
      <c r="B20" s="10">
        <v>2.3494730000000001</v>
      </c>
      <c r="C20" s="10">
        <v>5.4070448879999997</v>
      </c>
      <c r="D20" s="10">
        <v>6.9784445760000002</v>
      </c>
    </row>
    <row r="21" spans="1:7">
      <c r="A21">
        <v>2015.3</v>
      </c>
      <c r="B21" s="10">
        <v>2.5035088060000001</v>
      </c>
      <c r="C21" s="10">
        <v>5.5647220610000003</v>
      </c>
      <c r="D21" s="10">
        <v>7.1433901789999998</v>
      </c>
    </row>
    <row r="22" spans="1:7">
      <c r="A22">
        <v>2015.4</v>
      </c>
      <c r="B22" s="10">
        <v>2.433279991</v>
      </c>
      <c r="C22" s="10">
        <v>5.4951100349999997</v>
      </c>
      <c r="D22" s="10">
        <v>7.0054259300000004</v>
      </c>
    </row>
    <row r="23" spans="1:7">
      <c r="A23">
        <v>2016.1</v>
      </c>
      <c r="B23" s="10">
        <v>2.485620022</v>
      </c>
      <c r="C23" s="10">
        <v>5.477047443</v>
      </c>
      <c r="D23" s="10">
        <v>6.9694681169999999</v>
      </c>
    </row>
    <row r="24" spans="1:7">
      <c r="A24">
        <v>2016.2</v>
      </c>
      <c r="B24" s="10">
        <v>2.4710512160000002</v>
      </c>
      <c r="C24" s="10">
        <v>5.5147161479999998</v>
      </c>
      <c r="D24" s="10">
        <v>6.8262491230000002</v>
      </c>
    </row>
    <row r="25" spans="1:7">
      <c r="A25">
        <v>2016.3</v>
      </c>
      <c r="B25" s="10">
        <v>2.4801301960000002</v>
      </c>
      <c r="C25" s="10">
        <v>5.5501246450000004</v>
      </c>
      <c r="D25" s="10">
        <v>6.8679699899999997</v>
      </c>
    </row>
    <row r="26" spans="1:7">
      <c r="A26">
        <v>2016.4</v>
      </c>
      <c r="B26" s="10">
        <v>2.6119413379999998</v>
      </c>
      <c r="C26" s="10">
        <v>5.8016529080000003</v>
      </c>
      <c r="D26" s="10">
        <v>7.2172265050000002</v>
      </c>
    </row>
    <row r="27" spans="1:7">
      <c r="A27">
        <v>2017.1</v>
      </c>
      <c r="B27" s="10">
        <v>2.6039669509999999</v>
      </c>
      <c r="C27" s="10">
        <v>5.7305178640000003</v>
      </c>
      <c r="D27" s="10">
        <v>7.1391425130000004</v>
      </c>
    </row>
    <row r="28" spans="1:7">
      <c r="A28">
        <v>2017.2</v>
      </c>
      <c r="B28" s="10">
        <v>2.6048560140000001</v>
      </c>
      <c r="C28" s="10">
        <v>5.781340599</v>
      </c>
      <c r="D28" s="10">
        <v>7.1856136319999999</v>
      </c>
    </row>
    <row r="29" spans="1:7">
      <c r="A29">
        <v>2017.3</v>
      </c>
      <c r="B29" s="10">
        <v>2.7196505069999999</v>
      </c>
      <c r="C29" s="10">
        <v>5.9442338939999999</v>
      </c>
      <c r="D29" s="10">
        <v>7.3595848080000001</v>
      </c>
    </row>
    <row r="30" spans="1:7">
      <c r="A30">
        <v>2017.4</v>
      </c>
      <c r="B30" s="10">
        <v>2.6763978000000002</v>
      </c>
      <c r="C30" s="10">
        <v>5.8958292009999997</v>
      </c>
      <c r="D30" s="10">
        <v>7.2923398019999999</v>
      </c>
    </row>
    <row r="31" spans="1:7">
      <c r="A31">
        <v>2018.1</v>
      </c>
      <c r="B31" s="10">
        <v>2.7997345920000001</v>
      </c>
      <c r="C31" s="10">
        <v>5.9082479479999996</v>
      </c>
      <c r="D31" s="10">
        <v>7.2408938410000001</v>
      </c>
    </row>
    <row r="32" spans="1:7">
      <c r="A32">
        <v>2018.2</v>
      </c>
      <c r="B32" s="10">
        <v>2.7182810310000001</v>
      </c>
      <c r="C32" s="10">
        <v>5.8180823330000004</v>
      </c>
      <c r="D32" s="10">
        <v>7.0817618370000002</v>
      </c>
      <c r="G32" t="s">
        <v>598</v>
      </c>
    </row>
    <row r="33" spans="1:4">
      <c r="A33">
        <v>2018.3</v>
      </c>
      <c r="B33" s="10">
        <v>2.8267424110000001</v>
      </c>
      <c r="C33" s="10">
        <v>5.9243931769999998</v>
      </c>
      <c r="D33" s="10">
        <v>7.2427406310000002</v>
      </c>
    </row>
    <row r="34" spans="1:4">
      <c r="A34">
        <v>2018.4</v>
      </c>
      <c r="B34" s="10">
        <v>2.8339159490000001</v>
      </c>
      <c r="C34" s="10">
        <v>6.0224509240000001</v>
      </c>
      <c r="D34" s="10">
        <v>7.3133616449999996</v>
      </c>
    </row>
    <row r="35" spans="1:4">
      <c r="A35">
        <v>2019.1</v>
      </c>
      <c r="B35" s="10">
        <v>2.8176093099999999</v>
      </c>
      <c r="C35" s="10">
        <v>5.9674501419999997</v>
      </c>
      <c r="D35" s="10">
        <v>7.3856687550000002</v>
      </c>
    </row>
    <row r="36" spans="1:4">
      <c r="A36">
        <v>2019.2</v>
      </c>
      <c r="B36" s="10">
        <v>2.8838701250000001</v>
      </c>
      <c r="C36" s="10">
        <v>6.0127706529999996</v>
      </c>
      <c r="D36" s="10">
        <v>7.492726803</v>
      </c>
    </row>
    <row r="37" spans="1:4">
      <c r="A37">
        <v>2019.3</v>
      </c>
      <c r="B37" s="10">
        <v>2.9425973889999999</v>
      </c>
      <c r="C37" s="10">
        <v>6.0916423799999997</v>
      </c>
      <c r="D37" s="10">
        <v>7.5932569499999998</v>
      </c>
    </row>
    <row r="38" spans="1:4">
      <c r="A38">
        <v>2019.4</v>
      </c>
      <c r="B38" s="10">
        <v>2.8719019889999999</v>
      </c>
      <c r="C38" s="10">
        <v>6.0843877790000001</v>
      </c>
      <c r="D38" s="10">
        <v>7.5715255739999998</v>
      </c>
    </row>
    <row r="39" spans="1:4">
      <c r="A39">
        <v>2020.1</v>
      </c>
      <c r="B39" s="10">
        <v>2.9213147159999999</v>
      </c>
      <c r="C39" s="10">
        <v>6.1704969409999997</v>
      </c>
      <c r="D39" s="10">
        <v>7.7160925870000003</v>
      </c>
    </row>
    <row r="40" spans="1:4">
      <c r="A40">
        <v>2020.2</v>
      </c>
      <c r="B40" s="10">
        <v>3.1986064910000001</v>
      </c>
      <c r="C40" s="10">
        <v>6.5441336630000002</v>
      </c>
      <c r="D40" s="10">
        <v>8.1560859679999993</v>
      </c>
    </row>
    <row r="41" spans="1:4">
      <c r="A41">
        <v>2020.3</v>
      </c>
      <c r="B41" s="10">
        <v>3.0088119510000002</v>
      </c>
      <c r="C41" s="10">
        <v>6.3331761359999996</v>
      </c>
      <c r="D41" s="10">
        <v>7.9155392649999996</v>
      </c>
    </row>
    <row r="42" spans="1:4">
      <c r="A42">
        <v>2020.4</v>
      </c>
      <c r="B42" s="10">
        <v>2.972779751</v>
      </c>
      <c r="C42" s="10">
        <v>6.2353439330000002</v>
      </c>
      <c r="D42" s="10">
        <v>7.8210039140000003</v>
      </c>
    </row>
    <row r="43" spans="1:4">
      <c r="A43">
        <v>2021.1</v>
      </c>
      <c r="B43" s="10">
        <v>3.123150587</v>
      </c>
      <c r="C43" s="10">
        <v>6.4101047519999996</v>
      </c>
      <c r="D43" s="10">
        <v>7.9727187160000001</v>
      </c>
    </row>
    <row r="44" spans="1:4">
      <c r="A44">
        <v>2021.2</v>
      </c>
      <c r="B44" s="10">
        <v>3.1369559759999999</v>
      </c>
      <c r="C44" s="10">
        <v>6.3268079759999996</v>
      </c>
      <c r="D44" s="10">
        <v>7.8776817320000001</v>
      </c>
    </row>
    <row r="45" spans="1:4">
      <c r="A45">
        <v>2021.3</v>
      </c>
      <c r="B45" s="10">
        <v>3.2140553000000001</v>
      </c>
      <c r="C45" s="10">
        <v>6.4162049290000001</v>
      </c>
      <c r="D45" s="10">
        <v>7.991392136</v>
      </c>
    </row>
    <row r="46" spans="1:4">
      <c r="A46">
        <v>2021.4</v>
      </c>
      <c r="B46" s="10">
        <v>3.2315468790000001</v>
      </c>
      <c r="C46" s="10">
        <v>6.4793796539999997</v>
      </c>
      <c r="D46" s="10">
        <v>8.1594429020000003</v>
      </c>
    </row>
    <row r="47" spans="1:4">
      <c r="A47">
        <v>2022.1</v>
      </c>
      <c r="B47" s="10">
        <v>3.3797936439999998</v>
      </c>
      <c r="C47" s="10">
        <v>6.5883450510000001</v>
      </c>
      <c r="D47" s="10">
        <v>8.3688650130000006</v>
      </c>
    </row>
    <row r="48" spans="1:4">
      <c r="A48">
        <v>2022.2</v>
      </c>
      <c r="B48" s="10">
        <v>3.3300333019999999</v>
      </c>
      <c r="C48" s="10">
        <v>6.6665382390000003</v>
      </c>
      <c r="D48" s="10">
        <v>8.4561939240000008</v>
      </c>
    </row>
  </sheetData>
  <hyperlinks>
    <hyperlink ref="A1" location="Indice!A1" display="Volver índice" xr:uid="{00000000-0004-0000-37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B3:BK13"/>
  <sheetViews>
    <sheetView workbookViewId="0">
      <selection activeCell="B18" sqref="B18"/>
    </sheetView>
  </sheetViews>
  <sheetFormatPr baseColWidth="10" defaultRowHeight="15.6"/>
  <cols>
    <col min="2" max="2" width="55.69921875" customWidth="1"/>
  </cols>
  <sheetData>
    <row r="3" spans="2:63" ht="21">
      <c r="B3" s="14" t="s">
        <v>924</v>
      </c>
    </row>
    <row r="5" spans="2:63">
      <c r="B5" s="2" t="s">
        <v>107</v>
      </c>
    </row>
    <row r="6" spans="2:63">
      <c r="B6" t="s">
        <v>648</v>
      </c>
    </row>
    <row r="7" spans="2:63">
      <c r="C7" s="4" t="s">
        <v>13</v>
      </c>
      <c r="D7" s="4" t="s">
        <v>14</v>
      </c>
      <c r="E7" s="4" t="s">
        <v>15</v>
      </c>
      <c r="F7" s="4" t="s">
        <v>16</v>
      </c>
      <c r="G7" s="4" t="s">
        <v>17</v>
      </c>
      <c r="H7" s="4" t="s">
        <v>18</v>
      </c>
      <c r="I7" s="4" t="s">
        <v>19</v>
      </c>
      <c r="J7" s="4" t="s">
        <v>20</v>
      </c>
      <c r="K7" s="4" t="s">
        <v>21</v>
      </c>
      <c r="L7" s="4" t="s">
        <v>22</v>
      </c>
      <c r="M7" s="4" t="s">
        <v>23</v>
      </c>
      <c r="N7" s="4" t="s">
        <v>24</v>
      </c>
      <c r="O7" s="4" t="s">
        <v>25</v>
      </c>
      <c r="P7" s="4" t="s">
        <v>26</v>
      </c>
      <c r="Q7" s="4" t="s">
        <v>27</v>
      </c>
      <c r="R7" s="4" t="s">
        <v>28</v>
      </c>
      <c r="S7" s="4" t="s">
        <v>29</v>
      </c>
      <c r="T7" s="4" t="s">
        <v>30</v>
      </c>
      <c r="U7" s="4" t="s">
        <v>31</v>
      </c>
      <c r="V7" s="4" t="s">
        <v>32</v>
      </c>
      <c r="W7" s="4" t="s">
        <v>33</v>
      </c>
      <c r="X7" s="4" t="s">
        <v>34</v>
      </c>
      <c r="Y7" s="4" t="s">
        <v>35</v>
      </c>
      <c r="Z7" s="4" t="s">
        <v>36</v>
      </c>
      <c r="AA7" s="4" t="s">
        <v>37</v>
      </c>
      <c r="AB7" s="4" t="s">
        <v>38</v>
      </c>
      <c r="AC7" s="4" t="s">
        <v>39</v>
      </c>
      <c r="AD7" s="4" t="s">
        <v>40</v>
      </c>
      <c r="AE7" s="4" t="s">
        <v>41</v>
      </c>
      <c r="AF7" s="4" t="s">
        <v>42</v>
      </c>
      <c r="AG7" s="4" t="s">
        <v>43</v>
      </c>
      <c r="AH7" s="4" t="s">
        <v>44</v>
      </c>
      <c r="AI7" s="4" t="s">
        <v>45</v>
      </c>
      <c r="AJ7" s="4" t="s">
        <v>46</v>
      </c>
      <c r="AK7" s="4" t="s">
        <v>47</v>
      </c>
      <c r="AL7" s="4" t="s">
        <v>48</v>
      </c>
      <c r="AM7" s="4" t="s">
        <v>49</v>
      </c>
      <c r="AN7" s="4" t="s">
        <v>50</v>
      </c>
      <c r="AO7" s="4" t="s">
        <v>51</v>
      </c>
      <c r="AP7" s="4" t="s">
        <v>52</v>
      </c>
      <c r="AQ7" s="4" t="s">
        <v>53</v>
      </c>
      <c r="AR7" s="4" t="s">
        <v>54</v>
      </c>
      <c r="AS7" s="4" t="s">
        <v>55</v>
      </c>
      <c r="AT7" s="4" t="s">
        <v>56</v>
      </c>
      <c r="AU7" s="4" t="s">
        <v>57</v>
      </c>
      <c r="AV7" s="4" t="s">
        <v>58</v>
      </c>
      <c r="AW7" s="4" t="s">
        <v>59</v>
      </c>
      <c r="AX7" s="4" t="s">
        <v>60</v>
      </c>
      <c r="AY7" s="4" t="s">
        <v>61</v>
      </c>
      <c r="AZ7" s="4" t="s">
        <v>62</v>
      </c>
      <c r="BA7" s="4" t="s">
        <v>63</v>
      </c>
      <c r="BB7" s="4" t="s">
        <v>64</v>
      </c>
      <c r="BC7" s="4" t="s">
        <v>65</v>
      </c>
      <c r="BD7" s="4" t="s">
        <v>66</v>
      </c>
      <c r="BE7" s="4" t="s">
        <v>67</v>
      </c>
      <c r="BF7" s="4" t="s">
        <v>68</v>
      </c>
      <c r="BG7" s="4" t="s">
        <v>898</v>
      </c>
      <c r="BH7" s="4" t="s">
        <v>1239</v>
      </c>
    </row>
    <row r="8" spans="2:63">
      <c r="B8" t="s">
        <v>108</v>
      </c>
      <c r="C8" s="10">
        <v>70.796348570000006</v>
      </c>
      <c r="D8" s="10">
        <v>70.684524539999998</v>
      </c>
      <c r="E8" s="10">
        <v>69.785644529999999</v>
      </c>
      <c r="F8" s="10">
        <v>68.64043427</v>
      </c>
      <c r="G8" s="10">
        <v>66.432479860000001</v>
      </c>
      <c r="H8" s="10">
        <v>66.148605349999997</v>
      </c>
      <c r="I8" s="10">
        <v>65.782012940000001</v>
      </c>
      <c r="J8" s="10">
        <v>65.355712890000007</v>
      </c>
      <c r="K8" s="10">
        <v>64.732154850000001</v>
      </c>
      <c r="L8" s="10">
        <v>65.076736449999999</v>
      </c>
      <c r="M8" s="10">
        <v>65.111442569999994</v>
      </c>
      <c r="N8" s="10">
        <v>65.021781919999995</v>
      </c>
      <c r="O8" s="10">
        <v>64.396293639999996</v>
      </c>
      <c r="P8" s="10">
        <v>65.109123229999994</v>
      </c>
      <c r="Q8" s="10">
        <v>64.37784576</v>
      </c>
      <c r="R8" s="10">
        <v>63.607406619999999</v>
      </c>
      <c r="S8" s="10">
        <v>62.569522859999999</v>
      </c>
      <c r="T8" s="10">
        <v>62.633254999999998</v>
      </c>
      <c r="U8" s="10">
        <v>62.185317990000001</v>
      </c>
      <c r="V8" s="10">
        <v>61.534275049999998</v>
      </c>
      <c r="W8" s="10">
        <v>60.689640050000001</v>
      </c>
      <c r="X8" s="10">
        <v>61.30562973</v>
      </c>
      <c r="Y8" s="10">
        <v>61.572254180000002</v>
      </c>
      <c r="Z8" s="10">
        <v>61.676845550000003</v>
      </c>
      <c r="AA8" s="10">
        <v>61.309234619999998</v>
      </c>
      <c r="AB8" s="10">
        <v>62.681423189999997</v>
      </c>
      <c r="AC8" s="10">
        <v>63.105583189999997</v>
      </c>
      <c r="AD8" s="10">
        <v>63.548820499999998</v>
      </c>
      <c r="AE8" s="10">
        <v>63.226448060000003</v>
      </c>
      <c r="AF8" s="10">
        <v>64.675407410000005</v>
      </c>
      <c r="AG8" s="10">
        <v>65.084701539999998</v>
      </c>
      <c r="AH8" s="10">
        <v>65.58704376</v>
      </c>
      <c r="AI8" s="10">
        <v>65.558547970000006</v>
      </c>
      <c r="AJ8" s="10">
        <v>66.509407039999999</v>
      </c>
      <c r="AK8" s="10">
        <v>67.056549070000003</v>
      </c>
      <c r="AL8" s="10">
        <v>67.293815609999996</v>
      </c>
      <c r="AM8" s="10">
        <v>66.991218570000001</v>
      </c>
      <c r="AN8" s="10">
        <v>68.179695129999999</v>
      </c>
      <c r="AO8" s="10">
        <v>68.535057069999993</v>
      </c>
      <c r="AP8" s="10">
        <v>68.680595400000001</v>
      </c>
      <c r="AQ8" s="10">
        <v>68.251525880000003</v>
      </c>
      <c r="AR8" s="10">
        <v>69.669479370000005</v>
      </c>
      <c r="AS8" s="10">
        <v>69.921211240000005</v>
      </c>
      <c r="AT8" s="10">
        <v>70.242256159999997</v>
      </c>
      <c r="AU8" s="10">
        <v>70.002395629999995</v>
      </c>
      <c r="AV8" s="10">
        <v>70.826187129999994</v>
      </c>
      <c r="AW8" s="10">
        <v>70.520980829999999</v>
      </c>
      <c r="AX8" s="10">
        <v>71.083366389999995</v>
      </c>
      <c r="AY8" s="10">
        <v>70.123199459999995</v>
      </c>
      <c r="AZ8" s="10">
        <v>66.842506409999999</v>
      </c>
      <c r="BA8" s="10">
        <v>68.426231380000004</v>
      </c>
      <c r="BB8" s="10">
        <v>69.259681700000002</v>
      </c>
      <c r="BC8" s="10">
        <v>68.856590269999998</v>
      </c>
      <c r="BD8" s="10">
        <v>70.273429870000001</v>
      </c>
      <c r="BE8" s="10">
        <v>70.985527039999994</v>
      </c>
      <c r="BF8" s="10">
        <v>72.007690429999997</v>
      </c>
      <c r="BG8" s="10">
        <v>71.499642609441707</v>
      </c>
      <c r="BH8" s="10">
        <v>72.542055169879376</v>
      </c>
    </row>
    <row r="9" spans="2:63">
      <c r="B9" t="s">
        <v>109</v>
      </c>
      <c r="C9" s="10">
        <v>62.670509340000002</v>
      </c>
      <c r="D9" s="10">
        <v>64.233055109999995</v>
      </c>
      <c r="E9" s="10">
        <v>55.19377136</v>
      </c>
      <c r="F9" s="10">
        <v>60.771800990000003</v>
      </c>
      <c r="G9" s="10">
        <v>58.795589450000001</v>
      </c>
      <c r="H9" s="10">
        <v>59.110477449999998</v>
      </c>
      <c r="I9" s="10">
        <v>51.799514770000002</v>
      </c>
      <c r="J9" s="10">
        <v>57.66921997</v>
      </c>
      <c r="K9" s="10">
        <v>57.435825350000002</v>
      </c>
      <c r="L9" s="10">
        <v>58.323627469999998</v>
      </c>
      <c r="M9" s="10">
        <v>51.169223789999997</v>
      </c>
      <c r="N9" s="10">
        <v>56.985286709999997</v>
      </c>
      <c r="O9" s="10">
        <v>57.46259689</v>
      </c>
      <c r="P9" s="10">
        <v>58.122436520000001</v>
      </c>
      <c r="Q9" s="10">
        <v>51.064498899999997</v>
      </c>
      <c r="R9" s="10">
        <v>55.908473970000003</v>
      </c>
      <c r="S9" s="10">
        <v>55.398296360000003</v>
      </c>
      <c r="T9" s="10">
        <v>55.631973270000003</v>
      </c>
      <c r="U9" s="10">
        <v>48.932479860000001</v>
      </c>
      <c r="V9" s="10">
        <v>53.633018489999998</v>
      </c>
      <c r="W9" s="10">
        <v>53.044013980000003</v>
      </c>
      <c r="X9" s="10">
        <v>54.330074310000001</v>
      </c>
      <c r="Y9" s="10">
        <v>47.991065980000002</v>
      </c>
      <c r="Z9" s="10">
        <v>53.759304049999997</v>
      </c>
      <c r="AA9" s="10">
        <v>53.821308139999999</v>
      </c>
      <c r="AB9" s="10">
        <v>55.358375549999998</v>
      </c>
      <c r="AC9" s="10">
        <v>49.49830627</v>
      </c>
      <c r="AD9" s="10">
        <v>55.800880429999999</v>
      </c>
      <c r="AE9" s="10">
        <v>55.264499659999998</v>
      </c>
      <c r="AF9" s="10">
        <v>57.452087400000003</v>
      </c>
      <c r="AG9" s="10">
        <v>51.657108309999998</v>
      </c>
      <c r="AH9" s="10">
        <v>57.743892670000001</v>
      </c>
      <c r="AI9" s="10">
        <v>57.857002260000002</v>
      </c>
      <c r="AJ9" s="10">
        <v>59.353729250000001</v>
      </c>
      <c r="AK9" s="10">
        <v>53.301353450000001</v>
      </c>
      <c r="AL9" s="10">
        <v>58.74399185</v>
      </c>
      <c r="AM9" s="10">
        <v>59.298480990000002</v>
      </c>
      <c r="AN9" s="10">
        <v>60.469943999999998</v>
      </c>
      <c r="AO9" s="10">
        <v>54.19919968</v>
      </c>
      <c r="AP9" s="10">
        <v>60.109790799999999</v>
      </c>
      <c r="AQ9" s="10">
        <v>60.293525700000004</v>
      </c>
      <c r="AR9" s="10">
        <v>62.231807709999998</v>
      </c>
      <c r="AS9" s="10">
        <v>55.620807650000003</v>
      </c>
      <c r="AT9" s="10">
        <v>61.442230219999999</v>
      </c>
      <c r="AU9" s="10">
        <v>61.937599179999999</v>
      </c>
      <c r="AV9" s="10">
        <v>62.961605069999997</v>
      </c>
      <c r="AW9" s="10">
        <v>55.8637619</v>
      </c>
      <c r="AX9" s="10">
        <v>62.070087430000001</v>
      </c>
      <c r="AY9" s="10">
        <v>59.739429469999997</v>
      </c>
      <c r="AZ9" s="10">
        <v>48.039241789999998</v>
      </c>
      <c r="BA9" s="10">
        <v>52.381469729999999</v>
      </c>
      <c r="BB9" s="10">
        <v>58.928112030000001</v>
      </c>
      <c r="BC9" s="10">
        <v>58.610225679999999</v>
      </c>
      <c r="BD9" s="10">
        <v>61.46118164</v>
      </c>
      <c r="BE9" s="10">
        <v>54.34020615</v>
      </c>
      <c r="BF9" s="10">
        <v>61.873630519999999</v>
      </c>
      <c r="BG9" s="10">
        <v>61.8</v>
      </c>
    </row>
    <row r="10" spans="2:63">
      <c r="B10" t="s">
        <v>110</v>
      </c>
      <c r="C10" s="10">
        <v>64.981201169999991</v>
      </c>
      <c r="D10" s="10">
        <v>67.578601070000005</v>
      </c>
      <c r="E10" s="10">
        <v>61.492102050000007</v>
      </c>
      <c r="F10" s="10">
        <v>64.998858640000009</v>
      </c>
      <c r="G10" s="10">
        <v>59.429260250000006</v>
      </c>
      <c r="H10" s="10">
        <v>59.973889159999999</v>
      </c>
      <c r="I10" s="10">
        <v>55.258679199999996</v>
      </c>
      <c r="J10" s="10">
        <v>57.772589109999998</v>
      </c>
      <c r="K10" s="10">
        <v>57.976336670000002</v>
      </c>
      <c r="L10" s="10">
        <v>59.782250980000001</v>
      </c>
      <c r="M10" s="10">
        <v>54.131426999999995</v>
      </c>
      <c r="N10" s="10">
        <v>56.700976560000001</v>
      </c>
      <c r="O10" s="10">
        <v>57.355920409999996</v>
      </c>
      <c r="P10" s="10">
        <v>56.881353760000003</v>
      </c>
      <c r="Q10" s="10">
        <v>52.036450200000004</v>
      </c>
      <c r="R10" s="10">
        <v>54.270996090000004</v>
      </c>
      <c r="S10" s="10">
        <v>55.431292720000002</v>
      </c>
      <c r="T10" s="10">
        <v>55.182489009999998</v>
      </c>
      <c r="U10" s="10">
        <v>52.246496579999999</v>
      </c>
      <c r="V10" s="10">
        <v>54.208349610000006</v>
      </c>
      <c r="W10" s="10">
        <v>54.007745360000001</v>
      </c>
      <c r="X10" s="10">
        <v>57.209912110000005</v>
      </c>
      <c r="Y10" s="10">
        <v>53.16796875</v>
      </c>
      <c r="Z10" s="10">
        <v>55.508258060000003</v>
      </c>
      <c r="AA10" s="10">
        <v>54.83693237</v>
      </c>
      <c r="AB10" s="10">
        <v>56.327740480000003</v>
      </c>
      <c r="AC10" s="10">
        <v>53.003466799999998</v>
      </c>
      <c r="AD10" s="10">
        <v>56.965240479999999</v>
      </c>
      <c r="AE10" s="10">
        <v>55.432781980000001</v>
      </c>
      <c r="AF10" s="10">
        <v>56.75025024</v>
      </c>
      <c r="AG10" s="10">
        <v>53.455017089999998</v>
      </c>
      <c r="AH10" s="10">
        <v>56.341021730000001</v>
      </c>
      <c r="AI10" s="10">
        <v>55.742755129999999</v>
      </c>
      <c r="AJ10" s="10">
        <v>58.215905759999998</v>
      </c>
      <c r="AK10" s="10">
        <v>53.755767820000003</v>
      </c>
      <c r="AL10" s="10">
        <v>55.129840090000002</v>
      </c>
      <c r="AM10" s="10">
        <v>55.999963379999997</v>
      </c>
      <c r="AN10" s="10">
        <v>56.262738040000002</v>
      </c>
      <c r="AO10" s="10">
        <v>53.135559079999993</v>
      </c>
      <c r="AP10" s="10">
        <v>54.61303101</v>
      </c>
      <c r="AQ10" s="10">
        <v>59.67124939</v>
      </c>
      <c r="AR10" s="10">
        <v>62.448196410000001</v>
      </c>
      <c r="AS10" s="10">
        <v>55.880786899999997</v>
      </c>
      <c r="AT10" s="10">
        <v>60.3168869</v>
      </c>
      <c r="AU10" s="10">
        <v>61.628314969999998</v>
      </c>
      <c r="AV10" s="10">
        <v>62.090682979999997</v>
      </c>
      <c r="AW10" s="10">
        <v>55.651538850000001</v>
      </c>
      <c r="AX10" s="10">
        <v>61.191177369999998</v>
      </c>
      <c r="AY10" s="10">
        <v>58.644004819999999</v>
      </c>
      <c r="AZ10" s="10">
        <v>45.985733029999999</v>
      </c>
      <c r="BA10" s="10">
        <v>51.744995119999999</v>
      </c>
      <c r="BB10" s="10">
        <v>57.43506241</v>
      </c>
      <c r="BC10" s="10">
        <v>55.417758939999999</v>
      </c>
      <c r="BD10" s="10">
        <v>59.607250209999997</v>
      </c>
      <c r="BE10" s="10">
        <v>52.752315520000003</v>
      </c>
      <c r="BF10" s="10">
        <v>57.565761569999999</v>
      </c>
      <c r="BG10" s="10">
        <v>60.05290222</v>
      </c>
      <c r="BK10" s="119"/>
    </row>
    <row r="12" spans="2:63">
      <c r="B12" t="s">
        <v>73</v>
      </c>
    </row>
    <row r="13" spans="2:63">
      <c r="B13" s="3" t="s">
        <v>93</v>
      </c>
    </row>
  </sheetData>
  <hyperlinks>
    <hyperlink ref="B13" r:id="rId1" location="!tabs-1254736030639; " xr:uid="{00000000-0004-0000-04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5" tint="0.39997558519241921"/>
  </sheetPr>
  <dimension ref="A1:E48"/>
  <sheetViews>
    <sheetView workbookViewId="0">
      <selection activeCell="B29" sqref="B29"/>
    </sheetView>
  </sheetViews>
  <sheetFormatPr baseColWidth="10" defaultColWidth="10.796875" defaultRowHeight="15.6"/>
  <cols>
    <col min="1" max="1" width="14.796875" customWidth="1"/>
    <col min="2" max="2" width="25.19921875" customWidth="1"/>
    <col min="3" max="3" width="11" bestFit="1" customWidth="1"/>
    <col min="4" max="5" width="11.69921875" bestFit="1" customWidth="1"/>
  </cols>
  <sheetData>
    <row r="1" spans="1:5">
      <c r="A1" s="3" t="s">
        <v>833</v>
      </c>
    </row>
    <row r="2" spans="1:5">
      <c r="B2" s="2" t="s">
        <v>1271</v>
      </c>
    </row>
    <row r="4" spans="1:5" ht="31.2">
      <c r="C4" s="18" t="s">
        <v>505</v>
      </c>
      <c r="D4" s="18" t="s">
        <v>507</v>
      </c>
      <c r="E4" s="18" t="s">
        <v>509</v>
      </c>
    </row>
    <row r="5" spans="1:5" ht="31.2">
      <c r="C5" s="18" t="s">
        <v>506</v>
      </c>
      <c r="D5" s="18" t="s">
        <v>508</v>
      </c>
      <c r="E5" s="18" t="s">
        <v>508</v>
      </c>
    </row>
    <row r="6" spans="1:5">
      <c r="B6" t="s">
        <v>203</v>
      </c>
      <c r="C6" s="9">
        <v>6.1193928719999997</v>
      </c>
      <c r="D6" s="9">
        <v>11.591330460518499</v>
      </c>
      <c r="E6" s="9">
        <v>16.017688889684536</v>
      </c>
    </row>
    <row r="7" spans="1:5">
      <c r="B7" t="s">
        <v>204</v>
      </c>
      <c r="C7" s="9">
        <v>7.3910164829999996</v>
      </c>
      <c r="D7" s="9">
        <v>2.5082859706487199</v>
      </c>
      <c r="E7" s="9">
        <v>2.8697746068488446</v>
      </c>
    </row>
    <row r="8" spans="1:5">
      <c r="B8" t="s">
        <v>205</v>
      </c>
      <c r="C8" s="9">
        <v>8.5273065569999993</v>
      </c>
      <c r="D8" s="9">
        <v>1.8821107330883464</v>
      </c>
      <c r="E8" s="9">
        <v>1.866415037994767</v>
      </c>
    </row>
    <row r="9" spans="1:5">
      <c r="B9" t="s">
        <v>206</v>
      </c>
      <c r="C9" s="9">
        <v>4.7417149539999999</v>
      </c>
      <c r="D9" s="9">
        <v>1.67768688858926</v>
      </c>
      <c r="E9" s="9">
        <v>2.9919228827254307</v>
      </c>
    </row>
    <row r="10" spans="1:5">
      <c r="B10" t="s">
        <v>207</v>
      </c>
      <c r="C10" s="9">
        <v>3.985841513</v>
      </c>
      <c r="D10" s="9">
        <v>2.186255735669528</v>
      </c>
      <c r="E10" s="9">
        <v>4.6382679816916248</v>
      </c>
    </row>
    <row r="11" spans="1:5">
      <c r="B11" t="s">
        <v>208</v>
      </c>
      <c r="C11" s="9">
        <v>7.2086052890000003</v>
      </c>
      <c r="D11" s="9">
        <v>1.0500227635429329</v>
      </c>
      <c r="E11" s="9">
        <v>1.2317494614811451</v>
      </c>
    </row>
    <row r="12" spans="1:5">
      <c r="B12" t="s">
        <v>209</v>
      </c>
      <c r="C12" s="9">
        <v>5.8858432770000002</v>
      </c>
      <c r="D12" s="9">
        <v>3.4255707457398374</v>
      </c>
      <c r="E12" s="9">
        <v>4.9215190017835626</v>
      </c>
    </row>
    <row r="13" spans="1:5">
      <c r="B13" t="s">
        <v>210</v>
      </c>
      <c r="C13" s="9">
        <v>5.466727734</v>
      </c>
      <c r="D13" s="9">
        <v>2.7487789090625419</v>
      </c>
      <c r="E13" s="9">
        <v>4.251941406515396</v>
      </c>
    </row>
    <row r="14" spans="1:5">
      <c r="B14" t="s">
        <v>211</v>
      </c>
      <c r="C14" s="9">
        <v>10.42691898</v>
      </c>
      <c r="D14" s="9">
        <v>21.211599049352341</v>
      </c>
      <c r="E14" s="9">
        <v>17.202529583947097</v>
      </c>
    </row>
    <row r="15" spans="1:5">
      <c r="B15" t="s">
        <v>212</v>
      </c>
      <c r="C15" s="9">
        <v>6.0280241969999997</v>
      </c>
      <c r="D15" s="9">
        <v>7.5503730578934336</v>
      </c>
      <c r="E15" s="9">
        <v>10.591764617041919</v>
      </c>
    </row>
    <row r="16" spans="1:5">
      <c r="B16" t="s">
        <v>213</v>
      </c>
      <c r="C16" s="9">
        <v>4.8507809640000001</v>
      </c>
      <c r="D16" s="9">
        <v>1.1617925994101013</v>
      </c>
      <c r="E16" s="9">
        <v>2.025311557157301</v>
      </c>
    </row>
    <row r="17" spans="2:5">
      <c r="B17" t="s">
        <v>214</v>
      </c>
      <c r="C17" s="9">
        <v>7.1835861210000003</v>
      </c>
      <c r="D17" s="9">
        <v>4.5871356981653646</v>
      </c>
      <c r="E17" s="9">
        <v>5.3997693410110852</v>
      </c>
    </row>
    <row r="18" spans="2:5">
      <c r="B18" t="s">
        <v>215</v>
      </c>
      <c r="C18" s="9">
        <v>14.680817599999999</v>
      </c>
      <c r="D18" s="9">
        <v>27.405028112147878</v>
      </c>
      <c r="E18" s="9">
        <v>15.78537602358171</v>
      </c>
    </row>
    <row r="19" spans="2:5">
      <c r="B19" t="s">
        <v>216</v>
      </c>
      <c r="C19" s="9">
        <v>5.6269855499999997</v>
      </c>
      <c r="D19" s="9">
        <v>2.1426965148879704</v>
      </c>
      <c r="E19" s="9">
        <v>3.220028814885362</v>
      </c>
    </row>
    <row r="20" spans="2:5">
      <c r="B20" t="s">
        <v>217</v>
      </c>
      <c r="C20" s="9">
        <v>9.0425214769999993</v>
      </c>
      <c r="D20" s="9">
        <v>1.5281296742950365</v>
      </c>
      <c r="E20" s="9">
        <v>1.4290439712625309</v>
      </c>
    </row>
    <row r="21" spans="2:5">
      <c r="B21" t="s">
        <v>218</v>
      </c>
      <c r="C21" s="9">
        <v>12.12716389</v>
      </c>
      <c r="D21" s="9">
        <v>6.5502042068820714</v>
      </c>
      <c r="E21" s="9">
        <v>4.5674154175032893</v>
      </c>
    </row>
    <row r="22" spans="2:5">
      <c r="B22" t="s">
        <v>219</v>
      </c>
      <c r="C22" s="9">
        <v>7.9870471949999997</v>
      </c>
      <c r="D22" s="9">
        <v>0.65952887037702757</v>
      </c>
      <c r="E22" s="9">
        <v>0.69826853462234917</v>
      </c>
    </row>
    <row r="23" spans="2:5">
      <c r="B23" t="s">
        <v>222</v>
      </c>
      <c r="C23" s="9">
        <v>8.4561939240000008</v>
      </c>
      <c r="D23" s="9">
        <v>100</v>
      </c>
      <c r="E23" s="9">
        <v>100</v>
      </c>
    </row>
    <row r="25" spans="2:5">
      <c r="B25" t="s">
        <v>600</v>
      </c>
    </row>
    <row r="28" spans="2:5">
      <c r="B28" t="s">
        <v>1342</v>
      </c>
    </row>
    <row r="29" spans="2:5" ht="31.2">
      <c r="C29" s="18" t="s">
        <v>506</v>
      </c>
      <c r="D29" s="18" t="s">
        <v>508</v>
      </c>
      <c r="E29" s="18" t="s">
        <v>508</v>
      </c>
    </row>
    <row r="30" spans="2:5" ht="31.2">
      <c r="C30" s="18" t="s">
        <v>505</v>
      </c>
      <c r="D30" s="18" t="s">
        <v>507</v>
      </c>
      <c r="E30" s="18" t="s">
        <v>509</v>
      </c>
    </row>
    <row r="31" spans="2:5">
      <c r="B31" t="s">
        <v>215</v>
      </c>
      <c r="C31" s="9">
        <v>14.680817599999999</v>
      </c>
      <c r="D31" s="9">
        <v>27.405028112147878</v>
      </c>
      <c r="E31" s="9">
        <v>15.78537602358171</v>
      </c>
    </row>
    <row r="32" spans="2:5">
      <c r="B32" t="s">
        <v>218</v>
      </c>
      <c r="C32" s="9">
        <v>12.12716389</v>
      </c>
      <c r="D32" s="9">
        <v>6.5502042068820714</v>
      </c>
      <c r="E32" s="9">
        <v>4.5674154175032893</v>
      </c>
    </row>
    <row r="33" spans="2:5">
      <c r="B33" t="s">
        <v>211</v>
      </c>
      <c r="C33" s="9">
        <v>10.42691898</v>
      </c>
      <c r="D33" s="9">
        <v>21.211599049352341</v>
      </c>
      <c r="E33" s="9">
        <v>17.202529583947097</v>
      </c>
    </row>
    <row r="34" spans="2:5">
      <c r="B34" t="s">
        <v>217</v>
      </c>
      <c r="C34" s="9">
        <v>9.0425214769999993</v>
      </c>
      <c r="D34" s="9">
        <v>1.5281296742950365</v>
      </c>
      <c r="E34" s="9">
        <v>1.4290439712625309</v>
      </c>
    </row>
    <row r="35" spans="2:5">
      <c r="B35" t="s">
        <v>205</v>
      </c>
      <c r="C35" s="9">
        <v>8.5273065569999993</v>
      </c>
      <c r="D35" s="9">
        <v>1.8821107330883464</v>
      </c>
      <c r="E35" s="9">
        <v>1.866415037994767</v>
      </c>
    </row>
    <row r="36" spans="2:5">
      <c r="B36" t="s">
        <v>222</v>
      </c>
      <c r="C36" s="9">
        <v>8.4561939240000008</v>
      </c>
      <c r="D36" s="9">
        <v>100</v>
      </c>
      <c r="E36" s="9">
        <v>100</v>
      </c>
    </row>
    <row r="37" spans="2:5">
      <c r="B37" t="s">
        <v>219</v>
      </c>
      <c r="C37" s="9">
        <v>7.9870471949999997</v>
      </c>
      <c r="D37" s="9">
        <v>0.65952887037702757</v>
      </c>
      <c r="E37" s="9">
        <v>0.69826853462234917</v>
      </c>
    </row>
    <row r="38" spans="2:5">
      <c r="B38" t="s">
        <v>204</v>
      </c>
      <c r="C38" s="9">
        <v>7.3910164829999996</v>
      </c>
      <c r="D38" s="9">
        <v>2.5082859706487199</v>
      </c>
      <c r="E38" s="9">
        <v>2.8697746068488446</v>
      </c>
    </row>
    <row r="39" spans="2:5">
      <c r="B39" t="s">
        <v>208</v>
      </c>
      <c r="C39" s="9">
        <v>7.2086052890000003</v>
      </c>
      <c r="D39" s="9">
        <v>1.0500227635429329</v>
      </c>
      <c r="E39" s="9">
        <v>1.2317494614811451</v>
      </c>
    </row>
    <row r="40" spans="2:5">
      <c r="B40" t="s">
        <v>214</v>
      </c>
      <c r="C40" s="9">
        <v>7.1835861210000003</v>
      </c>
      <c r="D40" s="9">
        <v>4.5871356981653646</v>
      </c>
      <c r="E40" s="9">
        <v>5.3997693410110852</v>
      </c>
    </row>
    <row r="41" spans="2:5">
      <c r="B41" t="s">
        <v>203</v>
      </c>
      <c r="C41" s="9">
        <v>6.1193928719999997</v>
      </c>
      <c r="D41" s="9">
        <v>11.591330460518499</v>
      </c>
      <c r="E41" s="9">
        <v>16.017688889684536</v>
      </c>
    </row>
    <row r="42" spans="2:5">
      <c r="B42" t="s">
        <v>212</v>
      </c>
      <c r="C42" s="9">
        <v>6.0280241969999997</v>
      </c>
      <c r="D42" s="9">
        <v>7.5503730578934336</v>
      </c>
      <c r="E42" s="9">
        <v>10.591764617041919</v>
      </c>
    </row>
    <row r="43" spans="2:5">
      <c r="B43" t="s">
        <v>209</v>
      </c>
      <c r="C43" s="9">
        <v>5.8858432770000002</v>
      </c>
      <c r="D43" s="9">
        <v>3.4255707457398374</v>
      </c>
      <c r="E43" s="9">
        <v>4.9215190017835626</v>
      </c>
    </row>
    <row r="44" spans="2:5">
      <c r="B44" t="s">
        <v>216</v>
      </c>
      <c r="C44" s="9">
        <v>5.6269855499999997</v>
      </c>
      <c r="D44" s="9">
        <v>2.1426965148879704</v>
      </c>
      <c r="E44" s="9">
        <v>3.220028814885362</v>
      </c>
    </row>
    <row r="45" spans="2:5">
      <c r="B45" t="s">
        <v>210</v>
      </c>
      <c r="C45" s="9">
        <v>5.466727734</v>
      </c>
      <c r="D45" s="9">
        <v>2.7487789090625419</v>
      </c>
      <c r="E45" s="9">
        <v>4.251941406515396</v>
      </c>
    </row>
    <row r="46" spans="2:5">
      <c r="B46" t="s">
        <v>213</v>
      </c>
      <c r="C46" s="9">
        <v>4.8507809640000001</v>
      </c>
      <c r="D46" s="9">
        <v>1.1617925994101013</v>
      </c>
      <c r="E46" s="9">
        <v>2.025311557157301</v>
      </c>
    </row>
    <row r="47" spans="2:5">
      <c r="B47" t="s">
        <v>206</v>
      </c>
      <c r="C47" s="9">
        <v>4.7417149539999999</v>
      </c>
      <c r="D47" s="9">
        <v>1.67768688858926</v>
      </c>
      <c r="E47" s="9">
        <v>2.9919228827254307</v>
      </c>
    </row>
    <row r="48" spans="2:5">
      <c r="B48" t="s">
        <v>207</v>
      </c>
      <c r="C48" s="9">
        <v>3.985841513</v>
      </c>
      <c r="D48" s="9">
        <v>2.186255735669528</v>
      </c>
      <c r="E48" s="9">
        <v>4.6382679816916248</v>
      </c>
    </row>
  </sheetData>
  <sortState ref="B29:E48">
    <sortCondition descending="1" ref="C29:C48"/>
  </sortState>
  <hyperlinks>
    <hyperlink ref="A1" location="Indice!A1" display="Volver índice" xr:uid="{00000000-0004-0000-3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3:B7"/>
  <sheetViews>
    <sheetView workbookViewId="0"/>
  </sheetViews>
  <sheetFormatPr baseColWidth="10" defaultRowHeight="15.6"/>
  <sheetData>
    <row r="3" spans="2:2" ht="21">
      <c r="B3" s="11" t="s">
        <v>601</v>
      </c>
    </row>
    <row r="6" spans="2:2">
      <c r="B6" s="62" t="s">
        <v>602</v>
      </c>
    </row>
    <row r="7" spans="2:2">
      <c r="B7" t="s">
        <v>603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4" tint="0.39997558519241921"/>
  </sheetPr>
  <dimension ref="B3:CS69"/>
  <sheetViews>
    <sheetView zoomScale="98" zoomScaleNormal="98" workbookViewId="0">
      <pane xSplit="2" ySplit="5" topLeftCell="CR24" activePane="bottomRight" state="frozen"/>
      <selection pane="topRight" activeCell="C1" sqref="C1"/>
      <selection pane="bottomLeft" activeCell="A6" sqref="A6"/>
      <selection pane="bottomRight" activeCell="CR38" sqref="CR38:CR42"/>
    </sheetView>
  </sheetViews>
  <sheetFormatPr baseColWidth="10" defaultRowHeight="15.6"/>
  <cols>
    <col min="2" max="2" width="46.69921875" customWidth="1"/>
  </cols>
  <sheetData>
    <row r="3" spans="2:97" ht="21">
      <c r="B3" s="11" t="s">
        <v>940</v>
      </c>
    </row>
    <row r="5" spans="2:97">
      <c r="B5" s="2" t="s">
        <v>1272</v>
      </c>
    </row>
    <row r="6" spans="2:97">
      <c r="B6" t="s">
        <v>678</v>
      </c>
    </row>
    <row r="7" spans="2:97">
      <c r="C7" s="6" t="s">
        <v>666</v>
      </c>
      <c r="D7" s="6" t="s">
        <v>667</v>
      </c>
      <c r="E7" s="6" t="s">
        <v>668</v>
      </c>
      <c r="F7" s="6" t="s">
        <v>669</v>
      </c>
      <c r="G7" s="6" t="s">
        <v>670</v>
      </c>
      <c r="H7" s="6" t="s">
        <v>671</v>
      </c>
      <c r="I7" s="6" t="s">
        <v>672</v>
      </c>
      <c r="J7" s="6" t="s">
        <v>673</v>
      </c>
      <c r="K7" s="6" t="s">
        <v>295</v>
      </c>
      <c r="L7" s="6" t="s">
        <v>296</v>
      </c>
      <c r="M7" s="6" t="s">
        <v>297</v>
      </c>
      <c r="N7" s="6" t="s">
        <v>298</v>
      </c>
      <c r="O7" s="6" t="s">
        <v>299</v>
      </c>
      <c r="P7" s="6" t="s">
        <v>300</v>
      </c>
      <c r="Q7" s="6" t="s">
        <v>301</v>
      </c>
      <c r="R7" s="6" t="s">
        <v>302</v>
      </c>
      <c r="S7" s="6" t="s">
        <v>303</v>
      </c>
      <c r="T7" s="6" t="s">
        <v>304</v>
      </c>
      <c r="U7" s="6" t="s">
        <v>305</v>
      </c>
      <c r="V7" s="6" t="s">
        <v>306</v>
      </c>
      <c r="W7" s="6" t="s">
        <v>307</v>
      </c>
      <c r="X7" s="6" t="s">
        <v>308</v>
      </c>
      <c r="Y7" s="6" t="s">
        <v>309</v>
      </c>
      <c r="Z7" s="6" t="s">
        <v>310</v>
      </c>
      <c r="AA7" s="22" t="s">
        <v>169</v>
      </c>
      <c r="AB7" s="22" t="s">
        <v>170</v>
      </c>
      <c r="AC7" s="22" t="s">
        <v>171</v>
      </c>
      <c r="AD7" s="22" t="s">
        <v>172</v>
      </c>
      <c r="AE7" s="22" t="s">
        <v>173</v>
      </c>
      <c r="AF7" s="22" t="s">
        <v>174</v>
      </c>
      <c r="AG7" s="22" t="s">
        <v>175</v>
      </c>
      <c r="AH7" s="22" t="s">
        <v>176</v>
      </c>
      <c r="AI7" s="22" t="s">
        <v>177</v>
      </c>
      <c r="AJ7" s="22" t="s">
        <v>178</v>
      </c>
      <c r="AK7" s="22" t="s">
        <v>179</v>
      </c>
      <c r="AL7" s="22" t="s">
        <v>180</v>
      </c>
      <c r="AM7" s="22" t="s">
        <v>13</v>
      </c>
      <c r="AN7" s="22" t="s">
        <v>14</v>
      </c>
      <c r="AO7" s="22" t="s">
        <v>15</v>
      </c>
      <c r="AP7" s="22" t="s">
        <v>16</v>
      </c>
      <c r="AQ7" s="22" t="s">
        <v>17</v>
      </c>
      <c r="AR7" s="22" t="s">
        <v>18</v>
      </c>
      <c r="AS7" s="22" t="s">
        <v>19</v>
      </c>
      <c r="AT7" s="22" t="s">
        <v>20</v>
      </c>
      <c r="AU7" s="22" t="s">
        <v>21</v>
      </c>
      <c r="AV7" s="22" t="s">
        <v>22</v>
      </c>
      <c r="AW7" s="22" t="s">
        <v>23</v>
      </c>
      <c r="AX7" s="22" t="s">
        <v>24</v>
      </c>
      <c r="AY7" s="22" t="s">
        <v>25</v>
      </c>
      <c r="AZ7" s="22" t="s">
        <v>26</v>
      </c>
      <c r="BA7" s="22" t="s">
        <v>27</v>
      </c>
      <c r="BB7" s="22" t="s">
        <v>28</v>
      </c>
      <c r="BC7" s="22" t="s">
        <v>29</v>
      </c>
      <c r="BD7" s="22" t="s">
        <v>30</v>
      </c>
      <c r="BE7" s="22" t="s">
        <v>31</v>
      </c>
      <c r="BF7" s="22" t="s">
        <v>32</v>
      </c>
      <c r="BG7" s="22" t="s">
        <v>33</v>
      </c>
      <c r="BH7" s="22" t="s">
        <v>34</v>
      </c>
      <c r="BI7" s="22" t="s">
        <v>35</v>
      </c>
      <c r="BJ7" s="22" t="s">
        <v>36</v>
      </c>
      <c r="BK7" s="22" t="s">
        <v>37</v>
      </c>
      <c r="BL7" s="22" t="s">
        <v>38</v>
      </c>
      <c r="BM7" s="22" t="s">
        <v>39</v>
      </c>
      <c r="BN7" s="22" t="s">
        <v>40</v>
      </c>
      <c r="BO7" s="22" t="s">
        <v>41</v>
      </c>
      <c r="BP7" s="22" t="s">
        <v>42</v>
      </c>
      <c r="BQ7" s="22" t="s">
        <v>43</v>
      </c>
      <c r="BR7" s="22" t="s">
        <v>44</v>
      </c>
      <c r="BS7" s="22" t="s">
        <v>45</v>
      </c>
      <c r="BT7" s="22" t="s">
        <v>46</v>
      </c>
      <c r="BU7" s="22" t="s">
        <v>47</v>
      </c>
      <c r="BV7" s="22" t="s">
        <v>48</v>
      </c>
      <c r="BW7" s="22" t="s">
        <v>49</v>
      </c>
      <c r="BX7" s="22" t="s">
        <v>50</v>
      </c>
      <c r="BY7" s="22" t="s">
        <v>51</v>
      </c>
      <c r="BZ7" s="22" t="s">
        <v>52</v>
      </c>
      <c r="CA7" s="22" t="s">
        <v>53</v>
      </c>
      <c r="CB7" s="22" t="s">
        <v>54</v>
      </c>
      <c r="CC7" s="22" t="s">
        <v>55</v>
      </c>
      <c r="CD7" s="22" t="s">
        <v>56</v>
      </c>
      <c r="CE7" s="22" t="s">
        <v>57</v>
      </c>
      <c r="CF7" s="22" t="s">
        <v>58</v>
      </c>
      <c r="CG7" s="22" t="s">
        <v>59</v>
      </c>
      <c r="CH7" s="22" t="s">
        <v>60</v>
      </c>
      <c r="CI7" s="22" t="s">
        <v>61</v>
      </c>
      <c r="CJ7" s="22" t="s">
        <v>62</v>
      </c>
      <c r="CK7" s="22" t="s">
        <v>63</v>
      </c>
      <c r="CL7" s="22" t="s">
        <v>64</v>
      </c>
      <c r="CM7" s="22" t="s">
        <v>65</v>
      </c>
      <c r="CN7" s="22" t="s">
        <v>66</v>
      </c>
      <c r="CO7" s="22" t="s">
        <v>67</v>
      </c>
      <c r="CP7" s="22" t="s">
        <v>68</v>
      </c>
      <c r="CQ7" s="22" t="s">
        <v>898</v>
      </c>
      <c r="CR7" s="22" t="s">
        <v>1239</v>
      </c>
    </row>
    <row r="8" spans="2:97">
      <c r="B8" t="s">
        <v>515</v>
      </c>
      <c r="C8" s="5">
        <v>625920.81026000006</v>
      </c>
      <c r="D8" s="5">
        <v>645171.81971000007</v>
      </c>
      <c r="E8" s="5">
        <v>636410.28049000003</v>
      </c>
      <c r="F8" s="5">
        <v>630970.99968999997</v>
      </c>
      <c r="G8" s="5">
        <v>634952.88023000001</v>
      </c>
      <c r="H8" s="5">
        <v>626198.20008999994</v>
      </c>
      <c r="I8" s="5">
        <v>642344.87991999998</v>
      </c>
      <c r="J8" s="5">
        <v>642132.74985000002</v>
      </c>
      <c r="K8" s="5">
        <v>659770.539475</v>
      </c>
      <c r="L8" s="5">
        <v>675940.96923400008</v>
      </c>
      <c r="M8" s="5">
        <v>659353.35963900003</v>
      </c>
      <c r="N8" s="5">
        <v>654590.08973200002</v>
      </c>
      <c r="O8" s="5">
        <v>670881.28033400001</v>
      </c>
      <c r="P8" s="5">
        <v>669084.75</v>
      </c>
      <c r="Q8" s="5">
        <v>681196.44003000006</v>
      </c>
      <c r="R8" s="5">
        <v>698578.63896000001</v>
      </c>
      <c r="S8" s="5">
        <v>718399.39012000011</v>
      </c>
      <c r="T8" s="5">
        <v>729739.75033199997</v>
      </c>
      <c r="U8" s="5">
        <v>717742.48984599998</v>
      </c>
      <c r="V8" s="5">
        <v>737590.11055800004</v>
      </c>
      <c r="W8" s="5">
        <v>741533.47059300006</v>
      </c>
      <c r="X8" s="5">
        <v>742388.34055800003</v>
      </c>
      <c r="Y8" s="5">
        <v>741828.41061799997</v>
      </c>
      <c r="Z8" s="5">
        <v>746431.56962999993</v>
      </c>
      <c r="AA8" s="5">
        <v>717731.95030000003</v>
      </c>
      <c r="AB8" s="5">
        <v>734665.58050000004</v>
      </c>
      <c r="AC8" s="5">
        <v>742330.90969999996</v>
      </c>
      <c r="AD8" s="5">
        <v>770580.74979999999</v>
      </c>
      <c r="AE8" s="5">
        <v>785160.55969999998</v>
      </c>
      <c r="AF8" s="5">
        <v>817757.01980000001</v>
      </c>
      <c r="AG8" s="5">
        <v>808620.51989999996</v>
      </c>
      <c r="AH8" s="5">
        <v>812094.66980000003</v>
      </c>
      <c r="AI8" s="5">
        <v>805003.34030000004</v>
      </c>
      <c r="AJ8" s="5">
        <v>833850.27029999997</v>
      </c>
      <c r="AK8" s="5">
        <v>862035.61930000002</v>
      </c>
      <c r="AL8" s="5">
        <v>859179.9706</v>
      </c>
      <c r="AM8" s="5">
        <v>854747.32079999999</v>
      </c>
      <c r="AN8" s="5">
        <v>882882.26879999996</v>
      </c>
      <c r="AO8" s="5">
        <v>884825.6091</v>
      </c>
      <c r="AP8" s="5">
        <v>856251.65009999997</v>
      </c>
      <c r="AQ8" s="5">
        <v>794893.82979999995</v>
      </c>
      <c r="AR8" s="5">
        <v>777421.89080000005</v>
      </c>
      <c r="AS8" s="5">
        <v>757822.82039999997</v>
      </c>
      <c r="AT8" s="5">
        <v>749450.56980000006</v>
      </c>
      <c r="AU8" s="5">
        <v>756344.46939999994</v>
      </c>
      <c r="AV8" s="5">
        <v>749324.00930000003</v>
      </c>
      <c r="AW8" s="5">
        <v>732016.80020000006</v>
      </c>
      <c r="AX8" s="5">
        <v>726035.29969999997</v>
      </c>
      <c r="AY8" s="5">
        <v>699921.17989999999</v>
      </c>
      <c r="AZ8" s="5">
        <v>699362.44010000001</v>
      </c>
      <c r="BA8" s="5">
        <v>666281.19920000003</v>
      </c>
      <c r="BB8" s="5">
        <v>649811.07070000004</v>
      </c>
      <c r="BC8" s="5">
        <v>638706.22010000004</v>
      </c>
      <c r="BD8" s="5">
        <v>656794.71039999998</v>
      </c>
      <c r="BE8" s="5">
        <v>657518.65020000003</v>
      </c>
      <c r="BF8" s="5">
        <v>620811.69030000002</v>
      </c>
      <c r="BG8" s="5">
        <v>601926.22939999995</v>
      </c>
      <c r="BH8" s="5">
        <v>610976.39009999996</v>
      </c>
      <c r="BI8" s="5">
        <v>621299.13</v>
      </c>
      <c r="BJ8" s="5">
        <v>604346.39969999995</v>
      </c>
      <c r="BK8" s="5">
        <v>586308.8602</v>
      </c>
      <c r="BL8" s="5">
        <v>588654.44070000004</v>
      </c>
      <c r="BM8" s="5">
        <v>620174.63029999996</v>
      </c>
      <c r="BN8" s="5">
        <v>618163.40980000002</v>
      </c>
      <c r="BO8" s="5">
        <v>592598.06019999995</v>
      </c>
      <c r="BP8" s="5">
        <v>618231.98959999997</v>
      </c>
      <c r="BQ8" s="5">
        <v>622877.97030000004</v>
      </c>
      <c r="BR8" s="5">
        <v>650827.38089999999</v>
      </c>
      <c r="BS8" s="5">
        <v>626597.66969999997</v>
      </c>
      <c r="BT8" s="5">
        <v>628528.83070000005</v>
      </c>
      <c r="BU8" s="5">
        <v>630584.42090000003</v>
      </c>
      <c r="BV8" s="5">
        <v>621178.95120000001</v>
      </c>
      <c r="BW8" s="5">
        <v>647260.24040000001</v>
      </c>
      <c r="BX8" s="5">
        <v>683087.46959999995</v>
      </c>
      <c r="BY8" s="5">
        <v>691005.08</v>
      </c>
      <c r="BZ8" s="5">
        <v>666519.24069999997</v>
      </c>
      <c r="CA8" s="5">
        <v>655104.46030000004</v>
      </c>
      <c r="CB8" s="5">
        <v>647178.43969999999</v>
      </c>
      <c r="CC8" s="5">
        <v>663073.13029999996</v>
      </c>
      <c r="CD8" s="5">
        <v>671619.19960000005</v>
      </c>
      <c r="CE8" s="5">
        <v>666929.28</v>
      </c>
      <c r="CF8" s="5">
        <v>649739.81070000003</v>
      </c>
      <c r="CG8" s="5">
        <v>681409.24979999999</v>
      </c>
      <c r="CH8" s="5">
        <v>667336.25040000002</v>
      </c>
      <c r="CI8" s="5">
        <v>643456.33940000006</v>
      </c>
      <c r="CJ8" s="5">
        <v>598292.14980000001</v>
      </c>
      <c r="CK8" s="5">
        <v>624012.70039999997</v>
      </c>
      <c r="CL8" s="5">
        <v>618215.02960000001</v>
      </c>
      <c r="CM8" s="5">
        <v>639487.11049999995</v>
      </c>
      <c r="CN8" s="5">
        <v>640727.16040000005</v>
      </c>
      <c r="CO8" s="5">
        <v>655740.90980000002</v>
      </c>
      <c r="CP8" s="5">
        <v>693498.53989999997</v>
      </c>
      <c r="CQ8" s="5">
        <v>661346.90969999996</v>
      </c>
      <c r="CR8" s="5">
        <v>689349.49959999998</v>
      </c>
      <c r="CS8" s="5"/>
    </row>
    <row r="9" spans="2:97">
      <c r="B9" t="s">
        <v>521</v>
      </c>
      <c r="C9" s="5">
        <v>1357811.0710189999</v>
      </c>
      <c r="D9" s="5">
        <v>1355674.2700149999</v>
      </c>
      <c r="E9" s="5">
        <v>1337967.198995</v>
      </c>
      <c r="F9" s="5">
        <v>1332295.5089720001</v>
      </c>
      <c r="G9" s="5">
        <v>1336029.5090440002</v>
      </c>
      <c r="H9" s="5">
        <v>1352579.4399939999</v>
      </c>
      <c r="I9" s="5">
        <v>1359909.5709540001</v>
      </c>
      <c r="J9" s="5">
        <v>1369465.9710299999</v>
      </c>
      <c r="K9" s="5">
        <v>1367754.9590499999</v>
      </c>
      <c r="L9" s="5">
        <v>1369653.3899670001</v>
      </c>
      <c r="M9" s="5">
        <v>1375947.0799790001</v>
      </c>
      <c r="N9" s="5">
        <v>1392392.1710069999</v>
      </c>
      <c r="O9" s="5">
        <v>1373085.3601299999</v>
      </c>
      <c r="P9" s="5">
        <v>1360479.3300030001</v>
      </c>
      <c r="Q9" s="5">
        <v>1327504.5699750001</v>
      </c>
      <c r="R9" s="5">
        <v>1324647.458999</v>
      </c>
      <c r="S9" s="5">
        <v>1325552.6099980001</v>
      </c>
      <c r="T9" s="5">
        <v>1292629.550019</v>
      </c>
      <c r="U9" s="5">
        <v>1284706.1100260001</v>
      </c>
      <c r="V9" s="5">
        <v>1291528.679951</v>
      </c>
      <c r="W9" s="5">
        <v>1324781.2900029998</v>
      </c>
      <c r="X9" s="5">
        <v>1356185.199023</v>
      </c>
      <c r="Y9" s="5">
        <v>1330457.4599840001</v>
      </c>
      <c r="Z9" s="5">
        <v>1347896.519992</v>
      </c>
      <c r="AA9" s="5">
        <v>1449908.37</v>
      </c>
      <c r="AB9" s="5">
        <v>1418738.36</v>
      </c>
      <c r="AC9" s="5">
        <v>1422232.1810000001</v>
      </c>
      <c r="AD9" s="5">
        <v>1436280.16</v>
      </c>
      <c r="AE9" s="5">
        <v>1432962.7709999999</v>
      </c>
      <c r="AF9" s="5">
        <v>1463980.9</v>
      </c>
      <c r="AG9" s="5">
        <v>1436074.611</v>
      </c>
      <c r="AH9" s="5">
        <v>1450497.2509999999</v>
      </c>
      <c r="AI9" s="5">
        <v>1446067.74</v>
      </c>
      <c r="AJ9" s="5">
        <v>1482096.96</v>
      </c>
      <c r="AK9" s="5">
        <v>1505054.209</v>
      </c>
      <c r="AL9" s="5">
        <v>1506147.1189999999</v>
      </c>
      <c r="AM9" s="5">
        <v>1485632.52</v>
      </c>
      <c r="AN9" s="5">
        <v>1461790.15</v>
      </c>
      <c r="AO9" s="5">
        <v>1439005.699</v>
      </c>
      <c r="AP9" s="5">
        <v>1431813.2209999999</v>
      </c>
      <c r="AQ9" s="5">
        <v>1327643.209</v>
      </c>
      <c r="AR9" s="5">
        <v>1295677.31</v>
      </c>
      <c r="AS9" s="5">
        <v>1292605.469</v>
      </c>
      <c r="AT9" s="5">
        <v>1249167.27</v>
      </c>
      <c r="AU9" s="5">
        <v>1258619.8</v>
      </c>
      <c r="AV9" s="5">
        <v>1265915.0090000001</v>
      </c>
      <c r="AW9" s="5">
        <v>1283565.659</v>
      </c>
      <c r="AX9" s="5">
        <v>1289057.041</v>
      </c>
      <c r="AY9" s="5">
        <v>1256800.29</v>
      </c>
      <c r="AZ9" s="5">
        <v>1239500.55</v>
      </c>
      <c r="BA9" s="5">
        <v>1250250.2490000001</v>
      </c>
      <c r="BB9" s="5">
        <v>1276437.56</v>
      </c>
      <c r="BC9" s="5">
        <v>1290364.48</v>
      </c>
      <c r="BD9" s="5">
        <v>1298502.8</v>
      </c>
      <c r="BE9" s="5">
        <v>1332286.97</v>
      </c>
      <c r="BF9" s="5">
        <v>1341835.73</v>
      </c>
      <c r="BG9" s="5">
        <v>1367138.35</v>
      </c>
      <c r="BH9" s="5">
        <v>1376468.58</v>
      </c>
      <c r="BI9" s="5">
        <v>1363204.27</v>
      </c>
      <c r="BJ9" s="5">
        <v>1337074.55</v>
      </c>
      <c r="BK9" s="5">
        <v>1357576.5209999999</v>
      </c>
      <c r="BL9" s="5">
        <v>1354686.37</v>
      </c>
      <c r="BM9" s="5">
        <v>1374534.49</v>
      </c>
      <c r="BN9" s="5">
        <v>1376865.72</v>
      </c>
      <c r="BO9" s="5">
        <v>1382853.46</v>
      </c>
      <c r="BP9" s="5">
        <v>1371747.41</v>
      </c>
      <c r="BQ9" s="5">
        <v>1369082.889</v>
      </c>
      <c r="BR9" s="5">
        <v>1354744.7109999999</v>
      </c>
      <c r="BS9" s="5">
        <v>1360467.44</v>
      </c>
      <c r="BT9" s="5">
        <v>1365573.09</v>
      </c>
      <c r="BU9" s="5">
        <v>1360148.6310000001</v>
      </c>
      <c r="BV9" s="5">
        <v>1362065.581</v>
      </c>
      <c r="BW9" s="5">
        <v>1351680.139</v>
      </c>
      <c r="BX9" s="5">
        <v>1342404.32</v>
      </c>
      <c r="BY9" s="5">
        <v>1335586.6200000001</v>
      </c>
      <c r="BZ9" s="5">
        <v>1310308.75</v>
      </c>
      <c r="CA9" s="5">
        <v>1327122.0870000001</v>
      </c>
      <c r="CB9" s="5">
        <v>1343262.611</v>
      </c>
      <c r="CC9" s="5">
        <v>1315985.04</v>
      </c>
      <c r="CD9" s="5">
        <v>1352342.7790000001</v>
      </c>
      <c r="CE9" s="5">
        <v>1343099.82</v>
      </c>
      <c r="CF9" s="5">
        <v>1334742.5009999999</v>
      </c>
      <c r="CG9" s="5">
        <v>1299905.99</v>
      </c>
      <c r="CH9" s="5">
        <v>1318682.1299999999</v>
      </c>
      <c r="CI9" s="5">
        <v>1338548.5789999999</v>
      </c>
      <c r="CJ9" s="5">
        <v>1380967.4609999999</v>
      </c>
      <c r="CK9" s="5">
        <v>1318081.3689999999</v>
      </c>
      <c r="CL9" s="5">
        <v>1374360.96</v>
      </c>
      <c r="CM9" s="5">
        <v>1349051.93</v>
      </c>
      <c r="CN9" s="5">
        <v>1371294.6910000001</v>
      </c>
      <c r="CO9" s="5">
        <v>1312296.8500000001</v>
      </c>
      <c r="CP9" s="5">
        <v>1352676.551</v>
      </c>
      <c r="CQ9" s="5">
        <v>1328125.8189999999</v>
      </c>
      <c r="CR9" s="5">
        <v>1303361.47</v>
      </c>
    </row>
    <row r="10" spans="2:97">
      <c r="B10" t="s">
        <v>674</v>
      </c>
      <c r="C10" s="5">
        <v>68229.849979999999</v>
      </c>
      <c r="D10" s="5">
        <v>67272.410050000006</v>
      </c>
      <c r="E10" s="5">
        <v>65117.640010000003</v>
      </c>
      <c r="F10" s="5">
        <v>65631.699869999997</v>
      </c>
      <c r="G10" s="5">
        <v>68335.079809999996</v>
      </c>
      <c r="H10" s="5">
        <v>64735.26021</v>
      </c>
      <c r="I10" s="5">
        <v>56064.340120000001</v>
      </c>
      <c r="J10" s="5">
        <v>60826.610090000002</v>
      </c>
      <c r="K10" s="5">
        <v>61400.399850000002</v>
      </c>
      <c r="L10" s="5">
        <v>70927.479800000001</v>
      </c>
      <c r="M10" s="5">
        <v>61257.599950000003</v>
      </c>
      <c r="N10" s="5">
        <v>62086.410080000001</v>
      </c>
      <c r="O10" s="5">
        <v>60804.300089999997</v>
      </c>
      <c r="P10" s="5">
        <v>60650.090100000001</v>
      </c>
      <c r="Q10" s="5">
        <v>61439.190020000002</v>
      </c>
      <c r="R10" s="5">
        <v>55770.18993</v>
      </c>
      <c r="S10" s="5">
        <v>64316.509960000003</v>
      </c>
      <c r="T10" s="5">
        <v>65097.01008</v>
      </c>
      <c r="U10" s="5">
        <v>63384.83986</v>
      </c>
      <c r="V10" s="5">
        <v>62434.399790000003</v>
      </c>
      <c r="W10" s="5">
        <v>60420.190210000001</v>
      </c>
      <c r="X10" s="5">
        <v>59719.07991</v>
      </c>
      <c r="Y10" s="5">
        <v>56155.849970000003</v>
      </c>
      <c r="Z10" s="5">
        <v>55150.21009</v>
      </c>
      <c r="AA10" s="5">
        <v>60586.880010000001</v>
      </c>
      <c r="AB10" s="5">
        <v>52799.140059999998</v>
      </c>
      <c r="AC10" s="5">
        <v>57393.61997</v>
      </c>
      <c r="AD10" s="5">
        <v>58378.539720000001</v>
      </c>
      <c r="AE10" s="5">
        <v>55422.259899999997</v>
      </c>
      <c r="AF10" s="5">
        <v>57634.700109999998</v>
      </c>
      <c r="AG10" s="5">
        <v>66563.010049999997</v>
      </c>
      <c r="AH10" s="5">
        <v>65805.580050000004</v>
      </c>
      <c r="AI10" s="5">
        <v>63103.10007</v>
      </c>
      <c r="AJ10" s="5">
        <v>58104.500099999997</v>
      </c>
      <c r="AK10" s="5">
        <v>51988.75993</v>
      </c>
      <c r="AL10" s="5">
        <v>48648.42007</v>
      </c>
      <c r="AM10" s="5">
        <v>48022.900159999997</v>
      </c>
      <c r="AN10" s="5">
        <v>42676.060030000001</v>
      </c>
      <c r="AO10" s="5">
        <v>42825.580070000004</v>
      </c>
      <c r="AP10" s="5">
        <v>39883.579969999999</v>
      </c>
      <c r="AQ10" s="5">
        <v>20649.24007</v>
      </c>
      <c r="AR10" s="5">
        <v>18658.940060000001</v>
      </c>
      <c r="AS10" s="5">
        <v>21372.270049999999</v>
      </c>
      <c r="AT10" s="5">
        <v>25751.24987</v>
      </c>
      <c r="AU10" s="5">
        <v>21678.45</v>
      </c>
      <c r="AV10" s="5">
        <v>17973.530070000001</v>
      </c>
      <c r="AW10" s="5">
        <v>21417.659930000002</v>
      </c>
      <c r="AX10" s="5">
        <v>22693.340029999999</v>
      </c>
      <c r="AY10" s="5">
        <v>20968.84002</v>
      </c>
      <c r="AZ10" s="5">
        <v>24496.430110000001</v>
      </c>
      <c r="BA10" s="5">
        <v>19097.809980000002</v>
      </c>
      <c r="BB10" s="5">
        <v>17528.169999999998</v>
      </c>
      <c r="BC10" s="5">
        <v>22358.839980000001</v>
      </c>
      <c r="BD10" s="5">
        <v>19709.26008</v>
      </c>
      <c r="BE10" s="5">
        <v>17027.280040000001</v>
      </c>
      <c r="BF10" s="5">
        <v>17154.170030000001</v>
      </c>
      <c r="BG10" s="5">
        <v>14925.99001</v>
      </c>
      <c r="BH10" s="5">
        <v>15981.119979999999</v>
      </c>
      <c r="BI10" s="5">
        <v>17257.189989999999</v>
      </c>
      <c r="BJ10" s="5">
        <v>15767.39003</v>
      </c>
      <c r="BK10" s="5">
        <v>16453.850020000002</v>
      </c>
      <c r="BL10" s="5">
        <v>14365.599910000001</v>
      </c>
      <c r="BM10" s="5">
        <v>18317.22004</v>
      </c>
      <c r="BN10" s="5">
        <v>17853.840069999998</v>
      </c>
      <c r="BO10" s="5">
        <v>14969.93002</v>
      </c>
      <c r="BP10" s="5">
        <v>14455.940039999999</v>
      </c>
      <c r="BQ10" s="5">
        <v>14645.08</v>
      </c>
      <c r="BR10" s="5">
        <v>16156.06986</v>
      </c>
      <c r="BS10" s="5">
        <v>18907.860049999999</v>
      </c>
      <c r="BT10" s="5">
        <v>15953.95002</v>
      </c>
      <c r="BU10" s="5">
        <v>18629.649939999999</v>
      </c>
      <c r="BV10" s="5">
        <v>17423.38996</v>
      </c>
      <c r="BW10" s="5">
        <v>12449.509980000001</v>
      </c>
      <c r="BX10" s="5">
        <v>15379.820009999999</v>
      </c>
      <c r="BY10" s="5">
        <v>18194.650030000001</v>
      </c>
      <c r="BZ10" s="5">
        <v>16368.410040000001</v>
      </c>
      <c r="CA10" s="5">
        <v>19389.100009999998</v>
      </c>
      <c r="CB10" s="5">
        <v>18760.620060000001</v>
      </c>
      <c r="CC10" s="5">
        <v>17431.000080000002</v>
      </c>
      <c r="CD10" s="5">
        <v>14106.55998</v>
      </c>
      <c r="CE10" s="5">
        <v>15240.569939999999</v>
      </c>
      <c r="CF10" s="5">
        <v>15842.630010000001</v>
      </c>
      <c r="CG10" s="5">
        <v>15926.429969999999</v>
      </c>
      <c r="CH10" s="5">
        <v>14419.84007</v>
      </c>
      <c r="CI10" s="5">
        <v>13757.170040000001</v>
      </c>
      <c r="CJ10" s="5">
        <v>14921.130010000001</v>
      </c>
      <c r="CK10" s="5">
        <v>12179.779979999999</v>
      </c>
      <c r="CL10" s="5">
        <v>14012.54002</v>
      </c>
      <c r="CM10" s="5">
        <v>16389.129959999998</v>
      </c>
      <c r="CN10" s="5">
        <v>18847.200120000001</v>
      </c>
      <c r="CO10" s="5">
        <v>20500.820009999999</v>
      </c>
      <c r="CP10" s="5">
        <v>18939.829880000001</v>
      </c>
      <c r="CQ10" s="5">
        <v>18758.240099999999</v>
      </c>
      <c r="CR10" s="5">
        <v>17759.229920000002</v>
      </c>
    </row>
    <row r="11" spans="2:97">
      <c r="B11" t="s">
        <v>675</v>
      </c>
      <c r="C11" s="5">
        <v>144733.54990000001</v>
      </c>
      <c r="D11" s="5">
        <v>132387.54990000001</v>
      </c>
      <c r="E11" s="5">
        <v>130962.8701</v>
      </c>
      <c r="F11" s="5">
        <v>123962.77989999999</v>
      </c>
      <c r="G11" s="5">
        <v>128133.4798</v>
      </c>
      <c r="H11" s="5">
        <v>115459.30989999999</v>
      </c>
      <c r="I11" s="5">
        <v>114455.88009999999</v>
      </c>
      <c r="J11" s="5">
        <v>112568.05989999999</v>
      </c>
      <c r="K11" s="5">
        <v>101324.2101</v>
      </c>
      <c r="L11" s="5">
        <v>105646.41039999999</v>
      </c>
      <c r="M11" s="5">
        <v>105824.9399</v>
      </c>
      <c r="N11" s="5">
        <v>106203.7999</v>
      </c>
      <c r="O11" s="5">
        <v>99895.129950000002</v>
      </c>
      <c r="P11" s="5">
        <v>108864.4997</v>
      </c>
      <c r="Q11" s="5">
        <v>106986.56050000001</v>
      </c>
      <c r="R11" s="5">
        <v>98425.04999</v>
      </c>
      <c r="S11" s="5">
        <v>96490.589850000004</v>
      </c>
      <c r="T11" s="5">
        <v>101623.6401</v>
      </c>
      <c r="U11" s="5">
        <v>106774.91009999999</v>
      </c>
      <c r="V11" s="5">
        <v>94823.479779999994</v>
      </c>
      <c r="W11" s="5">
        <v>94853.799939999997</v>
      </c>
      <c r="X11" s="5">
        <v>92781.400129999995</v>
      </c>
      <c r="Y11" s="5">
        <v>99106.100040000005</v>
      </c>
      <c r="Z11" s="5">
        <v>87738.879799999995</v>
      </c>
      <c r="AA11" s="5">
        <v>158629.16039999999</v>
      </c>
      <c r="AB11" s="5">
        <v>127247.0303</v>
      </c>
      <c r="AC11" s="5">
        <v>117711.98</v>
      </c>
      <c r="AD11" s="5">
        <v>112861.84020000001</v>
      </c>
      <c r="AE11" s="5">
        <v>115082.1596</v>
      </c>
      <c r="AF11" s="5">
        <v>116239.01979999999</v>
      </c>
      <c r="AG11" s="5">
        <v>113943.4901</v>
      </c>
      <c r="AH11" s="5">
        <v>98425.109890000007</v>
      </c>
      <c r="AI11" s="5">
        <v>110896.26029999999</v>
      </c>
      <c r="AJ11" s="5">
        <v>89142.050029999999</v>
      </c>
      <c r="AK11" s="5">
        <v>80614.940149999995</v>
      </c>
      <c r="AL11" s="5">
        <v>75160.680139999997</v>
      </c>
      <c r="AM11" s="5">
        <v>94436.300279999996</v>
      </c>
      <c r="AN11" s="5">
        <v>87501.599950000003</v>
      </c>
      <c r="AO11" s="5">
        <v>98731.049859999999</v>
      </c>
      <c r="AP11" s="5">
        <v>77003.390150000007</v>
      </c>
      <c r="AQ11" s="5">
        <v>76091.190010000006</v>
      </c>
      <c r="AR11" s="5">
        <v>70469.93028</v>
      </c>
      <c r="AS11" s="5">
        <v>85544.070399999997</v>
      </c>
      <c r="AT11" s="5">
        <v>73729.439859999999</v>
      </c>
      <c r="AU11" s="5">
        <v>75345.049920000005</v>
      </c>
      <c r="AV11" s="5">
        <v>66654.859859999997</v>
      </c>
      <c r="AW11" s="5">
        <v>70138.989950000003</v>
      </c>
      <c r="AX11" s="5">
        <v>61645.949939999999</v>
      </c>
      <c r="AY11" s="5">
        <v>68703.20981</v>
      </c>
      <c r="AZ11" s="5">
        <v>62158.320140000003</v>
      </c>
      <c r="BA11" s="5">
        <v>47051.789969999998</v>
      </c>
      <c r="BB11" s="5">
        <v>52048.54004</v>
      </c>
      <c r="BC11" s="5">
        <v>49861.849979999999</v>
      </c>
      <c r="BD11" s="5">
        <v>50857.449860000001</v>
      </c>
      <c r="BE11" s="5">
        <v>56865.939939999997</v>
      </c>
      <c r="BF11" s="5">
        <v>49820.469799999999</v>
      </c>
      <c r="BG11" s="5">
        <v>54768.940110000003</v>
      </c>
      <c r="BH11" s="5">
        <v>58332.79982</v>
      </c>
      <c r="BI11" s="5">
        <v>52235.420180000001</v>
      </c>
      <c r="BJ11" s="5">
        <v>45380.609900000003</v>
      </c>
      <c r="BK11" s="5">
        <v>40756.109969999998</v>
      </c>
      <c r="BL11" s="5">
        <v>40305.739950000003</v>
      </c>
      <c r="BM11" s="5">
        <v>43806.239849999998</v>
      </c>
      <c r="BN11" s="5">
        <v>39485.489990000002</v>
      </c>
      <c r="BO11" s="5">
        <v>39011.760069999997</v>
      </c>
      <c r="BP11" s="5">
        <v>45756.849929999997</v>
      </c>
      <c r="BQ11" s="5">
        <v>47455.280129999999</v>
      </c>
      <c r="BR11" s="5">
        <v>39905.650070000003</v>
      </c>
      <c r="BS11" s="5">
        <v>40739.20998</v>
      </c>
      <c r="BT11" s="5">
        <v>33533.339950000001</v>
      </c>
      <c r="BU11" s="5">
        <v>43139.019919999999</v>
      </c>
      <c r="BV11" s="5">
        <v>40493.23012</v>
      </c>
      <c r="BW11" s="5">
        <v>41754.399870000001</v>
      </c>
      <c r="BX11" s="5">
        <v>37790.319779999998</v>
      </c>
      <c r="BY11" s="5">
        <v>41952.74</v>
      </c>
      <c r="BZ11" s="5">
        <v>34598.96974</v>
      </c>
      <c r="CA11" s="5">
        <v>37899.79984</v>
      </c>
      <c r="CB11" s="5">
        <v>37158.070209999998</v>
      </c>
      <c r="CC11" s="5">
        <v>38010.750059999998</v>
      </c>
      <c r="CD11" s="5">
        <v>28715.559929999999</v>
      </c>
      <c r="CE11" s="5">
        <v>31772.54003</v>
      </c>
      <c r="CF11" s="5">
        <v>35186.510029999998</v>
      </c>
      <c r="CG11" s="5">
        <v>34829.51986</v>
      </c>
      <c r="CH11" s="5">
        <v>41753.210030000002</v>
      </c>
      <c r="CI11" s="5">
        <v>30502.160110000001</v>
      </c>
      <c r="CJ11" s="5">
        <v>25950.12012</v>
      </c>
      <c r="CK11" s="5">
        <v>38302.610159999997</v>
      </c>
      <c r="CL11" s="5">
        <v>40011.059840000002</v>
      </c>
      <c r="CM11" s="5">
        <v>42144.770020000004</v>
      </c>
      <c r="CN11" s="5">
        <v>33126.019970000001</v>
      </c>
      <c r="CO11" s="5">
        <v>36828.439859999999</v>
      </c>
      <c r="CP11" s="5">
        <v>31535.98011</v>
      </c>
      <c r="CQ11" s="5">
        <v>24985.999889999999</v>
      </c>
      <c r="CR11" s="5">
        <v>36152.82013</v>
      </c>
    </row>
    <row r="12" spans="2:97">
      <c r="B12" t="s">
        <v>517</v>
      </c>
      <c r="C12" s="5">
        <v>1238311.9709999999</v>
      </c>
      <c r="D12" s="5">
        <v>1246002.45</v>
      </c>
      <c r="E12" s="5">
        <v>1284575.7</v>
      </c>
      <c r="F12" s="5">
        <v>1257529.4110000001</v>
      </c>
      <c r="G12" s="5">
        <v>1259944.659</v>
      </c>
      <c r="H12" s="5">
        <v>1271999.49</v>
      </c>
      <c r="I12" s="5">
        <v>1312997.92</v>
      </c>
      <c r="J12" s="5">
        <v>1298333.469</v>
      </c>
      <c r="K12" s="5">
        <v>1282782.95</v>
      </c>
      <c r="L12" s="5">
        <v>1281404.1599999999</v>
      </c>
      <c r="M12" s="5">
        <v>1323077.69</v>
      </c>
      <c r="N12" s="5">
        <v>1323319.899</v>
      </c>
      <c r="O12" s="5">
        <v>1315721.53</v>
      </c>
      <c r="P12" s="5">
        <v>1334621.8799999999</v>
      </c>
      <c r="Q12" s="5">
        <v>1367865.861</v>
      </c>
      <c r="R12" s="5">
        <v>1375078.9</v>
      </c>
      <c r="S12" s="5">
        <v>1362631.0109999999</v>
      </c>
      <c r="T12" s="5">
        <v>1370477.89</v>
      </c>
      <c r="U12" s="5">
        <v>1375339.77</v>
      </c>
      <c r="V12" s="5">
        <v>1353294.11</v>
      </c>
      <c r="W12" s="5">
        <v>1350115.3</v>
      </c>
      <c r="X12" s="5">
        <v>1349963.2490000001</v>
      </c>
      <c r="Y12" s="5">
        <v>1398101.909</v>
      </c>
      <c r="Z12" s="5">
        <v>1419878.841</v>
      </c>
      <c r="AA12" s="5">
        <v>1415055.4310000001</v>
      </c>
      <c r="AB12" s="5">
        <v>1405868.1610000001</v>
      </c>
      <c r="AC12" s="5">
        <v>1437432.93</v>
      </c>
      <c r="AD12" s="5">
        <v>1408671.621</v>
      </c>
      <c r="AE12" s="5">
        <v>1401657.611</v>
      </c>
      <c r="AF12" s="5">
        <v>1395942.52</v>
      </c>
      <c r="AG12" s="5">
        <v>1418062.7919999999</v>
      </c>
      <c r="AH12" s="5">
        <v>1407482.7520000001</v>
      </c>
      <c r="AI12" s="5">
        <v>1433783.05</v>
      </c>
      <c r="AJ12" s="5">
        <v>1397088.9890000001</v>
      </c>
      <c r="AK12" s="5">
        <v>1419547.679</v>
      </c>
      <c r="AL12" s="5">
        <v>1396005.23</v>
      </c>
      <c r="AM12" s="5">
        <v>1344214.199</v>
      </c>
      <c r="AN12" s="5">
        <v>1380385.67</v>
      </c>
      <c r="AO12" s="5">
        <v>1402546.8189999999</v>
      </c>
      <c r="AP12" s="5">
        <v>1442795.0589999999</v>
      </c>
      <c r="AQ12" s="5">
        <v>1451010.36</v>
      </c>
      <c r="AR12" s="5">
        <v>1466630.7409999999</v>
      </c>
      <c r="AS12" s="5">
        <v>1489360.98</v>
      </c>
      <c r="AT12" s="5">
        <v>1453476.21</v>
      </c>
      <c r="AU12" s="5">
        <v>1459378.7590000001</v>
      </c>
      <c r="AV12" s="5">
        <v>1469502.909</v>
      </c>
      <c r="AW12" s="5">
        <v>1506750.0109999999</v>
      </c>
      <c r="AX12" s="5">
        <v>1472496.59</v>
      </c>
      <c r="AY12" s="5">
        <v>1500603.0090000001</v>
      </c>
      <c r="AZ12" s="5">
        <v>1515303.94</v>
      </c>
      <c r="BA12" s="5">
        <v>1531395.81</v>
      </c>
      <c r="BB12" s="5">
        <v>1466293.12</v>
      </c>
      <c r="BC12" s="5">
        <v>1446159.88</v>
      </c>
      <c r="BD12" s="5">
        <v>1399601.16</v>
      </c>
      <c r="BE12" s="5">
        <v>1373179.371</v>
      </c>
      <c r="BF12" s="5">
        <v>1367201.801</v>
      </c>
      <c r="BG12" s="5">
        <v>1346459.53</v>
      </c>
      <c r="BH12" s="5">
        <v>1331699.371</v>
      </c>
      <c r="BI12" s="5">
        <v>1365686.0109999999</v>
      </c>
      <c r="BJ12" s="5">
        <v>1326932.92</v>
      </c>
      <c r="BK12" s="5">
        <v>1344031.909</v>
      </c>
      <c r="BL12" s="5">
        <v>1366354.88</v>
      </c>
      <c r="BM12" s="5">
        <v>1368642.85</v>
      </c>
      <c r="BN12" s="5">
        <v>1357994.76</v>
      </c>
      <c r="BO12" s="5">
        <v>1362731.67</v>
      </c>
      <c r="BP12" s="5">
        <v>1358141.291</v>
      </c>
      <c r="BQ12" s="5">
        <v>1374082.9010000001</v>
      </c>
      <c r="BR12" s="5">
        <v>1362315.439</v>
      </c>
      <c r="BS12" s="5">
        <v>1357533.42</v>
      </c>
      <c r="BT12" s="5">
        <v>1337202.74</v>
      </c>
      <c r="BU12" s="5">
        <v>1352209.08</v>
      </c>
      <c r="BV12" s="5">
        <v>1350356.1310000001</v>
      </c>
      <c r="BW12" s="5">
        <v>1330257.83</v>
      </c>
      <c r="BX12" s="5">
        <v>1339330.699</v>
      </c>
      <c r="BY12" s="5">
        <v>1365538.11</v>
      </c>
      <c r="BZ12" s="5">
        <v>1355438.5190000001</v>
      </c>
      <c r="CA12" s="5">
        <v>1369787.19</v>
      </c>
      <c r="CB12" s="5">
        <v>1375412.76</v>
      </c>
      <c r="CC12" s="5">
        <v>1408150.791</v>
      </c>
      <c r="CD12" s="5">
        <v>1427437.86</v>
      </c>
      <c r="CE12" s="5">
        <v>1417464.06</v>
      </c>
      <c r="CF12" s="5">
        <v>1410680.7109999999</v>
      </c>
      <c r="CG12" s="5">
        <v>1418676.969</v>
      </c>
      <c r="CH12" s="5">
        <v>1411295.9</v>
      </c>
      <c r="CI12" s="5">
        <v>1421489.629</v>
      </c>
      <c r="CJ12" s="5">
        <v>1419211.7290000001</v>
      </c>
      <c r="CK12" s="5">
        <v>1484101.6780000001</v>
      </c>
      <c r="CL12" s="5">
        <v>1458767.4509999999</v>
      </c>
      <c r="CM12" s="5">
        <v>1433953.3910000001</v>
      </c>
      <c r="CN12" s="5">
        <v>1464004.44</v>
      </c>
      <c r="CO12" s="5">
        <v>1453816.2</v>
      </c>
      <c r="CP12" s="5">
        <v>1428557.7290000001</v>
      </c>
      <c r="CQ12" s="5">
        <v>1442170.459</v>
      </c>
      <c r="CR12" s="5">
        <v>1460484.058</v>
      </c>
    </row>
    <row r="13" spans="2:97">
      <c r="B13" t="s">
        <v>518</v>
      </c>
      <c r="C13" s="5">
        <v>5802222.0109999999</v>
      </c>
      <c r="D13" s="5">
        <v>5972786.7800000003</v>
      </c>
      <c r="E13" s="5">
        <v>6121306.1109999996</v>
      </c>
      <c r="F13" s="5">
        <v>6146122.5700000003</v>
      </c>
      <c r="G13" s="5">
        <v>6194430.4029999999</v>
      </c>
      <c r="H13" s="5">
        <v>6363024.6629999997</v>
      </c>
      <c r="I13" s="5">
        <v>6478665.5209999997</v>
      </c>
      <c r="J13" s="5">
        <v>6493624.6299999999</v>
      </c>
      <c r="K13" s="5">
        <v>6505194.1059999997</v>
      </c>
      <c r="L13" s="5">
        <v>6628807.4469999997</v>
      </c>
      <c r="M13" s="5">
        <v>6730393.5319999997</v>
      </c>
      <c r="N13" s="5">
        <v>6710177.7690000003</v>
      </c>
      <c r="O13" s="5">
        <v>6725972.0109999999</v>
      </c>
      <c r="P13" s="5">
        <v>6856751.1720000003</v>
      </c>
      <c r="Q13" s="5">
        <v>6931193.9989999998</v>
      </c>
      <c r="R13" s="5">
        <v>6920286.5659999996</v>
      </c>
      <c r="S13" s="5">
        <v>6965930.7599999998</v>
      </c>
      <c r="T13" s="5">
        <v>7125964.4780000001</v>
      </c>
      <c r="U13" s="5">
        <v>7240203.8799999999</v>
      </c>
      <c r="V13" s="5">
        <v>7259235.7089999998</v>
      </c>
      <c r="W13" s="5">
        <v>7221319.5619999999</v>
      </c>
      <c r="X13" s="5">
        <v>7315523.3119999999</v>
      </c>
      <c r="Y13" s="5">
        <v>7432784.4589999998</v>
      </c>
      <c r="Z13" s="5">
        <v>7489619.9570000004</v>
      </c>
      <c r="AA13" s="5">
        <v>7443345.2589999996</v>
      </c>
      <c r="AB13" s="5">
        <v>7678860.2350000003</v>
      </c>
      <c r="AC13" s="5">
        <v>7831613.3810000001</v>
      </c>
      <c r="AD13" s="5">
        <v>7818965.2010000004</v>
      </c>
      <c r="AE13" s="5">
        <v>7828197.1210000003</v>
      </c>
      <c r="AF13" s="5">
        <v>7911190.9220000003</v>
      </c>
      <c r="AG13" s="5">
        <v>8077894.6569999997</v>
      </c>
      <c r="AH13" s="5">
        <v>8053326.1550000003</v>
      </c>
      <c r="AI13" s="5">
        <v>8055716.3119999999</v>
      </c>
      <c r="AJ13" s="5">
        <v>8217896.2249999996</v>
      </c>
      <c r="AK13" s="5">
        <v>8250564.1109999996</v>
      </c>
      <c r="AL13" s="5">
        <v>8196998.7220000001</v>
      </c>
      <c r="AM13" s="5">
        <v>8179443.6519999998</v>
      </c>
      <c r="AN13" s="5">
        <v>8088208.2889999999</v>
      </c>
      <c r="AO13" s="5">
        <v>7963573.8799999999</v>
      </c>
      <c r="AP13" s="5">
        <v>7558188.835</v>
      </c>
      <c r="AQ13" s="5">
        <v>7224567.7460000003</v>
      </c>
      <c r="AR13" s="5">
        <v>7137820.2520000003</v>
      </c>
      <c r="AS13" s="5">
        <v>7050876.7189999996</v>
      </c>
      <c r="AT13" s="5">
        <v>6989263.699</v>
      </c>
      <c r="AU13" s="5">
        <v>6788422.3269999996</v>
      </c>
      <c r="AV13" s="5">
        <v>6893376.4380000001</v>
      </c>
      <c r="AW13" s="5">
        <v>6896941.1730000004</v>
      </c>
      <c r="AX13" s="5">
        <v>6764044.4299999997</v>
      </c>
      <c r="AY13" s="5">
        <v>6647133.2070000004</v>
      </c>
      <c r="AZ13" s="5">
        <v>6682555.4819999998</v>
      </c>
      <c r="BA13" s="5">
        <v>6686614.642</v>
      </c>
      <c r="BB13" s="5">
        <v>6514147.5420000004</v>
      </c>
      <c r="BC13" s="5">
        <v>6236167.6739999996</v>
      </c>
      <c r="BD13" s="5">
        <v>6234510.9100000001</v>
      </c>
      <c r="BE13" s="5">
        <v>6205104.4280000003</v>
      </c>
      <c r="BF13" s="5">
        <v>6035843.2010000004</v>
      </c>
      <c r="BG13" s="5">
        <v>5851303.0559999999</v>
      </c>
      <c r="BH13" s="5">
        <v>5937263.0199999996</v>
      </c>
      <c r="BI13" s="5">
        <v>5961961.148</v>
      </c>
      <c r="BJ13" s="5">
        <v>5973704.023</v>
      </c>
      <c r="BK13" s="5">
        <v>5816160.801</v>
      </c>
      <c r="BL13" s="5">
        <v>6070652.8200000003</v>
      </c>
      <c r="BM13" s="5">
        <v>6176722.3099999996</v>
      </c>
      <c r="BN13" s="5">
        <v>6143350.727</v>
      </c>
      <c r="BO13" s="5">
        <v>6124347.108</v>
      </c>
      <c r="BP13" s="5">
        <v>6350259.2110000001</v>
      </c>
      <c r="BQ13" s="5">
        <v>6465357.6169999996</v>
      </c>
      <c r="BR13" s="5">
        <v>6436041.858</v>
      </c>
      <c r="BS13" s="5">
        <v>6440276.4309999999</v>
      </c>
      <c r="BT13" s="5">
        <v>6586293.8600000003</v>
      </c>
      <c r="BU13" s="5">
        <v>6704251.2410000004</v>
      </c>
      <c r="BV13" s="5">
        <v>6677136.7029999997</v>
      </c>
      <c r="BW13" s="5">
        <v>6662429.3619999997</v>
      </c>
      <c r="BX13" s="5">
        <v>6835586.0829999996</v>
      </c>
      <c r="BY13" s="5">
        <v>6966468.5369999995</v>
      </c>
      <c r="BZ13" s="5">
        <v>6953468.0109999999</v>
      </c>
      <c r="CA13" s="5">
        <v>6872551.892</v>
      </c>
      <c r="CB13" s="5">
        <v>7102801.5109999999</v>
      </c>
      <c r="CC13" s="5">
        <v>7214309.5949999997</v>
      </c>
      <c r="CD13" s="5">
        <v>7155836.3130000001</v>
      </c>
      <c r="CE13" s="5">
        <v>7119139.4210000001</v>
      </c>
      <c r="CF13" s="5">
        <v>7297527.6710000001</v>
      </c>
      <c r="CG13" s="5">
        <v>7369093.2999999998</v>
      </c>
      <c r="CH13" s="5">
        <v>7350329.6490000002</v>
      </c>
      <c r="CI13" s="5">
        <v>7205816.71</v>
      </c>
      <c r="CJ13" s="5">
        <v>6689324.148</v>
      </c>
      <c r="CK13" s="5">
        <v>6974335.5379999997</v>
      </c>
      <c r="CL13" s="5">
        <v>6960994.6529999999</v>
      </c>
      <c r="CM13" s="5">
        <v>6891371.3090000004</v>
      </c>
      <c r="CN13" s="5">
        <v>7073174.2989999996</v>
      </c>
      <c r="CO13" s="5">
        <v>7298018.8810000001</v>
      </c>
      <c r="CP13" s="5">
        <v>7299576.1330000004</v>
      </c>
      <c r="CQ13" s="5">
        <v>7312509.148</v>
      </c>
      <c r="CR13" s="5">
        <v>7464963.7599999998</v>
      </c>
    </row>
    <row r="14" spans="2:97">
      <c r="B14" t="s">
        <v>676</v>
      </c>
      <c r="C14" s="5">
        <v>15419.68001</v>
      </c>
      <c r="D14" s="5">
        <v>11851.019899999999</v>
      </c>
      <c r="E14" s="5">
        <v>13017.470079999999</v>
      </c>
      <c r="F14" s="5">
        <v>10015.260060000001</v>
      </c>
      <c r="G14" s="5">
        <v>7930.400036</v>
      </c>
      <c r="H14" s="5">
        <v>10101.77</v>
      </c>
      <c r="I14" s="5">
        <v>12646.019969999999</v>
      </c>
      <c r="J14" s="5">
        <v>10908.349990000001</v>
      </c>
      <c r="K14" s="5">
        <v>15023.040059999999</v>
      </c>
      <c r="L14" s="5">
        <v>13133.729960000001</v>
      </c>
      <c r="M14" s="5">
        <v>13280.01</v>
      </c>
      <c r="N14" s="5">
        <v>10065.77009</v>
      </c>
      <c r="O14" s="5">
        <v>9895.3900109999995</v>
      </c>
      <c r="P14" s="5">
        <v>11844.299950000001</v>
      </c>
      <c r="Q14" s="5">
        <v>15599.45</v>
      </c>
      <c r="R14" s="5">
        <v>8056.6299820000004</v>
      </c>
      <c r="S14" s="5">
        <v>7237.7400209999996</v>
      </c>
      <c r="T14" s="5">
        <v>11086.06</v>
      </c>
      <c r="U14" s="5">
        <v>22149.27003</v>
      </c>
      <c r="V14" s="5">
        <v>12930.049929999999</v>
      </c>
      <c r="W14" s="5">
        <v>9993.7398869999997</v>
      </c>
      <c r="X14" s="5">
        <v>8674.1201099999998</v>
      </c>
      <c r="Y14" s="5">
        <v>10516.590029999999</v>
      </c>
      <c r="Z14" s="5">
        <v>8371.0300520000001</v>
      </c>
      <c r="AA14" s="5">
        <v>18318.47003</v>
      </c>
      <c r="AB14" s="5">
        <v>15623.78</v>
      </c>
      <c r="AC14" s="5">
        <v>11986.190060000001</v>
      </c>
      <c r="AD14" s="5">
        <v>16255.46</v>
      </c>
      <c r="AE14" s="5">
        <v>18772.859949999998</v>
      </c>
      <c r="AF14" s="5">
        <v>9952.2699890000004</v>
      </c>
      <c r="AG14" s="5">
        <v>7758.8299710000001</v>
      </c>
      <c r="AH14" s="5">
        <v>7528.2699810000004</v>
      </c>
      <c r="AI14" s="5">
        <v>9154.1199460000007</v>
      </c>
      <c r="AJ14" s="5">
        <v>5088.7599719999998</v>
      </c>
      <c r="AK14" s="5">
        <v>6101.4799579999999</v>
      </c>
      <c r="AL14" s="5">
        <v>4492.7899859999998</v>
      </c>
      <c r="AM14" s="5">
        <v>7550.6699520000002</v>
      </c>
      <c r="AN14" s="5">
        <v>6743.5698780000002</v>
      </c>
      <c r="AO14" s="5">
        <v>10080.22012</v>
      </c>
      <c r="AP14" s="5">
        <v>8923.7800060000009</v>
      </c>
      <c r="AQ14" s="5">
        <v>4384.0800740000004</v>
      </c>
      <c r="AR14" s="5">
        <v>10411.859920000001</v>
      </c>
      <c r="AS14" s="5">
        <v>7673.640007</v>
      </c>
      <c r="AT14" s="5">
        <v>9932.5899960000006</v>
      </c>
      <c r="AU14" s="5">
        <v>9559.1399839999995</v>
      </c>
      <c r="AV14" s="5">
        <v>7457.979996</v>
      </c>
      <c r="AW14" s="5">
        <v>3285.910042</v>
      </c>
      <c r="AX14" s="5">
        <v>5157.510002</v>
      </c>
      <c r="AY14" s="5">
        <v>2320.5300139999999</v>
      </c>
      <c r="AZ14" s="5">
        <v>5697.119995</v>
      </c>
      <c r="BA14" s="5">
        <v>3355.4900360000001</v>
      </c>
      <c r="BB14" s="5">
        <v>3999.1699680000002</v>
      </c>
      <c r="BC14" s="5">
        <v>4424.639999</v>
      </c>
      <c r="BD14" s="5">
        <v>3156.1900329999999</v>
      </c>
      <c r="BE14" s="5">
        <v>3784.4299700000001</v>
      </c>
      <c r="BF14" s="5">
        <v>3019.0599980000002</v>
      </c>
      <c r="BG14" s="5">
        <v>1735.9200209999999</v>
      </c>
      <c r="BH14" s="5">
        <v>2447.48999</v>
      </c>
      <c r="BI14" s="5">
        <v>3196.7400360000001</v>
      </c>
      <c r="BJ14" s="5">
        <v>3580.7099840000001</v>
      </c>
      <c r="BK14" s="5">
        <v>4297.1499180000001</v>
      </c>
      <c r="BL14" s="5">
        <v>5939.4700240000002</v>
      </c>
      <c r="BM14" s="5">
        <v>3667.2800139999999</v>
      </c>
      <c r="BN14" s="5">
        <v>4554.7699430000002</v>
      </c>
      <c r="BO14" s="5">
        <v>3654.140007</v>
      </c>
      <c r="BP14" s="5">
        <v>2761.2099990000002</v>
      </c>
      <c r="BQ14" s="5">
        <v>2994.2599949999999</v>
      </c>
      <c r="BR14" s="5">
        <v>3333.1999510000001</v>
      </c>
      <c r="BS14" s="5">
        <v>2862.4300229999999</v>
      </c>
      <c r="BT14" s="5">
        <v>4003.6599879999999</v>
      </c>
      <c r="BU14" s="5">
        <v>3789.9899519999999</v>
      </c>
      <c r="BV14" s="5">
        <v>3212.6799510000001</v>
      </c>
      <c r="BW14" s="5">
        <v>2670.7399599999999</v>
      </c>
      <c r="BX14" s="5">
        <v>3296.5099639999999</v>
      </c>
      <c r="BY14" s="5">
        <v>1755.140007</v>
      </c>
      <c r="BZ14" s="5">
        <v>2501.900009</v>
      </c>
      <c r="CA14" s="5">
        <v>2174.3500370000002</v>
      </c>
      <c r="CB14" s="5">
        <v>3772.0099789999999</v>
      </c>
      <c r="CC14" s="5">
        <v>5412.1599729999998</v>
      </c>
      <c r="CD14" s="5">
        <v>3039.3300089999998</v>
      </c>
      <c r="CE14" s="5">
        <v>5468.1600490000001</v>
      </c>
      <c r="CF14" s="5">
        <v>6477.6400299999996</v>
      </c>
      <c r="CG14" s="5">
        <v>4692.4000169999999</v>
      </c>
      <c r="CH14" s="5">
        <v>4807.5499339999997</v>
      </c>
      <c r="CI14" s="5">
        <v>7659.5299379999997</v>
      </c>
      <c r="CJ14" s="5">
        <v>4741.130013</v>
      </c>
      <c r="CK14" s="5">
        <v>3191.4500050000001</v>
      </c>
      <c r="CL14" s="5">
        <v>3440.7999799999998</v>
      </c>
      <c r="CM14" s="5">
        <v>12646.00995</v>
      </c>
      <c r="CN14" s="5">
        <v>7342.8399810000001</v>
      </c>
      <c r="CO14" s="5">
        <v>5263.9799730000004</v>
      </c>
      <c r="CP14" s="5">
        <v>6099.8900279999998</v>
      </c>
      <c r="CQ14" s="5">
        <v>3437.890038</v>
      </c>
      <c r="CR14" s="5">
        <v>4560.4000850000002</v>
      </c>
    </row>
    <row r="15" spans="2:97">
      <c r="B15" t="s">
        <v>69</v>
      </c>
      <c r="C15" s="5">
        <v>9252648.943</v>
      </c>
      <c r="D15" s="5">
        <v>9431146.2990000006</v>
      </c>
      <c r="E15" s="5">
        <v>9589357.2709999997</v>
      </c>
      <c r="F15" s="5">
        <v>9566528.2300000004</v>
      </c>
      <c r="G15" s="5">
        <v>9629756.4110000003</v>
      </c>
      <c r="H15" s="5">
        <v>9804098.1329999994</v>
      </c>
      <c r="I15" s="5">
        <v>9977084.1319999993</v>
      </c>
      <c r="J15" s="5">
        <v>9987859.8389999997</v>
      </c>
      <c r="K15" s="5">
        <v>9993250.2050000001</v>
      </c>
      <c r="L15" s="5">
        <v>10145513.59</v>
      </c>
      <c r="M15" s="5">
        <v>10269134.210000001</v>
      </c>
      <c r="N15" s="5">
        <v>10258835.91</v>
      </c>
      <c r="O15" s="5">
        <v>10256255</v>
      </c>
      <c r="P15" s="5">
        <v>10402296.02</v>
      </c>
      <c r="Q15" s="5">
        <v>10491786.07</v>
      </c>
      <c r="R15" s="5">
        <v>10480843.43</v>
      </c>
      <c r="S15" s="5">
        <v>10540558.609999999</v>
      </c>
      <c r="T15" s="5">
        <v>10696618.380000001</v>
      </c>
      <c r="U15" s="5">
        <v>10810301.27</v>
      </c>
      <c r="V15" s="5">
        <v>10811836.539999999</v>
      </c>
      <c r="W15" s="5">
        <v>10803017.35</v>
      </c>
      <c r="X15" s="5">
        <v>10925234.699999999</v>
      </c>
      <c r="Y15" s="5">
        <v>11068950.779999999</v>
      </c>
      <c r="Z15" s="5">
        <v>11155087.01</v>
      </c>
      <c r="AA15" s="5">
        <v>11263575.52</v>
      </c>
      <c r="AB15" s="5">
        <v>11433802.289999999</v>
      </c>
      <c r="AC15" s="5">
        <v>11620701.189999999</v>
      </c>
      <c r="AD15" s="5">
        <v>11621993.57</v>
      </c>
      <c r="AE15" s="5">
        <v>11637255.34</v>
      </c>
      <c r="AF15" s="5">
        <v>11772697.35</v>
      </c>
      <c r="AG15" s="5">
        <v>11928917.91</v>
      </c>
      <c r="AH15" s="5">
        <v>11895159.789999999</v>
      </c>
      <c r="AI15" s="5">
        <v>11923723.92</v>
      </c>
      <c r="AJ15" s="5">
        <v>12083267.75</v>
      </c>
      <c r="AK15" s="5">
        <v>12175906.800000001</v>
      </c>
      <c r="AL15" s="5">
        <v>12086632.93</v>
      </c>
      <c r="AM15" s="5">
        <v>12014047.560000001</v>
      </c>
      <c r="AN15" s="5">
        <v>11950187.609999999</v>
      </c>
      <c r="AO15" s="5">
        <v>11841588.859999999</v>
      </c>
      <c r="AP15" s="5">
        <v>11414859.52</v>
      </c>
      <c r="AQ15" s="5">
        <v>10899239.66</v>
      </c>
      <c r="AR15" s="5">
        <v>10777090.92</v>
      </c>
      <c r="AS15" s="5">
        <v>10705255.970000001</v>
      </c>
      <c r="AT15" s="5">
        <v>10550771.029999999</v>
      </c>
      <c r="AU15" s="5">
        <v>10369348</v>
      </c>
      <c r="AV15" s="5">
        <v>10470204.74</v>
      </c>
      <c r="AW15" s="5">
        <v>10514116.199999999</v>
      </c>
      <c r="AX15" s="5">
        <v>10341130.16</v>
      </c>
      <c r="AY15" s="5">
        <v>10196450.27</v>
      </c>
      <c r="AZ15" s="5">
        <v>10229074.279999999</v>
      </c>
      <c r="BA15" s="5">
        <v>10204046.99</v>
      </c>
      <c r="BB15" s="5">
        <v>9980265.1720000003</v>
      </c>
      <c r="BC15" s="5">
        <v>9688043.5850000009</v>
      </c>
      <c r="BD15" s="5">
        <v>9663132.4800000004</v>
      </c>
      <c r="BE15" s="5">
        <v>9645767.0690000001</v>
      </c>
      <c r="BF15" s="5">
        <v>9435686.1219999995</v>
      </c>
      <c r="BG15" s="5">
        <v>9238258.0160000008</v>
      </c>
      <c r="BH15" s="5">
        <v>9333168.7699999996</v>
      </c>
      <c r="BI15" s="5">
        <v>9384839.909</v>
      </c>
      <c r="BJ15" s="5">
        <v>9306786.6030000001</v>
      </c>
      <c r="BK15" s="5">
        <v>9165585.2019999996</v>
      </c>
      <c r="BL15" s="5">
        <v>9440959.3210000005</v>
      </c>
      <c r="BM15" s="5">
        <v>9605865.0209999997</v>
      </c>
      <c r="BN15" s="5">
        <v>9558268.7180000003</v>
      </c>
      <c r="BO15" s="5">
        <v>9520166.1280000005</v>
      </c>
      <c r="BP15" s="5">
        <v>9761353.9010000005</v>
      </c>
      <c r="BQ15" s="5">
        <v>9896495.9969999995</v>
      </c>
      <c r="BR15" s="5">
        <v>9863324.3090000004</v>
      </c>
      <c r="BS15" s="5">
        <v>9847384.4600000009</v>
      </c>
      <c r="BT15" s="5">
        <v>9971089.4700000007</v>
      </c>
      <c r="BU15" s="5">
        <v>10112752.029999999</v>
      </c>
      <c r="BV15" s="5">
        <v>10071866.67</v>
      </c>
      <c r="BW15" s="5">
        <v>10048502.220000001</v>
      </c>
      <c r="BX15" s="5">
        <v>10256875.220000001</v>
      </c>
      <c r="BY15" s="5">
        <v>10420500.880000001</v>
      </c>
      <c r="BZ15" s="5">
        <v>10339203.800000001</v>
      </c>
      <c r="CA15" s="5">
        <v>10284028.880000001</v>
      </c>
      <c r="CB15" s="5">
        <v>10528346.02</v>
      </c>
      <c r="CC15" s="5">
        <v>10662372.470000001</v>
      </c>
      <c r="CD15" s="5">
        <v>10653097.6</v>
      </c>
      <c r="CE15" s="5">
        <v>10599113.85</v>
      </c>
      <c r="CF15" s="5">
        <v>10750197.470000001</v>
      </c>
      <c r="CG15" s="5">
        <v>10824533.859999999</v>
      </c>
      <c r="CH15" s="5">
        <v>10808624.529999999</v>
      </c>
      <c r="CI15" s="5">
        <v>10661230.119999999</v>
      </c>
      <c r="CJ15" s="5">
        <v>10133407.869999999</v>
      </c>
      <c r="CK15" s="5">
        <v>10454205.119999999</v>
      </c>
      <c r="CL15" s="5">
        <v>10469802.49</v>
      </c>
      <c r="CM15" s="5">
        <v>10385043.65</v>
      </c>
      <c r="CN15" s="5">
        <v>10608516.65</v>
      </c>
      <c r="CO15" s="5">
        <v>10782466.08</v>
      </c>
      <c r="CP15" s="5">
        <v>10830884.65</v>
      </c>
      <c r="CQ15" s="5">
        <v>10791334.470000001</v>
      </c>
      <c r="CR15" s="5">
        <v>10976631.24</v>
      </c>
    </row>
    <row r="17" spans="2:97">
      <c r="B17" t="s">
        <v>677</v>
      </c>
    </row>
    <row r="20" spans="2:97">
      <c r="B20" s="2" t="s">
        <v>903</v>
      </c>
    </row>
    <row r="21" spans="2:97">
      <c r="B21" t="s">
        <v>678</v>
      </c>
    </row>
    <row r="22" spans="2:97">
      <c r="C22" s="6" t="s">
        <v>666</v>
      </c>
      <c r="D22" s="6" t="s">
        <v>667</v>
      </c>
      <c r="E22" s="6" t="s">
        <v>668</v>
      </c>
      <c r="F22" s="6" t="s">
        <v>669</v>
      </c>
      <c r="G22" s="6" t="s">
        <v>670</v>
      </c>
      <c r="H22" s="6" t="s">
        <v>671</v>
      </c>
      <c r="I22" s="6" t="s">
        <v>672</v>
      </c>
      <c r="J22" s="6" t="s">
        <v>673</v>
      </c>
      <c r="K22" s="6" t="s">
        <v>295</v>
      </c>
      <c r="L22" s="6" t="s">
        <v>296</v>
      </c>
      <c r="M22" s="6" t="s">
        <v>297</v>
      </c>
      <c r="N22" s="6" t="s">
        <v>298</v>
      </c>
      <c r="O22" s="6" t="s">
        <v>299</v>
      </c>
      <c r="P22" s="6" t="s">
        <v>300</v>
      </c>
      <c r="Q22" s="6" t="s">
        <v>301</v>
      </c>
      <c r="R22" s="6" t="s">
        <v>302</v>
      </c>
      <c r="S22" s="6" t="s">
        <v>303</v>
      </c>
      <c r="T22" s="6" t="s">
        <v>304</v>
      </c>
      <c r="U22" s="6" t="s">
        <v>305</v>
      </c>
      <c r="V22" s="6" t="s">
        <v>306</v>
      </c>
      <c r="W22" s="6" t="s">
        <v>307</v>
      </c>
      <c r="X22" s="6" t="s">
        <v>308</v>
      </c>
      <c r="Y22" s="6" t="s">
        <v>309</v>
      </c>
      <c r="Z22" s="6" t="s">
        <v>310</v>
      </c>
      <c r="AA22" s="22" t="s">
        <v>169</v>
      </c>
      <c r="AB22" s="22" t="s">
        <v>170</v>
      </c>
      <c r="AC22" s="22" t="s">
        <v>171</v>
      </c>
      <c r="AD22" s="22" t="s">
        <v>172</v>
      </c>
      <c r="AE22" s="22" t="s">
        <v>173</v>
      </c>
      <c r="AF22" s="22" t="s">
        <v>174</v>
      </c>
      <c r="AG22" s="22" t="s">
        <v>175</v>
      </c>
      <c r="AH22" s="22" t="s">
        <v>176</v>
      </c>
      <c r="AI22" s="22" t="s">
        <v>177</v>
      </c>
      <c r="AJ22" s="22" t="s">
        <v>178</v>
      </c>
      <c r="AK22" s="22" t="s">
        <v>179</v>
      </c>
      <c r="AL22" s="22" t="s">
        <v>180</v>
      </c>
      <c r="AM22" s="22" t="s">
        <v>13</v>
      </c>
      <c r="AN22" s="22" t="s">
        <v>14</v>
      </c>
      <c r="AO22" s="22" t="s">
        <v>15</v>
      </c>
      <c r="AP22" s="22" t="s">
        <v>16</v>
      </c>
      <c r="AQ22" s="22" t="s">
        <v>17</v>
      </c>
      <c r="AR22" s="22" t="s">
        <v>18</v>
      </c>
      <c r="AS22" s="22" t="s">
        <v>19</v>
      </c>
      <c r="AT22" s="22" t="s">
        <v>20</v>
      </c>
      <c r="AU22" s="22" t="s">
        <v>21</v>
      </c>
      <c r="AV22" s="22" t="s">
        <v>22</v>
      </c>
      <c r="AW22" s="22" t="s">
        <v>23</v>
      </c>
      <c r="AX22" s="22" t="s">
        <v>24</v>
      </c>
      <c r="AY22" s="22" t="s">
        <v>25</v>
      </c>
      <c r="AZ22" s="22" t="s">
        <v>26</v>
      </c>
      <c r="BA22" s="22" t="s">
        <v>27</v>
      </c>
      <c r="BB22" s="22" t="s">
        <v>28</v>
      </c>
      <c r="BC22" s="22" t="s">
        <v>29</v>
      </c>
      <c r="BD22" s="22" t="s">
        <v>30</v>
      </c>
      <c r="BE22" s="22" t="s">
        <v>31</v>
      </c>
      <c r="BF22" s="22" t="s">
        <v>32</v>
      </c>
      <c r="BG22" s="22" t="s">
        <v>33</v>
      </c>
      <c r="BH22" s="22" t="s">
        <v>34</v>
      </c>
      <c r="BI22" s="22" t="s">
        <v>35</v>
      </c>
      <c r="BJ22" s="22" t="s">
        <v>36</v>
      </c>
      <c r="BK22" s="22" t="s">
        <v>37</v>
      </c>
      <c r="BL22" s="22" t="s">
        <v>38</v>
      </c>
      <c r="BM22" s="22" t="s">
        <v>39</v>
      </c>
      <c r="BN22" s="22" t="s">
        <v>40</v>
      </c>
      <c r="BO22" s="22" t="s">
        <v>41</v>
      </c>
      <c r="BP22" s="22" t="s">
        <v>42</v>
      </c>
      <c r="BQ22" s="22" t="s">
        <v>43</v>
      </c>
      <c r="BR22" s="22" t="s">
        <v>44</v>
      </c>
      <c r="BS22" s="22" t="s">
        <v>45</v>
      </c>
      <c r="BT22" s="22" t="s">
        <v>46</v>
      </c>
      <c r="BU22" s="22" t="s">
        <v>47</v>
      </c>
      <c r="BV22" s="22" t="s">
        <v>48</v>
      </c>
      <c r="BW22" s="22" t="s">
        <v>49</v>
      </c>
      <c r="BX22" s="22" t="s">
        <v>50</v>
      </c>
      <c r="BY22" s="22" t="s">
        <v>51</v>
      </c>
      <c r="BZ22" s="22" t="s">
        <v>52</v>
      </c>
      <c r="CA22" s="22" t="s">
        <v>53</v>
      </c>
      <c r="CB22" s="22" t="s">
        <v>54</v>
      </c>
      <c r="CC22" s="22" t="s">
        <v>55</v>
      </c>
      <c r="CD22" s="22" t="s">
        <v>56</v>
      </c>
      <c r="CE22" s="22" t="s">
        <v>57</v>
      </c>
      <c r="CF22" s="22" t="s">
        <v>58</v>
      </c>
      <c r="CG22" s="22" t="s">
        <v>59</v>
      </c>
      <c r="CH22" s="22" t="s">
        <v>60</v>
      </c>
      <c r="CI22" s="22" t="s">
        <v>61</v>
      </c>
      <c r="CJ22" s="22" t="s">
        <v>62</v>
      </c>
      <c r="CK22" s="22" t="s">
        <v>63</v>
      </c>
      <c r="CL22" s="22" t="s">
        <v>64</v>
      </c>
      <c r="CM22" s="22" t="s">
        <v>65</v>
      </c>
      <c r="CN22" s="22" t="s">
        <v>66</v>
      </c>
      <c r="CO22" s="22" t="s">
        <v>67</v>
      </c>
      <c r="CP22" s="22" t="s">
        <v>68</v>
      </c>
      <c r="CQ22" s="22" t="s">
        <v>898</v>
      </c>
      <c r="CR22" s="22" t="s">
        <v>1239</v>
      </c>
    </row>
    <row r="23" spans="2:97">
      <c r="B23" t="s">
        <v>515</v>
      </c>
      <c r="C23" s="5">
        <v>160412.96983300001</v>
      </c>
      <c r="D23" s="5">
        <v>157716.79991100001</v>
      </c>
      <c r="E23" s="5">
        <v>162847.47013199999</v>
      </c>
      <c r="F23" s="5">
        <v>160624.75010999999</v>
      </c>
      <c r="G23" s="5">
        <v>156322.959898</v>
      </c>
      <c r="H23" s="5">
        <v>165194.37996699999</v>
      </c>
      <c r="I23" s="5">
        <v>169487.370016</v>
      </c>
      <c r="J23" s="5">
        <v>164054.739654</v>
      </c>
      <c r="K23" s="5">
        <v>177594.2499</v>
      </c>
      <c r="L23" s="5">
        <v>193995.71969600001</v>
      </c>
      <c r="M23" s="5">
        <v>194340.03022399999</v>
      </c>
      <c r="N23" s="5">
        <v>181213.22041600003</v>
      </c>
      <c r="O23" s="5">
        <v>192519.89989900001</v>
      </c>
      <c r="P23" s="5">
        <v>198104.23992600001</v>
      </c>
      <c r="Q23" s="5">
        <v>197202.120279</v>
      </c>
      <c r="R23" s="5">
        <v>192234.129571</v>
      </c>
      <c r="S23" s="5">
        <v>188210.57012000002</v>
      </c>
      <c r="T23" s="5">
        <v>197431.05954599997</v>
      </c>
      <c r="U23" s="5">
        <v>201172.44029899998</v>
      </c>
      <c r="V23" s="5">
        <v>211063.96002299999</v>
      </c>
      <c r="W23" s="5">
        <v>221558.59015500001</v>
      </c>
      <c r="X23" s="5">
        <v>223438.11983000001</v>
      </c>
      <c r="Y23" s="5">
        <v>226306.230346</v>
      </c>
      <c r="Z23" s="5">
        <v>214625.04020699998</v>
      </c>
      <c r="AA23" s="5">
        <v>223790.90059999999</v>
      </c>
      <c r="AB23" s="5">
        <v>235013.85010000001</v>
      </c>
      <c r="AC23" s="5">
        <v>231548.78030000001</v>
      </c>
      <c r="AD23" s="5">
        <v>253261.85010000001</v>
      </c>
      <c r="AE23" s="5">
        <v>254963.02989999999</v>
      </c>
      <c r="AF23" s="5">
        <v>260448.75020000001</v>
      </c>
      <c r="AG23" s="5">
        <v>273222.72989999998</v>
      </c>
      <c r="AH23" s="5">
        <v>266191.69040000002</v>
      </c>
      <c r="AI23" s="5">
        <v>272989.60029999999</v>
      </c>
      <c r="AJ23" s="5">
        <v>273717.53980000003</v>
      </c>
      <c r="AK23" s="5">
        <v>278777.58</v>
      </c>
      <c r="AL23" s="5">
        <v>272953.57010000001</v>
      </c>
      <c r="AM23" s="5">
        <v>277778.38</v>
      </c>
      <c r="AN23" s="5">
        <v>298031.31020000001</v>
      </c>
      <c r="AO23" s="5">
        <v>299810.79969999997</v>
      </c>
      <c r="AP23" s="5">
        <v>304768.91970000003</v>
      </c>
      <c r="AQ23" s="5">
        <v>302750.08029999997</v>
      </c>
      <c r="AR23" s="5">
        <v>299271.02049999998</v>
      </c>
      <c r="AS23" s="5">
        <v>300842.69010000001</v>
      </c>
      <c r="AT23" s="5">
        <v>299311.51030000002</v>
      </c>
      <c r="AU23" s="5">
        <v>294866.89</v>
      </c>
      <c r="AV23" s="5">
        <v>291993.85950000002</v>
      </c>
      <c r="AW23" s="5">
        <v>278171.3996</v>
      </c>
      <c r="AX23" s="5">
        <v>291418.19</v>
      </c>
      <c r="AY23" s="5">
        <v>284590.21960000001</v>
      </c>
      <c r="AZ23" s="5">
        <v>261818.90030000001</v>
      </c>
      <c r="BA23" s="5">
        <v>277106.1298</v>
      </c>
      <c r="BB23" s="5">
        <v>260064.46</v>
      </c>
      <c r="BC23" s="5">
        <v>273236.52010000002</v>
      </c>
      <c r="BD23" s="5">
        <v>270173.30050000001</v>
      </c>
      <c r="BE23" s="5">
        <v>278023.10969999997</v>
      </c>
      <c r="BF23" s="5">
        <v>265215.0699</v>
      </c>
      <c r="BG23" s="5">
        <v>250575.18</v>
      </c>
      <c r="BH23" s="5">
        <v>255758.5001</v>
      </c>
      <c r="BI23" s="5">
        <v>268061.97979999997</v>
      </c>
      <c r="BJ23" s="5">
        <v>274889.41989999998</v>
      </c>
      <c r="BK23" s="5">
        <v>267596.82010000001</v>
      </c>
      <c r="BL23" s="5">
        <v>268395.47009999998</v>
      </c>
      <c r="BM23" s="5">
        <v>285147.47970000003</v>
      </c>
      <c r="BN23" s="5">
        <v>274767.84029999998</v>
      </c>
      <c r="BO23" s="5">
        <v>261591.6599</v>
      </c>
      <c r="BP23" s="5">
        <v>272448.09980000003</v>
      </c>
      <c r="BQ23" s="5">
        <v>262625.17</v>
      </c>
      <c r="BR23" s="5">
        <v>271807.17</v>
      </c>
      <c r="BS23" s="5">
        <v>272466.5699</v>
      </c>
      <c r="BT23" s="5">
        <v>286260.67009999999</v>
      </c>
      <c r="BU23" s="5">
        <v>287636.83029999997</v>
      </c>
      <c r="BV23" s="5">
        <v>284349.07030000002</v>
      </c>
      <c r="BW23" s="5">
        <v>281154.78960000002</v>
      </c>
      <c r="BX23" s="5">
        <v>293952.48009999999</v>
      </c>
      <c r="BY23" s="5">
        <v>278690.47009999998</v>
      </c>
      <c r="BZ23" s="5">
        <v>301790.94059999997</v>
      </c>
      <c r="CA23" s="5">
        <v>295560.73019999999</v>
      </c>
      <c r="CB23" s="5">
        <v>302047.29989999998</v>
      </c>
      <c r="CC23" s="5">
        <v>318364.13</v>
      </c>
      <c r="CD23" s="5">
        <v>287503.84980000003</v>
      </c>
      <c r="CE23" s="5">
        <v>282860.3406</v>
      </c>
      <c r="CF23" s="5">
        <v>292011.66039999999</v>
      </c>
      <c r="CG23" s="5">
        <v>286616.90980000002</v>
      </c>
      <c r="CH23" s="5">
        <v>291757.7401</v>
      </c>
      <c r="CI23" s="5">
        <v>282969.1802</v>
      </c>
      <c r="CJ23" s="5">
        <v>270415.8198</v>
      </c>
      <c r="CK23" s="5">
        <v>269921.7807</v>
      </c>
      <c r="CL23" s="5">
        <v>243635.89</v>
      </c>
      <c r="CM23" s="5">
        <v>272906.53000000003</v>
      </c>
      <c r="CN23" s="5">
        <v>291906.69040000002</v>
      </c>
      <c r="CO23" s="5">
        <v>291700.6997</v>
      </c>
      <c r="CP23" s="5">
        <v>291000.95970000001</v>
      </c>
      <c r="CQ23" s="5">
        <v>308665.33039999998</v>
      </c>
      <c r="CR23" s="5">
        <v>315343.26990000001</v>
      </c>
    </row>
    <row r="24" spans="2:97">
      <c r="B24" t="s">
        <v>521</v>
      </c>
      <c r="C24" s="5">
        <v>527261.05000799999</v>
      </c>
      <c r="D24" s="5">
        <v>529508.15017200005</v>
      </c>
      <c r="E24" s="5">
        <v>532462.11981900001</v>
      </c>
      <c r="F24" s="5">
        <v>524404.03961999994</v>
      </c>
      <c r="G24" s="5">
        <v>546638.77032899996</v>
      </c>
      <c r="H24" s="5">
        <v>540864.27029499994</v>
      </c>
      <c r="I24" s="5">
        <v>539711.160577</v>
      </c>
      <c r="J24" s="5">
        <v>545260.44988699991</v>
      </c>
      <c r="K24" s="5">
        <v>557928.05010699993</v>
      </c>
      <c r="L24" s="5">
        <v>559029.53949200001</v>
      </c>
      <c r="M24" s="5">
        <v>541420.66987300001</v>
      </c>
      <c r="N24" s="5">
        <v>567728.06023199996</v>
      </c>
      <c r="O24" s="5">
        <v>548839.00021900004</v>
      </c>
      <c r="P24" s="5">
        <v>548529.39936199994</v>
      </c>
      <c r="Q24" s="5">
        <v>526784.460066</v>
      </c>
      <c r="R24" s="5">
        <v>536797.81934699998</v>
      </c>
      <c r="S24" s="5">
        <v>551298.5202860001</v>
      </c>
      <c r="T24" s="5">
        <v>555246.49962000002</v>
      </c>
      <c r="U24" s="5">
        <v>570337.40978899994</v>
      </c>
      <c r="V24" s="5">
        <v>569634.19991999993</v>
      </c>
      <c r="W24" s="5">
        <v>575704.36063100002</v>
      </c>
      <c r="X24" s="5">
        <v>585017.36961099994</v>
      </c>
      <c r="Y24" s="5">
        <v>598549.37979000004</v>
      </c>
      <c r="Z24" s="5">
        <v>618366.95978399995</v>
      </c>
      <c r="AA24" s="5">
        <v>651832.63069999998</v>
      </c>
      <c r="AB24" s="5">
        <v>664533.91090000002</v>
      </c>
      <c r="AC24" s="5">
        <v>669015.26919999998</v>
      </c>
      <c r="AD24" s="5">
        <v>649091.95030000003</v>
      </c>
      <c r="AE24" s="5">
        <v>640904.4497</v>
      </c>
      <c r="AF24" s="5">
        <v>661904.22069999995</v>
      </c>
      <c r="AG24" s="5">
        <v>654060.12990000006</v>
      </c>
      <c r="AH24" s="5">
        <v>671155.89080000005</v>
      </c>
      <c r="AI24" s="5">
        <v>681760.07990000001</v>
      </c>
      <c r="AJ24" s="5">
        <v>695036.9902</v>
      </c>
      <c r="AK24" s="5">
        <v>726222.07960000006</v>
      </c>
      <c r="AL24" s="5">
        <v>709127.85950000002</v>
      </c>
      <c r="AM24" s="5">
        <v>692475.8996</v>
      </c>
      <c r="AN24" s="5">
        <v>694417.56059999997</v>
      </c>
      <c r="AO24" s="5">
        <v>709742.44990000001</v>
      </c>
      <c r="AP24" s="5">
        <v>708270.03980000003</v>
      </c>
      <c r="AQ24" s="5">
        <v>621239.57990000001</v>
      </c>
      <c r="AR24" s="5">
        <v>648552.96010000003</v>
      </c>
      <c r="AS24" s="5">
        <v>659340.68980000005</v>
      </c>
      <c r="AT24" s="5">
        <v>657476.81999999995</v>
      </c>
      <c r="AU24" s="5">
        <v>639017.11959999998</v>
      </c>
      <c r="AV24" s="5">
        <v>632358.1398</v>
      </c>
      <c r="AW24" s="5">
        <v>632025.98</v>
      </c>
      <c r="AX24" s="5">
        <v>630447.56079999998</v>
      </c>
      <c r="AY24" s="5">
        <v>624442.98060000001</v>
      </c>
      <c r="AZ24" s="5">
        <v>654227.44019999995</v>
      </c>
      <c r="BA24" s="5">
        <v>647997.80960000004</v>
      </c>
      <c r="BB24" s="5">
        <v>648000.76029999997</v>
      </c>
      <c r="BC24" s="5">
        <v>672643.55099999998</v>
      </c>
      <c r="BD24" s="5">
        <v>649688.04</v>
      </c>
      <c r="BE24" s="5">
        <v>676158.77009999997</v>
      </c>
      <c r="BF24" s="5">
        <v>678746.60979999998</v>
      </c>
      <c r="BG24" s="5">
        <v>679256.87990000006</v>
      </c>
      <c r="BH24" s="5">
        <v>690089.97959999996</v>
      </c>
      <c r="BI24" s="5">
        <v>706534.55</v>
      </c>
      <c r="BJ24" s="5">
        <v>683256.12</v>
      </c>
      <c r="BK24" s="5">
        <v>679430.66989999998</v>
      </c>
      <c r="BL24" s="5">
        <v>690942.08970000001</v>
      </c>
      <c r="BM24" s="5">
        <v>666088.59</v>
      </c>
      <c r="BN24" s="5">
        <v>685979.93019999994</v>
      </c>
      <c r="BO24" s="5">
        <v>698624.9203</v>
      </c>
      <c r="BP24" s="5">
        <v>701698.02009999997</v>
      </c>
      <c r="BQ24" s="5">
        <v>714789.77049999998</v>
      </c>
      <c r="BR24" s="5">
        <v>711030.30039999995</v>
      </c>
      <c r="BS24" s="5">
        <v>712057.74060000002</v>
      </c>
      <c r="BT24" s="5">
        <v>721000.85019999999</v>
      </c>
      <c r="BU24" s="5">
        <v>717230.85060000001</v>
      </c>
      <c r="BV24" s="5">
        <v>736140.19</v>
      </c>
      <c r="BW24" s="5">
        <v>700763.5699</v>
      </c>
      <c r="BX24" s="5">
        <v>690456.85019999999</v>
      </c>
      <c r="BY24" s="5">
        <v>711122.22959999996</v>
      </c>
      <c r="BZ24" s="5">
        <v>688385.29009999998</v>
      </c>
      <c r="CA24" s="5">
        <v>692102.19889999996</v>
      </c>
      <c r="CB24" s="5">
        <v>683531.69050000003</v>
      </c>
      <c r="CC24" s="5">
        <v>685015.39069999999</v>
      </c>
      <c r="CD24" s="5">
        <v>711348.98970000003</v>
      </c>
      <c r="CE24" s="5">
        <v>720766.61</v>
      </c>
      <c r="CF24" s="5">
        <v>725846.14939999999</v>
      </c>
      <c r="CG24" s="5">
        <v>709406.71030000004</v>
      </c>
      <c r="CH24" s="5">
        <v>729650.71030000004</v>
      </c>
      <c r="CI24" s="5">
        <v>750220.80940000003</v>
      </c>
      <c r="CJ24" s="5">
        <v>743437.38899999997</v>
      </c>
      <c r="CK24" s="5">
        <v>758729.80989999999</v>
      </c>
      <c r="CL24" s="5">
        <v>753733.74939999997</v>
      </c>
      <c r="CM24" s="5">
        <v>713791.0601</v>
      </c>
      <c r="CN24" s="5">
        <v>736343.78980000003</v>
      </c>
      <c r="CO24" s="5">
        <v>735597.55009999999</v>
      </c>
      <c r="CP24" s="5">
        <v>757151.30119999999</v>
      </c>
      <c r="CQ24" s="5">
        <v>756087.09080000001</v>
      </c>
      <c r="CR24" s="5">
        <v>738759.99010000005</v>
      </c>
    </row>
    <row r="25" spans="2:97">
      <c r="B25" t="s">
        <v>674</v>
      </c>
      <c r="C25" s="5">
        <v>28137.4499</v>
      </c>
      <c r="D25" s="5">
        <v>29273.759770000001</v>
      </c>
      <c r="E25" s="5">
        <v>29539.060010000001</v>
      </c>
      <c r="F25" s="5">
        <v>32095.990140000002</v>
      </c>
      <c r="G25" s="5">
        <v>30790.639999999999</v>
      </c>
      <c r="H25" s="5">
        <v>30156.639999999999</v>
      </c>
      <c r="I25" s="5">
        <v>29153.070029999999</v>
      </c>
      <c r="J25" s="5">
        <v>26475.519980000001</v>
      </c>
      <c r="K25" s="5">
        <v>28479.380020000001</v>
      </c>
      <c r="L25" s="5">
        <v>30249.62</v>
      </c>
      <c r="M25" s="5">
        <v>29753.27003</v>
      </c>
      <c r="N25" s="5">
        <v>28539.499889999999</v>
      </c>
      <c r="O25" s="5">
        <v>30006.549940000001</v>
      </c>
      <c r="P25" s="5">
        <v>27762.160100000001</v>
      </c>
      <c r="Q25" s="5">
        <v>31014.250059999998</v>
      </c>
      <c r="R25" s="5">
        <v>28725.479930000001</v>
      </c>
      <c r="S25" s="5">
        <v>30459.940019999998</v>
      </c>
      <c r="T25" s="5">
        <v>31726.539769999999</v>
      </c>
      <c r="U25" s="5">
        <v>30891.449929999999</v>
      </c>
      <c r="V25" s="5">
        <v>29471.460070000001</v>
      </c>
      <c r="W25" s="5">
        <v>28756.52001</v>
      </c>
      <c r="X25" s="5">
        <v>27264.129860000001</v>
      </c>
      <c r="Y25" s="5">
        <v>28368.649969999999</v>
      </c>
      <c r="Z25" s="5">
        <v>26472.670050000001</v>
      </c>
      <c r="AA25" s="5">
        <v>27187.370040000002</v>
      </c>
      <c r="AB25" s="5">
        <v>25418.78008</v>
      </c>
      <c r="AC25" s="5">
        <v>23597.689890000001</v>
      </c>
      <c r="AD25" s="5">
        <v>23673.18001</v>
      </c>
      <c r="AE25" s="5">
        <v>30561.289919999999</v>
      </c>
      <c r="AF25" s="5">
        <v>28053.289949999998</v>
      </c>
      <c r="AG25" s="5">
        <v>31529.179919999999</v>
      </c>
      <c r="AH25" s="5">
        <v>29860.780139999999</v>
      </c>
      <c r="AI25" s="5">
        <v>26750.999919999998</v>
      </c>
      <c r="AJ25" s="5">
        <v>25581.210040000002</v>
      </c>
      <c r="AK25" s="5">
        <v>20684.860049999999</v>
      </c>
      <c r="AL25" s="5">
        <v>20819.999940000002</v>
      </c>
      <c r="AM25" s="5">
        <v>23749.780119999999</v>
      </c>
      <c r="AN25" s="5">
        <v>20672.47997</v>
      </c>
      <c r="AO25" s="5">
        <v>22426.919969999999</v>
      </c>
      <c r="AP25" s="5">
        <v>23577.160080000001</v>
      </c>
      <c r="AQ25" s="5">
        <v>11127.65</v>
      </c>
      <c r="AR25" s="5">
        <v>11228.27002</v>
      </c>
      <c r="AS25" s="5">
        <v>12708.12003</v>
      </c>
      <c r="AT25" s="5">
        <v>11747.70996</v>
      </c>
      <c r="AU25" s="5">
        <v>10490.709930000001</v>
      </c>
      <c r="AV25" s="5">
        <v>11936.59006</v>
      </c>
      <c r="AW25" s="5">
        <v>10108.69997</v>
      </c>
      <c r="AX25" s="5">
        <v>13427.74999</v>
      </c>
      <c r="AY25" s="5">
        <v>12376.510039999999</v>
      </c>
      <c r="AZ25" s="5">
        <v>10562.930060000001</v>
      </c>
      <c r="BA25" s="5">
        <v>12342.85001</v>
      </c>
      <c r="BB25" s="5">
        <v>12691.019990000001</v>
      </c>
      <c r="BC25" s="5">
        <v>11166.710010000001</v>
      </c>
      <c r="BD25" s="5">
        <v>10348.670050000001</v>
      </c>
      <c r="BE25" s="5">
        <v>7175.2399599999999</v>
      </c>
      <c r="BF25" s="5">
        <v>7061.2499239999997</v>
      </c>
      <c r="BG25" s="5">
        <v>6502.9700089999997</v>
      </c>
      <c r="BH25" s="5">
        <v>4908.6399609999999</v>
      </c>
      <c r="BI25" s="5">
        <v>8419.8799510000008</v>
      </c>
      <c r="BJ25" s="5">
        <v>9588.5299680000007</v>
      </c>
      <c r="BK25" s="5">
        <v>9612.5899960000006</v>
      </c>
      <c r="BL25" s="5">
        <v>6404.0599750000001</v>
      </c>
      <c r="BM25" s="5">
        <v>8010.4699289999999</v>
      </c>
      <c r="BN25" s="5">
        <v>6811.5800360000003</v>
      </c>
      <c r="BO25" s="5">
        <v>6537.9300160000003</v>
      </c>
      <c r="BP25" s="5">
        <v>8498.68</v>
      </c>
      <c r="BQ25" s="5">
        <v>7512.0500259999999</v>
      </c>
      <c r="BR25" s="5">
        <v>7872.2899479999996</v>
      </c>
      <c r="BS25" s="5">
        <v>8301.9099729999998</v>
      </c>
      <c r="BT25" s="5">
        <v>8389.8600920000008</v>
      </c>
      <c r="BU25" s="5">
        <v>10216.98004</v>
      </c>
      <c r="BV25" s="5">
        <v>7471.5699770000001</v>
      </c>
      <c r="BW25" s="5">
        <v>8519.4400019999994</v>
      </c>
      <c r="BX25" s="5">
        <v>10497.720009999999</v>
      </c>
      <c r="BY25" s="5">
        <v>8018.4500049999997</v>
      </c>
      <c r="BZ25" s="5">
        <v>5844.810066</v>
      </c>
      <c r="CA25" s="5">
        <v>9940.3199920000006</v>
      </c>
      <c r="CB25" s="5">
        <v>7645.9200440000004</v>
      </c>
      <c r="CC25" s="5">
        <v>9977.1900480000004</v>
      </c>
      <c r="CD25" s="5">
        <v>6460.4700009999997</v>
      </c>
      <c r="CE25" s="5">
        <v>10131.699979999999</v>
      </c>
      <c r="CF25" s="5">
        <v>13491.41008</v>
      </c>
      <c r="CG25" s="5">
        <v>8501.5800479999998</v>
      </c>
      <c r="CH25" s="5">
        <v>8499.5400090000003</v>
      </c>
      <c r="CI25" s="5">
        <v>10072.269920000001</v>
      </c>
      <c r="CJ25" s="5">
        <v>9424.6900249999999</v>
      </c>
      <c r="CK25" s="5">
        <v>8803.4700200000007</v>
      </c>
      <c r="CL25" s="5">
        <v>6049.2200160000002</v>
      </c>
      <c r="CM25" s="5">
        <v>6178.0600130000003</v>
      </c>
      <c r="CN25" s="5">
        <v>9921.6100009999991</v>
      </c>
      <c r="CO25" s="5">
        <v>6662.9100269999999</v>
      </c>
      <c r="CP25" s="5">
        <v>8359.2599950000003</v>
      </c>
      <c r="CQ25" s="5">
        <v>8551.2800599999991</v>
      </c>
      <c r="CR25" s="5">
        <v>9936.2500760000003</v>
      </c>
    </row>
    <row r="26" spans="2:97">
      <c r="B26" t="s">
        <v>675</v>
      </c>
      <c r="C26" s="5">
        <v>216730.4203</v>
      </c>
      <c r="D26" s="5">
        <v>215874.64989999999</v>
      </c>
      <c r="E26" s="5">
        <v>208415.85990000001</v>
      </c>
      <c r="F26" s="5">
        <v>215601.0497</v>
      </c>
      <c r="G26" s="5">
        <v>210500.76010000001</v>
      </c>
      <c r="H26" s="5">
        <v>209132.67009999999</v>
      </c>
      <c r="I26" s="5">
        <v>208374.22</v>
      </c>
      <c r="J26" s="5">
        <v>206924.33009999999</v>
      </c>
      <c r="K26" s="5">
        <v>214255.1298</v>
      </c>
      <c r="L26" s="5">
        <v>197839.65960000001</v>
      </c>
      <c r="M26" s="5">
        <v>193233.2101</v>
      </c>
      <c r="N26" s="5">
        <v>190246.22</v>
      </c>
      <c r="O26" s="5">
        <v>181463.5404</v>
      </c>
      <c r="P26" s="5">
        <v>184132.33970000001</v>
      </c>
      <c r="Q26" s="5">
        <v>180973.2599</v>
      </c>
      <c r="R26" s="5">
        <v>171048.83</v>
      </c>
      <c r="S26" s="5">
        <v>166038.1496</v>
      </c>
      <c r="T26" s="5">
        <v>180058.41020000001</v>
      </c>
      <c r="U26" s="5">
        <v>169815.10019999999</v>
      </c>
      <c r="V26" s="5">
        <v>177086.07010000001</v>
      </c>
      <c r="W26" s="5">
        <v>168957.19959999999</v>
      </c>
      <c r="X26" s="5">
        <v>164901.78020000001</v>
      </c>
      <c r="Y26" s="5">
        <v>165291.60010000001</v>
      </c>
      <c r="Z26" s="5">
        <v>163904.82010000001</v>
      </c>
      <c r="AA26" s="5">
        <v>204670.79010000001</v>
      </c>
      <c r="AB26" s="5">
        <v>185661.3799</v>
      </c>
      <c r="AC26" s="5">
        <v>168663.57</v>
      </c>
      <c r="AD26" s="5">
        <v>153044.19029999999</v>
      </c>
      <c r="AE26" s="5">
        <v>163923.11970000001</v>
      </c>
      <c r="AF26" s="5">
        <v>169884.66010000001</v>
      </c>
      <c r="AG26" s="5">
        <v>145082.25020000001</v>
      </c>
      <c r="AH26" s="5">
        <v>144835.51980000001</v>
      </c>
      <c r="AI26" s="5">
        <v>146526.88029999999</v>
      </c>
      <c r="AJ26" s="5">
        <v>132810.82980000001</v>
      </c>
      <c r="AK26" s="5">
        <v>125808.9601</v>
      </c>
      <c r="AL26" s="5">
        <v>123966.8103</v>
      </c>
      <c r="AM26" s="5">
        <v>122763.0701</v>
      </c>
      <c r="AN26" s="5">
        <v>111749.01</v>
      </c>
      <c r="AO26" s="5">
        <v>124595.76</v>
      </c>
      <c r="AP26" s="5">
        <v>122244.29029999999</v>
      </c>
      <c r="AQ26" s="5">
        <v>110483.53019999999</v>
      </c>
      <c r="AR26" s="5">
        <v>96920.289910000007</v>
      </c>
      <c r="AS26" s="5">
        <v>93987.129839999994</v>
      </c>
      <c r="AT26" s="5">
        <v>86170.869919999997</v>
      </c>
      <c r="AU26" s="5">
        <v>95823.550159999999</v>
      </c>
      <c r="AV26" s="5">
        <v>84738.949810000006</v>
      </c>
      <c r="AW26" s="5">
        <v>80815.279829999999</v>
      </c>
      <c r="AX26" s="5">
        <v>75615.080059999993</v>
      </c>
      <c r="AY26" s="5">
        <v>84756.97</v>
      </c>
      <c r="AZ26" s="5">
        <v>82059.100179999994</v>
      </c>
      <c r="BA26" s="5">
        <v>77648.069959999993</v>
      </c>
      <c r="BB26" s="5">
        <v>76828.729949999994</v>
      </c>
      <c r="BC26" s="5">
        <v>76211.269910000003</v>
      </c>
      <c r="BD26" s="5">
        <v>74775.300050000005</v>
      </c>
      <c r="BE26" s="5">
        <v>72900.029980000007</v>
      </c>
      <c r="BF26" s="5">
        <v>60187.850200000001</v>
      </c>
      <c r="BG26" s="5">
        <v>58346.079980000002</v>
      </c>
      <c r="BH26" s="5">
        <v>66379.219979999994</v>
      </c>
      <c r="BI26" s="5">
        <v>58871.950069999999</v>
      </c>
      <c r="BJ26" s="5">
        <v>64275.629829999998</v>
      </c>
      <c r="BK26" s="5">
        <v>56584.819920000002</v>
      </c>
      <c r="BL26" s="5">
        <v>62974.330029999997</v>
      </c>
      <c r="BM26" s="5">
        <v>69173.770040000003</v>
      </c>
      <c r="BN26" s="5">
        <v>58050.68015</v>
      </c>
      <c r="BO26" s="5">
        <v>58792.7</v>
      </c>
      <c r="BP26" s="5">
        <v>66323.910019999996</v>
      </c>
      <c r="BQ26" s="5">
        <v>55394.499940000002</v>
      </c>
      <c r="BR26" s="5">
        <v>48903.829960000003</v>
      </c>
      <c r="BS26" s="5">
        <v>50789.139940000001</v>
      </c>
      <c r="BT26" s="5">
        <v>46745.240160000001</v>
      </c>
      <c r="BU26" s="5">
        <v>49323.579969999999</v>
      </c>
      <c r="BV26" s="5">
        <v>46088.010260000003</v>
      </c>
      <c r="BW26" s="5">
        <v>47802.720090000003</v>
      </c>
      <c r="BX26" s="5">
        <v>41587.869850000003</v>
      </c>
      <c r="BY26" s="5">
        <v>51596.270149999997</v>
      </c>
      <c r="BZ26" s="5">
        <v>46030.849920000001</v>
      </c>
      <c r="CA26" s="5">
        <v>38642.26986</v>
      </c>
      <c r="CB26" s="5">
        <v>39705.64991</v>
      </c>
      <c r="CC26" s="5">
        <v>38625.019990000001</v>
      </c>
      <c r="CD26" s="5">
        <v>32443.050050000002</v>
      </c>
      <c r="CE26" s="5">
        <v>35361.250010000003</v>
      </c>
      <c r="CF26" s="5">
        <v>41443.860099999998</v>
      </c>
      <c r="CG26" s="5">
        <v>41056.04</v>
      </c>
      <c r="CH26" s="5">
        <v>39900.19988</v>
      </c>
      <c r="CI26" s="5">
        <v>40277.280100000004</v>
      </c>
      <c r="CJ26" s="5">
        <v>30272.639920000001</v>
      </c>
      <c r="CK26" s="5">
        <v>33282.93995</v>
      </c>
      <c r="CL26" s="5">
        <v>42203.579850000002</v>
      </c>
      <c r="CM26" s="5">
        <v>39968.869830000003</v>
      </c>
      <c r="CN26" s="5">
        <v>49507.249920000002</v>
      </c>
      <c r="CO26" s="5">
        <v>42717.700060000003</v>
      </c>
      <c r="CP26" s="5">
        <v>44873.729919999998</v>
      </c>
      <c r="CQ26" s="5">
        <v>35794.969960000002</v>
      </c>
      <c r="CR26" s="5">
        <v>41638.760009999998</v>
      </c>
    </row>
    <row r="27" spans="2:97">
      <c r="B27" t="s">
        <v>517</v>
      </c>
      <c r="C27" s="5">
        <v>1093346.17</v>
      </c>
      <c r="D27" s="5">
        <v>1099704.649</v>
      </c>
      <c r="E27" s="5">
        <v>1126322.8689999999</v>
      </c>
      <c r="F27" s="5">
        <v>1094317.9909999999</v>
      </c>
      <c r="G27" s="5">
        <v>1130941.75</v>
      </c>
      <c r="H27" s="5">
        <v>1147183.311</v>
      </c>
      <c r="I27" s="5">
        <v>1168281.82</v>
      </c>
      <c r="J27" s="5">
        <v>1192806.669</v>
      </c>
      <c r="K27" s="5">
        <v>1179520.76</v>
      </c>
      <c r="L27" s="5">
        <v>1194737.689</v>
      </c>
      <c r="M27" s="5">
        <v>1225286.9410000001</v>
      </c>
      <c r="N27" s="5">
        <v>1226801.73</v>
      </c>
      <c r="O27" s="5">
        <v>1253236.361</v>
      </c>
      <c r="P27" s="5">
        <v>1251974.52</v>
      </c>
      <c r="Q27" s="5">
        <v>1281109.9509999999</v>
      </c>
      <c r="R27" s="5">
        <v>1297670.2890000001</v>
      </c>
      <c r="S27" s="5">
        <v>1321537.8500000001</v>
      </c>
      <c r="T27" s="5">
        <v>1358176.7390000001</v>
      </c>
      <c r="U27" s="5">
        <v>1391003.6610000001</v>
      </c>
      <c r="V27" s="5">
        <v>1411496.04</v>
      </c>
      <c r="W27" s="5">
        <v>1427028.66</v>
      </c>
      <c r="X27" s="5">
        <v>1441263.8289999999</v>
      </c>
      <c r="Y27" s="5">
        <v>1479569.4</v>
      </c>
      <c r="Z27" s="5">
        <v>1498687.5490000001</v>
      </c>
      <c r="AA27" s="5">
        <v>1478847.311</v>
      </c>
      <c r="AB27" s="5">
        <v>1491518.68</v>
      </c>
      <c r="AC27" s="5">
        <v>1523178.6310000001</v>
      </c>
      <c r="AD27" s="5">
        <v>1507761.081</v>
      </c>
      <c r="AE27" s="5">
        <v>1517697.3219999999</v>
      </c>
      <c r="AF27" s="5">
        <v>1506766.0190000001</v>
      </c>
      <c r="AG27" s="5">
        <v>1526709.49</v>
      </c>
      <c r="AH27" s="5">
        <v>1551754.321</v>
      </c>
      <c r="AI27" s="5">
        <v>1553026.46</v>
      </c>
      <c r="AJ27" s="5">
        <v>1534863.06</v>
      </c>
      <c r="AK27" s="5">
        <v>1570773.52</v>
      </c>
      <c r="AL27" s="5">
        <v>1573473.67</v>
      </c>
      <c r="AM27" s="5">
        <v>1576529.851</v>
      </c>
      <c r="AN27" s="5">
        <v>1603097.1410000001</v>
      </c>
      <c r="AO27" s="5">
        <v>1638335.6</v>
      </c>
      <c r="AP27" s="5">
        <v>1638761.8</v>
      </c>
      <c r="AQ27" s="5">
        <v>1626370.5519999999</v>
      </c>
      <c r="AR27" s="5">
        <v>1639495.41</v>
      </c>
      <c r="AS27" s="5">
        <v>1675347.5</v>
      </c>
      <c r="AT27" s="5">
        <v>1674160.63</v>
      </c>
      <c r="AU27" s="5">
        <v>1701074.8489999999</v>
      </c>
      <c r="AV27" s="5">
        <v>1698942.9</v>
      </c>
      <c r="AW27" s="5">
        <v>1752447.39</v>
      </c>
      <c r="AX27" s="5">
        <v>1777780.2919999999</v>
      </c>
      <c r="AY27" s="5">
        <v>1766934.2990000001</v>
      </c>
      <c r="AZ27" s="5">
        <v>1784022.9709999999</v>
      </c>
      <c r="BA27" s="5">
        <v>1775238.649</v>
      </c>
      <c r="BB27" s="5">
        <v>1768390.8489999999</v>
      </c>
      <c r="BC27" s="5">
        <v>1754348.929</v>
      </c>
      <c r="BD27" s="5">
        <v>1740948.5190000001</v>
      </c>
      <c r="BE27" s="5">
        <v>1714089.77</v>
      </c>
      <c r="BF27" s="5">
        <v>1653890.5209999999</v>
      </c>
      <c r="BG27" s="5">
        <v>1605270.43</v>
      </c>
      <c r="BH27" s="5">
        <v>1613343.87</v>
      </c>
      <c r="BI27" s="5">
        <v>1577547.59</v>
      </c>
      <c r="BJ27" s="5">
        <v>1582483.4</v>
      </c>
      <c r="BK27" s="5">
        <v>1576513.6</v>
      </c>
      <c r="BL27" s="5">
        <v>1563122.659</v>
      </c>
      <c r="BM27" s="5">
        <v>1556931.78</v>
      </c>
      <c r="BN27" s="5">
        <v>1569553.23</v>
      </c>
      <c r="BO27" s="5">
        <v>1594002.5989999999</v>
      </c>
      <c r="BP27" s="5">
        <v>1598179.26</v>
      </c>
      <c r="BQ27" s="5">
        <v>1612324.41</v>
      </c>
      <c r="BR27" s="5">
        <v>1638360.18</v>
      </c>
      <c r="BS27" s="5">
        <v>1660722.581</v>
      </c>
      <c r="BT27" s="5">
        <v>1657842.7409999999</v>
      </c>
      <c r="BU27" s="5">
        <v>1651696.6510000001</v>
      </c>
      <c r="BV27" s="5">
        <v>1635738.1810000001</v>
      </c>
      <c r="BW27" s="5">
        <v>1643579.44</v>
      </c>
      <c r="BX27" s="5">
        <v>1664431.311</v>
      </c>
      <c r="BY27" s="5">
        <v>1696518.84</v>
      </c>
      <c r="BZ27" s="5">
        <v>1719302.1089999999</v>
      </c>
      <c r="CA27" s="5">
        <v>1735977.2690000001</v>
      </c>
      <c r="CB27" s="5">
        <v>1742404.39</v>
      </c>
      <c r="CC27" s="5">
        <v>1759392.2109999999</v>
      </c>
      <c r="CD27" s="5">
        <v>1783552.1910000001</v>
      </c>
      <c r="CE27" s="5">
        <v>1796161.43</v>
      </c>
      <c r="CF27" s="5">
        <v>1783800.649</v>
      </c>
      <c r="CG27" s="5">
        <v>1809978.1580000001</v>
      </c>
      <c r="CH27" s="5">
        <v>1842035.55</v>
      </c>
      <c r="CI27" s="5">
        <v>1826483.9809999999</v>
      </c>
      <c r="CJ27" s="5">
        <v>1806723.709</v>
      </c>
      <c r="CK27" s="5">
        <v>1853012.4280000001</v>
      </c>
      <c r="CL27" s="5">
        <v>1920350.2309999999</v>
      </c>
      <c r="CM27" s="5">
        <v>1963456.378</v>
      </c>
      <c r="CN27" s="5">
        <v>1975546.54</v>
      </c>
      <c r="CO27" s="5">
        <v>2030232.4920000001</v>
      </c>
      <c r="CP27" s="5">
        <v>2046950.52</v>
      </c>
      <c r="CQ27" s="5">
        <v>2025984.9010000001</v>
      </c>
      <c r="CR27" s="5">
        <v>1993366.459</v>
      </c>
    </row>
    <row r="28" spans="2:97">
      <c r="B28" t="s">
        <v>518</v>
      </c>
      <c r="C28" s="5">
        <v>3058428.98</v>
      </c>
      <c r="D28" s="5">
        <v>3185733.889</v>
      </c>
      <c r="E28" s="5">
        <v>3221689.5789999999</v>
      </c>
      <c r="F28" s="5">
        <v>3385387.1880000001</v>
      </c>
      <c r="G28" s="5">
        <v>3444269.31</v>
      </c>
      <c r="H28" s="5">
        <v>3566011.2310000001</v>
      </c>
      <c r="I28" s="5">
        <v>3609759.77</v>
      </c>
      <c r="J28" s="5">
        <v>3677589.9389999998</v>
      </c>
      <c r="K28" s="5">
        <v>3731203.855</v>
      </c>
      <c r="L28" s="5">
        <v>3764623.4879999999</v>
      </c>
      <c r="M28" s="5">
        <v>3850377.61</v>
      </c>
      <c r="N28" s="5">
        <v>3898067.77</v>
      </c>
      <c r="O28" s="5">
        <v>4008513.79</v>
      </c>
      <c r="P28" s="5">
        <v>4141750.5219999999</v>
      </c>
      <c r="Q28" s="5">
        <v>4197320.5820000004</v>
      </c>
      <c r="R28" s="5">
        <v>4276565.6349999998</v>
      </c>
      <c r="S28" s="5">
        <v>4288081.6409999998</v>
      </c>
      <c r="T28" s="5">
        <v>4397345.6390000004</v>
      </c>
      <c r="U28" s="5">
        <v>4462034.7189999996</v>
      </c>
      <c r="V28" s="5">
        <v>4522416.9970000004</v>
      </c>
      <c r="W28" s="5">
        <v>4537089.2719999999</v>
      </c>
      <c r="X28" s="5">
        <v>4645107.99</v>
      </c>
      <c r="Y28" s="5">
        <v>4709813.7</v>
      </c>
      <c r="Z28" s="5">
        <v>4803385.2300000004</v>
      </c>
      <c r="AA28" s="5">
        <v>4874081.0389999999</v>
      </c>
      <c r="AB28" s="5">
        <v>5113491.1789999995</v>
      </c>
      <c r="AC28" s="5">
        <v>5177078.2110000001</v>
      </c>
      <c r="AD28" s="5">
        <v>5289834.0460000001</v>
      </c>
      <c r="AE28" s="5">
        <v>5320948.3420000002</v>
      </c>
      <c r="AF28" s="5">
        <v>5486273.3689999999</v>
      </c>
      <c r="AG28" s="5">
        <v>5526042.2379999999</v>
      </c>
      <c r="AH28" s="5">
        <v>5632369.7039999999</v>
      </c>
      <c r="AI28" s="5">
        <v>5658748.3899999997</v>
      </c>
      <c r="AJ28" s="5">
        <v>5831552.6050000004</v>
      </c>
      <c r="AK28" s="5">
        <v>5853747.5310000004</v>
      </c>
      <c r="AL28" s="5">
        <v>5928484.0899999999</v>
      </c>
      <c r="AM28" s="5">
        <v>5909875.7790000001</v>
      </c>
      <c r="AN28" s="5">
        <v>5965843.9800000004</v>
      </c>
      <c r="AO28" s="5">
        <v>5915639.1100000003</v>
      </c>
      <c r="AP28" s="5">
        <v>5837489.2130000005</v>
      </c>
      <c r="AQ28" s="5">
        <v>5711093.5389999999</v>
      </c>
      <c r="AR28" s="5">
        <v>5679195.7300000004</v>
      </c>
      <c r="AS28" s="5">
        <v>5648173.5580000002</v>
      </c>
      <c r="AT28" s="5">
        <v>5607680.733</v>
      </c>
      <c r="AU28" s="5">
        <v>5540726.6670000004</v>
      </c>
      <c r="AV28" s="5">
        <v>5558044.9670000002</v>
      </c>
      <c r="AW28" s="5">
        <v>5548972.7510000002</v>
      </c>
      <c r="AX28" s="5">
        <v>5540384</v>
      </c>
      <c r="AY28" s="5">
        <v>5452734.665</v>
      </c>
      <c r="AZ28" s="5">
        <v>5597655.1900000004</v>
      </c>
      <c r="BA28" s="5">
        <v>5486081.7889999999</v>
      </c>
      <c r="BB28" s="5">
        <v>5401700.0379999997</v>
      </c>
      <c r="BC28" s="5">
        <v>5287041.4019999998</v>
      </c>
      <c r="BD28" s="5">
        <v>5345283.8</v>
      </c>
      <c r="BE28" s="5">
        <v>5268488.72</v>
      </c>
      <c r="BF28" s="5">
        <v>5231732.9289999995</v>
      </c>
      <c r="BG28" s="5">
        <v>5183949.6399999997</v>
      </c>
      <c r="BH28" s="5">
        <v>5189874.7189999996</v>
      </c>
      <c r="BI28" s="5">
        <v>5218657.5209999997</v>
      </c>
      <c r="BJ28" s="5">
        <v>5210312.7419999996</v>
      </c>
      <c r="BK28" s="5">
        <v>5192761.2079999996</v>
      </c>
      <c r="BL28" s="5">
        <v>5317329.7510000002</v>
      </c>
      <c r="BM28" s="5">
        <v>5310846.3509999998</v>
      </c>
      <c r="BN28" s="5">
        <v>5412190.3760000002</v>
      </c>
      <c r="BO28" s="5">
        <v>5312809.8890000004</v>
      </c>
      <c r="BP28" s="5">
        <v>5455701.5710000005</v>
      </c>
      <c r="BQ28" s="5">
        <v>5497167.5769999996</v>
      </c>
      <c r="BR28" s="5">
        <v>5552070.2800000003</v>
      </c>
      <c r="BS28" s="5">
        <v>5476608.9479999999</v>
      </c>
      <c r="BT28" s="5">
        <v>5606454.1900000004</v>
      </c>
      <c r="BU28" s="5">
        <v>5696452.5719999997</v>
      </c>
      <c r="BV28" s="5">
        <v>5722178.9639999997</v>
      </c>
      <c r="BW28" s="5">
        <v>5704515.4740000004</v>
      </c>
      <c r="BX28" s="5">
        <v>5850903.7010000004</v>
      </c>
      <c r="BY28" s="5">
        <v>5878126.648</v>
      </c>
      <c r="BZ28" s="5">
        <v>5894345.8389999997</v>
      </c>
      <c r="CA28" s="5">
        <v>5813928.0599999996</v>
      </c>
      <c r="CB28" s="5">
        <v>6036678.5700000003</v>
      </c>
      <c r="CC28" s="5">
        <v>6051733.5539999995</v>
      </c>
      <c r="CD28" s="5">
        <v>6086764.0209999997</v>
      </c>
      <c r="CE28" s="5">
        <v>6024984.1490000002</v>
      </c>
      <c r="CF28" s="5">
        <v>6196273.2609999999</v>
      </c>
      <c r="CG28" s="5">
        <v>6192231.4869999997</v>
      </c>
      <c r="CH28" s="5">
        <v>6242477.898</v>
      </c>
      <c r="CI28" s="5">
        <v>6106335.5700000003</v>
      </c>
      <c r="CJ28" s="5">
        <v>5611589.6699999999</v>
      </c>
      <c r="CK28" s="5">
        <v>5796598.9610000001</v>
      </c>
      <c r="CL28" s="5">
        <v>5901407.7300000004</v>
      </c>
      <c r="CM28" s="5">
        <v>5815473.3679999998</v>
      </c>
      <c r="CN28" s="5">
        <v>5994684.4589999998</v>
      </c>
      <c r="CO28" s="5">
        <v>6134483.0959999999</v>
      </c>
      <c r="CP28" s="5">
        <v>6199156.5080000004</v>
      </c>
      <c r="CQ28" s="5">
        <v>6147826.3420000002</v>
      </c>
      <c r="CR28" s="5">
        <v>6385113.2379999999</v>
      </c>
    </row>
    <row r="29" spans="2:97">
      <c r="B29" t="s">
        <v>676</v>
      </c>
      <c r="C29" s="5">
        <v>7283.0900190000002</v>
      </c>
      <c r="D29" s="5">
        <v>5913.8199960000002</v>
      </c>
      <c r="E29" s="5">
        <v>7401.4400219999998</v>
      </c>
      <c r="F29" s="5">
        <v>7743.130005</v>
      </c>
      <c r="G29" s="5">
        <v>4830.0399630000002</v>
      </c>
      <c r="H29" s="5">
        <v>7129.2099840000001</v>
      </c>
      <c r="I29" s="5">
        <v>4916.2399830000004</v>
      </c>
      <c r="J29" s="5">
        <v>6314.1399959999999</v>
      </c>
      <c r="K29" s="5">
        <v>6518.9700469999998</v>
      </c>
      <c r="L29" s="5">
        <v>5957.9899670000004</v>
      </c>
      <c r="M29" s="5">
        <v>5836.5500410000004</v>
      </c>
      <c r="N29" s="5">
        <v>8200.2400280000002</v>
      </c>
      <c r="O29" s="5">
        <v>11442.04991</v>
      </c>
      <c r="P29" s="5">
        <v>12387.259980000001</v>
      </c>
      <c r="Q29" s="5">
        <v>13065.36024</v>
      </c>
      <c r="R29" s="5">
        <v>8021.7499770000004</v>
      </c>
      <c r="S29" s="5">
        <v>6538.5699839999997</v>
      </c>
      <c r="T29" s="5">
        <v>6644.6299900000004</v>
      </c>
      <c r="U29" s="5">
        <v>10434.500029999999</v>
      </c>
      <c r="V29" s="5">
        <v>7460.6899569999996</v>
      </c>
      <c r="W29" s="5">
        <v>8076.4299929999997</v>
      </c>
      <c r="X29" s="5">
        <v>6665.040043</v>
      </c>
      <c r="Y29" s="5">
        <v>12237.719950000001</v>
      </c>
      <c r="Z29" s="5">
        <v>10305.09006</v>
      </c>
      <c r="AA29" s="5">
        <v>12081.180050000001</v>
      </c>
      <c r="AB29" s="5">
        <v>11140.6301</v>
      </c>
      <c r="AC29" s="5">
        <v>8304.1599580000002</v>
      </c>
      <c r="AD29" s="5">
        <v>10555.360070000001</v>
      </c>
      <c r="AE29" s="5">
        <v>12187.10003</v>
      </c>
      <c r="AF29" s="5">
        <v>5569.9100340000005</v>
      </c>
      <c r="AG29" s="5">
        <v>5393.160065</v>
      </c>
      <c r="AH29" s="5">
        <v>4064.1599959999999</v>
      </c>
      <c r="AI29" s="5">
        <v>3998.3399770000001</v>
      </c>
      <c r="AJ29" s="5">
        <v>4113.8699489999999</v>
      </c>
      <c r="AK29" s="5">
        <v>1472.679985</v>
      </c>
      <c r="AL29" s="5">
        <v>2429.98999</v>
      </c>
      <c r="AM29" s="5">
        <v>2732.300041</v>
      </c>
      <c r="AN29" s="5">
        <v>2948.939957</v>
      </c>
      <c r="AO29" s="5">
        <v>4305.5000380000001</v>
      </c>
      <c r="AP29" s="5">
        <v>5310.9599529999996</v>
      </c>
      <c r="AQ29" s="5">
        <v>2137.5700000000002</v>
      </c>
      <c r="AR29" s="5">
        <v>2491.719971</v>
      </c>
      <c r="AS29" s="5">
        <v>2781.000008</v>
      </c>
      <c r="AT29" s="5">
        <v>3109.920048</v>
      </c>
      <c r="AU29" s="5">
        <v>1505.779961</v>
      </c>
      <c r="AV29" s="5">
        <v>2886.3999629999998</v>
      </c>
      <c r="AW29" s="5">
        <v>2347.8199770000001</v>
      </c>
      <c r="AX29" s="5">
        <v>4717.7499619999999</v>
      </c>
      <c r="AY29" s="5">
        <v>3871.3600230000002</v>
      </c>
      <c r="AZ29" s="5">
        <v>2543.1900019999998</v>
      </c>
      <c r="BA29" s="5">
        <v>4013.71009</v>
      </c>
      <c r="BB29" s="5">
        <v>5088.1599660000002</v>
      </c>
      <c r="BC29" s="5">
        <v>2415.5099869999999</v>
      </c>
      <c r="BD29" s="5">
        <v>4139.5500339999999</v>
      </c>
      <c r="BE29" s="5">
        <v>5097.8000339999999</v>
      </c>
      <c r="BF29" s="5">
        <v>6841.3700259999996</v>
      </c>
      <c r="BG29" s="5">
        <v>8029.1400679999997</v>
      </c>
      <c r="BH29" s="5">
        <v>7041.2199860000001</v>
      </c>
      <c r="BI29" s="5">
        <v>7116.2099760000001</v>
      </c>
      <c r="BJ29" s="5">
        <v>3634.2099880000001</v>
      </c>
      <c r="BK29" s="5">
        <v>2511.1700209999999</v>
      </c>
      <c r="BL29" s="5">
        <v>2884.7599869999999</v>
      </c>
      <c r="BM29" s="5">
        <v>1941.479996</v>
      </c>
      <c r="BN29" s="5">
        <v>3458.400024</v>
      </c>
      <c r="BO29" s="5">
        <v>2261.530029</v>
      </c>
      <c r="BP29" s="5">
        <v>2334.6600269999999</v>
      </c>
      <c r="BQ29" s="5">
        <v>2396.39003</v>
      </c>
      <c r="BR29" s="5">
        <v>791.14001459999997</v>
      </c>
      <c r="BS29" s="5">
        <v>1274.299988</v>
      </c>
      <c r="BT29" s="5">
        <v>3191.4100269999999</v>
      </c>
      <c r="BU29" s="5">
        <v>2213.9600070000001</v>
      </c>
      <c r="BV29" s="5">
        <v>4261.8700259999996</v>
      </c>
      <c r="BW29" s="5">
        <v>3427.1499939999999</v>
      </c>
      <c r="BX29" s="5">
        <v>4606.0100629999997</v>
      </c>
      <c r="BY29" s="5">
        <v>4639.520004</v>
      </c>
      <c r="BZ29" s="5">
        <v>3449.1299669999999</v>
      </c>
      <c r="CA29" s="5">
        <v>4025.4800340000002</v>
      </c>
      <c r="CB29" s="5">
        <v>3706.7599639999999</v>
      </c>
      <c r="CC29" s="5">
        <v>2500.3000029999998</v>
      </c>
      <c r="CD29" s="5">
        <v>3383.0199579999999</v>
      </c>
      <c r="CE29" s="5">
        <v>1752.3300019999999</v>
      </c>
      <c r="CF29" s="5">
        <v>1845.140007</v>
      </c>
      <c r="CG29" s="5">
        <v>1998.7400359999999</v>
      </c>
      <c r="CH29" s="5">
        <v>3937.7500230000001</v>
      </c>
      <c r="CI29" s="5">
        <v>3675.4099879999999</v>
      </c>
      <c r="CJ29" s="5">
        <v>1948.3999940000001</v>
      </c>
      <c r="CK29" s="5">
        <v>2314.8400120000001</v>
      </c>
      <c r="CL29" s="5">
        <v>7104.1199649999999</v>
      </c>
      <c r="CM29" s="5">
        <v>9949.8499680000004</v>
      </c>
      <c r="CN29" s="5">
        <v>5228.520004</v>
      </c>
      <c r="CO29" s="5">
        <v>7140.0801469999997</v>
      </c>
      <c r="CP29" s="5">
        <v>6570.4501190000001</v>
      </c>
      <c r="CQ29" s="5">
        <v>10482.009980000001</v>
      </c>
      <c r="CR29" s="5">
        <v>7235.9999850000004</v>
      </c>
    </row>
    <row r="30" spans="2:97">
      <c r="B30" t="s">
        <v>69</v>
      </c>
      <c r="C30" s="5">
        <v>5091600.13</v>
      </c>
      <c r="D30" s="5">
        <v>5223725.7180000003</v>
      </c>
      <c r="E30" s="5">
        <v>5288678.398</v>
      </c>
      <c r="F30" s="5">
        <v>5420174.1380000003</v>
      </c>
      <c r="G30" s="5">
        <v>5524294.2300000004</v>
      </c>
      <c r="H30" s="5">
        <v>5665671.7130000005</v>
      </c>
      <c r="I30" s="5">
        <v>5729683.6500000004</v>
      </c>
      <c r="J30" s="5">
        <v>5819425.7879999997</v>
      </c>
      <c r="K30" s="5">
        <v>5895500.3940000003</v>
      </c>
      <c r="L30" s="5">
        <v>5946433.7060000002</v>
      </c>
      <c r="M30" s="5">
        <v>6040248.2810000004</v>
      </c>
      <c r="N30" s="5">
        <v>6100796.7410000004</v>
      </c>
      <c r="O30" s="5">
        <v>6226021.1909999996</v>
      </c>
      <c r="P30" s="5">
        <v>6364640.4419999998</v>
      </c>
      <c r="Q30" s="5">
        <v>6427469.983</v>
      </c>
      <c r="R30" s="5">
        <v>6511063.9340000004</v>
      </c>
      <c r="S30" s="5">
        <v>6552165.2410000004</v>
      </c>
      <c r="T30" s="5">
        <v>6726629.517</v>
      </c>
      <c r="U30" s="5">
        <v>6835689.2800000003</v>
      </c>
      <c r="V30" s="5">
        <v>6928629.4170000004</v>
      </c>
      <c r="W30" s="5">
        <v>6967171.0310000004</v>
      </c>
      <c r="X30" s="5">
        <v>7093658.2589999996</v>
      </c>
      <c r="Y30" s="5">
        <v>7220136.6789999995</v>
      </c>
      <c r="Z30" s="5">
        <v>7335747.3590000002</v>
      </c>
      <c r="AA30" s="5">
        <v>7472491.2220000001</v>
      </c>
      <c r="AB30" s="5">
        <v>7726778.4100000001</v>
      </c>
      <c r="AC30" s="5">
        <v>7801386.3109999998</v>
      </c>
      <c r="AD30" s="5">
        <v>7887221.6569999997</v>
      </c>
      <c r="AE30" s="5">
        <v>7941184.6529999999</v>
      </c>
      <c r="AF30" s="5">
        <v>8118900.2180000003</v>
      </c>
      <c r="AG30" s="5">
        <v>8162039.1780000003</v>
      </c>
      <c r="AH30" s="5">
        <v>8300232.0669999998</v>
      </c>
      <c r="AI30" s="5">
        <v>8343800.75</v>
      </c>
      <c r="AJ30" s="5">
        <v>8497676.1050000004</v>
      </c>
      <c r="AK30" s="5">
        <v>8577487.2100000009</v>
      </c>
      <c r="AL30" s="5">
        <v>8631255.9890000001</v>
      </c>
      <c r="AM30" s="5">
        <v>8605905.0600000005</v>
      </c>
      <c r="AN30" s="5">
        <v>8696760.4220000003</v>
      </c>
      <c r="AO30" s="5">
        <v>8714856.1400000006</v>
      </c>
      <c r="AP30" s="5">
        <v>8640422.3829999994</v>
      </c>
      <c r="AQ30" s="5">
        <v>8385202.5010000002</v>
      </c>
      <c r="AR30" s="5">
        <v>8377155.4009999996</v>
      </c>
      <c r="AS30" s="5">
        <v>8393180.6879999992</v>
      </c>
      <c r="AT30" s="5">
        <v>8339658.193</v>
      </c>
      <c r="AU30" s="5">
        <v>8283505.5669999998</v>
      </c>
      <c r="AV30" s="5">
        <v>8280901.8059999999</v>
      </c>
      <c r="AW30" s="5">
        <v>8304889.3200000003</v>
      </c>
      <c r="AX30" s="5">
        <v>8333790.6220000004</v>
      </c>
      <c r="AY30" s="5">
        <v>8229707.0049999999</v>
      </c>
      <c r="AZ30" s="5">
        <v>8392889.7219999991</v>
      </c>
      <c r="BA30" s="5">
        <v>8280429.0070000002</v>
      </c>
      <c r="BB30" s="5">
        <v>8172764.0180000002</v>
      </c>
      <c r="BC30" s="5">
        <v>8077063.892</v>
      </c>
      <c r="BD30" s="5">
        <v>8095357.1799999997</v>
      </c>
      <c r="BE30" s="5">
        <v>8021933.4390000002</v>
      </c>
      <c r="BF30" s="5">
        <v>7903675.5999999996</v>
      </c>
      <c r="BG30" s="5">
        <v>7791930.3200000003</v>
      </c>
      <c r="BH30" s="5">
        <v>7827396.1490000002</v>
      </c>
      <c r="BI30" s="5">
        <v>7845209.6809999999</v>
      </c>
      <c r="BJ30" s="5">
        <v>7828440.0520000001</v>
      </c>
      <c r="BK30" s="5">
        <v>7785010.8789999997</v>
      </c>
      <c r="BL30" s="5">
        <v>7912053.1200000001</v>
      </c>
      <c r="BM30" s="5">
        <v>7898139.9210000001</v>
      </c>
      <c r="BN30" s="5">
        <v>8010812.0360000003</v>
      </c>
      <c r="BO30" s="5">
        <v>7934621.2280000001</v>
      </c>
      <c r="BP30" s="5">
        <v>8105184.2010000004</v>
      </c>
      <c r="BQ30" s="5">
        <v>8152209.8669999996</v>
      </c>
      <c r="BR30" s="5">
        <v>8230835.1900000004</v>
      </c>
      <c r="BS30" s="5">
        <v>8182221.1890000002</v>
      </c>
      <c r="BT30" s="5">
        <v>8329884.9610000001</v>
      </c>
      <c r="BU30" s="5">
        <v>8414771.4240000006</v>
      </c>
      <c r="BV30" s="5">
        <v>8436227.8550000004</v>
      </c>
      <c r="BW30" s="5">
        <v>8389762.5830000006</v>
      </c>
      <c r="BX30" s="5">
        <v>8556435.9419999998</v>
      </c>
      <c r="BY30" s="5">
        <v>8628712.4279999994</v>
      </c>
      <c r="BZ30" s="5">
        <v>8659148.9690000005</v>
      </c>
      <c r="CA30" s="5">
        <v>8590176.3279999997</v>
      </c>
      <c r="CB30" s="5">
        <v>8815720.2809999995</v>
      </c>
      <c r="CC30" s="5">
        <v>8865607.7949999999</v>
      </c>
      <c r="CD30" s="5">
        <v>8911455.591</v>
      </c>
      <c r="CE30" s="5">
        <v>8872017.8100000005</v>
      </c>
      <c r="CF30" s="5">
        <v>9054712.1300000008</v>
      </c>
      <c r="CG30" s="5">
        <v>9049789.625</v>
      </c>
      <c r="CH30" s="5">
        <v>9158259.3890000004</v>
      </c>
      <c r="CI30" s="5">
        <v>9020034.5</v>
      </c>
      <c r="CJ30" s="5">
        <v>8473812.318</v>
      </c>
      <c r="CK30" s="5">
        <v>8722664.2290000003</v>
      </c>
      <c r="CL30" s="5">
        <v>8874484.5209999997</v>
      </c>
      <c r="CM30" s="5">
        <v>8821724.1150000002</v>
      </c>
      <c r="CN30" s="5">
        <v>9063138.8589999992</v>
      </c>
      <c r="CO30" s="5">
        <v>9248534.5280000009</v>
      </c>
      <c r="CP30" s="5">
        <v>9354062.7290000003</v>
      </c>
      <c r="CQ30" s="5">
        <v>9293391.9250000007</v>
      </c>
      <c r="CR30" s="5">
        <v>9491393.9670000002</v>
      </c>
      <c r="CS30" s="5"/>
    </row>
    <row r="32" spans="2:97">
      <c r="B32" t="s">
        <v>677</v>
      </c>
    </row>
    <row r="35" spans="2:96">
      <c r="B35" s="2" t="s">
        <v>904</v>
      </c>
    </row>
    <row r="36" spans="2:96">
      <c r="B36" t="s">
        <v>190</v>
      </c>
    </row>
    <row r="37" spans="2:96">
      <c r="C37" s="6" t="s">
        <v>666</v>
      </c>
      <c r="D37" s="6" t="s">
        <v>667</v>
      </c>
      <c r="E37" s="6" t="s">
        <v>668</v>
      </c>
      <c r="F37" s="6" t="s">
        <v>669</v>
      </c>
      <c r="G37" s="6" t="s">
        <v>670</v>
      </c>
      <c r="H37" s="6" t="s">
        <v>671</v>
      </c>
      <c r="I37" s="6" t="s">
        <v>672</v>
      </c>
      <c r="J37" s="6" t="s">
        <v>673</v>
      </c>
      <c r="K37" s="6" t="s">
        <v>295</v>
      </c>
      <c r="L37" s="6" t="s">
        <v>296</v>
      </c>
      <c r="M37" s="6" t="s">
        <v>297</v>
      </c>
      <c r="N37" s="6" t="s">
        <v>298</v>
      </c>
      <c r="O37" s="6" t="s">
        <v>299</v>
      </c>
      <c r="P37" s="6" t="s">
        <v>300</v>
      </c>
      <c r="Q37" s="6" t="s">
        <v>301</v>
      </c>
      <c r="R37" s="6" t="s">
        <v>302</v>
      </c>
      <c r="S37" s="6" t="s">
        <v>303</v>
      </c>
      <c r="T37" s="6" t="s">
        <v>304</v>
      </c>
      <c r="U37" s="6" t="s">
        <v>305</v>
      </c>
      <c r="V37" s="6" t="s">
        <v>306</v>
      </c>
      <c r="W37" s="6" t="s">
        <v>307</v>
      </c>
      <c r="X37" s="6" t="s">
        <v>308</v>
      </c>
      <c r="Y37" s="6" t="s">
        <v>309</v>
      </c>
      <c r="Z37" s="6" t="s">
        <v>310</v>
      </c>
      <c r="AA37" s="22" t="s">
        <v>169</v>
      </c>
      <c r="AB37" s="22" t="s">
        <v>170</v>
      </c>
      <c r="AC37" s="22" t="s">
        <v>171</v>
      </c>
      <c r="AD37" s="22" t="s">
        <v>172</v>
      </c>
      <c r="AE37" s="22" t="s">
        <v>173</v>
      </c>
      <c r="AF37" s="22" t="s">
        <v>174</v>
      </c>
      <c r="AG37" s="22" t="s">
        <v>175</v>
      </c>
      <c r="AH37" s="22" t="s">
        <v>176</v>
      </c>
      <c r="AI37" s="22" t="s">
        <v>177</v>
      </c>
      <c r="AJ37" s="22" t="s">
        <v>178</v>
      </c>
      <c r="AK37" s="22" t="s">
        <v>179</v>
      </c>
      <c r="AL37" s="22" t="s">
        <v>180</v>
      </c>
      <c r="AM37" s="22" t="s">
        <v>13</v>
      </c>
      <c r="AN37" s="22" t="s">
        <v>14</v>
      </c>
      <c r="AO37" s="22" t="s">
        <v>15</v>
      </c>
      <c r="AP37" s="22" t="s">
        <v>16</v>
      </c>
      <c r="AQ37" s="22" t="s">
        <v>17</v>
      </c>
      <c r="AR37" s="22" t="s">
        <v>18</v>
      </c>
      <c r="AS37" s="22" t="s">
        <v>19</v>
      </c>
      <c r="AT37" s="22" t="s">
        <v>20</v>
      </c>
      <c r="AU37" s="22" t="s">
        <v>21</v>
      </c>
      <c r="AV37" s="22" t="s">
        <v>22</v>
      </c>
      <c r="AW37" s="22" t="s">
        <v>23</v>
      </c>
      <c r="AX37" s="22" t="s">
        <v>24</v>
      </c>
      <c r="AY37" s="22" t="s">
        <v>25</v>
      </c>
      <c r="AZ37" s="22" t="s">
        <v>26</v>
      </c>
      <c r="BA37" s="22" t="s">
        <v>27</v>
      </c>
      <c r="BB37" s="22" t="s">
        <v>28</v>
      </c>
      <c r="BC37" s="22" t="s">
        <v>29</v>
      </c>
      <c r="BD37" s="22" t="s">
        <v>30</v>
      </c>
      <c r="BE37" s="22" t="s">
        <v>31</v>
      </c>
      <c r="BF37" s="22" t="s">
        <v>32</v>
      </c>
      <c r="BG37" s="22" t="s">
        <v>33</v>
      </c>
      <c r="BH37" s="22" t="s">
        <v>34</v>
      </c>
      <c r="BI37" s="22" t="s">
        <v>35</v>
      </c>
      <c r="BJ37" s="22" t="s">
        <v>36</v>
      </c>
      <c r="BK37" s="22" t="s">
        <v>37</v>
      </c>
      <c r="BL37" s="22" t="s">
        <v>38</v>
      </c>
      <c r="BM37" s="22" t="s">
        <v>39</v>
      </c>
      <c r="BN37" s="22" t="s">
        <v>40</v>
      </c>
      <c r="BO37" s="22" t="s">
        <v>41</v>
      </c>
      <c r="BP37" s="22" t="s">
        <v>42</v>
      </c>
      <c r="BQ37" s="22" t="s">
        <v>43</v>
      </c>
      <c r="BR37" s="22" t="s">
        <v>44</v>
      </c>
      <c r="BS37" s="22" t="s">
        <v>45</v>
      </c>
      <c r="BT37" s="22" t="s">
        <v>46</v>
      </c>
      <c r="BU37" s="22" t="s">
        <v>47</v>
      </c>
      <c r="BV37" s="22" t="s">
        <v>48</v>
      </c>
      <c r="BW37" s="22" t="s">
        <v>49</v>
      </c>
      <c r="BX37" s="22" t="s">
        <v>50</v>
      </c>
      <c r="BY37" s="22" t="s">
        <v>51</v>
      </c>
      <c r="BZ37" s="22" t="s">
        <v>52</v>
      </c>
      <c r="CA37" s="22" t="s">
        <v>53</v>
      </c>
      <c r="CB37" s="22" t="s">
        <v>54</v>
      </c>
      <c r="CC37" s="22" t="s">
        <v>55</v>
      </c>
      <c r="CD37" s="22" t="s">
        <v>56</v>
      </c>
      <c r="CE37" s="22" t="s">
        <v>57</v>
      </c>
      <c r="CF37" s="22" t="s">
        <v>58</v>
      </c>
      <c r="CG37" s="22" t="s">
        <v>59</v>
      </c>
      <c r="CH37" s="22" t="s">
        <v>60</v>
      </c>
      <c r="CI37" s="22" t="s">
        <v>61</v>
      </c>
      <c r="CJ37" s="22" t="s">
        <v>62</v>
      </c>
      <c r="CK37" s="22" t="s">
        <v>63</v>
      </c>
      <c r="CL37" s="22" t="s">
        <v>64</v>
      </c>
      <c r="CM37" s="22" t="s">
        <v>65</v>
      </c>
      <c r="CN37" s="22" t="s">
        <v>66</v>
      </c>
      <c r="CO37" s="22" t="s">
        <v>67</v>
      </c>
      <c r="CP37" s="22" t="s">
        <v>68</v>
      </c>
      <c r="CQ37" s="22" t="s">
        <v>898</v>
      </c>
      <c r="CR37" s="22" t="s">
        <v>1239</v>
      </c>
    </row>
    <row r="38" spans="2:96">
      <c r="B38" t="s">
        <v>515</v>
      </c>
      <c r="C38" s="10">
        <v>20.400111745679791</v>
      </c>
      <c r="D38" s="10">
        <v>19.643671121587143</v>
      </c>
      <c r="E38" s="10">
        <v>20.374837779836163</v>
      </c>
      <c r="F38" s="10">
        <v>20.291259793977233</v>
      </c>
      <c r="G38" s="10">
        <v>19.755811054803917</v>
      </c>
      <c r="H38" s="10">
        <v>20.873885367373788</v>
      </c>
      <c r="I38" s="10">
        <v>20.877141802307232</v>
      </c>
      <c r="J38" s="10">
        <v>20.349452427614981</v>
      </c>
      <c r="K38" s="10">
        <v>21.208707621030307</v>
      </c>
      <c r="L38" s="10">
        <v>22.299981385382171</v>
      </c>
      <c r="M38" s="10">
        <v>22.764616961036506</v>
      </c>
      <c r="N38" s="10">
        <v>21.681323609966519</v>
      </c>
      <c r="O38" s="10">
        <v>22.29784998059025</v>
      </c>
      <c r="P38" s="10">
        <v>22.844413643086597</v>
      </c>
      <c r="Q38" s="10">
        <v>22.450187100674309</v>
      </c>
      <c r="R38" s="10">
        <v>21.579633382220688</v>
      </c>
      <c r="S38" s="10">
        <v>20.75981716218697</v>
      </c>
      <c r="T38" s="10">
        <v>21.293925287831115</v>
      </c>
      <c r="U38" s="10">
        <v>21.892390002549639</v>
      </c>
      <c r="V38" s="10">
        <v>22.248780305526395</v>
      </c>
      <c r="W38" s="10">
        <v>23.0049233281939</v>
      </c>
      <c r="X38" s="10">
        <v>23.134396187513705</v>
      </c>
      <c r="Y38" s="10">
        <v>23.375491462701952</v>
      </c>
      <c r="Z38" s="10">
        <v>22.332195420142991</v>
      </c>
      <c r="AA38" s="10">
        <v>23.769035492455512</v>
      </c>
      <c r="AB38" s="10">
        <v>24.236241657161123</v>
      </c>
      <c r="AC38" s="10">
        <v>23.775912227926227</v>
      </c>
      <c r="AD38" s="10">
        <v>24.736404807217085</v>
      </c>
      <c r="AE38" s="10">
        <v>24.512762949454022</v>
      </c>
      <c r="AF38" s="10">
        <v>24.1557555567524</v>
      </c>
      <c r="AG38" s="10">
        <v>25.255297377925185</v>
      </c>
      <c r="AH38" s="10">
        <v>24.686548974859232</v>
      </c>
      <c r="AI38" s="10">
        <v>25.323876439121829</v>
      </c>
      <c r="AJ38" s="10">
        <v>24.713388860162581</v>
      </c>
      <c r="AK38" s="10">
        <v>24.436742156477258</v>
      </c>
      <c r="AL38" s="10">
        <v>24.109662004292566</v>
      </c>
      <c r="AM38" s="10">
        <v>24.527335653732301</v>
      </c>
      <c r="AN38" s="10">
        <v>25.237351445511663</v>
      </c>
      <c r="AO38" s="10">
        <v>25.308254707762956</v>
      </c>
      <c r="AP38" s="10">
        <v>26.250087864722349</v>
      </c>
      <c r="AQ38" s="10">
        <v>27.581812053457135</v>
      </c>
      <c r="AR38" s="10">
        <v>27.795392479983903</v>
      </c>
      <c r="AS38" s="10">
        <v>28.417161711248557</v>
      </c>
      <c r="AT38" s="10">
        <v>28.539505382523028</v>
      </c>
      <c r="AU38" s="10">
        <v>28.050200120392649</v>
      </c>
      <c r="AV38" s="10">
        <v>28.040799860324071</v>
      </c>
      <c r="AW38" s="10">
        <v>27.53659166233313</v>
      </c>
      <c r="AX38" s="10">
        <v>28.641917586417215</v>
      </c>
      <c r="AY38" s="10">
        <v>28.906747016289881</v>
      </c>
      <c r="AZ38" s="10">
        <v>27.239282463706889</v>
      </c>
      <c r="BA38" s="10">
        <v>29.373526788168252</v>
      </c>
      <c r="BB38" s="10">
        <v>28.582421575830601</v>
      </c>
      <c r="BC38" s="10">
        <v>29.962025909661381</v>
      </c>
      <c r="BD38" s="10">
        <v>29.145914133292127</v>
      </c>
      <c r="BE38" s="10">
        <v>29.717872746772724</v>
      </c>
      <c r="BF38" s="10">
        <v>29.933076721083889</v>
      </c>
      <c r="BG38" s="10">
        <v>29.392934397182707</v>
      </c>
      <c r="BH38" s="10">
        <v>29.508273290000297</v>
      </c>
      <c r="BI38" s="10">
        <v>30.140960386752454</v>
      </c>
      <c r="BJ38" s="10">
        <v>31.26458383202112</v>
      </c>
      <c r="BK38" s="10">
        <v>31.337983371417096</v>
      </c>
      <c r="BL38" s="10">
        <v>31.316200692380956</v>
      </c>
      <c r="BM38" s="10">
        <v>31.496798382622071</v>
      </c>
      <c r="BN38" s="10">
        <v>30.771444080294931</v>
      </c>
      <c r="BO38" s="10">
        <v>30.624538523991539</v>
      </c>
      <c r="BP38" s="10">
        <v>30.588771775905833</v>
      </c>
      <c r="BQ38" s="10">
        <v>29.658299112414788</v>
      </c>
      <c r="BR38" s="10">
        <v>29.459895007710362</v>
      </c>
      <c r="BS38" s="10">
        <v>30.305573050177404</v>
      </c>
      <c r="BT38" s="10">
        <v>31.29251809838874</v>
      </c>
      <c r="BU38" s="10">
        <v>31.325438169079046</v>
      </c>
      <c r="BV38" s="10">
        <v>31.40146561439126</v>
      </c>
      <c r="BW38" s="10">
        <v>30.283308705159591</v>
      </c>
      <c r="BX38" s="10">
        <v>30.086024649274378</v>
      </c>
      <c r="BY38" s="10">
        <v>28.739996803250257</v>
      </c>
      <c r="BZ38" s="10">
        <v>31.166763133155545</v>
      </c>
      <c r="CA38" s="10">
        <v>31.089886655527017</v>
      </c>
      <c r="CB38" s="10">
        <v>31.820386584468469</v>
      </c>
      <c r="CC38" s="10">
        <v>32.438561574754594</v>
      </c>
      <c r="CD38" s="10">
        <v>29.975700196117089</v>
      </c>
      <c r="CE38" s="10">
        <v>29.781367838207345</v>
      </c>
      <c r="CF38" s="10">
        <v>31.007295381117885</v>
      </c>
      <c r="CG38" s="10">
        <v>29.608384748448696</v>
      </c>
      <c r="CH38" s="10">
        <v>30.420140569111403</v>
      </c>
      <c r="CI38" s="10">
        <v>30.544191002227222</v>
      </c>
      <c r="CJ38" s="10">
        <v>31.128506847302674</v>
      </c>
      <c r="CK38" s="10">
        <v>30.194805817072538</v>
      </c>
      <c r="CL38" s="10">
        <v>28.268913388533097</v>
      </c>
      <c r="CM38" s="10">
        <v>29.911051314479213</v>
      </c>
      <c r="CN38" s="10">
        <v>31.299173855807034</v>
      </c>
      <c r="CO38" s="10">
        <v>30.788250882705189</v>
      </c>
      <c r="CP38" s="10">
        <v>29.558263850640152</v>
      </c>
      <c r="CQ38" s="10">
        <f>CQ23/C50*100</f>
        <v>30.722360085622174</v>
      </c>
      <c r="CR38" s="10">
        <f>CR23/C50*100</f>
        <v>31.387034870066323</v>
      </c>
    </row>
    <row r="39" spans="2:96">
      <c r="B39" t="s">
        <v>521</v>
      </c>
      <c r="C39" s="10">
        <v>27.970338329588401</v>
      </c>
      <c r="D39" s="10">
        <v>28.087899850003677</v>
      </c>
      <c r="E39" s="10">
        <v>28.467374546749674</v>
      </c>
      <c r="F39" s="10">
        <v>28.243882539728833</v>
      </c>
      <c r="G39" s="10">
        <v>29.035320577613994</v>
      </c>
      <c r="H39" s="10">
        <v>28.565109559684075</v>
      </c>
      <c r="I39" s="10">
        <v>28.411521922169147</v>
      </c>
      <c r="J39" s="10">
        <v>28.477198827489104</v>
      </c>
      <c r="K39" s="10">
        <v>28.972995423127418</v>
      </c>
      <c r="L39" s="10">
        <v>28.985041084425895</v>
      </c>
      <c r="M39" s="10">
        <v>28.23770609027881</v>
      </c>
      <c r="N39" s="10">
        <v>28.963940639148284</v>
      </c>
      <c r="O39" s="10">
        <v>28.55674299894596</v>
      </c>
      <c r="P39" s="10">
        <v>28.733729234672445</v>
      </c>
      <c r="Q39" s="10">
        <v>28.408972470400272</v>
      </c>
      <c r="R39" s="10">
        <v>28.837690024601496</v>
      </c>
      <c r="S39" s="10">
        <v>29.373588101395075</v>
      </c>
      <c r="T39" s="10">
        <v>30.04782164520573</v>
      </c>
      <c r="U39" s="10">
        <v>30.74523070196642</v>
      </c>
      <c r="V39" s="10">
        <v>30.606359393944182</v>
      </c>
      <c r="W39" s="10">
        <v>30.292486577783194</v>
      </c>
      <c r="X39" s="10">
        <v>30.136853261154982</v>
      </c>
      <c r="Y39" s="10">
        <v>31.028888412864585</v>
      </c>
      <c r="Z39" s="10">
        <v>31.448835120227397</v>
      </c>
      <c r="AA39" s="10">
        <v>31.013937039954133</v>
      </c>
      <c r="AB39" s="10">
        <v>31.898562669051074</v>
      </c>
      <c r="AC39" s="10">
        <v>31.991205494883811</v>
      </c>
      <c r="AD39" s="10">
        <v>31.125953353553875</v>
      </c>
      <c r="AE39" s="10">
        <v>30.903832381499967</v>
      </c>
      <c r="AF39" s="10">
        <v>31.135465141317315</v>
      </c>
      <c r="AG39" s="10">
        <v>31.292725636356128</v>
      </c>
      <c r="AH39" s="10">
        <v>31.633629342004259</v>
      </c>
      <c r="AI39" s="10">
        <v>32.040190165952446</v>
      </c>
      <c r="AJ39" s="10">
        <v>31.924401809826687</v>
      </c>
      <c r="AK39" s="10">
        <v>32.547384799919307</v>
      </c>
      <c r="AL39" s="10">
        <v>32.010827837732471</v>
      </c>
      <c r="AM39" s="10">
        <v>31.792535824601885</v>
      </c>
      <c r="AN39" s="10">
        <v>32.205504005306004</v>
      </c>
      <c r="AO39" s="10">
        <v>33.030508962315366</v>
      </c>
      <c r="AP39" s="10">
        <v>33.095443190151236</v>
      </c>
      <c r="AQ39" s="10">
        <v>31.876703075131761</v>
      </c>
      <c r="AR39" s="10">
        <v>33.357826491747922</v>
      </c>
      <c r="AS39" s="10">
        <v>33.778630974398574</v>
      </c>
      <c r="AT39" s="10">
        <v>34.483458315495049</v>
      </c>
      <c r="AU39" s="10">
        <v>33.674361675820336</v>
      </c>
      <c r="AV39" s="10">
        <v>33.312283861769174</v>
      </c>
      <c r="AW39" s="10">
        <v>32.993774201788526</v>
      </c>
      <c r="AX39" s="10">
        <v>32.844284937311578</v>
      </c>
      <c r="AY39" s="10">
        <v>33.193101092175148</v>
      </c>
      <c r="AZ39" s="10">
        <v>34.547065026530333</v>
      </c>
      <c r="BA39" s="10">
        <v>34.136624381847795</v>
      </c>
      <c r="BB39" s="10">
        <v>33.672202089541813</v>
      </c>
      <c r="BC39" s="10">
        <v>34.265960219089905</v>
      </c>
      <c r="BD39" s="10">
        <v>33.348275059131268</v>
      </c>
      <c r="BE39" s="10">
        <v>33.665772323345621</v>
      </c>
      <c r="BF39" s="10">
        <v>33.591633284649177</v>
      </c>
      <c r="BG39" s="10">
        <v>33.192849063335281</v>
      </c>
      <c r="BH39" s="10">
        <v>33.393197419654676</v>
      </c>
      <c r="BI39" s="10">
        <v>34.136410989286084</v>
      </c>
      <c r="BJ39" s="10">
        <v>33.819024288731903</v>
      </c>
      <c r="BK39" s="10">
        <v>33.354357949016901</v>
      </c>
      <c r="BL39" s="10">
        <v>33.776519212160821</v>
      </c>
      <c r="BM39" s="10">
        <v>32.641431753285858</v>
      </c>
      <c r="BN39" s="10">
        <v>33.254059998793018</v>
      </c>
      <c r="BO39" s="10">
        <v>33.563880697108587</v>
      </c>
      <c r="BP39" s="10">
        <v>33.842126246175567</v>
      </c>
      <c r="BQ39" s="10">
        <v>34.3010292515429</v>
      </c>
      <c r="BR39" s="10">
        <v>34.41954213194429</v>
      </c>
      <c r="BS39" s="10">
        <v>34.357012752619873</v>
      </c>
      <c r="BT39" s="10">
        <v>34.55429190929565</v>
      </c>
      <c r="BU39" s="10">
        <v>34.525750203693548</v>
      </c>
      <c r="BV39" s="10">
        <v>35.084270578912637</v>
      </c>
      <c r="BW39" s="10">
        <v>34.142888638615659</v>
      </c>
      <c r="BX39" s="10">
        <v>33.964781280763532</v>
      </c>
      <c r="BY39" s="10">
        <v>34.744669704192596</v>
      </c>
      <c r="BZ39" s="10">
        <v>34.441754279987656</v>
      </c>
      <c r="CA39" s="10">
        <v>34.275647521321247</v>
      </c>
      <c r="CB39" s="10">
        <v>33.724768714522654</v>
      </c>
      <c r="CC39" s="10">
        <v>34.233645340114421</v>
      </c>
      <c r="CD39" s="10">
        <v>34.46973043596072</v>
      </c>
      <c r="CE39" s="10">
        <v>34.923122907716461</v>
      </c>
      <c r="CF39" s="10">
        <v>35.225184282127309</v>
      </c>
      <c r="CG39" s="10">
        <v>35.305938702028918</v>
      </c>
      <c r="CH39" s="10">
        <v>35.621686863797734</v>
      </c>
      <c r="CI39" s="10">
        <v>35.916880703363333</v>
      </c>
      <c r="CJ39" s="10">
        <v>34.995089989556369</v>
      </c>
      <c r="CK39" s="10">
        <v>36.533403595307469</v>
      </c>
      <c r="CL39" s="10">
        <v>35.418242715922609</v>
      </c>
      <c r="CM39" s="10">
        <v>34.602297098016059</v>
      </c>
      <c r="CN39" s="10">
        <v>34.936911453642885</v>
      </c>
      <c r="CO39" s="10">
        <v>35.919701233817534</v>
      </c>
      <c r="CP39" s="10">
        <v>35.886875813611461</v>
      </c>
      <c r="CQ39" s="10">
        <f>CQ24/C51*100</f>
        <v>37.024589652124575</v>
      </c>
      <c r="CR39" s="10">
        <f>CR24/C51*100</f>
        <v>36.176104337291669</v>
      </c>
    </row>
    <row r="40" spans="2:96">
      <c r="B40" t="s">
        <v>517</v>
      </c>
      <c r="C40" s="10">
        <v>46.891358161582232</v>
      </c>
      <c r="D40" s="10">
        <v>46.881584212658765</v>
      </c>
      <c r="E40" s="10">
        <v>46.717969950398185</v>
      </c>
      <c r="F40" s="10">
        <v>46.530144348200359</v>
      </c>
      <c r="G40" s="10">
        <v>47.302194940872241</v>
      </c>
      <c r="H40" s="10">
        <v>47.420282193052842</v>
      </c>
      <c r="I40" s="10">
        <v>47.08384150188563</v>
      </c>
      <c r="J40" s="10">
        <v>47.881957775271488</v>
      </c>
      <c r="K40" s="10">
        <v>47.903138642470715</v>
      </c>
      <c r="L40" s="10">
        <v>48.249969584032506</v>
      </c>
      <c r="M40" s="10">
        <v>48.081303832850132</v>
      </c>
      <c r="N40" s="10">
        <v>48.107577146470298</v>
      </c>
      <c r="O40" s="10">
        <v>48.783842093735593</v>
      </c>
      <c r="P40" s="10">
        <v>48.402391652597984</v>
      </c>
      <c r="Q40" s="10">
        <v>48.362463152608051</v>
      </c>
      <c r="R40" s="10">
        <v>48.551891600630093</v>
      </c>
      <c r="S40" s="10">
        <v>49.234527275890336</v>
      </c>
      <c r="T40" s="10">
        <v>49.774593111395198</v>
      </c>
      <c r="U40" s="10">
        <v>50.283115444461245</v>
      </c>
      <c r="V40" s="10">
        <v>51.052556014061309</v>
      </c>
      <c r="W40" s="10">
        <v>51.384756445971206</v>
      </c>
      <c r="X40" s="10">
        <v>51.635491800714043</v>
      </c>
      <c r="Y40" s="10">
        <v>51.415510707307121</v>
      </c>
      <c r="Z40" s="10">
        <v>51.35012703959768</v>
      </c>
      <c r="AA40" s="10">
        <v>51.102177330878661</v>
      </c>
      <c r="AB40" s="10">
        <v>51.478064954737604</v>
      </c>
      <c r="AC40" s="10">
        <v>51.448107920159543</v>
      </c>
      <c r="AD40" s="10">
        <v>51.698812729881396</v>
      </c>
      <c r="AE40" s="10">
        <v>51.987420400450489</v>
      </c>
      <c r="AF40" s="10">
        <v>51.908967047690211</v>
      </c>
      <c r="AG40" s="10">
        <v>51.844738533164445</v>
      </c>
      <c r="AH40" s="10">
        <v>52.437648039697969</v>
      </c>
      <c r="AI40" s="10">
        <v>51.99616697350077</v>
      </c>
      <c r="AJ40" s="10">
        <v>52.349528039638137</v>
      </c>
      <c r="AK40" s="10">
        <v>52.528588585242474</v>
      </c>
      <c r="AL40" s="10">
        <v>52.988208469842981</v>
      </c>
      <c r="AM40" s="10">
        <v>53.976994355256849</v>
      </c>
      <c r="AN40" s="10">
        <v>53.732407476571851</v>
      </c>
      <c r="AO40" s="10">
        <v>53.876979582090186</v>
      </c>
      <c r="AP40" s="10">
        <v>53.179671022906149</v>
      </c>
      <c r="AQ40" s="10">
        <v>52.849179172396191</v>
      </c>
      <c r="AR40" s="10">
        <v>52.78264082970918</v>
      </c>
      <c r="AS40" s="10">
        <v>52.938446324130304</v>
      </c>
      <c r="AT40" s="10">
        <v>53.527973855174316</v>
      </c>
      <c r="AU40" s="10">
        <v>53.823756333397824</v>
      </c>
      <c r="AV40" s="10">
        <v>53.620702464726918</v>
      </c>
      <c r="AW40" s="10">
        <v>53.76929269341916</v>
      </c>
      <c r="AX40" s="10">
        <v>54.696272242076624</v>
      </c>
      <c r="AY40" s="10">
        <v>54.075413145978992</v>
      </c>
      <c r="AZ40" s="10">
        <v>54.072331088260562</v>
      </c>
      <c r="BA40" s="10">
        <v>53.687175616529196</v>
      </c>
      <c r="BB40" s="10">
        <v>54.669663742968268</v>
      </c>
      <c r="BC40" s="10">
        <v>54.814688341637371</v>
      </c>
      <c r="BD40" s="10">
        <v>55.43451614987174</v>
      </c>
      <c r="BE40" s="10">
        <v>55.52122901227807</v>
      </c>
      <c r="BF40" s="10">
        <v>54.74478581657857</v>
      </c>
      <c r="BG40" s="10">
        <v>54.384054495283166</v>
      </c>
      <c r="BH40" s="10">
        <v>54.781670012158571</v>
      </c>
      <c r="BI40" s="10">
        <v>53.599129524207967</v>
      </c>
      <c r="BJ40" s="10">
        <v>54.391782610197225</v>
      </c>
      <c r="BK40" s="10">
        <v>53.980107316999181</v>
      </c>
      <c r="BL40" s="10">
        <v>53.358410781110962</v>
      </c>
      <c r="BM40" s="10">
        <v>53.217982000342957</v>
      </c>
      <c r="BN40" s="10">
        <v>53.613236584381319</v>
      </c>
      <c r="BO40" s="10">
        <v>53.910918397787199</v>
      </c>
      <c r="BP40" s="10">
        <v>54.059741913284832</v>
      </c>
      <c r="BQ40" s="10">
        <v>53.988764495092013</v>
      </c>
      <c r="BR40" s="10">
        <v>54.599709799554972</v>
      </c>
      <c r="BS40" s="10">
        <v>55.02258855609908</v>
      </c>
      <c r="BT40" s="10">
        <v>55.352840266267734</v>
      </c>
      <c r="BU40" s="10">
        <v>54.984969533319884</v>
      </c>
      <c r="BV40" s="10">
        <v>54.778517022271465</v>
      </c>
      <c r="BW40" s="10">
        <v>55.267968310855153</v>
      </c>
      <c r="BX40" s="10">
        <v>55.41155742228726</v>
      </c>
      <c r="BY40" s="10">
        <v>55.404548893187631</v>
      </c>
      <c r="BZ40" s="10">
        <v>55.916980227315619</v>
      </c>
      <c r="CA40" s="10">
        <v>55.89532921498347</v>
      </c>
      <c r="CB40" s="10">
        <v>55.885393728108781</v>
      </c>
      <c r="CC40" s="10">
        <v>55.544382819400163</v>
      </c>
      <c r="CD40" s="10">
        <v>55.545241893370168</v>
      </c>
      <c r="CE40" s="10">
        <v>55.892058224868002</v>
      </c>
      <c r="CF40" s="10">
        <v>55.840070671127663</v>
      </c>
      <c r="CG40" s="10">
        <v>56.059817069461815</v>
      </c>
      <c r="CH40" s="10">
        <v>56.619977961360192</v>
      </c>
      <c r="CI40" s="10">
        <v>56.234569621395416</v>
      </c>
      <c r="CJ40" s="10">
        <v>56.006195527586996</v>
      </c>
      <c r="CK40" s="10">
        <v>55.527391906328781</v>
      </c>
      <c r="CL40" s="10">
        <v>56.829930523857975</v>
      </c>
      <c r="CM40" s="10">
        <v>57.792745400209036</v>
      </c>
      <c r="CN40" s="10">
        <v>57.436175578941416</v>
      </c>
      <c r="CO40" s="10">
        <v>58.272219233381485</v>
      </c>
      <c r="CP40" s="10">
        <v>58.896436818671475</v>
      </c>
      <c r="CQ40" s="10">
        <f>CQ27/C54*100</f>
        <v>58.658731494834996</v>
      </c>
      <c r="CR40" s="10">
        <f>CR27/C54*100</f>
        <v>57.714323454028047</v>
      </c>
    </row>
    <row r="41" spans="2:96">
      <c r="B41" t="s">
        <v>518</v>
      </c>
      <c r="C41" s="10">
        <v>34.516978302232282</v>
      </c>
      <c r="D41" s="10">
        <v>34.784371888608121</v>
      </c>
      <c r="E41" s="10">
        <v>34.48240463653687</v>
      </c>
      <c r="F41" s="10">
        <v>35.517848420168399</v>
      </c>
      <c r="G41" s="10">
        <v>35.733754682227648</v>
      </c>
      <c r="H41" s="10">
        <v>35.914979753018109</v>
      </c>
      <c r="I41" s="10">
        <v>35.781201385515622</v>
      </c>
      <c r="J41" s="10">
        <v>36.156841585159562</v>
      </c>
      <c r="K41" s="10">
        <v>36.450359484025931</v>
      </c>
      <c r="L41" s="10">
        <v>36.221181547688808</v>
      </c>
      <c r="M41" s="10">
        <v>36.390330707712423</v>
      </c>
      <c r="N41" s="10">
        <v>36.745640508312142</v>
      </c>
      <c r="O41" s="10">
        <v>37.342392214320839</v>
      </c>
      <c r="P41" s="10">
        <v>37.657406774410411</v>
      </c>
      <c r="Q41" s="10">
        <v>37.716808936622989</v>
      </c>
      <c r="R41" s="10">
        <v>38.194356397935273</v>
      </c>
      <c r="S41" s="10">
        <v>38.102691628622807</v>
      </c>
      <c r="T41" s="10">
        <v>38.160438227838071</v>
      </c>
      <c r="U41" s="10">
        <v>38.129753390785396</v>
      </c>
      <c r="V41" s="10">
        <v>38.38525128734176</v>
      </c>
      <c r="W41" s="10">
        <v>38.585911886996058</v>
      </c>
      <c r="X41" s="10">
        <v>38.836645597655597</v>
      </c>
      <c r="Y41" s="10">
        <v>38.787528322421863</v>
      </c>
      <c r="Z41" s="10">
        <v>39.074133272795144</v>
      </c>
      <c r="AA41" s="10">
        <v>39.570612570187755</v>
      </c>
      <c r="AB41" s="10">
        <v>39.973035554696963</v>
      </c>
      <c r="AC41" s="10">
        <v>39.797070861329097</v>
      </c>
      <c r="AD41" s="10">
        <v>40.353307319208497</v>
      </c>
      <c r="AE41" s="10">
        <v>40.466115132519164</v>
      </c>
      <c r="AF41" s="10">
        <v>40.950087642222769</v>
      </c>
      <c r="AG41" s="10">
        <v>40.620904673786349</v>
      </c>
      <c r="AH41" s="10">
        <v>41.155157633406233</v>
      </c>
      <c r="AI41" s="10">
        <v>41.261168503170062</v>
      </c>
      <c r="AJ41" s="10">
        <v>41.507340790108422</v>
      </c>
      <c r="AK41" s="10">
        <v>41.503248648935376</v>
      </c>
      <c r="AL41" s="10">
        <v>41.970134181633668</v>
      </c>
      <c r="AM41" s="10">
        <v>41.945786011471967</v>
      </c>
      <c r="AN41" s="10">
        <v>42.449279864706895</v>
      </c>
      <c r="AO41" s="10">
        <v>42.622295041240662</v>
      </c>
      <c r="AP41" s="10">
        <v>43.577407519670487</v>
      </c>
      <c r="AQ41" s="10">
        <v>44.149992900807469</v>
      </c>
      <c r="AR41" s="10">
        <v>44.309812346148014</v>
      </c>
      <c r="AS41" s="10">
        <v>44.477133602894234</v>
      </c>
      <c r="AT41" s="10">
        <v>44.516198061133117</v>
      </c>
      <c r="AU41" s="10">
        <v>44.940057660884818</v>
      </c>
      <c r="AV41" s="10">
        <v>44.637835201434171</v>
      </c>
      <c r="AW41" s="10">
        <v>44.584694903760123</v>
      </c>
      <c r="AX41" s="10">
        <v>45.027560861679135</v>
      </c>
      <c r="AY41" s="10">
        <v>45.064414939753476</v>
      </c>
      <c r="AZ41" s="10">
        <v>45.582729315574078</v>
      </c>
      <c r="BA41" s="10">
        <v>45.068747258238432</v>
      </c>
      <c r="BB41" s="10">
        <v>45.332067246868895</v>
      </c>
      <c r="BC41" s="10">
        <v>45.881675556955763</v>
      </c>
      <c r="BD41" s="10">
        <v>46.160436638690634</v>
      </c>
      <c r="BE41" s="10">
        <v>45.918385391923778</v>
      </c>
      <c r="BF41" s="10">
        <v>46.43175132467465</v>
      </c>
      <c r="BG41" s="10">
        <v>46.9762658165413</v>
      </c>
      <c r="BH41" s="10">
        <v>46.641596794562687</v>
      </c>
      <c r="BI41" s="10">
        <v>46.675928009865295</v>
      </c>
      <c r="BJ41" s="10">
        <v>46.587132793876847</v>
      </c>
      <c r="BK41" s="10">
        <v>47.168661961224004</v>
      </c>
      <c r="BL41" s="10">
        <v>46.692464778975115</v>
      </c>
      <c r="BM41" s="10">
        <v>46.231247949186908</v>
      </c>
      <c r="BN41" s="10">
        <v>46.83632144750807</v>
      </c>
      <c r="BO41" s="10">
        <v>46.452189913923235</v>
      </c>
      <c r="BP41" s="10">
        <v>46.211415332821147</v>
      </c>
      <c r="BQ41" s="10">
        <v>45.953237195748557</v>
      </c>
      <c r="BR41" s="10">
        <v>46.313132677504825</v>
      </c>
      <c r="BS41" s="10">
        <v>45.95671413984487</v>
      </c>
      <c r="BT41" s="10">
        <v>45.98187518522537</v>
      </c>
      <c r="BU41" s="10">
        <v>45.936526328677012</v>
      </c>
      <c r="BV41" s="10">
        <v>46.149151434455533</v>
      </c>
      <c r="BW41" s="10">
        <v>46.127119912383193</v>
      </c>
      <c r="BX41" s="10">
        <v>46.119169294402198</v>
      </c>
      <c r="BY41" s="10">
        <v>45.763424719406601</v>
      </c>
      <c r="BZ41" s="10">
        <v>45.878200819355733</v>
      </c>
      <c r="CA41" s="10">
        <v>45.827747980506167</v>
      </c>
      <c r="CB41" s="10">
        <v>45.94305507361117</v>
      </c>
      <c r="CC41" s="10">
        <v>45.618226068081057</v>
      </c>
      <c r="CD41" s="10">
        <v>45.963510696403084</v>
      </c>
      <c r="CE41" s="10">
        <v>45.837853828089045</v>
      </c>
      <c r="CF41" s="10">
        <v>45.919406194186472</v>
      </c>
      <c r="CG41" s="10">
        <v>45.660962953530351</v>
      </c>
      <c r="CH41" s="10">
        <v>45.92486045590887</v>
      </c>
      <c r="CI41" s="10">
        <v>45.870385506136948</v>
      </c>
      <c r="CJ41" s="10">
        <v>45.619290997621064</v>
      </c>
      <c r="CK41" s="10">
        <v>45.388996094638884</v>
      </c>
      <c r="CL41" s="10">
        <v>45.88106913681834</v>
      </c>
      <c r="CM41" s="10">
        <v>45.766463003410166</v>
      </c>
      <c r="CN41" s="10">
        <v>45.873502078755784</v>
      </c>
      <c r="CO41" s="10">
        <v>45.668953605991341</v>
      </c>
      <c r="CP41" s="10">
        <v>45.923989109697338</v>
      </c>
      <c r="CQ41" s="10">
        <f>CQ28/C55*100</f>
        <v>44.388391074560587</v>
      </c>
      <c r="CR41" s="10">
        <f>CR28/C55*100</f>
        <v>46.101644336865654</v>
      </c>
    </row>
    <row r="42" spans="2:96">
      <c r="B42" t="s">
        <v>69</v>
      </c>
      <c r="C42" s="10">
        <v>35.495759339426527</v>
      </c>
      <c r="D42" s="10">
        <v>35.644976714503912</v>
      </c>
      <c r="E42" s="10">
        <v>35.546886132418237</v>
      </c>
      <c r="F42" s="10">
        <v>36.16655622369133</v>
      </c>
      <c r="G42" s="10">
        <v>36.454241581150335</v>
      </c>
      <c r="H42" s="10">
        <v>36.624149999652168</v>
      </c>
      <c r="I42" s="10">
        <v>36.479075322971504</v>
      </c>
      <c r="J42" s="10">
        <v>36.814832889841597</v>
      </c>
      <c r="K42" s="10">
        <v>37.104870878714962</v>
      </c>
      <c r="L42" s="10">
        <v>36.952853477702568</v>
      </c>
      <c r="M42" s="10">
        <v>37.03541985316236</v>
      </c>
      <c r="N42" s="10">
        <v>37.291770977675846</v>
      </c>
      <c r="O42" s="10">
        <v>37.774037510666538</v>
      </c>
      <c r="P42" s="10">
        <v>37.959471346626735</v>
      </c>
      <c r="Q42" s="10">
        <v>37.98908156993302</v>
      </c>
      <c r="R42" s="10">
        <v>38.318617177696616</v>
      </c>
      <c r="S42" s="10">
        <v>38.333066737146574</v>
      </c>
      <c r="T42" s="10">
        <v>38.607207776445726</v>
      </c>
      <c r="U42" s="10">
        <v>38.737917605877897</v>
      </c>
      <c r="V42" s="10">
        <v>39.055509780824643</v>
      </c>
      <c r="W42" s="10">
        <v>39.207074689480187</v>
      </c>
      <c r="X42" s="10">
        <v>39.367891663160634</v>
      </c>
      <c r="Y42" s="10">
        <v>39.477839969795731</v>
      </c>
      <c r="Z42" s="10">
        <v>39.672343673676657</v>
      </c>
      <c r="AA42" s="10">
        <v>39.882923800912664</v>
      </c>
      <c r="AB42" s="10">
        <v>40.3264312860831</v>
      </c>
      <c r="AC42" s="10">
        <v>40.167599443665999</v>
      </c>
      <c r="AD42" s="10">
        <v>40.428185169049705</v>
      </c>
      <c r="AE42" s="10">
        <v>40.560865195793234</v>
      </c>
      <c r="AF42" s="10">
        <v>40.815727295132056</v>
      </c>
      <c r="AG42" s="10">
        <v>40.625437316149828</v>
      </c>
      <c r="AH42" s="10">
        <v>41.099633647975118</v>
      </c>
      <c r="AI42" s="10">
        <v>41.16832660058629</v>
      </c>
      <c r="AJ42" s="10">
        <v>41.289049544418965</v>
      </c>
      <c r="AK42" s="10">
        <v>41.33052745910836</v>
      </c>
      <c r="AL42" s="10">
        <v>41.660885540729161</v>
      </c>
      <c r="AM42" s="10">
        <v>41.735813940003126</v>
      </c>
      <c r="AN42" s="10">
        <v>42.121287894565285</v>
      </c>
      <c r="AO42" s="10">
        <v>42.394763004984569</v>
      </c>
      <c r="AP42" s="10">
        <v>43.083026330871519</v>
      </c>
      <c r="AQ42" s="10">
        <v>43.481695923555733</v>
      </c>
      <c r="AR42" s="10">
        <v>43.735238967954587</v>
      </c>
      <c r="AS42" s="10">
        <v>43.946951461517891</v>
      </c>
      <c r="AT42" s="10">
        <v>44.147531506833467</v>
      </c>
      <c r="AU42" s="10">
        <v>44.408784625076876</v>
      </c>
      <c r="AV42" s="10">
        <v>44.162203364827491</v>
      </c>
      <c r="AW42" s="10">
        <v>44.130330432040815</v>
      </c>
      <c r="AX42" s="10">
        <v>44.625574155219994</v>
      </c>
      <c r="AY42" s="10">
        <v>44.663175735321623</v>
      </c>
      <c r="AZ42" s="10">
        <v>45.069841833539172</v>
      </c>
      <c r="BA42" s="10">
        <v>44.796666177304125</v>
      </c>
      <c r="BB42" s="10">
        <v>45.021488879124085</v>
      </c>
      <c r="BC42" s="10">
        <v>45.465888131873974</v>
      </c>
      <c r="BD42" s="10">
        <v>45.585842799651687</v>
      </c>
      <c r="BE42" s="10">
        <v>45.404513368152458</v>
      </c>
      <c r="BF42" s="10">
        <v>45.582275326616546</v>
      </c>
      <c r="BG42" s="10">
        <v>45.753635639652259</v>
      </c>
      <c r="BH42" s="10">
        <v>45.612695071207057</v>
      </c>
      <c r="BI42" s="10">
        <v>45.532136399382239</v>
      </c>
      <c r="BJ42" s="10">
        <v>45.68623578559837</v>
      </c>
      <c r="BK42" s="10">
        <v>45.927652584007085</v>
      </c>
      <c r="BL42" s="10">
        <v>45.594695139537706</v>
      </c>
      <c r="BM42" s="10">
        <v>45.121901800020638</v>
      </c>
      <c r="BN42" s="10">
        <v>45.59607954546032</v>
      </c>
      <c r="BO42" s="10">
        <v>45.45813745059754</v>
      </c>
      <c r="BP42" s="10">
        <v>45.365163383793394</v>
      </c>
      <c r="BQ42" s="10">
        <v>45.167836012333829</v>
      </c>
      <c r="BR42" s="10">
        <v>45.488905911627938</v>
      </c>
      <c r="BS42" s="10">
        <v>45.38214173005953</v>
      </c>
      <c r="BT42" s="10">
        <v>45.516073433172046</v>
      </c>
      <c r="BU42" s="10">
        <v>45.417680592293586</v>
      </c>
      <c r="BV42" s="10">
        <v>45.581287925694774</v>
      </c>
      <c r="BW42" s="10">
        <v>45.501909602876204</v>
      </c>
      <c r="BX42" s="10">
        <v>45.480754920392144</v>
      </c>
      <c r="BY42" s="10">
        <v>45.296948952617612</v>
      </c>
      <c r="BZ42" s="10">
        <v>45.578419741364684</v>
      </c>
      <c r="CA42" s="10">
        <v>45.512784423679875</v>
      </c>
      <c r="CB42" s="10">
        <v>45.573253026662073</v>
      </c>
      <c r="CC42" s="10">
        <v>45.399512262360432</v>
      </c>
      <c r="CD42" s="10">
        <v>45.548985985018092</v>
      </c>
      <c r="CE42" s="10">
        <v>45.564982893243915</v>
      </c>
      <c r="CF42" s="10">
        <v>45.71953274656704</v>
      </c>
      <c r="CG42" s="10">
        <v>45.535082649883719</v>
      </c>
      <c r="CH42" s="10">
        <v>45.867244113565583</v>
      </c>
      <c r="CI42" s="10">
        <v>45.830563605317764</v>
      </c>
      <c r="CJ42" s="10">
        <v>45.540452751050118</v>
      </c>
      <c r="CK42" s="10">
        <v>45.48534002217027</v>
      </c>
      <c r="CL42" s="10">
        <v>45.87651390797491</v>
      </c>
      <c r="CM42" s="10">
        <v>45.930289900602652</v>
      </c>
      <c r="CN42" s="10">
        <v>46.072069810563292</v>
      </c>
      <c r="CO42" s="10">
        <v>46.171106022064173</v>
      </c>
      <c r="CP42" s="10">
        <v>46.341774161530743</v>
      </c>
      <c r="CQ42" s="10">
        <f>CQ30/C57*100</f>
        <v>45.404438537732936</v>
      </c>
      <c r="CR42" s="10">
        <f>CR30/C57*100</f>
        <v>46.371811012593298</v>
      </c>
    </row>
    <row r="44" spans="2:96">
      <c r="B44" t="s">
        <v>600</v>
      </c>
    </row>
    <row r="47" spans="2:96">
      <c r="B47" t="s">
        <v>632</v>
      </c>
    </row>
    <row r="48" spans="2:96">
      <c r="B48" t="s">
        <v>1274</v>
      </c>
    </row>
    <row r="50" spans="2:3">
      <c r="B50" t="s">
        <v>515</v>
      </c>
      <c r="C50" s="5">
        <f>CR8+CR23</f>
        <v>1004692.7694999999</v>
      </c>
    </row>
    <row r="51" spans="2:3">
      <c r="B51" t="s">
        <v>521</v>
      </c>
      <c r="C51" s="5">
        <f t="shared" ref="C51:C57" si="0">CR9+CR24</f>
        <v>2042121.4601</v>
      </c>
    </row>
    <row r="52" spans="2:3">
      <c r="B52" t="s">
        <v>674</v>
      </c>
      <c r="C52" s="5">
        <f t="shared" si="0"/>
        <v>27695.479996000002</v>
      </c>
    </row>
    <row r="53" spans="2:3">
      <c r="B53" t="s">
        <v>675</v>
      </c>
      <c r="C53" s="5">
        <f t="shared" si="0"/>
        <v>77791.580140000005</v>
      </c>
    </row>
    <row r="54" spans="2:3">
      <c r="B54" t="s">
        <v>517</v>
      </c>
      <c r="C54" s="5">
        <f t="shared" si="0"/>
        <v>3453850.517</v>
      </c>
    </row>
    <row r="55" spans="2:3">
      <c r="B55" t="s">
        <v>518</v>
      </c>
      <c r="C55" s="5">
        <f t="shared" si="0"/>
        <v>13850076.998</v>
      </c>
    </row>
    <row r="56" spans="2:3">
      <c r="B56" t="s">
        <v>676</v>
      </c>
      <c r="C56" s="5">
        <f t="shared" si="0"/>
        <v>11796.40007</v>
      </c>
    </row>
    <row r="57" spans="2:3">
      <c r="B57" t="s">
        <v>69</v>
      </c>
      <c r="C57" s="5">
        <f t="shared" si="0"/>
        <v>20468025.207000002</v>
      </c>
    </row>
    <row r="60" spans="2:3">
      <c r="B60" t="s">
        <v>1273</v>
      </c>
    </row>
    <row r="62" spans="2:3">
      <c r="B62" t="s">
        <v>515</v>
      </c>
      <c r="C62" s="5">
        <f>CF8+CF23</f>
        <v>941751.47109999997</v>
      </c>
    </row>
    <row r="63" spans="2:3">
      <c r="B63" t="s">
        <v>521</v>
      </c>
      <c r="C63" s="5">
        <f t="shared" ref="C63:C69" si="1">CF9+CF24</f>
        <v>2060588.6503999999</v>
      </c>
    </row>
    <row r="64" spans="2:3">
      <c r="B64" t="s">
        <v>674</v>
      </c>
      <c r="C64" s="5">
        <f t="shared" si="1"/>
        <v>29334.040090000002</v>
      </c>
    </row>
    <row r="65" spans="2:3">
      <c r="B65" t="s">
        <v>675</v>
      </c>
      <c r="C65" s="5">
        <f t="shared" si="1"/>
        <v>76630.370129999996</v>
      </c>
    </row>
    <row r="66" spans="2:3">
      <c r="B66" t="s">
        <v>517</v>
      </c>
      <c r="C66" s="5">
        <f t="shared" si="1"/>
        <v>3194481.36</v>
      </c>
    </row>
    <row r="67" spans="2:3">
      <c r="B67" t="s">
        <v>518</v>
      </c>
      <c r="C67" s="5">
        <f t="shared" si="1"/>
        <v>13493800.932</v>
      </c>
    </row>
    <row r="68" spans="2:3">
      <c r="B68" t="s">
        <v>676</v>
      </c>
      <c r="C68" s="5">
        <f t="shared" si="1"/>
        <v>8322.7800370000004</v>
      </c>
    </row>
    <row r="69" spans="2:3">
      <c r="B69" t="s">
        <v>69</v>
      </c>
      <c r="C69" s="5">
        <f t="shared" si="1"/>
        <v>19804909.600000001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6F80A-DA68-4C7B-BC14-C5FDC088E1B8}">
  <sheetPr>
    <tabColor theme="4" tint="0.39997558519241921"/>
  </sheetPr>
  <dimension ref="B3:BS154"/>
  <sheetViews>
    <sheetView workbookViewId="0">
      <pane xSplit="2" ySplit="8" topLeftCell="AC129" activePane="bottomRight" state="frozen"/>
      <selection pane="topRight" activeCell="C1" sqref="C1"/>
      <selection pane="bottomLeft" activeCell="A9" sqref="A9"/>
      <selection pane="bottomRight" activeCell="AH139" sqref="AH139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1276</v>
      </c>
    </row>
    <row r="6" spans="2:71">
      <c r="B6" s="2" t="s">
        <v>1173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898</v>
      </c>
      <c r="AF8" s="22" t="s">
        <v>1239</v>
      </c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203</v>
      </c>
      <c r="C9">
        <v>2683734.7480000001</v>
      </c>
      <c r="D9">
        <v>2808475.05</v>
      </c>
      <c r="E9">
        <v>2758067.6889999998</v>
      </c>
      <c r="F9">
        <v>2819373.2289999998</v>
      </c>
      <c r="G9">
        <v>2814327.1189999999</v>
      </c>
      <c r="H9">
        <v>2832696.39</v>
      </c>
      <c r="I9">
        <v>2841175.0809999998</v>
      </c>
      <c r="J9">
        <v>2845256.193</v>
      </c>
      <c r="K9">
        <v>2908403.1779999998</v>
      </c>
      <c r="L9">
        <v>2961890.69</v>
      </c>
      <c r="M9">
        <v>2952343.31</v>
      </c>
      <c r="N9">
        <v>2971612.93</v>
      </c>
      <c r="O9">
        <v>2967728.3810000001</v>
      </c>
      <c r="P9">
        <v>3032427.219</v>
      </c>
      <c r="Q9">
        <v>3032708.2230000002</v>
      </c>
      <c r="R9">
        <v>3090250.0490000001</v>
      </c>
      <c r="S9">
        <v>3106179.5780000002</v>
      </c>
      <c r="T9">
        <v>3135872.06</v>
      </c>
      <c r="U9">
        <v>3100855.1770000001</v>
      </c>
      <c r="V9">
        <v>3136040.3769999999</v>
      </c>
      <c r="W9">
        <v>3107160.159</v>
      </c>
      <c r="X9">
        <v>2909032.1120000002</v>
      </c>
      <c r="Y9">
        <v>2985260.6889999998</v>
      </c>
      <c r="Z9">
        <v>3083046.0720000002</v>
      </c>
      <c r="AA9">
        <v>3052264.45</v>
      </c>
      <c r="AB9">
        <v>3154696.1290000002</v>
      </c>
      <c r="AC9">
        <v>3147541.1579999998</v>
      </c>
      <c r="AD9">
        <v>3249840.4989999998</v>
      </c>
      <c r="AE9">
        <v>3217820.0690000001</v>
      </c>
      <c r="AF9" s="10">
        <v>3278504.6</v>
      </c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204</v>
      </c>
      <c r="C10">
        <v>524549.16899999999</v>
      </c>
      <c r="D10">
        <v>540848.61140000005</v>
      </c>
      <c r="E10">
        <v>551059.84039999999</v>
      </c>
      <c r="F10">
        <v>548263.31039999996</v>
      </c>
      <c r="G10">
        <v>548338.99979999999</v>
      </c>
      <c r="H10">
        <v>551904.67909999995</v>
      </c>
      <c r="I10">
        <v>554654.40910000005</v>
      </c>
      <c r="J10">
        <v>560840.81030000001</v>
      </c>
      <c r="K10">
        <v>557580.15969999996</v>
      </c>
      <c r="L10">
        <v>569830.11040000001</v>
      </c>
      <c r="M10">
        <v>570242.45970000001</v>
      </c>
      <c r="N10">
        <v>565712.90029999998</v>
      </c>
      <c r="O10">
        <v>561088.74910000002</v>
      </c>
      <c r="P10">
        <v>577116.77040000004</v>
      </c>
      <c r="Q10">
        <v>580080.92929999996</v>
      </c>
      <c r="R10">
        <v>576956.91079999995</v>
      </c>
      <c r="S10">
        <v>577219.17000000004</v>
      </c>
      <c r="T10">
        <v>586707.59990000003</v>
      </c>
      <c r="U10">
        <v>595133.52859999996</v>
      </c>
      <c r="V10">
        <v>591245.37009999994</v>
      </c>
      <c r="W10">
        <v>582131.41040000005</v>
      </c>
      <c r="X10">
        <v>562141.6605</v>
      </c>
      <c r="Y10">
        <v>567200.55009999999</v>
      </c>
      <c r="Z10">
        <v>568140.58050000004</v>
      </c>
      <c r="AA10">
        <v>566475.9007</v>
      </c>
      <c r="AB10">
        <v>574057.57920000004</v>
      </c>
      <c r="AC10">
        <v>589082.4399</v>
      </c>
      <c r="AD10">
        <v>589005.31999999995</v>
      </c>
      <c r="AE10">
        <v>583362.58979999996</v>
      </c>
      <c r="AF10" s="10">
        <v>587386.18999999994</v>
      </c>
      <c r="AG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205</v>
      </c>
      <c r="C11">
        <v>371757.63050000003</v>
      </c>
      <c r="D11">
        <v>368449.61940000003</v>
      </c>
      <c r="E11">
        <v>389019.15010000003</v>
      </c>
      <c r="F11">
        <v>375383.95990000002</v>
      </c>
      <c r="G11">
        <v>375410.41979999997</v>
      </c>
      <c r="H11">
        <v>381529.5404</v>
      </c>
      <c r="I11">
        <v>393646.3</v>
      </c>
      <c r="J11">
        <v>393757.85989999998</v>
      </c>
      <c r="K11">
        <v>394135.03019999998</v>
      </c>
      <c r="L11">
        <v>401374.76030000002</v>
      </c>
      <c r="M11">
        <v>397903.34960000002</v>
      </c>
      <c r="N11">
        <v>388403.03029999998</v>
      </c>
      <c r="O11">
        <v>387879.74930000002</v>
      </c>
      <c r="P11">
        <v>394676.34039999999</v>
      </c>
      <c r="Q11">
        <v>394393.12939999998</v>
      </c>
      <c r="R11">
        <v>390626.92969999998</v>
      </c>
      <c r="S11">
        <v>385369.9498</v>
      </c>
      <c r="T11">
        <v>384693.55959999998</v>
      </c>
      <c r="U11">
        <v>386049.78960000002</v>
      </c>
      <c r="V11">
        <v>392010.22019999998</v>
      </c>
      <c r="W11">
        <v>387625.64059999998</v>
      </c>
      <c r="X11">
        <v>371308.11959999998</v>
      </c>
      <c r="Y11">
        <v>380786.86940000003</v>
      </c>
      <c r="Z11">
        <v>384742.98009999999</v>
      </c>
      <c r="AA11">
        <v>384354.13</v>
      </c>
      <c r="AB11">
        <v>388596.20970000001</v>
      </c>
      <c r="AC11">
        <v>393503.91960000002</v>
      </c>
      <c r="AD11">
        <v>396469.42050000001</v>
      </c>
      <c r="AE11">
        <v>387197.98969999998</v>
      </c>
      <c r="AF11" s="10">
        <v>382018.30050000001</v>
      </c>
      <c r="AG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206</v>
      </c>
      <c r="C12">
        <v>455851.13890000002</v>
      </c>
      <c r="D12">
        <v>525767.00939999998</v>
      </c>
      <c r="E12">
        <v>555323.02060000005</v>
      </c>
      <c r="F12">
        <v>501481.20030000003</v>
      </c>
      <c r="G12">
        <v>491088.62109999999</v>
      </c>
      <c r="H12">
        <v>547131.47950000002</v>
      </c>
      <c r="I12">
        <v>572488.96059999999</v>
      </c>
      <c r="J12">
        <v>511640.2794</v>
      </c>
      <c r="K12">
        <v>489491.3603</v>
      </c>
      <c r="L12">
        <v>554526.52</v>
      </c>
      <c r="M12">
        <v>585829.28079999995</v>
      </c>
      <c r="N12">
        <v>520349.59029999998</v>
      </c>
      <c r="O12">
        <v>488720.6594</v>
      </c>
      <c r="P12">
        <v>574155.35069999995</v>
      </c>
      <c r="Q12">
        <v>621653.54119999998</v>
      </c>
      <c r="R12">
        <v>556052.58030000003</v>
      </c>
      <c r="S12">
        <v>516089.1593</v>
      </c>
      <c r="T12">
        <v>578735.0307</v>
      </c>
      <c r="U12">
        <v>619727.48010000004</v>
      </c>
      <c r="V12">
        <v>570129.9094</v>
      </c>
      <c r="W12">
        <v>503037.6298</v>
      </c>
      <c r="X12">
        <v>512199.7389</v>
      </c>
      <c r="Y12">
        <v>573865.51939999999</v>
      </c>
      <c r="Z12">
        <v>523833.9204</v>
      </c>
      <c r="AA12">
        <v>502027.11080000002</v>
      </c>
      <c r="AB12">
        <v>562297.17960000003</v>
      </c>
      <c r="AC12">
        <v>610161.09100000001</v>
      </c>
      <c r="AD12">
        <v>536947.17099999997</v>
      </c>
      <c r="AE12">
        <v>532229.16070000001</v>
      </c>
      <c r="AF12" s="10">
        <v>612387.52989999996</v>
      </c>
      <c r="AG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207</v>
      </c>
      <c r="C13">
        <v>771455.81969999999</v>
      </c>
      <c r="D13">
        <v>774240.07090000005</v>
      </c>
      <c r="E13">
        <v>793476.42119999998</v>
      </c>
      <c r="F13">
        <v>813335.29960000003</v>
      </c>
      <c r="G13">
        <v>811846.74210000003</v>
      </c>
      <c r="H13">
        <v>799913.47919999994</v>
      </c>
      <c r="I13">
        <v>815451.42110000004</v>
      </c>
      <c r="J13">
        <v>826280.01139999996</v>
      </c>
      <c r="K13">
        <v>809661.66009999998</v>
      </c>
      <c r="L13">
        <v>828614.07889999996</v>
      </c>
      <c r="M13">
        <v>855166.77009999997</v>
      </c>
      <c r="N13">
        <v>871809.75069999998</v>
      </c>
      <c r="O13">
        <v>879457.52</v>
      </c>
      <c r="P13">
        <v>886567.83120000002</v>
      </c>
      <c r="Q13">
        <v>909262.8321</v>
      </c>
      <c r="R13">
        <v>913362.27910000004</v>
      </c>
      <c r="S13">
        <v>892467.75950000004</v>
      </c>
      <c r="T13">
        <v>899652.10950000002</v>
      </c>
      <c r="U13">
        <v>891150.07050000003</v>
      </c>
      <c r="V13">
        <v>940278.18900000001</v>
      </c>
      <c r="W13">
        <v>930237.96889999998</v>
      </c>
      <c r="X13">
        <v>822158.39040000003</v>
      </c>
      <c r="Y13">
        <v>819331.43929999997</v>
      </c>
      <c r="Z13">
        <v>827448.52020000003</v>
      </c>
      <c r="AA13">
        <v>800073.73979999998</v>
      </c>
      <c r="AB13">
        <v>828288.09129999997</v>
      </c>
      <c r="AC13">
        <v>878317.30900000001</v>
      </c>
      <c r="AD13">
        <v>937958.65049999999</v>
      </c>
      <c r="AE13">
        <v>921235.0895</v>
      </c>
      <c r="AF13" s="10">
        <v>949361.85979999998</v>
      </c>
      <c r="AG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208</v>
      </c>
      <c r="C14">
        <v>226342.89970000001</v>
      </c>
      <c r="D14">
        <v>226065.47039999999</v>
      </c>
      <c r="E14">
        <v>233600.8603</v>
      </c>
      <c r="F14">
        <v>225963.93040000001</v>
      </c>
      <c r="G14">
        <v>222132.97949999999</v>
      </c>
      <c r="H14">
        <v>233873.0404</v>
      </c>
      <c r="I14">
        <v>242867.1599</v>
      </c>
      <c r="J14">
        <v>240819.90030000001</v>
      </c>
      <c r="K14">
        <v>235142.5398</v>
      </c>
      <c r="L14">
        <v>236096.81020000001</v>
      </c>
      <c r="M14">
        <v>239421.0099</v>
      </c>
      <c r="N14">
        <v>237558.1802</v>
      </c>
      <c r="O14">
        <v>235615.94990000001</v>
      </c>
      <c r="P14">
        <v>239868.47010000001</v>
      </c>
      <c r="Q14">
        <v>246813.82019999999</v>
      </c>
      <c r="R14">
        <v>241611.4803</v>
      </c>
      <c r="S14">
        <v>237344.42019999999</v>
      </c>
      <c r="T14">
        <v>244528.96</v>
      </c>
      <c r="U14">
        <v>248840.0001</v>
      </c>
      <c r="V14">
        <v>244674.01010000001</v>
      </c>
      <c r="W14">
        <v>239160.03969999999</v>
      </c>
      <c r="X14">
        <v>220157.3401</v>
      </c>
      <c r="Y14">
        <v>240910.52</v>
      </c>
      <c r="Z14">
        <v>237341.14980000001</v>
      </c>
      <c r="AA14">
        <v>238502.71979999999</v>
      </c>
      <c r="AB14">
        <v>241873.8498</v>
      </c>
      <c r="AC14">
        <v>255464.40950000001</v>
      </c>
      <c r="AD14">
        <v>242244.50090000001</v>
      </c>
      <c r="AE14">
        <v>242878.4296</v>
      </c>
      <c r="AF14" s="10">
        <v>252114.79029999999</v>
      </c>
      <c r="AG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209</v>
      </c>
      <c r="C15">
        <v>913285.99</v>
      </c>
      <c r="D15">
        <v>939272.73060000001</v>
      </c>
      <c r="E15">
        <v>959181.6997</v>
      </c>
      <c r="F15">
        <v>943890.73100000003</v>
      </c>
      <c r="G15">
        <v>932761.17929999996</v>
      </c>
      <c r="H15">
        <v>960664.08070000005</v>
      </c>
      <c r="I15">
        <v>992797.65980000002</v>
      </c>
      <c r="J15">
        <v>972866.28960000002</v>
      </c>
      <c r="K15">
        <v>959089.44050000003</v>
      </c>
      <c r="L15">
        <v>975128.77080000006</v>
      </c>
      <c r="M15">
        <v>986729.83970000001</v>
      </c>
      <c r="N15">
        <v>965788.48899999994</v>
      </c>
      <c r="O15">
        <v>957859.77060000005</v>
      </c>
      <c r="P15">
        <v>985378.62069999997</v>
      </c>
      <c r="Q15">
        <v>997036.60080000001</v>
      </c>
      <c r="R15">
        <v>990801.60900000005</v>
      </c>
      <c r="S15">
        <v>964638.43050000002</v>
      </c>
      <c r="T15">
        <v>989610.91009999998</v>
      </c>
      <c r="U15">
        <v>1005023.411</v>
      </c>
      <c r="V15">
        <v>1003939.14</v>
      </c>
      <c r="W15">
        <v>984256.67</v>
      </c>
      <c r="X15">
        <v>927055.77980000002</v>
      </c>
      <c r="Y15">
        <v>970840.84959999996</v>
      </c>
      <c r="Z15">
        <v>976614.12069999997</v>
      </c>
      <c r="AA15">
        <v>955084.89</v>
      </c>
      <c r="AB15">
        <v>965069.48060000001</v>
      </c>
      <c r="AC15">
        <v>997602.09030000004</v>
      </c>
      <c r="AD15">
        <v>988639.9889</v>
      </c>
      <c r="AE15">
        <v>986791.06909999996</v>
      </c>
      <c r="AF15" s="10">
        <v>1007337.75</v>
      </c>
      <c r="AG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210</v>
      </c>
      <c r="C16">
        <v>706992.15960000001</v>
      </c>
      <c r="D16">
        <v>720844.74049999996</v>
      </c>
      <c r="E16">
        <v>745813.72050000005</v>
      </c>
      <c r="F16">
        <v>741715.16899999999</v>
      </c>
      <c r="G16">
        <v>733222.02989999996</v>
      </c>
      <c r="H16">
        <v>748062.38930000004</v>
      </c>
      <c r="I16">
        <v>756475.26</v>
      </c>
      <c r="J16">
        <v>770146.45019999996</v>
      </c>
      <c r="K16">
        <v>770823.81960000005</v>
      </c>
      <c r="L16">
        <v>766762.46050000004</v>
      </c>
      <c r="M16">
        <v>792276.96019999997</v>
      </c>
      <c r="N16">
        <v>799110.70019999996</v>
      </c>
      <c r="O16">
        <v>777248.41899999999</v>
      </c>
      <c r="P16">
        <v>794962.98080000002</v>
      </c>
      <c r="Q16">
        <v>817620.7807</v>
      </c>
      <c r="R16">
        <v>830053.66989999998</v>
      </c>
      <c r="S16">
        <v>829466.44030000002</v>
      </c>
      <c r="T16">
        <v>820471.30969999998</v>
      </c>
      <c r="U16">
        <v>826122.30969999998</v>
      </c>
      <c r="V16">
        <v>824201.94979999994</v>
      </c>
      <c r="W16">
        <v>800895.94979999994</v>
      </c>
      <c r="X16">
        <v>771081.54</v>
      </c>
      <c r="Y16">
        <v>799616.69050000003</v>
      </c>
      <c r="Z16">
        <v>821900.94940000004</v>
      </c>
      <c r="AA16">
        <v>814085.15989999997</v>
      </c>
      <c r="AB16">
        <v>839505.32909999997</v>
      </c>
      <c r="AC16">
        <v>865488.42070000002</v>
      </c>
      <c r="AD16">
        <v>869687.43079999997</v>
      </c>
      <c r="AE16">
        <v>856931.74979999999</v>
      </c>
      <c r="AF16" s="10">
        <v>870288.43900000001</v>
      </c>
      <c r="AG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211</v>
      </c>
      <c r="C17">
        <v>3023207.09</v>
      </c>
      <c r="D17">
        <v>3075034.8930000002</v>
      </c>
      <c r="E17">
        <v>3110857.95</v>
      </c>
      <c r="F17">
        <v>3101855.3620000002</v>
      </c>
      <c r="G17">
        <v>3127561.33</v>
      </c>
      <c r="H17">
        <v>3181282.7409999999</v>
      </c>
      <c r="I17">
        <v>3223943.1239999998</v>
      </c>
      <c r="J17">
        <v>3202613.1779999998</v>
      </c>
      <c r="K17">
        <v>3197941.49</v>
      </c>
      <c r="L17">
        <v>3270517.9929999998</v>
      </c>
      <c r="M17">
        <v>3316632.466</v>
      </c>
      <c r="N17">
        <v>3316187.58</v>
      </c>
      <c r="O17">
        <v>3303262.7179999999</v>
      </c>
      <c r="P17">
        <v>3360425.78</v>
      </c>
      <c r="Q17">
        <v>3393937.1529999999</v>
      </c>
      <c r="R17">
        <v>3391146.9019999998</v>
      </c>
      <c r="S17">
        <v>3390986.04</v>
      </c>
      <c r="T17">
        <v>3431153.7420000001</v>
      </c>
      <c r="U17">
        <v>3462423.08</v>
      </c>
      <c r="V17">
        <v>3478141.0819999999</v>
      </c>
      <c r="W17">
        <v>3451156.9</v>
      </c>
      <c r="X17">
        <v>3227504.9180000001</v>
      </c>
      <c r="Y17">
        <v>3323907.33</v>
      </c>
      <c r="Z17">
        <v>3340586.5210000002</v>
      </c>
      <c r="AA17">
        <v>3373860.1669999999</v>
      </c>
      <c r="AB17">
        <v>3417124.3089999999</v>
      </c>
      <c r="AC17">
        <v>3479440.8289999999</v>
      </c>
      <c r="AD17">
        <v>3498148.2489999998</v>
      </c>
      <c r="AE17">
        <v>3457267.2009999999</v>
      </c>
      <c r="AF17" s="10">
        <v>3521018.0920000002</v>
      </c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212</v>
      </c>
      <c r="C18">
        <v>1836339.7080000001</v>
      </c>
      <c r="D18">
        <v>1867139.399</v>
      </c>
      <c r="E18">
        <v>1882944.03</v>
      </c>
      <c r="F18">
        <v>1905588.5889999999</v>
      </c>
      <c r="G18">
        <v>1892832.79</v>
      </c>
      <c r="H18">
        <v>1919626.0819999999</v>
      </c>
      <c r="I18">
        <v>1941207.031</v>
      </c>
      <c r="J18">
        <v>1973843.7830000001</v>
      </c>
      <c r="K18">
        <v>1944550.2009999999</v>
      </c>
      <c r="L18">
        <v>1966624.52</v>
      </c>
      <c r="M18">
        <v>2013975.0109999999</v>
      </c>
      <c r="N18">
        <v>2035821.3489999999</v>
      </c>
      <c r="O18">
        <v>1997657.44</v>
      </c>
      <c r="P18">
        <v>2051547.3810000001</v>
      </c>
      <c r="Q18">
        <v>2059564.84</v>
      </c>
      <c r="R18">
        <v>2062664.3189999999</v>
      </c>
      <c r="S18">
        <v>2053405.433</v>
      </c>
      <c r="T18">
        <v>2086270.334</v>
      </c>
      <c r="U18">
        <v>2102948.949</v>
      </c>
      <c r="V18">
        <v>2106402.5299999998</v>
      </c>
      <c r="W18">
        <v>2074284.68</v>
      </c>
      <c r="X18">
        <v>1945661.45</v>
      </c>
      <c r="Y18">
        <v>2027484.9569999999</v>
      </c>
      <c r="Z18">
        <v>2033923.821</v>
      </c>
      <c r="AA18">
        <v>1993761.4180000001</v>
      </c>
      <c r="AB18">
        <v>2048902.361</v>
      </c>
      <c r="AC18">
        <v>2083536.122</v>
      </c>
      <c r="AD18">
        <v>2115843.3020000001</v>
      </c>
      <c r="AE18">
        <v>2155788.4909999999</v>
      </c>
      <c r="AF18" s="10">
        <v>2167925.0520000001</v>
      </c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213</v>
      </c>
      <c r="C19">
        <v>350050.3003</v>
      </c>
      <c r="D19">
        <v>355246.99</v>
      </c>
      <c r="E19">
        <v>362013.94</v>
      </c>
      <c r="F19">
        <v>360015.35029999999</v>
      </c>
      <c r="G19">
        <v>357519.15019999997</v>
      </c>
      <c r="H19">
        <v>365743.95059999998</v>
      </c>
      <c r="I19">
        <v>372483.02990000002</v>
      </c>
      <c r="J19">
        <v>357966.86989999999</v>
      </c>
      <c r="K19">
        <v>351396.31969999999</v>
      </c>
      <c r="L19">
        <v>371567.17</v>
      </c>
      <c r="M19">
        <v>369033.36989999999</v>
      </c>
      <c r="N19">
        <v>369290.1398</v>
      </c>
      <c r="O19">
        <v>366650.49969999999</v>
      </c>
      <c r="P19">
        <v>379442.0197</v>
      </c>
      <c r="Q19">
        <v>388449.7697</v>
      </c>
      <c r="R19">
        <v>381064.4901</v>
      </c>
      <c r="S19">
        <v>386134.57020000002</v>
      </c>
      <c r="T19">
        <v>394947.32980000001</v>
      </c>
      <c r="U19">
        <v>400814.09980000003</v>
      </c>
      <c r="V19">
        <v>380873.49979999999</v>
      </c>
      <c r="W19">
        <v>375908.79029999999</v>
      </c>
      <c r="X19">
        <v>371367.20020000002</v>
      </c>
      <c r="Y19">
        <v>387463.09</v>
      </c>
      <c r="Z19">
        <v>386354.80040000001</v>
      </c>
      <c r="AA19">
        <v>373081.98019999999</v>
      </c>
      <c r="AB19">
        <v>401402.28989999997</v>
      </c>
      <c r="AC19">
        <v>414254.77</v>
      </c>
      <c r="AD19">
        <v>396626.95020000002</v>
      </c>
      <c r="AE19">
        <v>397450.03049999999</v>
      </c>
      <c r="AF19" s="10">
        <v>414541.28009999997</v>
      </c>
      <c r="AG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214</v>
      </c>
      <c r="C20">
        <v>987516.73970000003</v>
      </c>
      <c r="D20">
        <v>1009898.28</v>
      </c>
      <c r="E20">
        <v>1039023.82</v>
      </c>
      <c r="F20">
        <v>1032503.33</v>
      </c>
      <c r="G20">
        <v>1021117.64</v>
      </c>
      <c r="H20">
        <v>1033997.41</v>
      </c>
      <c r="I20">
        <v>1057895.1499999999</v>
      </c>
      <c r="J20">
        <v>1049575.2409999999</v>
      </c>
      <c r="K20">
        <v>1033633.13</v>
      </c>
      <c r="L20">
        <v>1048885.899</v>
      </c>
      <c r="M20">
        <v>1072505.3219999999</v>
      </c>
      <c r="N20">
        <v>1055759.3500000001</v>
      </c>
      <c r="O20">
        <v>1050117.5090000001</v>
      </c>
      <c r="P20">
        <v>1075761.781</v>
      </c>
      <c r="Q20">
        <v>1096458.939</v>
      </c>
      <c r="R20">
        <v>1088077.5209999999</v>
      </c>
      <c r="S20">
        <v>1080225.33</v>
      </c>
      <c r="T20">
        <v>1098766.311</v>
      </c>
      <c r="U20">
        <v>1105670.6510000001</v>
      </c>
      <c r="V20">
        <v>1095972.45</v>
      </c>
      <c r="W20">
        <v>1082996.03</v>
      </c>
      <c r="X20">
        <v>1050387.129</v>
      </c>
      <c r="Y20">
        <v>1082560.5009999999</v>
      </c>
      <c r="Z20">
        <v>1080928.2209999999</v>
      </c>
      <c r="AA20">
        <v>1059762.1000000001</v>
      </c>
      <c r="AB20">
        <v>1076735.46</v>
      </c>
      <c r="AC20">
        <v>1112494.7109999999</v>
      </c>
      <c r="AD20">
        <v>1091317.301</v>
      </c>
      <c r="AE20">
        <v>1091369.51</v>
      </c>
      <c r="AF20" s="10">
        <v>1105226.1499999999</v>
      </c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215</v>
      </c>
      <c r="C21">
        <v>2786575.8</v>
      </c>
      <c r="D21">
        <v>2808274.87</v>
      </c>
      <c r="E21">
        <v>2806363.0040000002</v>
      </c>
      <c r="F21">
        <v>2845727.2760000001</v>
      </c>
      <c r="G21">
        <v>2816981.9989999998</v>
      </c>
      <c r="H21">
        <v>2830950.64</v>
      </c>
      <c r="I21">
        <v>2832999.6510000001</v>
      </c>
      <c r="J21">
        <v>2860834.585</v>
      </c>
      <c r="K21">
        <v>2856647.6540000001</v>
      </c>
      <c r="L21">
        <v>2902181.9190000002</v>
      </c>
      <c r="M21">
        <v>2942384.1379999998</v>
      </c>
      <c r="N21">
        <v>2926999.01</v>
      </c>
      <c r="O21">
        <v>2948931.4219999998</v>
      </c>
      <c r="P21">
        <v>2987391.7689999999</v>
      </c>
      <c r="Q21">
        <v>2991666.1919999998</v>
      </c>
      <c r="R21">
        <v>3035591.5040000002</v>
      </c>
      <c r="S21">
        <v>3032014.78</v>
      </c>
      <c r="T21">
        <v>3093092.0989999999</v>
      </c>
      <c r="U21">
        <v>3096153.4879999999</v>
      </c>
      <c r="V21">
        <v>3174527.2710000002</v>
      </c>
      <c r="W21">
        <v>3147004.679</v>
      </c>
      <c r="X21">
        <v>2962616.7960000001</v>
      </c>
      <c r="Y21">
        <v>3005326.7119999998</v>
      </c>
      <c r="Z21">
        <v>3067466.8790000002</v>
      </c>
      <c r="AA21">
        <v>3107876.409</v>
      </c>
      <c r="AB21">
        <v>3124123.54</v>
      </c>
      <c r="AC21">
        <v>3129325.6579999998</v>
      </c>
      <c r="AD21">
        <v>3175584.1690000002</v>
      </c>
      <c r="AE21">
        <v>3169759.551</v>
      </c>
      <c r="AF21" s="10">
        <v>3230954.7439999999</v>
      </c>
      <c r="AG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216</v>
      </c>
      <c r="C22">
        <v>513351.36109999998</v>
      </c>
      <c r="D22">
        <v>534204.72919999994</v>
      </c>
      <c r="E22">
        <v>535359.7892</v>
      </c>
      <c r="F22">
        <v>536331.07079999999</v>
      </c>
      <c r="G22">
        <v>542016.36959999998</v>
      </c>
      <c r="H22">
        <v>570428.97860000003</v>
      </c>
      <c r="I22">
        <v>564878.33990000002</v>
      </c>
      <c r="J22">
        <v>571596.33959999995</v>
      </c>
      <c r="K22">
        <v>570844.07090000005</v>
      </c>
      <c r="L22">
        <v>585847.63020000001</v>
      </c>
      <c r="M22">
        <v>582484.8898</v>
      </c>
      <c r="N22">
        <v>586379.46959999995</v>
      </c>
      <c r="O22">
        <v>573305.77119999996</v>
      </c>
      <c r="P22">
        <v>596122.39040000003</v>
      </c>
      <c r="Q22">
        <v>595121.93969999999</v>
      </c>
      <c r="R22">
        <v>604611.6801</v>
      </c>
      <c r="S22">
        <v>602881.73970000003</v>
      </c>
      <c r="T22">
        <v>622082.33869999996</v>
      </c>
      <c r="U22">
        <v>618107.7206</v>
      </c>
      <c r="V22">
        <v>611948.89</v>
      </c>
      <c r="W22">
        <v>604752.05059999996</v>
      </c>
      <c r="X22">
        <v>590072.57979999995</v>
      </c>
      <c r="Y22">
        <v>618598.49820000003</v>
      </c>
      <c r="Z22">
        <v>614072.72030000004</v>
      </c>
      <c r="AA22">
        <v>612877.12939999998</v>
      </c>
      <c r="AB22">
        <v>648601.96100000001</v>
      </c>
      <c r="AC22">
        <v>652594.06050000002</v>
      </c>
      <c r="AD22">
        <v>651781.07909999997</v>
      </c>
      <c r="AE22">
        <v>643296.32960000006</v>
      </c>
      <c r="AF22" s="10">
        <v>659076.30960000004</v>
      </c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217</v>
      </c>
      <c r="C23">
        <v>258165.39970000001</v>
      </c>
      <c r="D23">
        <v>267284.82</v>
      </c>
      <c r="E23">
        <v>267208.35969999997</v>
      </c>
      <c r="F23">
        <v>264361.78029999998</v>
      </c>
      <c r="G23">
        <v>262831.82020000002</v>
      </c>
      <c r="H23">
        <v>258629.35930000001</v>
      </c>
      <c r="I23">
        <v>271234.88030000002</v>
      </c>
      <c r="J23">
        <v>277331.79009999998</v>
      </c>
      <c r="K23">
        <v>276049.65019999997</v>
      </c>
      <c r="L23">
        <v>279732.23989999999</v>
      </c>
      <c r="M23">
        <v>279039.57020000002</v>
      </c>
      <c r="N23">
        <v>280185.74949999998</v>
      </c>
      <c r="O23">
        <v>276129.96970000002</v>
      </c>
      <c r="P23">
        <v>284020.09950000001</v>
      </c>
      <c r="Q23">
        <v>283838.83029999997</v>
      </c>
      <c r="R23">
        <v>284826.91940000001</v>
      </c>
      <c r="S23">
        <v>283678.93040000001</v>
      </c>
      <c r="T23">
        <v>293705.89939999999</v>
      </c>
      <c r="U23">
        <v>290429.78999999998</v>
      </c>
      <c r="V23">
        <v>287715.43050000002</v>
      </c>
      <c r="W23">
        <v>284278.95020000002</v>
      </c>
      <c r="X23">
        <v>271490.16009999998</v>
      </c>
      <c r="Y23">
        <v>279442.66989999998</v>
      </c>
      <c r="Z23">
        <v>278394.62900000002</v>
      </c>
      <c r="AA23">
        <v>277663.63030000002</v>
      </c>
      <c r="AB23">
        <v>283650.22989999998</v>
      </c>
      <c r="AC23">
        <v>285176.5404</v>
      </c>
      <c r="AD23">
        <v>287872.71039999998</v>
      </c>
      <c r="AE23">
        <v>288787.90999999997</v>
      </c>
      <c r="AF23" s="10">
        <v>292497.08029999997</v>
      </c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218</v>
      </c>
      <c r="C24">
        <v>870331.54090000002</v>
      </c>
      <c r="D24">
        <v>864591.77910000004</v>
      </c>
      <c r="E24">
        <v>875717.81</v>
      </c>
      <c r="F24">
        <v>894894.43079999997</v>
      </c>
      <c r="G24">
        <v>896761.42819999997</v>
      </c>
      <c r="H24">
        <v>900746.49040000001</v>
      </c>
      <c r="I24">
        <v>907569.03980000003</v>
      </c>
      <c r="J24">
        <v>902104.92920000001</v>
      </c>
      <c r="K24">
        <v>894436.52009999997</v>
      </c>
      <c r="L24">
        <v>903355.08909999998</v>
      </c>
      <c r="M24">
        <v>905146.37890000001</v>
      </c>
      <c r="N24">
        <v>915872.44990000001</v>
      </c>
      <c r="O24">
        <v>913305.35979999998</v>
      </c>
      <c r="P24">
        <v>928744.62049999996</v>
      </c>
      <c r="Q24">
        <v>921547.76069999998</v>
      </c>
      <c r="R24">
        <v>930642.10010000004</v>
      </c>
      <c r="S24">
        <v>935940.61930000002</v>
      </c>
      <c r="T24">
        <v>945184.75989999995</v>
      </c>
      <c r="U24">
        <v>930047.45959999994</v>
      </c>
      <c r="V24">
        <v>933312.19039999996</v>
      </c>
      <c r="W24">
        <v>930023.96939999994</v>
      </c>
      <c r="X24">
        <v>899571.17059999995</v>
      </c>
      <c r="Y24">
        <v>920514.52949999995</v>
      </c>
      <c r="Z24">
        <v>920108.00939999998</v>
      </c>
      <c r="AA24">
        <v>901381.24959999998</v>
      </c>
      <c r="AB24">
        <v>914128.94909999997</v>
      </c>
      <c r="AC24">
        <v>938251.52949999995</v>
      </c>
      <c r="AD24">
        <v>957000.14009999996</v>
      </c>
      <c r="AE24">
        <v>953236.15870000003</v>
      </c>
      <c r="AF24" s="10">
        <v>934859.73910000001</v>
      </c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219</v>
      </c>
      <c r="C25">
        <v>126887.3196</v>
      </c>
      <c r="D25">
        <v>130690.8499</v>
      </c>
      <c r="E25">
        <v>131869.82010000001</v>
      </c>
      <c r="F25">
        <v>132345.26</v>
      </c>
      <c r="G25">
        <v>130325.62</v>
      </c>
      <c r="H25">
        <v>131894.95019999999</v>
      </c>
      <c r="I25">
        <v>132544.4901</v>
      </c>
      <c r="J25">
        <v>135765.93</v>
      </c>
      <c r="K25">
        <v>134317.01990000001</v>
      </c>
      <c r="L25">
        <v>135565.9602</v>
      </c>
      <c r="M25">
        <v>132544.0797</v>
      </c>
      <c r="N25">
        <v>135276.73970000001</v>
      </c>
      <c r="O25">
        <v>134907.2599</v>
      </c>
      <c r="P25">
        <v>138116.7499</v>
      </c>
      <c r="Q25">
        <v>140295.60029999999</v>
      </c>
      <c r="R25">
        <v>138828.77009999999</v>
      </c>
      <c r="S25">
        <v>138326.41010000001</v>
      </c>
      <c r="T25">
        <v>142259.4999</v>
      </c>
      <c r="U25">
        <v>141294.0503</v>
      </c>
      <c r="V25">
        <v>140644.71040000001</v>
      </c>
      <c r="W25">
        <v>138771.09020000001</v>
      </c>
      <c r="X25">
        <v>135079.9798</v>
      </c>
      <c r="Y25">
        <v>136488.60010000001</v>
      </c>
      <c r="Z25">
        <v>141013.21</v>
      </c>
      <c r="AA25">
        <v>136798.04990000001</v>
      </c>
      <c r="AB25">
        <v>142388.31020000001</v>
      </c>
      <c r="AC25">
        <v>140312.59020000001</v>
      </c>
      <c r="AD25">
        <v>141118.78</v>
      </c>
      <c r="AE25">
        <v>140417.1599</v>
      </c>
      <c r="AF25" s="10">
        <v>142921.77970000001</v>
      </c>
      <c r="AG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220</v>
      </c>
      <c r="C26">
        <v>25215.479930000001</v>
      </c>
      <c r="D26">
        <v>27412.300019999999</v>
      </c>
      <c r="E26">
        <v>27163.940050000001</v>
      </c>
      <c r="F26">
        <v>27795.000049999999</v>
      </c>
      <c r="G26">
        <v>28091.620149999999</v>
      </c>
      <c r="H26">
        <v>28123.39991</v>
      </c>
      <c r="I26">
        <v>27713.799869999999</v>
      </c>
      <c r="J26">
        <v>27867.90984</v>
      </c>
      <c r="K26">
        <v>28749.68015</v>
      </c>
      <c r="L26">
        <v>28684.349979999999</v>
      </c>
      <c r="M26">
        <v>27932.45001</v>
      </c>
      <c r="N26">
        <v>27611.07993</v>
      </c>
      <c r="O26">
        <v>26609.059990000002</v>
      </c>
      <c r="P26">
        <v>28559.159909999998</v>
      </c>
      <c r="Q26">
        <v>26831.43</v>
      </c>
      <c r="R26">
        <v>27705.460060000001</v>
      </c>
      <c r="S26">
        <v>29311.039959999998</v>
      </c>
      <c r="T26">
        <v>28461.069940000001</v>
      </c>
      <c r="U26">
        <v>27418.839980000001</v>
      </c>
      <c r="V26">
        <v>27973.570029999999</v>
      </c>
      <c r="W26">
        <v>29281.000080000002</v>
      </c>
      <c r="X26">
        <v>28811.440149999999</v>
      </c>
      <c r="Y26">
        <v>26752.24999</v>
      </c>
      <c r="Z26">
        <v>27052.89</v>
      </c>
      <c r="AA26">
        <v>25513.75001</v>
      </c>
      <c r="AB26">
        <v>27836.48011</v>
      </c>
      <c r="AC26">
        <v>26358.390070000001</v>
      </c>
      <c r="AD26">
        <v>26815.699970000001</v>
      </c>
      <c r="AE26">
        <v>28365.89991</v>
      </c>
      <c r="AF26">
        <v>30293.229960000001</v>
      </c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221</v>
      </c>
      <c r="C27">
        <v>23177.05992</v>
      </c>
      <c r="D27">
        <v>22795.890050000002</v>
      </c>
      <c r="E27">
        <v>24641.00001</v>
      </c>
      <c r="F27">
        <v>23335.219990000001</v>
      </c>
      <c r="G27">
        <v>24437.79005</v>
      </c>
      <c r="H27">
        <v>23775.35009</v>
      </c>
      <c r="I27">
        <v>25498.67008</v>
      </c>
      <c r="J27">
        <v>26986.169829999999</v>
      </c>
      <c r="K27">
        <v>25371.879830000002</v>
      </c>
      <c r="L27">
        <v>26124.19</v>
      </c>
      <c r="M27">
        <v>27622.64993</v>
      </c>
      <c r="N27">
        <v>28624.280030000002</v>
      </c>
      <c r="O27">
        <v>27728.999899999999</v>
      </c>
      <c r="P27">
        <v>28780.97005</v>
      </c>
      <c r="Q27">
        <v>30697.94988</v>
      </c>
      <c r="R27">
        <v>29678.019929999999</v>
      </c>
      <c r="S27">
        <v>29451.859919999999</v>
      </c>
      <c r="T27">
        <v>28714.679889999999</v>
      </c>
      <c r="U27">
        <v>26113.590120000001</v>
      </c>
      <c r="V27">
        <v>26853.129929999999</v>
      </c>
      <c r="W27">
        <v>28301.01008</v>
      </c>
      <c r="X27">
        <v>29522.680059999999</v>
      </c>
      <c r="Y27">
        <v>30517.089919999999</v>
      </c>
      <c r="Z27">
        <v>31317.01971</v>
      </c>
      <c r="AA27">
        <v>31323.780149999999</v>
      </c>
      <c r="AB27">
        <v>32377.770069999999</v>
      </c>
      <c r="AC27">
        <v>32094.57013</v>
      </c>
      <c r="AD27">
        <v>32046.02</v>
      </c>
      <c r="AE27">
        <v>30542.000110000001</v>
      </c>
      <c r="AF27">
        <v>29312.29017</v>
      </c>
      <c r="AG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222</v>
      </c>
      <c r="C28">
        <f>SUM(C9:C27)</f>
        <v>17454787.354550004</v>
      </c>
      <c r="D28">
        <f>SUM(D9:D27)</f>
        <v>17866538.102870002</v>
      </c>
      <c r="E28">
        <f>SUM(E9:E27)</f>
        <v>18048705.864859995</v>
      </c>
      <c r="F28">
        <f t="shared" ref="F28:AE28" si="0">SUM(F9:F27)</f>
        <v>18094159.49884</v>
      </c>
      <c r="G28">
        <f t="shared" si="0"/>
        <v>18029605.647900004</v>
      </c>
      <c r="H28">
        <f t="shared" si="0"/>
        <v>18300974.4307</v>
      </c>
      <c r="I28">
        <f t="shared" si="0"/>
        <v>18527523.457449995</v>
      </c>
      <c r="J28">
        <f t="shared" si="0"/>
        <v>18508094.519569997</v>
      </c>
      <c r="K28">
        <f t="shared" si="0"/>
        <v>18438264.80398</v>
      </c>
      <c r="L28">
        <f t="shared" si="0"/>
        <v>18813311.161480002</v>
      </c>
      <c r="M28">
        <f t="shared" si="0"/>
        <v>19049213.305440001</v>
      </c>
      <c r="N28">
        <f t="shared" si="0"/>
        <v>18998352.768460002</v>
      </c>
      <c r="O28">
        <f t="shared" si="0"/>
        <v>18874205.207490001</v>
      </c>
      <c r="P28">
        <f t="shared" si="0"/>
        <v>19344066.304259997</v>
      </c>
      <c r="Q28">
        <f t="shared" si="0"/>
        <v>19527980.261279996</v>
      </c>
      <c r="R28">
        <f t="shared" si="0"/>
        <v>19564553.193890005</v>
      </c>
      <c r="S28">
        <f t="shared" si="0"/>
        <v>19471131.660180002</v>
      </c>
      <c r="T28">
        <f t="shared" si="0"/>
        <v>19804909.60303</v>
      </c>
      <c r="U28">
        <f t="shared" si="0"/>
        <v>19874323.484999999</v>
      </c>
      <c r="V28">
        <f t="shared" si="0"/>
        <v>19966883.919660002</v>
      </c>
      <c r="W28">
        <f t="shared" si="0"/>
        <v>19681264.618059997</v>
      </c>
      <c r="X28">
        <f t="shared" si="0"/>
        <v>18607220.185009997</v>
      </c>
      <c r="Y28">
        <f t="shared" si="0"/>
        <v>19176869.354910001</v>
      </c>
      <c r="Z28">
        <f t="shared" si="0"/>
        <v>19344287.013910003</v>
      </c>
      <c r="AA28">
        <f t="shared" si="0"/>
        <v>19206767.764559999</v>
      </c>
      <c r="AB28">
        <f t="shared" si="0"/>
        <v>19671655.508579995</v>
      </c>
      <c r="AC28">
        <f t="shared" si="0"/>
        <v>20031000.608799994</v>
      </c>
      <c r="AD28">
        <f t="shared" si="0"/>
        <v>20184947.382370003</v>
      </c>
      <c r="AE28">
        <f t="shared" si="0"/>
        <v>20084726.388919998</v>
      </c>
      <c r="AF28">
        <v>20468025.210000001</v>
      </c>
      <c r="AG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1174</v>
      </c>
    </row>
    <row r="33" spans="2:32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898</v>
      </c>
      <c r="AF33" s="22" t="s">
        <v>1239</v>
      </c>
    </row>
    <row r="34" spans="2:32">
      <c r="B34" t="s">
        <v>203</v>
      </c>
      <c r="C34">
        <v>267868.96980000002</v>
      </c>
      <c r="D34">
        <v>278465.35969999997</v>
      </c>
      <c r="E34">
        <v>277148.5698</v>
      </c>
      <c r="F34">
        <v>282765.52970000001</v>
      </c>
      <c r="G34">
        <v>283456.16009999998</v>
      </c>
      <c r="H34">
        <v>278072.27980000002</v>
      </c>
      <c r="I34">
        <v>281579.28029999998</v>
      </c>
      <c r="J34">
        <v>267124.25030000001</v>
      </c>
      <c r="K34">
        <v>275157.98950000003</v>
      </c>
      <c r="L34">
        <v>277580.26</v>
      </c>
      <c r="M34">
        <v>280460.03999999998</v>
      </c>
      <c r="N34">
        <v>273002.7</v>
      </c>
      <c r="O34">
        <v>275127.8898</v>
      </c>
      <c r="P34">
        <v>273106.54009999998</v>
      </c>
      <c r="Q34">
        <v>280381.6202</v>
      </c>
      <c r="R34">
        <v>275212.01010000001</v>
      </c>
      <c r="S34">
        <v>282697.31</v>
      </c>
      <c r="T34">
        <v>287511.31939999998</v>
      </c>
      <c r="U34">
        <v>282613.3198</v>
      </c>
      <c r="V34">
        <v>289954.97009999998</v>
      </c>
      <c r="W34">
        <v>274040.8</v>
      </c>
      <c r="X34">
        <v>269196.82030000002</v>
      </c>
      <c r="Y34">
        <v>285833.4498</v>
      </c>
      <c r="Z34">
        <v>304512.2402</v>
      </c>
      <c r="AA34">
        <v>309733.84950000001</v>
      </c>
      <c r="AB34">
        <v>316071.06949999998</v>
      </c>
      <c r="AC34">
        <v>317792.15000000002</v>
      </c>
      <c r="AD34">
        <v>335099.4596</v>
      </c>
      <c r="AE34">
        <v>313299.57030000002</v>
      </c>
      <c r="AF34">
        <v>315619.15010000003</v>
      </c>
    </row>
    <row r="35" spans="2:32">
      <c r="B35" t="s">
        <v>204</v>
      </c>
      <c r="C35">
        <v>50776.329949999999</v>
      </c>
      <c r="D35">
        <v>51312.420149999998</v>
      </c>
      <c r="E35">
        <v>50340.480130000004</v>
      </c>
      <c r="F35">
        <v>52697.010029999998</v>
      </c>
      <c r="G35">
        <v>52313.610059999999</v>
      </c>
      <c r="H35">
        <v>52856.21989</v>
      </c>
      <c r="I35">
        <v>53773.41994</v>
      </c>
      <c r="J35">
        <v>56850.24987</v>
      </c>
      <c r="K35">
        <v>56602.060189999997</v>
      </c>
      <c r="L35">
        <v>58299.410060000002</v>
      </c>
      <c r="M35">
        <v>57139.840060000002</v>
      </c>
      <c r="N35">
        <v>56551.27</v>
      </c>
      <c r="O35">
        <v>59134.219940000003</v>
      </c>
      <c r="P35">
        <v>63397.349990000002</v>
      </c>
      <c r="Q35">
        <v>66098.48</v>
      </c>
      <c r="R35">
        <v>66500.500039999999</v>
      </c>
      <c r="S35">
        <v>68528.94008</v>
      </c>
      <c r="T35">
        <v>66064.899829999995</v>
      </c>
      <c r="U35">
        <v>60540.729729999999</v>
      </c>
      <c r="V35">
        <v>59498.779979999999</v>
      </c>
      <c r="W35">
        <v>62805.86</v>
      </c>
      <c r="X35">
        <v>66704.2601</v>
      </c>
      <c r="Y35">
        <v>63832.130089999999</v>
      </c>
      <c r="Z35">
        <v>70886.290089999995</v>
      </c>
      <c r="AA35">
        <v>71734.040009999997</v>
      </c>
      <c r="AB35">
        <v>66778.729699999996</v>
      </c>
      <c r="AC35">
        <v>67886.070019999999</v>
      </c>
      <c r="AD35">
        <v>69412.469949999999</v>
      </c>
      <c r="AE35">
        <v>72065.040120000005</v>
      </c>
      <c r="AF35">
        <v>66496.609920000003</v>
      </c>
    </row>
    <row r="36" spans="2:32">
      <c r="B36" t="s">
        <v>205</v>
      </c>
      <c r="C36">
        <v>39951.830139999998</v>
      </c>
      <c r="D36">
        <v>41496.269910000003</v>
      </c>
      <c r="E36">
        <v>44563.059910000004</v>
      </c>
      <c r="F36">
        <v>41681.350019999998</v>
      </c>
      <c r="G36">
        <v>41006.809910000004</v>
      </c>
      <c r="H36">
        <v>38847.910080000001</v>
      </c>
      <c r="I36">
        <v>39438.990039999997</v>
      </c>
      <c r="J36">
        <v>35335.61004</v>
      </c>
      <c r="K36">
        <v>36462.870029999998</v>
      </c>
      <c r="L36">
        <v>38324.670109999999</v>
      </c>
      <c r="M36">
        <v>38405.509980000003</v>
      </c>
      <c r="N36">
        <v>39254.540079999999</v>
      </c>
      <c r="O36">
        <v>40619.479850000003</v>
      </c>
      <c r="P36">
        <v>45734.84016</v>
      </c>
      <c r="Q36">
        <v>45743.099800000004</v>
      </c>
      <c r="R36">
        <v>42655.27</v>
      </c>
      <c r="S36">
        <v>45008.230020000003</v>
      </c>
      <c r="T36">
        <v>45126.699939999999</v>
      </c>
      <c r="U36">
        <v>47265.06998</v>
      </c>
      <c r="V36">
        <v>47742.130120000002</v>
      </c>
      <c r="W36">
        <v>47669.950069999999</v>
      </c>
      <c r="X36">
        <v>49776.609940000002</v>
      </c>
      <c r="Y36">
        <v>48040.140010000003</v>
      </c>
      <c r="Z36">
        <v>52237.6302</v>
      </c>
      <c r="AA36">
        <v>53938.3099</v>
      </c>
      <c r="AB36">
        <v>51471.71991</v>
      </c>
      <c r="AC36">
        <v>49498.719969999998</v>
      </c>
      <c r="AD36">
        <v>49207.460019999999</v>
      </c>
      <c r="AE36">
        <v>45685.090109999997</v>
      </c>
      <c r="AF36">
        <v>46361.370089999997</v>
      </c>
    </row>
    <row r="37" spans="2:32">
      <c r="B37" t="s">
        <v>206</v>
      </c>
      <c r="C37">
        <v>33031.589950000001</v>
      </c>
      <c r="D37">
        <v>33979.949910000003</v>
      </c>
      <c r="E37">
        <v>31484.700059999999</v>
      </c>
      <c r="F37">
        <v>33828.930130000001</v>
      </c>
      <c r="G37">
        <v>35478.190089999996</v>
      </c>
      <c r="H37">
        <v>36522.869939999997</v>
      </c>
      <c r="I37">
        <v>32597.320100000001</v>
      </c>
      <c r="J37">
        <v>38027.36997</v>
      </c>
      <c r="K37">
        <v>39970.539920000003</v>
      </c>
      <c r="L37">
        <v>37520.53011</v>
      </c>
      <c r="M37">
        <v>37059.250070000002</v>
      </c>
      <c r="N37">
        <v>38530.48992</v>
      </c>
      <c r="O37">
        <v>38532.53991</v>
      </c>
      <c r="P37">
        <v>39164.609989999997</v>
      </c>
      <c r="Q37">
        <v>41225.740120000002</v>
      </c>
      <c r="R37">
        <v>39597.310230000003</v>
      </c>
      <c r="S37">
        <v>39104.150049999997</v>
      </c>
      <c r="T37">
        <v>38504.540009999997</v>
      </c>
      <c r="U37">
        <v>39830.820039999999</v>
      </c>
      <c r="V37">
        <v>41450.959799999997</v>
      </c>
      <c r="W37">
        <v>41613.95003</v>
      </c>
      <c r="X37">
        <v>44757.82978</v>
      </c>
      <c r="Y37">
        <v>45731.039940000002</v>
      </c>
      <c r="Z37">
        <v>51505.520190000003</v>
      </c>
      <c r="AA37">
        <v>48801.68015</v>
      </c>
      <c r="AB37">
        <v>51348.769890000003</v>
      </c>
      <c r="AC37">
        <v>52381.910239999997</v>
      </c>
      <c r="AD37">
        <v>53441.040159999997</v>
      </c>
      <c r="AE37">
        <v>53716.250059999998</v>
      </c>
      <c r="AF37">
        <v>54942.440130000003</v>
      </c>
    </row>
    <row r="38" spans="2:32">
      <c r="B38" t="s">
        <v>207</v>
      </c>
      <c r="C38">
        <v>61101.119930000001</v>
      </c>
      <c r="D38">
        <v>58333.250139999996</v>
      </c>
      <c r="E38">
        <v>57743.980100000001</v>
      </c>
      <c r="F38">
        <v>63195.93002</v>
      </c>
      <c r="G38">
        <v>66840.900250000006</v>
      </c>
      <c r="H38">
        <v>72027.970130000002</v>
      </c>
      <c r="I38">
        <v>69637.170060000004</v>
      </c>
      <c r="J38">
        <v>70028.410140000007</v>
      </c>
      <c r="K38">
        <v>69330.090060000002</v>
      </c>
      <c r="L38">
        <v>70500.410010000007</v>
      </c>
      <c r="M38">
        <v>67092.009900000005</v>
      </c>
      <c r="N38">
        <v>68891.490019999997</v>
      </c>
      <c r="O38">
        <v>65095.680119999997</v>
      </c>
      <c r="P38">
        <v>69936.580180000004</v>
      </c>
      <c r="Q38">
        <v>68958.330289999998</v>
      </c>
      <c r="R38">
        <v>76859.670010000002</v>
      </c>
      <c r="S38">
        <v>76987.169840000002</v>
      </c>
      <c r="T38">
        <v>75527.730249999993</v>
      </c>
      <c r="U38">
        <v>76512.549920000005</v>
      </c>
      <c r="V38">
        <v>83985.479940000005</v>
      </c>
      <c r="W38">
        <v>79572.609989999997</v>
      </c>
      <c r="X38">
        <v>80843.779930000004</v>
      </c>
      <c r="Y38">
        <v>88846.599969999996</v>
      </c>
      <c r="Z38">
        <v>91511.060079999996</v>
      </c>
      <c r="AA38">
        <v>94047.22997</v>
      </c>
      <c r="AB38">
        <v>100934.8302</v>
      </c>
      <c r="AC38">
        <v>93353.999920000002</v>
      </c>
      <c r="AD38">
        <v>104121.69960000001</v>
      </c>
      <c r="AE38">
        <v>99667.65</v>
      </c>
      <c r="AF38">
        <v>102047.07</v>
      </c>
    </row>
    <row r="39" spans="2:32">
      <c r="B39" t="s">
        <v>208</v>
      </c>
      <c r="C39">
        <v>20058.97998</v>
      </c>
      <c r="D39">
        <v>20280.65007</v>
      </c>
      <c r="E39">
        <v>21649.100040000001</v>
      </c>
      <c r="F39">
        <v>23304.730070000001</v>
      </c>
      <c r="G39">
        <v>22772.61002</v>
      </c>
      <c r="H39">
        <v>25526.66</v>
      </c>
      <c r="I39">
        <v>24608.869900000002</v>
      </c>
      <c r="J39">
        <v>24496.430059999999</v>
      </c>
      <c r="K39">
        <v>24096.32993</v>
      </c>
      <c r="L39">
        <v>22579.52</v>
      </c>
      <c r="M39">
        <v>23203.51</v>
      </c>
      <c r="N39">
        <v>23014.119979999999</v>
      </c>
      <c r="O39">
        <v>24093.260010000002</v>
      </c>
      <c r="P39">
        <v>26042.059969999998</v>
      </c>
      <c r="Q39">
        <v>27612.980049999998</v>
      </c>
      <c r="R39">
        <v>24705.440060000001</v>
      </c>
      <c r="S39">
        <v>24506.609960000002</v>
      </c>
      <c r="T39">
        <v>26917.269919999999</v>
      </c>
      <c r="U39">
        <v>26894.379970000002</v>
      </c>
      <c r="V39">
        <v>27928.450059999999</v>
      </c>
      <c r="W39">
        <v>25633.750029999999</v>
      </c>
      <c r="X39">
        <v>24040.530070000001</v>
      </c>
      <c r="Y39">
        <v>25178.84001</v>
      </c>
      <c r="Z39">
        <v>28653.64</v>
      </c>
      <c r="AA39">
        <v>27246.969939999999</v>
      </c>
      <c r="AB39">
        <v>28324.29003</v>
      </c>
      <c r="AC39">
        <v>28379.22999</v>
      </c>
      <c r="AD39">
        <v>28694.730090000001</v>
      </c>
      <c r="AE39">
        <v>30320.819869999999</v>
      </c>
      <c r="AF39">
        <v>29328.299950000001</v>
      </c>
    </row>
    <row r="40" spans="2:32">
      <c r="B40" t="s">
        <v>209</v>
      </c>
      <c r="C40">
        <v>98158.360060000006</v>
      </c>
      <c r="D40">
        <v>102973.5701</v>
      </c>
      <c r="E40">
        <v>105166.6501</v>
      </c>
      <c r="F40">
        <v>103703.52009999999</v>
      </c>
      <c r="G40">
        <v>103372.41009999999</v>
      </c>
      <c r="H40">
        <v>103227.08990000001</v>
      </c>
      <c r="I40">
        <v>103673.42</v>
      </c>
      <c r="J40">
        <v>108058.18</v>
      </c>
      <c r="K40">
        <v>103608.11</v>
      </c>
      <c r="L40">
        <v>105681.9501</v>
      </c>
      <c r="M40">
        <v>107795.1401</v>
      </c>
      <c r="N40">
        <v>110237.5898</v>
      </c>
      <c r="O40">
        <v>108332.9501</v>
      </c>
      <c r="P40">
        <v>107039.3401</v>
      </c>
      <c r="Q40">
        <v>111896.7402</v>
      </c>
      <c r="R40">
        <v>109906.08010000001</v>
      </c>
      <c r="S40">
        <v>106820.13009999999</v>
      </c>
      <c r="T40">
        <v>107779.25</v>
      </c>
      <c r="U40">
        <v>111906.59</v>
      </c>
      <c r="V40">
        <v>110065.37</v>
      </c>
      <c r="W40">
        <v>111853.8</v>
      </c>
      <c r="X40">
        <v>108601.47990000001</v>
      </c>
      <c r="Y40">
        <v>113185.14</v>
      </c>
      <c r="Z40">
        <v>113298.97010000001</v>
      </c>
      <c r="AA40">
        <v>119259.21</v>
      </c>
      <c r="AB40">
        <v>114407.6701</v>
      </c>
      <c r="AC40">
        <v>116924.7601</v>
      </c>
      <c r="AD40">
        <v>113579.72</v>
      </c>
      <c r="AE40">
        <v>115234.68979999999</v>
      </c>
      <c r="AF40">
        <v>123778.69990000001</v>
      </c>
    </row>
    <row r="41" spans="2:32">
      <c r="B41" t="s">
        <v>210</v>
      </c>
      <c r="C41">
        <v>77431.029989999995</v>
      </c>
      <c r="D41">
        <v>77751.720140000005</v>
      </c>
      <c r="E41">
        <v>79979.150089999996</v>
      </c>
      <c r="F41">
        <v>80024.549840000007</v>
      </c>
      <c r="G41">
        <v>76353.69988</v>
      </c>
      <c r="H41">
        <v>77269.419989999995</v>
      </c>
      <c r="I41">
        <v>81055.260240000003</v>
      </c>
      <c r="J41">
        <v>82214.470209999999</v>
      </c>
      <c r="K41">
        <v>80367.489870000005</v>
      </c>
      <c r="L41">
        <v>77597.800029999999</v>
      </c>
      <c r="M41">
        <v>86255.39</v>
      </c>
      <c r="N41">
        <v>83444.780140000003</v>
      </c>
      <c r="O41">
        <v>77115.299840000007</v>
      </c>
      <c r="P41">
        <v>75062.510039999994</v>
      </c>
      <c r="Q41">
        <v>79699.670029999994</v>
      </c>
      <c r="R41">
        <v>79186.229980000004</v>
      </c>
      <c r="S41">
        <v>81785.610079999999</v>
      </c>
      <c r="T41">
        <v>80584.809970000002</v>
      </c>
      <c r="U41">
        <v>85152.219889999993</v>
      </c>
      <c r="V41">
        <v>85100.500150000007</v>
      </c>
      <c r="W41">
        <v>84270.619949999993</v>
      </c>
      <c r="X41">
        <v>86353.860209999999</v>
      </c>
      <c r="Y41">
        <v>88219.83988</v>
      </c>
      <c r="Z41">
        <v>88900.959969999996</v>
      </c>
      <c r="AA41">
        <v>86493.440050000005</v>
      </c>
      <c r="AB41">
        <v>91784.369699999996</v>
      </c>
      <c r="AC41">
        <v>89175.839949999994</v>
      </c>
      <c r="AD41">
        <v>88243.940140000006</v>
      </c>
      <c r="AE41">
        <v>93426.350170000005</v>
      </c>
      <c r="AF41">
        <v>94159.519979999997</v>
      </c>
    </row>
    <row r="42" spans="2:32">
      <c r="B42" t="s">
        <v>211</v>
      </c>
      <c r="C42">
        <v>227568.13010000001</v>
      </c>
      <c r="D42">
        <v>227206.17980000001</v>
      </c>
      <c r="E42">
        <v>236320.57980000001</v>
      </c>
      <c r="F42">
        <v>224281.01010000001</v>
      </c>
      <c r="G42">
        <v>240453.88029999999</v>
      </c>
      <c r="H42">
        <v>250154.4601</v>
      </c>
      <c r="I42">
        <v>249733.8805</v>
      </c>
      <c r="J42">
        <v>242141.24950000001</v>
      </c>
      <c r="K42">
        <v>240668.90969999999</v>
      </c>
      <c r="L42">
        <v>249901.8602</v>
      </c>
      <c r="M42">
        <v>251196.31969999999</v>
      </c>
      <c r="N42">
        <v>251875.05979999999</v>
      </c>
      <c r="O42">
        <v>267893.20970000001</v>
      </c>
      <c r="P42">
        <v>271898.3602</v>
      </c>
      <c r="Q42">
        <v>274557.21039999998</v>
      </c>
      <c r="R42">
        <v>285926.42969999998</v>
      </c>
      <c r="S42">
        <v>283834.59000000003</v>
      </c>
      <c r="T42">
        <v>275129.48979999998</v>
      </c>
      <c r="U42">
        <v>270000.03009999997</v>
      </c>
      <c r="V42">
        <v>262117.83040000001</v>
      </c>
      <c r="W42">
        <v>271479.78009999997</v>
      </c>
      <c r="X42">
        <v>259322.80979999999</v>
      </c>
      <c r="Y42">
        <v>261543.7493</v>
      </c>
      <c r="Z42">
        <v>279252.41970000003</v>
      </c>
      <c r="AA42">
        <v>293738.4595</v>
      </c>
      <c r="AB42">
        <v>301929.66989999998</v>
      </c>
      <c r="AC42">
        <v>313166.22029999999</v>
      </c>
      <c r="AD42">
        <v>308311.53999999998</v>
      </c>
      <c r="AE42">
        <v>303565.91019999998</v>
      </c>
      <c r="AF42">
        <v>271138.53000000003</v>
      </c>
    </row>
    <row r="43" spans="2:32">
      <c r="B43" t="s">
        <v>212</v>
      </c>
      <c r="C43">
        <v>146604.56959999999</v>
      </c>
      <c r="D43">
        <v>151586.09030000001</v>
      </c>
      <c r="E43">
        <v>145761.27970000001</v>
      </c>
      <c r="F43">
        <v>154939.6899</v>
      </c>
      <c r="G43">
        <v>151100.93</v>
      </c>
      <c r="H43">
        <v>136646.4002</v>
      </c>
      <c r="I43">
        <v>136048.97990000001</v>
      </c>
      <c r="J43">
        <v>127243.5803</v>
      </c>
      <c r="K43">
        <v>134187.51</v>
      </c>
      <c r="L43">
        <v>134449.29010000001</v>
      </c>
      <c r="M43">
        <v>140838.47990000001</v>
      </c>
      <c r="N43">
        <v>151977.38990000001</v>
      </c>
      <c r="O43">
        <v>156801.55989999999</v>
      </c>
      <c r="P43">
        <v>159317.01999999999</v>
      </c>
      <c r="Q43">
        <v>165783.38990000001</v>
      </c>
      <c r="R43">
        <v>165218.13990000001</v>
      </c>
      <c r="S43">
        <v>167985.86</v>
      </c>
      <c r="T43">
        <v>163879.3602</v>
      </c>
      <c r="U43">
        <v>169798.7898</v>
      </c>
      <c r="V43">
        <v>177595.70009999999</v>
      </c>
      <c r="W43">
        <v>168840.18</v>
      </c>
      <c r="X43">
        <v>172327.27979999999</v>
      </c>
      <c r="Y43">
        <v>180567.6097</v>
      </c>
      <c r="Z43">
        <v>170253.95060000001</v>
      </c>
      <c r="AA43">
        <v>185773.26939999999</v>
      </c>
      <c r="AB43">
        <v>194492.91029999999</v>
      </c>
      <c r="AC43">
        <v>207555.05059999999</v>
      </c>
      <c r="AD43">
        <v>213571.8602</v>
      </c>
      <c r="AE43">
        <v>211999.99040000001</v>
      </c>
      <c r="AF43">
        <v>210186.73980000001</v>
      </c>
    </row>
    <row r="44" spans="2:32">
      <c r="B44" t="s">
        <v>213</v>
      </c>
      <c r="C44">
        <v>46242.750079999998</v>
      </c>
      <c r="D44">
        <v>44466.199930000002</v>
      </c>
      <c r="E44">
        <v>47961.399989999998</v>
      </c>
      <c r="F44">
        <v>46838.050029999999</v>
      </c>
      <c r="G44">
        <v>48392.1901</v>
      </c>
      <c r="H44">
        <v>48932.420039999997</v>
      </c>
      <c r="I44">
        <v>50418.089950000001</v>
      </c>
      <c r="J44">
        <v>48283.599970000003</v>
      </c>
      <c r="K44">
        <v>49023.290159999997</v>
      </c>
      <c r="L44">
        <v>52142.100140000002</v>
      </c>
      <c r="M44">
        <v>51232.110099999998</v>
      </c>
      <c r="N44">
        <v>51407.02001</v>
      </c>
      <c r="O44">
        <v>50868.38003</v>
      </c>
      <c r="P44">
        <v>50255.9</v>
      </c>
      <c r="Q44">
        <v>52184.189980000003</v>
      </c>
      <c r="R44">
        <v>48246.580049999997</v>
      </c>
      <c r="S44">
        <v>49022.99</v>
      </c>
      <c r="T44">
        <v>48575.649839999998</v>
      </c>
      <c r="U44">
        <v>51792.299950000001</v>
      </c>
      <c r="V44">
        <v>52414.529970000003</v>
      </c>
      <c r="W44">
        <v>54506.909879999999</v>
      </c>
      <c r="X44">
        <v>54425.730040000002</v>
      </c>
      <c r="Y44">
        <v>54844.27</v>
      </c>
      <c r="Z44">
        <v>54687.440150000002</v>
      </c>
      <c r="AA44">
        <v>51693.369859999999</v>
      </c>
      <c r="AB44">
        <v>50155.099909999997</v>
      </c>
      <c r="AC44">
        <v>57536.239880000001</v>
      </c>
      <c r="AD44">
        <v>57143.699939999999</v>
      </c>
      <c r="AE44">
        <v>61619.620060000001</v>
      </c>
      <c r="AF44">
        <v>60363.93</v>
      </c>
    </row>
    <row r="45" spans="2:32">
      <c r="B45" t="s">
        <v>214</v>
      </c>
      <c r="C45">
        <v>99044.799799999993</v>
      </c>
      <c r="D45">
        <v>98530.559930000003</v>
      </c>
      <c r="E45">
        <v>101146.2399</v>
      </c>
      <c r="F45">
        <v>103598.57</v>
      </c>
      <c r="G45">
        <v>104445.8501</v>
      </c>
      <c r="H45">
        <v>102508.21</v>
      </c>
      <c r="I45">
        <v>104849.89</v>
      </c>
      <c r="J45">
        <v>101200.92</v>
      </c>
      <c r="K45">
        <v>100323.66989999999</v>
      </c>
      <c r="L45">
        <v>104318.39999999999</v>
      </c>
      <c r="M45">
        <v>107717.4002</v>
      </c>
      <c r="N45">
        <v>109787.46</v>
      </c>
      <c r="O45">
        <v>108374.11990000001</v>
      </c>
      <c r="P45">
        <v>111202.16009999999</v>
      </c>
      <c r="Q45">
        <v>108736.2098</v>
      </c>
      <c r="R45">
        <v>111627.70020000001</v>
      </c>
      <c r="S45">
        <v>112577.93</v>
      </c>
      <c r="T45">
        <v>111094.5301</v>
      </c>
      <c r="U45">
        <v>112245.65</v>
      </c>
      <c r="V45">
        <v>112508.5999</v>
      </c>
      <c r="W45">
        <v>111373.84</v>
      </c>
      <c r="X45">
        <v>113216.6899</v>
      </c>
      <c r="Y45">
        <v>112986.8302</v>
      </c>
      <c r="Z45">
        <v>117648.8002</v>
      </c>
      <c r="AA45">
        <v>118244.86010000001</v>
      </c>
      <c r="AB45">
        <v>116927.3901</v>
      </c>
      <c r="AC45">
        <v>119751.7003</v>
      </c>
      <c r="AD45">
        <v>117506.44010000001</v>
      </c>
      <c r="AE45">
        <v>117505.8002</v>
      </c>
      <c r="AF45">
        <v>113916.5699</v>
      </c>
    </row>
    <row r="46" spans="2:32">
      <c r="B46" t="s">
        <v>215</v>
      </c>
      <c r="C46">
        <v>255322.9792</v>
      </c>
      <c r="D46">
        <v>239861.11960000001</v>
      </c>
      <c r="E46">
        <v>239513.7696</v>
      </c>
      <c r="F46">
        <v>254788.06959999999</v>
      </c>
      <c r="G46">
        <v>265948.01</v>
      </c>
      <c r="H46">
        <v>264330.72070000001</v>
      </c>
      <c r="I46">
        <v>250156.50020000001</v>
      </c>
      <c r="J46">
        <v>260853.6207</v>
      </c>
      <c r="K46">
        <v>259406.82079999999</v>
      </c>
      <c r="L46">
        <v>259432.6899</v>
      </c>
      <c r="M46">
        <v>267449.7499</v>
      </c>
      <c r="N46">
        <v>276120.43949999998</v>
      </c>
      <c r="O46">
        <v>273484.48969999998</v>
      </c>
      <c r="P46">
        <v>262567.50939999998</v>
      </c>
      <c r="Q46">
        <v>253720.6899</v>
      </c>
      <c r="R46">
        <v>263086.7709</v>
      </c>
      <c r="S46">
        <v>257687.45980000001</v>
      </c>
      <c r="T46">
        <v>257488.6097</v>
      </c>
      <c r="U46">
        <v>272542.21909999999</v>
      </c>
      <c r="V46">
        <v>284381.96980000002</v>
      </c>
      <c r="W46">
        <v>284760.86070000002</v>
      </c>
      <c r="X46">
        <v>272318.82939999999</v>
      </c>
      <c r="Y46">
        <v>278762.43949999998</v>
      </c>
      <c r="Z46">
        <v>291521.24</v>
      </c>
      <c r="AA46">
        <v>296377.73910000001</v>
      </c>
      <c r="AB46">
        <v>272057.77049999998</v>
      </c>
      <c r="AC46">
        <v>290498.89030000003</v>
      </c>
      <c r="AD46">
        <v>283028.21010000003</v>
      </c>
      <c r="AE46">
        <v>285071.25050000002</v>
      </c>
      <c r="AF46">
        <v>286956.59909999999</v>
      </c>
    </row>
    <row r="47" spans="2:32">
      <c r="B47" t="s">
        <v>216</v>
      </c>
      <c r="C47">
        <v>44365.210169999998</v>
      </c>
      <c r="D47">
        <v>42714.749940000002</v>
      </c>
      <c r="E47">
        <v>39503.810100000002</v>
      </c>
      <c r="F47">
        <v>41120.850129999999</v>
      </c>
      <c r="G47">
        <v>40635.300020000002</v>
      </c>
      <c r="H47">
        <v>40546.029970000003</v>
      </c>
      <c r="I47">
        <v>42268.429889999999</v>
      </c>
      <c r="J47">
        <v>45880.809979999998</v>
      </c>
      <c r="K47">
        <v>48462.660190000002</v>
      </c>
      <c r="L47">
        <v>46193.490089999999</v>
      </c>
      <c r="M47">
        <v>49598.720079999999</v>
      </c>
      <c r="N47">
        <v>50139.020069999999</v>
      </c>
      <c r="O47">
        <v>54451.660049999999</v>
      </c>
      <c r="P47">
        <v>50330.279880000002</v>
      </c>
      <c r="Q47">
        <v>48333.96989</v>
      </c>
      <c r="R47">
        <v>50062.559959999999</v>
      </c>
      <c r="S47">
        <v>53122.88005</v>
      </c>
      <c r="T47">
        <v>56317.579810000003</v>
      </c>
      <c r="U47">
        <v>54898.2601</v>
      </c>
      <c r="V47">
        <v>57012.860260000001</v>
      </c>
      <c r="W47">
        <v>55477.110070000002</v>
      </c>
      <c r="X47">
        <v>55935.099840000003</v>
      </c>
      <c r="Y47">
        <v>58142.939639999997</v>
      </c>
      <c r="Z47">
        <v>55932.820039999999</v>
      </c>
      <c r="AA47">
        <v>59118.189980000003</v>
      </c>
      <c r="AB47">
        <v>61370.890079999997</v>
      </c>
      <c r="AC47">
        <v>63534.240100000003</v>
      </c>
      <c r="AD47">
        <v>63775.849920000001</v>
      </c>
      <c r="AE47">
        <v>60167.919979999999</v>
      </c>
      <c r="AF47">
        <v>60043.289960000002</v>
      </c>
    </row>
    <row r="48" spans="2:32">
      <c r="B48" t="s">
        <v>217</v>
      </c>
      <c r="C48">
        <v>24312.120009999999</v>
      </c>
      <c r="D48">
        <v>23965.949980000001</v>
      </c>
      <c r="E48">
        <v>24413.929990000001</v>
      </c>
      <c r="F48">
        <v>23703.56997</v>
      </c>
      <c r="G48">
        <v>24716.09002</v>
      </c>
      <c r="H48">
        <v>26545.689920000001</v>
      </c>
      <c r="I48">
        <v>27344.089980000001</v>
      </c>
      <c r="J48">
        <v>26194.54999</v>
      </c>
      <c r="K48">
        <v>25831.579989999998</v>
      </c>
      <c r="L48">
        <v>26584.680049999999</v>
      </c>
      <c r="M48">
        <v>25723.260060000001</v>
      </c>
      <c r="N48">
        <v>24831.279930000001</v>
      </c>
      <c r="O48">
        <v>26128.789860000001</v>
      </c>
      <c r="P48">
        <v>27503.410019999999</v>
      </c>
      <c r="Q48">
        <v>27410.739989999998</v>
      </c>
      <c r="R48">
        <v>29297.859929999999</v>
      </c>
      <c r="S48">
        <v>29116.880140000001</v>
      </c>
      <c r="T48">
        <v>28546.339940000002</v>
      </c>
      <c r="U48">
        <v>29544.709940000001</v>
      </c>
      <c r="V48">
        <v>31508.179919999999</v>
      </c>
      <c r="W48">
        <v>29888.059949999999</v>
      </c>
      <c r="X48">
        <v>28898.819960000001</v>
      </c>
      <c r="Y48">
        <v>30579.29996</v>
      </c>
      <c r="Z48">
        <v>28182.010040000001</v>
      </c>
      <c r="AA48">
        <v>25350.749980000001</v>
      </c>
      <c r="AB48">
        <v>28810.84995</v>
      </c>
      <c r="AC48">
        <v>32055.340049999999</v>
      </c>
      <c r="AD48">
        <v>31618.080000000002</v>
      </c>
      <c r="AE48">
        <v>30323.05992</v>
      </c>
      <c r="AF48">
        <v>30245.650030000001</v>
      </c>
    </row>
    <row r="49" spans="2:32">
      <c r="B49" t="s">
        <v>218</v>
      </c>
      <c r="C49">
        <v>81493.210130000007</v>
      </c>
      <c r="D49">
        <v>85012.079989999998</v>
      </c>
      <c r="E49">
        <v>90065.220140000005</v>
      </c>
      <c r="F49">
        <v>88794.700129999997</v>
      </c>
      <c r="G49">
        <v>85083.329859999998</v>
      </c>
      <c r="H49">
        <v>85346.030209999997</v>
      </c>
      <c r="I49">
        <v>85519.700110000005</v>
      </c>
      <c r="J49">
        <v>81931.849889999998</v>
      </c>
      <c r="K49">
        <v>81161.67009</v>
      </c>
      <c r="L49">
        <v>83711.269899999999</v>
      </c>
      <c r="M49">
        <v>85758.409880000007</v>
      </c>
      <c r="N49">
        <v>89414.099860000002</v>
      </c>
      <c r="O49">
        <v>89173.580109999995</v>
      </c>
      <c r="P49">
        <v>89337.32015</v>
      </c>
      <c r="Q49">
        <v>86860.600359999997</v>
      </c>
      <c r="R49">
        <v>94534.10007</v>
      </c>
      <c r="S49">
        <v>95026.439639999997</v>
      </c>
      <c r="T49">
        <v>92461.800109999996</v>
      </c>
      <c r="U49">
        <v>95453.079899999997</v>
      </c>
      <c r="V49">
        <v>96213.189830000003</v>
      </c>
      <c r="W49">
        <v>98666.849749999994</v>
      </c>
      <c r="X49">
        <v>95474.860430000001</v>
      </c>
      <c r="Y49">
        <v>92765.780239999993</v>
      </c>
      <c r="Z49">
        <v>96997.129780000003</v>
      </c>
      <c r="AA49">
        <v>97906.020090000005</v>
      </c>
      <c r="AB49">
        <v>101395.1001</v>
      </c>
      <c r="AC49">
        <v>105769.3302</v>
      </c>
      <c r="AD49">
        <v>106483.41989999999</v>
      </c>
      <c r="AE49">
        <v>107735.76979999999</v>
      </c>
      <c r="AF49">
        <v>102574.3499</v>
      </c>
    </row>
    <row r="50" spans="2:32">
      <c r="B50" t="s">
        <v>219</v>
      </c>
      <c r="C50">
        <v>12213.010029999999</v>
      </c>
      <c r="D50">
        <v>11738.090029999999</v>
      </c>
      <c r="E50">
        <v>11262.770060000001</v>
      </c>
      <c r="F50">
        <v>10921.68003</v>
      </c>
      <c r="G50">
        <v>10308.39004</v>
      </c>
      <c r="H50">
        <v>11339.440039999999</v>
      </c>
      <c r="I50">
        <v>11145.09001</v>
      </c>
      <c r="J50">
        <v>11185.96997</v>
      </c>
      <c r="K50">
        <v>11065.540010000001</v>
      </c>
      <c r="L50">
        <v>12222.920029999999</v>
      </c>
      <c r="M50">
        <v>11906.52</v>
      </c>
      <c r="N50">
        <v>11317.399960000001</v>
      </c>
      <c r="O50">
        <v>12217.579959999999</v>
      </c>
      <c r="P50">
        <v>11598.300010000001</v>
      </c>
      <c r="Q50">
        <v>12229.88</v>
      </c>
      <c r="R50">
        <v>11907.64004</v>
      </c>
      <c r="S50">
        <v>12014.08006</v>
      </c>
      <c r="T50">
        <v>12936.599990000001</v>
      </c>
      <c r="U50">
        <v>14294.51007</v>
      </c>
      <c r="V50">
        <v>13813.64005</v>
      </c>
      <c r="W50">
        <v>13890.090050000001</v>
      </c>
      <c r="X50">
        <v>14026.809960000001</v>
      </c>
      <c r="Y50">
        <v>14013.060030000001</v>
      </c>
      <c r="Z50">
        <v>14432.53008</v>
      </c>
      <c r="AA50">
        <v>13298.529990000001</v>
      </c>
      <c r="AB50">
        <v>14390.04004</v>
      </c>
      <c r="AC50">
        <v>14247.99999</v>
      </c>
      <c r="AD50">
        <v>13210.77001</v>
      </c>
      <c r="AE50">
        <v>13084.55</v>
      </c>
      <c r="AF50">
        <v>14145.60996</v>
      </c>
    </row>
    <row r="51" spans="2:32">
      <c r="B51" t="s">
        <v>220</v>
      </c>
      <c r="C51">
        <v>3845.6299880000001</v>
      </c>
      <c r="D51">
        <v>4519.0600199999999</v>
      </c>
      <c r="E51">
        <v>3906.260002</v>
      </c>
      <c r="F51">
        <v>4603.7200240000002</v>
      </c>
      <c r="G51">
        <v>4354.7000239999998</v>
      </c>
      <c r="H51">
        <v>4125.8199919999997</v>
      </c>
      <c r="I51">
        <v>4590.7699700000003</v>
      </c>
      <c r="J51">
        <v>4834.2899740000003</v>
      </c>
      <c r="K51">
        <v>4374.250027</v>
      </c>
      <c r="L51">
        <v>3896.0500029999998</v>
      </c>
      <c r="M51">
        <v>3182.8999939999999</v>
      </c>
      <c r="N51">
        <v>3784.8000029999998</v>
      </c>
      <c r="O51">
        <v>3749.1700059999998</v>
      </c>
      <c r="P51">
        <v>4084.250008</v>
      </c>
      <c r="Q51">
        <v>3317.3500060000001</v>
      </c>
      <c r="R51">
        <v>4073.9900210000001</v>
      </c>
      <c r="S51">
        <v>5035.0399779999998</v>
      </c>
      <c r="T51">
        <v>3893.2699889999999</v>
      </c>
      <c r="U51">
        <v>4273.2700000000004</v>
      </c>
      <c r="V51">
        <v>4055.1900099999998</v>
      </c>
      <c r="W51">
        <v>4504.0400120000004</v>
      </c>
      <c r="X51">
        <v>4562.5099950000003</v>
      </c>
      <c r="Y51">
        <v>4124.389999</v>
      </c>
      <c r="Z51">
        <v>4115.4299959999998</v>
      </c>
      <c r="AA51">
        <v>4734.4900209999996</v>
      </c>
      <c r="AB51">
        <v>5141.0400570000002</v>
      </c>
      <c r="AC51">
        <v>4345.6200330000001</v>
      </c>
      <c r="AD51">
        <v>4040.689993</v>
      </c>
      <c r="AE51">
        <v>5198.0299910000003</v>
      </c>
      <c r="AF51">
        <v>4683.0700399999996</v>
      </c>
    </row>
    <row r="52" spans="2:32">
      <c r="B52" t="s">
        <v>221</v>
      </c>
      <c r="C52">
        <v>4611.9799540000004</v>
      </c>
      <c r="D52">
        <v>3985.9900210000001</v>
      </c>
      <c r="E52">
        <v>4393.4599909999997</v>
      </c>
      <c r="F52">
        <v>3568.7199860000001</v>
      </c>
      <c r="G52">
        <v>3689.5199969999999</v>
      </c>
      <c r="H52">
        <v>3017.0999980000001</v>
      </c>
      <c r="I52">
        <v>3257.5000150000001</v>
      </c>
      <c r="J52">
        <v>3852.7699659999998</v>
      </c>
      <c r="K52">
        <v>3478.0599400000001</v>
      </c>
      <c r="L52">
        <v>3494.0099789999999</v>
      </c>
      <c r="M52">
        <v>4504.280006</v>
      </c>
      <c r="N52">
        <v>5721.1599729999998</v>
      </c>
      <c r="O52">
        <v>4783.41</v>
      </c>
      <c r="P52">
        <v>4826.0500110000003</v>
      </c>
      <c r="Q52">
        <v>4641.3199809999996</v>
      </c>
      <c r="R52">
        <v>4947.9099809999998</v>
      </c>
      <c r="S52">
        <v>5299.1299740000004</v>
      </c>
      <c r="T52">
        <v>5460.8999290000002</v>
      </c>
      <c r="U52">
        <v>4419.6600070000004</v>
      </c>
      <c r="V52">
        <v>4687.2199689999998</v>
      </c>
      <c r="W52">
        <v>5634.9200129999999</v>
      </c>
      <c r="X52">
        <v>5939.1000370000002</v>
      </c>
      <c r="Y52">
        <v>5814.8799900000004</v>
      </c>
      <c r="Z52">
        <v>5820.1499540000004</v>
      </c>
      <c r="AA52">
        <v>5965.9700140000004</v>
      </c>
      <c r="AB52">
        <v>7754.3300170000002</v>
      </c>
      <c r="AC52">
        <v>6379.1800080000003</v>
      </c>
      <c r="AD52">
        <v>6459.4399640000001</v>
      </c>
      <c r="AE52">
        <v>6297.5400090000003</v>
      </c>
      <c r="AF52">
        <v>6378.9600330000003</v>
      </c>
    </row>
    <row r="53" spans="2:32">
      <c r="B53" t="s">
        <v>222</v>
      </c>
      <c r="C53">
        <f>SUM(C34:C52)</f>
        <v>1594002.598862</v>
      </c>
      <c r="D53">
        <f t="shared" ref="D53:J53" si="1">SUM(D34:D52)</f>
        <v>1598179.259661</v>
      </c>
      <c r="E53">
        <f t="shared" si="1"/>
        <v>1612324.4095030001</v>
      </c>
      <c r="F53">
        <f t="shared" si="1"/>
        <v>1638360.1798100004</v>
      </c>
      <c r="G53">
        <f t="shared" si="1"/>
        <v>1660722.5808709997</v>
      </c>
      <c r="H53">
        <f t="shared" si="1"/>
        <v>1657842.7409000001</v>
      </c>
      <c r="I53">
        <f t="shared" si="1"/>
        <v>1651696.6511049997</v>
      </c>
      <c r="J53">
        <f t="shared" si="1"/>
        <v>1635738.18083</v>
      </c>
      <c r="K53">
        <f t="shared" ref="K53" si="2">SUM(K34:K52)</f>
        <v>1643579.4403070002</v>
      </c>
      <c r="L53">
        <f t="shared" ref="L53" si="3">SUM(L34:L52)</f>
        <v>1664431.310812</v>
      </c>
      <c r="M53">
        <f t="shared" ref="M53" si="4">SUM(M34:M52)</f>
        <v>1696518.8399299998</v>
      </c>
      <c r="N53">
        <f t="shared" ref="N53" si="5">SUM(N34:N52)</f>
        <v>1719302.1089460002</v>
      </c>
      <c r="O53">
        <f t="shared" ref="O53" si="6">SUM(O34:O52)</f>
        <v>1735977.2687860001</v>
      </c>
      <c r="P53">
        <f t="shared" ref="P53" si="7">SUM(P34:P52)</f>
        <v>1742404.3903089997</v>
      </c>
      <c r="Q53">
        <f t="shared" ref="Q53" si="8">SUM(Q34:Q52)</f>
        <v>1759392.2108969998</v>
      </c>
      <c r="R53">
        <f t="shared" ref="R53" si="9">SUM(R34:R52)</f>
        <v>1783552.1912720001</v>
      </c>
      <c r="S53">
        <f t="shared" ref="S53" si="10">SUM(S34:S52)</f>
        <v>1796161.4297720003</v>
      </c>
      <c r="T53">
        <f t="shared" ref="T53" si="11">SUM(T34:T52)</f>
        <v>1783800.6487280002</v>
      </c>
      <c r="U53">
        <f t="shared" ref="U53" si="12">SUM(U34:U52)</f>
        <v>1809978.158297</v>
      </c>
      <c r="V53">
        <f t="shared" ref="V53" si="13">SUM(V34:V52)</f>
        <v>1842035.550359</v>
      </c>
      <c r="W53">
        <f t="shared" ref="W53" si="14">SUM(W34:W52)</f>
        <v>1826483.9805949999</v>
      </c>
      <c r="X53">
        <f t="shared" ref="X53" si="15">SUM(X34:X52)</f>
        <v>1806723.7093919995</v>
      </c>
      <c r="Y53">
        <f t="shared" ref="Y53" si="16">SUM(Y34:Y52)</f>
        <v>1853012.4282589999</v>
      </c>
      <c r="Z53">
        <f t="shared" ref="Z53" si="17">SUM(Z34:Z52)</f>
        <v>1920350.2313699999</v>
      </c>
      <c r="AA53">
        <f t="shared" ref="AA53" si="18">SUM(AA34:AA52)</f>
        <v>1963456.3775550001</v>
      </c>
      <c r="AB53">
        <f t="shared" ref="AB53" si="19">SUM(AB34:AB52)</f>
        <v>1975546.5399839999</v>
      </c>
      <c r="AC53">
        <f t="shared" ref="AC53" si="20">SUM(AC34:AC52)</f>
        <v>2030232.4919509997</v>
      </c>
      <c r="AD53">
        <f t="shared" ref="AD53" si="21">SUM(AD34:AD52)</f>
        <v>2046950.519687</v>
      </c>
      <c r="AE53">
        <f t="shared" ref="AE53" si="22">SUM(AE34:AE52)</f>
        <v>2025984.9014900001</v>
      </c>
      <c r="AF53">
        <v>1993366.459</v>
      </c>
    </row>
    <row r="57" spans="2:32">
      <c r="B57" s="2" t="s">
        <v>1175</v>
      </c>
    </row>
    <row r="59" spans="2:32">
      <c r="C59" s="22" t="s">
        <v>41</v>
      </c>
      <c r="D59" s="22" t="s">
        <v>42</v>
      </c>
      <c r="E59" s="22" t="s">
        <v>43</v>
      </c>
      <c r="F59" s="22" t="s">
        <v>44</v>
      </c>
      <c r="G59" s="22" t="s">
        <v>45</v>
      </c>
      <c r="H59" s="22" t="s">
        <v>46</v>
      </c>
      <c r="I59" s="22" t="s">
        <v>47</v>
      </c>
      <c r="J59" s="22" t="s">
        <v>48</v>
      </c>
      <c r="K59" s="22" t="s">
        <v>49</v>
      </c>
      <c r="L59" s="22" t="s">
        <v>50</v>
      </c>
      <c r="M59" s="22" t="s">
        <v>51</v>
      </c>
      <c r="N59" s="22" t="s">
        <v>52</v>
      </c>
      <c r="O59" s="22" t="s">
        <v>53</v>
      </c>
      <c r="P59" s="22" t="s">
        <v>54</v>
      </c>
      <c r="Q59" s="22" t="s">
        <v>55</v>
      </c>
      <c r="R59" s="22" t="s">
        <v>56</v>
      </c>
      <c r="S59" s="22" t="s">
        <v>57</v>
      </c>
      <c r="T59" s="22" t="s">
        <v>58</v>
      </c>
      <c r="U59" s="22" t="s">
        <v>59</v>
      </c>
      <c r="V59" s="22" t="s">
        <v>60</v>
      </c>
      <c r="W59" s="22" t="s">
        <v>61</v>
      </c>
      <c r="X59" s="22" t="s">
        <v>62</v>
      </c>
      <c r="Y59" s="22" t="s">
        <v>63</v>
      </c>
      <c r="Z59" s="22" t="s">
        <v>64</v>
      </c>
      <c r="AA59" s="22" t="s">
        <v>65</v>
      </c>
      <c r="AB59" s="22" t="s">
        <v>66</v>
      </c>
      <c r="AC59" s="22" t="s">
        <v>67</v>
      </c>
      <c r="AD59" s="22" t="s">
        <v>68</v>
      </c>
      <c r="AE59" s="4" t="s">
        <v>898</v>
      </c>
      <c r="AF59" s="22" t="s">
        <v>1239</v>
      </c>
    </row>
    <row r="60" spans="2:32">
      <c r="B60" t="s">
        <v>203</v>
      </c>
      <c r="C60">
        <v>725677.94949999999</v>
      </c>
      <c r="D60">
        <v>786369.50020000001</v>
      </c>
      <c r="E60">
        <v>755759.25950000004</v>
      </c>
      <c r="F60">
        <v>772813.75029999996</v>
      </c>
      <c r="G60">
        <v>765516.38910000003</v>
      </c>
      <c r="H60">
        <v>788069.93</v>
      </c>
      <c r="I60">
        <v>768004.94039999996</v>
      </c>
      <c r="J60">
        <v>779058.35060000001</v>
      </c>
      <c r="K60">
        <v>801061.56980000006</v>
      </c>
      <c r="L60">
        <v>844216.1997</v>
      </c>
      <c r="M60">
        <v>808368.63</v>
      </c>
      <c r="N60">
        <v>827332.23049999995</v>
      </c>
      <c r="O60">
        <v>826442.30130000005</v>
      </c>
      <c r="P60">
        <v>864743.13930000004</v>
      </c>
      <c r="Q60">
        <v>833658.09069999994</v>
      </c>
      <c r="R60">
        <v>857827.14950000006</v>
      </c>
      <c r="S60">
        <v>876755.0601</v>
      </c>
      <c r="T60">
        <v>879798.59030000004</v>
      </c>
      <c r="U60">
        <v>864165.2487</v>
      </c>
      <c r="V60">
        <v>883005.39870000002</v>
      </c>
      <c r="W60">
        <v>863710.66980000003</v>
      </c>
      <c r="X60">
        <v>771257.72080000001</v>
      </c>
      <c r="Y60">
        <v>783302.98950000003</v>
      </c>
      <c r="Z60">
        <v>825959.93019999994</v>
      </c>
      <c r="AA60">
        <v>815775.1102</v>
      </c>
      <c r="AB60">
        <v>860443.15060000005</v>
      </c>
      <c r="AC60">
        <v>880555.59909999999</v>
      </c>
      <c r="AD60">
        <v>915716.8504</v>
      </c>
      <c r="AE60">
        <v>918515.91</v>
      </c>
      <c r="AF60">
        <v>935359.48030000005</v>
      </c>
    </row>
    <row r="61" spans="2:32">
      <c r="B61" t="s">
        <v>204</v>
      </c>
      <c r="C61">
        <v>146947.0196</v>
      </c>
      <c r="D61">
        <v>152613.3505</v>
      </c>
      <c r="E61">
        <v>163413.22010000001</v>
      </c>
      <c r="F61">
        <v>158873.97029999999</v>
      </c>
      <c r="G61">
        <v>156102.8101</v>
      </c>
      <c r="H61">
        <v>161627.0797</v>
      </c>
      <c r="I61">
        <v>157283.98980000001</v>
      </c>
      <c r="J61">
        <v>159699.2101</v>
      </c>
      <c r="K61">
        <v>160505.48980000001</v>
      </c>
      <c r="L61">
        <v>162426.07019999999</v>
      </c>
      <c r="M61">
        <v>164388.3302</v>
      </c>
      <c r="N61">
        <v>166214.5601</v>
      </c>
      <c r="O61">
        <v>165527.49960000001</v>
      </c>
      <c r="P61">
        <v>168760.0301</v>
      </c>
      <c r="Q61">
        <v>163541.7199</v>
      </c>
      <c r="R61">
        <v>166378.95989999999</v>
      </c>
      <c r="S61">
        <v>161905.18969999999</v>
      </c>
      <c r="T61">
        <v>169367.14</v>
      </c>
      <c r="U61">
        <v>173162.03959999999</v>
      </c>
      <c r="V61">
        <v>177033.14</v>
      </c>
      <c r="W61">
        <v>174092.5104</v>
      </c>
      <c r="X61">
        <v>155497.20000000001</v>
      </c>
      <c r="Y61">
        <v>160739.07999999999</v>
      </c>
      <c r="Z61">
        <v>157049.47</v>
      </c>
      <c r="AA61">
        <v>156050.8101</v>
      </c>
      <c r="AB61">
        <v>163635.71950000001</v>
      </c>
      <c r="AC61">
        <v>174840.42980000001</v>
      </c>
      <c r="AD61">
        <v>175309.6299</v>
      </c>
      <c r="AE61">
        <v>166784.93979999999</v>
      </c>
      <c r="AF61">
        <v>174667.94</v>
      </c>
    </row>
    <row r="62" spans="2:32">
      <c r="B62" t="s">
        <v>205</v>
      </c>
      <c r="C62">
        <v>107016.26</v>
      </c>
      <c r="D62">
        <v>110716.5497</v>
      </c>
      <c r="E62">
        <v>113448.16</v>
      </c>
      <c r="F62">
        <v>111392.76979999999</v>
      </c>
      <c r="G62">
        <v>108829.9501</v>
      </c>
      <c r="H62">
        <v>115060.8602</v>
      </c>
      <c r="I62">
        <v>121881.96980000001</v>
      </c>
      <c r="J62">
        <v>120959.6002</v>
      </c>
      <c r="K62">
        <v>122507.99</v>
      </c>
      <c r="L62">
        <v>123689.06020000001</v>
      </c>
      <c r="M62">
        <v>123343.5998</v>
      </c>
      <c r="N62">
        <v>115050.2099</v>
      </c>
      <c r="O62">
        <v>113266.69990000001</v>
      </c>
      <c r="P62">
        <v>107820.61</v>
      </c>
      <c r="Q62">
        <v>111206.9197</v>
      </c>
      <c r="R62">
        <v>111686.7099</v>
      </c>
      <c r="S62">
        <v>108121.11</v>
      </c>
      <c r="T62">
        <v>106871.0999</v>
      </c>
      <c r="U62">
        <v>108034.2098</v>
      </c>
      <c r="V62">
        <v>111001.57</v>
      </c>
      <c r="W62">
        <v>110743.7403</v>
      </c>
      <c r="X62">
        <v>105651.72990000001</v>
      </c>
      <c r="Y62">
        <v>106186.9197</v>
      </c>
      <c r="Z62">
        <v>104204.36990000001</v>
      </c>
      <c r="AA62">
        <v>102651.57980000001</v>
      </c>
      <c r="AB62">
        <v>107037.51979999999</v>
      </c>
      <c r="AC62">
        <v>113131.02989999999</v>
      </c>
      <c r="AD62">
        <v>109142.7402</v>
      </c>
      <c r="AE62">
        <v>106838.1297</v>
      </c>
      <c r="AF62">
        <v>107392.05009999999</v>
      </c>
    </row>
    <row r="63" spans="2:32">
      <c r="B63" t="s">
        <v>206</v>
      </c>
      <c r="C63">
        <v>139312.92970000001</v>
      </c>
      <c r="D63">
        <v>169981.6697</v>
      </c>
      <c r="E63">
        <v>187538.2206</v>
      </c>
      <c r="F63">
        <v>159232.32990000001</v>
      </c>
      <c r="G63">
        <v>152856.61040000001</v>
      </c>
      <c r="H63">
        <v>172787.0502</v>
      </c>
      <c r="I63">
        <v>189963.32029999999</v>
      </c>
      <c r="J63">
        <v>153455.57980000001</v>
      </c>
      <c r="K63">
        <v>139240.6</v>
      </c>
      <c r="L63">
        <v>179865.39989999999</v>
      </c>
      <c r="M63">
        <v>198715.47020000001</v>
      </c>
      <c r="N63">
        <v>171469.47</v>
      </c>
      <c r="O63">
        <v>148504.40030000001</v>
      </c>
      <c r="P63">
        <v>193527.3702</v>
      </c>
      <c r="Q63">
        <v>212669.5503</v>
      </c>
      <c r="R63">
        <v>176029.6899</v>
      </c>
      <c r="S63">
        <v>153589.09969999999</v>
      </c>
      <c r="T63">
        <v>184630.92009999999</v>
      </c>
      <c r="U63">
        <v>213670.9002</v>
      </c>
      <c r="V63">
        <v>180197.97959999999</v>
      </c>
      <c r="W63">
        <v>140922.2898</v>
      </c>
      <c r="X63">
        <v>148654.91959999999</v>
      </c>
      <c r="Y63">
        <v>186113.13</v>
      </c>
      <c r="Z63">
        <v>153680.27989999999</v>
      </c>
      <c r="AA63">
        <v>144704.42009999999</v>
      </c>
      <c r="AB63">
        <v>163410.01980000001</v>
      </c>
      <c r="AC63">
        <v>184380.44990000001</v>
      </c>
      <c r="AD63">
        <v>162184.32010000001</v>
      </c>
      <c r="AE63">
        <v>149760.26029999999</v>
      </c>
      <c r="AF63">
        <v>196772.65979999999</v>
      </c>
    </row>
    <row r="64" spans="2:32">
      <c r="B64" t="s">
        <v>207</v>
      </c>
      <c r="C64">
        <v>247085.11989999999</v>
      </c>
      <c r="D64">
        <v>248080.07029999999</v>
      </c>
      <c r="E64">
        <v>249697.97010000001</v>
      </c>
      <c r="F64">
        <v>262490.2499</v>
      </c>
      <c r="G64">
        <v>256734.9504</v>
      </c>
      <c r="H64">
        <v>249076.73980000001</v>
      </c>
      <c r="I64">
        <v>262734.68050000002</v>
      </c>
      <c r="J64">
        <v>272291.08059999999</v>
      </c>
      <c r="K64">
        <v>266965.83039999998</v>
      </c>
      <c r="L64">
        <v>269167.88939999999</v>
      </c>
      <c r="M64">
        <v>274987.54989999998</v>
      </c>
      <c r="N64">
        <v>291303.6202</v>
      </c>
      <c r="O64">
        <v>294394.92009999999</v>
      </c>
      <c r="P64">
        <v>290722.23019999999</v>
      </c>
      <c r="Q64">
        <v>314377.90049999999</v>
      </c>
      <c r="R64">
        <v>314779.5698</v>
      </c>
      <c r="S64">
        <v>297726.23989999999</v>
      </c>
      <c r="T64">
        <v>296258.21019999997</v>
      </c>
      <c r="U64">
        <v>284765.18969999999</v>
      </c>
      <c r="V64">
        <v>301366.20939999999</v>
      </c>
      <c r="W64">
        <v>307055.38</v>
      </c>
      <c r="X64">
        <v>253340.7703</v>
      </c>
      <c r="Y64">
        <v>242736.7298</v>
      </c>
      <c r="Z64">
        <v>243078.61989999999</v>
      </c>
      <c r="AA64">
        <v>245074.5</v>
      </c>
      <c r="AB64">
        <v>248287.4405</v>
      </c>
      <c r="AC64">
        <v>263993.19959999999</v>
      </c>
      <c r="AD64">
        <v>290663.64980000001</v>
      </c>
      <c r="AE64">
        <v>281884.16970000003</v>
      </c>
      <c r="AF64">
        <v>292282.14990000002</v>
      </c>
    </row>
    <row r="65" spans="2:32">
      <c r="B65" t="s">
        <v>208</v>
      </c>
      <c r="C65">
        <v>65383.329830000002</v>
      </c>
      <c r="D65">
        <v>63381.030120000003</v>
      </c>
      <c r="E65">
        <v>66529.070070000002</v>
      </c>
      <c r="F65">
        <v>63413.500059999998</v>
      </c>
      <c r="G65">
        <v>62542.699739999996</v>
      </c>
      <c r="H65">
        <v>64598.690240000004</v>
      </c>
      <c r="I65">
        <v>70996.669949999996</v>
      </c>
      <c r="J65">
        <v>71250.400009999998</v>
      </c>
      <c r="K65">
        <v>70045.379939999999</v>
      </c>
      <c r="L65">
        <v>72098.47004</v>
      </c>
      <c r="M65">
        <v>74037.459990000003</v>
      </c>
      <c r="N65">
        <v>72581.10007</v>
      </c>
      <c r="O65">
        <v>69273.279890000005</v>
      </c>
      <c r="P65">
        <v>67474.560190000004</v>
      </c>
      <c r="Q65">
        <v>68319.95998</v>
      </c>
      <c r="R65">
        <v>67549.710200000001</v>
      </c>
      <c r="S65">
        <v>69060.560029999993</v>
      </c>
      <c r="T65">
        <v>70895.830010000005</v>
      </c>
      <c r="U65">
        <v>74219.620079999993</v>
      </c>
      <c r="V65">
        <v>74218.729959999997</v>
      </c>
      <c r="W65">
        <v>69752.219870000001</v>
      </c>
      <c r="X65">
        <v>60054.839959999998</v>
      </c>
      <c r="Y65">
        <v>71849.689840000006</v>
      </c>
      <c r="Z65">
        <v>68895.870049999998</v>
      </c>
      <c r="AA65">
        <v>68288.009860000006</v>
      </c>
      <c r="AB65">
        <v>70570.349879999994</v>
      </c>
      <c r="AC65">
        <v>76727.089680000005</v>
      </c>
      <c r="AD65">
        <v>69030.320269999997</v>
      </c>
      <c r="AE65">
        <v>67107.299759999994</v>
      </c>
      <c r="AF65">
        <v>72558.930259999994</v>
      </c>
    </row>
    <row r="66" spans="2:32">
      <c r="B66" t="s">
        <v>209</v>
      </c>
      <c r="C66">
        <v>237444.0901</v>
      </c>
      <c r="D66">
        <v>243430.32019999999</v>
      </c>
      <c r="E66">
        <v>249965.68960000001</v>
      </c>
      <c r="F66">
        <v>251198.8702</v>
      </c>
      <c r="G66">
        <v>247578.90979999999</v>
      </c>
      <c r="H66">
        <v>253972.8702</v>
      </c>
      <c r="I66">
        <v>264303.79989999998</v>
      </c>
      <c r="J66">
        <v>259655.33</v>
      </c>
      <c r="K66">
        <v>260582.63</v>
      </c>
      <c r="L66">
        <v>261594.76019999999</v>
      </c>
      <c r="M66">
        <v>266720.28009999997</v>
      </c>
      <c r="N66">
        <v>258173.93969999999</v>
      </c>
      <c r="O66">
        <v>257203.04010000001</v>
      </c>
      <c r="P66">
        <v>270943.44030000002</v>
      </c>
      <c r="Q66">
        <v>270494.57020000002</v>
      </c>
      <c r="R66">
        <v>269614.92969999998</v>
      </c>
      <c r="S66">
        <v>263491.1704</v>
      </c>
      <c r="T66">
        <v>272608.04009999998</v>
      </c>
      <c r="U66">
        <v>278752.72039999999</v>
      </c>
      <c r="V66">
        <v>283517.84980000003</v>
      </c>
      <c r="W66">
        <v>273593.48019999999</v>
      </c>
      <c r="X66">
        <v>246354.4601</v>
      </c>
      <c r="Y66">
        <v>260317.7997</v>
      </c>
      <c r="Z66">
        <v>264592.18030000001</v>
      </c>
      <c r="AA66">
        <v>253571.5998</v>
      </c>
      <c r="AB66">
        <v>259569.5502</v>
      </c>
      <c r="AC66">
        <v>273180.16019999998</v>
      </c>
      <c r="AD66">
        <v>277096.26949999999</v>
      </c>
      <c r="AE66">
        <v>274727.72950000002</v>
      </c>
      <c r="AF66">
        <v>284611.60009999998</v>
      </c>
    </row>
    <row r="67" spans="2:32">
      <c r="B67" t="s">
        <v>210</v>
      </c>
      <c r="C67">
        <v>171059.2997</v>
      </c>
      <c r="D67">
        <v>172618.34020000001</v>
      </c>
      <c r="E67">
        <v>181929.86</v>
      </c>
      <c r="F67">
        <v>184660.27960000001</v>
      </c>
      <c r="G67">
        <v>182811.17989999999</v>
      </c>
      <c r="H67">
        <v>181898.9197</v>
      </c>
      <c r="I67">
        <v>190277.70989999999</v>
      </c>
      <c r="J67">
        <v>185757.31</v>
      </c>
      <c r="K67">
        <v>185845.02009999999</v>
      </c>
      <c r="L67">
        <v>188772.6</v>
      </c>
      <c r="M67">
        <v>188640.91020000001</v>
      </c>
      <c r="N67">
        <v>196801.29019999999</v>
      </c>
      <c r="O67">
        <v>189583.5497</v>
      </c>
      <c r="P67">
        <v>199353.3602</v>
      </c>
      <c r="Q67">
        <v>211918.5202</v>
      </c>
      <c r="R67">
        <v>220472.70989999999</v>
      </c>
      <c r="S67">
        <v>218730.18</v>
      </c>
      <c r="T67">
        <v>221664.37</v>
      </c>
      <c r="U67">
        <v>218426.57990000001</v>
      </c>
      <c r="V67">
        <v>217414.4197</v>
      </c>
      <c r="W67">
        <v>200687.2899</v>
      </c>
      <c r="X67">
        <v>186294.61009999999</v>
      </c>
      <c r="Y67">
        <v>195649.0503</v>
      </c>
      <c r="Z67">
        <v>202792.7598</v>
      </c>
      <c r="AA67">
        <v>203046.01990000001</v>
      </c>
      <c r="AB67">
        <v>209126.27989999999</v>
      </c>
      <c r="AC67">
        <v>226377.75</v>
      </c>
      <c r="AD67">
        <v>230745.47</v>
      </c>
      <c r="AE67">
        <v>221556.5698</v>
      </c>
      <c r="AF67">
        <v>222784.83970000001</v>
      </c>
    </row>
    <row r="68" spans="2:32">
      <c r="B68" t="s">
        <v>211</v>
      </c>
      <c r="C68">
        <v>1010890.931</v>
      </c>
      <c r="D68">
        <v>1027865.742</v>
      </c>
      <c r="E68">
        <v>1034051.98</v>
      </c>
      <c r="F68">
        <v>1039075.27</v>
      </c>
      <c r="G68">
        <v>1050188.1710000001</v>
      </c>
      <c r="H68">
        <v>1054549.1200000001</v>
      </c>
      <c r="I68">
        <v>1081287.0109999999</v>
      </c>
      <c r="J68">
        <v>1077304.0589999999</v>
      </c>
      <c r="K68">
        <v>1089948.321</v>
      </c>
      <c r="L68">
        <v>1111350.5009999999</v>
      </c>
      <c r="M68">
        <v>1123855.628</v>
      </c>
      <c r="N68">
        <v>1127802.8999999999</v>
      </c>
      <c r="O68">
        <v>1115197.629</v>
      </c>
      <c r="P68">
        <v>1137378.8</v>
      </c>
      <c r="Q68">
        <v>1138087.861</v>
      </c>
      <c r="R68">
        <v>1141841.1810000001</v>
      </c>
      <c r="S68">
        <v>1140455.4310000001</v>
      </c>
      <c r="T68">
        <v>1170991.111</v>
      </c>
      <c r="U68">
        <v>1198412.0900000001</v>
      </c>
      <c r="V68">
        <v>1200644.4110000001</v>
      </c>
      <c r="W68">
        <v>1177388.02</v>
      </c>
      <c r="X68">
        <v>1101743.44</v>
      </c>
      <c r="Y68">
        <v>1131367.781</v>
      </c>
      <c r="Z68">
        <v>1131214.2609999999</v>
      </c>
      <c r="AA68">
        <v>1136214.469</v>
      </c>
      <c r="AB68">
        <v>1126164.3289999999</v>
      </c>
      <c r="AC68">
        <v>1158642.8400000001</v>
      </c>
      <c r="AD68">
        <v>1161413.8689999999</v>
      </c>
      <c r="AE68">
        <v>1151659.6310000001</v>
      </c>
      <c r="AF68">
        <v>1216337.97</v>
      </c>
    </row>
    <row r="69" spans="2:32">
      <c r="B69" t="s">
        <v>212</v>
      </c>
      <c r="C69">
        <v>576769.21939999994</v>
      </c>
      <c r="D69">
        <v>576293.10919999995</v>
      </c>
      <c r="E69">
        <v>583519.78989999997</v>
      </c>
      <c r="F69">
        <v>588959.28009999997</v>
      </c>
      <c r="G69">
        <v>577641.03969999996</v>
      </c>
      <c r="H69">
        <v>602394.76989999996</v>
      </c>
      <c r="I69">
        <v>618568.93000000005</v>
      </c>
      <c r="J69">
        <v>656332.39069999999</v>
      </c>
      <c r="K69">
        <v>635393.75060000003</v>
      </c>
      <c r="L69">
        <v>612942.4105</v>
      </c>
      <c r="M69">
        <v>638350.03009999997</v>
      </c>
      <c r="N69">
        <v>642892.71950000001</v>
      </c>
      <c r="O69">
        <v>616978.4105</v>
      </c>
      <c r="P69">
        <v>633844.86010000005</v>
      </c>
      <c r="Q69">
        <v>624892.93000000005</v>
      </c>
      <c r="R69">
        <v>633032.58970000001</v>
      </c>
      <c r="S69">
        <v>615355.4105</v>
      </c>
      <c r="T69">
        <v>644053.12100000004</v>
      </c>
      <c r="U69">
        <v>638517.72</v>
      </c>
      <c r="V69">
        <v>638907.44030000002</v>
      </c>
      <c r="W69">
        <v>630290.23010000004</v>
      </c>
      <c r="X69">
        <v>568028.4</v>
      </c>
      <c r="Y69">
        <v>606375.69940000004</v>
      </c>
      <c r="Z69">
        <v>645778.09979999997</v>
      </c>
      <c r="AA69">
        <v>610533.48930000002</v>
      </c>
      <c r="AB69">
        <v>616436.51009999996</v>
      </c>
      <c r="AC69">
        <v>609168.38939999999</v>
      </c>
      <c r="AD69">
        <v>634650.25060000003</v>
      </c>
      <c r="AE69">
        <v>662259.87109999999</v>
      </c>
      <c r="AF69">
        <v>661619.2709</v>
      </c>
    </row>
    <row r="70" spans="2:32">
      <c r="B70" t="s">
        <v>213</v>
      </c>
      <c r="C70">
        <v>73118.440119999999</v>
      </c>
      <c r="D70">
        <v>81816.020120000001</v>
      </c>
      <c r="E70">
        <v>84663.750069999995</v>
      </c>
      <c r="F70">
        <v>79248.170119999995</v>
      </c>
      <c r="G70">
        <v>75445.540179999996</v>
      </c>
      <c r="H70">
        <v>85196.380210000003</v>
      </c>
      <c r="I70">
        <v>84377.480100000001</v>
      </c>
      <c r="J70">
        <v>79699.880179999993</v>
      </c>
      <c r="K70">
        <v>74616.939910000001</v>
      </c>
      <c r="L70">
        <v>82427.729909999995</v>
      </c>
      <c r="M70">
        <v>83581.199949999995</v>
      </c>
      <c r="N70">
        <v>76793.549929999994</v>
      </c>
      <c r="O70">
        <v>73323.189929999993</v>
      </c>
      <c r="P70">
        <v>81990.029930000004</v>
      </c>
      <c r="Q70">
        <v>85295.689899999998</v>
      </c>
      <c r="R70">
        <v>85411.380059999996</v>
      </c>
      <c r="S70">
        <v>81325.929980000001</v>
      </c>
      <c r="T70">
        <v>87286.400049999997</v>
      </c>
      <c r="U70">
        <v>90546.389939999994</v>
      </c>
      <c r="V70">
        <v>81167.290129999994</v>
      </c>
      <c r="W70">
        <v>81814.590020000003</v>
      </c>
      <c r="X70">
        <v>77380.170050000001</v>
      </c>
      <c r="Y70">
        <v>82237.950070000006</v>
      </c>
      <c r="Z70">
        <v>88221.540059999999</v>
      </c>
      <c r="AA70">
        <v>81913.200079999995</v>
      </c>
      <c r="AB70">
        <v>93833.639890000006</v>
      </c>
      <c r="AC70">
        <v>96144.629950000002</v>
      </c>
      <c r="AD70">
        <v>90109.13003</v>
      </c>
      <c r="AE70">
        <v>86825.740090000007</v>
      </c>
      <c r="AF70">
        <v>95357.970079999999</v>
      </c>
    </row>
    <row r="71" spans="2:32">
      <c r="B71" t="s">
        <v>214</v>
      </c>
      <c r="C71">
        <v>282868.92009999999</v>
      </c>
      <c r="D71">
        <v>294188.39010000002</v>
      </c>
      <c r="E71">
        <v>300916.02960000001</v>
      </c>
      <c r="F71">
        <v>296730.06</v>
      </c>
      <c r="G71">
        <v>289710.88</v>
      </c>
      <c r="H71">
        <v>296923.8504</v>
      </c>
      <c r="I71">
        <v>303443.20020000002</v>
      </c>
      <c r="J71">
        <v>302114.18050000002</v>
      </c>
      <c r="K71">
        <v>298528.90029999998</v>
      </c>
      <c r="L71">
        <v>301285.32980000001</v>
      </c>
      <c r="M71">
        <v>308042.22039999999</v>
      </c>
      <c r="N71">
        <v>305240.28980000003</v>
      </c>
      <c r="O71">
        <v>302385.34000000003</v>
      </c>
      <c r="P71">
        <v>318577.57020000002</v>
      </c>
      <c r="Q71">
        <v>323373.79989999998</v>
      </c>
      <c r="R71">
        <v>321694.16019999998</v>
      </c>
      <c r="S71">
        <v>319512.03009999997</v>
      </c>
      <c r="T71">
        <v>321612.4903</v>
      </c>
      <c r="U71">
        <v>322420.67019999999</v>
      </c>
      <c r="V71">
        <v>321758.48969999998</v>
      </c>
      <c r="W71">
        <v>313276.08</v>
      </c>
      <c r="X71">
        <v>302548.66989999998</v>
      </c>
      <c r="Y71">
        <v>308857.2401</v>
      </c>
      <c r="Z71">
        <v>307131.3702</v>
      </c>
      <c r="AA71">
        <v>295929.7095</v>
      </c>
      <c r="AB71">
        <v>309726.54989999998</v>
      </c>
      <c r="AC71">
        <v>320240.56020000001</v>
      </c>
      <c r="AD71">
        <v>316522.65019999997</v>
      </c>
      <c r="AE71">
        <v>316356.98019999999</v>
      </c>
      <c r="AF71">
        <v>331540.14970000001</v>
      </c>
    </row>
    <row r="72" spans="2:32">
      <c r="B72" t="s">
        <v>215</v>
      </c>
      <c r="C72">
        <v>981828.32949999999</v>
      </c>
      <c r="D72">
        <v>978844.3101</v>
      </c>
      <c r="E72">
        <v>974936.63760000002</v>
      </c>
      <c r="F72">
        <v>1016934.029</v>
      </c>
      <c r="G72">
        <v>981483.69839999999</v>
      </c>
      <c r="H72">
        <v>1000308.6</v>
      </c>
      <c r="I72">
        <v>999381.88060000003</v>
      </c>
      <c r="J72">
        <v>1009050.112</v>
      </c>
      <c r="K72">
        <v>1011608.762</v>
      </c>
      <c r="L72">
        <v>1043778.36</v>
      </c>
      <c r="M72">
        <v>1037936.179</v>
      </c>
      <c r="N72">
        <v>1034980.12</v>
      </c>
      <c r="O72">
        <v>1043836.98</v>
      </c>
      <c r="P72">
        <v>1072355.2</v>
      </c>
      <c r="Q72">
        <v>1075119.4509999999</v>
      </c>
      <c r="R72">
        <v>1094288.4010000001</v>
      </c>
      <c r="S72">
        <v>1096463.409</v>
      </c>
      <c r="T72">
        <v>1134096.9680000001</v>
      </c>
      <c r="U72">
        <v>1107709.469</v>
      </c>
      <c r="V72">
        <v>1149908.79</v>
      </c>
      <c r="W72">
        <v>1145741.699</v>
      </c>
      <c r="X72">
        <v>1054274.5490000001</v>
      </c>
      <c r="Y72">
        <v>1051917.9720000001</v>
      </c>
      <c r="Z72">
        <v>1094402.8600000001</v>
      </c>
      <c r="AA72">
        <v>1099922.9210000001</v>
      </c>
      <c r="AB72">
        <v>1145832.6599999999</v>
      </c>
      <c r="AC72">
        <v>1128220.388</v>
      </c>
      <c r="AD72">
        <v>1128053.0589999999</v>
      </c>
      <c r="AE72">
        <v>1112454.0209999999</v>
      </c>
      <c r="AF72">
        <v>1155527.068</v>
      </c>
    </row>
    <row r="73" spans="2:32">
      <c r="B73" t="s">
        <v>216</v>
      </c>
      <c r="C73">
        <v>142465.8701</v>
      </c>
      <c r="D73">
        <v>142924.5998</v>
      </c>
      <c r="E73">
        <v>154123.9198</v>
      </c>
      <c r="F73">
        <v>153161.79010000001</v>
      </c>
      <c r="G73">
        <v>151293.74</v>
      </c>
      <c r="H73">
        <v>165899.18960000001</v>
      </c>
      <c r="I73">
        <v>162354.03</v>
      </c>
      <c r="J73">
        <v>161451.04999999999</v>
      </c>
      <c r="K73">
        <v>158548.9001</v>
      </c>
      <c r="L73">
        <v>170436.2401</v>
      </c>
      <c r="M73">
        <v>167393.48989999999</v>
      </c>
      <c r="N73">
        <v>168233.03969999999</v>
      </c>
      <c r="O73">
        <v>158664.9301</v>
      </c>
      <c r="P73">
        <v>171679.94029999999</v>
      </c>
      <c r="Q73">
        <v>175904.85990000001</v>
      </c>
      <c r="R73">
        <v>175387.94020000001</v>
      </c>
      <c r="S73">
        <v>166084.83979999999</v>
      </c>
      <c r="T73">
        <v>177848.66959999999</v>
      </c>
      <c r="U73">
        <v>181013.93</v>
      </c>
      <c r="V73">
        <v>174115.58970000001</v>
      </c>
      <c r="W73">
        <v>176186.54019999999</v>
      </c>
      <c r="X73">
        <v>160654.7199</v>
      </c>
      <c r="Y73">
        <v>176961.1894</v>
      </c>
      <c r="Z73">
        <v>172593.7402</v>
      </c>
      <c r="AA73">
        <v>164851.5497</v>
      </c>
      <c r="AB73">
        <v>179111.13039999999</v>
      </c>
      <c r="AC73">
        <v>183097.77</v>
      </c>
      <c r="AD73">
        <v>180086.55979999999</v>
      </c>
      <c r="AE73">
        <v>181185.98</v>
      </c>
      <c r="AF73">
        <v>192874.98</v>
      </c>
    </row>
    <row r="74" spans="2:32">
      <c r="B74" t="s">
        <v>217</v>
      </c>
      <c r="C74">
        <v>73466.309949999995</v>
      </c>
      <c r="D74">
        <v>81570.070120000004</v>
      </c>
      <c r="E74">
        <v>81099.059859999994</v>
      </c>
      <c r="F74">
        <v>81375.000020000007</v>
      </c>
      <c r="G74">
        <v>78938.150089999996</v>
      </c>
      <c r="H74">
        <v>76190.539829999994</v>
      </c>
      <c r="I74">
        <v>83940.100219999993</v>
      </c>
      <c r="J74">
        <v>87406.609989999997</v>
      </c>
      <c r="K74">
        <v>85421.340049999999</v>
      </c>
      <c r="L74">
        <v>84790.219809999995</v>
      </c>
      <c r="M74">
        <v>81559.680110000001</v>
      </c>
      <c r="N74">
        <v>88996.689870000002</v>
      </c>
      <c r="O74">
        <v>88868.900009999998</v>
      </c>
      <c r="P74">
        <v>92749.139720000006</v>
      </c>
      <c r="Q74">
        <v>90526.630080000003</v>
      </c>
      <c r="R74">
        <v>92779.219819999998</v>
      </c>
      <c r="S74">
        <v>90966.420119999995</v>
      </c>
      <c r="T74">
        <v>91060.509909999993</v>
      </c>
      <c r="U74">
        <v>88753.669980000006</v>
      </c>
      <c r="V74">
        <v>86172.91029</v>
      </c>
      <c r="W74">
        <v>84425.860060000006</v>
      </c>
      <c r="X74">
        <v>78175.060070000007</v>
      </c>
      <c r="Y74">
        <v>83341.130059999996</v>
      </c>
      <c r="Z74">
        <v>86197.689490000004</v>
      </c>
      <c r="AA74">
        <v>89771.790129999994</v>
      </c>
      <c r="AB74">
        <v>92723.509990000006</v>
      </c>
      <c r="AC74">
        <v>93762.000279999993</v>
      </c>
      <c r="AD74">
        <v>88978.310150000005</v>
      </c>
      <c r="AE74">
        <v>94652.789900000003</v>
      </c>
      <c r="AF74">
        <v>89426.829979999995</v>
      </c>
    </row>
    <row r="75" spans="2:32">
      <c r="B75" t="s">
        <v>218</v>
      </c>
      <c r="C75">
        <v>286108.33039999998</v>
      </c>
      <c r="D75">
        <v>276226.47960000002</v>
      </c>
      <c r="E75">
        <v>265640.37</v>
      </c>
      <c r="F75">
        <v>282162.28019999998</v>
      </c>
      <c r="G75">
        <v>287344.5895</v>
      </c>
      <c r="H75">
        <v>289333.53019999998</v>
      </c>
      <c r="I75">
        <v>289963.02980000002</v>
      </c>
      <c r="J75">
        <v>296303.03000000003</v>
      </c>
      <c r="K75">
        <v>296208.84999999998</v>
      </c>
      <c r="L75">
        <v>293967.21960000001</v>
      </c>
      <c r="M75">
        <v>289683.74969999999</v>
      </c>
      <c r="N75">
        <v>300311.53989999997</v>
      </c>
      <c r="O75">
        <v>296996.34999999998</v>
      </c>
      <c r="P75">
        <v>307587.76010000001</v>
      </c>
      <c r="Q75">
        <v>296140.37</v>
      </c>
      <c r="R75">
        <v>299946.92979999998</v>
      </c>
      <c r="S75">
        <v>308100.96950000001</v>
      </c>
      <c r="T75">
        <v>309538.45990000002</v>
      </c>
      <c r="U75">
        <v>293577.65960000001</v>
      </c>
      <c r="V75">
        <v>304600.21999999997</v>
      </c>
      <c r="W75">
        <v>300698.21010000003</v>
      </c>
      <c r="X75">
        <v>289863.96010000003</v>
      </c>
      <c r="Y75">
        <v>297248.54979999998</v>
      </c>
      <c r="Z75">
        <v>301325.65019999997</v>
      </c>
      <c r="AA75">
        <v>295873.31969999999</v>
      </c>
      <c r="AB75">
        <v>295934.99910000002</v>
      </c>
      <c r="AC75">
        <v>297143.03009999997</v>
      </c>
      <c r="AD75">
        <v>309782.3101</v>
      </c>
      <c r="AE75">
        <v>298357.66989999998</v>
      </c>
      <c r="AF75">
        <v>297765.51949999999</v>
      </c>
    </row>
    <row r="76" spans="2:32">
      <c r="B76" t="s">
        <v>219</v>
      </c>
      <c r="C76">
        <v>37913.619839999999</v>
      </c>
      <c r="D76">
        <v>40876.689939999997</v>
      </c>
      <c r="E76">
        <v>41648.47997</v>
      </c>
      <c r="F76">
        <v>42327.499960000001</v>
      </c>
      <c r="G76">
        <v>42179.669909999997</v>
      </c>
      <c r="H76">
        <v>39152.89013</v>
      </c>
      <c r="I76">
        <v>38627.830020000001</v>
      </c>
      <c r="J76">
        <v>40155.200080000002</v>
      </c>
      <c r="K76">
        <v>37524.989869999998</v>
      </c>
      <c r="L76">
        <v>38430.850039999998</v>
      </c>
      <c r="M76">
        <v>38697.489889999997</v>
      </c>
      <c r="N76">
        <v>40502.019869999996</v>
      </c>
      <c r="O76">
        <v>43279.539929999999</v>
      </c>
      <c r="P76">
        <v>45501.83988</v>
      </c>
      <c r="Q76">
        <v>44784.270120000001</v>
      </c>
      <c r="R76">
        <v>46646.77994</v>
      </c>
      <c r="S76">
        <v>46292.29002</v>
      </c>
      <c r="T76">
        <v>46651.609949999998</v>
      </c>
      <c r="U76">
        <v>44944.150110000002</v>
      </c>
      <c r="V76">
        <v>46301.110119999998</v>
      </c>
      <c r="W76">
        <v>43965.20016</v>
      </c>
      <c r="X76">
        <v>41402.429940000002</v>
      </c>
      <c r="Y76">
        <v>40307.69</v>
      </c>
      <c r="Z76">
        <v>42890.84</v>
      </c>
      <c r="AA76">
        <v>40079.249969999997</v>
      </c>
      <c r="AB76">
        <v>41775.350019999998</v>
      </c>
      <c r="AC76">
        <v>43857.920080000004</v>
      </c>
      <c r="AD76">
        <v>47622.449950000002</v>
      </c>
      <c r="AE76">
        <v>46041.769970000001</v>
      </c>
      <c r="AF76">
        <v>47208.419840000002</v>
      </c>
    </row>
    <row r="77" spans="2:32">
      <c r="B77" t="s">
        <v>220</v>
      </c>
      <c r="C77">
        <v>3884.0300029999999</v>
      </c>
      <c r="D77">
        <v>4226.510029</v>
      </c>
      <c r="E77">
        <v>4118.1000210000002</v>
      </c>
      <c r="F77">
        <v>4095.620003</v>
      </c>
      <c r="G77">
        <v>4555.5200349999996</v>
      </c>
      <c r="H77">
        <v>4575.4099809999998</v>
      </c>
      <c r="I77">
        <v>3846.389999</v>
      </c>
      <c r="J77">
        <v>4899.599972</v>
      </c>
      <c r="K77">
        <v>5668.6300279999996</v>
      </c>
      <c r="L77">
        <v>5303.1400110000004</v>
      </c>
      <c r="M77">
        <v>5568.0800209999998</v>
      </c>
      <c r="N77">
        <v>5139.3399959999997</v>
      </c>
      <c r="O77">
        <v>5331.9199749999998</v>
      </c>
      <c r="P77">
        <v>5566.7000079999998</v>
      </c>
      <c r="Q77">
        <v>5580.4399720000001</v>
      </c>
      <c r="R77">
        <v>5407.249992</v>
      </c>
      <c r="S77">
        <v>5536.8099940000002</v>
      </c>
      <c r="T77">
        <v>5597.8599780000004</v>
      </c>
      <c r="U77">
        <v>5771.8299900000002</v>
      </c>
      <c r="V77">
        <v>5832.7300299999997</v>
      </c>
      <c r="W77">
        <v>6393.66003</v>
      </c>
      <c r="X77">
        <v>5265.890007</v>
      </c>
      <c r="Y77">
        <v>6268.8800199999996</v>
      </c>
      <c r="Z77">
        <v>6277.2700160000004</v>
      </c>
      <c r="AA77">
        <v>5578.0900019999999</v>
      </c>
      <c r="AB77">
        <v>5750.2100010000004</v>
      </c>
      <c r="AC77">
        <v>5846.4199710000003</v>
      </c>
      <c r="AD77">
        <v>5768.1599919999999</v>
      </c>
      <c r="AE77">
        <v>4793.3000110000003</v>
      </c>
      <c r="AF77">
        <v>5019.0299880000002</v>
      </c>
    </row>
    <row r="78" spans="2:32">
      <c r="B78" t="s">
        <v>221</v>
      </c>
      <c r="C78">
        <v>3569.8899959999999</v>
      </c>
      <c r="D78">
        <v>3678.8200149999998</v>
      </c>
      <c r="E78">
        <v>4168.01001</v>
      </c>
      <c r="F78">
        <v>3925.5600169999998</v>
      </c>
      <c r="G78">
        <v>4854.4500049999997</v>
      </c>
      <c r="H78">
        <v>4837.7699890000004</v>
      </c>
      <c r="I78">
        <v>5215.6100079999997</v>
      </c>
      <c r="J78">
        <v>5335.9899789999999</v>
      </c>
      <c r="K78">
        <v>4291.5799639999996</v>
      </c>
      <c r="L78">
        <v>4361.2500190000001</v>
      </c>
      <c r="M78">
        <v>4256.669973</v>
      </c>
      <c r="N78">
        <v>4527.2100330000003</v>
      </c>
      <c r="O78">
        <v>4869.1799890000002</v>
      </c>
      <c r="P78">
        <v>6101.9900049999997</v>
      </c>
      <c r="Q78">
        <v>5840.0199890000004</v>
      </c>
      <c r="R78">
        <v>5988.7600169999996</v>
      </c>
      <c r="S78">
        <v>5511.999992</v>
      </c>
      <c r="T78">
        <v>5441.8599780000004</v>
      </c>
      <c r="U78">
        <v>5367.4000189999997</v>
      </c>
      <c r="V78">
        <v>5313.6200099999996</v>
      </c>
      <c r="W78">
        <v>5597.8999979999999</v>
      </c>
      <c r="X78">
        <v>5146.1300140000003</v>
      </c>
      <c r="Y78">
        <v>4819.4899519999999</v>
      </c>
      <c r="Z78">
        <v>5120.9299810000002</v>
      </c>
      <c r="AA78">
        <v>5643.5299770000001</v>
      </c>
      <c r="AB78">
        <v>5315.539968</v>
      </c>
      <c r="AC78">
        <v>5173.4400640000003</v>
      </c>
      <c r="AD78">
        <v>6280.5100210000001</v>
      </c>
      <c r="AE78">
        <v>6063.5800129999998</v>
      </c>
      <c r="AF78">
        <v>6006.3800330000004</v>
      </c>
    </row>
    <row r="79" spans="2:32">
      <c r="B79" t="s">
        <v>222</v>
      </c>
      <c r="C79">
        <f>SUM(C60:C78)</f>
        <v>5312809.8887389991</v>
      </c>
      <c r="D79">
        <f t="shared" ref="D79:AE79" si="23">SUM(D60:D78)</f>
        <v>5455701.5719440011</v>
      </c>
      <c r="E79">
        <f t="shared" si="23"/>
        <v>5497167.5768010011</v>
      </c>
      <c r="F79">
        <f t="shared" si="23"/>
        <v>5552070.2795799989</v>
      </c>
      <c r="G79">
        <f t="shared" si="23"/>
        <v>5476608.9483599998</v>
      </c>
      <c r="H79">
        <f t="shared" si="23"/>
        <v>5606454.1902799997</v>
      </c>
      <c r="I79">
        <f t="shared" si="23"/>
        <v>5696452.5724970009</v>
      </c>
      <c r="J79">
        <f t="shared" si="23"/>
        <v>5722178.9637109991</v>
      </c>
      <c r="K79">
        <f t="shared" si="23"/>
        <v>5704515.4738619989</v>
      </c>
      <c r="L79">
        <f t="shared" si="23"/>
        <v>5850903.7004300011</v>
      </c>
      <c r="M79">
        <f t="shared" si="23"/>
        <v>5878126.6474339999</v>
      </c>
      <c r="N79">
        <f t="shared" si="23"/>
        <v>5894345.8392690001</v>
      </c>
      <c r="O79">
        <f t="shared" si="23"/>
        <v>5813928.0603240002</v>
      </c>
      <c r="P79">
        <f t="shared" si="23"/>
        <v>6036678.5707330005</v>
      </c>
      <c r="Q79">
        <f t="shared" si="23"/>
        <v>6051733.5533409985</v>
      </c>
      <c r="R79">
        <f t="shared" si="23"/>
        <v>6086764.020529001</v>
      </c>
      <c r="S79">
        <f t="shared" si="23"/>
        <v>6024984.1498360001</v>
      </c>
      <c r="T79">
        <f t="shared" si="23"/>
        <v>6196273.260276</v>
      </c>
      <c r="U79">
        <f t="shared" si="23"/>
        <v>6192231.4872189993</v>
      </c>
      <c r="V79">
        <f t="shared" si="23"/>
        <v>6242477.8984400006</v>
      </c>
      <c r="W79">
        <f t="shared" si="23"/>
        <v>6106335.5699379984</v>
      </c>
      <c r="X79">
        <f t="shared" si="23"/>
        <v>5611589.669741</v>
      </c>
      <c r="Y79">
        <f t="shared" si="23"/>
        <v>5796598.9606419997</v>
      </c>
      <c r="Z79">
        <f t="shared" si="23"/>
        <v>5901407.730996999</v>
      </c>
      <c r="AA79">
        <f t="shared" si="23"/>
        <v>5815473.3681190014</v>
      </c>
      <c r="AB79">
        <f t="shared" si="23"/>
        <v>5994684.4585490003</v>
      </c>
      <c r="AC79">
        <f t="shared" si="23"/>
        <v>6134483.096225</v>
      </c>
      <c r="AD79">
        <f t="shared" si="23"/>
        <v>6199156.5090129999</v>
      </c>
      <c r="AE79">
        <f t="shared" si="23"/>
        <v>6147826.3417440001</v>
      </c>
      <c r="AF79">
        <v>6385113.2379999999</v>
      </c>
    </row>
    <row r="82" spans="2:32">
      <c r="B82" s="2" t="s">
        <v>1177</v>
      </c>
    </row>
    <row r="84" spans="2:32">
      <c r="C84" s="22" t="s">
        <v>41</v>
      </c>
      <c r="D84" s="22" t="s">
        <v>42</v>
      </c>
      <c r="E84" s="22" t="s">
        <v>43</v>
      </c>
      <c r="F84" s="22" t="s">
        <v>44</v>
      </c>
      <c r="G84" s="22" t="s">
        <v>45</v>
      </c>
      <c r="H84" s="22" t="s">
        <v>46</v>
      </c>
      <c r="I84" s="22" t="s">
        <v>47</v>
      </c>
      <c r="J84" s="22" t="s">
        <v>48</v>
      </c>
      <c r="K84" s="22" t="s">
        <v>49</v>
      </c>
      <c r="L84" s="22" t="s">
        <v>50</v>
      </c>
      <c r="M84" s="22" t="s">
        <v>51</v>
      </c>
      <c r="N84" s="22" t="s">
        <v>52</v>
      </c>
      <c r="O84" s="22" t="s">
        <v>53</v>
      </c>
      <c r="P84" s="22" t="s">
        <v>54</v>
      </c>
      <c r="Q84" s="22" t="s">
        <v>55</v>
      </c>
      <c r="R84" s="22" t="s">
        <v>56</v>
      </c>
      <c r="S84" s="22" t="s">
        <v>57</v>
      </c>
      <c r="T84" s="22" t="s">
        <v>58</v>
      </c>
      <c r="U84" s="22" t="s">
        <v>59</v>
      </c>
      <c r="V84" s="22" t="s">
        <v>60</v>
      </c>
      <c r="W84" s="22" t="s">
        <v>61</v>
      </c>
      <c r="X84" s="22" t="s">
        <v>62</v>
      </c>
      <c r="Y84" s="22" t="s">
        <v>63</v>
      </c>
      <c r="Z84" s="22" t="s">
        <v>64</v>
      </c>
      <c r="AA84" s="22" t="s">
        <v>65</v>
      </c>
      <c r="AB84" s="22" t="s">
        <v>66</v>
      </c>
      <c r="AC84" s="22" t="s">
        <v>67</v>
      </c>
      <c r="AD84" s="22" t="s">
        <v>68</v>
      </c>
      <c r="AE84" s="4" t="s">
        <v>898</v>
      </c>
      <c r="AF84" s="22" t="s">
        <v>1239</v>
      </c>
    </row>
    <row r="85" spans="2:32">
      <c r="B85" t="s">
        <v>203</v>
      </c>
      <c r="C85">
        <v>551830.44019999995</v>
      </c>
      <c r="D85">
        <v>563795.49979999999</v>
      </c>
      <c r="E85">
        <v>543656.58970000001</v>
      </c>
      <c r="F85">
        <v>554290.09959999996</v>
      </c>
      <c r="G85">
        <v>557452.54040000006</v>
      </c>
      <c r="H85">
        <v>539229.04940000002</v>
      </c>
      <c r="I85">
        <v>537152.21010000003</v>
      </c>
      <c r="J85">
        <v>530774.0808</v>
      </c>
      <c r="K85">
        <v>545046.70920000004</v>
      </c>
      <c r="L85">
        <v>554343.67000000004</v>
      </c>
      <c r="M85">
        <v>566758.1997</v>
      </c>
      <c r="N85">
        <v>557343.95990000002</v>
      </c>
      <c r="O85">
        <v>570435.03980000003</v>
      </c>
      <c r="P85">
        <v>579933.24010000005</v>
      </c>
      <c r="Q85">
        <v>584105.44059999997</v>
      </c>
      <c r="R85">
        <v>565620.03</v>
      </c>
      <c r="S85">
        <v>569630.56949999998</v>
      </c>
      <c r="T85">
        <v>579809.08940000006</v>
      </c>
      <c r="U85">
        <v>571056.48959999997</v>
      </c>
      <c r="V85">
        <v>564514.99010000005</v>
      </c>
      <c r="W85">
        <v>540151.16989999998</v>
      </c>
      <c r="X85">
        <v>529323.09050000005</v>
      </c>
      <c r="Y85">
        <v>569106.97970000003</v>
      </c>
      <c r="Z85">
        <v>584742.19039999996</v>
      </c>
      <c r="AA85">
        <v>583132.87970000005</v>
      </c>
      <c r="AB85">
        <v>602783.30949999997</v>
      </c>
      <c r="AC85">
        <v>607451.91980000003</v>
      </c>
      <c r="AD85">
        <v>624693.49950000003</v>
      </c>
      <c r="AE85">
        <v>599102.28980000003</v>
      </c>
      <c r="AF85">
        <v>618239.21990000003</v>
      </c>
    </row>
    <row r="86" spans="2:32">
      <c r="B86" t="s">
        <v>204</v>
      </c>
      <c r="C86">
        <v>97555.279819999996</v>
      </c>
      <c r="D86">
        <v>98058.980379999994</v>
      </c>
      <c r="E86">
        <v>97415.760169999994</v>
      </c>
      <c r="F86">
        <v>103153.42019999999</v>
      </c>
      <c r="G86">
        <v>98895.139970000004</v>
      </c>
      <c r="H86">
        <v>97145.359849999993</v>
      </c>
      <c r="I86">
        <v>100655.8799</v>
      </c>
      <c r="J86">
        <v>102784.65</v>
      </c>
      <c r="K86">
        <v>101637.6401</v>
      </c>
      <c r="L86">
        <v>106377.4599</v>
      </c>
      <c r="M86">
        <v>104854.0901</v>
      </c>
      <c r="N86">
        <v>103445.04</v>
      </c>
      <c r="O86">
        <v>100996.7399</v>
      </c>
      <c r="P86">
        <v>105637.8</v>
      </c>
      <c r="Q86">
        <v>109312.99</v>
      </c>
      <c r="R86">
        <v>108029.4402</v>
      </c>
      <c r="S86">
        <v>112369.8702</v>
      </c>
      <c r="T86">
        <v>112002.22990000001</v>
      </c>
      <c r="U86">
        <v>106634.0295</v>
      </c>
      <c r="V86">
        <v>100411.99</v>
      </c>
      <c r="W86">
        <v>103670.9601</v>
      </c>
      <c r="X86">
        <v>107085.9102</v>
      </c>
      <c r="Y86">
        <v>106280.97010000001</v>
      </c>
      <c r="Z86">
        <v>114502.4001</v>
      </c>
      <c r="AA86">
        <v>115147.4001</v>
      </c>
      <c r="AB86">
        <v>108985.23970000001</v>
      </c>
      <c r="AC86">
        <v>109275.33</v>
      </c>
      <c r="AD86">
        <v>111803.41989999999</v>
      </c>
      <c r="AE86">
        <v>114259.1102</v>
      </c>
      <c r="AF86">
        <v>108244.2899</v>
      </c>
    </row>
    <row r="87" spans="2:32">
      <c r="B87" t="s">
        <v>205</v>
      </c>
      <c r="C87">
        <v>74627.050229999993</v>
      </c>
      <c r="D87">
        <v>72936.879950000002</v>
      </c>
      <c r="E87">
        <v>77318.149879999997</v>
      </c>
      <c r="F87">
        <v>77265.579859999998</v>
      </c>
      <c r="G87">
        <v>76207.099919999993</v>
      </c>
      <c r="H87">
        <v>73004.019990000001</v>
      </c>
      <c r="I87">
        <v>74359.280069999993</v>
      </c>
      <c r="J87">
        <v>68000.52996</v>
      </c>
      <c r="K87">
        <v>70228.330050000004</v>
      </c>
      <c r="L87">
        <v>74708.260120000006</v>
      </c>
      <c r="M87">
        <v>72750.539919999996</v>
      </c>
      <c r="N87">
        <v>71940.820030000003</v>
      </c>
      <c r="O87">
        <v>72964.909870000003</v>
      </c>
      <c r="P87">
        <v>78161.8802</v>
      </c>
      <c r="Q87">
        <v>77553.519709999993</v>
      </c>
      <c r="R87">
        <v>71034.459940000001</v>
      </c>
      <c r="S87">
        <v>74095.029909999997</v>
      </c>
      <c r="T87">
        <v>74594.809869999997</v>
      </c>
      <c r="U87">
        <v>77272.769880000007</v>
      </c>
      <c r="V87">
        <v>77165.540110000002</v>
      </c>
      <c r="W87">
        <v>79943.500069999995</v>
      </c>
      <c r="X87">
        <v>83196.839890000003</v>
      </c>
      <c r="Y87">
        <v>83050.910099999994</v>
      </c>
      <c r="Z87">
        <v>87044.210189999998</v>
      </c>
      <c r="AA87">
        <v>90374.479959999997</v>
      </c>
      <c r="AB87">
        <v>86943.179870000007</v>
      </c>
      <c r="AC87">
        <v>84412.499930000005</v>
      </c>
      <c r="AD87">
        <v>89010.490120000002</v>
      </c>
      <c r="AE87">
        <v>81696.470140000005</v>
      </c>
      <c r="AF87">
        <v>77932.740149999998</v>
      </c>
    </row>
    <row r="88" spans="2:32">
      <c r="B88" t="s">
        <v>206</v>
      </c>
      <c r="C88">
        <v>63370.04002</v>
      </c>
      <c r="D88">
        <v>64915.269849999997</v>
      </c>
      <c r="E88">
        <v>62346.36</v>
      </c>
      <c r="F88">
        <v>64771.6803</v>
      </c>
      <c r="G88">
        <v>65932.280010000002</v>
      </c>
      <c r="H88">
        <v>67249.689889999994</v>
      </c>
      <c r="I88">
        <v>64623.960200000001</v>
      </c>
      <c r="J88">
        <v>72615.960040000005</v>
      </c>
      <c r="K88">
        <v>71012.819900000002</v>
      </c>
      <c r="L88">
        <v>64122.130109999998</v>
      </c>
      <c r="M88">
        <v>62973.140099999997</v>
      </c>
      <c r="N88">
        <v>64410.019930000002</v>
      </c>
      <c r="O88">
        <v>64850.919849999998</v>
      </c>
      <c r="P88">
        <v>67277.889920000001</v>
      </c>
      <c r="Q88">
        <v>76758.220220000003</v>
      </c>
      <c r="R88">
        <v>77873.830260000002</v>
      </c>
      <c r="S88">
        <v>78117.16992</v>
      </c>
      <c r="T88">
        <v>74383.010020000002</v>
      </c>
      <c r="U88">
        <v>76294.920020000005</v>
      </c>
      <c r="V88">
        <v>74895.859849999993</v>
      </c>
      <c r="W88">
        <v>77399.200020000004</v>
      </c>
      <c r="X88">
        <v>78542.389729999995</v>
      </c>
      <c r="Y88">
        <v>79754.619980000003</v>
      </c>
      <c r="Z88">
        <v>88382.990160000001</v>
      </c>
      <c r="AA88">
        <v>85946.660140000007</v>
      </c>
      <c r="AB88">
        <v>87838.539799999999</v>
      </c>
      <c r="AC88">
        <v>89076.400380000006</v>
      </c>
      <c r="AD88">
        <v>89113.740380000003</v>
      </c>
      <c r="AE88">
        <v>89323.449980000005</v>
      </c>
      <c r="AF88">
        <v>86758.210219999994</v>
      </c>
    </row>
    <row r="89" spans="2:32">
      <c r="B89" t="s">
        <v>207</v>
      </c>
      <c r="C89">
        <v>122220.6097</v>
      </c>
      <c r="D89">
        <v>120785.5301</v>
      </c>
      <c r="E89">
        <v>123349.4002</v>
      </c>
      <c r="F89">
        <v>127672.69</v>
      </c>
      <c r="G89">
        <v>137717.03039999999</v>
      </c>
      <c r="H89">
        <v>140489.54010000001</v>
      </c>
      <c r="I89">
        <v>138799.79029999999</v>
      </c>
      <c r="J89">
        <v>138147.1201</v>
      </c>
      <c r="K89">
        <v>126163.2901</v>
      </c>
      <c r="L89">
        <v>133143.5698</v>
      </c>
      <c r="M89">
        <v>131308.9498</v>
      </c>
      <c r="N89">
        <v>134815.04990000001</v>
      </c>
      <c r="O89">
        <v>128801.39019999999</v>
      </c>
      <c r="P89">
        <v>138241.53020000001</v>
      </c>
      <c r="Q89">
        <v>135751.23050000001</v>
      </c>
      <c r="R89">
        <v>145109.49979999999</v>
      </c>
      <c r="S89">
        <v>142607.8996</v>
      </c>
      <c r="T89">
        <v>139048.00039999999</v>
      </c>
      <c r="U89">
        <v>137844.5999</v>
      </c>
      <c r="V89">
        <v>156079.80979999999</v>
      </c>
      <c r="W89">
        <v>155413.4902</v>
      </c>
      <c r="X89">
        <v>148612.85980000001</v>
      </c>
      <c r="Y89">
        <v>161417.83989999999</v>
      </c>
      <c r="Z89">
        <v>164607.63020000001</v>
      </c>
      <c r="AA89">
        <v>174010.22010000001</v>
      </c>
      <c r="AB89">
        <v>180013.08040000001</v>
      </c>
      <c r="AC89">
        <v>173856.6899</v>
      </c>
      <c r="AD89">
        <v>183703.6997</v>
      </c>
      <c r="AE89">
        <v>177552.64980000001</v>
      </c>
      <c r="AF89">
        <v>176983.39980000001</v>
      </c>
    </row>
    <row r="90" spans="2:32">
      <c r="B90" t="s">
        <v>208</v>
      </c>
      <c r="C90">
        <v>42176.429989999997</v>
      </c>
      <c r="D90">
        <v>42835.180070000002</v>
      </c>
      <c r="E90">
        <v>42549.48012</v>
      </c>
      <c r="F90">
        <v>42971.760150000002</v>
      </c>
      <c r="G90">
        <v>41761.079949999999</v>
      </c>
      <c r="H90">
        <v>44483.469989999998</v>
      </c>
      <c r="I90">
        <v>45936.989950000003</v>
      </c>
      <c r="J90">
        <v>46774.730089999997</v>
      </c>
      <c r="K90">
        <v>44557.629979999998</v>
      </c>
      <c r="L90">
        <v>41030.61002</v>
      </c>
      <c r="M90">
        <v>41514.729930000001</v>
      </c>
      <c r="N90">
        <v>39800.529970000003</v>
      </c>
      <c r="O90">
        <v>42662.369960000004</v>
      </c>
      <c r="P90">
        <v>45084.64993</v>
      </c>
      <c r="Q90">
        <v>47669.220090000003</v>
      </c>
      <c r="R90">
        <v>43274.540099999998</v>
      </c>
      <c r="S90">
        <v>43476.449979999998</v>
      </c>
      <c r="T90">
        <v>45581.699869999997</v>
      </c>
      <c r="U90">
        <v>45740.059970000002</v>
      </c>
      <c r="V90">
        <v>48243.330040000001</v>
      </c>
      <c r="W90">
        <v>44564.630010000001</v>
      </c>
      <c r="X90">
        <v>43206.400090000003</v>
      </c>
      <c r="Y90">
        <v>42414.550009999999</v>
      </c>
      <c r="Z90">
        <v>50279.20998</v>
      </c>
      <c r="AA90">
        <v>48059.170019999998</v>
      </c>
      <c r="AB90">
        <v>45373.030030000002</v>
      </c>
      <c r="AC90">
        <v>50008.31998</v>
      </c>
      <c r="AD90">
        <v>47552.68017</v>
      </c>
      <c r="AE90">
        <v>50054.329879999998</v>
      </c>
      <c r="AF90">
        <v>46659.959970000004</v>
      </c>
    </row>
    <row r="91" spans="2:32">
      <c r="B91" t="s">
        <v>209</v>
      </c>
      <c r="C91">
        <v>183676.13010000001</v>
      </c>
      <c r="D91">
        <v>189975.3</v>
      </c>
      <c r="E91">
        <v>195816.64019999999</v>
      </c>
      <c r="F91">
        <v>186461.38010000001</v>
      </c>
      <c r="G91">
        <v>179836.21</v>
      </c>
      <c r="H91">
        <v>180868.8</v>
      </c>
      <c r="I91">
        <v>188527.16990000001</v>
      </c>
      <c r="J91">
        <v>187828.7</v>
      </c>
      <c r="K91">
        <v>184099.66990000001</v>
      </c>
      <c r="L91">
        <v>188465.84</v>
      </c>
      <c r="M91">
        <v>189325.70009999999</v>
      </c>
      <c r="N91">
        <v>189661.98970000001</v>
      </c>
      <c r="O91">
        <v>183071.38</v>
      </c>
      <c r="P91">
        <v>185041.34020000001</v>
      </c>
      <c r="Q91">
        <v>192118.2303</v>
      </c>
      <c r="R91">
        <v>188606.4699</v>
      </c>
      <c r="S91">
        <v>190592.86009999999</v>
      </c>
      <c r="T91">
        <v>192638.67989999999</v>
      </c>
      <c r="U91">
        <v>198639.14009999999</v>
      </c>
      <c r="V91">
        <v>195682.9699</v>
      </c>
      <c r="W91">
        <v>199772.29</v>
      </c>
      <c r="X91">
        <v>194326.82980000001</v>
      </c>
      <c r="Y91">
        <v>200645.57990000001</v>
      </c>
      <c r="Z91">
        <v>201016.95009999999</v>
      </c>
      <c r="AA91">
        <v>203079.05009999999</v>
      </c>
      <c r="AB91">
        <v>203509.31</v>
      </c>
      <c r="AC91">
        <v>207321.9002</v>
      </c>
      <c r="AD91">
        <v>201971.1998</v>
      </c>
      <c r="AE91">
        <v>204112.30960000001</v>
      </c>
      <c r="AF91">
        <v>217409.7597</v>
      </c>
    </row>
    <row r="92" spans="2:32">
      <c r="B92" t="s">
        <v>210</v>
      </c>
      <c r="C92">
        <v>145799.0099</v>
      </c>
      <c r="D92">
        <v>147293.31030000001</v>
      </c>
      <c r="E92">
        <v>149071.7501</v>
      </c>
      <c r="F92">
        <v>150334.58960000001</v>
      </c>
      <c r="G92">
        <v>143770.1998</v>
      </c>
      <c r="H92">
        <v>150197.35999999999</v>
      </c>
      <c r="I92">
        <v>151339.03030000001</v>
      </c>
      <c r="J92">
        <v>156941.5503</v>
      </c>
      <c r="K92">
        <v>153203.8897</v>
      </c>
      <c r="L92">
        <v>150163.99</v>
      </c>
      <c r="M92">
        <v>160415.4699</v>
      </c>
      <c r="N92">
        <v>155673.97020000001</v>
      </c>
      <c r="O92">
        <v>149592.45970000001</v>
      </c>
      <c r="P92">
        <v>147397.59020000001</v>
      </c>
      <c r="Q92">
        <v>157375.67019999999</v>
      </c>
      <c r="R92">
        <v>158776.51999999999</v>
      </c>
      <c r="S92">
        <v>159543.28030000001</v>
      </c>
      <c r="T92">
        <v>156834.9999</v>
      </c>
      <c r="U92">
        <v>162606.16990000001</v>
      </c>
      <c r="V92">
        <v>163503.62030000001</v>
      </c>
      <c r="W92">
        <v>158852.33979999999</v>
      </c>
      <c r="X92">
        <v>164480.73009999999</v>
      </c>
      <c r="Y92">
        <v>169332.52989999999</v>
      </c>
      <c r="Z92">
        <v>163618.11979999999</v>
      </c>
      <c r="AA92">
        <v>156543.7403</v>
      </c>
      <c r="AB92">
        <v>165525.90969999999</v>
      </c>
      <c r="AC92">
        <v>163017.82</v>
      </c>
      <c r="AD92">
        <v>160223.5601</v>
      </c>
      <c r="AE92">
        <v>166605.4203</v>
      </c>
      <c r="AF92">
        <v>172657.0797</v>
      </c>
    </row>
    <row r="93" spans="2:32">
      <c r="B93" t="s">
        <v>211</v>
      </c>
      <c r="C93">
        <v>374709.87949999998</v>
      </c>
      <c r="D93">
        <v>376468.82990000001</v>
      </c>
      <c r="E93">
        <v>396811.01010000001</v>
      </c>
      <c r="F93">
        <v>378500.91960000002</v>
      </c>
      <c r="G93">
        <v>399106.2403</v>
      </c>
      <c r="H93">
        <v>398839.86</v>
      </c>
      <c r="I93">
        <v>415645.25050000002</v>
      </c>
      <c r="J93">
        <v>398582.19929999998</v>
      </c>
      <c r="K93">
        <v>395590.2598</v>
      </c>
      <c r="L93">
        <v>400440.91039999999</v>
      </c>
      <c r="M93">
        <v>397092.48979999998</v>
      </c>
      <c r="N93">
        <v>396768.97940000001</v>
      </c>
      <c r="O93">
        <v>416160.4596</v>
      </c>
      <c r="P93">
        <v>418971.95020000002</v>
      </c>
      <c r="Q93">
        <v>434245.18089999998</v>
      </c>
      <c r="R93">
        <v>464277.15</v>
      </c>
      <c r="S93">
        <v>461101.26010000001</v>
      </c>
      <c r="T93">
        <v>446786.70980000001</v>
      </c>
      <c r="U93">
        <v>455202.78019999998</v>
      </c>
      <c r="V93">
        <v>437470.2206</v>
      </c>
      <c r="W93">
        <v>449534.96</v>
      </c>
      <c r="X93">
        <v>431705.39889999997</v>
      </c>
      <c r="Y93">
        <v>447347.44919999997</v>
      </c>
      <c r="Z93">
        <v>453579.71980000002</v>
      </c>
      <c r="AA93">
        <v>461184.70939999999</v>
      </c>
      <c r="AB93">
        <v>490719.89010000002</v>
      </c>
      <c r="AC93">
        <v>490098.6703</v>
      </c>
      <c r="AD93">
        <v>492689.77990000002</v>
      </c>
      <c r="AE93">
        <v>488693.77020000003</v>
      </c>
      <c r="AF93">
        <v>448527.79989999998</v>
      </c>
    </row>
    <row r="94" spans="2:32">
      <c r="B94" t="s">
        <v>212</v>
      </c>
      <c r="C94">
        <v>262696.98959999997</v>
      </c>
      <c r="D94">
        <v>259064.9204</v>
      </c>
      <c r="E94">
        <v>262441.77980000002</v>
      </c>
      <c r="F94">
        <v>264165.25959999999</v>
      </c>
      <c r="G94">
        <v>264000.45010000002</v>
      </c>
      <c r="H94">
        <v>250954.54029999999</v>
      </c>
      <c r="I94">
        <v>252322.08009999999</v>
      </c>
      <c r="J94">
        <v>249027.24059999999</v>
      </c>
      <c r="K94">
        <v>253250.3</v>
      </c>
      <c r="L94">
        <v>251534.39989999999</v>
      </c>
      <c r="M94">
        <v>254953.74979999999</v>
      </c>
      <c r="N94">
        <v>273261.76</v>
      </c>
      <c r="O94">
        <v>282330.69</v>
      </c>
      <c r="P94">
        <v>279006.33010000002</v>
      </c>
      <c r="Q94">
        <v>290231.98979999998</v>
      </c>
      <c r="R94">
        <v>297166.71950000001</v>
      </c>
      <c r="S94">
        <v>298647.87030000001</v>
      </c>
      <c r="T94">
        <v>288716.20069999999</v>
      </c>
      <c r="U94">
        <v>290031.86979999999</v>
      </c>
      <c r="V94">
        <v>300815.73009999999</v>
      </c>
      <c r="W94">
        <v>293644.02970000001</v>
      </c>
      <c r="X94">
        <v>297222.19990000001</v>
      </c>
      <c r="Y94">
        <v>309297.299</v>
      </c>
      <c r="Z94">
        <v>292045.83069999999</v>
      </c>
      <c r="AA94">
        <v>322362.12959999999</v>
      </c>
      <c r="AB94">
        <v>328317.35060000001</v>
      </c>
      <c r="AC94">
        <v>337023.1409</v>
      </c>
      <c r="AD94">
        <v>354661.5</v>
      </c>
      <c r="AE94">
        <v>352042.0404</v>
      </c>
      <c r="AF94">
        <v>363279.81959999999</v>
      </c>
    </row>
    <row r="95" spans="2:32">
      <c r="B95" t="s">
        <v>213</v>
      </c>
      <c r="C95">
        <v>87458.700110000005</v>
      </c>
      <c r="D95">
        <v>86574.099950000003</v>
      </c>
      <c r="E95">
        <v>93458.410109999997</v>
      </c>
      <c r="F95">
        <v>92663.870049999998</v>
      </c>
      <c r="G95">
        <v>97382.720189999993</v>
      </c>
      <c r="H95">
        <v>97459.730060000002</v>
      </c>
      <c r="I95">
        <v>98320.979779999994</v>
      </c>
      <c r="J95">
        <v>92394.870060000001</v>
      </c>
      <c r="K95">
        <v>93980.620139999999</v>
      </c>
      <c r="L95">
        <v>97570.92022</v>
      </c>
      <c r="M95">
        <v>94698.710019999999</v>
      </c>
      <c r="N95">
        <v>94747.320019999999</v>
      </c>
      <c r="O95">
        <v>93692.719979999994</v>
      </c>
      <c r="P95">
        <v>93528.470090000003</v>
      </c>
      <c r="Q95">
        <v>94949.669980000006</v>
      </c>
      <c r="R95">
        <v>89347.999949999998</v>
      </c>
      <c r="S95">
        <v>92088.170069999993</v>
      </c>
      <c r="T95">
        <v>90697.019740000003</v>
      </c>
      <c r="U95">
        <v>92001.439920000004</v>
      </c>
      <c r="V95">
        <v>92991.799880000006</v>
      </c>
      <c r="W95">
        <v>93658.619879999998</v>
      </c>
      <c r="X95">
        <v>96105.140060000005</v>
      </c>
      <c r="Y95">
        <v>96944.989990000002</v>
      </c>
      <c r="Z95">
        <v>93832.800220000005</v>
      </c>
      <c r="AA95">
        <v>92338.479940000005</v>
      </c>
      <c r="AB95">
        <v>92183.329899999997</v>
      </c>
      <c r="AC95">
        <v>104008.6799</v>
      </c>
      <c r="AD95">
        <v>96684.579899999997</v>
      </c>
      <c r="AE95">
        <v>107489.66</v>
      </c>
      <c r="AF95">
        <v>105982.95</v>
      </c>
    </row>
    <row r="96" spans="2:32">
      <c r="B96" t="s">
        <v>214</v>
      </c>
      <c r="C96">
        <v>177419.2298</v>
      </c>
      <c r="D96">
        <v>176142.86979999999</v>
      </c>
      <c r="E96">
        <v>184913.23</v>
      </c>
      <c r="F96">
        <v>185586.30989999999</v>
      </c>
      <c r="G96">
        <v>183319.57029999999</v>
      </c>
      <c r="H96">
        <v>184404.07990000001</v>
      </c>
      <c r="I96">
        <v>185628.8701</v>
      </c>
      <c r="J96">
        <v>177940.39</v>
      </c>
      <c r="K96">
        <v>173923.0699</v>
      </c>
      <c r="L96">
        <v>179175.33</v>
      </c>
      <c r="M96">
        <v>185352.87049999999</v>
      </c>
      <c r="N96">
        <v>188436.96</v>
      </c>
      <c r="O96">
        <v>188139.05970000001</v>
      </c>
      <c r="P96">
        <v>194655.13010000001</v>
      </c>
      <c r="Q96">
        <v>189972.58979999999</v>
      </c>
      <c r="R96">
        <v>190415.44020000001</v>
      </c>
      <c r="S96">
        <v>189580.87</v>
      </c>
      <c r="T96">
        <v>184822.2102</v>
      </c>
      <c r="U96">
        <v>186385.89009999999</v>
      </c>
      <c r="V96">
        <v>188712.46</v>
      </c>
      <c r="W96">
        <v>188893.36</v>
      </c>
      <c r="X96">
        <v>191971.44</v>
      </c>
      <c r="Y96">
        <v>197382.38020000001</v>
      </c>
      <c r="Z96">
        <v>202453.44029999999</v>
      </c>
      <c r="AA96">
        <v>199356.44029999999</v>
      </c>
      <c r="AB96">
        <v>197023.73</v>
      </c>
      <c r="AC96">
        <v>204968.01060000001</v>
      </c>
      <c r="AD96">
        <v>195913.2702</v>
      </c>
      <c r="AE96">
        <v>193427.17019999999</v>
      </c>
      <c r="AF96">
        <v>191613.45989999999</v>
      </c>
    </row>
    <row r="97" spans="2:32">
      <c r="B97" t="s">
        <v>215</v>
      </c>
      <c r="C97">
        <v>466425.58919999999</v>
      </c>
      <c r="D97">
        <v>449032.71950000001</v>
      </c>
      <c r="E97">
        <v>448070.77970000001</v>
      </c>
      <c r="F97">
        <v>463184.74939999997</v>
      </c>
      <c r="G97">
        <v>468742.80940000003</v>
      </c>
      <c r="H97">
        <v>465405.4509</v>
      </c>
      <c r="I97">
        <v>442281.11979999999</v>
      </c>
      <c r="J97">
        <v>456553.97080000001</v>
      </c>
      <c r="K97">
        <v>452929.0808</v>
      </c>
      <c r="L97">
        <v>451230.9694</v>
      </c>
      <c r="M97">
        <v>477128.07990000001</v>
      </c>
      <c r="N97">
        <v>474675.25890000002</v>
      </c>
      <c r="O97">
        <v>482413.1299</v>
      </c>
      <c r="P97">
        <v>464349.8493</v>
      </c>
      <c r="Q97">
        <v>457545.8198</v>
      </c>
      <c r="R97">
        <v>476497.68119999999</v>
      </c>
      <c r="S97">
        <v>463561.84039999999</v>
      </c>
      <c r="T97">
        <v>469999.92019999999</v>
      </c>
      <c r="U97">
        <v>489582.70880000002</v>
      </c>
      <c r="V97">
        <v>503446.85989999998</v>
      </c>
      <c r="W97">
        <v>513869.64049999998</v>
      </c>
      <c r="X97">
        <v>504575.40909999999</v>
      </c>
      <c r="Y97">
        <v>521212.41869999998</v>
      </c>
      <c r="Z97">
        <v>536384.32010000001</v>
      </c>
      <c r="AA97">
        <v>515660.48930000002</v>
      </c>
      <c r="AB97">
        <v>482675.92009999999</v>
      </c>
      <c r="AC97">
        <v>494295.08990000002</v>
      </c>
      <c r="AD97">
        <v>462615.2893</v>
      </c>
      <c r="AE97">
        <v>477395.4302</v>
      </c>
      <c r="AF97">
        <v>478812.72820000001</v>
      </c>
    </row>
    <row r="98" spans="2:32">
      <c r="B98" t="s">
        <v>216</v>
      </c>
      <c r="C98">
        <v>85188.780329999994</v>
      </c>
      <c r="D98">
        <v>87720.079960000003</v>
      </c>
      <c r="E98">
        <v>82371.699949999995</v>
      </c>
      <c r="F98">
        <v>85199.220289999997</v>
      </c>
      <c r="G98">
        <v>83524.920069999993</v>
      </c>
      <c r="H98">
        <v>85295.199890000004</v>
      </c>
      <c r="I98">
        <v>85687.6198</v>
      </c>
      <c r="J98">
        <v>85620.91</v>
      </c>
      <c r="K98">
        <v>90982.700349999999</v>
      </c>
      <c r="L98">
        <v>89791.910069999998</v>
      </c>
      <c r="M98">
        <v>97866.500270000004</v>
      </c>
      <c r="N98">
        <v>98232.660010000007</v>
      </c>
      <c r="O98">
        <v>99014.170140000002</v>
      </c>
      <c r="P98">
        <v>91332.659849999996</v>
      </c>
      <c r="Q98">
        <v>87722.689849999995</v>
      </c>
      <c r="R98">
        <v>90248.049969999993</v>
      </c>
      <c r="S98">
        <v>92026.869980000003</v>
      </c>
      <c r="T98">
        <v>100107.1698</v>
      </c>
      <c r="U98">
        <v>95711.550050000005</v>
      </c>
      <c r="V98">
        <v>99808.800459999999</v>
      </c>
      <c r="W98">
        <v>99859.760089999996</v>
      </c>
      <c r="X98">
        <v>99503.089819999994</v>
      </c>
      <c r="Y98">
        <v>103413.4593</v>
      </c>
      <c r="Z98">
        <v>95324.959839999996</v>
      </c>
      <c r="AA98">
        <v>99437.940029999998</v>
      </c>
      <c r="AB98">
        <v>104269.3701</v>
      </c>
      <c r="AC98">
        <v>105227.9002</v>
      </c>
      <c r="AD98">
        <v>104950.97</v>
      </c>
      <c r="AE98">
        <v>102866.9898</v>
      </c>
      <c r="AF98">
        <v>100448.1799</v>
      </c>
    </row>
    <row r="99" spans="2:32">
      <c r="B99" t="s">
        <v>217</v>
      </c>
      <c r="C99">
        <v>42797.590020000003</v>
      </c>
      <c r="D99">
        <v>41567.739990000002</v>
      </c>
      <c r="E99">
        <v>40572.059979999998</v>
      </c>
      <c r="F99">
        <v>40731.969980000002</v>
      </c>
      <c r="G99">
        <v>42860.1201</v>
      </c>
      <c r="H99">
        <v>44465.419889999997</v>
      </c>
      <c r="I99">
        <v>45828.880069999999</v>
      </c>
      <c r="J99">
        <v>44802.12988</v>
      </c>
      <c r="K99">
        <v>44529.259940000004</v>
      </c>
      <c r="L99">
        <v>43443.760040000001</v>
      </c>
      <c r="M99">
        <v>43029.520109999998</v>
      </c>
      <c r="N99">
        <v>40845.409899999999</v>
      </c>
      <c r="O99">
        <v>39983.919820000003</v>
      </c>
      <c r="P99">
        <v>42339.309990000002</v>
      </c>
      <c r="Q99">
        <v>43440.04999</v>
      </c>
      <c r="R99">
        <v>45492.529929999997</v>
      </c>
      <c r="S99">
        <v>46369.470209999999</v>
      </c>
      <c r="T99">
        <v>45905.70983</v>
      </c>
      <c r="U99">
        <v>49074.679960000001</v>
      </c>
      <c r="V99">
        <v>52039.539969999998</v>
      </c>
      <c r="W99">
        <v>49163.469940000003</v>
      </c>
      <c r="X99">
        <v>46996.50993</v>
      </c>
      <c r="Y99">
        <v>48013.819920000002</v>
      </c>
      <c r="Z99">
        <v>46251.780030000002</v>
      </c>
      <c r="AA99">
        <v>41697.270020000004</v>
      </c>
      <c r="AB99">
        <v>45505.749909999999</v>
      </c>
      <c r="AC99">
        <v>50686.560100000002</v>
      </c>
      <c r="AD99">
        <v>48750.140079999997</v>
      </c>
      <c r="AE99">
        <v>47989.599860000002</v>
      </c>
      <c r="AF99">
        <v>49898.530039999998</v>
      </c>
    </row>
    <row r="100" spans="2:32">
      <c r="B100" t="s">
        <v>218</v>
      </c>
      <c r="C100">
        <v>134363.54029999999</v>
      </c>
      <c r="D100">
        <v>134195.42000000001</v>
      </c>
      <c r="E100">
        <v>142191.4602</v>
      </c>
      <c r="F100">
        <v>139087.54010000001</v>
      </c>
      <c r="G100">
        <v>135266.4296</v>
      </c>
      <c r="H100">
        <v>133226.31020000001</v>
      </c>
      <c r="I100">
        <v>135348.04019999999</v>
      </c>
      <c r="J100">
        <v>134572.67970000001</v>
      </c>
      <c r="K100">
        <v>131380.25</v>
      </c>
      <c r="L100">
        <v>135217.5099</v>
      </c>
      <c r="M100">
        <v>139807.01980000001</v>
      </c>
      <c r="N100">
        <v>145611.60990000001</v>
      </c>
      <c r="O100">
        <v>147438.95009999999</v>
      </c>
      <c r="P100">
        <v>144251.10019999999</v>
      </c>
      <c r="Q100">
        <v>146440.99040000001</v>
      </c>
      <c r="R100">
        <v>157458.64019999999</v>
      </c>
      <c r="S100">
        <v>156561.3996</v>
      </c>
      <c r="T100">
        <v>149422.98009999999</v>
      </c>
      <c r="U100">
        <v>149791.57990000001</v>
      </c>
      <c r="V100">
        <v>151447.90979999999</v>
      </c>
      <c r="W100">
        <v>151706.18979999999</v>
      </c>
      <c r="X100">
        <v>157133.1905</v>
      </c>
      <c r="Y100">
        <v>151395.48019999999</v>
      </c>
      <c r="Z100">
        <v>154522.3898</v>
      </c>
      <c r="AA100">
        <v>160726.4399</v>
      </c>
      <c r="AB100">
        <v>164584.21030000001</v>
      </c>
      <c r="AC100">
        <v>164152.73989999999</v>
      </c>
      <c r="AD100">
        <v>163348.5699</v>
      </c>
      <c r="AE100">
        <v>169094.9798</v>
      </c>
      <c r="AF100">
        <v>163977.41990000001</v>
      </c>
    </row>
    <row r="101" spans="2:32">
      <c r="B101" t="s">
        <v>219</v>
      </c>
      <c r="C101">
        <v>21154.47999</v>
      </c>
      <c r="D101">
        <v>21029.04004</v>
      </c>
      <c r="E101">
        <v>20858.720099999999</v>
      </c>
      <c r="F101">
        <v>20912.27003</v>
      </c>
      <c r="G101">
        <v>19058.86002</v>
      </c>
      <c r="H101">
        <v>20781.940060000001</v>
      </c>
      <c r="I101">
        <v>19151.840029999999</v>
      </c>
      <c r="J101">
        <v>19551.839970000001</v>
      </c>
      <c r="K101">
        <v>19147.5</v>
      </c>
      <c r="L101">
        <v>20577.350030000001</v>
      </c>
      <c r="M101">
        <v>20009.640009999999</v>
      </c>
      <c r="N101">
        <v>20785.019939999998</v>
      </c>
      <c r="O101">
        <v>21190.74999</v>
      </c>
      <c r="P101">
        <v>19835.620080000001</v>
      </c>
      <c r="Q101">
        <v>20999.800029999999</v>
      </c>
      <c r="R101">
        <v>19676.680100000001</v>
      </c>
      <c r="S101">
        <v>19046.980060000002</v>
      </c>
      <c r="T101">
        <v>20257.740010000001</v>
      </c>
      <c r="U101">
        <v>22153.320100000001</v>
      </c>
      <c r="V101">
        <v>22364.850060000001</v>
      </c>
      <c r="W101">
        <v>22336.010060000001</v>
      </c>
      <c r="X101">
        <v>23173.72997</v>
      </c>
      <c r="Y101">
        <v>22640.070029999999</v>
      </c>
      <c r="Z101">
        <v>23624.35008</v>
      </c>
      <c r="AA101">
        <v>22361.59</v>
      </c>
      <c r="AB101">
        <v>24603.78009</v>
      </c>
      <c r="AC101">
        <v>23453.179970000001</v>
      </c>
      <c r="AD101">
        <v>21845.330020000001</v>
      </c>
      <c r="AE101">
        <v>20097.88003</v>
      </c>
      <c r="AF101">
        <v>21130.769960000001</v>
      </c>
    </row>
    <row r="102" spans="2:32">
      <c r="B102" t="s">
        <v>220</v>
      </c>
      <c r="C102">
        <v>11899.91999</v>
      </c>
      <c r="D102">
        <v>13075.29002</v>
      </c>
      <c r="E102">
        <v>12268.600039999999</v>
      </c>
      <c r="F102">
        <v>13273.94003</v>
      </c>
      <c r="G102">
        <v>12927.68009</v>
      </c>
      <c r="H102">
        <v>11625.86995</v>
      </c>
      <c r="I102">
        <v>12238.75994</v>
      </c>
      <c r="J102">
        <v>12286.689909999999</v>
      </c>
      <c r="K102">
        <v>11965.47006</v>
      </c>
      <c r="L102">
        <v>11473.20997</v>
      </c>
      <c r="M102">
        <v>10558.380020000001</v>
      </c>
      <c r="N102">
        <v>11061.319949999999</v>
      </c>
      <c r="O102">
        <v>10546.76</v>
      </c>
      <c r="P102">
        <v>11056.50999</v>
      </c>
      <c r="Q102">
        <v>9510.3199960000002</v>
      </c>
      <c r="R102">
        <v>10227.760039999999</v>
      </c>
      <c r="S102">
        <v>11787.18996</v>
      </c>
      <c r="T102">
        <v>10661.119979999999</v>
      </c>
      <c r="U102">
        <v>11594.560020000001</v>
      </c>
      <c r="V102">
        <v>12172.67002</v>
      </c>
      <c r="W102">
        <v>12588.650030000001</v>
      </c>
      <c r="X102">
        <v>13348.82005</v>
      </c>
      <c r="Y102">
        <v>11502.11002</v>
      </c>
      <c r="Z102">
        <v>10845.93003</v>
      </c>
      <c r="AA102">
        <v>10857.76002</v>
      </c>
      <c r="AB102">
        <v>12853.81005</v>
      </c>
      <c r="AC102">
        <v>11521.970079999999</v>
      </c>
      <c r="AD102">
        <v>12260.96999</v>
      </c>
      <c r="AE102">
        <v>12707.359930000001</v>
      </c>
      <c r="AF102">
        <v>12060.54</v>
      </c>
    </row>
    <row r="103" spans="2:32">
      <c r="B103" t="s">
        <v>221</v>
      </c>
      <c r="C103">
        <v>11364.57993</v>
      </c>
      <c r="D103">
        <v>10853.59007</v>
      </c>
      <c r="E103">
        <v>10925.429980000001</v>
      </c>
      <c r="F103">
        <v>10448.36997</v>
      </c>
      <c r="G103">
        <v>10494.62003</v>
      </c>
      <c r="H103">
        <v>9919.790062</v>
      </c>
      <c r="I103">
        <v>10057.98006</v>
      </c>
      <c r="J103">
        <v>10894.06993</v>
      </c>
      <c r="K103">
        <v>10208.7799</v>
      </c>
      <c r="L103">
        <v>10950.21</v>
      </c>
      <c r="M103">
        <v>11659.169980000001</v>
      </c>
      <c r="N103">
        <v>13222.95001</v>
      </c>
      <c r="O103">
        <v>11478.63996</v>
      </c>
      <c r="P103">
        <v>11714.300020000001</v>
      </c>
      <c r="Q103">
        <v>11839.37996</v>
      </c>
      <c r="R103">
        <v>11856.60996</v>
      </c>
      <c r="S103">
        <v>12420.43994</v>
      </c>
      <c r="T103">
        <v>12212.05992</v>
      </c>
      <c r="U103">
        <v>11036.57006</v>
      </c>
      <c r="V103">
        <v>11562.499959999999</v>
      </c>
      <c r="W103">
        <v>12951.34007</v>
      </c>
      <c r="X103">
        <v>15425.46</v>
      </c>
      <c r="Y103">
        <v>15960.650009999999</v>
      </c>
      <c r="Z103">
        <v>16058.459860000001</v>
      </c>
      <c r="AA103">
        <v>15132.92007</v>
      </c>
      <c r="AB103">
        <v>15842.24013</v>
      </c>
      <c r="AC103">
        <v>14191.87</v>
      </c>
      <c r="AD103">
        <v>13715.55997</v>
      </c>
      <c r="AE103">
        <v>13644.449979999999</v>
      </c>
      <c r="AF103">
        <v>13233.66007</v>
      </c>
    </row>
    <row r="104" spans="2:32">
      <c r="B104" t="s">
        <v>222</v>
      </c>
      <c r="C104">
        <f>SUM(C85:C103)</f>
        <v>2956734.2687299992</v>
      </c>
      <c r="D104">
        <f t="shared" ref="D104:R104" si="24">SUM(D85:D103)</f>
        <v>2956320.5500800004</v>
      </c>
      <c r="E104">
        <f t="shared" si="24"/>
        <v>2986407.3103299998</v>
      </c>
      <c r="F104">
        <f t="shared" si="24"/>
        <v>3000675.61876</v>
      </c>
      <c r="G104">
        <f t="shared" si="24"/>
        <v>3018256.0006499998</v>
      </c>
      <c r="H104">
        <f t="shared" si="24"/>
        <v>2995045.480432</v>
      </c>
      <c r="I104">
        <f t="shared" si="24"/>
        <v>3003905.7311</v>
      </c>
      <c r="J104">
        <f t="shared" si="24"/>
        <v>2986094.3114400003</v>
      </c>
      <c r="K104">
        <f t="shared" si="24"/>
        <v>2973837.26982</v>
      </c>
      <c r="L104">
        <f t="shared" si="24"/>
        <v>3003762.0098800003</v>
      </c>
      <c r="M104">
        <f t="shared" si="24"/>
        <v>3062056.9497599998</v>
      </c>
      <c r="N104">
        <f t="shared" si="24"/>
        <v>3074740.6276599998</v>
      </c>
      <c r="O104">
        <f t="shared" si="24"/>
        <v>3105764.4584699995</v>
      </c>
      <c r="P104">
        <f t="shared" si="24"/>
        <v>3117817.1506700004</v>
      </c>
      <c r="Q104">
        <f t="shared" si="24"/>
        <v>3167543.0021260008</v>
      </c>
      <c r="R104">
        <f t="shared" si="24"/>
        <v>3210990.0512500005</v>
      </c>
      <c r="S104">
        <f t="shared" ref="S104" si="25">SUM(S85:S103)</f>
        <v>3213625.4901300003</v>
      </c>
      <c r="T104">
        <f t="shared" ref="T104" si="26">SUM(T85:T103)</f>
        <v>3194481.3595399996</v>
      </c>
      <c r="U104">
        <f t="shared" ref="U104" si="27">SUM(U85:U103)</f>
        <v>3228655.1277800002</v>
      </c>
      <c r="V104">
        <f t="shared" ref="V104" si="28">SUM(V85:V103)</f>
        <v>3253331.4508500001</v>
      </c>
      <c r="W104">
        <f t="shared" ref="W104" si="29">SUM(W85:W103)</f>
        <v>3247973.6101700002</v>
      </c>
      <c r="X104">
        <f t="shared" ref="X104" si="30">SUM(X85:X103)</f>
        <v>3225935.4383400003</v>
      </c>
      <c r="Y104">
        <f t="shared" ref="Y104" si="31">SUM(Y85:Y103)</f>
        <v>3337114.1061600004</v>
      </c>
      <c r="Z104">
        <f t="shared" ref="Z104" si="32">SUM(Z85:Z103)</f>
        <v>3379117.68169</v>
      </c>
      <c r="AA104">
        <f t="shared" ref="AA104" si="33">SUM(AA85:AA103)</f>
        <v>3397409.7690000003</v>
      </c>
      <c r="AB104">
        <f t="shared" ref="AB104" si="34">SUM(AB85:AB103)</f>
        <v>3439550.9802799993</v>
      </c>
      <c r="AC104">
        <f t="shared" ref="AC104" si="35">SUM(AC85:AC103)</f>
        <v>3484048.6920399996</v>
      </c>
      <c r="AD104">
        <f t="shared" ref="AD104" si="36">SUM(AD85:AD103)</f>
        <v>3475508.2489299998</v>
      </c>
      <c r="AE104">
        <f t="shared" ref="AE104" si="37">SUM(AE85:AE103)</f>
        <v>3468155.3601000002</v>
      </c>
      <c r="AF104">
        <v>3453850.517</v>
      </c>
    </row>
    <row r="106" spans="2:32">
      <c r="B106" s="2" t="s">
        <v>1178</v>
      </c>
    </row>
    <row r="108" spans="2:32">
      <c r="C108" s="22" t="s">
        <v>41</v>
      </c>
      <c r="D108" s="22" t="s">
        <v>42</v>
      </c>
      <c r="E108" s="22" t="s">
        <v>43</v>
      </c>
      <c r="F108" s="22" t="s">
        <v>44</v>
      </c>
      <c r="G108" s="22" t="s">
        <v>45</v>
      </c>
      <c r="H108" s="22" t="s">
        <v>46</v>
      </c>
      <c r="I108" s="22" t="s">
        <v>47</v>
      </c>
      <c r="J108" s="22" t="s">
        <v>48</v>
      </c>
      <c r="K108" s="22" t="s">
        <v>49</v>
      </c>
      <c r="L108" s="22" t="s">
        <v>50</v>
      </c>
      <c r="M108" s="22" t="s">
        <v>51</v>
      </c>
      <c r="N108" s="22" t="s">
        <v>52</v>
      </c>
      <c r="O108" s="22" t="s">
        <v>53</v>
      </c>
      <c r="P108" s="22" t="s">
        <v>54</v>
      </c>
      <c r="Q108" s="22" t="s">
        <v>55</v>
      </c>
      <c r="R108" s="22" t="s">
        <v>56</v>
      </c>
      <c r="S108" s="22" t="s">
        <v>57</v>
      </c>
      <c r="T108" s="22" t="s">
        <v>58</v>
      </c>
      <c r="U108" s="22" t="s">
        <v>59</v>
      </c>
      <c r="V108" s="22" t="s">
        <v>60</v>
      </c>
      <c r="W108" s="22" t="s">
        <v>61</v>
      </c>
      <c r="X108" s="22" t="s">
        <v>62</v>
      </c>
      <c r="Y108" s="22" t="s">
        <v>63</v>
      </c>
      <c r="Z108" s="22" t="s">
        <v>64</v>
      </c>
      <c r="AA108" s="22" t="s">
        <v>65</v>
      </c>
      <c r="AB108" s="22" t="s">
        <v>66</v>
      </c>
      <c r="AC108" s="22" t="s">
        <v>67</v>
      </c>
      <c r="AD108" s="22" t="s">
        <v>68</v>
      </c>
      <c r="AE108" s="4" t="s">
        <v>898</v>
      </c>
      <c r="AF108" s="22" t="s">
        <v>1239</v>
      </c>
    </row>
    <row r="109" spans="2:32">
      <c r="B109" t="s">
        <v>203</v>
      </c>
      <c r="C109">
        <v>1633385.2879999999</v>
      </c>
      <c r="D109">
        <v>1741992.87</v>
      </c>
      <c r="E109">
        <v>1715471.368</v>
      </c>
      <c r="F109">
        <v>1755558.46</v>
      </c>
      <c r="G109">
        <v>1751450.7590000001</v>
      </c>
      <c r="H109">
        <v>1785904.781</v>
      </c>
      <c r="I109">
        <v>1781943.291</v>
      </c>
      <c r="J109">
        <v>1788819.2919999999</v>
      </c>
      <c r="K109">
        <v>1838654.449</v>
      </c>
      <c r="L109">
        <v>1876459.22</v>
      </c>
      <c r="M109">
        <v>1850521.929</v>
      </c>
      <c r="N109">
        <v>1894499.571</v>
      </c>
      <c r="O109">
        <v>1885779.301</v>
      </c>
      <c r="P109">
        <v>1945400.1189999999</v>
      </c>
      <c r="Q109">
        <v>1929714.182</v>
      </c>
      <c r="R109">
        <v>1985995.8289999999</v>
      </c>
      <c r="S109">
        <v>2005245.2590000001</v>
      </c>
      <c r="T109">
        <v>2010865.43</v>
      </c>
      <c r="U109">
        <v>1994357.618</v>
      </c>
      <c r="V109">
        <v>2022304.2169999999</v>
      </c>
      <c r="W109">
        <v>2010349.2690000001</v>
      </c>
      <c r="X109">
        <v>1821799.061</v>
      </c>
      <c r="Y109">
        <v>1874374.77</v>
      </c>
      <c r="Z109">
        <v>1947773.1610000001</v>
      </c>
      <c r="AA109">
        <v>1940674.361</v>
      </c>
      <c r="AB109">
        <v>2002778.26</v>
      </c>
      <c r="AC109">
        <v>2035106.8689999999</v>
      </c>
      <c r="AD109">
        <v>2080357.13</v>
      </c>
      <c r="AE109">
        <v>2089981.91</v>
      </c>
      <c r="AF109">
        <v>2123961.61</v>
      </c>
    </row>
    <row r="110" spans="2:32">
      <c r="B110" t="s">
        <v>204</v>
      </c>
      <c r="C110">
        <v>333644.32929999998</v>
      </c>
      <c r="D110">
        <v>345387.56089999998</v>
      </c>
      <c r="E110">
        <v>357170.67019999999</v>
      </c>
      <c r="F110">
        <v>353051.7303</v>
      </c>
      <c r="G110">
        <v>352966.86009999999</v>
      </c>
      <c r="H110">
        <v>356871.14929999999</v>
      </c>
      <c r="I110">
        <v>353408.44939999998</v>
      </c>
      <c r="J110">
        <v>357325.21049999999</v>
      </c>
      <c r="K110">
        <v>359807.53960000002</v>
      </c>
      <c r="L110">
        <v>367427.57040000003</v>
      </c>
      <c r="M110">
        <v>366204.16989999998</v>
      </c>
      <c r="N110">
        <v>371765.37</v>
      </c>
      <c r="O110">
        <v>368838.80920000002</v>
      </c>
      <c r="P110">
        <v>376714.4203</v>
      </c>
      <c r="Q110">
        <v>373569.45929999999</v>
      </c>
      <c r="R110">
        <v>378159.73050000001</v>
      </c>
      <c r="S110">
        <v>376461.3995</v>
      </c>
      <c r="T110">
        <v>380956.41989999998</v>
      </c>
      <c r="U110">
        <v>386700.24920000002</v>
      </c>
      <c r="V110">
        <v>393978.01010000001</v>
      </c>
      <c r="W110">
        <v>382509.70039999997</v>
      </c>
      <c r="X110">
        <v>355442.1802</v>
      </c>
      <c r="Y110">
        <v>366947.27</v>
      </c>
      <c r="Z110">
        <v>360522.95010000002</v>
      </c>
      <c r="AA110">
        <v>363299.31040000002</v>
      </c>
      <c r="AB110">
        <v>367578.41930000001</v>
      </c>
      <c r="AC110">
        <v>380739.1997</v>
      </c>
      <c r="AD110">
        <v>381500.67989999999</v>
      </c>
      <c r="AE110">
        <v>379080.36940000003</v>
      </c>
      <c r="AF110">
        <v>389641.45010000002</v>
      </c>
    </row>
    <row r="111" spans="2:32">
      <c r="B111" t="s">
        <v>205</v>
      </c>
      <c r="C111">
        <v>225302.1502</v>
      </c>
      <c r="D111">
        <v>229008.21969999999</v>
      </c>
      <c r="E111">
        <v>242655.2401</v>
      </c>
      <c r="F111">
        <v>227536.98</v>
      </c>
      <c r="G111">
        <v>224750.7101</v>
      </c>
      <c r="H111">
        <v>231042.1703</v>
      </c>
      <c r="I111">
        <v>243680.5098</v>
      </c>
      <c r="J111">
        <v>242768.35010000001</v>
      </c>
      <c r="K111">
        <v>245067.7401</v>
      </c>
      <c r="L111">
        <v>251343.2102</v>
      </c>
      <c r="M111">
        <v>248985.5097</v>
      </c>
      <c r="N111">
        <v>238813.20019999999</v>
      </c>
      <c r="O111">
        <v>240354.73970000001</v>
      </c>
      <c r="P111">
        <v>241685.54019999999</v>
      </c>
      <c r="Q111">
        <v>242849.4296</v>
      </c>
      <c r="R111">
        <v>238340.7096</v>
      </c>
      <c r="S111">
        <v>234138</v>
      </c>
      <c r="T111">
        <v>235804.39980000001</v>
      </c>
      <c r="U111">
        <v>238348.88959999999</v>
      </c>
      <c r="V111">
        <v>245084.57010000001</v>
      </c>
      <c r="W111">
        <v>240235.54060000001</v>
      </c>
      <c r="X111">
        <v>227043.36970000001</v>
      </c>
      <c r="Y111">
        <v>236537.5393</v>
      </c>
      <c r="Z111">
        <v>228846.20980000001</v>
      </c>
      <c r="AA111">
        <v>225868.60990000001</v>
      </c>
      <c r="AB111">
        <v>234000.06969999999</v>
      </c>
      <c r="AC111">
        <v>247725.36960000001</v>
      </c>
      <c r="AD111">
        <v>241460.00030000001</v>
      </c>
      <c r="AE111">
        <v>242744.7396</v>
      </c>
      <c r="AF111">
        <v>238658.38029999999</v>
      </c>
    </row>
    <row r="112" spans="2:32">
      <c r="B112" t="s">
        <v>206</v>
      </c>
      <c r="C112">
        <v>297738.56939999998</v>
      </c>
      <c r="D112">
        <v>359228.38959999999</v>
      </c>
      <c r="E112">
        <v>380848.49089999998</v>
      </c>
      <c r="F112">
        <v>325975.2501</v>
      </c>
      <c r="G112">
        <v>328244.87099999998</v>
      </c>
      <c r="H112">
        <v>372675.78989999997</v>
      </c>
      <c r="I112">
        <v>393058.58049999998</v>
      </c>
      <c r="J112">
        <v>331509.16970000003</v>
      </c>
      <c r="K112">
        <v>314076.87040000001</v>
      </c>
      <c r="L112">
        <v>384038.67</v>
      </c>
      <c r="M112">
        <v>410923.60060000001</v>
      </c>
      <c r="N112">
        <v>357223.1102</v>
      </c>
      <c r="O112">
        <v>327347.82</v>
      </c>
      <c r="P112">
        <v>404692.6004</v>
      </c>
      <c r="Q112">
        <v>440375.21039999998</v>
      </c>
      <c r="R112">
        <v>367841.39980000001</v>
      </c>
      <c r="S112">
        <v>340884.22940000001</v>
      </c>
      <c r="T112">
        <v>405605.19050000003</v>
      </c>
      <c r="U112">
        <v>438435.98</v>
      </c>
      <c r="V112">
        <v>394827.59940000001</v>
      </c>
      <c r="W112">
        <v>326808.64990000002</v>
      </c>
      <c r="X112">
        <v>335771.99939999997</v>
      </c>
      <c r="Y112">
        <v>389710.1496</v>
      </c>
      <c r="Z112">
        <v>333661.15000000002</v>
      </c>
      <c r="AA112">
        <v>311708.5208</v>
      </c>
      <c r="AB112">
        <v>356427.1298</v>
      </c>
      <c r="AC112">
        <v>408796.20020000002</v>
      </c>
      <c r="AD112">
        <v>342273.27049999998</v>
      </c>
      <c r="AE112">
        <v>338232.06050000002</v>
      </c>
      <c r="AF112">
        <v>419610.5295</v>
      </c>
    </row>
    <row r="113" spans="2:32">
      <c r="B113" t="s">
        <v>207</v>
      </c>
      <c r="C113">
        <v>524390.77</v>
      </c>
      <c r="D113">
        <v>522197.62079999998</v>
      </c>
      <c r="E113">
        <v>541638.89080000005</v>
      </c>
      <c r="F113">
        <v>569913.39</v>
      </c>
      <c r="G113">
        <v>563790.24140000006</v>
      </c>
      <c r="H113">
        <v>547798.70940000005</v>
      </c>
      <c r="I113">
        <v>567367.29020000005</v>
      </c>
      <c r="J113">
        <v>582957.93119999999</v>
      </c>
      <c r="K113">
        <v>575134.58019999997</v>
      </c>
      <c r="L113">
        <v>588441.15910000005</v>
      </c>
      <c r="M113">
        <v>608481.94039999996</v>
      </c>
      <c r="N113">
        <v>619586.41070000001</v>
      </c>
      <c r="O113">
        <v>628454.81019999995</v>
      </c>
      <c r="P113">
        <v>626920.15099999995</v>
      </c>
      <c r="Q113">
        <v>653777.75139999995</v>
      </c>
      <c r="R113">
        <v>655896.68940000003</v>
      </c>
      <c r="S113">
        <v>620811.41009999998</v>
      </c>
      <c r="T113">
        <v>628818.0196</v>
      </c>
      <c r="U113">
        <v>637293.52040000004</v>
      </c>
      <c r="V113">
        <v>659384.02919999999</v>
      </c>
      <c r="W113">
        <v>638146.29920000001</v>
      </c>
      <c r="X113">
        <v>535330.41040000005</v>
      </c>
      <c r="Y113">
        <v>533070.51930000004</v>
      </c>
      <c r="Z113">
        <v>525714.16969999997</v>
      </c>
      <c r="AA113">
        <v>500934.97</v>
      </c>
      <c r="AB113">
        <v>525155.7807</v>
      </c>
      <c r="AC113">
        <v>584977.17929999996</v>
      </c>
      <c r="AD113">
        <v>627901.9706</v>
      </c>
      <c r="AE113">
        <v>607389.93019999994</v>
      </c>
      <c r="AF113">
        <v>627860.51</v>
      </c>
    </row>
    <row r="114" spans="2:32">
      <c r="B114" t="s">
        <v>208</v>
      </c>
      <c r="C114">
        <v>141280.52979999999</v>
      </c>
      <c r="D114">
        <v>139648.10019999999</v>
      </c>
      <c r="E114">
        <v>144838.06030000001</v>
      </c>
      <c r="F114">
        <v>137495.0502</v>
      </c>
      <c r="G114">
        <v>135224.61960000001</v>
      </c>
      <c r="H114">
        <v>142496.74040000001</v>
      </c>
      <c r="I114">
        <v>152535.13990000001</v>
      </c>
      <c r="J114">
        <v>153968.28020000001</v>
      </c>
      <c r="K114">
        <v>151534.7899</v>
      </c>
      <c r="L114">
        <v>156282.1802</v>
      </c>
      <c r="M114">
        <v>159681.85999999999</v>
      </c>
      <c r="N114">
        <v>158069.01990000001</v>
      </c>
      <c r="O114">
        <v>153551.22990000001</v>
      </c>
      <c r="P114">
        <v>153572.6801</v>
      </c>
      <c r="Q114">
        <v>155770.7401</v>
      </c>
      <c r="R114">
        <v>156008.69020000001</v>
      </c>
      <c r="S114">
        <v>153926.42019999999</v>
      </c>
      <c r="T114">
        <v>159403.5</v>
      </c>
      <c r="U114">
        <v>163519.94010000001</v>
      </c>
      <c r="V114">
        <v>158952.88010000001</v>
      </c>
      <c r="W114">
        <v>152582.65979999999</v>
      </c>
      <c r="X114">
        <v>134698.76999999999</v>
      </c>
      <c r="Y114">
        <v>152566.01990000001</v>
      </c>
      <c r="Z114">
        <v>143695.45989999999</v>
      </c>
      <c r="AA114">
        <v>149683.60980000001</v>
      </c>
      <c r="AB114">
        <v>156049.9699</v>
      </c>
      <c r="AC114">
        <v>167998.18950000001</v>
      </c>
      <c r="AD114">
        <v>156310.92050000001</v>
      </c>
      <c r="AE114">
        <v>155340.56959999999</v>
      </c>
      <c r="AF114">
        <v>164749.34030000001</v>
      </c>
    </row>
    <row r="115" spans="2:32">
      <c r="B115" t="s">
        <v>209</v>
      </c>
      <c r="C115">
        <v>534856.75029999996</v>
      </c>
      <c r="D115">
        <v>546988.44039999996</v>
      </c>
      <c r="E115">
        <v>561664.49959999998</v>
      </c>
      <c r="F115">
        <v>564403.47080000001</v>
      </c>
      <c r="G115">
        <v>550882.30929999996</v>
      </c>
      <c r="H115">
        <v>570849.82059999998</v>
      </c>
      <c r="I115">
        <v>592536.77020000003</v>
      </c>
      <c r="J115">
        <v>578267.31980000006</v>
      </c>
      <c r="K115">
        <v>574854.52029999997</v>
      </c>
      <c r="L115">
        <v>588725.2905</v>
      </c>
      <c r="M115">
        <v>605177.55989999999</v>
      </c>
      <c r="N115">
        <v>588726.16960000002</v>
      </c>
      <c r="O115">
        <v>591665.56050000002</v>
      </c>
      <c r="P115">
        <v>612536.05039999995</v>
      </c>
      <c r="Q115">
        <v>617214.28029999998</v>
      </c>
      <c r="R115">
        <v>612325.05960000004</v>
      </c>
      <c r="S115">
        <v>589486.48049999995</v>
      </c>
      <c r="T115">
        <v>612482.03020000004</v>
      </c>
      <c r="U115">
        <v>624449.05079999997</v>
      </c>
      <c r="V115">
        <v>626624.30009999999</v>
      </c>
      <c r="W115">
        <v>602346.88020000001</v>
      </c>
      <c r="X115">
        <v>559897.10019999999</v>
      </c>
      <c r="Y115">
        <v>587658.88959999999</v>
      </c>
      <c r="Z115">
        <v>596876.90049999999</v>
      </c>
      <c r="AA115">
        <v>579025.44999999995</v>
      </c>
      <c r="AB115">
        <v>586834.61040000001</v>
      </c>
      <c r="AC115">
        <v>610846.73019999999</v>
      </c>
      <c r="AD115">
        <v>604402.8493</v>
      </c>
      <c r="AE115">
        <v>599195.50930000003</v>
      </c>
      <c r="AF115">
        <v>603756.08019999997</v>
      </c>
    </row>
    <row r="116" spans="2:32">
      <c r="B116" t="s">
        <v>210</v>
      </c>
      <c r="C116">
        <v>420645.5196</v>
      </c>
      <c r="D116">
        <v>435513.62</v>
      </c>
      <c r="E116">
        <v>455999.84049999999</v>
      </c>
      <c r="F116">
        <v>453583.19949999999</v>
      </c>
      <c r="G116">
        <v>447560.13020000001</v>
      </c>
      <c r="H116">
        <v>454234.05930000002</v>
      </c>
      <c r="I116">
        <v>464195.56959999999</v>
      </c>
      <c r="J116">
        <v>461628.30989999999</v>
      </c>
      <c r="K116">
        <v>462768.73009999999</v>
      </c>
      <c r="L116">
        <v>465404.1606</v>
      </c>
      <c r="M116">
        <v>477768.81030000001</v>
      </c>
      <c r="N116">
        <v>484209.72019999998</v>
      </c>
      <c r="O116">
        <v>467919.78940000001</v>
      </c>
      <c r="P116">
        <v>488992.9705</v>
      </c>
      <c r="Q116">
        <v>511598.1703</v>
      </c>
      <c r="R116">
        <v>522678.16989999998</v>
      </c>
      <c r="S116">
        <v>523309.05</v>
      </c>
      <c r="T116">
        <v>524081.91989999998</v>
      </c>
      <c r="U116">
        <v>532276.1298</v>
      </c>
      <c r="V116">
        <v>524300.45959999994</v>
      </c>
      <c r="W116">
        <v>503404.15010000003</v>
      </c>
      <c r="X116">
        <v>469405.85960000003</v>
      </c>
      <c r="Y116">
        <v>492002.60070000001</v>
      </c>
      <c r="Z116">
        <v>509162.89990000002</v>
      </c>
      <c r="AA116">
        <v>508217.19959999999</v>
      </c>
      <c r="AB116">
        <v>522224.74959999998</v>
      </c>
      <c r="AC116">
        <v>549523.04070000001</v>
      </c>
      <c r="AD116">
        <v>556333.24049999996</v>
      </c>
      <c r="AE116">
        <v>550278.76930000004</v>
      </c>
      <c r="AF116">
        <v>553097.87950000004</v>
      </c>
    </row>
    <row r="117" spans="2:32">
      <c r="B117" t="s">
        <v>211</v>
      </c>
      <c r="C117">
        <v>2119266.2110000001</v>
      </c>
      <c r="D117">
        <v>2172092.3029999998</v>
      </c>
      <c r="E117">
        <v>2183652.9389999998</v>
      </c>
      <c r="F117">
        <v>2186646.44</v>
      </c>
      <c r="G117">
        <v>2211962.4700000002</v>
      </c>
      <c r="H117">
        <v>2245411.2799999998</v>
      </c>
      <c r="I117">
        <v>2271037.5219999999</v>
      </c>
      <c r="J117">
        <v>2273468.3480000002</v>
      </c>
      <c r="K117">
        <v>2295668.7519999999</v>
      </c>
      <c r="L117">
        <v>2338044.432</v>
      </c>
      <c r="M117">
        <v>2382411.4870000002</v>
      </c>
      <c r="N117">
        <v>2383320.5299999998</v>
      </c>
      <c r="O117">
        <v>2354996.4890000001</v>
      </c>
      <c r="P117">
        <v>2410027.139</v>
      </c>
      <c r="Q117">
        <v>2427637.983</v>
      </c>
      <c r="R117">
        <v>2409902.0819999999</v>
      </c>
      <c r="S117">
        <v>2411848.3199999998</v>
      </c>
      <c r="T117">
        <v>2454823.702</v>
      </c>
      <c r="U117">
        <v>2499596.17</v>
      </c>
      <c r="V117">
        <v>2508445.1209999998</v>
      </c>
      <c r="W117">
        <v>2465436.5789999999</v>
      </c>
      <c r="X117">
        <v>2279254.7990000001</v>
      </c>
      <c r="Y117">
        <v>2360056.1800000002</v>
      </c>
      <c r="Z117">
        <v>2361007.9219999998</v>
      </c>
      <c r="AA117">
        <v>2377387.307</v>
      </c>
      <c r="AB117">
        <v>2394843.5690000001</v>
      </c>
      <c r="AC117">
        <v>2484810.0299999998</v>
      </c>
      <c r="AD117">
        <v>2472091.62</v>
      </c>
      <c r="AE117">
        <v>2446716.781</v>
      </c>
      <c r="AF117">
        <v>2546918.5109999999</v>
      </c>
    </row>
    <row r="118" spans="2:32">
      <c r="B118" t="s">
        <v>212</v>
      </c>
      <c r="C118">
        <v>1222838.189</v>
      </c>
      <c r="D118">
        <v>1245340.7279999999</v>
      </c>
      <c r="E118">
        <v>1261694.73</v>
      </c>
      <c r="F118">
        <v>1270204.43</v>
      </c>
      <c r="G118">
        <v>1264639.93</v>
      </c>
      <c r="H118">
        <v>1324989.2009999999</v>
      </c>
      <c r="I118">
        <v>1348476.831</v>
      </c>
      <c r="J118">
        <v>1397420.102</v>
      </c>
      <c r="K118">
        <v>1361501.882</v>
      </c>
      <c r="L118">
        <v>1384557.6710000001</v>
      </c>
      <c r="M118">
        <v>1414542.4410000001</v>
      </c>
      <c r="N118">
        <v>1419554.5689999999</v>
      </c>
      <c r="O118">
        <v>1361712.2609999999</v>
      </c>
      <c r="P118">
        <v>1416746.301</v>
      </c>
      <c r="Q118">
        <v>1415413.25</v>
      </c>
      <c r="R118">
        <v>1408974.24</v>
      </c>
      <c r="S118">
        <v>1400365.402</v>
      </c>
      <c r="T118">
        <v>1467337.172</v>
      </c>
      <c r="U118">
        <v>1461444.76</v>
      </c>
      <c r="V118">
        <v>1460379.46</v>
      </c>
      <c r="W118">
        <v>1424560.4709999999</v>
      </c>
      <c r="X118">
        <v>1300969.2109999999</v>
      </c>
      <c r="Y118">
        <v>1382961.0390000001</v>
      </c>
      <c r="Z118">
        <v>1405799.7209999999</v>
      </c>
      <c r="AA118">
        <v>1331999.939</v>
      </c>
      <c r="AB118">
        <v>1370343.08</v>
      </c>
      <c r="AC118">
        <v>1368454.79</v>
      </c>
      <c r="AD118">
        <v>1409899.8119999999</v>
      </c>
      <c r="AE118">
        <v>1447318.162</v>
      </c>
      <c r="AF118">
        <v>1449699.152</v>
      </c>
    </row>
    <row r="119" spans="2:32">
      <c r="B119" t="s">
        <v>213</v>
      </c>
      <c r="C119">
        <v>190005.47020000001</v>
      </c>
      <c r="D119">
        <v>201268.3702</v>
      </c>
      <c r="E119">
        <v>204952.66990000001</v>
      </c>
      <c r="F119">
        <v>199813.1202</v>
      </c>
      <c r="G119">
        <v>189299.07010000001</v>
      </c>
      <c r="H119">
        <v>203247.63039999999</v>
      </c>
      <c r="I119">
        <v>204741.96</v>
      </c>
      <c r="J119">
        <v>196942.3701</v>
      </c>
      <c r="K119">
        <v>188428.04990000001</v>
      </c>
      <c r="L119">
        <v>199724.63990000001</v>
      </c>
      <c r="M119">
        <v>200614.21</v>
      </c>
      <c r="N119">
        <v>196337.6299</v>
      </c>
      <c r="O119">
        <v>192942.3799</v>
      </c>
      <c r="P119">
        <v>206985.14970000001</v>
      </c>
      <c r="Q119">
        <v>214819.02989999999</v>
      </c>
      <c r="R119">
        <v>213382.53020000001</v>
      </c>
      <c r="S119">
        <v>213188.49</v>
      </c>
      <c r="T119">
        <v>219728.91010000001</v>
      </c>
      <c r="U119">
        <v>222959.5601</v>
      </c>
      <c r="V119">
        <v>204889.13010000001</v>
      </c>
      <c r="W119">
        <v>201116.04029999999</v>
      </c>
      <c r="X119">
        <v>192909.61</v>
      </c>
      <c r="Y119">
        <v>206703.51010000001</v>
      </c>
      <c r="Z119">
        <v>214997.0901</v>
      </c>
      <c r="AA119">
        <v>206565.4602</v>
      </c>
      <c r="AB119">
        <v>234449.87</v>
      </c>
      <c r="AC119">
        <v>241152.1502</v>
      </c>
      <c r="AD119">
        <v>225114.01010000001</v>
      </c>
      <c r="AE119">
        <v>218677.3003</v>
      </c>
      <c r="AF119">
        <v>231866.19990000001</v>
      </c>
    </row>
    <row r="120" spans="2:32">
      <c r="B120" t="s">
        <v>214</v>
      </c>
      <c r="C120">
        <v>596567.67000000004</v>
      </c>
      <c r="D120">
        <v>617051.52</v>
      </c>
      <c r="E120">
        <v>636437.15949999995</v>
      </c>
      <c r="F120">
        <v>626726.19979999994</v>
      </c>
      <c r="G120">
        <v>614242.72</v>
      </c>
      <c r="H120">
        <v>626448.28040000005</v>
      </c>
      <c r="I120">
        <v>652247.38</v>
      </c>
      <c r="J120">
        <v>647291.01049999997</v>
      </c>
      <c r="K120">
        <v>627141.32019999996</v>
      </c>
      <c r="L120">
        <v>642157.27980000002</v>
      </c>
      <c r="M120">
        <v>662515.87080000003</v>
      </c>
      <c r="N120">
        <v>650416.03020000004</v>
      </c>
      <c r="O120">
        <v>643274.95970000001</v>
      </c>
      <c r="P120">
        <v>670618.18050000002</v>
      </c>
      <c r="Q120">
        <v>689522.11979999999</v>
      </c>
      <c r="R120">
        <v>682912.29079999996</v>
      </c>
      <c r="S120">
        <v>675498.49</v>
      </c>
      <c r="T120">
        <v>691367.0906</v>
      </c>
      <c r="U120">
        <v>702337.94030000002</v>
      </c>
      <c r="V120">
        <v>694619.03960000002</v>
      </c>
      <c r="W120">
        <v>683182.21979999996</v>
      </c>
      <c r="X120">
        <v>657993.33940000006</v>
      </c>
      <c r="Y120">
        <v>683204.31050000002</v>
      </c>
      <c r="Z120">
        <v>669275.37089999998</v>
      </c>
      <c r="AA120">
        <v>652405.96990000003</v>
      </c>
      <c r="AB120">
        <v>669998.0699</v>
      </c>
      <c r="AC120">
        <v>697528.67020000005</v>
      </c>
      <c r="AD120">
        <v>688403.71039999998</v>
      </c>
      <c r="AE120">
        <v>698792.50970000005</v>
      </c>
      <c r="AF120">
        <v>707846.23959999997</v>
      </c>
    </row>
    <row r="121" spans="2:32">
      <c r="B121" t="s">
        <v>215</v>
      </c>
      <c r="C121">
        <v>1988382.64</v>
      </c>
      <c r="D121">
        <v>2019094.621</v>
      </c>
      <c r="E121">
        <v>2029017.4650000001</v>
      </c>
      <c r="F121">
        <v>2056402.0870000001</v>
      </c>
      <c r="G121">
        <v>2012909.2490000001</v>
      </c>
      <c r="H121">
        <v>2025484.6089999999</v>
      </c>
      <c r="I121">
        <v>2062879.32</v>
      </c>
      <c r="J121">
        <v>2053916.7830000001</v>
      </c>
      <c r="K121">
        <v>2050952.112</v>
      </c>
      <c r="L121">
        <v>2106022.7009999999</v>
      </c>
      <c r="M121">
        <v>2130286.4569999999</v>
      </c>
      <c r="N121">
        <v>2133399.1310000001</v>
      </c>
      <c r="O121">
        <v>2139727.9619999998</v>
      </c>
      <c r="P121">
        <v>2195113.4190000002</v>
      </c>
      <c r="Q121">
        <v>2205559.8119999999</v>
      </c>
      <c r="R121">
        <v>2217450.3220000002</v>
      </c>
      <c r="S121">
        <v>2221957.4389999998</v>
      </c>
      <c r="T121">
        <v>2287620.2680000002</v>
      </c>
      <c r="U121">
        <v>2269108.2390000001</v>
      </c>
      <c r="V121">
        <v>2320216.09</v>
      </c>
      <c r="W121">
        <v>2304690.9890000001</v>
      </c>
      <c r="X121">
        <v>2116567.648</v>
      </c>
      <c r="Y121">
        <v>2138496.3829999999</v>
      </c>
      <c r="Z121">
        <v>2186729.7289999998</v>
      </c>
      <c r="AA121">
        <v>2205686.65</v>
      </c>
      <c r="AB121">
        <v>2256949.2799999998</v>
      </c>
      <c r="AC121">
        <v>2258695.0279999999</v>
      </c>
      <c r="AD121">
        <v>2305065.6690000002</v>
      </c>
      <c r="AE121">
        <v>2287071.77</v>
      </c>
      <c r="AF121">
        <v>2382160.4169999999</v>
      </c>
    </row>
    <row r="122" spans="2:32">
      <c r="B122" t="s">
        <v>216</v>
      </c>
      <c r="C122">
        <v>338923.38050000003</v>
      </c>
      <c r="D122">
        <v>355532.54940000002</v>
      </c>
      <c r="E122">
        <v>362810.28960000002</v>
      </c>
      <c r="F122">
        <v>357414.56020000001</v>
      </c>
      <c r="G122">
        <v>365590.87969999999</v>
      </c>
      <c r="H122">
        <v>391550.78879999998</v>
      </c>
      <c r="I122">
        <v>383379.17009999999</v>
      </c>
      <c r="J122">
        <v>393342.72970000003</v>
      </c>
      <c r="K122">
        <v>388202.0001</v>
      </c>
      <c r="L122">
        <v>405854.83</v>
      </c>
      <c r="M122">
        <v>391557.05959999998</v>
      </c>
      <c r="N122">
        <v>396307.62949999998</v>
      </c>
      <c r="O122">
        <v>391961.94079999998</v>
      </c>
      <c r="P122">
        <v>419478.12030000001</v>
      </c>
      <c r="Q122">
        <v>419584.67989999999</v>
      </c>
      <c r="R122">
        <v>427360.9301</v>
      </c>
      <c r="S122">
        <v>412836.0796</v>
      </c>
      <c r="T122">
        <v>428287.93910000002</v>
      </c>
      <c r="U122">
        <v>426612.28039999999</v>
      </c>
      <c r="V122">
        <v>422000.09980000003</v>
      </c>
      <c r="W122">
        <v>419077.50040000002</v>
      </c>
      <c r="X122">
        <v>398419.22989999998</v>
      </c>
      <c r="Y122">
        <v>426224.96879999997</v>
      </c>
      <c r="Z122">
        <v>423031.65059999999</v>
      </c>
      <c r="AA122">
        <v>413897.40919999999</v>
      </c>
      <c r="AB122">
        <v>442926.58069999999</v>
      </c>
      <c r="AC122">
        <v>436150.84019999998</v>
      </c>
      <c r="AD122">
        <v>436958.44919999997</v>
      </c>
      <c r="AE122">
        <v>429183.61989999999</v>
      </c>
      <c r="AF122">
        <v>446174.02960000001</v>
      </c>
    </row>
    <row r="123" spans="2:32">
      <c r="B123" t="s">
        <v>217</v>
      </c>
      <c r="C123">
        <v>163889.6096</v>
      </c>
      <c r="D123">
        <v>172593.7703</v>
      </c>
      <c r="E123">
        <v>176929.28</v>
      </c>
      <c r="F123">
        <v>176617.6801</v>
      </c>
      <c r="G123">
        <v>172368.01010000001</v>
      </c>
      <c r="H123">
        <v>171895.78959999999</v>
      </c>
      <c r="I123">
        <v>183542.50030000001</v>
      </c>
      <c r="J123">
        <v>189092.4902</v>
      </c>
      <c r="K123">
        <v>187563.59030000001</v>
      </c>
      <c r="L123">
        <v>191853.52979999999</v>
      </c>
      <c r="M123">
        <v>193077.73009999999</v>
      </c>
      <c r="N123">
        <v>197825.7898</v>
      </c>
      <c r="O123">
        <v>192099.9001</v>
      </c>
      <c r="P123">
        <v>199927.1495</v>
      </c>
      <c r="Q123">
        <v>200498.3302</v>
      </c>
      <c r="R123">
        <v>199919.6195</v>
      </c>
      <c r="S123">
        <v>196141.01029999999</v>
      </c>
      <c r="T123">
        <v>202481.65960000001</v>
      </c>
      <c r="U123">
        <v>197959.69</v>
      </c>
      <c r="V123">
        <v>191881.13039999999</v>
      </c>
      <c r="W123">
        <v>189707.79019999999</v>
      </c>
      <c r="X123">
        <v>180602.78020000001</v>
      </c>
      <c r="Y123">
        <v>187479.5</v>
      </c>
      <c r="Z123">
        <v>188318.39910000001</v>
      </c>
      <c r="AA123">
        <v>195252.5803</v>
      </c>
      <c r="AB123">
        <v>198560</v>
      </c>
      <c r="AC123">
        <v>196338.12040000001</v>
      </c>
      <c r="AD123">
        <v>194438.79010000001</v>
      </c>
      <c r="AE123">
        <v>199471.77</v>
      </c>
      <c r="AF123">
        <v>194548.53020000001</v>
      </c>
    </row>
    <row r="124" spans="2:32">
      <c r="B124" t="s">
        <v>218</v>
      </c>
      <c r="C124">
        <v>602332.72050000005</v>
      </c>
      <c r="D124">
        <v>595504.88930000004</v>
      </c>
      <c r="E124">
        <v>597775.1899</v>
      </c>
      <c r="F124">
        <v>618585.11049999995</v>
      </c>
      <c r="G124">
        <v>619316.89870000002</v>
      </c>
      <c r="H124">
        <v>632249.03040000005</v>
      </c>
      <c r="I124">
        <v>637279.57979999995</v>
      </c>
      <c r="J124">
        <v>638073.23959999997</v>
      </c>
      <c r="K124">
        <v>635687.55989999999</v>
      </c>
      <c r="L124">
        <v>628183.36930000002</v>
      </c>
      <c r="M124">
        <v>631209.70929999999</v>
      </c>
      <c r="N124">
        <v>643821.11990000005</v>
      </c>
      <c r="O124">
        <v>632564.85970000003</v>
      </c>
      <c r="P124">
        <v>649528.44030000002</v>
      </c>
      <c r="Q124">
        <v>643376.79009999998</v>
      </c>
      <c r="R124">
        <v>642487.48990000004</v>
      </c>
      <c r="S124">
        <v>646081.53949999996</v>
      </c>
      <c r="T124">
        <v>660043.30969999998</v>
      </c>
      <c r="U124">
        <v>646301.72970000003</v>
      </c>
      <c r="V124">
        <v>646625.36040000001</v>
      </c>
      <c r="W124">
        <v>650470.99979999999</v>
      </c>
      <c r="X124">
        <v>623500.43019999994</v>
      </c>
      <c r="Y124">
        <v>638756.56909999996</v>
      </c>
      <c r="Z124">
        <v>648364.04940000002</v>
      </c>
      <c r="AA124">
        <v>630606.72</v>
      </c>
      <c r="AB124">
        <v>630075.75899999996</v>
      </c>
      <c r="AC124">
        <v>643181.85970000003</v>
      </c>
      <c r="AD124">
        <v>653124.84019999998</v>
      </c>
      <c r="AE124">
        <v>647312.00919999997</v>
      </c>
      <c r="AF124">
        <v>643087.24930000002</v>
      </c>
    </row>
    <row r="125" spans="2:32">
      <c r="B125" t="s">
        <v>219</v>
      </c>
      <c r="C125">
        <v>85174.919729999994</v>
      </c>
      <c r="D125">
        <v>89639.259879999998</v>
      </c>
      <c r="E125">
        <v>89590.230009999999</v>
      </c>
      <c r="F125">
        <v>89280.399940000003</v>
      </c>
      <c r="G125">
        <v>90604.599990000002</v>
      </c>
      <c r="H125">
        <v>86428.270229999995</v>
      </c>
      <c r="I125">
        <v>85267.369980000003</v>
      </c>
      <c r="J125">
        <v>87869.290099999998</v>
      </c>
      <c r="K125">
        <v>85476.68982</v>
      </c>
      <c r="L125">
        <v>87197.230079999994</v>
      </c>
      <c r="M125">
        <v>85663.679759999999</v>
      </c>
      <c r="N125">
        <v>89064.269820000001</v>
      </c>
      <c r="O125">
        <v>89286.529890000005</v>
      </c>
      <c r="P125">
        <v>94813.889880000002</v>
      </c>
      <c r="Q125">
        <v>98200.180229999998</v>
      </c>
      <c r="R125">
        <v>97501.320019999999</v>
      </c>
      <c r="S125">
        <v>96405.210059999998</v>
      </c>
      <c r="T125">
        <v>98814.099950000003</v>
      </c>
      <c r="U125">
        <v>96417.640230000005</v>
      </c>
      <c r="V125">
        <v>95097.650259999995</v>
      </c>
      <c r="W125">
        <v>93401.580149999994</v>
      </c>
      <c r="X125">
        <v>89454.769830000005</v>
      </c>
      <c r="Y125">
        <v>92098.970029999997</v>
      </c>
      <c r="Z125">
        <v>96108.359970000005</v>
      </c>
      <c r="AA125">
        <v>91201.029899999994</v>
      </c>
      <c r="AB125">
        <v>95310.830109999995</v>
      </c>
      <c r="AC125">
        <v>95192.520189999996</v>
      </c>
      <c r="AD125">
        <v>98902.449890000004</v>
      </c>
      <c r="AE125">
        <v>98706.819959999993</v>
      </c>
      <c r="AF125">
        <v>100934.8198</v>
      </c>
    </row>
    <row r="126" spans="2:32">
      <c r="B126" t="s">
        <v>220</v>
      </c>
      <c r="C126">
        <v>9678.7399669999995</v>
      </c>
      <c r="D126">
        <v>10099.62005</v>
      </c>
      <c r="E126">
        <v>10360.969999999999</v>
      </c>
      <c r="F126">
        <v>10614.66</v>
      </c>
      <c r="G126">
        <v>10734.970069999999</v>
      </c>
      <c r="H126">
        <v>12023.34994</v>
      </c>
      <c r="I126">
        <v>11334.809960000001</v>
      </c>
      <c r="J126">
        <v>12187.56992</v>
      </c>
      <c r="K126">
        <v>13858.29005</v>
      </c>
      <c r="L126">
        <v>13377.590029999999</v>
      </c>
      <c r="M126">
        <v>13609.339959999999</v>
      </c>
      <c r="N126">
        <v>12744.839970000001</v>
      </c>
      <c r="O126">
        <v>11842.46997</v>
      </c>
      <c r="P126">
        <v>12342.429969999999</v>
      </c>
      <c r="Q126">
        <v>12338.15998</v>
      </c>
      <c r="R126">
        <v>12726.70001</v>
      </c>
      <c r="S126">
        <v>12875.25</v>
      </c>
      <c r="T126">
        <v>13061.09995</v>
      </c>
      <c r="U126">
        <v>12555.20998</v>
      </c>
      <c r="V126">
        <v>12654.95003</v>
      </c>
      <c r="W126">
        <v>13591.88006</v>
      </c>
      <c r="X126">
        <v>12148.59006</v>
      </c>
      <c r="Y126">
        <v>12387.04997</v>
      </c>
      <c r="Z126">
        <v>12099.20997</v>
      </c>
      <c r="AA126">
        <v>10864.689990000001</v>
      </c>
      <c r="AB126">
        <v>11759.000050000001</v>
      </c>
      <c r="AC126">
        <v>11921.869989999999</v>
      </c>
      <c r="AD126">
        <v>11621.52</v>
      </c>
      <c r="AE126">
        <v>12222.47998</v>
      </c>
      <c r="AF126">
        <v>13648.24999</v>
      </c>
    </row>
    <row r="127" spans="2:32">
      <c r="B127" t="s">
        <v>221</v>
      </c>
      <c r="C127">
        <v>8853.5399969999999</v>
      </c>
      <c r="D127">
        <v>7778.3299939999997</v>
      </c>
      <c r="E127">
        <v>9017.2100140000002</v>
      </c>
      <c r="F127">
        <v>8289.920048</v>
      </c>
      <c r="G127">
        <v>10346.080019999999</v>
      </c>
      <c r="H127">
        <v>11146.60003</v>
      </c>
      <c r="I127">
        <v>11791.77</v>
      </c>
      <c r="J127">
        <v>12467.8699</v>
      </c>
      <c r="K127">
        <v>10565.36996</v>
      </c>
      <c r="L127">
        <v>11395.050010000001</v>
      </c>
      <c r="M127">
        <v>11361.819949999999</v>
      </c>
      <c r="N127">
        <v>12129.740019999999</v>
      </c>
      <c r="O127">
        <v>12158.13998</v>
      </c>
      <c r="P127">
        <v>13385.330019999999</v>
      </c>
      <c r="Q127">
        <v>14223.589970000001</v>
      </c>
      <c r="R127">
        <v>12736.529990000001</v>
      </c>
      <c r="S127">
        <v>12664.09</v>
      </c>
      <c r="T127">
        <v>12218.769969999999</v>
      </c>
      <c r="U127">
        <v>10650.19008</v>
      </c>
      <c r="V127">
        <v>10543.449979999999</v>
      </c>
      <c r="W127">
        <v>10533.079959999999</v>
      </c>
      <c r="X127">
        <v>9704.6600209999997</v>
      </c>
      <c r="Y127">
        <v>9698.2599030000001</v>
      </c>
      <c r="Z127">
        <v>10417.97993</v>
      </c>
      <c r="AA127">
        <v>11564.890020000001</v>
      </c>
      <c r="AB127">
        <v>11593.729960000001</v>
      </c>
      <c r="AC127">
        <v>13363.32015</v>
      </c>
      <c r="AD127">
        <v>12571.709989999999</v>
      </c>
      <c r="AE127">
        <v>12618.410089999999</v>
      </c>
      <c r="AF127">
        <v>11857.82007</v>
      </c>
    </row>
    <row r="128" spans="2:32">
      <c r="B128" t="s">
        <v>222</v>
      </c>
      <c r="C128">
        <f>SUM(C109:C127)</f>
        <v>11437156.997094002</v>
      </c>
      <c r="D128">
        <f t="shared" ref="D128:K128" si="38">SUM(D109:D127)</f>
        <v>11805960.782724001</v>
      </c>
      <c r="E128">
        <f t="shared" si="38"/>
        <v>11962525.193323998</v>
      </c>
      <c r="F128">
        <f t="shared" si="38"/>
        <v>11988112.138688</v>
      </c>
      <c r="G128">
        <f t="shared" si="38"/>
        <v>11916885.378379999</v>
      </c>
      <c r="H128">
        <f t="shared" si="38"/>
        <v>12192748.049999999</v>
      </c>
      <c r="I128">
        <f t="shared" si="38"/>
        <v>12400703.81374</v>
      </c>
      <c r="J128">
        <f t="shared" si="38"/>
        <v>12399315.666420002</v>
      </c>
      <c r="K128">
        <f t="shared" si="38"/>
        <v>12366944.835830001</v>
      </c>
      <c r="L128">
        <f t="shared" ref="L128" si="39">SUM(L109:L127)</f>
        <v>12686489.783919998</v>
      </c>
      <c r="M128">
        <f t="shared" ref="M128" si="40">SUM(M109:M127)</f>
        <v>12844595.18427</v>
      </c>
      <c r="N128">
        <f t="shared" ref="N128" si="41">SUM(N109:N127)</f>
        <v>12847813.850909997</v>
      </c>
      <c r="O128">
        <f t="shared" ref="O128" si="42">SUM(O109:O127)</f>
        <v>12686479.95194</v>
      </c>
      <c r="P128">
        <f t="shared" ref="P128" si="43">SUM(P109:P127)</f>
        <v>13139480.081070002</v>
      </c>
      <c r="Q128">
        <f t="shared" ref="Q128" si="44">SUM(Q109:Q127)</f>
        <v>13266043.14848</v>
      </c>
      <c r="R128">
        <f t="shared" ref="R128:S128" si="45">SUM(R109:R127)</f>
        <v>13242600.332520001</v>
      </c>
      <c r="S128">
        <f t="shared" si="45"/>
        <v>13144123.569159999</v>
      </c>
      <c r="T128">
        <f t="shared" ref="T128" si="46">SUM(T109:T127)</f>
        <v>13493800.93087</v>
      </c>
      <c r="U128">
        <f t="shared" ref="U128" si="47">SUM(U109:U127)</f>
        <v>13561324.787690001</v>
      </c>
      <c r="V128">
        <f t="shared" ref="V128" si="48">SUM(V109:V127)</f>
        <v>13592807.547170002</v>
      </c>
      <c r="W128">
        <f t="shared" ref="W128" si="49">SUM(W109:W127)</f>
        <v>13312152.278870001</v>
      </c>
      <c r="X128">
        <f t="shared" ref="X128" si="50">SUM(X109:X127)</f>
        <v>12300913.818111001</v>
      </c>
      <c r="Y128">
        <f t="shared" ref="Y128" si="51">SUM(Y109:Y127)</f>
        <v>12770934.498803001</v>
      </c>
      <c r="Z128">
        <f t="shared" ref="Z128:AA128" si="52">SUM(Z109:Z127)</f>
        <v>12862402.382869996</v>
      </c>
      <c r="AA128">
        <f t="shared" si="52"/>
        <v>12706844.677010002</v>
      </c>
      <c r="AB128">
        <f t="shared" ref="AB128" si="53">SUM(AB109:AB127)</f>
        <v>13067858.75812</v>
      </c>
      <c r="AC128">
        <f t="shared" ref="AC128" si="54">SUM(AC109:AC127)</f>
        <v>13432501.977229998</v>
      </c>
      <c r="AD128">
        <f t="shared" ref="AD128" si="55">SUM(AD109:AD127)</f>
        <v>13498732.642480001</v>
      </c>
      <c r="AE128">
        <f t="shared" ref="AE128" si="56">SUM(AE109:AE127)</f>
        <v>13460335.490029998</v>
      </c>
      <c r="AF128">
        <v>13850077</v>
      </c>
    </row>
    <row r="132" spans="2:32">
      <c r="B132" s="2" t="s">
        <v>1176</v>
      </c>
    </row>
    <row r="134" spans="2:32">
      <c r="C134" s="22" t="s">
        <v>41</v>
      </c>
      <c r="D134" s="22" t="s">
        <v>42</v>
      </c>
      <c r="E134" s="22" t="s">
        <v>43</v>
      </c>
      <c r="F134" s="22" t="s">
        <v>44</v>
      </c>
      <c r="G134" s="22" t="s">
        <v>45</v>
      </c>
      <c r="H134" s="22" t="s">
        <v>46</v>
      </c>
      <c r="I134" s="22" t="s">
        <v>47</v>
      </c>
      <c r="J134" s="22" t="s">
        <v>48</v>
      </c>
      <c r="K134" s="22" t="s">
        <v>49</v>
      </c>
      <c r="L134" s="22" t="s">
        <v>50</v>
      </c>
      <c r="M134" s="22" t="s">
        <v>51</v>
      </c>
      <c r="N134" s="22" t="s">
        <v>52</v>
      </c>
      <c r="O134" s="22" t="s">
        <v>53</v>
      </c>
      <c r="P134" s="22" t="s">
        <v>54</v>
      </c>
      <c r="Q134" s="22" t="s">
        <v>55</v>
      </c>
      <c r="R134" s="22" t="s">
        <v>56</v>
      </c>
      <c r="S134" s="22" t="s">
        <v>57</v>
      </c>
      <c r="T134" s="22" t="s">
        <v>58</v>
      </c>
      <c r="U134" s="22" t="s">
        <v>59</v>
      </c>
      <c r="V134" s="22" t="s">
        <v>60</v>
      </c>
      <c r="W134" s="22" t="s">
        <v>61</v>
      </c>
      <c r="X134" s="22" t="s">
        <v>62</v>
      </c>
      <c r="Y134" s="22" t="s">
        <v>63</v>
      </c>
      <c r="Z134" s="22" t="s">
        <v>64</v>
      </c>
      <c r="AA134" s="22" t="s">
        <v>65</v>
      </c>
      <c r="AB134" s="22" t="s">
        <v>66</v>
      </c>
      <c r="AC134" s="22" t="s">
        <v>67</v>
      </c>
      <c r="AD134" s="22" t="s">
        <v>68</v>
      </c>
      <c r="AE134" s="4" t="s">
        <v>898</v>
      </c>
      <c r="AF134" s="22" t="s">
        <v>1239</v>
      </c>
    </row>
    <row r="135" spans="2:32">
      <c r="B135" t="s">
        <v>203</v>
      </c>
      <c r="C135">
        <f>(C34+C60)/(C85+C109)*100</f>
        <v>45.466765888528627</v>
      </c>
      <c r="D135">
        <f t="shared" ref="D135:AE144" si="57">(D34+D60)/(D85+D109)*100</f>
        <v>46.180945044508228</v>
      </c>
      <c r="E135">
        <f t="shared" si="57"/>
        <v>45.721528334835675</v>
      </c>
      <c r="F135">
        <f t="shared" si="57"/>
        <v>45.699068694910302</v>
      </c>
      <c r="G135">
        <f t="shared" si="57"/>
        <v>45.43163628691552</v>
      </c>
      <c r="H135">
        <f t="shared" si="57"/>
        <v>45.852939553874556</v>
      </c>
      <c r="I135">
        <f t="shared" si="57"/>
        <v>45.258344048451569</v>
      </c>
      <c r="J135">
        <f t="shared" si="57"/>
        <v>45.101982665054109</v>
      </c>
      <c r="K135">
        <f t="shared" si="57"/>
        <v>45.149097469612506</v>
      </c>
      <c r="L135">
        <f t="shared" si="57"/>
        <v>46.149215319552297</v>
      </c>
      <c r="M135">
        <f t="shared" si="57"/>
        <v>45.04354530831997</v>
      </c>
      <c r="N135">
        <f t="shared" si="57"/>
        <v>44.877860949638141</v>
      </c>
      <c r="O135">
        <f t="shared" si="57"/>
        <v>44.848292463808903</v>
      </c>
      <c r="P135">
        <f t="shared" si="57"/>
        <v>45.057405007532019</v>
      </c>
      <c r="Q135">
        <f t="shared" si="57"/>
        <v>44.316612889980064</v>
      </c>
      <c r="R135">
        <f t="shared" si="57"/>
        <v>44.404770240142952</v>
      </c>
      <c r="S135">
        <f t="shared" si="57"/>
        <v>45.029447916152208</v>
      </c>
      <c r="T135">
        <f t="shared" si="57"/>
        <v>45.058146091248418</v>
      </c>
      <c r="U135">
        <f t="shared" si="57"/>
        <v>44.701499266831277</v>
      </c>
      <c r="V135">
        <f t="shared" si="57"/>
        <v>45.343732008042728</v>
      </c>
      <c r="W135">
        <f t="shared" si="57"/>
        <v>44.608950167077744</v>
      </c>
      <c r="X135">
        <f t="shared" si="57"/>
        <v>44.253529763912816</v>
      </c>
      <c r="Y135">
        <f t="shared" si="57"/>
        <v>43.754631661614162</v>
      </c>
      <c r="Z135">
        <f t="shared" si="57"/>
        <v>44.638314621669068</v>
      </c>
      <c r="AA135">
        <f t="shared" si="57"/>
        <v>44.595678368361853</v>
      </c>
      <c r="AB135">
        <f t="shared" si="57"/>
        <v>45.153959663511991</v>
      </c>
      <c r="AC135">
        <f t="shared" si="57"/>
        <v>45.348007173160227</v>
      </c>
      <c r="AD135">
        <f t="shared" si="57"/>
        <v>46.240033231141418</v>
      </c>
      <c r="AE135">
        <f t="shared" si="57"/>
        <v>45.807992192718096</v>
      </c>
      <c r="AF135">
        <f t="shared" ref="AF135:AF152" si="58">(AF34+AF60)/(AF85+AF109)*100</f>
        <v>45.619511771704182</v>
      </c>
    </row>
    <row r="136" spans="2:32">
      <c r="B136" t="s">
        <v>204</v>
      </c>
      <c r="C136">
        <f t="shared" ref="C136:R154" si="59">(C35+C61)/(C86+C110)*100</f>
        <v>45.854250645893998</v>
      </c>
      <c r="D136">
        <f t="shared" si="59"/>
        <v>45.986551177369009</v>
      </c>
      <c r="E136">
        <f t="shared" si="59"/>
        <v>47.021575205405981</v>
      </c>
      <c r="F136">
        <f t="shared" si="59"/>
        <v>46.376280517245064</v>
      </c>
      <c r="G136">
        <f t="shared" si="59"/>
        <v>46.123909540459977</v>
      </c>
      <c r="H136">
        <f t="shared" si="59"/>
        <v>47.241299659246103</v>
      </c>
      <c r="I136">
        <f t="shared" si="59"/>
        <v>46.481830022933721</v>
      </c>
      <c r="J136">
        <f t="shared" si="59"/>
        <v>47.064729222424482</v>
      </c>
      <c r="K136">
        <f t="shared" si="59"/>
        <v>47.049478365154542</v>
      </c>
      <c r="L136">
        <f t="shared" si="59"/>
        <v>46.585719049931321</v>
      </c>
      <c r="M136">
        <f t="shared" si="59"/>
        <v>47.027764731266998</v>
      </c>
      <c r="N136">
        <f t="shared" si="59"/>
        <v>46.877304329254912</v>
      </c>
      <c r="O136">
        <f t="shared" si="59"/>
        <v>47.817096848110765</v>
      </c>
      <c r="P136">
        <f t="shared" si="59"/>
        <v>48.1302604859182</v>
      </c>
      <c r="Q136">
        <f t="shared" si="59"/>
        <v>47.5561288741997</v>
      </c>
      <c r="R136">
        <f t="shared" si="59"/>
        <v>47.898940160412742</v>
      </c>
      <c r="S136">
        <f t="shared" si="57"/>
        <v>47.139809595531688</v>
      </c>
      <c r="T136">
        <f t="shared" si="57"/>
        <v>47.758983420925468</v>
      </c>
      <c r="U136">
        <f t="shared" si="57"/>
        <v>47.372092193925212</v>
      </c>
      <c r="V136">
        <f t="shared" si="57"/>
        <v>47.843184516708838</v>
      </c>
      <c r="W136">
        <f t="shared" si="57"/>
        <v>48.726407619004831</v>
      </c>
      <c r="X136">
        <f t="shared" si="57"/>
        <v>48.04064114416002</v>
      </c>
      <c r="Y136">
        <f t="shared" si="57"/>
        <v>47.455158221864522</v>
      </c>
      <c r="Z136">
        <f t="shared" si="57"/>
        <v>47.983914962439833</v>
      </c>
      <c r="AA136">
        <f t="shared" si="57"/>
        <v>47.60924155418558</v>
      </c>
      <c r="AB136">
        <f t="shared" si="57"/>
        <v>48.349143886357481</v>
      </c>
      <c r="AC136">
        <f t="shared" si="57"/>
        <v>49.534551550665995</v>
      </c>
      <c r="AD136">
        <f t="shared" si="57"/>
        <v>49.608770725647233</v>
      </c>
      <c r="AE136">
        <f t="shared" si="57"/>
        <v>48.414933285627114</v>
      </c>
      <c r="AF136">
        <f t="shared" si="58"/>
        <v>48.437729893609735</v>
      </c>
    </row>
    <row r="137" spans="2:32">
      <c r="B137" t="s">
        <v>205</v>
      </c>
      <c r="C137">
        <f t="shared" si="59"/>
        <v>49.000927528662103</v>
      </c>
      <c r="D137">
        <f t="shared" si="57"/>
        <v>50.410760031024736</v>
      </c>
      <c r="E137">
        <f t="shared" si="57"/>
        <v>49.382612697848579</v>
      </c>
      <c r="F137">
        <f t="shared" si="57"/>
        <v>50.220746141472375</v>
      </c>
      <c r="G137">
        <f t="shared" si="57"/>
        <v>49.786632883872556</v>
      </c>
      <c r="H137">
        <f t="shared" si="57"/>
        <v>50.620193640052335</v>
      </c>
      <c r="I137">
        <f t="shared" si="57"/>
        <v>50.723514785977116</v>
      </c>
      <c r="J137">
        <f t="shared" si="57"/>
        <v>50.293069952764945</v>
      </c>
      <c r="K137">
        <f t="shared" si="57"/>
        <v>50.41955009282885</v>
      </c>
      <c r="L137">
        <f t="shared" si="57"/>
        <v>49.689618068887476</v>
      </c>
      <c r="M137">
        <f t="shared" si="57"/>
        <v>50.273853356203212</v>
      </c>
      <c r="N137">
        <f t="shared" si="57"/>
        <v>49.654948909685416</v>
      </c>
      <c r="O137">
        <f t="shared" si="57"/>
        <v>49.114755477734469</v>
      </c>
      <c r="P137">
        <f t="shared" si="57"/>
        <v>48.008969391706877</v>
      </c>
      <c r="Q137">
        <f t="shared" si="57"/>
        <v>48.985198119429882</v>
      </c>
      <c r="R137">
        <f t="shared" si="57"/>
        <v>49.888289396167806</v>
      </c>
      <c r="S137">
        <f t="shared" si="57"/>
        <v>49.679730970010503</v>
      </c>
      <c r="T137">
        <f t="shared" si="57"/>
        <v>48.968488032426372</v>
      </c>
      <c r="U137">
        <f t="shared" si="57"/>
        <v>49.204252976764039</v>
      </c>
      <c r="V137">
        <f t="shared" si="57"/>
        <v>49.261022755446646</v>
      </c>
      <c r="W137">
        <f t="shared" si="57"/>
        <v>49.476595981581681</v>
      </c>
      <c r="X137">
        <f t="shared" si="57"/>
        <v>50.099353673531667</v>
      </c>
      <c r="Y137">
        <f t="shared" si="57"/>
        <v>48.258020588525063</v>
      </c>
      <c r="Z137">
        <f t="shared" si="57"/>
        <v>49.524135649619389</v>
      </c>
      <c r="AA137">
        <f t="shared" si="57"/>
        <v>49.515671558016315</v>
      </c>
      <c r="AB137">
        <f t="shared" si="57"/>
        <v>49.388556987059488</v>
      </c>
      <c r="AC137">
        <f t="shared" si="57"/>
        <v>48.96453093413686</v>
      </c>
      <c r="AD137">
        <f t="shared" si="57"/>
        <v>47.916593102987889</v>
      </c>
      <c r="AE137">
        <f t="shared" si="57"/>
        <v>47.011050147491659</v>
      </c>
      <c r="AF137">
        <f t="shared" si="58"/>
        <v>48.565297716327656</v>
      </c>
    </row>
    <row r="138" spans="2:32">
      <c r="B138" t="s">
        <v>206</v>
      </c>
      <c r="C138">
        <f t="shared" si="59"/>
        <v>47.726505310082118</v>
      </c>
      <c r="D138">
        <f t="shared" si="57"/>
        <v>48.087862464921258</v>
      </c>
      <c r="E138">
        <f t="shared" si="57"/>
        <v>49.419103181191772</v>
      </c>
      <c r="F138">
        <f t="shared" si="57"/>
        <v>49.408260183225735</v>
      </c>
      <c r="G138">
        <f t="shared" si="57"/>
        <v>47.779228199156094</v>
      </c>
      <c r="H138">
        <f t="shared" si="57"/>
        <v>47.578494485001158</v>
      </c>
      <c r="I138">
        <f t="shared" si="57"/>
        <v>48.627732239819736</v>
      </c>
      <c r="J138">
        <f t="shared" si="57"/>
        <v>47.382094227397701</v>
      </c>
      <c r="K138">
        <f t="shared" si="57"/>
        <v>46.53750656902487</v>
      </c>
      <c r="L138">
        <f t="shared" si="57"/>
        <v>48.506234806043537</v>
      </c>
      <c r="M138">
        <f t="shared" si="57"/>
        <v>49.752340546114247</v>
      </c>
      <c r="N138">
        <f t="shared" si="57"/>
        <v>49.80632329704541</v>
      </c>
      <c r="O138">
        <f t="shared" si="57"/>
        <v>47.689327171610493</v>
      </c>
      <c r="P138">
        <f t="shared" si="57"/>
        <v>49.302230745874148</v>
      </c>
      <c r="Q138">
        <f t="shared" si="57"/>
        <v>49.096669328765046</v>
      </c>
      <c r="R138">
        <f t="shared" si="57"/>
        <v>48.377750094151672</v>
      </c>
      <c r="S138">
        <f t="shared" si="57"/>
        <v>45.988688835579801</v>
      </c>
      <c r="T138">
        <f t="shared" si="57"/>
        <v>46.487696961771967</v>
      </c>
      <c r="U138">
        <f t="shared" si="57"/>
        <v>49.249368986814304</v>
      </c>
      <c r="V138">
        <f t="shared" si="57"/>
        <v>47.187112977900512</v>
      </c>
      <c r="W138">
        <f t="shared" si="57"/>
        <v>45.159004177214072</v>
      </c>
      <c r="X138">
        <f t="shared" si="57"/>
        <v>46.682604914142296</v>
      </c>
      <c r="Y138">
        <f t="shared" si="57"/>
        <v>49.384785603276704</v>
      </c>
      <c r="Z138">
        <f t="shared" si="57"/>
        <v>48.617142276211339</v>
      </c>
      <c r="AA138">
        <f t="shared" si="57"/>
        <v>48.661782751724559</v>
      </c>
      <c r="AB138">
        <f t="shared" si="57"/>
        <v>48.340172195470487</v>
      </c>
      <c r="AC138">
        <f t="shared" si="57"/>
        <v>47.554808170640861</v>
      </c>
      <c r="AD138">
        <f t="shared" si="57"/>
        <v>49.984203237862687</v>
      </c>
      <c r="AE138">
        <f t="shared" si="57"/>
        <v>47.590664924787141</v>
      </c>
      <c r="AF138">
        <f t="shared" si="58"/>
        <v>49.709841896872931</v>
      </c>
    </row>
    <row r="139" spans="2:32">
      <c r="B139" t="s">
        <v>207</v>
      </c>
      <c r="C139">
        <f t="shared" si="59"/>
        <v>47.66174080836393</v>
      </c>
      <c r="D139">
        <f t="shared" si="57"/>
        <v>47.654953323598818</v>
      </c>
      <c r="E139">
        <f t="shared" si="57"/>
        <v>46.232686253418557</v>
      </c>
      <c r="F139">
        <f t="shared" si="57"/>
        <v>46.687597309854581</v>
      </c>
      <c r="G139">
        <f t="shared" si="57"/>
        <v>46.125801350531354</v>
      </c>
      <c r="H139">
        <f t="shared" si="57"/>
        <v>46.652650275994581</v>
      </c>
      <c r="I139">
        <f t="shared" si="57"/>
        <v>47.067027016420091</v>
      </c>
      <c r="J139">
        <f t="shared" si="57"/>
        <v>47.471514742944919</v>
      </c>
      <c r="K139">
        <f t="shared" si="57"/>
        <v>47.953363998687166</v>
      </c>
      <c r="L139">
        <f t="shared" si="57"/>
        <v>47.072545441447737</v>
      </c>
      <c r="M139">
        <f t="shared" si="57"/>
        <v>46.240034086864725</v>
      </c>
      <c r="N139">
        <f t="shared" si="57"/>
        <v>47.745812943353158</v>
      </c>
      <c r="O139">
        <f t="shared" si="57"/>
        <v>47.472783983823284</v>
      </c>
      <c r="P139">
        <f t="shared" si="57"/>
        <v>47.134980650675054</v>
      </c>
      <c r="Q139">
        <f t="shared" si="57"/>
        <v>48.552521766522375</v>
      </c>
      <c r="R139">
        <f t="shared" si="57"/>
        <v>48.893409949946488</v>
      </c>
      <c r="S139">
        <f t="shared" si="57"/>
        <v>49.083564559986129</v>
      </c>
      <c r="T139">
        <f t="shared" si="57"/>
        <v>48.418074347136752</v>
      </c>
      <c r="U139">
        <f t="shared" si="57"/>
        <v>46.608176034507949</v>
      </c>
      <c r="V139">
        <f t="shared" si="57"/>
        <v>47.255521448082263</v>
      </c>
      <c r="W139">
        <f t="shared" si="57"/>
        <v>48.720713316677035</v>
      </c>
      <c r="X139">
        <f t="shared" si="57"/>
        <v>48.861442869710096</v>
      </c>
      <c r="Y139">
        <f t="shared" si="57"/>
        <v>47.74498022572471</v>
      </c>
      <c r="Z139">
        <f t="shared" si="57"/>
        <v>48.468653319143144</v>
      </c>
      <c r="AA139">
        <f t="shared" si="57"/>
        <v>50.244336124501551</v>
      </c>
      <c r="AB139">
        <f t="shared" si="57"/>
        <v>49.523212093518239</v>
      </c>
      <c r="AC139">
        <f t="shared" si="57"/>
        <v>47.091624929279057</v>
      </c>
      <c r="AD139">
        <f t="shared" si="57"/>
        <v>48.64250754360458</v>
      </c>
      <c r="AE139">
        <f t="shared" si="57"/>
        <v>48.608882919818164</v>
      </c>
      <c r="AF139">
        <f t="shared" si="58"/>
        <v>48.994496336313084</v>
      </c>
    </row>
    <row r="140" spans="2:32">
      <c r="B140" t="s">
        <v>208</v>
      </c>
      <c r="C140">
        <f t="shared" si="59"/>
        <v>46.573490538491612</v>
      </c>
      <c r="D140">
        <f t="shared" si="57"/>
        <v>45.846216741728455</v>
      </c>
      <c r="E140">
        <f t="shared" si="57"/>
        <v>47.05658119657388</v>
      </c>
      <c r="F140">
        <f t="shared" si="57"/>
        <v>48.052176442758302</v>
      </c>
      <c r="G140">
        <f t="shared" si="57"/>
        <v>48.204634598682745</v>
      </c>
      <c r="H140">
        <f t="shared" si="57"/>
        <v>48.200475361546623</v>
      </c>
      <c r="I140">
        <f t="shared" si="57"/>
        <v>48.170763281603385</v>
      </c>
      <c r="J140">
        <f t="shared" si="57"/>
        <v>47.696221119570211</v>
      </c>
      <c r="K140">
        <f t="shared" si="57"/>
        <v>48.008847015917603</v>
      </c>
      <c r="L140">
        <f t="shared" si="57"/>
        <v>47.983706446214583</v>
      </c>
      <c r="M140">
        <f t="shared" si="57"/>
        <v>48.331321134136488</v>
      </c>
      <c r="N140">
        <f t="shared" si="57"/>
        <v>48.312244159248309</v>
      </c>
      <c r="O140">
        <f t="shared" si="57"/>
        <v>47.584132785198264</v>
      </c>
      <c r="P140">
        <f t="shared" si="57"/>
        <v>47.074336570353431</v>
      </c>
      <c r="Q140">
        <f t="shared" si="57"/>
        <v>47.155406411014198</v>
      </c>
      <c r="R140">
        <f t="shared" si="57"/>
        <v>46.293483963060787</v>
      </c>
      <c r="S140">
        <f t="shared" si="57"/>
        <v>47.39909298415045</v>
      </c>
      <c r="T140">
        <f t="shared" si="57"/>
        <v>47.717152258812973</v>
      </c>
      <c r="U140">
        <f t="shared" si="57"/>
        <v>48.319793565983055</v>
      </c>
      <c r="V140">
        <f t="shared" si="57"/>
        <v>49.299733789040047</v>
      </c>
      <c r="W140">
        <f t="shared" si="57"/>
        <v>48.383099758524651</v>
      </c>
      <c r="X140">
        <f t="shared" si="57"/>
        <v>47.269772984931912</v>
      </c>
      <c r="Y140">
        <f t="shared" si="57"/>
        <v>49.763178913051107</v>
      </c>
      <c r="Z140">
        <f t="shared" si="57"/>
        <v>50.289818825492929</v>
      </c>
      <c r="AA140">
        <f t="shared" si="57"/>
        <v>48.312752499465702</v>
      </c>
      <c r="AB140">
        <f t="shared" si="57"/>
        <v>49.097987789065101</v>
      </c>
      <c r="AC140">
        <f t="shared" si="57"/>
        <v>48.212468481195735</v>
      </c>
      <c r="AD140">
        <f t="shared" si="57"/>
        <v>47.936487945285727</v>
      </c>
      <c r="AE140">
        <f t="shared" si="57"/>
        <v>47.43453701949737</v>
      </c>
      <c r="AF140">
        <f t="shared" si="58"/>
        <v>48.194298964083124</v>
      </c>
    </row>
    <row r="141" spans="2:32">
      <c r="B141" t="s">
        <v>209</v>
      </c>
      <c r="C141">
        <f t="shared" si="59"/>
        <v>46.706623915828814</v>
      </c>
      <c r="D141">
        <f t="shared" si="57"/>
        <v>47.00419726375997</v>
      </c>
      <c r="E141">
        <f t="shared" si="57"/>
        <v>46.883324354949174</v>
      </c>
      <c r="F141">
        <f t="shared" si="57"/>
        <v>47.265814863301649</v>
      </c>
      <c r="G141">
        <f t="shared" si="57"/>
        <v>48.028250363244908</v>
      </c>
      <c r="H141">
        <f t="shared" si="57"/>
        <v>47.517774644838966</v>
      </c>
      <c r="I141">
        <f t="shared" si="57"/>
        <v>47.112304256792044</v>
      </c>
      <c r="J141">
        <f t="shared" si="57"/>
        <v>47.998357972933562</v>
      </c>
      <c r="K141">
        <f t="shared" si="57"/>
        <v>47.985865906350462</v>
      </c>
      <c r="L141">
        <f t="shared" si="57"/>
        <v>47.256935377493988</v>
      </c>
      <c r="M141">
        <f t="shared" si="57"/>
        <v>47.13831132675277</v>
      </c>
      <c r="N141">
        <f t="shared" si="57"/>
        <v>47.33005314871572</v>
      </c>
      <c r="O141">
        <f t="shared" si="57"/>
        <v>47.181949264493603</v>
      </c>
      <c r="P141">
        <f t="shared" si="57"/>
        <v>47.391360995783984</v>
      </c>
      <c r="Q141">
        <f t="shared" si="57"/>
        <v>47.247738771362791</v>
      </c>
      <c r="R141">
        <f t="shared" si="57"/>
        <v>47.384950625795028</v>
      </c>
      <c r="S141">
        <f t="shared" si="57"/>
        <v>47.470979069279565</v>
      </c>
      <c r="T141">
        <f t="shared" si="57"/>
        <v>47.245994958042253</v>
      </c>
      <c r="U141">
        <f t="shared" si="57"/>
        <v>47.462630945152583</v>
      </c>
      <c r="V141">
        <f t="shared" si="57"/>
        <v>47.863278625762362</v>
      </c>
      <c r="W141">
        <f t="shared" si="57"/>
        <v>48.053617781494076</v>
      </c>
      <c r="X141">
        <f t="shared" si="57"/>
        <v>47.062407579669348</v>
      </c>
      <c r="Y141">
        <f t="shared" si="57"/>
        <v>47.380543197592509</v>
      </c>
      <c r="Z141">
        <f t="shared" si="57"/>
        <v>47.361080689597188</v>
      </c>
      <c r="AA141">
        <f t="shared" si="57"/>
        <v>47.670203886095756</v>
      </c>
      <c r="AB141">
        <f t="shared" si="57"/>
        <v>47.318288993825227</v>
      </c>
      <c r="AC141">
        <f t="shared" si="57"/>
        <v>47.680258788372143</v>
      </c>
      <c r="AD141">
        <f t="shared" si="57"/>
        <v>48.448482430211683</v>
      </c>
      <c r="AE141">
        <f t="shared" si="57"/>
        <v>48.544581557041283</v>
      </c>
      <c r="AF141">
        <f t="shared" si="58"/>
        <v>49.732986950569327</v>
      </c>
    </row>
    <row r="142" spans="2:32">
      <c r="B142" t="s">
        <v>210</v>
      </c>
      <c r="C142">
        <f t="shared" si="59"/>
        <v>43.868431373031733</v>
      </c>
      <c r="D142">
        <f t="shared" si="57"/>
        <v>42.959348512057325</v>
      </c>
      <c r="E142">
        <f t="shared" si="57"/>
        <v>43.285623413633786</v>
      </c>
      <c r="F142">
        <f t="shared" si="57"/>
        <v>43.827957085756928</v>
      </c>
      <c r="G142">
        <f t="shared" si="57"/>
        <v>43.827428872116194</v>
      </c>
      <c r="H142">
        <f t="shared" si="57"/>
        <v>42.878038999055725</v>
      </c>
      <c r="I142">
        <f t="shared" si="57"/>
        <v>44.080864046323448</v>
      </c>
      <c r="J142">
        <f t="shared" si="57"/>
        <v>43.321182852872532</v>
      </c>
      <c r="K142">
        <f t="shared" si="57"/>
        <v>43.218237534070347</v>
      </c>
      <c r="L142">
        <f t="shared" si="57"/>
        <v>43.272284274351478</v>
      </c>
      <c r="M142">
        <f t="shared" si="57"/>
        <v>43.074752658252642</v>
      </c>
      <c r="N142">
        <f t="shared" si="57"/>
        <v>43.796407776046671</v>
      </c>
      <c r="O142">
        <f t="shared" si="57"/>
        <v>43.189240363847546</v>
      </c>
      <c r="P142">
        <f t="shared" si="57"/>
        <v>43.12066947349993</v>
      </c>
      <c r="Q142">
        <f t="shared" si="57"/>
        <v>43.59186751040081</v>
      </c>
      <c r="R142">
        <f t="shared" si="57"/>
        <v>43.973421024363837</v>
      </c>
      <c r="S142">
        <f t="shared" si="57"/>
        <v>44.008898665978528</v>
      </c>
      <c r="T142">
        <f t="shared" si="57"/>
        <v>44.388554782685837</v>
      </c>
      <c r="U142">
        <f t="shared" si="57"/>
        <v>43.687801505530274</v>
      </c>
      <c r="V142">
        <f t="shared" si="57"/>
        <v>43.982716690773735</v>
      </c>
      <c r="W142">
        <f t="shared" si="57"/>
        <v>43.028330291338982</v>
      </c>
      <c r="X142">
        <f t="shared" si="57"/>
        <v>43.012184630540382</v>
      </c>
      <c r="Y142">
        <f t="shared" si="57"/>
        <v>42.923606662549183</v>
      </c>
      <c r="Z142">
        <f t="shared" si="57"/>
        <v>43.356413339375891</v>
      </c>
      <c r="AA142">
        <f t="shared" si="57"/>
        <v>43.555426104541503</v>
      </c>
      <c r="AB142">
        <f t="shared" si="57"/>
        <v>43.752869667369005</v>
      </c>
      <c r="AC142">
        <f t="shared" si="57"/>
        <v>44.285683439964437</v>
      </c>
      <c r="AD142">
        <f t="shared" si="57"/>
        <v>44.516974770583175</v>
      </c>
      <c r="AE142">
        <f t="shared" si="57"/>
        <v>43.937769104065616</v>
      </c>
      <c r="AF142">
        <f t="shared" si="58"/>
        <v>43.670987798604628</v>
      </c>
    </row>
    <row r="143" spans="2:32">
      <c r="B143" t="s">
        <v>211</v>
      </c>
      <c r="C143">
        <f t="shared" si="59"/>
        <v>49.658016603186837</v>
      </c>
      <c r="D143">
        <f t="shared" si="57"/>
        <v>49.246294530587051</v>
      </c>
      <c r="E143">
        <f t="shared" si="57"/>
        <v>49.230393636891286</v>
      </c>
      <c r="F143">
        <f t="shared" si="57"/>
        <v>49.250826677536502</v>
      </c>
      <c r="G143">
        <f t="shared" si="57"/>
        <v>49.429647186561823</v>
      </c>
      <c r="H143">
        <f t="shared" si="57"/>
        <v>49.341137094111275</v>
      </c>
      <c r="I143">
        <f t="shared" si="57"/>
        <v>49.541423539983633</v>
      </c>
      <c r="J143">
        <f t="shared" si="57"/>
        <v>49.379504060402084</v>
      </c>
      <c r="K143">
        <f t="shared" si="57"/>
        <v>49.442183931974668</v>
      </c>
      <c r="L143">
        <f t="shared" si="57"/>
        <v>49.70822155312333</v>
      </c>
      <c r="M143">
        <f t="shared" si="57"/>
        <v>49.471127193099967</v>
      </c>
      <c r="N143">
        <f t="shared" si="57"/>
        <v>49.627105714943781</v>
      </c>
      <c r="O143">
        <f t="shared" si="57"/>
        <v>49.910231154491022</v>
      </c>
      <c r="P143">
        <f t="shared" si="57"/>
        <v>49.815398159018962</v>
      </c>
      <c r="Q143">
        <f t="shared" si="57"/>
        <v>49.360682826580991</v>
      </c>
      <c r="R143">
        <f t="shared" si="57"/>
        <v>49.6756637444105</v>
      </c>
      <c r="S143">
        <f t="shared" si="57"/>
        <v>49.575879467763734</v>
      </c>
      <c r="T143">
        <f t="shared" si="57"/>
        <v>49.838551547756069</v>
      </c>
      <c r="U143">
        <f t="shared" si="57"/>
        <v>49.695838696592482</v>
      </c>
      <c r="V143">
        <f t="shared" si="57"/>
        <v>49.65391302132727</v>
      </c>
      <c r="W143">
        <f t="shared" si="57"/>
        <v>49.704354938472015</v>
      </c>
      <c r="X143">
        <f t="shared" si="57"/>
        <v>50.206058017905505</v>
      </c>
      <c r="Y143">
        <f t="shared" si="57"/>
        <v>49.615648986566462</v>
      </c>
      <c r="Z143">
        <f t="shared" si="57"/>
        <v>50.112729117149499</v>
      </c>
      <c r="AA143">
        <f t="shared" si="57"/>
        <v>50.375784733956763</v>
      </c>
      <c r="AB143">
        <f t="shared" si="57"/>
        <v>49.49099263079173</v>
      </c>
      <c r="AC143">
        <f t="shared" si="57"/>
        <v>49.474091764617107</v>
      </c>
      <c r="AD143">
        <f t="shared" si="57"/>
        <v>49.572808607392531</v>
      </c>
      <c r="AE143">
        <f t="shared" si="57"/>
        <v>49.574855571909751</v>
      </c>
      <c r="AF143">
        <f t="shared" si="58"/>
        <v>49.657925584821406</v>
      </c>
    </row>
    <row r="144" spans="2:32">
      <c r="B144" t="s">
        <v>212</v>
      </c>
      <c r="C144">
        <f t="shared" si="59"/>
        <v>48.694490673840704</v>
      </c>
      <c r="D144">
        <f t="shared" si="57"/>
        <v>48.383173798511777</v>
      </c>
      <c r="E144">
        <f t="shared" si="57"/>
        <v>47.848802578431616</v>
      </c>
      <c r="F144">
        <f t="shared" si="57"/>
        <v>48.482381726005656</v>
      </c>
      <c r="G144">
        <f t="shared" si="57"/>
        <v>47.672557861668388</v>
      </c>
      <c r="H144">
        <f t="shared" si="57"/>
        <v>46.895149283080571</v>
      </c>
      <c r="I144">
        <f t="shared" si="57"/>
        <v>47.140081409816752</v>
      </c>
      <c r="J144">
        <f t="shared" si="57"/>
        <v>47.591924182805023</v>
      </c>
      <c r="K144">
        <f t="shared" si="57"/>
        <v>47.659403664456548</v>
      </c>
      <c r="L144">
        <f t="shared" si="57"/>
        <v>45.681518411666545</v>
      </c>
      <c r="M144">
        <f t="shared" si="57"/>
        <v>46.672074742897337</v>
      </c>
      <c r="N144">
        <f t="shared" si="57"/>
        <v>46.955484524984165</v>
      </c>
      <c r="O144">
        <f t="shared" si="57"/>
        <v>47.065678541387449</v>
      </c>
      <c r="P144">
        <f t="shared" si="57"/>
        <v>46.773442396813046</v>
      </c>
      <c r="Q144">
        <f t="shared" si="57"/>
        <v>46.356434588514603</v>
      </c>
      <c r="R144">
        <f t="shared" si="57"/>
        <v>46.786915533282468</v>
      </c>
      <c r="S144">
        <f t="shared" si="57"/>
        <v>46.105659283024302</v>
      </c>
      <c r="T144">
        <f t="shared" si="57"/>
        <v>46.008423989857015</v>
      </c>
      <c r="U144">
        <f t="shared" si="57"/>
        <v>46.150573524483804</v>
      </c>
      <c r="V144">
        <f t="shared" ref="D144:AE153" si="60">(V43+V69)/(V94+V118)*100</f>
        <v>46.360740989398188</v>
      </c>
      <c r="W144">
        <f t="shared" si="60"/>
        <v>46.509621513296736</v>
      </c>
      <c r="X144">
        <f t="shared" si="60"/>
        <v>46.324593834669571</v>
      </c>
      <c r="Y144">
        <f t="shared" si="60"/>
        <v>46.502551733918537</v>
      </c>
      <c r="Z144">
        <f t="shared" si="60"/>
        <v>48.062796382328912</v>
      </c>
      <c r="AA144">
        <f t="shared" si="60"/>
        <v>48.133765504782929</v>
      </c>
      <c r="AB144">
        <f t="shared" si="60"/>
        <v>47.739348358963291</v>
      </c>
      <c r="AC144">
        <f t="shared" si="60"/>
        <v>47.888244415394212</v>
      </c>
      <c r="AD144">
        <f t="shared" si="60"/>
        <v>48.06985764856212</v>
      </c>
      <c r="AE144">
        <f t="shared" si="60"/>
        <v>48.587262313232543</v>
      </c>
      <c r="AF144">
        <f t="shared" si="58"/>
        <v>48.086934507056583</v>
      </c>
    </row>
    <row r="145" spans="2:32">
      <c r="B145" t="s">
        <v>213</v>
      </c>
      <c r="C145">
        <f t="shared" si="59"/>
        <v>43.01859590254206</v>
      </c>
      <c r="D145">
        <f t="shared" si="60"/>
        <v>43.871990114659596</v>
      </c>
      <c r="E145">
        <f t="shared" si="60"/>
        <v>44.443775363688104</v>
      </c>
      <c r="F145">
        <f t="shared" si="60"/>
        <v>43.109791318019752</v>
      </c>
      <c r="G145">
        <f t="shared" si="60"/>
        <v>43.196929304344337</v>
      </c>
      <c r="H145">
        <f t="shared" si="60"/>
        <v>44.604428719276981</v>
      </c>
      <c r="I145">
        <f t="shared" si="60"/>
        <v>44.4777478063966</v>
      </c>
      <c r="J145">
        <f t="shared" si="60"/>
        <v>44.233324434568701</v>
      </c>
      <c r="K145">
        <f t="shared" si="60"/>
        <v>43.780607037484984</v>
      </c>
      <c r="L145">
        <f t="shared" si="60"/>
        <v>45.264661872408176</v>
      </c>
      <c r="M145">
        <f t="shared" si="60"/>
        <v>45.651003024476481</v>
      </c>
      <c r="N145">
        <f t="shared" si="60"/>
        <v>44.042321657383468</v>
      </c>
      <c r="O145">
        <f t="shared" si="60"/>
        <v>43.327411755222194</v>
      </c>
      <c r="P145">
        <f t="shared" si="60"/>
        <v>44.00663438229985</v>
      </c>
      <c r="Q145">
        <f t="shared" si="60"/>
        <v>44.381462663354228</v>
      </c>
      <c r="R145">
        <f t="shared" si="60"/>
        <v>44.150803040503966</v>
      </c>
      <c r="S145">
        <f t="shared" si="60"/>
        <v>42.698619655400769</v>
      </c>
      <c r="T145">
        <f t="shared" si="60"/>
        <v>43.766334197670318</v>
      </c>
      <c r="U145">
        <f t="shared" si="60"/>
        <v>45.192480936040162</v>
      </c>
      <c r="V145">
        <f t="shared" si="60"/>
        <v>44.84403218056584</v>
      </c>
      <c r="W145">
        <f t="shared" si="60"/>
        <v>46.246003580076113</v>
      </c>
      <c r="X145">
        <f t="shared" si="60"/>
        <v>45.605250272741046</v>
      </c>
      <c r="Y145">
        <f t="shared" si="60"/>
        <v>45.145034482096733</v>
      </c>
      <c r="Z145">
        <f t="shared" si="60"/>
        <v>46.27433570692336</v>
      </c>
      <c r="AA145">
        <f t="shared" si="60"/>
        <v>44.698831965019131</v>
      </c>
      <c r="AB145">
        <f t="shared" si="60"/>
        <v>44.082701894382666</v>
      </c>
      <c r="AC145">
        <f t="shared" si="60"/>
        <v>44.524423523224108</v>
      </c>
      <c r="AD145">
        <f t="shared" si="60"/>
        <v>45.759314846593945</v>
      </c>
      <c r="AE145">
        <f t="shared" si="60"/>
        <v>45.512077622290057</v>
      </c>
      <c r="AF145">
        <f t="shared" si="58"/>
        <v>46.09213908813804</v>
      </c>
    </row>
    <row r="146" spans="2:32">
      <c r="B146" t="s">
        <v>214</v>
      </c>
      <c r="C146">
        <f t="shared" si="59"/>
        <v>49.3436930261594</v>
      </c>
      <c r="D146">
        <f t="shared" si="60"/>
        <v>49.511059972199519</v>
      </c>
      <c r="E146">
        <f t="shared" si="60"/>
        <v>48.9513701630746</v>
      </c>
      <c r="F146">
        <f t="shared" si="60"/>
        <v>49.282588316637863</v>
      </c>
      <c r="G146">
        <f t="shared" si="60"/>
        <v>49.42018133176024</v>
      </c>
      <c r="H146">
        <f t="shared" si="60"/>
        <v>49.260763112561911</v>
      </c>
      <c r="I146">
        <f t="shared" si="60"/>
        <v>48.729521829896775</v>
      </c>
      <c r="J146">
        <f t="shared" si="60"/>
        <v>48.87297069108557</v>
      </c>
      <c r="K146">
        <f t="shared" si="60"/>
        <v>49.790325862595097</v>
      </c>
      <c r="L146">
        <f t="shared" si="60"/>
        <v>49.383614501653263</v>
      </c>
      <c r="M146">
        <f t="shared" si="60"/>
        <v>49.035847218819981</v>
      </c>
      <c r="N146">
        <f t="shared" si="60"/>
        <v>49.47562381592617</v>
      </c>
      <c r="O146">
        <f t="shared" si="60"/>
        <v>49.404923457560841</v>
      </c>
      <c r="P146">
        <f t="shared" si="60"/>
        <v>49.669823977580108</v>
      </c>
      <c r="Q146">
        <f t="shared" si="60"/>
        <v>49.131621257452082</v>
      </c>
      <c r="R146">
        <f t="shared" si="60"/>
        <v>49.61732520549036</v>
      </c>
      <c r="S146">
        <f t="shared" si="60"/>
        <v>49.948014029603016</v>
      </c>
      <c r="T146">
        <f t="shared" si="60"/>
        <v>49.385106620786075</v>
      </c>
      <c r="U146">
        <f t="shared" si="60"/>
        <v>48.909042981818523</v>
      </c>
      <c r="V146">
        <f t="shared" si="60"/>
        <v>49.16241408764995</v>
      </c>
      <c r="W146">
        <f t="shared" si="60"/>
        <v>48.694164799040514</v>
      </c>
      <c r="X146">
        <f t="shared" si="60"/>
        <v>48.91559860792038</v>
      </c>
      <c r="Y146">
        <f t="shared" si="60"/>
        <v>47.904888269963038</v>
      </c>
      <c r="Z146">
        <f t="shared" si="60"/>
        <v>48.728476671002568</v>
      </c>
      <c r="AA146">
        <f t="shared" si="60"/>
        <v>48.625598481476636</v>
      </c>
      <c r="AB146">
        <f t="shared" si="60"/>
        <v>49.209136384945467</v>
      </c>
      <c r="AC146">
        <f t="shared" si="60"/>
        <v>48.752784343758215</v>
      </c>
      <c r="AD146">
        <f t="shared" si="60"/>
        <v>49.080714248584897</v>
      </c>
      <c r="AE146">
        <f t="shared" si="60"/>
        <v>48.627349314759257</v>
      </c>
      <c r="AF146">
        <f t="shared" si="58"/>
        <v>49.524922556021643</v>
      </c>
    </row>
    <row r="147" spans="2:32">
      <c r="B147" t="s">
        <v>215</v>
      </c>
      <c r="C147">
        <f t="shared" si="59"/>
        <v>50.39706539940908</v>
      </c>
      <c r="D147">
        <f t="shared" si="60"/>
        <v>49.377737108698419</v>
      </c>
      <c r="E147">
        <f t="shared" si="60"/>
        <v>49.027337229444647</v>
      </c>
      <c r="F147">
        <f t="shared" si="60"/>
        <v>50.473437955289683</v>
      </c>
      <c r="G147">
        <f t="shared" si="60"/>
        <v>50.266180715287653</v>
      </c>
      <c r="H147">
        <f t="shared" si="60"/>
        <v>50.770579603612489</v>
      </c>
      <c r="I147">
        <f t="shared" si="60"/>
        <v>49.878577074279406</v>
      </c>
      <c r="J147">
        <f t="shared" si="60"/>
        <v>50.584287061611732</v>
      </c>
      <c r="K147">
        <f t="shared" si="60"/>
        <v>50.761816752921462</v>
      </c>
      <c r="L147">
        <f t="shared" si="60"/>
        <v>50.96135221095038</v>
      </c>
      <c r="M147">
        <f t="shared" si="60"/>
        <v>50.06438026735848</v>
      </c>
      <c r="N147">
        <f t="shared" si="60"/>
        <v>50.270826805299485</v>
      </c>
      <c r="O147">
        <f t="shared" si="60"/>
        <v>50.238390061057729</v>
      </c>
      <c r="P147">
        <f t="shared" si="60"/>
        <v>50.195192590620671</v>
      </c>
      <c r="Q147">
        <f t="shared" si="60"/>
        <v>49.898138663085376</v>
      </c>
      <c r="R147">
        <f t="shared" si="60"/>
        <v>50.386093951614683</v>
      </c>
      <c r="S147">
        <f t="shared" si="60"/>
        <v>50.424172307656832</v>
      </c>
      <c r="T147">
        <f t="shared" si="60"/>
        <v>50.463279303461249</v>
      </c>
      <c r="U147">
        <f t="shared" si="60"/>
        <v>50.032849428121786</v>
      </c>
      <c r="V147">
        <f t="shared" si="60"/>
        <v>50.795395387073214</v>
      </c>
      <c r="W147">
        <f t="shared" si="60"/>
        <v>50.752946192743956</v>
      </c>
      <c r="X147">
        <f t="shared" si="60"/>
        <v>50.611254307795264</v>
      </c>
      <c r="Y147">
        <f t="shared" si="60"/>
        <v>50.031056431797047</v>
      </c>
      <c r="Z147">
        <f t="shared" si="60"/>
        <v>50.894823904200912</v>
      </c>
      <c r="AA147">
        <f t="shared" si="60"/>
        <v>51.309171106305982</v>
      </c>
      <c r="AB147">
        <f t="shared" si="60"/>
        <v>51.754905395389294</v>
      </c>
      <c r="AC147">
        <f t="shared" si="60"/>
        <v>51.533758478661341</v>
      </c>
      <c r="AD147">
        <f t="shared" si="60"/>
        <v>50.984246029814507</v>
      </c>
      <c r="AE147">
        <f t="shared" si="60"/>
        <v>50.553150762609654</v>
      </c>
      <c r="AF147">
        <f t="shared" si="58"/>
        <v>50.419336145119999</v>
      </c>
    </row>
    <row r="148" spans="2:32">
      <c r="B148" t="s">
        <v>216</v>
      </c>
      <c r="C148">
        <f t="shared" si="59"/>
        <v>44.052280864657611</v>
      </c>
      <c r="D148">
        <f t="shared" si="60"/>
        <v>41.881161541678715</v>
      </c>
      <c r="E148">
        <f t="shared" si="60"/>
        <v>43.494061854506576</v>
      </c>
      <c r="F148">
        <f t="shared" si="60"/>
        <v>43.894394796049383</v>
      </c>
      <c r="G148">
        <f t="shared" si="60"/>
        <v>42.734867069537565</v>
      </c>
      <c r="H148">
        <f t="shared" si="60"/>
        <v>43.293898756944586</v>
      </c>
      <c r="I148">
        <f t="shared" si="60"/>
        <v>43.62331000530294</v>
      </c>
      <c r="J148">
        <f t="shared" si="60"/>
        <v>43.287599056551088</v>
      </c>
      <c r="K148">
        <f t="shared" si="60"/>
        <v>43.200786689474114</v>
      </c>
      <c r="L148">
        <f t="shared" si="60"/>
        <v>43.706477351067711</v>
      </c>
      <c r="M148">
        <f t="shared" si="60"/>
        <v>44.336282061623095</v>
      </c>
      <c r="N148">
        <f t="shared" si="60"/>
        <v>44.156576198547384</v>
      </c>
      <c r="O148">
        <f t="shared" si="60"/>
        <v>43.406712750642171</v>
      </c>
      <c r="P148">
        <f t="shared" si="60"/>
        <v>43.462320845070366</v>
      </c>
      <c r="Q148">
        <f t="shared" si="60"/>
        <v>44.201768624119232</v>
      </c>
      <c r="R148">
        <f t="shared" si="60"/>
        <v>43.556141574188054</v>
      </c>
      <c r="S148">
        <f t="shared" si="60"/>
        <v>43.419252696669631</v>
      </c>
      <c r="T148">
        <f t="shared" si="60"/>
        <v>44.316505861964082</v>
      </c>
      <c r="U148">
        <f t="shared" si="60"/>
        <v>45.165886820969568</v>
      </c>
      <c r="V148">
        <f t="shared" si="60"/>
        <v>44.29369637904535</v>
      </c>
      <c r="W148">
        <f t="shared" si="60"/>
        <v>44.641938035294373</v>
      </c>
      <c r="X148">
        <f t="shared" si="60"/>
        <v>43.498716800202175</v>
      </c>
      <c r="Y148">
        <f t="shared" si="60"/>
        <v>44.389552677172894</v>
      </c>
      <c r="Z148">
        <f t="shared" si="60"/>
        <v>44.086745618237281</v>
      </c>
      <c r="AA148">
        <f t="shared" si="60"/>
        <v>43.630297429536711</v>
      </c>
      <c r="AB148">
        <f t="shared" si="60"/>
        <v>43.948062870058799</v>
      </c>
      <c r="AC148">
        <f t="shared" si="60"/>
        <v>45.556279124993878</v>
      </c>
      <c r="AD148">
        <f t="shared" si="60"/>
        <v>45.000585167905861</v>
      </c>
      <c r="AE148">
        <f t="shared" si="60"/>
        <v>45.362959007995293</v>
      </c>
      <c r="AF148">
        <f t="shared" si="58"/>
        <v>46.269299996307595</v>
      </c>
    </row>
    <row r="149" spans="2:32">
      <c r="B149" t="s">
        <v>217</v>
      </c>
      <c r="C149">
        <f t="shared" si="59"/>
        <v>47.307443392608874</v>
      </c>
      <c r="D149">
        <f t="shared" si="60"/>
        <v>49.27870556996529</v>
      </c>
      <c r="E149">
        <f t="shared" si="60"/>
        <v>48.511420600766087</v>
      </c>
      <c r="F149">
        <f t="shared" si="60"/>
        <v>48.345405640783724</v>
      </c>
      <c r="G149">
        <f t="shared" si="60"/>
        <v>48.160173121273523</v>
      </c>
      <c r="H149">
        <f t="shared" si="60"/>
        <v>47.483664004359511</v>
      </c>
      <c r="I149">
        <f t="shared" si="60"/>
        <v>48.517033825443676</v>
      </c>
      <c r="J149">
        <f t="shared" si="60"/>
        <v>48.569377072950417</v>
      </c>
      <c r="K149">
        <f t="shared" si="60"/>
        <v>47.934660600254084</v>
      </c>
      <c r="L149">
        <f t="shared" si="60"/>
        <v>47.33369429615356</v>
      </c>
      <c r="M149">
        <f t="shared" si="60"/>
        <v>45.438223550771838</v>
      </c>
      <c r="N149">
        <f t="shared" si="60"/>
        <v>47.692377606966041</v>
      </c>
      <c r="O149">
        <f t="shared" si="60"/>
        <v>49.550067690905834</v>
      </c>
      <c r="P149">
        <f t="shared" si="60"/>
        <v>49.636482901160178</v>
      </c>
      <c r="Q149">
        <f t="shared" si="60"/>
        <v>48.347197344731214</v>
      </c>
      <c r="R149">
        <f t="shared" si="60"/>
        <v>49.743698522481097</v>
      </c>
      <c r="S149">
        <f t="shared" si="60"/>
        <v>49.516746660789494</v>
      </c>
      <c r="T149">
        <f t="shared" si="60"/>
        <v>48.153354224280449</v>
      </c>
      <c r="U149">
        <f t="shared" si="60"/>
        <v>47.887417422585763</v>
      </c>
      <c r="V149">
        <f t="shared" si="60"/>
        <v>48.245640696006255</v>
      </c>
      <c r="W149">
        <f t="shared" si="60"/>
        <v>47.855870121420963</v>
      </c>
      <c r="X149">
        <f t="shared" si="60"/>
        <v>47.044909484929242</v>
      </c>
      <c r="Y149">
        <f t="shared" si="60"/>
        <v>48.375227823320074</v>
      </c>
      <c r="Z149">
        <f t="shared" si="60"/>
        <v>48.761398381594873</v>
      </c>
      <c r="AA149">
        <f t="shared" si="60"/>
        <v>48.585192163880834</v>
      </c>
      <c r="AB149">
        <f t="shared" si="60"/>
        <v>49.79574560740955</v>
      </c>
      <c r="AC149">
        <f t="shared" si="60"/>
        <v>50.933105176104043</v>
      </c>
      <c r="AD149">
        <f t="shared" si="60"/>
        <v>49.589588662912718</v>
      </c>
      <c r="AE149">
        <f t="shared" si="60"/>
        <v>50.503175461569803</v>
      </c>
      <c r="AF149">
        <f t="shared" si="58"/>
        <v>48.956399758910834</v>
      </c>
    </row>
    <row r="150" spans="2:32">
      <c r="B150" t="s">
        <v>218</v>
      </c>
      <c r="C150">
        <f t="shared" si="59"/>
        <v>49.898657030077864</v>
      </c>
      <c r="D150">
        <f t="shared" si="60"/>
        <v>49.50505775947051</v>
      </c>
      <c r="E150">
        <f t="shared" si="60"/>
        <v>48.070489405425164</v>
      </c>
      <c r="F150">
        <f t="shared" si="60"/>
        <v>48.960059471097402</v>
      </c>
      <c r="G150">
        <f t="shared" si="60"/>
        <v>49.355439670134572</v>
      </c>
      <c r="H150">
        <f t="shared" si="60"/>
        <v>48.947306403928856</v>
      </c>
      <c r="I150">
        <f t="shared" si="60"/>
        <v>48.598150026011247</v>
      </c>
      <c r="J150">
        <f t="shared" si="60"/>
        <v>48.953197116820654</v>
      </c>
      <c r="K150">
        <f t="shared" si="60"/>
        <v>49.196500650861168</v>
      </c>
      <c r="L150">
        <f t="shared" si="60"/>
        <v>49.473153593402358</v>
      </c>
      <c r="M150">
        <f t="shared" si="60"/>
        <v>48.694424570819599</v>
      </c>
      <c r="N150">
        <f t="shared" si="60"/>
        <v>49.367808686971408</v>
      </c>
      <c r="O150">
        <f t="shared" si="60"/>
        <v>49.508723580339613</v>
      </c>
      <c r="P150">
        <f t="shared" si="60"/>
        <v>50.004448338385963</v>
      </c>
      <c r="Q150">
        <f t="shared" si="60"/>
        <v>48.492320610652548</v>
      </c>
      <c r="R150">
        <f t="shared" si="60"/>
        <v>49.313449371982898</v>
      </c>
      <c r="S150">
        <f t="shared" si="60"/>
        <v>50.224999125018776</v>
      </c>
      <c r="T150">
        <f t="shared" si="60"/>
        <v>49.662384348250605</v>
      </c>
      <c r="U150">
        <f t="shared" si="60"/>
        <v>48.867480081633893</v>
      </c>
      <c r="V150">
        <f t="shared" si="60"/>
        <v>50.222633033374834</v>
      </c>
      <c r="W150">
        <f t="shared" si="60"/>
        <v>49.785142862157507</v>
      </c>
      <c r="X150">
        <f t="shared" si="60"/>
        <v>49.362314190934264</v>
      </c>
      <c r="Y150">
        <f t="shared" si="60"/>
        <v>49.359402457478382</v>
      </c>
      <c r="Z150">
        <f t="shared" si="60"/>
        <v>49.611347325393957</v>
      </c>
      <c r="AA150">
        <f t="shared" si="60"/>
        <v>49.761511300722127</v>
      </c>
      <c r="AB150">
        <f t="shared" si="60"/>
        <v>50.000014414970487</v>
      </c>
      <c r="AC150">
        <f t="shared" si="60"/>
        <v>49.906489886550865</v>
      </c>
      <c r="AD150">
        <f t="shared" si="60"/>
        <v>50.983378619643794</v>
      </c>
      <c r="AE150">
        <f t="shared" si="60"/>
        <v>49.741543760841076</v>
      </c>
      <c r="AF150">
        <f t="shared" si="58"/>
        <v>49.604435019666447</v>
      </c>
    </row>
    <row r="151" spans="2:32">
      <c r="B151" t="s">
        <v>219</v>
      </c>
      <c r="C151">
        <f t="shared" si="59"/>
        <v>47.142775189176064</v>
      </c>
      <c r="D151">
        <f t="shared" si="60"/>
        <v>47.542774225351096</v>
      </c>
      <c r="E151">
        <f t="shared" si="60"/>
        <v>47.905616103461213</v>
      </c>
      <c r="F151">
        <f t="shared" si="60"/>
        <v>48.323704294030733</v>
      </c>
      <c r="G151">
        <f t="shared" si="60"/>
        <v>47.862852353202882</v>
      </c>
      <c r="H151">
        <f t="shared" si="60"/>
        <v>47.096568538966537</v>
      </c>
      <c r="I151">
        <f t="shared" si="60"/>
        <v>47.666439944559393</v>
      </c>
      <c r="J151">
        <f t="shared" si="60"/>
        <v>47.794293372769388</v>
      </c>
      <c r="K151">
        <f t="shared" si="60"/>
        <v>46.442921052576139</v>
      </c>
      <c r="L151">
        <f t="shared" si="60"/>
        <v>46.999737803014675</v>
      </c>
      <c r="M151">
        <f t="shared" si="60"/>
        <v>47.88721505119797</v>
      </c>
      <c r="N151">
        <f t="shared" si="60"/>
        <v>47.173195150570088</v>
      </c>
      <c r="O151">
        <f t="shared" si="60"/>
        <v>50.233966613117886</v>
      </c>
      <c r="P151">
        <f t="shared" si="60"/>
        <v>49.804085433877241</v>
      </c>
      <c r="Q151">
        <f t="shared" si="60"/>
        <v>47.830670773300682</v>
      </c>
      <c r="R151">
        <f t="shared" si="60"/>
        <v>49.970489272760602</v>
      </c>
      <c r="S151">
        <f t="shared" si="60"/>
        <v>50.502610664550296</v>
      </c>
      <c r="T151">
        <f t="shared" si="60"/>
        <v>50.043914631719446</v>
      </c>
      <c r="U151">
        <f t="shared" si="60"/>
        <v>49.96051310972797</v>
      </c>
      <c r="V151">
        <f t="shared" si="60"/>
        <v>51.177822714679976</v>
      </c>
      <c r="W151">
        <f t="shared" si="60"/>
        <v>49.98833145309532</v>
      </c>
      <c r="X151">
        <f t="shared" si="60"/>
        <v>49.214221976168062</v>
      </c>
      <c r="Y151">
        <f t="shared" si="60"/>
        <v>47.342866038964843</v>
      </c>
      <c r="Z151">
        <f t="shared" si="60"/>
        <v>47.87611510343492</v>
      </c>
      <c r="AA151">
        <f t="shared" si="60"/>
        <v>47.002948687695792</v>
      </c>
      <c r="AB151">
        <f t="shared" si="60"/>
        <v>46.83782065114864</v>
      </c>
      <c r="AC151">
        <f t="shared" si="60"/>
        <v>48.974315960579361</v>
      </c>
      <c r="AD151">
        <f t="shared" si="60"/>
        <v>50.380404513724685</v>
      </c>
      <c r="AE151">
        <f t="shared" si="60"/>
        <v>49.767660685963406</v>
      </c>
      <c r="AF151">
        <f t="shared" si="58"/>
        <v>50.263165828004105</v>
      </c>
    </row>
    <row r="152" spans="2:32">
      <c r="B152" t="s">
        <v>220</v>
      </c>
      <c r="C152">
        <f t="shared" si="59"/>
        <v>35.820852668344408</v>
      </c>
      <c r="D152">
        <f t="shared" si="60"/>
        <v>37.737234028455504</v>
      </c>
      <c r="E152">
        <f t="shared" si="60"/>
        <v>35.459622117504452</v>
      </c>
      <c r="F152">
        <f t="shared" si="60"/>
        <v>36.416282310705164</v>
      </c>
      <c r="G152">
        <f t="shared" si="60"/>
        <v>37.655207674337696</v>
      </c>
      <c r="H152">
        <f t="shared" si="60"/>
        <v>36.792883712326116</v>
      </c>
      <c r="I152">
        <f t="shared" si="60"/>
        <v>35.790760605164003</v>
      </c>
      <c r="J152">
        <f t="shared" si="60"/>
        <v>39.771948216666452</v>
      </c>
      <c r="K152">
        <f t="shared" si="60"/>
        <v>38.890076473065562</v>
      </c>
      <c r="L152">
        <f t="shared" si="60"/>
        <v>37.017681579667453</v>
      </c>
      <c r="M152">
        <f t="shared" si="60"/>
        <v>36.209373586924514</v>
      </c>
      <c r="N152">
        <f t="shared" si="60"/>
        <v>37.486684240504758</v>
      </c>
      <c r="O152">
        <f t="shared" si="60"/>
        <v>40.560081758810036</v>
      </c>
      <c r="P152">
        <f t="shared" si="60"/>
        <v>41.245244581584025</v>
      </c>
      <c r="Q152">
        <f t="shared" si="60"/>
        <v>40.72498401616037</v>
      </c>
      <c r="R152">
        <f t="shared" si="60"/>
        <v>41.304565615343236</v>
      </c>
      <c r="S152">
        <f t="shared" si="60"/>
        <v>42.866196488046107</v>
      </c>
      <c r="T152">
        <f t="shared" si="60"/>
        <v>40.009451033700124</v>
      </c>
      <c r="U152">
        <f t="shared" si="60"/>
        <v>41.595013078799511</v>
      </c>
      <c r="V152">
        <f t="shared" si="60"/>
        <v>39.826290317343563</v>
      </c>
      <c r="W152">
        <f t="shared" si="60"/>
        <v>41.625207757586701</v>
      </c>
      <c r="X152">
        <f t="shared" si="60"/>
        <v>38.546660070958872</v>
      </c>
      <c r="Y152">
        <f t="shared" si="60"/>
        <v>43.50621798066831</v>
      </c>
      <c r="Z152">
        <f t="shared" si="60"/>
        <v>45.293687517269461</v>
      </c>
      <c r="AA152">
        <f t="shared" si="60"/>
        <v>47.474295110600181</v>
      </c>
      <c r="AB152">
        <f t="shared" si="60"/>
        <v>44.250331488967205</v>
      </c>
      <c r="AC152">
        <f t="shared" si="60"/>
        <v>43.474277138762282</v>
      </c>
      <c r="AD152">
        <f t="shared" si="60"/>
        <v>41.071303658484233</v>
      </c>
      <c r="AE152">
        <f t="shared" si="60"/>
        <v>40.077794474693839</v>
      </c>
      <c r="AF152">
        <f t="shared" si="58"/>
        <v>37.738454558825389</v>
      </c>
    </row>
    <row r="153" spans="2:32">
      <c r="B153" t="s">
        <v>221</v>
      </c>
      <c r="C153">
        <f t="shared" si="59"/>
        <v>40.468005826168039</v>
      </c>
      <c r="D153">
        <f t="shared" si="60"/>
        <v>41.138057750739826</v>
      </c>
      <c r="E153">
        <f t="shared" si="60"/>
        <v>42.930474619086681</v>
      </c>
      <c r="F153">
        <f t="shared" si="60"/>
        <v>39.994471191346676</v>
      </c>
      <c r="G153">
        <f t="shared" si="60"/>
        <v>40.996559527759239</v>
      </c>
      <c r="H153">
        <f t="shared" si="60"/>
        <v>37.286264769125779</v>
      </c>
      <c r="I153">
        <f t="shared" si="60"/>
        <v>38.778979163297578</v>
      </c>
      <c r="J153">
        <f t="shared" si="60"/>
        <v>39.332178799640374</v>
      </c>
      <c r="K153">
        <f t="shared" si="60"/>
        <v>37.400519185433474</v>
      </c>
      <c r="L153">
        <f t="shared" si="60"/>
        <v>35.154032642648133</v>
      </c>
      <c r="M153">
        <f t="shared" si="60"/>
        <v>38.056356419248047</v>
      </c>
      <c r="N153">
        <f t="shared" si="60"/>
        <v>40.423205560723694</v>
      </c>
      <c r="O153">
        <f t="shared" si="60"/>
        <v>40.837161464050084</v>
      </c>
      <c r="P153">
        <f t="shared" si="60"/>
        <v>43.53864976728557</v>
      </c>
      <c r="Q153">
        <f t="shared" si="60"/>
        <v>40.215447426562726</v>
      </c>
      <c r="R153">
        <f t="shared" si="60"/>
        <v>44.470409310219047</v>
      </c>
      <c r="S153">
        <f t="shared" si="60"/>
        <v>43.098794324068571</v>
      </c>
      <c r="T153">
        <f t="shared" si="60"/>
        <v>44.627055061533973</v>
      </c>
      <c r="U153">
        <f t="shared" si="60"/>
        <v>45.129193862149663</v>
      </c>
      <c r="V153">
        <f t="shared" si="60"/>
        <v>45.240489579250358</v>
      </c>
      <c r="W153">
        <f t="shared" si="60"/>
        <v>47.830944927107907</v>
      </c>
      <c r="X153">
        <f t="shared" si="60"/>
        <v>44.111329519065656</v>
      </c>
      <c r="Y153">
        <f t="shared" ref="D153:AE154" si="61">(Y52+Y78)/(Y103+Y127)*100</f>
        <v>41.44513534697019</v>
      </c>
      <c r="Z153">
        <f t="shared" si="61"/>
        <v>41.32383364901041</v>
      </c>
      <c r="AA153">
        <f t="shared" si="61"/>
        <v>43.484839962018029</v>
      </c>
      <c r="AB153">
        <f t="shared" si="61"/>
        <v>47.637717719206037</v>
      </c>
      <c r="AC153">
        <f t="shared" si="61"/>
        <v>41.925386865820627</v>
      </c>
      <c r="AD153">
        <f t="shared" si="61"/>
        <v>48.464332752643138</v>
      </c>
      <c r="AE153">
        <f t="shared" si="61"/>
        <v>47.066922601168166</v>
      </c>
      <c r="AF153">
        <f t="shared" ref="AF153" si="62">(AF52+AF78)/(AF103+AF127)*100</f>
        <v>49.360739170806049</v>
      </c>
    </row>
    <row r="154" spans="2:32">
      <c r="B154" t="s">
        <v>222</v>
      </c>
      <c r="C154">
        <f t="shared" si="59"/>
        <v>47.984331408700605</v>
      </c>
      <c r="D154">
        <f t="shared" si="61"/>
        <v>47.783135089901187</v>
      </c>
      <c r="E154">
        <f t="shared" si="61"/>
        <v>47.558526233001679</v>
      </c>
      <c r="F154">
        <f t="shared" si="61"/>
        <v>47.972061355108856</v>
      </c>
      <c r="G154">
        <f t="shared" si="61"/>
        <v>47.788844766158832</v>
      </c>
      <c r="H154">
        <f t="shared" si="61"/>
        <v>47.829837274416619</v>
      </c>
      <c r="I154">
        <f t="shared" si="61"/>
        <v>47.700976790180121</v>
      </c>
      <c r="J154">
        <f t="shared" si="61"/>
        <v>47.82399139918423</v>
      </c>
      <c r="K154">
        <f t="shared" si="61"/>
        <v>47.899089261314124</v>
      </c>
      <c r="L154">
        <f t="shared" si="61"/>
        <v>47.898116040506657</v>
      </c>
      <c r="M154">
        <f t="shared" si="61"/>
        <v>47.619357131467865</v>
      </c>
      <c r="N154">
        <f t="shared" si="61"/>
        <v>47.816749243735558</v>
      </c>
      <c r="O154">
        <f t="shared" si="61"/>
        <v>47.807677825282525</v>
      </c>
      <c r="P154">
        <f t="shared" si="61"/>
        <v>47.849792312675902</v>
      </c>
      <c r="Q154">
        <f t="shared" si="61"/>
        <v>47.531474217816765</v>
      </c>
      <c r="R154">
        <f t="shared" si="61"/>
        <v>47.8334274053909</v>
      </c>
      <c r="S154">
        <f t="shared" si="61"/>
        <v>47.813091833476719</v>
      </c>
      <c r="T154">
        <f t="shared" si="61"/>
        <v>47.818425947826796</v>
      </c>
      <c r="U154">
        <f t="shared" si="61"/>
        <v>47.660626670213581</v>
      </c>
      <c r="V154">
        <f t="shared" si="61"/>
        <v>47.990304779921431</v>
      </c>
      <c r="W154">
        <f t="shared" si="61"/>
        <v>47.903135541881248</v>
      </c>
      <c r="X154">
        <f t="shared" si="61"/>
        <v>47.777325950729399</v>
      </c>
      <c r="Y154">
        <f t="shared" si="61"/>
        <v>47.489373644825619</v>
      </c>
      <c r="Z154">
        <f t="shared" si="61"/>
        <v>48.159026564481238</v>
      </c>
      <c r="AA154">
        <f t="shared" si="61"/>
        <v>48.303569542775776</v>
      </c>
      <c r="AB154">
        <f t="shared" si="61"/>
        <v>48.282747716574967</v>
      </c>
      <c r="AC154">
        <f t="shared" si="61"/>
        <v>48.264659550293139</v>
      </c>
      <c r="AD154">
        <f t="shared" si="61"/>
        <v>48.580122560137767</v>
      </c>
      <c r="AE154">
        <f t="shared" si="61"/>
        <v>48.284346877685387</v>
      </c>
      <c r="AF154">
        <f t="shared" ref="AF154" si="63">(AF53+AF79)/(AF104+AF128)*100</f>
        <v>48.419526080242072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5" tint="0.39997558519241921"/>
  </sheetPr>
  <dimension ref="A1:H28"/>
  <sheetViews>
    <sheetView workbookViewId="0"/>
  </sheetViews>
  <sheetFormatPr baseColWidth="10" defaultColWidth="10.796875" defaultRowHeight="15.6"/>
  <cols>
    <col min="1" max="1" width="33.19921875" customWidth="1"/>
  </cols>
  <sheetData>
    <row r="1" spans="1:8">
      <c r="A1" s="3" t="s">
        <v>833</v>
      </c>
    </row>
    <row r="2" spans="1:8">
      <c r="B2" t="s">
        <v>513</v>
      </c>
      <c r="C2" t="s">
        <v>514</v>
      </c>
      <c r="D2" t="s">
        <v>69</v>
      </c>
    </row>
    <row r="3" spans="1:8">
      <c r="A3" s="86" t="s">
        <v>515</v>
      </c>
      <c r="B3" s="5">
        <f>'Base_VII.1-VII.2'!CR8-'Base_VII.1-VII.2'!CF8</f>
        <v>39609.68889999995</v>
      </c>
      <c r="C3" s="5">
        <f>'Base_VII.1-VII.2'!CR23-'Base_VII.1-VII.2'!CF23</f>
        <v>23331.60950000002</v>
      </c>
      <c r="D3" s="5">
        <f>'Base_VII.1-VII.2'!C50-'Base_VII.1-VII.2'!C62</f>
        <v>62941.298399999971</v>
      </c>
      <c r="E3" s="12"/>
      <c r="F3" s="12"/>
      <c r="G3" s="12"/>
      <c r="H3" s="12"/>
    </row>
    <row r="4" spans="1:8">
      <c r="A4" s="86" t="s">
        <v>516</v>
      </c>
      <c r="B4" s="5">
        <f>'Base_VII.1-VII.2'!CR9-'Base_VII.1-VII.2'!CF9</f>
        <v>-31381.030999999959</v>
      </c>
      <c r="C4" s="5">
        <f>'Base_VII.1-VII.2'!CR24-'Base_VII.1-VII.2'!CF24</f>
        <v>12913.840700000059</v>
      </c>
      <c r="D4" s="5">
        <f>'Base_VII.1-VII.2'!C51-'Base_VII.1-VII.2'!C63</f>
        <v>-18467.1902999999</v>
      </c>
      <c r="E4" s="12"/>
      <c r="F4" s="12"/>
      <c r="G4" s="74" t="s">
        <v>1275</v>
      </c>
      <c r="H4" s="12"/>
    </row>
    <row r="5" spans="1:8">
      <c r="A5" s="86" t="s">
        <v>517</v>
      </c>
      <c r="B5" s="5">
        <f>'Base_VII.1-VII.2'!CR12-'Base_VII.1-VII.2'!CF12</f>
        <v>49803.347000000067</v>
      </c>
      <c r="C5" s="5">
        <f>'Base_VII.1-VII.2'!CR27-'Base_VII.1-VII.2'!CF27</f>
        <v>209565.81000000006</v>
      </c>
      <c r="D5" s="5">
        <f>'Base_VII.1-VII.2'!C54-'Base_VII.1-VII.2'!C66</f>
        <v>259369.15700000012</v>
      </c>
      <c r="E5" s="12"/>
      <c r="F5" s="12"/>
      <c r="G5" s="12"/>
      <c r="H5" s="12"/>
    </row>
    <row r="6" spans="1:8">
      <c r="A6" s="86" t="s">
        <v>518</v>
      </c>
      <c r="B6" s="5">
        <f>'Base_VII.1-VII.2'!CR13-'Base_VII.1-VII.2'!CF13</f>
        <v>167436.08899999969</v>
      </c>
      <c r="C6" s="5">
        <f>'Base_VII.1-VII.2'!CR28-'Base_VII.1-VII.2'!CF28</f>
        <v>188839.97699999996</v>
      </c>
      <c r="D6" s="5">
        <f>'Base_VII.1-VII.2'!C55-'Base_VII.1-VII.2'!C67</f>
        <v>356276.06599999964</v>
      </c>
      <c r="E6" s="12"/>
      <c r="F6" s="12"/>
      <c r="G6" s="12"/>
      <c r="H6" s="12"/>
    </row>
    <row r="7" spans="1:8">
      <c r="A7" s="12" t="s">
        <v>519</v>
      </c>
      <c r="B7" s="5">
        <f>('Base_VII.1-VII.2'!CR10+'Base_VII.1-VII.2'!CR11+'Base_VII.1-VII.2'!CR14)-('Base_VII.1-VII.2'!CF10+'Base_VII.1-VII.2'!CF11+'Base_VII.1-VII.2'!CF14)</f>
        <v>965.67006500000571</v>
      </c>
      <c r="C7" s="5">
        <f>('Base_VII.1-VII.2'!CR25+'Base_VII.1-VII.2'!CR26+'Base_VII.1-VII.2'!CR29)-('Base_VII.1-VII.2'!CF25+'Base_VII.1-VII.2'!CF26+'Base_VII.1-VII.2'!CF29)</f>
        <v>2030.5998839999957</v>
      </c>
      <c r="D7" s="5">
        <f>('Base_VII.1-VII.2'!C52+'Base_VII.1-VII.2'!C53+'Base_VII.1-VII.2'!C56)-('Base_VII.1-VII.2'!C64+'Base_VII.1-VII.2'!C65+'Base_VII.1-VII.2'!C68)</f>
        <v>2996.2699490000232</v>
      </c>
      <c r="E7" s="12"/>
      <c r="F7" s="12"/>
      <c r="G7" s="12"/>
      <c r="H7" s="12"/>
    </row>
    <row r="8" spans="1:8">
      <c r="A8" s="12" t="s">
        <v>69</v>
      </c>
      <c r="B8" s="5">
        <f>'Base_VII.1-VII.2'!CR15-'Base_VII.1-VII.2'!CF15</f>
        <v>226433.76999999955</v>
      </c>
      <c r="C8" s="5">
        <f>'Base_VII.1-VII.2'!CR30-'Base_VII.1-VII.2'!CF30</f>
        <v>436681.83699999936</v>
      </c>
      <c r="D8" s="5">
        <f>'Base_VII.1-VII.2'!C57-'Base_VII.1-VII.2'!C69</f>
        <v>663115.60700000077</v>
      </c>
      <c r="E8" s="12"/>
      <c r="F8" s="12"/>
      <c r="G8" s="12"/>
      <c r="H8" s="12"/>
    </row>
    <row r="9" spans="1:8">
      <c r="A9" s="12"/>
      <c r="B9" s="12"/>
      <c r="C9" s="12"/>
      <c r="D9" s="12"/>
      <c r="E9" s="12"/>
      <c r="F9" s="12"/>
      <c r="G9" s="12"/>
      <c r="H9" s="12"/>
    </row>
    <row r="10" spans="1:8">
      <c r="A10" s="12"/>
      <c r="B10" s="12"/>
      <c r="C10" s="12"/>
      <c r="D10" s="12"/>
      <c r="E10" s="12"/>
      <c r="F10" s="12"/>
      <c r="G10" s="12"/>
      <c r="H10" s="12"/>
    </row>
    <row r="28" spans="7:7">
      <c r="G28" t="s">
        <v>600</v>
      </c>
    </row>
  </sheetData>
  <hyperlinks>
    <hyperlink ref="A1" location="Indice!A1" display="Volver índice" xr:uid="{00000000-0004-0000-3B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5" tint="0.39997558519241921"/>
  </sheetPr>
  <dimension ref="A1:I406"/>
  <sheetViews>
    <sheetView topLeftCell="A91" workbookViewId="0">
      <selection activeCell="J104" sqref="J104"/>
    </sheetView>
  </sheetViews>
  <sheetFormatPr baseColWidth="10" defaultColWidth="10.796875" defaultRowHeight="15.6"/>
  <cols>
    <col min="2" max="2" width="12.19921875" style="19" customWidth="1"/>
    <col min="3" max="3" width="14.796875" style="19" customWidth="1"/>
    <col min="4" max="6" width="12.19921875" style="19" customWidth="1"/>
  </cols>
  <sheetData>
    <row r="1" spans="1:8">
      <c r="A1" s="3" t="s">
        <v>833</v>
      </c>
    </row>
    <row r="2" spans="1:8">
      <c r="A2" s="62"/>
      <c r="B2" s="62"/>
      <c r="C2" s="62"/>
      <c r="D2" s="62"/>
      <c r="E2" s="62"/>
      <c r="F2" s="62"/>
    </row>
    <row r="3" spans="1:8">
      <c r="H3" s="2" t="s">
        <v>857</v>
      </c>
    </row>
    <row r="6" spans="1:8" ht="62.4">
      <c r="B6" s="18" t="s">
        <v>515</v>
      </c>
      <c r="C6" s="18" t="s">
        <v>521</v>
      </c>
      <c r="D6" s="18" t="s">
        <v>517</v>
      </c>
      <c r="E6" s="18" t="s">
        <v>518</v>
      </c>
      <c r="F6" s="19" t="s">
        <v>69</v>
      </c>
    </row>
    <row r="7" spans="1:8">
      <c r="A7">
        <v>1999</v>
      </c>
      <c r="B7" s="75">
        <v>20.400111745679791</v>
      </c>
      <c r="C7" s="75">
        <v>27.970338329588401</v>
      </c>
      <c r="D7" s="75">
        <v>46.891358161582232</v>
      </c>
      <c r="E7" s="75">
        <v>34.516978302232282</v>
      </c>
      <c r="F7" s="75">
        <v>35.495759339426527</v>
      </c>
    </row>
    <row r="8" spans="1:8">
      <c r="B8" s="75">
        <v>19.643671121587143</v>
      </c>
      <c r="C8" s="75">
        <v>28.087899850003677</v>
      </c>
      <c r="D8" s="75">
        <v>46.881584212658765</v>
      </c>
      <c r="E8" s="75">
        <v>34.784371888608121</v>
      </c>
      <c r="F8" s="75">
        <v>35.644976714503912</v>
      </c>
    </row>
    <row r="9" spans="1:8">
      <c r="B9" s="75">
        <v>20.374837779836163</v>
      </c>
      <c r="C9" s="75">
        <v>28.467374546749674</v>
      </c>
      <c r="D9" s="75">
        <v>46.717969950398185</v>
      </c>
      <c r="E9" s="75">
        <v>34.48240463653687</v>
      </c>
      <c r="F9" s="75">
        <v>35.546886132418237</v>
      </c>
    </row>
    <row r="10" spans="1:8">
      <c r="B10" s="75">
        <v>20.291259793977233</v>
      </c>
      <c r="C10" s="75">
        <v>28.243882539728833</v>
      </c>
      <c r="D10" s="75">
        <v>46.530144348200359</v>
      </c>
      <c r="E10" s="75">
        <v>35.517848420168399</v>
      </c>
      <c r="F10" s="75">
        <v>36.16655622369133</v>
      </c>
    </row>
    <row r="11" spans="1:8">
      <c r="A11">
        <v>2000</v>
      </c>
      <c r="B11" s="75">
        <v>19.755811054803917</v>
      </c>
      <c r="C11" s="75">
        <v>29.035320577613994</v>
      </c>
      <c r="D11" s="75">
        <v>47.302194940872241</v>
      </c>
      <c r="E11" s="75">
        <v>35.733754682227648</v>
      </c>
      <c r="F11" s="75">
        <v>36.454241581150335</v>
      </c>
    </row>
    <row r="12" spans="1:8">
      <c r="B12" s="75">
        <v>20.873885367373788</v>
      </c>
      <c r="C12" s="75">
        <v>28.565109559684075</v>
      </c>
      <c r="D12" s="75">
        <v>47.420282193052842</v>
      </c>
      <c r="E12" s="75">
        <v>35.914979753018109</v>
      </c>
      <c r="F12" s="75">
        <v>36.624149999652168</v>
      </c>
    </row>
    <row r="13" spans="1:8">
      <c r="B13" s="75">
        <v>20.877141802307232</v>
      </c>
      <c r="C13" s="75">
        <v>28.411521922169147</v>
      </c>
      <c r="D13" s="75">
        <v>47.08384150188563</v>
      </c>
      <c r="E13" s="75">
        <v>35.781201385515622</v>
      </c>
      <c r="F13" s="75">
        <v>36.479075322971504</v>
      </c>
    </row>
    <row r="14" spans="1:8">
      <c r="B14" s="75">
        <v>20.349452427614981</v>
      </c>
      <c r="C14" s="75">
        <v>28.477198827489104</v>
      </c>
      <c r="D14" s="75">
        <v>47.881957775271488</v>
      </c>
      <c r="E14" s="75">
        <v>36.156841585159562</v>
      </c>
      <c r="F14" s="75">
        <v>36.814832889841597</v>
      </c>
    </row>
    <row r="15" spans="1:8">
      <c r="A15">
        <v>2001</v>
      </c>
      <c r="B15" s="75">
        <v>21.208707621030307</v>
      </c>
      <c r="C15" s="75">
        <v>28.972995423127418</v>
      </c>
      <c r="D15" s="75">
        <v>47.903138642470715</v>
      </c>
      <c r="E15" s="75">
        <v>36.450359484025931</v>
      </c>
      <c r="F15" s="75">
        <v>37.104870878714962</v>
      </c>
    </row>
    <row r="16" spans="1:8">
      <c r="B16" s="75">
        <v>22.299981385382171</v>
      </c>
      <c r="C16" s="75">
        <v>28.985041084425895</v>
      </c>
      <c r="D16" s="75">
        <v>48.249969584032506</v>
      </c>
      <c r="E16" s="75">
        <v>36.221181547688808</v>
      </c>
      <c r="F16" s="75">
        <v>36.952853477702568</v>
      </c>
    </row>
    <row r="17" spans="1:9">
      <c r="B17" s="75">
        <v>22.764616961036506</v>
      </c>
      <c r="C17" s="75">
        <v>28.23770609027881</v>
      </c>
      <c r="D17" s="75">
        <v>48.081303832850132</v>
      </c>
      <c r="E17" s="75">
        <v>36.390330707712423</v>
      </c>
      <c r="F17" s="75">
        <v>37.03541985316236</v>
      </c>
    </row>
    <row r="18" spans="1:9">
      <c r="B18" s="75">
        <v>21.681323609966519</v>
      </c>
      <c r="C18" s="75">
        <v>28.963940639148284</v>
      </c>
      <c r="D18" s="75">
        <v>48.107577146470298</v>
      </c>
      <c r="E18" s="75">
        <v>36.745640508312142</v>
      </c>
      <c r="F18" s="75">
        <v>37.291770977675846</v>
      </c>
    </row>
    <row r="19" spans="1:9">
      <c r="A19">
        <v>2002</v>
      </c>
      <c r="B19" s="75">
        <v>22.29784998059025</v>
      </c>
      <c r="C19" s="75">
        <v>28.55674299894596</v>
      </c>
      <c r="D19" s="75">
        <v>48.783842093735593</v>
      </c>
      <c r="E19" s="75">
        <v>37.342392214320839</v>
      </c>
      <c r="F19" s="75">
        <v>37.774037510666538</v>
      </c>
    </row>
    <row r="20" spans="1:9">
      <c r="B20" s="75">
        <v>22.844413643086597</v>
      </c>
      <c r="C20" s="75">
        <v>28.733729234672445</v>
      </c>
      <c r="D20" s="75">
        <v>48.402391652597984</v>
      </c>
      <c r="E20" s="75">
        <v>37.657406774410411</v>
      </c>
      <c r="F20" s="75">
        <v>37.959471346626735</v>
      </c>
    </row>
    <row r="21" spans="1:9">
      <c r="B21" s="75">
        <v>22.450187100674309</v>
      </c>
      <c r="C21" s="75">
        <v>28.408972470400272</v>
      </c>
      <c r="D21" s="75">
        <v>48.362463152608051</v>
      </c>
      <c r="E21" s="75">
        <v>37.716808936622989</v>
      </c>
      <c r="F21" s="75">
        <v>37.98908156993302</v>
      </c>
    </row>
    <row r="22" spans="1:9">
      <c r="B22" s="75">
        <v>21.579633382220688</v>
      </c>
      <c r="C22" s="75">
        <v>28.837690024601496</v>
      </c>
      <c r="D22" s="75">
        <v>48.551891600630093</v>
      </c>
      <c r="E22" s="75">
        <v>38.194356397935273</v>
      </c>
      <c r="F22" s="75">
        <v>38.318617177696616</v>
      </c>
    </row>
    <row r="23" spans="1:9">
      <c r="A23">
        <v>2003</v>
      </c>
      <c r="B23" s="75">
        <v>20.75981716218697</v>
      </c>
      <c r="C23" s="75">
        <v>29.373588101395075</v>
      </c>
      <c r="D23" s="75">
        <v>49.234527275890336</v>
      </c>
      <c r="E23" s="75">
        <v>38.102691628622807</v>
      </c>
      <c r="F23" s="75">
        <v>38.333066737146574</v>
      </c>
    </row>
    <row r="24" spans="1:9">
      <c r="B24" s="75">
        <v>21.293925287831115</v>
      </c>
      <c r="C24" s="75">
        <v>30.04782164520573</v>
      </c>
      <c r="D24" s="75">
        <v>49.774593111395198</v>
      </c>
      <c r="E24" s="75">
        <v>38.160438227838071</v>
      </c>
      <c r="F24" s="75">
        <v>38.607207776445726</v>
      </c>
    </row>
    <row r="25" spans="1:9">
      <c r="B25" s="75">
        <v>21.892390002549639</v>
      </c>
      <c r="C25" s="75">
        <v>30.74523070196642</v>
      </c>
      <c r="D25" s="75">
        <v>50.283115444461245</v>
      </c>
      <c r="E25" s="75">
        <v>38.129753390785396</v>
      </c>
      <c r="F25" s="75">
        <v>38.737917605877897</v>
      </c>
    </row>
    <row r="26" spans="1:9">
      <c r="B26" s="75">
        <v>22.248780305526395</v>
      </c>
      <c r="C26" s="75">
        <v>30.606359393944182</v>
      </c>
      <c r="D26" s="75">
        <v>51.052556014061309</v>
      </c>
      <c r="E26" s="75">
        <v>38.38525128734176</v>
      </c>
      <c r="F26" s="75">
        <v>39.055509780824643</v>
      </c>
    </row>
    <row r="27" spans="1:9">
      <c r="A27">
        <v>2004</v>
      </c>
      <c r="B27" s="75">
        <v>23.0049233281939</v>
      </c>
      <c r="C27" s="75">
        <v>30.292486577783194</v>
      </c>
      <c r="D27" s="75">
        <v>51.384756445971206</v>
      </c>
      <c r="E27" s="75">
        <v>38.585911886996058</v>
      </c>
      <c r="F27" s="75">
        <v>39.207074689480187</v>
      </c>
    </row>
    <row r="28" spans="1:9">
      <c r="B28" s="75">
        <v>23.134396187513705</v>
      </c>
      <c r="C28" s="75">
        <v>30.136853261154982</v>
      </c>
      <c r="D28" s="75">
        <v>51.635491800714043</v>
      </c>
      <c r="E28" s="75">
        <v>38.836645597655597</v>
      </c>
      <c r="F28" s="75">
        <v>39.367891663160634</v>
      </c>
    </row>
    <row r="29" spans="1:9">
      <c r="B29" s="75">
        <v>23.375491462701952</v>
      </c>
      <c r="C29" s="75">
        <v>31.028888412864585</v>
      </c>
      <c r="D29" s="75">
        <v>51.415510707307121</v>
      </c>
      <c r="E29" s="75">
        <v>38.787528322421863</v>
      </c>
      <c r="F29" s="75">
        <v>39.477839969795731</v>
      </c>
    </row>
    <row r="30" spans="1:9">
      <c r="B30" s="75">
        <v>22.332195420142991</v>
      </c>
      <c r="C30" s="75">
        <v>31.448835120227397</v>
      </c>
      <c r="D30" s="75">
        <v>51.35012703959768</v>
      </c>
      <c r="E30" s="75">
        <v>39.074133272795144</v>
      </c>
      <c r="F30" s="75">
        <v>39.672343673676657</v>
      </c>
    </row>
    <row r="31" spans="1:9">
      <c r="A31">
        <v>2005</v>
      </c>
      <c r="B31" s="75">
        <v>23.769035492455512</v>
      </c>
      <c r="C31" s="75">
        <v>31.013937039954133</v>
      </c>
      <c r="D31" s="75">
        <v>51.102177330878661</v>
      </c>
      <c r="E31" s="75">
        <v>39.570612570187755</v>
      </c>
      <c r="F31" s="75">
        <v>39.882923800912664</v>
      </c>
      <c r="I31" t="s">
        <v>600</v>
      </c>
    </row>
    <row r="32" spans="1:9">
      <c r="B32" s="75">
        <v>24.236241657161123</v>
      </c>
      <c r="C32" s="75">
        <v>31.898562669051074</v>
      </c>
      <c r="D32" s="75">
        <v>51.478064954737604</v>
      </c>
      <c r="E32" s="75">
        <v>39.973035554696963</v>
      </c>
      <c r="F32" s="75">
        <v>40.3264312860831</v>
      </c>
    </row>
    <row r="33" spans="1:6">
      <c r="B33" s="75">
        <v>23.775912227926227</v>
      </c>
      <c r="C33" s="75">
        <v>31.991205494883811</v>
      </c>
      <c r="D33" s="75">
        <v>51.448107920159543</v>
      </c>
      <c r="E33" s="75">
        <v>39.797070861329097</v>
      </c>
      <c r="F33" s="75">
        <v>40.167599443665999</v>
      </c>
    </row>
    <row r="34" spans="1:6">
      <c r="B34" s="75">
        <v>24.736404807217085</v>
      </c>
      <c r="C34" s="75">
        <v>31.125953353553875</v>
      </c>
      <c r="D34" s="75">
        <v>51.698812729881396</v>
      </c>
      <c r="E34" s="75">
        <v>40.353307319208497</v>
      </c>
      <c r="F34" s="75">
        <v>40.428185169049705</v>
      </c>
    </row>
    <row r="35" spans="1:6">
      <c r="A35">
        <v>2006</v>
      </c>
      <c r="B35" s="75">
        <v>24.512762949454022</v>
      </c>
      <c r="C35" s="75">
        <v>30.903832381499967</v>
      </c>
      <c r="D35" s="75">
        <v>51.987420400450489</v>
      </c>
      <c r="E35" s="75">
        <v>40.466115132519164</v>
      </c>
      <c r="F35" s="75">
        <v>40.560865195793234</v>
      </c>
    </row>
    <row r="36" spans="1:6">
      <c r="B36" s="75">
        <v>24.1557555567524</v>
      </c>
      <c r="C36" s="75">
        <v>31.135465141317315</v>
      </c>
      <c r="D36" s="75">
        <v>51.908967047690211</v>
      </c>
      <c r="E36" s="75">
        <v>40.950087642222769</v>
      </c>
      <c r="F36" s="75">
        <v>40.815727295132056</v>
      </c>
    </row>
    <row r="37" spans="1:6">
      <c r="B37" s="75">
        <v>25.255297377925185</v>
      </c>
      <c r="C37" s="75">
        <v>31.292725636356128</v>
      </c>
      <c r="D37" s="75">
        <v>51.844738533164445</v>
      </c>
      <c r="E37" s="75">
        <v>40.620904673786349</v>
      </c>
      <c r="F37" s="75">
        <v>40.625437316149828</v>
      </c>
    </row>
    <row r="38" spans="1:6">
      <c r="B38" s="75">
        <v>24.686548974859232</v>
      </c>
      <c r="C38" s="75">
        <v>31.633629342004259</v>
      </c>
      <c r="D38" s="75">
        <v>52.437648039697969</v>
      </c>
      <c r="E38" s="75">
        <v>41.155157633406233</v>
      </c>
      <c r="F38" s="75">
        <v>41.099633647975118</v>
      </c>
    </row>
    <row r="39" spans="1:6">
      <c r="A39">
        <v>2007</v>
      </c>
      <c r="B39" s="75">
        <v>25.323876439121829</v>
      </c>
      <c r="C39" s="75">
        <v>32.040190165952446</v>
      </c>
      <c r="D39" s="75">
        <v>51.99616697350077</v>
      </c>
      <c r="E39" s="75">
        <v>41.261168503170062</v>
      </c>
      <c r="F39" s="75">
        <v>41.16832660058629</v>
      </c>
    </row>
    <row r="40" spans="1:6">
      <c r="B40" s="75">
        <v>24.713388860162581</v>
      </c>
      <c r="C40" s="75">
        <v>31.924401809826687</v>
      </c>
      <c r="D40" s="75">
        <v>52.349528039638137</v>
      </c>
      <c r="E40" s="75">
        <v>41.507340790108422</v>
      </c>
      <c r="F40" s="75">
        <v>41.289049544418965</v>
      </c>
    </row>
    <row r="41" spans="1:6">
      <c r="B41" s="75">
        <v>24.436742156477258</v>
      </c>
      <c r="C41" s="75">
        <v>32.547384799919307</v>
      </c>
      <c r="D41" s="75">
        <v>52.528588585242474</v>
      </c>
      <c r="E41" s="75">
        <v>41.503248648935376</v>
      </c>
      <c r="F41" s="75">
        <v>41.33052745910836</v>
      </c>
    </row>
    <row r="42" spans="1:6">
      <c r="B42" s="75">
        <v>24.109662004292566</v>
      </c>
      <c r="C42" s="75">
        <v>32.010827837732471</v>
      </c>
      <c r="D42" s="75">
        <v>52.988208469842981</v>
      </c>
      <c r="E42" s="75">
        <v>41.970134181633668</v>
      </c>
      <c r="F42" s="75">
        <v>41.660885540729161</v>
      </c>
    </row>
    <row r="43" spans="1:6">
      <c r="A43">
        <v>2008</v>
      </c>
      <c r="B43" s="75">
        <v>24.527335653732301</v>
      </c>
      <c r="C43" s="75">
        <v>31.792535824601885</v>
      </c>
      <c r="D43" s="75">
        <v>53.976994355256849</v>
      </c>
      <c r="E43" s="75">
        <v>41.945786011471967</v>
      </c>
      <c r="F43" s="75">
        <v>41.735813940003126</v>
      </c>
    </row>
    <row r="44" spans="1:6">
      <c r="B44" s="75">
        <v>25.237351445511663</v>
      </c>
      <c r="C44" s="75">
        <v>32.205504005306004</v>
      </c>
      <c r="D44" s="75">
        <v>53.732407476571851</v>
      </c>
      <c r="E44" s="75">
        <v>42.449279864706895</v>
      </c>
      <c r="F44" s="75">
        <v>42.121287894565285</v>
      </c>
    </row>
    <row r="45" spans="1:6">
      <c r="B45" s="75">
        <v>25.308254707762956</v>
      </c>
      <c r="C45" s="75">
        <v>33.030508962315366</v>
      </c>
      <c r="D45" s="75">
        <v>53.876979582090186</v>
      </c>
      <c r="E45" s="75">
        <v>42.622295041240662</v>
      </c>
      <c r="F45" s="75">
        <v>42.394763004984569</v>
      </c>
    </row>
    <row r="46" spans="1:6">
      <c r="B46" s="75">
        <v>26.250087864722349</v>
      </c>
      <c r="C46" s="75">
        <v>33.095443190151236</v>
      </c>
      <c r="D46" s="75">
        <v>53.179671022906149</v>
      </c>
      <c r="E46" s="75">
        <v>43.577407519670487</v>
      </c>
      <c r="F46" s="75">
        <v>43.083026330871519</v>
      </c>
    </row>
    <row r="47" spans="1:6">
      <c r="A47">
        <v>2009</v>
      </c>
      <c r="B47" s="75">
        <v>27.581812053457135</v>
      </c>
      <c r="C47" s="75">
        <v>31.876703075131761</v>
      </c>
      <c r="D47" s="75">
        <v>52.849179172396191</v>
      </c>
      <c r="E47" s="75">
        <v>44.149992900807469</v>
      </c>
      <c r="F47" s="75">
        <v>43.481695923555733</v>
      </c>
    </row>
    <row r="48" spans="1:6">
      <c r="B48" s="75">
        <v>27.795392479983903</v>
      </c>
      <c r="C48" s="75">
        <v>33.357826491747922</v>
      </c>
      <c r="D48" s="75">
        <v>52.78264082970918</v>
      </c>
      <c r="E48" s="75">
        <v>44.309812346148014</v>
      </c>
      <c r="F48" s="75">
        <v>43.735238967954587</v>
      </c>
    </row>
    <row r="49" spans="1:6">
      <c r="B49" s="75">
        <v>28.417161711248557</v>
      </c>
      <c r="C49" s="75">
        <v>33.778630974398574</v>
      </c>
      <c r="D49" s="75">
        <v>52.938446324130304</v>
      </c>
      <c r="E49" s="75">
        <v>44.477133602894234</v>
      </c>
      <c r="F49" s="75">
        <v>43.946951461517891</v>
      </c>
    </row>
    <row r="50" spans="1:6">
      <c r="B50" s="75">
        <v>28.539505382523028</v>
      </c>
      <c r="C50" s="75">
        <v>34.483458315495049</v>
      </c>
      <c r="D50" s="75">
        <v>53.527973855174316</v>
      </c>
      <c r="E50" s="75">
        <v>44.516198061133117</v>
      </c>
      <c r="F50" s="75">
        <v>44.147531506833467</v>
      </c>
    </row>
    <row r="51" spans="1:6">
      <c r="A51">
        <v>2010</v>
      </c>
      <c r="B51" s="75">
        <v>28.050200120392649</v>
      </c>
      <c r="C51" s="75">
        <v>33.674361675820336</v>
      </c>
      <c r="D51" s="75">
        <v>53.823756333397824</v>
      </c>
      <c r="E51" s="75">
        <v>44.940057660884818</v>
      </c>
      <c r="F51" s="75">
        <v>44.408784625076876</v>
      </c>
    </row>
    <row r="52" spans="1:6">
      <c r="B52" s="75">
        <v>28.040799860324071</v>
      </c>
      <c r="C52" s="75">
        <v>33.312283861769174</v>
      </c>
      <c r="D52" s="75">
        <v>53.620702464726918</v>
      </c>
      <c r="E52" s="75">
        <v>44.637835201434171</v>
      </c>
      <c r="F52" s="75">
        <v>44.162203364827491</v>
      </c>
    </row>
    <row r="53" spans="1:6">
      <c r="B53" s="75">
        <v>27.53659166233313</v>
      </c>
      <c r="C53" s="75">
        <v>32.993774201788526</v>
      </c>
      <c r="D53" s="75">
        <v>53.76929269341916</v>
      </c>
      <c r="E53" s="75">
        <v>44.584694903760123</v>
      </c>
      <c r="F53" s="75">
        <v>44.130330432040815</v>
      </c>
    </row>
    <row r="54" spans="1:6">
      <c r="B54" s="75">
        <v>28.641917586417215</v>
      </c>
      <c r="C54" s="75">
        <v>32.844284937311578</v>
      </c>
      <c r="D54" s="75">
        <v>54.696272242076624</v>
      </c>
      <c r="E54" s="75">
        <v>45.027560861679135</v>
      </c>
      <c r="F54" s="75">
        <v>44.625574155219994</v>
      </c>
    </row>
    <row r="55" spans="1:6">
      <c r="A55">
        <v>2011</v>
      </c>
      <c r="B55" s="75">
        <v>28.906747016289881</v>
      </c>
      <c r="C55" s="75">
        <v>33.193101092175148</v>
      </c>
      <c r="D55" s="75">
        <v>54.075413145978992</v>
      </c>
      <c r="E55" s="75">
        <v>45.064414939753476</v>
      </c>
      <c r="F55" s="75">
        <v>44.663175735321623</v>
      </c>
    </row>
    <row r="56" spans="1:6">
      <c r="B56" s="75">
        <v>27.239282463706889</v>
      </c>
      <c r="C56" s="75">
        <v>34.547065026530333</v>
      </c>
      <c r="D56" s="75">
        <v>54.072331088260562</v>
      </c>
      <c r="E56" s="75">
        <v>45.582729315574078</v>
      </c>
      <c r="F56" s="75">
        <v>45.069841833539172</v>
      </c>
    </row>
    <row r="57" spans="1:6">
      <c r="B57" s="75">
        <v>29.373526788168252</v>
      </c>
      <c r="C57" s="75">
        <v>34.136624381847795</v>
      </c>
      <c r="D57" s="75">
        <v>53.687175616529196</v>
      </c>
      <c r="E57" s="75">
        <v>45.068747258238432</v>
      </c>
      <c r="F57" s="75">
        <v>44.796666177304125</v>
      </c>
    </row>
    <row r="58" spans="1:6">
      <c r="B58" s="75">
        <v>28.582421575830601</v>
      </c>
      <c r="C58" s="75">
        <v>33.672202089541813</v>
      </c>
      <c r="D58" s="75">
        <v>54.669663742968268</v>
      </c>
      <c r="E58" s="75">
        <v>45.332067246868895</v>
      </c>
      <c r="F58" s="75">
        <v>45.021488879124085</v>
      </c>
    </row>
    <row r="59" spans="1:6">
      <c r="A59">
        <v>2012</v>
      </c>
      <c r="B59" s="75">
        <v>29.962025909661381</v>
      </c>
      <c r="C59" s="75">
        <v>34.265960219089905</v>
      </c>
      <c r="D59" s="75">
        <v>54.814688341637371</v>
      </c>
      <c r="E59" s="75">
        <v>45.881675556955763</v>
      </c>
      <c r="F59" s="75">
        <v>45.465888131873974</v>
      </c>
    </row>
    <row r="60" spans="1:6">
      <c r="B60" s="75">
        <v>29.145914133292127</v>
      </c>
      <c r="C60" s="75">
        <v>33.348275059131268</v>
      </c>
      <c r="D60" s="75">
        <v>55.43451614987174</v>
      </c>
      <c r="E60" s="75">
        <v>46.160436638690634</v>
      </c>
      <c r="F60" s="75">
        <v>45.585842799651687</v>
      </c>
    </row>
    <row r="61" spans="1:6">
      <c r="B61" s="75">
        <v>29.717872746772724</v>
      </c>
      <c r="C61" s="75">
        <v>33.665772323345621</v>
      </c>
      <c r="D61" s="75">
        <v>55.52122901227807</v>
      </c>
      <c r="E61" s="75">
        <v>45.918385391923778</v>
      </c>
      <c r="F61" s="75">
        <v>45.404513368152458</v>
      </c>
    </row>
    <row r="62" spans="1:6">
      <c r="B62" s="75">
        <v>29.933076721083889</v>
      </c>
      <c r="C62" s="75">
        <v>33.591633284649177</v>
      </c>
      <c r="D62" s="75">
        <v>54.74478581657857</v>
      </c>
      <c r="E62" s="75">
        <v>46.43175132467465</v>
      </c>
      <c r="F62" s="75">
        <v>45.582275326616546</v>
      </c>
    </row>
    <row r="63" spans="1:6">
      <c r="A63">
        <v>2013</v>
      </c>
      <c r="B63" s="75">
        <v>29.392934397182707</v>
      </c>
      <c r="C63" s="75">
        <v>33.192849063335281</v>
      </c>
      <c r="D63" s="75">
        <v>54.384054495283166</v>
      </c>
      <c r="E63" s="75">
        <v>46.9762658165413</v>
      </c>
      <c r="F63" s="75">
        <v>45.753635639652259</v>
      </c>
    </row>
    <row r="64" spans="1:6">
      <c r="B64" s="75">
        <v>29.508273290000297</v>
      </c>
      <c r="C64" s="75">
        <v>33.393197419654676</v>
      </c>
      <c r="D64" s="75">
        <v>54.781670012158571</v>
      </c>
      <c r="E64" s="75">
        <v>46.641596794562687</v>
      </c>
      <c r="F64" s="75">
        <v>45.612695071207057</v>
      </c>
    </row>
    <row r="65" spans="1:6">
      <c r="B65" s="75">
        <v>30.140960386752454</v>
      </c>
      <c r="C65" s="75">
        <v>34.136410989286084</v>
      </c>
      <c r="D65" s="75">
        <v>53.599129524207967</v>
      </c>
      <c r="E65" s="75">
        <v>46.675928009865295</v>
      </c>
      <c r="F65" s="75">
        <v>45.532136399382239</v>
      </c>
    </row>
    <row r="66" spans="1:6">
      <c r="B66" s="75">
        <v>31.26458383202112</v>
      </c>
      <c r="C66" s="75">
        <v>33.819024288731903</v>
      </c>
      <c r="D66" s="75">
        <v>54.391782610197225</v>
      </c>
      <c r="E66" s="75">
        <v>46.587132793876847</v>
      </c>
      <c r="F66" s="75">
        <v>45.68623578559837</v>
      </c>
    </row>
    <row r="67" spans="1:6">
      <c r="A67">
        <v>2014</v>
      </c>
      <c r="B67" s="75">
        <v>31.337983371417096</v>
      </c>
      <c r="C67" s="75">
        <v>33.354357949016901</v>
      </c>
      <c r="D67" s="75">
        <v>53.980107316999181</v>
      </c>
      <c r="E67" s="75">
        <v>47.168661961224004</v>
      </c>
      <c r="F67" s="75">
        <v>45.927652584007085</v>
      </c>
    </row>
    <row r="68" spans="1:6">
      <c r="B68" s="75">
        <v>31.316200692380956</v>
      </c>
      <c r="C68" s="75">
        <v>33.776519212160821</v>
      </c>
      <c r="D68" s="75">
        <v>53.358410781110962</v>
      </c>
      <c r="E68" s="75">
        <v>46.692464778975115</v>
      </c>
      <c r="F68" s="75">
        <v>45.594695139537706</v>
      </c>
    </row>
    <row r="69" spans="1:6">
      <c r="B69" s="75">
        <v>31.496798382622071</v>
      </c>
      <c r="C69" s="75">
        <v>32.641431753285858</v>
      </c>
      <c r="D69" s="75">
        <v>53.217982000342957</v>
      </c>
      <c r="E69" s="75">
        <v>46.231247949186908</v>
      </c>
      <c r="F69" s="75">
        <v>45.121901800020638</v>
      </c>
    </row>
    <row r="70" spans="1:6">
      <c r="B70" s="75">
        <v>30.771444080294931</v>
      </c>
      <c r="C70" s="75">
        <v>33.254059998793018</v>
      </c>
      <c r="D70" s="75">
        <v>53.613236584381319</v>
      </c>
      <c r="E70" s="75">
        <v>46.83632144750807</v>
      </c>
      <c r="F70" s="75">
        <v>45.59607954546032</v>
      </c>
    </row>
    <row r="71" spans="1:6">
      <c r="A71">
        <v>2015</v>
      </c>
      <c r="B71" s="75">
        <v>30.624538523991539</v>
      </c>
      <c r="C71" s="75">
        <v>33.563880697108587</v>
      </c>
      <c r="D71" s="75">
        <v>53.910918397787199</v>
      </c>
      <c r="E71" s="75">
        <v>46.452189913923235</v>
      </c>
      <c r="F71" s="75">
        <v>45.45813745059754</v>
      </c>
    </row>
    <row r="72" spans="1:6">
      <c r="B72" s="75">
        <v>30.588771775905833</v>
      </c>
      <c r="C72" s="75">
        <v>33.842126246175567</v>
      </c>
      <c r="D72" s="75">
        <v>54.059741913284832</v>
      </c>
      <c r="E72" s="75">
        <v>46.211415332821147</v>
      </c>
      <c r="F72" s="75">
        <v>45.365163383793394</v>
      </c>
    </row>
    <row r="73" spans="1:6">
      <c r="B73" s="75">
        <v>29.658299112414788</v>
      </c>
      <c r="C73" s="75">
        <v>34.3010292515429</v>
      </c>
      <c r="D73" s="75">
        <v>53.988764495092013</v>
      </c>
      <c r="E73" s="75">
        <v>45.953237195748557</v>
      </c>
      <c r="F73" s="75">
        <v>45.167836012333829</v>
      </c>
    </row>
    <row r="74" spans="1:6">
      <c r="B74" s="75">
        <v>29.459895007710362</v>
      </c>
      <c r="C74" s="75">
        <v>34.41954213194429</v>
      </c>
      <c r="D74" s="75">
        <v>54.599709799554972</v>
      </c>
      <c r="E74" s="75">
        <v>46.313132677504825</v>
      </c>
      <c r="F74" s="75">
        <v>45.488905911627938</v>
      </c>
    </row>
    <row r="75" spans="1:6">
      <c r="A75">
        <v>2016</v>
      </c>
      <c r="B75" s="75">
        <v>30.305573050177404</v>
      </c>
      <c r="C75" s="75">
        <v>34.357012752619873</v>
      </c>
      <c r="D75" s="75">
        <v>55.02258855609908</v>
      </c>
      <c r="E75" s="75">
        <v>45.95671413984487</v>
      </c>
      <c r="F75" s="75">
        <v>45.38214173005953</v>
      </c>
    </row>
    <row r="76" spans="1:6">
      <c r="B76" s="75">
        <v>31.29251809838874</v>
      </c>
      <c r="C76" s="75">
        <v>34.55429190929565</v>
      </c>
      <c r="D76" s="75">
        <v>55.352840266267734</v>
      </c>
      <c r="E76" s="75">
        <v>45.98187518522537</v>
      </c>
      <c r="F76" s="75">
        <v>45.516073433172046</v>
      </c>
    </row>
    <row r="77" spans="1:6">
      <c r="B77" s="75">
        <v>31.325438169079046</v>
      </c>
      <c r="C77" s="75">
        <v>34.525750203693548</v>
      </c>
      <c r="D77" s="75">
        <v>54.984969533319884</v>
      </c>
      <c r="E77" s="75">
        <v>45.936526328677012</v>
      </c>
      <c r="F77" s="75">
        <v>45.417680592293586</v>
      </c>
    </row>
    <row r="78" spans="1:6">
      <c r="B78" s="75">
        <v>31.40146561439126</v>
      </c>
      <c r="C78" s="75">
        <v>35.084270578912637</v>
      </c>
      <c r="D78" s="75">
        <v>54.778517022271465</v>
      </c>
      <c r="E78" s="75">
        <v>46.149151434455533</v>
      </c>
      <c r="F78" s="75">
        <v>45.581287925694774</v>
      </c>
    </row>
    <row r="79" spans="1:6">
      <c r="A79">
        <v>2017</v>
      </c>
      <c r="B79" s="75">
        <v>30.283308705159591</v>
      </c>
      <c r="C79" s="75">
        <v>34.142888638615659</v>
      </c>
      <c r="D79" s="75">
        <v>55.267968310855153</v>
      </c>
      <c r="E79" s="75">
        <v>46.127119912383193</v>
      </c>
      <c r="F79" s="75">
        <v>45.501909602876204</v>
      </c>
    </row>
    <row r="80" spans="1:6">
      <c r="B80" s="75">
        <v>30.086024649274378</v>
      </c>
      <c r="C80" s="75">
        <v>33.964781280763532</v>
      </c>
      <c r="D80" s="75">
        <v>55.41155742228726</v>
      </c>
      <c r="E80" s="75">
        <v>46.119169294402198</v>
      </c>
      <c r="F80" s="75">
        <v>45.480754920392144</v>
      </c>
    </row>
    <row r="81" spans="1:6">
      <c r="B81" s="75">
        <v>28.739996803250257</v>
      </c>
      <c r="C81" s="75">
        <v>34.744669704192596</v>
      </c>
      <c r="D81" s="75">
        <v>55.404548893187631</v>
      </c>
      <c r="E81" s="75">
        <v>45.763424719406601</v>
      </c>
      <c r="F81" s="75">
        <v>45.296948952617612</v>
      </c>
    </row>
    <row r="82" spans="1:6">
      <c r="B82" s="75">
        <v>31.166763133155545</v>
      </c>
      <c r="C82" s="75">
        <v>34.441754279987656</v>
      </c>
      <c r="D82" s="75">
        <v>55.916980227315619</v>
      </c>
      <c r="E82" s="75">
        <v>45.878200819355733</v>
      </c>
      <c r="F82" s="75">
        <v>45.578419741364684</v>
      </c>
    </row>
    <row r="83" spans="1:6">
      <c r="A83">
        <v>2018</v>
      </c>
      <c r="B83" s="75">
        <v>31.089886655527017</v>
      </c>
      <c r="C83" s="75">
        <v>34.275647521321247</v>
      </c>
      <c r="D83" s="75">
        <v>55.89532921498347</v>
      </c>
      <c r="E83" s="75">
        <v>45.827747980506167</v>
      </c>
      <c r="F83" s="75">
        <v>45.512784423679875</v>
      </c>
    </row>
    <row r="84" spans="1:6">
      <c r="B84" s="75">
        <v>31.820386584468469</v>
      </c>
      <c r="C84" s="75">
        <v>33.724768714522654</v>
      </c>
      <c r="D84" s="75">
        <v>55.885393728108781</v>
      </c>
      <c r="E84" s="75">
        <v>45.94305507361117</v>
      </c>
      <c r="F84" s="75">
        <v>45.573253026662073</v>
      </c>
    </row>
    <row r="85" spans="1:6">
      <c r="B85" s="75">
        <v>32.438561574754594</v>
      </c>
      <c r="C85" s="75">
        <v>34.233645340114421</v>
      </c>
      <c r="D85" s="75">
        <v>55.544382819400163</v>
      </c>
      <c r="E85" s="75">
        <v>45.618226068081057</v>
      </c>
      <c r="F85" s="75">
        <v>45.399512262360432</v>
      </c>
    </row>
    <row r="86" spans="1:6">
      <c r="B86" s="75">
        <v>29.975700196117089</v>
      </c>
      <c r="C86" s="75">
        <v>34.46973043596072</v>
      </c>
      <c r="D86" s="75">
        <v>55.545241893370168</v>
      </c>
      <c r="E86" s="75">
        <v>45.963510696403084</v>
      </c>
      <c r="F86" s="75">
        <v>45.548985985018092</v>
      </c>
    </row>
    <row r="87" spans="1:6">
      <c r="A87">
        <v>2019</v>
      </c>
      <c r="B87" s="75">
        <v>29.781367838207345</v>
      </c>
      <c r="C87" s="75">
        <v>34.923122907716461</v>
      </c>
      <c r="D87" s="75">
        <v>55.892058224868002</v>
      </c>
      <c r="E87" s="75">
        <v>45.837853828089045</v>
      </c>
      <c r="F87" s="75">
        <v>45.564982893243915</v>
      </c>
    </row>
    <row r="88" spans="1:6">
      <c r="B88" s="75">
        <v>31.007295381117885</v>
      </c>
      <c r="C88" s="75">
        <v>35.225184282127309</v>
      </c>
      <c r="D88" s="75">
        <v>55.840070671127663</v>
      </c>
      <c r="E88" s="75">
        <v>45.919406194186472</v>
      </c>
      <c r="F88" s="75">
        <v>45.71953274656704</v>
      </c>
    </row>
    <row r="89" spans="1:6">
      <c r="B89" s="75">
        <v>29.608384748448696</v>
      </c>
      <c r="C89" s="75">
        <v>35.305938702028918</v>
      </c>
      <c r="D89" s="75">
        <v>56.059817069461815</v>
      </c>
      <c r="E89" s="75">
        <v>45.660962953530351</v>
      </c>
      <c r="F89" s="75">
        <v>45.535082649883719</v>
      </c>
    </row>
    <row r="90" spans="1:6">
      <c r="B90" s="75">
        <v>30.420140569111403</v>
      </c>
      <c r="C90" s="75">
        <v>35.621686863797734</v>
      </c>
      <c r="D90" s="75">
        <v>56.619977961360192</v>
      </c>
      <c r="E90" s="75">
        <v>45.92486045590887</v>
      </c>
      <c r="F90" s="75">
        <v>45.867244113565583</v>
      </c>
    </row>
    <row r="91" spans="1:6">
      <c r="A91">
        <v>2020</v>
      </c>
      <c r="B91" s="75">
        <v>30.544191002227222</v>
      </c>
      <c r="C91" s="75">
        <v>35.916880703363333</v>
      </c>
      <c r="D91" s="75">
        <v>56.234569621395416</v>
      </c>
      <c r="E91" s="75">
        <v>45.870385506136948</v>
      </c>
      <c r="F91" s="75">
        <v>45.830563605317764</v>
      </c>
    </row>
    <row r="92" spans="1:6">
      <c r="B92" s="75">
        <v>31.128506847302674</v>
      </c>
      <c r="C92" s="75">
        <v>34.995089989556369</v>
      </c>
      <c r="D92" s="75">
        <v>56.006195527586996</v>
      </c>
      <c r="E92" s="75">
        <v>45.619290997621064</v>
      </c>
      <c r="F92" s="75">
        <v>45.540452751050118</v>
      </c>
    </row>
    <row r="93" spans="1:6">
      <c r="B93" s="75">
        <v>30.194805817072538</v>
      </c>
      <c r="C93" s="75">
        <v>36.533403595307469</v>
      </c>
      <c r="D93" s="75">
        <v>55.527391906328781</v>
      </c>
      <c r="E93" s="75">
        <v>45.388996094638884</v>
      </c>
      <c r="F93" s="75">
        <v>45.48534002217027</v>
      </c>
    </row>
    <row r="94" spans="1:6">
      <c r="B94" s="75">
        <v>28.268913388533097</v>
      </c>
      <c r="C94" s="75">
        <v>35.418242715922609</v>
      </c>
      <c r="D94" s="75">
        <v>56.829930523857975</v>
      </c>
      <c r="E94" s="75">
        <v>45.88106913681834</v>
      </c>
      <c r="F94" s="75">
        <v>45.87651390797491</v>
      </c>
    </row>
    <row r="95" spans="1:6">
      <c r="A95">
        <v>2021</v>
      </c>
      <c r="B95" s="75">
        <v>29.911051314479213</v>
      </c>
      <c r="C95" s="75">
        <v>34.602297098016059</v>
      </c>
      <c r="D95" s="75">
        <v>57.792745400209036</v>
      </c>
      <c r="E95" s="75">
        <v>45.766463003410166</v>
      </c>
      <c r="F95" s="75">
        <v>45.930289900602652</v>
      </c>
    </row>
    <row r="96" spans="1:6">
      <c r="B96" s="75">
        <v>31.299173855807034</v>
      </c>
      <c r="C96" s="75">
        <v>34.936911453642885</v>
      </c>
      <c r="D96" s="75">
        <v>57.436175578941416</v>
      </c>
      <c r="E96" s="75">
        <v>45.873502078755784</v>
      </c>
      <c r="F96" s="75">
        <v>46.072069810563292</v>
      </c>
    </row>
    <row r="97" spans="1:6">
      <c r="B97" s="75">
        <v>30.788250882705189</v>
      </c>
      <c r="C97" s="75">
        <v>35.919701233817534</v>
      </c>
      <c r="D97" s="75">
        <v>58.272219233381485</v>
      </c>
      <c r="E97" s="75">
        <v>45.668953605991341</v>
      </c>
      <c r="F97" s="75">
        <v>46.171106022064173</v>
      </c>
    </row>
    <row r="98" spans="1:6">
      <c r="B98" s="75">
        <v>29.558263850640152</v>
      </c>
      <c r="C98" s="75">
        <v>35.886875813611461</v>
      </c>
      <c r="D98" s="75">
        <v>58.896436818671475</v>
      </c>
      <c r="E98" s="75">
        <v>45.923989109697338</v>
      </c>
      <c r="F98" s="75">
        <v>46.341774161530743</v>
      </c>
    </row>
    <row r="99" spans="1:6">
      <c r="A99">
        <v>2022</v>
      </c>
      <c r="B99" s="75">
        <v>31.820766547046787</v>
      </c>
      <c r="C99" s="75">
        <v>36.276864382343746</v>
      </c>
      <c r="D99" s="75">
        <v>58.416786178806021</v>
      </c>
      <c r="E99" s="75">
        <v>45.673648673670613</v>
      </c>
      <c r="F99" s="75">
        <v>46.27094113478735</v>
      </c>
    </row>
    <row r="100" spans="1:6">
      <c r="B100" s="75">
        <v>31.387034870066323</v>
      </c>
      <c r="C100" s="75">
        <v>36.176104337291669</v>
      </c>
      <c r="D100" s="75">
        <v>57.714323454028047</v>
      </c>
      <c r="E100" s="75">
        <v>46.101644336865654</v>
      </c>
      <c r="F100" s="75">
        <v>46.371811012593298</v>
      </c>
    </row>
    <row r="203" spans="1:1">
      <c r="A203" t="s">
        <v>524</v>
      </c>
    </row>
    <row r="206" spans="1:1">
      <c r="A206" t="s">
        <v>522</v>
      </c>
    </row>
    <row r="301" spans="1:1">
      <c r="A301" t="s">
        <v>522</v>
      </c>
    </row>
    <row r="302" spans="1:1">
      <c r="A302" t="s">
        <v>69</v>
      </c>
    </row>
    <row r="306" spans="1:1">
      <c r="A306" t="s">
        <v>522</v>
      </c>
    </row>
    <row r="307" spans="1:1">
      <c r="A307" t="s">
        <v>523</v>
      </c>
    </row>
    <row r="309" spans="1:1">
      <c r="A309">
        <v>106</v>
      </c>
    </row>
    <row r="310" spans="1:1">
      <c r="A310">
        <v>107</v>
      </c>
    </row>
    <row r="311" spans="1:1">
      <c r="A311">
        <v>108</v>
      </c>
    </row>
    <row r="312" spans="1:1">
      <c r="A312">
        <v>109</v>
      </c>
    </row>
    <row r="313" spans="1:1">
      <c r="A313">
        <v>110</v>
      </c>
    </row>
    <row r="314" spans="1:1">
      <c r="A314">
        <v>111</v>
      </c>
    </row>
    <row r="315" spans="1:1">
      <c r="A315">
        <v>112</v>
      </c>
    </row>
    <row r="316" spans="1:1">
      <c r="A316">
        <v>113</v>
      </c>
    </row>
    <row r="317" spans="1:1">
      <c r="A317">
        <v>114</v>
      </c>
    </row>
    <row r="318" spans="1:1">
      <c r="A318">
        <v>115</v>
      </c>
    </row>
    <row r="319" spans="1:1">
      <c r="A319">
        <v>116</v>
      </c>
    </row>
    <row r="320" spans="1:1">
      <c r="A320">
        <v>117</v>
      </c>
    </row>
    <row r="321" spans="1:1">
      <c r="A321">
        <v>118</v>
      </c>
    </row>
    <row r="322" spans="1:1">
      <c r="A322">
        <v>119</v>
      </c>
    </row>
    <row r="323" spans="1:1">
      <c r="A323">
        <v>120</v>
      </c>
    </row>
    <row r="324" spans="1:1">
      <c r="A324">
        <v>121</v>
      </c>
    </row>
    <row r="325" spans="1:1">
      <c r="A325">
        <v>122</v>
      </c>
    </row>
    <row r="326" spans="1:1">
      <c r="A326">
        <v>123</v>
      </c>
    </row>
    <row r="327" spans="1:1">
      <c r="A327">
        <v>124</v>
      </c>
    </row>
    <row r="328" spans="1:1">
      <c r="A328">
        <v>125</v>
      </c>
    </row>
    <row r="329" spans="1:1">
      <c r="A329">
        <v>126</v>
      </c>
    </row>
    <row r="330" spans="1:1">
      <c r="A330">
        <v>127</v>
      </c>
    </row>
    <row r="331" spans="1:1">
      <c r="A331">
        <v>128</v>
      </c>
    </row>
    <row r="332" spans="1:1">
      <c r="A332">
        <v>129</v>
      </c>
    </row>
    <row r="333" spans="1:1">
      <c r="A333">
        <v>130</v>
      </c>
    </row>
    <row r="334" spans="1:1">
      <c r="A334">
        <v>131</v>
      </c>
    </row>
    <row r="335" spans="1:1">
      <c r="A335">
        <v>132</v>
      </c>
    </row>
    <row r="336" spans="1:1">
      <c r="A336">
        <v>133</v>
      </c>
    </row>
    <row r="337" spans="1:1">
      <c r="A337">
        <v>134</v>
      </c>
    </row>
    <row r="338" spans="1:1">
      <c r="A338">
        <v>135</v>
      </c>
    </row>
    <row r="339" spans="1:1">
      <c r="A339">
        <v>136</v>
      </c>
    </row>
    <row r="340" spans="1:1">
      <c r="A340">
        <v>137</v>
      </c>
    </row>
    <row r="341" spans="1:1">
      <c r="A341">
        <v>138</v>
      </c>
    </row>
    <row r="342" spans="1:1">
      <c r="A342">
        <v>139</v>
      </c>
    </row>
    <row r="343" spans="1:1">
      <c r="A343">
        <v>140</v>
      </c>
    </row>
    <row r="344" spans="1:1">
      <c r="A344">
        <v>141</v>
      </c>
    </row>
    <row r="345" spans="1:1">
      <c r="A345">
        <v>142</v>
      </c>
    </row>
    <row r="346" spans="1:1">
      <c r="A346">
        <v>143</v>
      </c>
    </row>
    <row r="347" spans="1:1">
      <c r="A347">
        <v>144</v>
      </c>
    </row>
    <row r="348" spans="1:1">
      <c r="A348">
        <v>145</v>
      </c>
    </row>
    <row r="349" spans="1:1">
      <c r="A349">
        <v>146</v>
      </c>
    </row>
    <row r="350" spans="1:1">
      <c r="A350">
        <v>147</v>
      </c>
    </row>
    <row r="351" spans="1:1">
      <c r="A351">
        <v>148</v>
      </c>
    </row>
    <row r="352" spans="1:1">
      <c r="A352">
        <v>149</v>
      </c>
    </row>
    <row r="353" spans="1:1">
      <c r="A353">
        <v>150</v>
      </c>
    </row>
    <row r="354" spans="1:1">
      <c r="A354">
        <v>151</v>
      </c>
    </row>
    <row r="355" spans="1:1">
      <c r="A355">
        <v>152</v>
      </c>
    </row>
    <row r="356" spans="1:1">
      <c r="A356">
        <v>153</v>
      </c>
    </row>
    <row r="357" spans="1:1">
      <c r="A357">
        <v>154</v>
      </c>
    </row>
    <row r="358" spans="1:1">
      <c r="A358">
        <v>155</v>
      </c>
    </row>
    <row r="359" spans="1:1">
      <c r="A359">
        <v>156</v>
      </c>
    </row>
    <row r="360" spans="1:1">
      <c r="A360">
        <v>157</v>
      </c>
    </row>
    <row r="361" spans="1:1">
      <c r="A361">
        <v>158</v>
      </c>
    </row>
    <row r="362" spans="1:1">
      <c r="A362">
        <v>159</v>
      </c>
    </row>
    <row r="363" spans="1:1">
      <c r="A363">
        <v>160</v>
      </c>
    </row>
    <row r="364" spans="1:1">
      <c r="A364">
        <v>161</v>
      </c>
    </row>
    <row r="365" spans="1:1">
      <c r="A365">
        <v>162</v>
      </c>
    </row>
    <row r="366" spans="1:1">
      <c r="A366">
        <v>163</v>
      </c>
    </row>
    <row r="367" spans="1:1">
      <c r="A367">
        <v>164</v>
      </c>
    </row>
    <row r="368" spans="1:1">
      <c r="A368">
        <v>165</v>
      </c>
    </row>
    <row r="369" spans="1:1">
      <c r="A369">
        <v>166</v>
      </c>
    </row>
    <row r="370" spans="1:1">
      <c r="A370">
        <v>167</v>
      </c>
    </row>
    <row r="371" spans="1:1">
      <c r="A371">
        <v>168</v>
      </c>
    </row>
    <row r="372" spans="1:1">
      <c r="A372">
        <v>169</v>
      </c>
    </row>
    <row r="373" spans="1:1">
      <c r="A373">
        <v>170</v>
      </c>
    </row>
    <row r="374" spans="1:1">
      <c r="A374">
        <v>171</v>
      </c>
    </row>
    <row r="375" spans="1:1">
      <c r="A375">
        <v>172</v>
      </c>
    </row>
    <row r="376" spans="1:1">
      <c r="A376">
        <v>173</v>
      </c>
    </row>
    <row r="377" spans="1:1">
      <c r="A377">
        <v>174</v>
      </c>
    </row>
    <row r="378" spans="1:1">
      <c r="A378">
        <v>175</v>
      </c>
    </row>
    <row r="379" spans="1:1">
      <c r="A379">
        <v>176</v>
      </c>
    </row>
    <row r="380" spans="1:1">
      <c r="A380">
        <v>177</v>
      </c>
    </row>
    <row r="381" spans="1:1">
      <c r="A381">
        <v>178</v>
      </c>
    </row>
    <row r="382" spans="1:1">
      <c r="A382">
        <v>179</v>
      </c>
    </row>
    <row r="383" spans="1:1">
      <c r="A383">
        <v>180</v>
      </c>
    </row>
    <row r="384" spans="1:1">
      <c r="A384">
        <v>181</v>
      </c>
    </row>
    <row r="385" spans="1:1">
      <c r="A385">
        <v>182</v>
      </c>
    </row>
    <row r="386" spans="1:1">
      <c r="A386">
        <v>183</v>
      </c>
    </row>
    <row r="387" spans="1:1">
      <c r="A387">
        <v>184</v>
      </c>
    </row>
    <row r="388" spans="1:1">
      <c r="A388">
        <v>185</v>
      </c>
    </row>
    <row r="389" spans="1:1">
      <c r="A389">
        <v>186</v>
      </c>
    </row>
    <row r="390" spans="1:1">
      <c r="A390">
        <v>187</v>
      </c>
    </row>
    <row r="391" spans="1:1">
      <c r="A391">
        <v>188</v>
      </c>
    </row>
    <row r="392" spans="1:1">
      <c r="A392">
        <v>189</v>
      </c>
    </row>
    <row r="393" spans="1:1">
      <c r="A393">
        <v>190</v>
      </c>
    </row>
    <row r="394" spans="1:1">
      <c r="A394">
        <v>191</v>
      </c>
    </row>
    <row r="395" spans="1:1">
      <c r="A395">
        <v>192</v>
      </c>
    </row>
    <row r="396" spans="1:1">
      <c r="A396">
        <v>193</v>
      </c>
    </row>
    <row r="397" spans="1:1">
      <c r="A397">
        <v>194</v>
      </c>
    </row>
    <row r="398" spans="1:1">
      <c r="A398">
        <v>195</v>
      </c>
    </row>
    <row r="399" spans="1:1">
      <c r="A399">
        <v>196</v>
      </c>
    </row>
    <row r="400" spans="1:1">
      <c r="A400">
        <v>197</v>
      </c>
    </row>
    <row r="401" spans="1:1">
      <c r="A401" t="s">
        <v>522</v>
      </c>
    </row>
    <row r="402" spans="1:1">
      <c r="A402" t="s">
        <v>69</v>
      </c>
    </row>
    <row r="406" spans="1:1">
      <c r="A406" t="s">
        <v>525</v>
      </c>
    </row>
  </sheetData>
  <hyperlinks>
    <hyperlink ref="A1" location="Indice!A1" display="Volver índice" xr:uid="{00000000-0004-0000-3C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3"/>
  <sheetViews>
    <sheetView workbookViewId="0">
      <selection activeCell="B4" sqref="B4"/>
    </sheetView>
  </sheetViews>
  <sheetFormatPr baseColWidth="10" defaultRowHeight="15.6"/>
  <sheetData>
    <row r="3" spans="2:2" ht="21">
      <c r="B3" s="11" t="s">
        <v>619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3"/>
  <sheetViews>
    <sheetView workbookViewId="0">
      <selection activeCell="B4" sqref="B4"/>
    </sheetView>
  </sheetViews>
  <sheetFormatPr baseColWidth="10" defaultRowHeight="15.6"/>
  <sheetData>
    <row r="3" spans="2:2" ht="21">
      <c r="B3" s="11" t="s">
        <v>620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3:C7"/>
  <sheetViews>
    <sheetView workbookViewId="0">
      <selection activeCell="V37" sqref="V37"/>
    </sheetView>
  </sheetViews>
  <sheetFormatPr baseColWidth="10" defaultRowHeight="15.6"/>
  <sheetData>
    <row r="3" spans="2:3" ht="21">
      <c r="B3" s="11" t="s">
        <v>622</v>
      </c>
    </row>
    <row r="6" spans="2:3">
      <c r="C6" s="62" t="s">
        <v>606</v>
      </c>
    </row>
    <row r="7" spans="2:3">
      <c r="C7" t="s">
        <v>607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3"/>
  <sheetViews>
    <sheetView workbookViewId="0">
      <selection activeCell="B4" sqref="B4"/>
    </sheetView>
  </sheetViews>
  <sheetFormatPr baseColWidth="10" defaultRowHeight="15.6"/>
  <sheetData>
    <row r="3" spans="2:2" ht="21">
      <c r="B3" s="11" t="s">
        <v>621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J124"/>
  <sheetViews>
    <sheetView workbookViewId="0"/>
  </sheetViews>
  <sheetFormatPr baseColWidth="10" defaultRowHeight="15.6"/>
  <sheetData>
    <row r="1" spans="1:10">
      <c r="A1" s="3" t="s">
        <v>833</v>
      </c>
    </row>
    <row r="3" spans="1:10">
      <c r="B3" t="s">
        <v>87</v>
      </c>
    </row>
    <row r="4" spans="1:10" ht="46.8">
      <c r="C4" s="8" t="s">
        <v>88</v>
      </c>
      <c r="D4" s="8" t="s">
        <v>89</v>
      </c>
      <c r="E4" s="8" t="s">
        <v>90</v>
      </c>
      <c r="J4" s="2" t="s">
        <v>1470</v>
      </c>
    </row>
    <row r="5" spans="1:10">
      <c r="B5">
        <v>2008.1</v>
      </c>
      <c r="C5" s="12">
        <v>70.796348570000006</v>
      </c>
      <c r="D5" s="12">
        <v>62.670509340000002</v>
      </c>
      <c r="E5" s="12">
        <v>64.981201169999991</v>
      </c>
      <c r="J5" t="s">
        <v>1267</v>
      </c>
    </row>
    <row r="6" spans="1:10">
      <c r="B6">
        <v>2008.2</v>
      </c>
      <c r="C6" s="12">
        <v>70.684524539999998</v>
      </c>
      <c r="D6" s="12">
        <v>64.233055109999995</v>
      </c>
      <c r="E6" s="12">
        <v>67.578601070000005</v>
      </c>
    </row>
    <row r="7" spans="1:10">
      <c r="B7">
        <v>2008.3</v>
      </c>
      <c r="C7" s="12">
        <v>69.785644529999999</v>
      </c>
      <c r="D7" s="12">
        <v>55.19377136</v>
      </c>
      <c r="E7" s="12">
        <v>61.492102050000007</v>
      </c>
    </row>
    <row r="8" spans="1:10">
      <c r="B8">
        <v>2008.4</v>
      </c>
      <c r="C8" s="12">
        <v>68.64043427</v>
      </c>
      <c r="D8" s="12">
        <v>60.771800990000003</v>
      </c>
      <c r="E8" s="12">
        <v>64.998858640000009</v>
      </c>
    </row>
    <row r="9" spans="1:10">
      <c r="B9">
        <v>2009.1</v>
      </c>
      <c r="C9" s="12">
        <v>66.432479860000001</v>
      </c>
      <c r="D9" s="12">
        <v>58.795589450000001</v>
      </c>
      <c r="E9" s="12">
        <v>59.429260250000006</v>
      </c>
    </row>
    <row r="10" spans="1:10">
      <c r="B10">
        <v>2009.2</v>
      </c>
      <c r="C10" s="12">
        <v>66.148605349999997</v>
      </c>
      <c r="D10" s="12">
        <v>59.110477449999998</v>
      </c>
      <c r="E10" s="12">
        <v>59.973889159999999</v>
      </c>
    </row>
    <row r="11" spans="1:10">
      <c r="B11">
        <v>2009.3</v>
      </c>
      <c r="C11" s="12">
        <v>65.782012940000001</v>
      </c>
      <c r="D11" s="12">
        <v>51.799514770000002</v>
      </c>
      <c r="E11" s="12">
        <v>55.258679199999996</v>
      </c>
    </row>
    <row r="12" spans="1:10">
      <c r="B12">
        <v>2009.4</v>
      </c>
      <c r="C12" s="12">
        <v>65.355712890000007</v>
      </c>
      <c r="D12" s="12">
        <v>57.66921997</v>
      </c>
      <c r="E12" s="12">
        <v>57.772589109999998</v>
      </c>
    </row>
    <row r="13" spans="1:10">
      <c r="B13">
        <v>2010.1</v>
      </c>
      <c r="C13" s="12">
        <v>64.732154850000001</v>
      </c>
      <c r="D13" s="12">
        <v>57.435825350000002</v>
      </c>
      <c r="E13" s="12">
        <v>57.976336670000002</v>
      </c>
    </row>
    <row r="14" spans="1:10">
      <c r="B14">
        <v>2010.2</v>
      </c>
      <c r="C14" s="12">
        <v>65.076736449999999</v>
      </c>
      <c r="D14" s="12">
        <v>58.323627469999998</v>
      </c>
      <c r="E14" s="12">
        <v>59.782250980000001</v>
      </c>
    </row>
    <row r="15" spans="1:10">
      <c r="B15">
        <v>2010.3</v>
      </c>
      <c r="C15" s="12">
        <v>65.111442569999994</v>
      </c>
      <c r="D15" s="12">
        <v>51.169223789999997</v>
      </c>
      <c r="E15" s="12">
        <v>54.131426999999995</v>
      </c>
    </row>
    <row r="16" spans="1:10">
      <c r="B16">
        <v>2010.4</v>
      </c>
      <c r="C16" s="12">
        <v>65.021781919999995</v>
      </c>
      <c r="D16" s="12">
        <v>56.985286709999997</v>
      </c>
      <c r="E16" s="12">
        <v>56.700976560000001</v>
      </c>
    </row>
    <row r="17" spans="2:9">
      <c r="B17">
        <v>2011.1</v>
      </c>
      <c r="C17" s="12">
        <v>64.396293639999996</v>
      </c>
      <c r="D17" s="12">
        <v>57.46259689</v>
      </c>
      <c r="E17" s="12">
        <v>57.355920409999996</v>
      </c>
    </row>
    <row r="18" spans="2:9">
      <c r="B18">
        <v>2011.2</v>
      </c>
      <c r="C18" s="12">
        <v>65.109123229999994</v>
      </c>
      <c r="D18" s="12">
        <v>58.122436520000001</v>
      </c>
      <c r="E18" s="12">
        <v>56.881353760000003</v>
      </c>
    </row>
    <row r="19" spans="2:9">
      <c r="B19">
        <v>2011.3</v>
      </c>
      <c r="C19" s="12">
        <v>64.37784576</v>
      </c>
      <c r="D19" s="12">
        <v>51.064498899999997</v>
      </c>
      <c r="E19" s="12">
        <v>52.036450200000004</v>
      </c>
    </row>
    <row r="20" spans="2:9">
      <c r="B20">
        <v>2011.4</v>
      </c>
      <c r="C20" s="12">
        <v>63.607406619999999</v>
      </c>
      <c r="D20" s="12">
        <v>55.908473970000003</v>
      </c>
      <c r="E20" s="12">
        <v>54.270996090000004</v>
      </c>
    </row>
    <row r="21" spans="2:9">
      <c r="B21">
        <v>2012.1</v>
      </c>
      <c r="C21" s="12">
        <v>62.569522859999999</v>
      </c>
      <c r="D21" s="12">
        <v>55.398296360000003</v>
      </c>
      <c r="E21" s="12">
        <v>55.431292720000002</v>
      </c>
    </row>
    <row r="22" spans="2:9">
      <c r="B22">
        <v>2012.2</v>
      </c>
      <c r="C22" s="12">
        <v>62.633254999999998</v>
      </c>
      <c r="D22" s="12">
        <v>55.631973270000003</v>
      </c>
      <c r="E22" s="12">
        <v>55.182489009999998</v>
      </c>
    </row>
    <row r="23" spans="2:9">
      <c r="B23">
        <v>2012.3</v>
      </c>
      <c r="C23" s="12">
        <v>62.185317990000001</v>
      </c>
      <c r="D23" s="12">
        <v>48.932479860000001</v>
      </c>
      <c r="E23" s="12">
        <v>52.246496579999999</v>
      </c>
    </row>
    <row r="24" spans="2:9">
      <c r="B24">
        <v>2012.4</v>
      </c>
      <c r="C24" s="12">
        <v>61.534275049999998</v>
      </c>
      <c r="D24" s="12">
        <v>53.633018489999998</v>
      </c>
      <c r="E24" s="12">
        <v>54.208349610000006</v>
      </c>
    </row>
    <row r="25" spans="2:9">
      <c r="B25">
        <v>2013.1</v>
      </c>
      <c r="C25" s="12">
        <v>60.689640050000001</v>
      </c>
      <c r="D25" s="12">
        <v>53.044013980000003</v>
      </c>
      <c r="E25" s="12">
        <v>54.007745360000001</v>
      </c>
    </row>
    <row r="26" spans="2:9">
      <c r="B26">
        <v>2013.2</v>
      </c>
      <c r="C26" s="12">
        <v>61.30562973</v>
      </c>
      <c r="D26" s="12">
        <v>54.330074310000001</v>
      </c>
      <c r="E26" s="12">
        <v>57.209912110000005</v>
      </c>
    </row>
    <row r="27" spans="2:9">
      <c r="B27">
        <v>2013.3</v>
      </c>
      <c r="C27" s="12">
        <v>61.572254180000002</v>
      </c>
      <c r="D27" s="12">
        <v>47.991065980000002</v>
      </c>
      <c r="E27" s="12">
        <v>53.16796875</v>
      </c>
    </row>
    <row r="28" spans="2:9">
      <c r="B28">
        <v>2013.4</v>
      </c>
      <c r="C28" s="12">
        <v>61.676845550000003</v>
      </c>
      <c r="D28" s="12">
        <v>53.759304049999997</v>
      </c>
      <c r="E28" s="12">
        <v>55.508258060000003</v>
      </c>
    </row>
    <row r="29" spans="2:9">
      <c r="B29">
        <v>2014.1</v>
      </c>
      <c r="C29" s="12">
        <v>61.309234619999998</v>
      </c>
      <c r="D29" s="12">
        <v>53.821308139999999</v>
      </c>
      <c r="E29" s="12">
        <v>54.83693237</v>
      </c>
    </row>
    <row r="30" spans="2:9">
      <c r="B30">
        <v>2014.2</v>
      </c>
      <c r="C30" s="12">
        <v>62.681423189999997</v>
      </c>
      <c r="D30" s="12">
        <v>55.358375549999998</v>
      </c>
      <c r="E30" s="12">
        <v>56.327740480000003</v>
      </c>
    </row>
    <row r="31" spans="2:9">
      <c r="B31">
        <v>2014.3</v>
      </c>
      <c r="C31" s="12">
        <v>63.105583189999997</v>
      </c>
      <c r="D31" s="12">
        <v>49.49830627</v>
      </c>
      <c r="E31" s="12">
        <v>53.003466799999998</v>
      </c>
    </row>
    <row r="32" spans="2:9">
      <c r="B32">
        <v>2014.4</v>
      </c>
      <c r="C32" s="12">
        <v>63.548820499999998</v>
      </c>
      <c r="D32" s="12">
        <v>55.800880429999999</v>
      </c>
      <c r="E32" s="12">
        <v>56.965240479999999</v>
      </c>
      <c r="I32" t="s">
        <v>73</v>
      </c>
    </row>
    <row r="33" spans="2:5">
      <c r="B33">
        <v>2015.1</v>
      </c>
      <c r="C33" s="12">
        <v>63.226448060000003</v>
      </c>
      <c r="D33" s="12">
        <v>55.264499659999998</v>
      </c>
      <c r="E33" s="12">
        <v>55.432781980000001</v>
      </c>
    </row>
    <row r="34" spans="2:5">
      <c r="B34">
        <v>2015.2</v>
      </c>
      <c r="C34" s="12">
        <v>64.675407410000005</v>
      </c>
      <c r="D34" s="12">
        <v>57.452087400000003</v>
      </c>
      <c r="E34" s="12">
        <v>56.75025024</v>
      </c>
    </row>
    <row r="35" spans="2:5">
      <c r="B35">
        <v>2015.3</v>
      </c>
      <c r="C35" s="12">
        <v>65.084701539999998</v>
      </c>
      <c r="D35" s="12">
        <v>51.657108309999998</v>
      </c>
      <c r="E35" s="12">
        <v>53.455017089999998</v>
      </c>
    </row>
    <row r="36" spans="2:5">
      <c r="B36">
        <v>2015.4</v>
      </c>
      <c r="C36" s="12">
        <v>65.58704376</v>
      </c>
      <c r="D36" s="12">
        <v>57.743892670000001</v>
      </c>
      <c r="E36" s="12">
        <v>56.341021730000001</v>
      </c>
    </row>
    <row r="37" spans="2:5">
      <c r="B37">
        <v>2016.1</v>
      </c>
      <c r="C37" s="12">
        <v>65.558547970000006</v>
      </c>
      <c r="D37" s="12">
        <v>57.857002260000002</v>
      </c>
      <c r="E37" s="12">
        <v>55.742755129999999</v>
      </c>
    </row>
    <row r="38" spans="2:5">
      <c r="B38">
        <v>2016.2</v>
      </c>
      <c r="C38" s="12">
        <v>66.509407039999999</v>
      </c>
      <c r="D38" s="12">
        <v>59.353729250000001</v>
      </c>
      <c r="E38" s="12">
        <v>58.215905759999998</v>
      </c>
    </row>
    <row r="39" spans="2:5">
      <c r="B39">
        <v>2016.3</v>
      </c>
      <c r="C39" s="12">
        <v>67.056549070000003</v>
      </c>
      <c r="D39" s="12">
        <v>53.301353450000001</v>
      </c>
      <c r="E39" s="12">
        <v>53.755767820000003</v>
      </c>
    </row>
    <row r="40" spans="2:5">
      <c r="B40">
        <v>2016.4</v>
      </c>
      <c r="C40" s="12">
        <v>67.293815609999996</v>
      </c>
      <c r="D40" s="12">
        <v>58.74399185</v>
      </c>
      <c r="E40" s="12">
        <v>55.129840090000002</v>
      </c>
    </row>
    <row r="41" spans="2:5">
      <c r="B41">
        <v>2017.1</v>
      </c>
      <c r="C41" s="12">
        <v>66.991218570000001</v>
      </c>
      <c r="D41" s="12">
        <v>59.298480990000002</v>
      </c>
      <c r="E41" s="12">
        <v>55.999963379999997</v>
      </c>
    </row>
    <row r="42" spans="2:5">
      <c r="B42">
        <v>2017.2</v>
      </c>
      <c r="C42" s="12">
        <v>68.179695129999999</v>
      </c>
      <c r="D42" s="12">
        <v>60.469943999999998</v>
      </c>
      <c r="E42" s="12">
        <v>56.262738040000002</v>
      </c>
    </row>
    <row r="43" spans="2:5">
      <c r="B43">
        <v>2017.3</v>
      </c>
      <c r="C43" s="12">
        <v>68.535057069999993</v>
      </c>
      <c r="D43" s="12">
        <v>54.19919968</v>
      </c>
      <c r="E43" s="12">
        <v>53.135559079999993</v>
      </c>
    </row>
    <row r="44" spans="2:5">
      <c r="B44">
        <v>2017.4</v>
      </c>
      <c r="C44" s="12">
        <v>68.680595400000001</v>
      </c>
      <c r="D44" s="12">
        <v>60.109790799999999</v>
      </c>
      <c r="E44" s="12">
        <v>54.61303101</v>
      </c>
    </row>
    <row r="45" spans="2:5">
      <c r="B45">
        <v>2018.1</v>
      </c>
      <c r="C45" s="12">
        <v>68.251525880000003</v>
      </c>
      <c r="D45" s="12">
        <v>60.293525700000004</v>
      </c>
      <c r="E45" s="12">
        <v>59.67124939</v>
      </c>
    </row>
    <row r="46" spans="2:5">
      <c r="B46">
        <v>2018.2</v>
      </c>
      <c r="C46" s="12">
        <v>69.669479370000005</v>
      </c>
      <c r="D46" s="12">
        <v>62.231807709999998</v>
      </c>
      <c r="E46" s="12">
        <v>62.448196410000001</v>
      </c>
    </row>
    <row r="47" spans="2:5">
      <c r="B47">
        <v>2018.3</v>
      </c>
      <c r="C47" s="12">
        <v>69.921211240000005</v>
      </c>
      <c r="D47" s="12">
        <v>55.620807650000003</v>
      </c>
      <c r="E47" s="12">
        <v>55.880786899999997</v>
      </c>
    </row>
    <row r="48" spans="2:5">
      <c r="B48">
        <v>2018.4</v>
      </c>
      <c r="C48" s="12">
        <v>70.242256159999997</v>
      </c>
      <c r="D48" s="12">
        <v>61.442230219999999</v>
      </c>
      <c r="E48" s="12">
        <v>60.3168869</v>
      </c>
    </row>
    <row r="49" spans="2:9">
      <c r="B49">
        <v>2019.1</v>
      </c>
      <c r="C49" s="12">
        <v>70.002395629999995</v>
      </c>
      <c r="D49" s="12">
        <v>61.937599179999999</v>
      </c>
      <c r="E49" s="12">
        <v>61.628314969999998</v>
      </c>
    </row>
    <row r="50" spans="2:9">
      <c r="B50">
        <v>2019.2</v>
      </c>
      <c r="C50" s="12">
        <v>70.826187129999994</v>
      </c>
      <c r="D50" s="12">
        <v>62.961605069999997</v>
      </c>
      <c r="E50" s="12">
        <v>62.090682979999997</v>
      </c>
    </row>
    <row r="51" spans="2:9">
      <c r="B51">
        <v>2019.3</v>
      </c>
      <c r="C51" s="12">
        <v>70.520980829999999</v>
      </c>
      <c r="D51" s="12">
        <v>55.8637619</v>
      </c>
      <c r="E51" s="12">
        <v>55.651538850000001</v>
      </c>
    </row>
    <row r="52" spans="2:9">
      <c r="B52">
        <v>2019.4</v>
      </c>
      <c r="C52" s="12">
        <v>71.083366389999995</v>
      </c>
      <c r="D52" s="12">
        <v>62.070087430000001</v>
      </c>
      <c r="E52" s="12">
        <v>61.191177369999998</v>
      </c>
    </row>
    <row r="53" spans="2:9">
      <c r="B53">
        <v>2020.1</v>
      </c>
      <c r="C53" s="12">
        <v>70.123199459999995</v>
      </c>
      <c r="D53" s="12">
        <v>59.739429469999997</v>
      </c>
      <c r="E53" s="12">
        <v>58.644004819999999</v>
      </c>
    </row>
    <row r="54" spans="2:9">
      <c r="B54">
        <v>2020.2</v>
      </c>
      <c r="C54" s="12">
        <v>66.842506409999999</v>
      </c>
      <c r="D54" s="12">
        <v>48.039241789999998</v>
      </c>
      <c r="E54" s="12">
        <v>45.985733029999999</v>
      </c>
    </row>
    <row r="55" spans="2:9">
      <c r="B55">
        <v>2020.3</v>
      </c>
      <c r="C55" s="12">
        <v>68.426231380000004</v>
      </c>
      <c r="D55" s="12">
        <v>52.381469729999999</v>
      </c>
      <c r="E55" s="12">
        <v>51.744995119999999</v>
      </c>
    </row>
    <row r="56" spans="2:9">
      <c r="B56">
        <v>2020.4</v>
      </c>
      <c r="C56" s="12">
        <v>69.259681700000002</v>
      </c>
      <c r="D56" s="12">
        <v>58.928112030000001</v>
      </c>
      <c r="E56" s="12">
        <v>57.43506241</v>
      </c>
    </row>
    <row r="57" spans="2:9">
      <c r="B57">
        <v>2021.1</v>
      </c>
      <c r="C57" s="12">
        <v>68.856590269999998</v>
      </c>
      <c r="D57" s="12">
        <v>58.610225679999999</v>
      </c>
      <c r="E57" s="12">
        <v>55.417758939999999</v>
      </c>
    </row>
    <row r="58" spans="2:9">
      <c r="B58">
        <v>2021.2</v>
      </c>
      <c r="C58" s="12">
        <v>70.273429870000001</v>
      </c>
      <c r="D58" s="12">
        <v>61.46118164</v>
      </c>
      <c r="E58" s="12">
        <v>59.607250209999997</v>
      </c>
    </row>
    <row r="59" spans="2:9">
      <c r="B59">
        <v>2021.3</v>
      </c>
      <c r="C59" s="12">
        <v>70.985527039999994</v>
      </c>
      <c r="D59" s="12">
        <v>54.34020615</v>
      </c>
      <c r="E59" s="12">
        <v>52.752315520000003</v>
      </c>
    </row>
    <row r="60" spans="2:9">
      <c r="B60">
        <v>2021.4</v>
      </c>
      <c r="C60" s="12">
        <v>72.007690429999997</v>
      </c>
      <c r="D60" s="12">
        <v>61.873630519999999</v>
      </c>
      <c r="E60" s="12">
        <v>57.565761569999999</v>
      </c>
    </row>
    <row r="61" spans="2:9">
      <c r="B61">
        <v>2022.1</v>
      </c>
      <c r="C61" s="12">
        <v>71.499642609441707</v>
      </c>
      <c r="D61" s="12">
        <v>61.8</v>
      </c>
      <c r="E61" s="12">
        <v>60.05290222</v>
      </c>
    </row>
    <row r="62" spans="2:9">
      <c r="B62">
        <v>2022.2</v>
      </c>
      <c r="C62" s="12">
        <v>72.542055169879376</v>
      </c>
      <c r="D62" s="32"/>
      <c r="E62" s="32"/>
    </row>
    <row r="63" spans="2:9">
      <c r="D63" s="9"/>
      <c r="E63" s="9"/>
      <c r="I63" t="s">
        <v>957</v>
      </c>
    </row>
    <row r="66" spans="3:6" ht="46.8">
      <c r="D66" s="8" t="s">
        <v>88</v>
      </c>
      <c r="E66" s="8" t="s">
        <v>89</v>
      </c>
      <c r="F66" s="8" t="s">
        <v>90</v>
      </c>
    </row>
    <row r="67" spans="3:6">
      <c r="C67">
        <v>2008</v>
      </c>
      <c r="D67" s="12">
        <v>70.796348570000006</v>
      </c>
      <c r="E67" s="12">
        <v>62.670509340000002</v>
      </c>
      <c r="F67" s="12">
        <v>64.981201169999991</v>
      </c>
    </row>
    <row r="68" spans="3:6">
      <c r="C68">
        <v>2009</v>
      </c>
      <c r="D68" s="12">
        <v>66.432479860000001</v>
      </c>
      <c r="E68" s="12">
        <v>58.795589450000001</v>
      </c>
      <c r="F68" s="12">
        <v>59.429260250000006</v>
      </c>
    </row>
    <row r="69" spans="3:6">
      <c r="C69">
        <v>2010</v>
      </c>
      <c r="D69" s="12">
        <v>64.732154850000001</v>
      </c>
      <c r="E69" s="12">
        <v>57.435825350000002</v>
      </c>
      <c r="F69" s="12">
        <v>57.976336670000002</v>
      </c>
    </row>
    <row r="70" spans="3:6">
      <c r="C70">
        <v>2011</v>
      </c>
      <c r="D70" s="12">
        <v>64.396293639999996</v>
      </c>
      <c r="E70" s="12">
        <v>57.46259689</v>
      </c>
      <c r="F70" s="12">
        <v>57.355920409999996</v>
      </c>
    </row>
    <row r="71" spans="3:6">
      <c r="C71">
        <v>2012</v>
      </c>
      <c r="D71" s="12">
        <v>62.569522859999999</v>
      </c>
      <c r="E71" s="12">
        <v>55.398296360000003</v>
      </c>
      <c r="F71" s="12">
        <v>55.431292720000002</v>
      </c>
    </row>
    <row r="72" spans="3:6">
      <c r="C72">
        <v>2013</v>
      </c>
      <c r="D72" s="12">
        <v>60.689640050000001</v>
      </c>
      <c r="E72" s="12">
        <v>53.044013980000003</v>
      </c>
      <c r="F72" s="12">
        <v>54.007745360000001</v>
      </c>
    </row>
    <row r="73" spans="3:6">
      <c r="C73">
        <v>2014</v>
      </c>
      <c r="D73" s="12">
        <v>61.309234619999998</v>
      </c>
      <c r="E73" s="12">
        <v>53.821308139999999</v>
      </c>
      <c r="F73" s="12">
        <v>54.83693237</v>
      </c>
    </row>
    <row r="74" spans="3:6">
      <c r="C74">
        <v>2015</v>
      </c>
      <c r="D74" s="12">
        <v>63.226448060000003</v>
      </c>
      <c r="E74" s="12">
        <v>55.264499659999998</v>
      </c>
      <c r="F74" s="12">
        <v>55.432781980000001</v>
      </c>
    </row>
    <row r="75" spans="3:6">
      <c r="C75">
        <v>2016</v>
      </c>
      <c r="D75" s="12">
        <v>65.558547970000006</v>
      </c>
      <c r="E75" s="12">
        <v>57.857002260000002</v>
      </c>
      <c r="F75" s="12">
        <v>55.742755129999999</v>
      </c>
    </row>
    <row r="76" spans="3:6">
      <c r="C76">
        <v>2017</v>
      </c>
      <c r="D76" s="12">
        <v>66.991218570000001</v>
      </c>
      <c r="E76" s="12">
        <v>59.298480990000002</v>
      </c>
      <c r="F76" s="12">
        <v>55.999963379999997</v>
      </c>
    </row>
    <row r="77" spans="3:6">
      <c r="C77">
        <v>2018</v>
      </c>
      <c r="D77" s="12">
        <v>68.251525880000003</v>
      </c>
      <c r="E77" s="12">
        <v>60.293525700000004</v>
      </c>
      <c r="F77" s="12">
        <v>59.67124939</v>
      </c>
    </row>
    <row r="78" spans="3:6">
      <c r="C78">
        <v>2019</v>
      </c>
      <c r="D78" s="12">
        <v>70.002395629999995</v>
      </c>
      <c r="E78" s="12">
        <v>61.937599179999999</v>
      </c>
      <c r="F78" s="12">
        <v>61.628314969999998</v>
      </c>
    </row>
    <row r="79" spans="3:6">
      <c r="C79">
        <v>2020</v>
      </c>
      <c r="D79" s="12">
        <v>70.123199459999995</v>
      </c>
      <c r="E79" s="12">
        <v>59.739429469999997</v>
      </c>
      <c r="F79" s="12">
        <v>58.644004819999999</v>
      </c>
    </row>
    <row r="80" spans="3:6">
      <c r="C80">
        <v>2021</v>
      </c>
      <c r="D80" s="12">
        <v>68.856590269999998</v>
      </c>
      <c r="E80" s="12">
        <v>58.610225679999999</v>
      </c>
      <c r="F80" s="12">
        <v>55.417758939999999</v>
      </c>
    </row>
    <row r="81" spans="2:6">
      <c r="C81">
        <v>2022</v>
      </c>
      <c r="D81" s="12">
        <v>71.499642609441707</v>
      </c>
      <c r="E81" s="12">
        <v>61.8</v>
      </c>
      <c r="F81" s="12">
        <v>60.05290222</v>
      </c>
    </row>
    <row r="82" spans="2:6">
      <c r="D82" s="12"/>
      <c r="E82" s="12"/>
      <c r="F82" s="12"/>
    </row>
    <row r="83" spans="2:6">
      <c r="B83">
        <v>2008</v>
      </c>
      <c r="C83">
        <v>2</v>
      </c>
      <c r="D83" s="12">
        <v>70.684524539999998</v>
      </c>
      <c r="E83" s="12">
        <v>64.233055109999995</v>
      </c>
      <c r="F83" s="12">
        <v>67.578601070000005</v>
      </c>
    </row>
    <row r="84" spans="2:6">
      <c r="B84">
        <v>2009</v>
      </c>
      <c r="C84">
        <v>2</v>
      </c>
      <c r="D84" s="12">
        <v>66.148605349999997</v>
      </c>
      <c r="E84" s="12">
        <v>59.110477449999998</v>
      </c>
      <c r="F84" s="12">
        <v>59.973889159999999</v>
      </c>
    </row>
    <row r="85" spans="2:6">
      <c r="B85">
        <v>2010</v>
      </c>
      <c r="C85">
        <v>2</v>
      </c>
      <c r="D85" s="12">
        <v>65.076736449999999</v>
      </c>
      <c r="E85" s="12">
        <v>58.323627469999998</v>
      </c>
      <c r="F85" s="12">
        <v>59.782250980000001</v>
      </c>
    </row>
    <row r="86" spans="2:6">
      <c r="B86">
        <v>2011</v>
      </c>
      <c r="C86">
        <v>2</v>
      </c>
      <c r="D86" s="12">
        <v>65.109123229999994</v>
      </c>
      <c r="E86" s="12">
        <v>58.122436520000001</v>
      </c>
      <c r="F86" s="12">
        <v>56.881353760000003</v>
      </c>
    </row>
    <row r="87" spans="2:6">
      <c r="B87">
        <v>2012</v>
      </c>
      <c r="C87">
        <v>2</v>
      </c>
      <c r="D87" s="12">
        <v>62.633254999999998</v>
      </c>
      <c r="E87" s="12">
        <v>55.631973270000003</v>
      </c>
      <c r="F87" s="12">
        <v>55.182489009999998</v>
      </c>
    </row>
    <row r="88" spans="2:6">
      <c r="B88">
        <v>2013</v>
      </c>
      <c r="C88">
        <v>2</v>
      </c>
      <c r="D88" s="12">
        <v>61.30562973</v>
      </c>
      <c r="E88" s="12">
        <v>54.330074310000001</v>
      </c>
      <c r="F88" s="12">
        <v>57.209912110000005</v>
      </c>
    </row>
    <row r="89" spans="2:6">
      <c r="B89">
        <v>2014</v>
      </c>
      <c r="C89">
        <v>2</v>
      </c>
      <c r="D89" s="12">
        <v>62.681423189999997</v>
      </c>
      <c r="E89" s="12">
        <v>55.358375549999998</v>
      </c>
      <c r="F89" s="12">
        <v>56.327740480000003</v>
      </c>
    </row>
    <row r="90" spans="2:6">
      <c r="B90">
        <v>2015</v>
      </c>
      <c r="C90">
        <v>2</v>
      </c>
      <c r="D90" s="12">
        <v>64.675407410000005</v>
      </c>
      <c r="E90" s="12">
        <v>57.452087400000003</v>
      </c>
      <c r="F90" s="12">
        <v>56.75025024</v>
      </c>
    </row>
    <row r="91" spans="2:6">
      <c r="B91">
        <v>2016</v>
      </c>
      <c r="C91">
        <v>2</v>
      </c>
      <c r="D91" s="12">
        <v>66.509407039999999</v>
      </c>
      <c r="E91" s="12">
        <v>59.353729250000001</v>
      </c>
      <c r="F91" s="12">
        <v>58.215905759999998</v>
      </c>
    </row>
    <row r="92" spans="2:6">
      <c r="B92">
        <v>2017</v>
      </c>
      <c r="C92">
        <v>2</v>
      </c>
      <c r="D92" s="12">
        <v>68.179695129999999</v>
      </c>
      <c r="E92" s="12">
        <v>60.469943999999998</v>
      </c>
      <c r="F92" s="12">
        <v>56.262738040000002</v>
      </c>
    </row>
    <row r="93" spans="2:6">
      <c r="B93">
        <v>2018</v>
      </c>
      <c r="C93">
        <v>2</v>
      </c>
      <c r="D93" s="12">
        <v>69.669479370000005</v>
      </c>
      <c r="E93" s="12">
        <v>62.231807709999998</v>
      </c>
      <c r="F93" s="12">
        <v>62.448196410000001</v>
      </c>
    </row>
    <row r="94" spans="2:6">
      <c r="B94">
        <v>2019</v>
      </c>
      <c r="C94">
        <v>2</v>
      </c>
      <c r="D94" s="12">
        <v>70.826187129999994</v>
      </c>
      <c r="E94" s="12">
        <v>62.961605069999997</v>
      </c>
      <c r="F94" s="12">
        <v>62.090682979999997</v>
      </c>
    </row>
    <row r="95" spans="2:6">
      <c r="B95">
        <v>2020</v>
      </c>
      <c r="C95">
        <v>2</v>
      </c>
      <c r="D95" s="12">
        <v>66.842506409999999</v>
      </c>
      <c r="E95" s="12">
        <v>48.039241789999998</v>
      </c>
      <c r="F95" s="12">
        <v>45.985733029999999</v>
      </c>
    </row>
    <row r="96" spans="2:6">
      <c r="B96">
        <v>2021</v>
      </c>
      <c r="C96">
        <v>2</v>
      </c>
      <c r="D96" s="12">
        <v>70.273429870000001</v>
      </c>
      <c r="E96" s="12">
        <v>61.46118164</v>
      </c>
      <c r="F96" s="12">
        <v>59.607250209999997</v>
      </c>
    </row>
    <row r="97" spans="2:6">
      <c r="B97">
        <v>2008</v>
      </c>
      <c r="C97">
        <v>3</v>
      </c>
      <c r="D97" s="12">
        <v>69.785644529999999</v>
      </c>
      <c r="E97" s="12">
        <v>55.19377136</v>
      </c>
      <c r="F97" s="12">
        <v>61.492102050000007</v>
      </c>
    </row>
    <row r="98" spans="2:6">
      <c r="B98">
        <v>2009</v>
      </c>
      <c r="C98">
        <v>3</v>
      </c>
      <c r="D98" s="12">
        <v>65.782012940000001</v>
      </c>
      <c r="E98" s="12">
        <v>51.799514770000002</v>
      </c>
      <c r="F98" s="12">
        <v>55.258679199999996</v>
      </c>
    </row>
    <row r="99" spans="2:6">
      <c r="B99">
        <v>2010</v>
      </c>
      <c r="C99">
        <v>3</v>
      </c>
      <c r="D99" s="12">
        <v>65.111442569999994</v>
      </c>
      <c r="E99" s="12">
        <v>51.169223789999997</v>
      </c>
      <c r="F99" s="12">
        <v>54.131426999999995</v>
      </c>
    </row>
    <row r="100" spans="2:6">
      <c r="B100">
        <v>2011</v>
      </c>
      <c r="C100">
        <v>3</v>
      </c>
      <c r="D100" s="12">
        <v>64.37784576</v>
      </c>
      <c r="E100" s="12">
        <v>51.064498899999997</v>
      </c>
      <c r="F100" s="12">
        <v>52.036450200000004</v>
      </c>
    </row>
    <row r="101" spans="2:6">
      <c r="B101">
        <v>2012</v>
      </c>
      <c r="C101">
        <v>3</v>
      </c>
      <c r="D101" s="12">
        <v>62.185317990000001</v>
      </c>
      <c r="E101" s="12">
        <v>48.932479860000001</v>
      </c>
      <c r="F101" s="12">
        <v>52.246496579999999</v>
      </c>
    </row>
    <row r="102" spans="2:6">
      <c r="B102">
        <v>2013</v>
      </c>
      <c r="C102">
        <v>3</v>
      </c>
      <c r="D102" s="12">
        <v>61.572254180000002</v>
      </c>
      <c r="E102" s="12">
        <v>47.991065980000002</v>
      </c>
      <c r="F102" s="12">
        <v>53.16796875</v>
      </c>
    </row>
    <row r="103" spans="2:6">
      <c r="B103">
        <v>2014</v>
      </c>
      <c r="C103">
        <v>3</v>
      </c>
      <c r="D103" s="12">
        <v>63.105583189999997</v>
      </c>
      <c r="E103" s="12">
        <v>49.49830627</v>
      </c>
      <c r="F103" s="12">
        <v>53.003466799999998</v>
      </c>
    </row>
    <row r="104" spans="2:6">
      <c r="B104">
        <v>2015</v>
      </c>
      <c r="C104">
        <v>3</v>
      </c>
      <c r="D104" s="12">
        <v>65.084701539999998</v>
      </c>
      <c r="E104" s="12">
        <v>51.657108309999998</v>
      </c>
      <c r="F104" s="12">
        <v>53.455017089999998</v>
      </c>
    </row>
    <row r="105" spans="2:6">
      <c r="B105">
        <v>2016</v>
      </c>
      <c r="C105">
        <v>3</v>
      </c>
      <c r="D105" s="12">
        <v>67.056549070000003</v>
      </c>
      <c r="E105" s="12">
        <v>53.301353450000001</v>
      </c>
      <c r="F105" s="12">
        <v>53.755767820000003</v>
      </c>
    </row>
    <row r="106" spans="2:6">
      <c r="B106">
        <v>2017</v>
      </c>
      <c r="C106">
        <v>3</v>
      </c>
      <c r="D106" s="12">
        <v>68.535057069999993</v>
      </c>
      <c r="E106" s="12">
        <v>54.19919968</v>
      </c>
      <c r="F106" s="12">
        <v>53.135559079999993</v>
      </c>
    </row>
    <row r="107" spans="2:6">
      <c r="B107">
        <v>2018</v>
      </c>
      <c r="C107">
        <v>3</v>
      </c>
      <c r="D107" s="12">
        <v>69.921211240000005</v>
      </c>
      <c r="E107" s="12">
        <v>55.620807650000003</v>
      </c>
      <c r="F107" s="12">
        <v>55.880786899999997</v>
      </c>
    </row>
    <row r="108" spans="2:6">
      <c r="B108">
        <v>2019</v>
      </c>
      <c r="C108">
        <v>3</v>
      </c>
      <c r="D108" s="12">
        <v>70.520980829999999</v>
      </c>
      <c r="E108" s="12">
        <v>55.8637619</v>
      </c>
      <c r="F108" s="12">
        <v>55.651538850000001</v>
      </c>
    </row>
    <row r="109" spans="2:6">
      <c r="B109">
        <v>2020</v>
      </c>
      <c r="C109">
        <v>3</v>
      </c>
      <c r="D109" s="12">
        <v>68.426231380000004</v>
      </c>
      <c r="E109" s="12">
        <v>52.381469729999999</v>
      </c>
      <c r="F109" s="12">
        <v>51.744995119999999</v>
      </c>
    </row>
    <row r="110" spans="2:6">
      <c r="B110">
        <v>2021</v>
      </c>
      <c r="C110">
        <v>3</v>
      </c>
      <c r="D110" s="12">
        <v>70.985527039999994</v>
      </c>
      <c r="E110" s="12">
        <v>54.34020615</v>
      </c>
      <c r="F110" s="12">
        <v>52.752315520000003</v>
      </c>
    </row>
    <row r="111" spans="2:6">
      <c r="B111">
        <v>2008</v>
      </c>
      <c r="C111">
        <v>4</v>
      </c>
      <c r="D111" s="12">
        <v>68.64043427</v>
      </c>
      <c r="E111" s="12">
        <v>60.771800990000003</v>
      </c>
      <c r="F111" s="12">
        <v>64.998858640000009</v>
      </c>
    </row>
    <row r="112" spans="2:6">
      <c r="B112">
        <v>2009</v>
      </c>
      <c r="C112">
        <v>4</v>
      </c>
      <c r="D112" s="12">
        <v>65.355712890000007</v>
      </c>
      <c r="E112" s="12">
        <v>57.66921997</v>
      </c>
      <c r="F112" s="12">
        <v>57.772589109999998</v>
      </c>
    </row>
    <row r="113" spans="2:6">
      <c r="B113">
        <v>2010</v>
      </c>
      <c r="C113">
        <v>4</v>
      </c>
      <c r="D113" s="12">
        <v>65.021781919999995</v>
      </c>
      <c r="E113" s="12">
        <v>56.985286709999997</v>
      </c>
      <c r="F113" s="12">
        <v>56.700976560000001</v>
      </c>
    </row>
    <row r="114" spans="2:6">
      <c r="B114">
        <v>2011</v>
      </c>
      <c r="C114">
        <v>4</v>
      </c>
      <c r="D114" s="12">
        <v>63.607406619999999</v>
      </c>
      <c r="E114" s="12">
        <v>55.908473970000003</v>
      </c>
      <c r="F114" s="12">
        <v>54.270996090000004</v>
      </c>
    </row>
    <row r="115" spans="2:6">
      <c r="B115">
        <v>2012</v>
      </c>
      <c r="C115">
        <v>4</v>
      </c>
      <c r="D115" s="12">
        <v>61.534275049999998</v>
      </c>
      <c r="E115" s="12">
        <v>53.633018489999998</v>
      </c>
      <c r="F115" s="12">
        <v>54.208349610000006</v>
      </c>
    </row>
    <row r="116" spans="2:6">
      <c r="B116">
        <v>2013</v>
      </c>
      <c r="C116">
        <v>4</v>
      </c>
      <c r="D116" s="12">
        <v>61.676845550000003</v>
      </c>
      <c r="E116" s="12">
        <v>53.759304049999997</v>
      </c>
      <c r="F116" s="12">
        <v>55.508258060000003</v>
      </c>
    </row>
    <row r="117" spans="2:6">
      <c r="B117">
        <v>2014</v>
      </c>
      <c r="C117">
        <v>4</v>
      </c>
      <c r="D117" s="12">
        <v>63.548820499999998</v>
      </c>
      <c r="E117" s="12">
        <v>55.800880429999999</v>
      </c>
      <c r="F117" s="12">
        <v>56.965240479999999</v>
      </c>
    </row>
    <row r="118" spans="2:6">
      <c r="B118">
        <v>2015</v>
      </c>
      <c r="C118">
        <v>4</v>
      </c>
      <c r="D118" s="12">
        <v>65.58704376</v>
      </c>
      <c r="E118" s="12">
        <v>57.743892670000001</v>
      </c>
      <c r="F118" s="12">
        <v>56.341021730000001</v>
      </c>
    </row>
    <row r="119" spans="2:6">
      <c r="B119">
        <v>2016</v>
      </c>
      <c r="C119">
        <v>4</v>
      </c>
      <c r="D119" s="12">
        <v>67.293815609999996</v>
      </c>
      <c r="E119" s="12">
        <v>58.74399185</v>
      </c>
      <c r="F119" s="12">
        <v>55.129840090000002</v>
      </c>
    </row>
    <row r="120" spans="2:6">
      <c r="B120">
        <v>2017</v>
      </c>
      <c r="C120">
        <v>4</v>
      </c>
      <c r="D120" s="12">
        <v>68.680595400000001</v>
      </c>
      <c r="E120" s="12">
        <v>60.109790799999999</v>
      </c>
      <c r="F120" s="12">
        <v>54.61303101</v>
      </c>
    </row>
    <row r="121" spans="2:6">
      <c r="B121">
        <v>2018</v>
      </c>
      <c r="C121">
        <v>4</v>
      </c>
      <c r="D121" s="12">
        <v>70.242256159999997</v>
      </c>
      <c r="E121" s="12">
        <v>61.442230219999999</v>
      </c>
      <c r="F121" s="12">
        <v>60.3168869</v>
      </c>
    </row>
    <row r="122" spans="2:6">
      <c r="B122">
        <v>2019</v>
      </c>
      <c r="C122">
        <v>4</v>
      </c>
      <c r="D122" s="12">
        <v>71.083366389999995</v>
      </c>
      <c r="E122" s="12">
        <v>62.070087430000001</v>
      </c>
      <c r="F122" s="12">
        <v>61.191177369999998</v>
      </c>
    </row>
    <row r="123" spans="2:6">
      <c r="B123">
        <v>2020</v>
      </c>
      <c r="C123">
        <v>4</v>
      </c>
      <c r="D123" s="12">
        <v>69.259681700000002</v>
      </c>
      <c r="E123" s="12">
        <v>58.928112030000001</v>
      </c>
      <c r="F123" s="12">
        <v>57.43506241</v>
      </c>
    </row>
    <row r="124" spans="2:6">
      <c r="B124">
        <v>2021</v>
      </c>
      <c r="C124">
        <v>4</v>
      </c>
      <c r="D124" s="12">
        <v>72.007690429999997</v>
      </c>
      <c r="E124" s="12">
        <v>61.873630519999999</v>
      </c>
      <c r="F124" s="12">
        <v>57.565761569999999</v>
      </c>
    </row>
  </sheetData>
  <sortState ref="B67:F124">
    <sortCondition ref="C67:C124"/>
  </sortState>
  <hyperlinks>
    <hyperlink ref="A1" location="Indice!A1" display="Volver índice" xr:uid="{00000000-0004-0000-05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4823B-AD63-4E16-B60A-28F0E19B2FBE}">
  <sheetPr>
    <tabColor theme="5" tint="0.39997558519241921"/>
  </sheetPr>
  <dimension ref="A1:J35"/>
  <sheetViews>
    <sheetView zoomScale="91" workbookViewId="0">
      <selection activeCell="H42" sqref="H42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833</v>
      </c>
    </row>
    <row r="3" spans="1:10">
      <c r="A3" s="2" t="s">
        <v>1179</v>
      </c>
      <c r="J3" s="2" t="s">
        <v>1277</v>
      </c>
    </row>
    <row r="4" spans="1:10">
      <c r="A4" s="2"/>
      <c r="B4" s="164" t="s">
        <v>58</v>
      </c>
      <c r="C4" s="164" t="s">
        <v>1239</v>
      </c>
      <c r="F4" s="96" t="s">
        <v>58</v>
      </c>
      <c r="G4" s="96" t="s">
        <v>1239</v>
      </c>
      <c r="J4" s="2"/>
    </row>
    <row r="5" spans="1:10">
      <c r="A5" t="s">
        <v>1139</v>
      </c>
      <c r="B5">
        <f>'Base_VII.2 regional'!T135</f>
        <v>45.058146091248418</v>
      </c>
      <c r="C5">
        <f>'Base_VII.2 regional'!AF135</f>
        <v>45.619511771704182</v>
      </c>
      <c r="E5" t="s">
        <v>1151</v>
      </c>
      <c r="F5" s="156">
        <v>50.463279303461249</v>
      </c>
      <c r="G5" s="156">
        <v>50.419336145119999</v>
      </c>
    </row>
    <row r="6" spans="1:10">
      <c r="A6" t="s">
        <v>1140</v>
      </c>
      <c r="B6">
        <f>'Base_VII.2 regional'!T136</f>
        <v>47.758983420925468</v>
      </c>
      <c r="C6">
        <f>'Base_VII.2 regional'!AF136</f>
        <v>48.437729893609735</v>
      </c>
      <c r="E6" t="s">
        <v>1155</v>
      </c>
      <c r="F6" s="156">
        <v>50.043914631719446</v>
      </c>
      <c r="G6" s="156">
        <v>50.263165828004105</v>
      </c>
    </row>
    <row r="7" spans="1:10">
      <c r="A7" t="s">
        <v>1141</v>
      </c>
      <c r="B7">
        <f>'Base_VII.2 regional'!T137</f>
        <v>48.968488032426372</v>
      </c>
      <c r="C7">
        <f>'Base_VII.2 regional'!AF137</f>
        <v>48.565297716327656</v>
      </c>
      <c r="E7" t="s">
        <v>1145</v>
      </c>
      <c r="F7" s="156">
        <v>47.245994958042253</v>
      </c>
      <c r="G7" s="156">
        <v>49.732986950569327</v>
      </c>
    </row>
    <row r="8" spans="1:10">
      <c r="A8" t="s">
        <v>1142</v>
      </c>
      <c r="B8">
        <f>'Base_VII.2 regional'!T138</f>
        <v>46.487696961771967</v>
      </c>
      <c r="C8">
        <f>'Base_VII.2 regional'!AF138</f>
        <v>49.709841896872931</v>
      </c>
      <c r="E8" t="s">
        <v>1142</v>
      </c>
      <c r="F8" s="156">
        <v>46.487696961771967</v>
      </c>
      <c r="G8" s="156">
        <v>49.709841896872931</v>
      </c>
    </row>
    <row r="9" spans="1:10">
      <c r="A9" t="s">
        <v>1143</v>
      </c>
      <c r="B9">
        <f>'Base_VII.2 regional'!T139</f>
        <v>48.418074347136752</v>
      </c>
      <c r="C9">
        <f>'Base_VII.2 regional'!AF139</f>
        <v>48.994496336313084</v>
      </c>
      <c r="E9" t="s">
        <v>1147</v>
      </c>
      <c r="F9" s="156">
        <v>49.838551547756069</v>
      </c>
      <c r="G9" s="156">
        <v>49.657925584821406</v>
      </c>
    </row>
    <row r="10" spans="1:10">
      <c r="A10" t="s">
        <v>1144</v>
      </c>
      <c r="B10">
        <f>'Base_VII.2 regional'!T140</f>
        <v>47.717152258812973</v>
      </c>
      <c r="C10">
        <f>'Base_VII.2 regional'!AF140</f>
        <v>48.194298964083124</v>
      </c>
      <c r="E10" t="s">
        <v>1154</v>
      </c>
      <c r="F10" s="156">
        <v>49.662384348250605</v>
      </c>
      <c r="G10" s="156">
        <v>49.604435019666447</v>
      </c>
    </row>
    <row r="11" spans="1:10">
      <c r="A11" t="s">
        <v>1145</v>
      </c>
      <c r="B11">
        <f>'Base_VII.2 regional'!T141</f>
        <v>47.245994958042253</v>
      </c>
      <c r="C11">
        <f>'Base_VII.2 regional'!AF141</f>
        <v>49.732986950569327</v>
      </c>
      <c r="E11" t="s">
        <v>1150</v>
      </c>
      <c r="F11" s="156">
        <v>49.385106620786075</v>
      </c>
      <c r="G11" s="156">
        <v>49.524922556021643</v>
      </c>
    </row>
    <row r="12" spans="1:10">
      <c r="A12" t="s">
        <v>1146</v>
      </c>
      <c r="B12">
        <f>'Base_VII.2 regional'!T142</f>
        <v>44.388554782685837</v>
      </c>
      <c r="C12">
        <f>'Base_VII.2 regional'!AF142</f>
        <v>43.670987798604628</v>
      </c>
      <c r="E12" t="s">
        <v>1157</v>
      </c>
      <c r="F12" s="156">
        <v>44.627055061533973</v>
      </c>
      <c r="G12" s="156">
        <v>49.360739170806049</v>
      </c>
    </row>
    <row r="13" spans="1:10">
      <c r="A13" t="s">
        <v>1147</v>
      </c>
      <c r="B13">
        <f>'Base_VII.2 regional'!T143</f>
        <v>49.838551547756069</v>
      </c>
      <c r="C13">
        <f>'Base_VII.2 regional'!AF143</f>
        <v>49.657925584821406</v>
      </c>
      <c r="E13" t="s">
        <v>1143</v>
      </c>
      <c r="F13" s="156">
        <v>48.418074347136752</v>
      </c>
      <c r="G13" s="156">
        <v>48.994496336313084</v>
      </c>
    </row>
    <row r="14" spans="1:10">
      <c r="A14" t="s">
        <v>1148</v>
      </c>
      <c r="B14">
        <f>'Base_VII.2 regional'!T144</f>
        <v>46.008423989857015</v>
      </c>
      <c r="C14">
        <f>'Base_VII.2 regional'!AF144</f>
        <v>48.086934507056583</v>
      </c>
      <c r="E14" t="s">
        <v>1153</v>
      </c>
      <c r="F14" s="156">
        <v>48.153354224280449</v>
      </c>
      <c r="G14" s="156">
        <v>48.956399758910834</v>
      </c>
    </row>
    <row r="15" spans="1:10">
      <c r="A15" t="s">
        <v>1149</v>
      </c>
      <c r="B15">
        <f>'Base_VII.2 regional'!T145</f>
        <v>43.766334197670318</v>
      </c>
      <c r="C15">
        <f>'Base_VII.2 regional'!AF145</f>
        <v>46.09213908813804</v>
      </c>
      <c r="E15" t="s">
        <v>1141</v>
      </c>
      <c r="F15" s="156">
        <v>48.968488032426372</v>
      </c>
      <c r="G15" s="156">
        <v>48.565297716327656</v>
      </c>
    </row>
    <row r="16" spans="1:10">
      <c r="A16" t="s">
        <v>1150</v>
      </c>
      <c r="B16">
        <f>'Base_VII.2 regional'!T146</f>
        <v>49.385106620786075</v>
      </c>
      <c r="C16">
        <f>'Base_VII.2 regional'!AF146</f>
        <v>49.524922556021643</v>
      </c>
      <c r="E16" t="s">
        <v>1140</v>
      </c>
      <c r="F16" s="156">
        <v>47.758983420925468</v>
      </c>
      <c r="G16" s="156">
        <v>48.437729893609735</v>
      </c>
    </row>
    <row r="17" spans="1:7">
      <c r="A17" t="s">
        <v>1151</v>
      </c>
      <c r="B17">
        <f>'Base_VII.2 regional'!T147</f>
        <v>50.463279303461249</v>
      </c>
      <c r="C17">
        <f>'Base_VII.2 regional'!AF147</f>
        <v>50.419336145119999</v>
      </c>
      <c r="E17" t="s">
        <v>1158</v>
      </c>
      <c r="F17" s="156">
        <v>47.818425947826796</v>
      </c>
      <c r="G17" s="156">
        <v>48.419526080242072</v>
      </c>
    </row>
    <row r="18" spans="1:7">
      <c r="A18" t="s">
        <v>1152</v>
      </c>
      <c r="B18">
        <f>'Base_VII.2 regional'!T148</f>
        <v>44.316505861964082</v>
      </c>
      <c r="C18">
        <f>'Base_VII.2 regional'!AF148</f>
        <v>46.269299996307595</v>
      </c>
      <c r="E18" t="s">
        <v>1144</v>
      </c>
      <c r="F18" s="156">
        <v>47.717152258812973</v>
      </c>
      <c r="G18" s="156">
        <v>48.194298964083124</v>
      </c>
    </row>
    <row r="19" spans="1:7">
      <c r="A19" t="s">
        <v>1153</v>
      </c>
      <c r="B19">
        <f>'Base_VII.2 regional'!T149</f>
        <v>48.153354224280449</v>
      </c>
      <c r="C19">
        <f>'Base_VII.2 regional'!AF149</f>
        <v>48.956399758910834</v>
      </c>
      <c r="E19" t="s">
        <v>1148</v>
      </c>
      <c r="F19" s="156">
        <v>46.008423989857015</v>
      </c>
      <c r="G19" s="156">
        <v>48.086934507056583</v>
      </c>
    </row>
    <row r="20" spans="1:7">
      <c r="A20" t="s">
        <v>1154</v>
      </c>
      <c r="B20">
        <f>'Base_VII.2 regional'!T150</f>
        <v>49.662384348250605</v>
      </c>
      <c r="C20">
        <f>'Base_VII.2 regional'!AF150</f>
        <v>49.604435019666447</v>
      </c>
      <c r="E20" t="s">
        <v>1152</v>
      </c>
      <c r="F20" s="156">
        <v>44.316505861964082</v>
      </c>
      <c r="G20" s="156">
        <v>46.269299996307595</v>
      </c>
    </row>
    <row r="21" spans="1:7">
      <c r="A21" t="s">
        <v>1155</v>
      </c>
      <c r="B21">
        <f>'Base_VII.2 regional'!T151</f>
        <v>50.043914631719446</v>
      </c>
      <c r="C21">
        <f>'Base_VII.2 regional'!AF151</f>
        <v>50.263165828004105</v>
      </c>
      <c r="E21" t="s">
        <v>1149</v>
      </c>
      <c r="F21" s="156">
        <v>43.766334197670318</v>
      </c>
      <c r="G21" s="156">
        <v>46.09213908813804</v>
      </c>
    </row>
    <row r="22" spans="1:7">
      <c r="A22" t="s">
        <v>1156</v>
      </c>
      <c r="B22">
        <f>'Base_VII.2 regional'!T152</f>
        <v>40.009451033700124</v>
      </c>
      <c r="C22">
        <f>'Base_VII.2 regional'!AF152</f>
        <v>37.738454558825389</v>
      </c>
      <c r="E22" t="s">
        <v>1139</v>
      </c>
      <c r="F22" s="156">
        <v>45.058146091248418</v>
      </c>
      <c r="G22" s="156">
        <v>45.619511771704182</v>
      </c>
    </row>
    <row r="23" spans="1:7">
      <c r="A23" t="s">
        <v>1157</v>
      </c>
      <c r="B23">
        <f>'Base_VII.2 regional'!T153</f>
        <v>44.627055061533973</v>
      </c>
      <c r="C23">
        <f>'Base_VII.2 regional'!AF153</f>
        <v>49.360739170806049</v>
      </c>
      <c r="E23" t="s">
        <v>1146</v>
      </c>
      <c r="F23" s="156">
        <v>44.388554782685837</v>
      </c>
      <c r="G23" s="156">
        <v>43.670987798604628</v>
      </c>
    </row>
    <row r="24" spans="1:7">
      <c r="A24" t="s">
        <v>1158</v>
      </c>
      <c r="B24">
        <f>'Base_VII.2 regional'!T154</f>
        <v>47.818425947826796</v>
      </c>
      <c r="C24">
        <f>'Base_VII.2 regional'!AF154</f>
        <v>48.419526080242072</v>
      </c>
      <c r="E24" t="s">
        <v>1156</v>
      </c>
      <c r="F24" s="156">
        <v>40.009451033700124</v>
      </c>
      <c r="G24" s="156">
        <v>37.738454558825389</v>
      </c>
    </row>
    <row r="25" spans="1:7">
      <c r="E25" s="10"/>
      <c r="F25" s="10"/>
    </row>
    <row r="26" spans="1:7">
      <c r="E26" s="10"/>
      <c r="F26" s="10"/>
    </row>
    <row r="27" spans="1:7">
      <c r="E27" s="10"/>
      <c r="F27" s="10"/>
    </row>
    <row r="28" spans="1:7">
      <c r="E28" s="10"/>
      <c r="F28" s="10"/>
    </row>
    <row r="29" spans="1:7">
      <c r="E29" s="10"/>
      <c r="F29" s="10"/>
    </row>
    <row r="30" spans="1:7">
      <c r="E30" s="10"/>
      <c r="F30" s="10"/>
    </row>
    <row r="31" spans="1:7">
      <c r="E31" s="10"/>
      <c r="F31" s="10"/>
    </row>
    <row r="32" spans="1:7">
      <c r="E32" s="10"/>
      <c r="F32" s="10"/>
    </row>
    <row r="33" spans="5:6">
      <c r="E33" s="10"/>
      <c r="F33" s="10"/>
    </row>
    <row r="34" spans="5:6">
      <c r="E34" s="10"/>
      <c r="F34" s="10"/>
    </row>
    <row r="35" spans="5:6">
      <c r="E35" s="10"/>
      <c r="F35" s="10"/>
    </row>
  </sheetData>
  <sortState ref="E5:G24">
    <sortCondition descending="1" ref="G5:G24"/>
  </sortState>
  <hyperlinks>
    <hyperlink ref="A1" location="Indice!A1" display="Volver índice" xr:uid="{79FA8792-B857-4C6B-B903-E6D49202524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4" tint="0.39997558519241921"/>
  </sheetPr>
  <dimension ref="B3:BX24"/>
  <sheetViews>
    <sheetView topLeftCell="A2" workbookViewId="0">
      <pane xSplit="2" ySplit="6" topLeftCell="C8" activePane="bottomRight" state="frozen"/>
      <selection activeCell="A2" sqref="A2"/>
      <selection pane="topRight" activeCell="C2" sqref="C2"/>
      <selection pane="bottomLeft" activeCell="A8" sqref="A8"/>
      <selection pane="bottomRight" activeCell="B16" sqref="B16"/>
    </sheetView>
  </sheetViews>
  <sheetFormatPr baseColWidth="10" defaultRowHeight="15.6"/>
  <cols>
    <col min="2" max="2" width="22.69921875" customWidth="1"/>
    <col min="18" max="18" width="14.69921875" customWidth="1"/>
  </cols>
  <sheetData>
    <row r="3" spans="2:76" ht="21">
      <c r="B3" s="11" t="s">
        <v>941</v>
      </c>
    </row>
    <row r="5" spans="2:76">
      <c r="B5" s="2" t="s">
        <v>1278</v>
      </c>
    </row>
    <row r="7" spans="2:76">
      <c r="C7" s="22" t="s">
        <v>169</v>
      </c>
      <c r="D7" s="22" t="s">
        <v>170</v>
      </c>
      <c r="E7" s="22" t="s">
        <v>171</v>
      </c>
      <c r="F7" s="22" t="s">
        <v>172</v>
      </c>
      <c r="G7" s="22" t="s">
        <v>173</v>
      </c>
      <c r="H7" s="22" t="s">
        <v>174</v>
      </c>
      <c r="I7" s="22" t="s">
        <v>175</v>
      </c>
      <c r="J7" s="22" t="s">
        <v>176</v>
      </c>
      <c r="K7" s="22" t="s">
        <v>177</v>
      </c>
      <c r="L7" s="22" t="s">
        <v>178</v>
      </c>
      <c r="M7" s="22" t="s">
        <v>179</v>
      </c>
      <c r="N7" s="22" t="s">
        <v>180</v>
      </c>
      <c r="O7" s="22" t="s">
        <v>13</v>
      </c>
      <c r="P7" s="22" t="s">
        <v>14</v>
      </c>
      <c r="Q7" s="22" t="s">
        <v>15</v>
      </c>
      <c r="R7" s="22" t="s">
        <v>16</v>
      </c>
      <c r="S7" s="22" t="s">
        <v>17</v>
      </c>
      <c r="T7" s="22" t="s">
        <v>18</v>
      </c>
      <c r="U7" s="22" t="s">
        <v>19</v>
      </c>
      <c r="V7" s="22" t="s">
        <v>20</v>
      </c>
      <c r="W7" s="22" t="s">
        <v>21</v>
      </c>
      <c r="X7" s="22" t="s">
        <v>22</v>
      </c>
      <c r="Y7" s="22" t="s">
        <v>23</v>
      </c>
      <c r="Z7" s="22" t="s">
        <v>24</v>
      </c>
      <c r="AA7" s="22" t="s">
        <v>25</v>
      </c>
      <c r="AB7" s="22" t="s">
        <v>26</v>
      </c>
      <c r="AC7" s="22" t="s">
        <v>27</v>
      </c>
      <c r="AD7" s="22" t="s">
        <v>28</v>
      </c>
      <c r="AE7" s="22" t="s">
        <v>29</v>
      </c>
      <c r="AF7" s="22" t="s">
        <v>30</v>
      </c>
      <c r="AG7" s="22" t="s">
        <v>31</v>
      </c>
      <c r="AH7" s="22" t="s">
        <v>32</v>
      </c>
      <c r="AI7" s="22" t="s">
        <v>33</v>
      </c>
      <c r="AJ7" s="22" t="s">
        <v>34</v>
      </c>
      <c r="AK7" s="22" t="s">
        <v>35</v>
      </c>
      <c r="AL7" s="22" t="s">
        <v>36</v>
      </c>
      <c r="AM7" s="22" t="s">
        <v>37</v>
      </c>
      <c r="AN7" s="22" t="s">
        <v>38</v>
      </c>
      <c r="AO7" s="22" t="s">
        <v>39</v>
      </c>
      <c r="AP7" s="22" t="s">
        <v>40</v>
      </c>
      <c r="AQ7" s="22" t="s">
        <v>41</v>
      </c>
      <c r="AR7" s="22" t="s">
        <v>42</v>
      </c>
      <c r="AS7" s="22" t="s">
        <v>43</v>
      </c>
      <c r="AT7" s="22" t="s">
        <v>44</v>
      </c>
      <c r="AU7" s="22" t="s">
        <v>45</v>
      </c>
      <c r="AV7" s="22" t="s">
        <v>46</v>
      </c>
      <c r="AW7" s="22" t="s">
        <v>47</v>
      </c>
      <c r="AX7" s="22" t="s">
        <v>48</v>
      </c>
      <c r="AY7" s="22" t="s">
        <v>49</v>
      </c>
      <c r="AZ7" s="22" t="s">
        <v>50</v>
      </c>
      <c r="BA7" s="22" t="s">
        <v>51</v>
      </c>
      <c r="BB7" s="22" t="s">
        <v>52</v>
      </c>
      <c r="BC7" s="22" t="s">
        <v>53</v>
      </c>
      <c r="BD7" s="22" t="s">
        <v>54</v>
      </c>
      <c r="BE7" s="22" t="s">
        <v>55</v>
      </c>
      <c r="BF7" s="22" t="s">
        <v>56</v>
      </c>
      <c r="BG7" s="22" t="s">
        <v>57</v>
      </c>
      <c r="BH7" s="22" t="s">
        <v>58</v>
      </c>
      <c r="BI7" s="22" t="s">
        <v>59</v>
      </c>
      <c r="BJ7" s="22" t="s">
        <v>60</v>
      </c>
      <c r="BK7" s="22" t="s">
        <v>61</v>
      </c>
      <c r="BL7" s="22" t="s">
        <v>62</v>
      </c>
      <c r="BM7" s="22" t="s">
        <v>63</v>
      </c>
      <c r="BN7" s="22" t="s">
        <v>64</v>
      </c>
      <c r="BO7" s="22" t="s">
        <v>65</v>
      </c>
      <c r="BP7" s="22" t="s">
        <v>66</v>
      </c>
      <c r="BQ7" s="22" t="s">
        <v>67</v>
      </c>
      <c r="BR7" s="22" t="s">
        <v>68</v>
      </c>
      <c r="BS7" s="22" t="s">
        <v>898</v>
      </c>
      <c r="BT7" s="22" t="s">
        <v>1239</v>
      </c>
    </row>
    <row r="8" spans="2:76">
      <c r="B8" t="s">
        <v>526</v>
      </c>
      <c r="C8" s="12">
        <v>1489576.79</v>
      </c>
      <c r="D8" s="12">
        <v>1475860.93</v>
      </c>
      <c r="E8" s="12">
        <v>1156419.4410000001</v>
      </c>
      <c r="F8" s="12">
        <v>1457806.889</v>
      </c>
      <c r="G8" s="12">
        <v>1459621.92</v>
      </c>
      <c r="H8" s="12">
        <v>1431059.51</v>
      </c>
      <c r="I8" s="12">
        <v>1155626.23</v>
      </c>
      <c r="J8" s="12">
        <v>1372494.1810000001</v>
      </c>
      <c r="K8" s="12">
        <v>1412311.851</v>
      </c>
      <c r="L8" s="12">
        <v>1401386.57</v>
      </c>
      <c r="M8" s="12">
        <v>1135222.3189999999</v>
      </c>
      <c r="N8" s="12">
        <v>1388964.399</v>
      </c>
      <c r="O8" s="12">
        <v>1423381.54</v>
      </c>
      <c r="P8" s="12">
        <v>1396266.8189999999</v>
      </c>
      <c r="Q8" s="12">
        <v>1134037.1510000001</v>
      </c>
      <c r="R8" s="12">
        <v>1393016.8910000001</v>
      </c>
      <c r="S8" s="12">
        <v>1480829.01</v>
      </c>
      <c r="T8" s="12">
        <v>1479317.94</v>
      </c>
      <c r="U8" s="12">
        <v>1265141.26</v>
      </c>
      <c r="V8" s="12">
        <v>1545230.1710000001</v>
      </c>
      <c r="W8" s="12">
        <v>1628998.08</v>
      </c>
      <c r="X8" s="12">
        <v>1589611.4990000001</v>
      </c>
      <c r="Y8" s="12">
        <v>1361120.879</v>
      </c>
      <c r="Z8" s="12">
        <v>1642211.199</v>
      </c>
      <c r="AA8" s="12">
        <v>1674145.31</v>
      </c>
      <c r="AB8" s="12">
        <v>1657028.35</v>
      </c>
      <c r="AC8" s="12">
        <v>1476303.82</v>
      </c>
      <c r="AD8" s="12">
        <v>1734470.061</v>
      </c>
      <c r="AE8" s="12">
        <v>1777782.3910000001</v>
      </c>
      <c r="AF8" s="12">
        <v>1761013.35</v>
      </c>
      <c r="AG8" s="12">
        <v>1551117.64</v>
      </c>
      <c r="AH8" s="12">
        <v>1767946.541</v>
      </c>
      <c r="AI8" s="12">
        <v>1780053.39</v>
      </c>
      <c r="AJ8" s="12">
        <v>1775895.1</v>
      </c>
      <c r="AK8" s="12">
        <v>1554442.56</v>
      </c>
      <c r="AL8" s="12">
        <v>1804587.03</v>
      </c>
      <c r="AM8" s="12">
        <v>1795004.15</v>
      </c>
      <c r="AN8" s="12">
        <v>1809679.098</v>
      </c>
      <c r="AO8" s="12">
        <v>1562655.06</v>
      </c>
      <c r="AP8" s="12">
        <v>1789901.3589999999</v>
      </c>
      <c r="AQ8" s="12">
        <v>1819937.1189999999</v>
      </c>
      <c r="AR8" s="12">
        <v>1765564.09</v>
      </c>
      <c r="AS8" s="12">
        <v>1558580.172</v>
      </c>
      <c r="AT8" s="12">
        <v>1767067.149</v>
      </c>
      <c r="AU8" s="12">
        <v>1773432.9110000001</v>
      </c>
      <c r="AV8" s="12">
        <v>1759928.53</v>
      </c>
      <c r="AW8" s="12">
        <v>1545626.7509999999</v>
      </c>
      <c r="AX8" s="12">
        <v>1781560.561</v>
      </c>
      <c r="AY8" s="12">
        <v>1788155.85</v>
      </c>
      <c r="AZ8" s="12">
        <v>1732882.59</v>
      </c>
      <c r="BA8" s="12">
        <v>1478797.4709999999</v>
      </c>
      <c r="BB8" s="12">
        <v>1707888.138</v>
      </c>
      <c r="BC8" s="12">
        <v>1747664.61</v>
      </c>
      <c r="BD8" s="12">
        <v>1699654.3689999999</v>
      </c>
      <c r="BE8" s="12">
        <v>1520057.922</v>
      </c>
      <c r="BF8" s="12">
        <v>1719550.6089999999</v>
      </c>
      <c r="BG8" s="12">
        <v>1769382.8189999999</v>
      </c>
      <c r="BH8" s="12">
        <v>1748520.0689999999</v>
      </c>
      <c r="BI8" s="12">
        <v>1535163.0179999999</v>
      </c>
      <c r="BJ8" s="12">
        <v>1750509.92</v>
      </c>
      <c r="BK8" s="12">
        <v>1791214.8189999999</v>
      </c>
      <c r="BL8" s="12">
        <v>1903044.93</v>
      </c>
      <c r="BM8" s="12">
        <v>1691729.4990000001</v>
      </c>
      <c r="BN8" s="12">
        <v>1964654.94</v>
      </c>
      <c r="BO8" s="12">
        <v>1987673.642</v>
      </c>
      <c r="BP8" s="12">
        <v>1942250.53</v>
      </c>
      <c r="BQ8" s="12">
        <v>1689892.959</v>
      </c>
      <c r="BR8" s="12">
        <v>1940770.6</v>
      </c>
      <c r="BS8" s="12">
        <v>1907726.4410000001</v>
      </c>
      <c r="BT8">
        <v>1879627</v>
      </c>
      <c r="BU8" s="10"/>
      <c r="BV8" s="10"/>
      <c r="BW8" s="10"/>
      <c r="BX8" s="10"/>
    </row>
    <row r="9" spans="2:76">
      <c r="B9" t="s">
        <v>527</v>
      </c>
      <c r="C9" s="12">
        <v>1400819.0190000001</v>
      </c>
      <c r="D9" s="12">
        <v>1428667.1910000001</v>
      </c>
      <c r="E9" s="12">
        <v>1591841.149</v>
      </c>
      <c r="F9" s="12">
        <v>1409854.09</v>
      </c>
      <c r="G9" s="12">
        <v>1416060.2590000001</v>
      </c>
      <c r="H9" s="12">
        <v>1446356.96</v>
      </c>
      <c r="I9" s="12">
        <v>1546016.091</v>
      </c>
      <c r="J9" s="12">
        <v>1430737.15</v>
      </c>
      <c r="K9" s="12">
        <v>1397536.202</v>
      </c>
      <c r="L9" s="12">
        <v>1421769.37</v>
      </c>
      <c r="M9" s="12">
        <v>1545395.24</v>
      </c>
      <c r="N9" s="12">
        <v>1361462.27</v>
      </c>
      <c r="O9" s="12">
        <v>1332097.3189999999</v>
      </c>
      <c r="P9" s="12">
        <v>1288994.909</v>
      </c>
      <c r="Q9" s="12">
        <v>1396014.44</v>
      </c>
      <c r="R9" s="12">
        <v>1183131.6299999999</v>
      </c>
      <c r="S9" s="12">
        <v>1039269.2</v>
      </c>
      <c r="T9" s="12">
        <v>985821.16</v>
      </c>
      <c r="U9" s="12">
        <v>1039886.889</v>
      </c>
      <c r="V9" s="12">
        <v>898326.78029999998</v>
      </c>
      <c r="W9" s="12">
        <v>839489.30940000003</v>
      </c>
      <c r="X9" s="12">
        <v>831486.28949999996</v>
      </c>
      <c r="Y9" s="12">
        <v>920881.73950000003</v>
      </c>
      <c r="Z9" s="12">
        <v>789533.46030000004</v>
      </c>
      <c r="AA9" s="12">
        <v>726035.86040000001</v>
      </c>
      <c r="AB9" s="12">
        <v>718169.49049999996</v>
      </c>
      <c r="AC9" s="12">
        <v>796800.91009999998</v>
      </c>
      <c r="AD9" s="12">
        <v>675155.82030000002</v>
      </c>
      <c r="AE9" s="12">
        <v>588164.69940000004</v>
      </c>
      <c r="AF9" s="12">
        <v>589521.16090000002</v>
      </c>
      <c r="AG9" s="12">
        <v>652499.18920000002</v>
      </c>
      <c r="AH9" s="12">
        <v>541229.78969999996</v>
      </c>
      <c r="AI9" s="12">
        <v>487058.65029999998</v>
      </c>
      <c r="AJ9" s="12">
        <v>499711.71039999998</v>
      </c>
      <c r="AK9" s="12">
        <v>566339.90949999995</v>
      </c>
      <c r="AL9" s="12">
        <v>495115.49040000001</v>
      </c>
      <c r="AM9" s="12">
        <v>472653.0197</v>
      </c>
      <c r="AN9" s="12">
        <v>493139.55009999999</v>
      </c>
      <c r="AO9" s="12">
        <v>540932.5196</v>
      </c>
      <c r="AP9" s="12">
        <v>502865.72</v>
      </c>
      <c r="AQ9" s="12">
        <v>506936.90019999997</v>
      </c>
      <c r="AR9" s="12">
        <v>530961.20090000005</v>
      </c>
      <c r="AS9" s="12">
        <v>609836.67980000004</v>
      </c>
      <c r="AT9" s="12">
        <v>531649.13</v>
      </c>
      <c r="AU9" s="12">
        <v>521580.48979999998</v>
      </c>
      <c r="AV9" s="12">
        <v>522249.46019999997</v>
      </c>
      <c r="AW9" s="12">
        <v>604783.71010000003</v>
      </c>
      <c r="AX9" s="12">
        <v>546906.51049999997</v>
      </c>
      <c r="AY9" s="12">
        <v>544201.14020000002</v>
      </c>
      <c r="AZ9" s="12">
        <v>580155.14020000002</v>
      </c>
      <c r="BA9" s="12">
        <v>692126.74029999995</v>
      </c>
      <c r="BB9" s="12">
        <v>604472.03060000006</v>
      </c>
      <c r="BC9" s="12">
        <v>576727.51009999996</v>
      </c>
      <c r="BD9" s="12">
        <v>624911.37939999998</v>
      </c>
      <c r="BE9" s="12">
        <v>699733.90989999997</v>
      </c>
      <c r="BF9" s="12">
        <v>625690.00029999996</v>
      </c>
      <c r="BG9" s="12">
        <v>617891.26049999997</v>
      </c>
      <c r="BH9" s="12">
        <v>658225.4007</v>
      </c>
      <c r="BI9" s="12">
        <v>731868.62930000003</v>
      </c>
      <c r="BJ9" s="12">
        <v>661865.6004</v>
      </c>
      <c r="BK9" s="12">
        <v>635081.18019999994</v>
      </c>
      <c r="BL9" s="12">
        <v>514757.11910000001</v>
      </c>
      <c r="BM9" s="12">
        <v>606377.66899999999</v>
      </c>
      <c r="BN9" s="12">
        <v>533460.56960000005</v>
      </c>
      <c r="BO9" s="12">
        <v>502848.92019999999</v>
      </c>
      <c r="BP9" s="12">
        <v>553878.74979999999</v>
      </c>
      <c r="BQ9" s="12">
        <v>670513.43999999994</v>
      </c>
      <c r="BR9" s="12">
        <v>590922.59</v>
      </c>
      <c r="BS9" s="12">
        <v>611621.89029999997</v>
      </c>
      <c r="BT9">
        <v>670579</v>
      </c>
      <c r="BU9" s="10"/>
      <c r="BV9" s="10"/>
      <c r="BW9" s="10"/>
      <c r="BX9" s="10"/>
    </row>
    <row r="10" spans="2:76">
      <c r="B10" t="s">
        <v>528</v>
      </c>
      <c r="C10" s="12">
        <v>585255.97</v>
      </c>
      <c r="D10" s="12">
        <v>504793.1606</v>
      </c>
      <c r="E10" s="12">
        <v>693603.37950000004</v>
      </c>
      <c r="F10" s="12">
        <v>492203.51020000002</v>
      </c>
      <c r="G10" s="12">
        <v>480813.28940000001</v>
      </c>
      <c r="H10" s="12">
        <v>438622.02960000001</v>
      </c>
      <c r="I10" s="12">
        <v>621405.90060000005</v>
      </c>
      <c r="J10" s="12">
        <v>490720.51</v>
      </c>
      <c r="K10" s="12">
        <v>485621.97989999998</v>
      </c>
      <c r="L10" s="12">
        <v>454212.3898</v>
      </c>
      <c r="M10" s="12">
        <v>610511.79980000004</v>
      </c>
      <c r="N10" s="12">
        <v>496905.06030000001</v>
      </c>
      <c r="O10" s="12">
        <v>536753.82019999996</v>
      </c>
      <c r="P10" s="12">
        <v>558243.6605</v>
      </c>
      <c r="Q10" s="12">
        <v>731526.67020000005</v>
      </c>
      <c r="R10" s="12">
        <v>665212.14029999997</v>
      </c>
      <c r="S10" s="12">
        <v>742651.85930000001</v>
      </c>
      <c r="T10" s="12">
        <v>773447.88939999999</v>
      </c>
      <c r="U10" s="12">
        <v>947659.88150000002</v>
      </c>
      <c r="V10" s="12">
        <v>747255.40060000005</v>
      </c>
      <c r="W10" s="12">
        <v>727922.08959999995</v>
      </c>
      <c r="X10" s="12">
        <v>749752.17009999999</v>
      </c>
      <c r="Y10" s="12">
        <v>905045.90020000003</v>
      </c>
      <c r="Z10" s="12">
        <v>729692.71010000003</v>
      </c>
      <c r="AA10" s="12">
        <v>755547.15850000002</v>
      </c>
      <c r="AB10" s="12">
        <v>758509.25009999995</v>
      </c>
      <c r="AC10" s="12">
        <v>893961.89049999998</v>
      </c>
      <c r="AD10" s="12">
        <v>734634.93070000003</v>
      </c>
      <c r="AE10" s="12">
        <v>761568.53029999998</v>
      </c>
      <c r="AF10" s="12">
        <v>742604.57990000001</v>
      </c>
      <c r="AG10" s="12">
        <v>882427.59959999996</v>
      </c>
      <c r="AH10" s="12">
        <v>770488.40060000005</v>
      </c>
      <c r="AI10" s="12">
        <v>789248.87009999994</v>
      </c>
      <c r="AJ10" s="12">
        <v>754021.84010000003</v>
      </c>
      <c r="AK10" s="12">
        <v>895201.20019999996</v>
      </c>
      <c r="AL10" s="12">
        <v>691877.67039999994</v>
      </c>
      <c r="AM10" s="12">
        <v>697229.59920000006</v>
      </c>
      <c r="AN10" s="12">
        <v>658055.89029999997</v>
      </c>
      <c r="AO10" s="12">
        <v>826506.98950000003</v>
      </c>
      <c r="AP10" s="12">
        <v>635506.61910000001</v>
      </c>
      <c r="AQ10" s="12">
        <v>616850.88950000005</v>
      </c>
      <c r="AR10" s="12">
        <v>603450.52049999998</v>
      </c>
      <c r="AS10" s="12">
        <v>728337.33959999995</v>
      </c>
      <c r="AT10" s="12">
        <v>581996.52029999997</v>
      </c>
      <c r="AU10" s="12">
        <v>587167.4094</v>
      </c>
      <c r="AV10" s="12">
        <v>572036.95030000003</v>
      </c>
      <c r="AW10" s="12">
        <v>685691.34</v>
      </c>
      <c r="AX10" s="12">
        <v>533945.32999999996</v>
      </c>
      <c r="AY10" s="12">
        <v>505498.16989999998</v>
      </c>
      <c r="AZ10" s="12">
        <v>493510.58049999998</v>
      </c>
      <c r="BA10" s="12">
        <v>626961.10060000001</v>
      </c>
      <c r="BB10" s="12">
        <v>503399.8811</v>
      </c>
      <c r="BC10" s="12">
        <v>501922.4901</v>
      </c>
      <c r="BD10" s="12">
        <v>477058.9902</v>
      </c>
      <c r="BE10" s="12">
        <v>590111.34030000004</v>
      </c>
      <c r="BF10" s="12">
        <v>464697.72960000002</v>
      </c>
      <c r="BG10" s="12">
        <v>505904.13079999998</v>
      </c>
      <c r="BH10" s="12">
        <v>471802.75959999999</v>
      </c>
      <c r="BI10" s="12">
        <v>588548.14969999995</v>
      </c>
      <c r="BJ10" s="12">
        <v>450932.3493</v>
      </c>
      <c r="BK10" s="12">
        <v>523160.40039999998</v>
      </c>
      <c r="BL10" s="12">
        <v>622702.52949999995</v>
      </c>
      <c r="BM10" s="12">
        <v>722979.0196</v>
      </c>
      <c r="BN10" s="12">
        <v>519584.20030000003</v>
      </c>
      <c r="BO10" s="12">
        <v>497908.44050000003</v>
      </c>
      <c r="BP10" s="12">
        <v>461792.36949999997</v>
      </c>
      <c r="BQ10" s="12">
        <v>531125.38009999995</v>
      </c>
      <c r="BR10" s="12">
        <v>415436.69900000002</v>
      </c>
      <c r="BS10" s="12">
        <v>431773.40990000003</v>
      </c>
      <c r="BT10">
        <v>385058</v>
      </c>
      <c r="BU10" s="10"/>
      <c r="BV10" s="10"/>
      <c r="BW10" s="10"/>
      <c r="BX10" s="10"/>
    </row>
    <row r="11" spans="2:76">
      <c r="B11" t="s">
        <v>529</v>
      </c>
      <c r="C11" s="12">
        <v>459650.8897</v>
      </c>
      <c r="D11" s="12">
        <v>501427.07010000001</v>
      </c>
      <c r="E11" s="12">
        <v>442370.4903</v>
      </c>
      <c r="F11" s="12">
        <v>516536.48940000002</v>
      </c>
      <c r="G11" s="12">
        <v>477315.63959999999</v>
      </c>
      <c r="H11" s="12">
        <v>490239.78989999997</v>
      </c>
      <c r="I11" s="12">
        <v>474345.0796</v>
      </c>
      <c r="J11" s="12">
        <v>490798.6802</v>
      </c>
      <c r="K11" s="12">
        <v>476942.72979999997</v>
      </c>
      <c r="L11" s="12">
        <v>495073.04009999998</v>
      </c>
      <c r="M11" s="12">
        <v>452293.01010000001</v>
      </c>
      <c r="N11" s="12">
        <v>501944.51010000001</v>
      </c>
      <c r="O11" s="12">
        <v>455364.72009999998</v>
      </c>
      <c r="P11" s="12">
        <v>487065.4192</v>
      </c>
      <c r="Q11" s="12">
        <v>455446.9705</v>
      </c>
      <c r="R11" s="12">
        <v>455412.94079999998</v>
      </c>
      <c r="S11" s="12">
        <v>398445.64990000002</v>
      </c>
      <c r="T11" s="12">
        <v>378122.22019999998</v>
      </c>
      <c r="U11" s="12">
        <v>333191.43030000001</v>
      </c>
      <c r="V11" s="12">
        <v>366642.91</v>
      </c>
      <c r="W11" s="12">
        <v>357716.83960000001</v>
      </c>
      <c r="X11" s="12">
        <v>357854.18</v>
      </c>
      <c r="Y11" s="12">
        <v>318584.30989999999</v>
      </c>
      <c r="Z11" s="12">
        <v>326708.9203</v>
      </c>
      <c r="AA11" s="12">
        <v>312211.61949999997</v>
      </c>
      <c r="AB11" s="12">
        <v>313365.92969999998</v>
      </c>
      <c r="AC11" s="12">
        <v>278869.15000000002</v>
      </c>
      <c r="AD11" s="12">
        <v>267462.03970000002</v>
      </c>
      <c r="AE11" s="12">
        <v>270223.18</v>
      </c>
      <c r="AF11" s="12">
        <v>257708.5</v>
      </c>
      <c r="AG11" s="12">
        <v>239535.01019999999</v>
      </c>
      <c r="AH11" s="12">
        <v>232588.8701</v>
      </c>
      <c r="AI11" s="12">
        <v>248344.07029999999</v>
      </c>
      <c r="AJ11" s="12">
        <v>239212.52919999999</v>
      </c>
      <c r="AK11" s="12">
        <v>232106.2297</v>
      </c>
      <c r="AL11" s="12">
        <v>237600.0104</v>
      </c>
      <c r="AM11" s="12">
        <v>223242.24979999999</v>
      </c>
      <c r="AN11" s="12">
        <v>238476.83989999999</v>
      </c>
      <c r="AO11" s="12">
        <v>236240.96969999999</v>
      </c>
      <c r="AP11" s="12">
        <v>242330.73970000001</v>
      </c>
      <c r="AQ11" s="12">
        <v>225030.97</v>
      </c>
      <c r="AR11" s="12">
        <v>248650.59030000001</v>
      </c>
      <c r="AS11" s="12">
        <v>245655.54010000001</v>
      </c>
      <c r="AT11" s="12">
        <v>253457.78969999999</v>
      </c>
      <c r="AU11" s="12">
        <v>236611.44959999999</v>
      </c>
      <c r="AV11" s="12">
        <v>265596.44949999999</v>
      </c>
      <c r="AW11" s="12">
        <v>272966.77</v>
      </c>
      <c r="AX11" s="12">
        <v>253707.72039999999</v>
      </c>
      <c r="AY11" s="12">
        <v>268159.92979999998</v>
      </c>
      <c r="AZ11" s="12">
        <v>298848.96999999997</v>
      </c>
      <c r="BA11" s="12">
        <v>320604.67019999999</v>
      </c>
      <c r="BB11" s="12">
        <v>311307.40980000002</v>
      </c>
      <c r="BC11" s="12">
        <v>315327.10009999998</v>
      </c>
      <c r="BD11" s="12">
        <v>345385.5699</v>
      </c>
      <c r="BE11" s="12">
        <v>352862.11</v>
      </c>
      <c r="BF11" s="12">
        <v>357705.21010000003</v>
      </c>
      <c r="BG11" s="12">
        <v>311515.66019999998</v>
      </c>
      <c r="BH11" s="12">
        <v>340927.19020000001</v>
      </c>
      <c r="BI11" s="12">
        <v>372068.46990000003</v>
      </c>
      <c r="BJ11" s="12">
        <v>367987.21990000003</v>
      </c>
      <c r="BK11" s="12">
        <v>336337.96980000002</v>
      </c>
      <c r="BL11" s="12">
        <v>252897.0398</v>
      </c>
      <c r="BM11" s="12">
        <v>296012.61009999999</v>
      </c>
      <c r="BN11" s="12">
        <v>311857.16029999999</v>
      </c>
      <c r="BO11" s="12">
        <v>332831.1594</v>
      </c>
      <c r="BP11" s="12">
        <v>391785.32049999997</v>
      </c>
      <c r="BQ11" s="12">
        <v>459761.42859999998</v>
      </c>
      <c r="BR11" s="12">
        <v>420902.8492</v>
      </c>
      <c r="BS11" s="12">
        <v>436463.71059999999</v>
      </c>
      <c r="BT11">
        <v>485966</v>
      </c>
      <c r="BU11" s="10"/>
      <c r="BV11" s="10"/>
      <c r="BW11" s="10"/>
      <c r="BX11" s="10"/>
    </row>
    <row r="12" spans="2:76">
      <c r="C12" s="12">
        <v>3935302.6680000001</v>
      </c>
      <c r="D12" s="12">
        <v>3910748.352</v>
      </c>
      <c r="E12" s="12">
        <v>3884234.46</v>
      </c>
      <c r="F12" s="12">
        <v>3876400.9789999998</v>
      </c>
      <c r="G12" s="12">
        <v>3833811.108</v>
      </c>
      <c r="H12" s="12">
        <v>3806278.2889999999</v>
      </c>
      <c r="I12" s="12">
        <v>3797393.301</v>
      </c>
      <c r="J12" s="12">
        <v>3784750.5210000002</v>
      </c>
      <c r="K12" s="12">
        <v>3772412.7629999998</v>
      </c>
      <c r="L12" s="12">
        <v>3772441.37</v>
      </c>
      <c r="M12" s="12">
        <v>3743422.3689999999</v>
      </c>
      <c r="N12" s="12">
        <v>3749276.24</v>
      </c>
      <c r="O12" s="12">
        <v>3747597.3990000002</v>
      </c>
      <c r="P12" s="12">
        <v>3730570.807</v>
      </c>
      <c r="Q12" s="12">
        <v>3717025.2319999998</v>
      </c>
      <c r="R12" s="12">
        <v>3696773.602</v>
      </c>
      <c r="S12" s="12">
        <v>3661195.72</v>
      </c>
      <c r="T12" s="12">
        <v>3616709.21</v>
      </c>
      <c r="U12" s="12">
        <v>3585879.4610000001</v>
      </c>
      <c r="V12" s="12">
        <v>3557455.2620000001</v>
      </c>
      <c r="W12" s="12">
        <v>3554126.318</v>
      </c>
      <c r="X12" s="12">
        <v>3528704.139</v>
      </c>
      <c r="Y12" s="12">
        <v>3505632.8289999999</v>
      </c>
      <c r="Z12" s="12">
        <v>3488146.29</v>
      </c>
      <c r="AA12" s="12">
        <v>3467939.949</v>
      </c>
      <c r="AB12" s="12">
        <v>3447073.0210000002</v>
      </c>
      <c r="AC12" s="12">
        <v>3445935.7710000002</v>
      </c>
      <c r="AD12" s="12">
        <v>3411722.852</v>
      </c>
      <c r="AE12" s="12">
        <v>3397738.8</v>
      </c>
      <c r="AF12" s="12">
        <v>3350847.591</v>
      </c>
      <c r="AG12" s="12">
        <v>3325579.4389999998</v>
      </c>
      <c r="AH12" s="12">
        <v>3312253.6009999998</v>
      </c>
      <c r="AI12" s="12">
        <v>3304704.9810000001</v>
      </c>
      <c r="AJ12" s="12">
        <v>3268841.179</v>
      </c>
      <c r="AK12" s="12">
        <v>3248089.8990000002</v>
      </c>
      <c r="AL12" s="12">
        <v>3229180.2009999999</v>
      </c>
      <c r="AM12" s="12">
        <v>3188129.0180000002</v>
      </c>
      <c r="AN12" s="12">
        <v>3199351.378</v>
      </c>
      <c r="AO12" s="12">
        <v>3166335.5389999999</v>
      </c>
      <c r="AP12" s="12">
        <v>3170604.4380000001</v>
      </c>
      <c r="AQ12" s="12">
        <v>3168755.8790000002</v>
      </c>
      <c r="AR12" s="12">
        <v>3148626.4019999998</v>
      </c>
      <c r="AS12" s="12">
        <v>3142409.7319999998</v>
      </c>
      <c r="AT12" s="12">
        <v>3134170.5890000002</v>
      </c>
      <c r="AU12" s="12">
        <v>3118792.26</v>
      </c>
      <c r="AV12" s="12">
        <v>3119811.39</v>
      </c>
      <c r="AW12" s="12">
        <v>3109068.571</v>
      </c>
      <c r="AX12" s="12">
        <v>3116120.122</v>
      </c>
      <c r="AY12" s="12">
        <v>3106015.09</v>
      </c>
      <c r="AZ12" s="12">
        <v>3105397.28</v>
      </c>
      <c r="BA12" s="12">
        <v>3118489.9819999998</v>
      </c>
      <c r="BB12" s="12">
        <v>3127067.46</v>
      </c>
      <c r="BC12" s="12">
        <v>3141641.7110000001</v>
      </c>
      <c r="BD12" s="12">
        <v>3147010.3089999999</v>
      </c>
      <c r="BE12" s="12">
        <v>3162765.2820000001</v>
      </c>
      <c r="BF12" s="12">
        <v>3167643.5490000001</v>
      </c>
      <c r="BG12" s="12">
        <v>3204693.8709999998</v>
      </c>
      <c r="BH12" s="12">
        <v>3219475.42</v>
      </c>
      <c r="BI12" s="12">
        <v>3227648.267</v>
      </c>
      <c r="BJ12" s="12">
        <v>3231295.09</v>
      </c>
      <c r="BK12" s="12">
        <v>3285794.3689999999</v>
      </c>
      <c r="BL12" s="12">
        <v>3293401.6179999998</v>
      </c>
      <c r="BM12" s="12">
        <v>3317098.798</v>
      </c>
      <c r="BN12" s="12">
        <v>3329556.8709999998</v>
      </c>
      <c r="BO12" s="12">
        <v>3321262.162</v>
      </c>
      <c r="BP12" s="12">
        <v>3349706.97</v>
      </c>
      <c r="BQ12" s="12">
        <v>3351293.2080000001</v>
      </c>
      <c r="BR12" s="12">
        <v>3368032.7379999999</v>
      </c>
      <c r="BS12" s="12">
        <v>3387585.4509999999</v>
      </c>
      <c r="BT12">
        <v>3421231</v>
      </c>
      <c r="BV12" s="10"/>
    </row>
    <row r="13" spans="2:76">
      <c r="B13" t="s">
        <v>600</v>
      </c>
    </row>
    <row r="14" spans="2:76">
      <c r="BL14" s="10"/>
      <c r="BM14" s="10"/>
      <c r="BN14" s="10"/>
      <c r="BO14" s="10"/>
    </row>
    <row r="15" spans="2:76">
      <c r="BL15" s="10"/>
      <c r="BM15" s="10"/>
      <c r="BN15" s="10"/>
      <c r="BO15" s="10"/>
    </row>
    <row r="16" spans="2:76">
      <c r="B16" s="2" t="s">
        <v>680</v>
      </c>
      <c r="BL16" s="10"/>
      <c r="BM16" s="10"/>
      <c r="BN16" s="10"/>
      <c r="BO16" s="10"/>
    </row>
    <row r="17" spans="2:67">
      <c r="B17" t="s">
        <v>648</v>
      </c>
      <c r="BL17" s="10"/>
      <c r="BM17" s="10"/>
      <c r="BN17" s="10"/>
      <c r="BO17" s="10"/>
    </row>
    <row r="18" spans="2:67" ht="31.2">
      <c r="C18" s="85" t="s">
        <v>682</v>
      </c>
      <c r="D18" s="85" t="s">
        <v>683</v>
      </c>
      <c r="E18" s="85" t="s">
        <v>236</v>
      </c>
      <c r="F18" s="85" t="s">
        <v>238</v>
      </c>
      <c r="G18" s="85" t="s">
        <v>240</v>
      </c>
      <c r="H18" s="85" t="s">
        <v>234</v>
      </c>
      <c r="I18" s="85" t="s">
        <v>253</v>
      </c>
      <c r="J18" s="85" t="s">
        <v>229</v>
      </c>
      <c r="K18" s="85" t="s">
        <v>230</v>
      </c>
      <c r="L18" s="85" t="s">
        <v>227</v>
      </c>
      <c r="M18" s="85" t="s">
        <v>247</v>
      </c>
      <c r="N18" s="85" t="s">
        <v>241</v>
      </c>
      <c r="O18" s="85" t="s">
        <v>681</v>
      </c>
      <c r="P18" s="85" t="s">
        <v>244</v>
      </c>
      <c r="Q18" s="85" t="s">
        <v>245</v>
      </c>
      <c r="R18" s="85" t="s">
        <v>246</v>
      </c>
      <c r="S18" s="85" t="s">
        <v>248</v>
      </c>
      <c r="T18" s="85" t="s">
        <v>249</v>
      </c>
      <c r="U18" s="85" t="s">
        <v>228</v>
      </c>
      <c r="V18" s="85" t="s">
        <v>252</v>
      </c>
      <c r="W18" s="85" t="s">
        <v>251</v>
      </c>
      <c r="X18" s="85" t="s">
        <v>5</v>
      </c>
      <c r="Y18" s="85" t="s">
        <v>254</v>
      </c>
      <c r="Z18" s="85" t="s">
        <v>255</v>
      </c>
      <c r="AD18" s="18"/>
      <c r="AE18" s="18"/>
      <c r="AF18" s="18"/>
      <c r="AG18" s="18"/>
      <c r="AH18" s="18"/>
      <c r="AI18" s="18"/>
      <c r="AJ18" s="18"/>
      <c r="AK18" s="18"/>
      <c r="AL18" s="18"/>
      <c r="AM18" s="18"/>
    </row>
    <row r="19" spans="2:67">
      <c r="B19" t="s">
        <v>526</v>
      </c>
      <c r="C19" s="10">
        <v>37.924665000000005</v>
      </c>
      <c r="D19" s="10">
        <v>44.450061999999996</v>
      </c>
      <c r="E19" s="10">
        <v>27.05</v>
      </c>
      <c r="F19" s="10">
        <v>53.303886869999999</v>
      </c>
      <c r="G19" s="10">
        <v>26.259872000000001</v>
      </c>
      <c r="H19" s="10">
        <v>38.320544999999996</v>
      </c>
      <c r="I19" s="10">
        <v>36.972706000000002</v>
      </c>
      <c r="J19" s="10">
        <v>42.918979200000003</v>
      </c>
      <c r="K19" s="10">
        <v>30.202158000000008</v>
      </c>
      <c r="L19" s="10">
        <v>59.956592900000004</v>
      </c>
      <c r="M19" s="10">
        <v>44.812307600000004</v>
      </c>
      <c r="N19" s="10">
        <v>32.491171999999999</v>
      </c>
      <c r="O19" s="10">
        <v>50.666423199999997</v>
      </c>
      <c r="P19" s="10">
        <v>40.839352000000005</v>
      </c>
      <c r="Q19" s="10">
        <v>44.094158</v>
      </c>
      <c r="R19" s="10">
        <v>57.636009299999991</v>
      </c>
      <c r="S19" s="10">
        <v>25.661740000000002</v>
      </c>
      <c r="T19" s="10">
        <v>48.1670528</v>
      </c>
      <c r="U19" s="10">
        <v>49.897469000000001</v>
      </c>
      <c r="V19" s="10">
        <v>53.8517765</v>
      </c>
      <c r="W19" s="10">
        <v>47.724118000000004</v>
      </c>
      <c r="X19" s="10">
        <v>50.578092400000003</v>
      </c>
      <c r="Y19" s="10">
        <v>39.035431000000003</v>
      </c>
      <c r="Z19" s="10">
        <v>23.050508999999998</v>
      </c>
      <c r="AD19" s="10"/>
      <c r="AE19" s="10"/>
      <c r="AF19" s="10"/>
      <c r="AG19" s="10"/>
      <c r="AH19" s="10"/>
      <c r="AI19" s="10"/>
      <c r="AJ19" s="10"/>
      <c r="AK19" s="10"/>
      <c r="AL19" s="10"/>
      <c r="AM19" s="10"/>
    </row>
    <row r="20" spans="2:67">
      <c r="B20" t="s">
        <v>527</v>
      </c>
      <c r="C20" s="10">
        <v>31.750136999999999</v>
      </c>
      <c r="D20" s="10">
        <v>28.148005000000001</v>
      </c>
      <c r="E20" s="10">
        <v>40.119999999999997</v>
      </c>
      <c r="F20" s="10">
        <v>26.624468</v>
      </c>
      <c r="G20" s="10">
        <v>29.741076</v>
      </c>
      <c r="H20" s="10">
        <v>25.699100000000001</v>
      </c>
      <c r="I20" s="10">
        <v>29.528535999999999</v>
      </c>
      <c r="J20" s="10">
        <v>27.551818999999998</v>
      </c>
      <c r="K20" s="10">
        <v>28.733515000000001</v>
      </c>
      <c r="L20" s="10">
        <v>15.106373</v>
      </c>
      <c r="M20" s="10">
        <v>37.383602000000003</v>
      </c>
      <c r="N20" s="10">
        <v>30.332046999999999</v>
      </c>
      <c r="O20" s="10">
        <v>21.531131999999999</v>
      </c>
      <c r="P20" s="10">
        <v>29.043565999999998</v>
      </c>
      <c r="Q20" s="10">
        <v>24.749531000000001</v>
      </c>
      <c r="R20" s="10">
        <v>23.747171000000002</v>
      </c>
      <c r="S20" s="10">
        <v>26.732347000000001</v>
      </c>
      <c r="T20" s="10">
        <v>31.113541000000001</v>
      </c>
      <c r="U20" s="10">
        <v>31.470963999999999</v>
      </c>
      <c r="V20" s="10">
        <v>30.977516000000001</v>
      </c>
      <c r="W20" s="10">
        <v>26.230768000000001</v>
      </c>
      <c r="X20" s="10">
        <v>21.285467000000001</v>
      </c>
      <c r="Y20" s="10">
        <v>33.405574999999999</v>
      </c>
      <c r="Z20" s="10">
        <v>43.401626999999998</v>
      </c>
      <c r="AD20" s="10"/>
      <c r="AE20" s="10"/>
      <c r="AF20" s="10"/>
      <c r="AG20" s="10"/>
      <c r="AH20" s="10"/>
      <c r="AI20" s="10"/>
      <c r="AJ20" s="10"/>
      <c r="AK20" s="10"/>
      <c r="AL20" s="10"/>
      <c r="AM20" s="10"/>
    </row>
    <row r="21" spans="2:67">
      <c r="B21" t="s">
        <v>528</v>
      </c>
      <c r="C21" s="10">
        <v>15.071110999999998</v>
      </c>
      <c r="D21" s="10">
        <v>13.313207000000002</v>
      </c>
      <c r="E21" s="10">
        <v>12.420000000000002</v>
      </c>
      <c r="F21" s="10">
        <v>12.063242000000002</v>
      </c>
      <c r="G21" s="10">
        <v>11.662953999999999</v>
      </c>
      <c r="H21" s="10">
        <v>11.985115999999998</v>
      </c>
      <c r="I21" s="10">
        <v>13.647642000000001</v>
      </c>
      <c r="J21" s="10">
        <v>16.812538</v>
      </c>
      <c r="K21" s="10">
        <v>8.0947659999999964</v>
      </c>
      <c r="L21" s="10">
        <v>19.300636000000004</v>
      </c>
      <c r="M21" s="10">
        <v>14.959621999999996</v>
      </c>
      <c r="N21" s="10">
        <v>11.618038000000002</v>
      </c>
      <c r="O21" s="10">
        <v>24.828056000000004</v>
      </c>
      <c r="P21" s="10">
        <v>13.806885999999999</v>
      </c>
      <c r="Q21" s="10">
        <v>13.947295999999998</v>
      </c>
      <c r="R21" s="10">
        <v>8.9964659999999981</v>
      </c>
      <c r="S21" s="10">
        <v>7.6453189999999971</v>
      </c>
      <c r="T21" s="10">
        <v>12.613925999999996</v>
      </c>
      <c r="U21" s="10">
        <v>13.152586000000003</v>
      </c>
      <c r="V21" s="10">
        <v>12.754432999999999</v>
      </c>
      <c r="W21" s="10">
        <v>9.9838769999999961</v>
      </c>
      <c r="X21" s="10">
        <v>19.857507999999999</v>
      </c>
      <c r="Y21" s="10">
        <v>9.4264330000000029</v>
      </c>
      <c r="Z21" s="10">
        <v>13.822906000000003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</row>
    <row r="22" spans="2:67">
      <c r="B22" t="s">
        <v>529</v>
      </c>
      <c r="C22" s="10">
        <v>15.254087</v>
      </c>
      <c r="D22" s="10">
        <v>14.088725999999999</v>
      </c>
      <c r="E22" s="10">
        <v>20.41</v>
      </c>
      <c r="F22" s="10">
        <v>8.0084031299999996</v>
      </c>
      <c r="G22" s="10">
        <v>32.336098</v>
      </c>
      <c r="H22" s="10">
        <v>23.995239000000002</v>
      </c>
      <c r="I22" s="10">
        <v>19.851116000000001</v>
      </c>
      <c r="J22" s="10">
        <v>12.716663799999999</v>
      </c>
      <c r="K22" s="10">
        <v>32.969560999999999</v>
      </c>
      <c r="L22" s="10">
        <v>5.6364020999999997</v>
      </c>
      <c r="M22" s="10">
        <v>2.8444683999999998</v>
      </c>
      <c r="N22" s="10">
        <v>25.558743</v>
      </c>
      <c r="O22" s="10">
        <v>2.9743887999999998</v>
      </c>
      <c r="P22" s="10">
        <v>16.310196000000001</v>
      </c>
      <c r="Q22" s="10">
        <v>17.209015000000001</v>
      </c>
      <c r="R22" s="10">
        <v>9.6203537000000008</v>
      </c>
      <c r="S22" s="10">
        <v>39.960590000000003</v>
      </c>
      <c r="T22" s="10">
        <v>8.1054802000000006</v>
      </c>
      <c r="U22" s="10">
        <v>5.4789810000000001</v>
      </c>
      <c r="V22" s="10">
        <v>2.4162745000000001</v>
      </c>
      <c r="W22" s="10">
        <v>16.061236999999998</v>
      </c>
      <c r="X22" s="10">
        <v>8.2789325999999992</v>
      </c>
      <c r="Y22" s="10">
        <v>18.132560999999999</v>
      </c>
      <c r="Z22" s="10">
        <v>19.724958000000001</v>
      </c>
      <c r="AD22" s="10"/>
      <c r="AE22" s="10"/>
      <c r="AF22" s="10"/>
      <c r="AG22" s="10"/>
      <c r="AH22" s="10"/>
      <c r="AI22" s="10"/>
      <c r="AJ22" s="10"/>
      <c r="AK22" s="10"/>
      <c r="AL22" s="10"/>
      <c r="AM22" s="10"/>
    </row>
    <row r="24" spans="2:67">
      <c r="B24" t="s">
        <v>608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BCE27-1F7A-401E-B279-44ACCDB6391A}">
  <sheetPr>
    <tabColor theme="4" tint="0.39997558519241921"/>
  </sheetPr>
  <dimension ref="B3:BS79"/>
  <sheetViews>
    <sheetView topLeftCell="A7" workbookViewId="0">
      <selection activeCell="AG62" sqref="AG62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1279</v>
      </c>
    </row>
    <row r="6" spans="2:71">
      <c r="B6" s="2" t="s">
        <v>1180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898</v>
      </c>
      <c r="AF8" s="22" t="s">
        <v>1239</v>
      </c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203</v>
      </c>
      <c r="C9">
        <v>650019.24990000005</v>
      </c>
      <c r="D9">
        <v>636748.31030000001</v>
      </c>
      <c r="E9">
        <v>632965.84019999998</v>
      </c>
      <c r="F9">
        <v>635553.35979999998</v>
      </c>
      <c r="G9">
        <v>632647.72039999999</v>
      </c>
      <c r="H9">
        <v>629030.69059999997</v>
      </c>
      <c r="I9">
        <v>628128.70079999999</v>
      </c>
      <c r="J9">
        <v>629463.2402</v>
      </c>
      <c r="K9">
        <v>623847.99979999999</v>
      </c>
      <c r="L9">
        <v>622546.75069999998</v>
      </c>
      <c r="M9">
        <v>622729.18019999994</v>
      </c>
      <c r="N9">
        <v>617566.09010000003</v>
      </c>
      <c r="O9">
        <v>618647.8101</v>
      </c>
      <c r="P9">
        <v>614595.34010000003</v>
      </c>
      <c r="Q9">
        <v>615875.28060000006</v>
      </c>
      <c r="R9">
        <v>611298.60930000001</v>
      </c>
      <c r="S9">
        <v>622521.31969999999</v>
      </c>
      <c r="T9">
        <v>622603.78879999998</v>
      </c>
      <c r="U9">
        <v>620708.56839999999</v>
      </c>
      <c r="V9">
        <v>620258.26890000002</v>
      </c>
      <c r="W9">
        <v>625232.23939999996</v>
      </c>
      <c r="X9">
        <v>619434.73030000005</v>
      </c>
      <c r="Y9">
        <v>626312.61959999998</v>
      </c>
      <c r="Z9">
        <v>632842.89069999999</v>
      </c>
      <c r="AA9">
        <v>627166.78060000006</v>
      </c>
      <c r="AB9">
        <v>632949.91159999999</v>
      </c>
      <c r="AC9">
        <v>630933.04940000002</v>
      </c>
      <c r="AD9">
        <v>630442.6398</v>
      </c>
      <c r="AE9">
        <v>631398.51980000001</v>
      </c>
      <c r="AF9" s="10">
        <v>637359</v>
      </c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204</v>
      </c>
      <c r="C10">
        <v>84053.169850000006</v>
      </c>
      <c r="D10">
        <v>85617.450240000006</v>
      </c>
      <c r="E10">
        <v>85458.890029999995</v>
      </c>
      <c r="F10">
        <v>83955.020059999995</v>
      </c>
      <c r="G10">
        <v>83194.559909999996</v>
      </c>
      <c r="H10">
        <v>80232.28026</v>
      </c>
      <c r="I10">
        <v>80662.349969999996</v>
      </c>
      <c r="J10">
        <v>81126.740189999997</v>
      </c>
      <c r="K10">
        <v>81333.090200000006</v>
      </c>
      <c r="L10">
        <v>81496.569839999996</v>
      </c>
      <c r="M10">
        <v>82747.719979999994</v>
      </c>
      <c r="N10">
        <v>82649.289959999995</v>
      </c>
      <c r="O10">
        <v>83148.249899999995</v>
      </c>
      <c r="P10">
        <v>84899.619940000004</v>
      </c>
      <c r="Q10">
        <v>85529.749790000002</v>
      </c>
      <c r="R10">
        <v>84067.030079999997</v>
      </c>
      <c r="S10">
        <v>85074.079830000002</v>
      </c>
      <c r="T10">
        <v>83673.220149999994</v>
      </c>
      <c r="U10">
        <v>84833.110159999997</v>
      </c>
      <c r="V10">
        <v>85366.059989999994</v>
      </c>
      <c r="W10">
        <v>87217.750140000004</v>
      </c>
      <c r="X10">
        <v>88200.749849999993</v>
      </c>
      <c r="Y10">
        <v>90723.939899999998</v>
      </c>
      <c r="Z10">
        <v>90795.189939999997</v>
      </c>
      <c r="AA10">
        <v>87256.909920000006</v>
      </c>
      <c r="AB10">
        <v>89255.839850000004</v>
      </c>
      <c r="AC10">
        <v>86403.659889999995</v>
      </c>
      <c r="AD10">
        <v>90091.739939999999</v>
      </c>
      <c r="AE10">
        <v>90304.879910000003</v>
      </c>
      <c r="AF10" s="10">
        <v>91459</v>
      </c>
      <c r="AG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205</v>
      </c>
      <c r="C11">
        <v>54702.870029999998</v>
      </c>
      <c r="D11">
        <v>54497.59001</v>
      </c>
      <c r="E11">
        <v>54240.770140000001</v>
      </c>
      <c r="F11">
        <v>54282.4401</v>
      </c>
      <c r="G11">
        <v>52565.610009999997</v>
      </c>
      <c r="H11">
        <v>53399.059970000002</v>
      </c>
      <c r="I11">
        <v>51721.890059999998</v>
      </c>
      <c r="J11">
        <v>52765.5101</v>
      </c>
      <c r="K11">
        <v>54081.870029999998</v>
      </c>
      <c r="L11">
        <v>53631.719920000003</v>
      </c>
      <c r="M11">
        <v>52477.17007</v>
      </c>
      <c r="N11">
        <v>52414.359830000001</v>
      </c>
      <c r="O11">
        <v>51197.109920000003</v>
      </c>
      <c r="P11">
        <v>51319.209970000004</v>
      </c>
      <c r="Q11">
        <v>51019.679920000002</v>
      </c>
      <c r="R11">
        <v>52648.639920000001</v>
      </c>
      <c r="S11">
        <v>52772.780059999997</v>
      </c>
      <c r="T11">
        <v>53964.009919999997</v>
      </c>
      <c r="U11">
        <v>54295.429929999998</v>
      </c>
      <c r="V11">
        <v>53989.039940000002</v>
      </c>
      <c r="W11">
        <v>53321.790139999997</v>
      </c>
      <c r="X11">
        <v>54872.05</v>
      </c>
      <c r="Y11">
        <v>56040.509839999999</v>
      </c>
      <c r="Z11">
        <v>53707.019939999998</v>
      </c>
      <c r="AA11">
        <v>51275.720130000002</v>
      </c>
      <c r="AB11">
        <v>53459.169750000001</v>
      </c>
      <c r="AC11">
        <v>50866.779909999997</v>
      </c>
      <c r="AD11">
        <v>54474.969960000002</v>
      </c>
      <c r="AE11">
        <v>56168.500059999998</v>
      </c>
      <c r="AF11" s="10">
        <v>55972</v>
      </c>
      <c r="AG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206</v>
      </c>
      <c r="C12">
        <v>78114.799799999993</v>
      </c>
      <c r="D12">
        <v>78354.969920000003</v>
      </c>
      <c r="E12">
        <v>80265.63003</v>
      </c>
      <c r="F12">
        <v>80384.980049999998</v>
      </c>
      <c r="G12">
        <v>80226.270130000004</v>
      </c>
      <c r="H12">
        <v>79919.029909999997</v>
      </c>
      <c r="I12">
        <v>79540.739749999993</v>
      </c>
      <c r="J12">
        <v>79971.509940000004</v>
      </c>
      <c r="K12">
        <v>78863.800090000004</v>
      </c>
      <c r="L12">
        <v>78409.129929999996</v>
      </c>
      <c r="M12">
        <v>77410.090389999998</v>
      </c>
      <c r="N12">
        <v>78922.100080000004</v>
      </c>
      <c r="O12">
        <v>79221.509789999996</v>
      </c>
      <c r="P12">
        <v>83259.600059999997</v>
      </c>
      <c r="Q12">
        <v>85536.779869999998</v>
      </c>
      <c r="R12">
        <v>85668.509919999997</v>
      </c>
      <c r="S12">
        <v>83943.309899999993</v>
      </c>
      <c r="T12">
        <v>84102.160059999995</v>
      </c>
      <c r="U12">
        <v>82521.190019999995</v>
      </c>
      <c r="V12">
        <v>82789.570250000004</v>
      </c>
      <c r="W12">
        <v>84448.460139999996</v>
      </c>
      <c r="X12">
        <v>81514.329939999996</v>
      </c>
      <c r="Y12">
        <v>82994.890020000006</v>
      </c>
      <c r="Z12">
        <v>85954.939960000003</v>
      </c>
      <c r="AA12">
        <v>86395.260129999995</v>
      </c>
      <c r="AB12">
        <v>85505.030069999993</v>
      </c>
      <c r="AC12">
        <v>81733.600109999999</v>
      </c>
      <c r="AD12">
        <v>82284.590259999997</v>
      </c>
      <c r="AE12">
        <v>84913.069919999994</v>
      </c>
      <c r="AF12" s="10">
        <v>84978</v>
      </c>
      <c r="AG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207</v>
      </c>
      <c r="C13">
        <v>153850.46979999999</v>
      </c>
      <c r="D13">
        <v>154409.08009999999</v>
      </c>
      <c r="E13">
        <v>157681.0503</v>
      </c>
      <c r="F13">
        <v>157883.36989999999</v>
      </c>
      <c r="G13">
        <v>156962.20060000001</v>
      </c>
      <c r="H13">
        <v>159442.85990000001</v>
      </c>
      <c r="I13">
        <v>156574.49969999999</v>
      </c>
      <c r="J13">
        <v>154845.66010000001</v>
      </c>
      <c r="K13">
        <v>153299.77009999999</v>
      </c>
      <c r="L13">
        <v>151218.07</v>
      </c>
      <c r="M13">
        <v>152635.13039999999</v>
      </c>
      <c r="N13">
        <v>152286.91010000001</v>
      </c>
      <c r="O13">
        <v>157246.2499</v>
      </c>
      <c r="P13">
        <v>157236.71969999999</v>
      </c>
      <c r="Q13">
        <v>158699.64019999999</v>
      </c>
      <c r="R13">
        <v>154622.55989999999</v>
      </c>
      <c r="S13">
        <v>158218.86009999999</v>
      </c>
      <c r="T13">
        <v>161775.45009999999</v>
      </c>
      <c r="U13">
        <v>164919.5</v>
      </c>
      <c r="V13">
        <v>167469.42970000001</v>
      </c>
      <c r="W13">
        <v>166850.27979999999</v>
      </c>
      <c r="X13">
        <v>168296.1501</v>
      </c>
      <c r="Y13">
        <v>164882.22940000001</v>
      </c>
      <c r="Z13">
        <v>170522.52</v>
      </c>
      <c r="AA13">
        <v>175145.03039999999</v>
      </c>
      <c r="AB13">
        <v>174143.3602</v>
      </c>
      <c r="AC13">
        <v>171060.82980000001</v>
      </c>
      <c r="AD13">
        <v>164070.18950000001</v>
      </c>
      <c r="AE13">
        <v>168011.07010000001</v>
      </c>
      <c r="AF13" s="10">
        <v>164899</v>
      </c>
      <c r="AG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208</v>
      </c>
      <c r="C14">
        <v>33547.380039999996</v>
      </c>
      <c r="D14">
        <v>33801.840129999997</v>
      </c>
      <c r="E14">
        <v>35094.01</v>
      </c>
      <c r="F14">
        <v>34383.91001</v>
      </c>
      <c r="G14">
        <v>34025.499889999999</v>
      </c>
      <c r="H14">
        <v>34574.359980000001</v>
      </c>
      <c r="I14">
        <v>33787.850059999997</v>
      </c>
      <c r="J14">
        <v>32852.539960000002</v>
      </c>
      <c r="K14">
        <v>31506.339899999999</v>
      </c>
      <c r="L14">
        <v>32823.260069999997</v>
      </c>
      <c r="M14">
        <v>33200.720079999999</v>
      </c>
      <c r="N14">
        <v>33403.079989999998</v>
      </c>
      <c r="O14">
        <v>33612.889889999999</v>
      </c>
      <c r="P14">
        <v>33932.359980000001</v>
      </c>
      <c r="Q14">
        <v>34170.52003</v>
      </c>
      <c r="R14">
        <v>33991.090069999998</v>
      </c>
      <c r="S14">
        <v>33216.130039999996</v>
      </c>
      <c r="T14">
        <v>32653.019929999999</v>
      </c>
      <c r="U14">
        <v>32935.109929999999</v>
      </c>
      <c r="V14">
        <v>33454.060140000001</v>
      </c>
      <c r="W14">
        <v>35243.779880000002</v>
      </c>
      <c r="X14">
        <v>35819.979979999996</v>
      </c>
      <c r="Y14">
        <v>35148.319880000003</v>
      </c>
      <c r="Z14">
        <v>35558.59001</v>
      </c>
      <c r="AA14">
        <v>37163.490019999997</v>
      </c>
      <c r="AB14">
        <v>36457.219989999998</v>
      </c>
      <c r="AC14">
        <v>36072.729850000003</v>
      </c>
      <c r="AD14">
        <v>35529.720119999998</v>
      </c>
      <c r="AE14">
        <v>36274.090100000001</v>
      </c>
      <c r="AF14" s="10">
        <v>37384</v>
      </c>
      <c r="AG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209</v>
      </c>
      <c r="C15">
        <v>151792.4498</v>
      </c>
      <c r="D15">
        <v>153412.6599</v>
      </c>
      <c r="E15">
        <v>151818.85999999999</v>
      </c>
      <c r="F15">
        <v>149736.20019999999</v>
      </c>
      <c r="G15">
        <v>147115.30009999999</v>
      </c>
      <c r="H15">
        <v>144466.57019999999</v>
      </c>
      <c r="I15">
        <v>143261.0601</v>
      </c>
      <c r="J15">
        <v>141895.91990000001</v>
      </c>
      <c r="K15">
        <v>141071.4601</v>
      </c>
      <c r="L15">
        <v>141008.79999999999</v>
      </c>
      <c r="M15">
        <v>142901.10010000001</v>
      </c>
      <c r="N15">
        <v>142276.49979999999</v>
      </c>
      <c r="O15">
        <v>141381.67000000001</v>
      </c>
      <c r="P15">
        <v>141216.88990000001</v>
      </c>
      <c r="Q15">
        <v>141246.13020000001</v>
      </c>
      <c r="R15">
        <v>142278.0097</v>
      </c>
      <c r="S15">
        <v>145280.60010000001</v>
      </c>
      <c r="T15">
        <v>145181.2801</v>
      </c>
      <c r="U15">
        <v>146626.51990000001</v>
      </c>
      <c r="V15">
        <v>146227.03020000001</v>
      </c>
      <c r="W15">
        <v>145180.23980000001</v>
      </c>
      <c r="X15">
        <v>146415.6997</v>
      </c>
      <c r="Y15">
        <v>146385.1097</v>
      </c>
      <c r="Z15">
        <v>142776.88010000001</v>
      </c>
      <c r="AA15">
        <v>141437.1801</v>
      </c>
      <c r="AB15">
        <v>144042.51</v>
      </c>
      <c r="AC15">
        <v>143270.54029999999</v>
      </c>
      <c r="AD15">
        <v>149084.83989999999</v>
      </c>
      <c r="AE15">
        <v>148037.1</v>
      </c>
      <c r="AF15" s="10">
        <v>151237</v>
      </c>
      <c r="AG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210</v>
      </c>
      <c r="C16">
        <v>154420.39000000001</v>
      </c>
      <c r="D16">
        <v>153622.4302</v>
      </c>
      <c r="E16">
        <v>151800.29019999999</v>
      </c>
      <c r="F16">
        <v>149209.23000000001</v>
      </c>
      <c r="G16">
        <v>150186.62950000001</v>
      </c>
      <c r="H16">
        <v>148429.54990000001</v>
      </c>
      <c r="I16">
        <v>146609.3903</v>
      </c>
      <c r="J16">
        <v>149813.75</v>
      </c>
      <c r="K16">
        <v>150290.2396</v>
      </c>
      <c r="L16">
        <v>149766.38</v>
      </c>
      <c r="M16">
        <v>148879.31020000001</v>
      </c>
      <c r="N16">
        <v>146399.6298</v>
      </c>
      <c r="O16">
        <v>145917.4001</v>
      </c>
      <c r="P16">
        <v>145005.66039999999</v>
      </c>
      <c r="Q16">
        <v>145686.69990000001</v>
      </c>
      <c r="R16">
        <v>145268.7599</v>
      </c>
      <c r="S16">
        <v>145712.51</v>
      </c>
      <c r="T16">
        <v>148045.74979999999</v>
      </c>
      <c r="U16">
        <v>146744.76990000001</v>
      </c>
      <c r="V16">
        <v>145899.1998</v>
      </c>
      <c r="W16">
        <v>149535.17970000001</v>
      </c>
      <c r="X16">
        <v>150852.0099</v>
      </c>
      <c r="Y16">
        <v>153470.34020000001</v>
      </c>
      <c r="Z16">
        <v>152632.39000000001</v>
      </c>
      <c r="AA16">
        <v>150478.82990000001</v>
      </c>
      <c r="AB16">
        <v>152885.5099</v>
      </c>
      <c r="AC16">
        <v>151395.14009999999</v>
      </c>
      <c r="AD16">
        <v>150060.20009999999</v>
      </c>
      <c r="AE16">
        <v>151525.85990000001</v>
      </c>
      <c r="AF16" s="10">
        <v>152652</v>
      </c>
      <c r="AG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211</v>
      </c>
      <c r="C17">
        <v>490283.21</v>
      </c>
      <c r="D17">
        <v>485232.4007</v>
      </c>
      <c r="E17">
        <v>488645.0503</v>
      </c>
      <c r="F17">
        <v>491020.10969999997</v>
      </c>
      <c r="G17">
        <v>485634.93949999998</v>
      </c>
      <c r="H17">
        <v>493915.52029999997</v>
      </c>
      <c r="I17">
        <v>496884.75030000001</v>
      </c>
      <c r="J17">
        <v>497130.49969999999</v>
      </c>
      <c r="K17">
        <v>493787.08980000002</v>
      </c>
      <c r="L17">
        <v>497252.26990000001</v>
      </c>
      <c r="M17">
        <v>499143.15029999998</v>
      </c>
      <c r="N17">
        <v>505458.52069999999</v>
      </c>
      <c r="O17">
        <v>504774.65019999997</v>
      </c>
      <c r="P17">
        <v>503419.76919999998</v>
      </c>
      <c r="Q17">
        <v>513489.21039999998</v>
      </c>
      <c r="R17">
        <v>521666.85029999999</v>
      </c>
      <c r="S17">
        <v>524905.12049999996</v>
      </c>
      <c r="T17">
        <v>534120.59039999999</v>
      </c>
      <c r="U17">
        <v>532582.00049999997</v>
      </c>
      <c r="V17">
        <v>527092.00020000001</v>
      </c>
      <c r="W17">
        <v>536550.38060000003</v>
      </c>
      <c r="X17">
        <v>537353.80969999998</v>
      </c>
      <c r="Y17">
        <v>551436.27040000004</v>
      </c>
      <c r="Z17">
        <v>554911.34959999996</v>
      </c>
      <c r="AA17">
        <v>556575.78079999995</v>
      </c>
      <c r="AB17">
        <v>553213.03</v>
      </c>
      <c r="AC17">
        <v>560848.57940000005</v>
      </c>
      <c r="AD17">
        <v>578197.02960000001</v>
      </c>
      <c r="AE17">
        <v>578054.21039999998</v>
      </c>
      <c r="AF17" s="10">
        <v>595669</v>
      </c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212</v>
      </c>
      <c r="C18">
        <v>332690.35940000002</v>
      </c>
      <c r="D18">
        <v>331924.7807</v>
      </c>
      <c r="E18">
        <v>329991.32010000001</v>
      </c>
      <c r="F18">
        <v>324033.16989999998</v>
      </c>
      <c r="G18">
        <v>327612.3002</v>
      </c>
      <c r="H18">
        <v>327304.5001</v>
      </c>
      <c r="I18">
        <v>323240.83960000001</v>
      </c>
      <c r="J18">
        <v>326551.1802</v>
      </c>
      <c r="K18">
        <v>329354.30060000002</v>
      </c>
      <c r="L18">
        <v>325700.65999999997</v>
      </c>
      <c r="M18">
        <v>325297.50040000002</v>
      </c>
      <c r="N18">
        <v>329200.85930000001</v>
      </c>
      <c r="O18">
        <v>330498.79019999999</v>
      </c>
      <c r="P18">
        <v>332415.90999999997</v>
      </c>
      <c r="Q18">
        <v>333968.63010000001</v>
      </c>
      <c r="R18">
        <v>332260.64020000002</v>
      </c>
      <c r="S18">
        <v>347184.6997</v>
      </c>
      <c r="T18">
        <v>344403.15010000003</v>
      </c>
      <c r="U18">
        <v>344646.87030000001</v>
      </c>
      <c r="V18">
        <v>341482.28009999997</v>
      </c>
      <c r="W18">
        <v>359396.3798</v>
      </c>
      <c r="X18">
        <v>361508.32990000001</v>
      </c>
      <c r="Y18">
        <v>360272.93920000002</v>
      </c>
      <c r="Z18">
        <v>354717.23979999998</v>
      </c>
      <c r="AA18">
        <v>358267.44040000002</v>
      </c>
      <c r="AB18">
        <v>362826.02899999998</v>
      </c>
      <c r="AC18">
        <v>364267.92019999999</v>
      </c>
      <c r="AD18">
        <v>355600.3101</v>
      </c>
      <c r="AE18">
        <v>362749.99080000003</v>
      </c>
      <c r="AF18" s="10">
        <v>360192</v>
      </c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213</v>
      </c>
      <c r="C19">
        <v>84681.350189999997</v>
      </c>
      <c r="D19">
        <v>83506.31985</v>
      </c>
      <c r="E19">
        <v>81750.750079999998</v>
      </c>
      <c r="F19">
        <v>81814.579809999996</v>
      </c>
      <c r="G19">
        <v>82537.210330000002</v>
      </c>
      <c r="H19">
        <v>82152.290120000005</v>
      </c>
      <c r="I19">
        <v>81782.289950000006</v>
      </c>
      <c r="J19">
        <v>81501.900039999993</v>
      </c>
      <c r="K19">
        <v>79650.229850000003</v>
      </c>
      <c r="L19">
        <v>79307.010190000001</v>
      </c>
      <c r="M19">
        <v>81074.359859999997</v>
      </c>
      <c r="N19">
        <v>80337.399900000004</v>
      </c>
      <c r="O19">
        <v>81536.710149999999</v>
      </c>
      <c r="P19">
        <v>82932.189870000002</v>
      </c>
      <c r="Q19">
        <v>79905.459900000002</v>
      </c>
      <c r="R19">
        <v>78150.359899999996</v>
      </c>
      <c r="S19">
        <v>77341.270069999999</v>
      </c>
      <c r="T19">
        <v>75905.709990000003</v>
      </c>
      <c r="U19">
        <v>74701.400039999993</v>
      </c>
      <c r="V19">
        <v>76675.309899999993</v>
      </c>
      <c r="W19">
        <v>76579.890060000005</v>
      </c>
      <c r="X19">
        <v>75809.060039999997</v>
      </c>
      <c r="Y19">
        <v>76829.089789999998</v>
      </c>
      <c r="Z19">
        <v>77516.240149999998</v>
      </c>
      <c r="AA19">
        <v>78218.889949999997</v>
      </c>
      <c r="AB19">
        <v>77219.240080000003</v>
      </c>
      <c r="AC19">
        <v>73433.699919999999</v>
      </c>
      <c r="AD19">
        <v>75634.439960000003</v>
      </c>
      <c r="AE19">
        <v>74543.179969999997</v>
      </c>
      <c r="AF19" s="10">
        <v>74973</v>
      </c>
      <c r="AG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214</v>
      </c>
      <c r="C20">
        <v>160558.99</v>
      </c>
      <c r="D20">
        <v>160814.47</v>
      </c>
      <c r="E20">
        <v>157605.51999999999</v>
      </c>
      <c r="F20">
        <v>155561.13990000001</v>
      </c>
      <c r="G20">
        <v>153540.95009999999</v>
      </c>
      <c r="H20">
        <v>153774.8798</v>
      </c>
      <c r="I20">
        <v>154934.6502</v>
      </c>
      <c r="J20">
        <v>153231.53020000001</v>
      </c>
      <c r="K20">
        <v>152668.8799</v>
      </c>
      <c r="L20">
        <v>154254.5099</v>
      </c>
      <c r="M20">
        <v>154870.94039999999</v>
      </c>
      <c r="N20">
        <v>151965.71</v>
      </c>
      <c r="O20">
        <v>153609.9099</v>
      </c>
      <c r="P20">
        <v>150883.26</v>
      </c>
      <c r="Q20">
        <v>148624.43</v>
      </c>
      <c r="R20">
        <v>146397.4498</v>
      </c>
      <c r="S20">
        <v>145705.5</v>
      </c>
      <c r="T20">
        <v>148214.4601</v>
      </c>
      <c r="U20">
        <v>150674.9901</v>
      </c>
      <c r="V20">
        <v>150020.6202</v>
      </c>
      <c r="W20">
        <v>151424.2801</v>
      </c>
      <c r="X20">
        <v>154235.60999999999</v>
      </c>
      <c r="Y20">
        <v>153105.19</v>
      </c>
      <c r="Z20">
        <v>154058.65030000001</v>
      </c>
      <c r="AA20">
        <v>152936.7899</v>
      </c>
      <c r="AB20">
        <v>155568.50949999999</v>
      </c>
      <c r="AC20">
        <v>157118.7899</v>
      </c>
      <c r="AD20">
        <v>156699</v>
      </c>
      <c r="AE20">
        <v>157632.95999999999</v>
      </c>
      <c r="AF20" s="10">
        <v>158931</v>
      </c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215</v>
      </c>
      <c r="C21">
        <v>422979.55040000001</v>
      </c>
      <c r="D21">
        <v>416587.54</v>
      </c>
      <c r="E21">
        <v>413378.80009999999</v>
      </c>
      <c r="F21">
        <v>419525.40899999999</v>
      </c>
      <c r="G21">
        <v>418435.85</v>
      </c>
      <c r="H21">
        <v>424867.94939999998</v>
      </c>
      <c r="I21">
        <v>422362.04019999999</v>
      </c>
      <c r="J21">
        <v>422531.40139999997</v>
      </c>
      <c r="K21">
        <v>422735.84970000002</v>
      </c>
      <c r="L21">
        <v>423127.58069999999</v>
      </c>
      <c r="M21">
        <v>428375.21970000002</v>
      </c>
      <c r="N21">
        <v>437192.28009999997</v>
      </c>
      <c r="O21">
        <v>440714.0503</v>
      </c>
      <c r="P21">
        <v>438635.20939999999</v>
      </c>
      <c r="Q21">
        <v>438500.30080000003</v>
      </c>
      <c r="R21">
        <v>450126.87030000001</v>
      </c>
      <c r="S21">
        <v>450768.13089999999</v>
      </c>
      <c r="T21">
        <v>447031.77029999997</v>
      </c>
      <c r="U21">
        <v>451472.61849999998</v>
      </c>
      <c r="V21">
        <v>460016.7107</v>
      </c>
      <c r="W21">
        <v>468881.84989999997</v>
      </c>
      <c r="X21">
        <v>471920.63890000002</v>
      </c>
      <c r="Y21">
        <v>473671.52980000002</v>
      </c>
      <c r="Z21">
        <v>476969.03980000003</v>
      </c>
      <c r="AA21">
        <v>471455.09970000002</v>
      </c>
      <c r="AB21">
        <v>477738.08049999998</v>
      </c>
      <c r="AC21">
        <v>488636.38909999997</v>
      </c>
      <c r="AD21">
        <v>488129.51929999999</v>
      </c>
      <c r="AE21">
        <v>494012.83010000002</v>
      </c>
      <c r="AF21" s="10">
        <v>503770</v>
      </c>
      <c r="AG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216</v>
      </c>
      <c r="C22">
        <v>118797.19010000001</v>
      </c>
      <c r="D22">
        <v>116485.0098</v>
      </c>
      <c r="E22">
        <v>117003.23020000001</v>
      </c>
      <c r="F22">
        <v>113311.98020000001</v>
      </c>
      <c r="G22">
        <v>112268.48</v>
      </c>
      <c r="H22">
        <v>109963.4595</v>
      </c>
      <c r="I22">
        <v>110388.64</v>
      </c>
      <c r="J22">
        <v>111259.23</v>
      </c>
      <c r="K22">
        <v>112666.19</v>
      </c>
      <c r="L22">
        <v>112738.19960000001</v>
      </c>
      <c r="M22">
        <v>111478.0702</v>
      </c>
      <c r="N22">
        <v>110907.12</v>
      </c>
      <c r="O22">
        <v>113330.5903</v>
      </c>
      <c r="P22">
        <v>114724.5102</v>
      </c>
      <c r="Q22">
        <v>116444.29029999999</v>
      </c>
      <c r="R22">
        <v>115501.83010000001</v>
      </c>
      <c r="S22">
        <v>116444.01979999999</v>
      </c>
      <c r="T22">
        <v>118966.68</v>
      </c>
      <c r="U22">
        <v>117737.2099</v>
      </c>
      <c r="V22">
        <v>119155.8599</v>
      </c>
      <c r="W22">
        <v>121811.89</v>
      </c>
      <c r="X22">
        <v>121655.24</v>
      </c>
      <c r="Y22">
        <v>122572.5399</v>
      </c>
      <c r="Z22">
        <v>120033.82030000001</v>
      </c>
      <c r="AA22">
        <v>120918.2396</v>
      </c>
      <c r="AB22">
        <v>122717.9902</v>
      </c>
      <c r="AC22">
        <v>121780.95</v>
      </c>
      <c r="AD22">
        <v>123907.0499</v>
      </c>
      <c r="AE22">
        <v>120915.86</v>
      </c>
      <c r="AF22" s="10">
        <v>119342</v>
      </c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217</v>
      </c>
      <c r="C23">
        <v>43182.019939999998</v>
      </c>
      <c r="D23">
        <v>44664.490109999999</v>
      </c>
      <c r="E23">
        <v>42621.52981</v>
      </c>
      <c r="F23">
        <v>42732.300040000002</v>
      </c>
      <c r="G23">
        <v>44070.209940000001</v>
      </c>
      <c r="H23">
        <v>41991.879990000001</v>
      </c>
      <c r="I23">
        <v>43351.180070000002</v>
      </c>
      <c r="J23">
        <v>43353.189859999999</v>
      </c>
      <c r="K23">
        <v>43878.020049999999</v>
      </c>
      <c r="L23">
        <v>43958.659829999997</v>
      </c>
      <c r="M23">
        <v>44065.650090000003</v>
      </c>
      <c r="N23">
        <v>44221.689890000001</v>
      </c>
      <c r="O23">
        <v>45363.779909999997</v>
      </c>
      <c r="P23">
        <v>46743.899899999997</v>
      </c>
      <c r="Q23">
        <v>47751.93993</v>
      </c>
      <c r="R23">
        <v>47879.149830000002</v>
      </c>
      <c r="S23">
        <v>47901.820039999999</v>
      </c>
      <c r="T23">
        <v>48071.640070000001</v>
      </c>
      <c r="U23">
        <v>46448.200140000001</v>
      </c>
      <c r="V23">
        <v>46665.21</v>
      </c>
      <c r="W23">
        <v>47982.87</v>
      </c>
      <c r="X23">
        <v>49076.899920000003</v>
      </c>
      <c r="Y23">
        <v>47901.200100000002</v>
      </c>
      <c r="Z23">
        <v>50022.129809999999</v>
      </c>
      <c r="AA23">
        <v>48133.509899999997</v>
      </c>
      <c r="AB23">
        <v>49475.11015</v>
      </c>
      <c r="AC23">
        <v>48478.399969999999</v>
      </c>
      <c r="AD23">
        <v>47900.820299999999</v>
      </c>
      <c r="AE23">
        <v>47290.370179999998</v>
      </c>
      <c r="AF23" s="10">
        <v>48834</v>
      </c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218</v>
      </c>
      <c r="C24">
        <v>118859.5901</v>
      </c>
      <c r="D24">
        <v>122684.82980000001</v>
      </c>
      <c r="E24">
        <v>125589.89019999999</v>
      </c>
      <c r="F24">
        <v>124671.0802</v>
      </c>
      <c r="G24">
        <v>123303.4898</v>
      </c>
      <c r="H24">
        <v>122214.45</v>
      </c>
      <c r="I24">
        <v>121349.8398</v>
      </c>
      <c r="J24">
        <v>122749.2099</v>
      </c>
      <c r="K24">
        <v>122353.1899</v>
      </c>
      <c r="L24">
        <v>123167.07980000001</v>
      </c>
      <c r="M24">
        <v>126937.5301</v>
      </c>
      <c r="N24">
        <v>126618.4001</v>
      </c>
      <c r="O24">
        <v>126142.94</v>
      </c>
      <c r="P24">
        <v>129395.98020000001</v>
      </c>
      <c r="Q24">
        <v>130724.9501</v>
      </c>
      <c r="R24">
        <v>129925.96</v>
      </c>
      <c r="S24">
        <v>130445.8198</v>
      </c>
      <c r="T24">
        <v>133574.82</v>
      </c>
      <c r="U24">
        <v>139415.39970000001</v>
      </c>
      <c r="V24">
        <v>138412.1299</v>
      </c>
      <c r="W24">
        <v>139740.77979999999</v>
      </c>
      <c r="X24">
        <v>138634.9301</v>
      </c>
      <c r="Y24">
        <v>137589.54999999999</v>
      </c>
      <c r="Z24">
        <v>138485.55009999999</v>
      </c>
      <c r="AA24">
        <v>141145.99</v>
      </c>
      <c r="AB24">
        <v>144562.3395</v>
      </c>
      <c r="AC24">
        <v>148118.10999999999</v>
      </c>
      <c r="AD24">
        <v>148836.88959999999</v>
      </c>
      <c r="AE24">
        <v>148416.98009999999</v>
      </c>
      <c r="AF24">
        <v>146318</v>
      </c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219</v>
      </c>
      <c r="C25">
        <v>20299.089889999999</v>
      </c>
      <c r="D25">
        <v>20936.090049999999</v>
      </c>
      <c r="E25">
        <v>21138.56999</v>
      </c>
      <c r="F25">
        <v>20491.710009999999</v>
      </c>
      <c r="G25">
        <v>19852.400010000001</v>
      </c>
      <c r="H25">
        <v>19432.65998</v>
      </c>
      <c r="I25">
        <v>19653.86003</v>
      </c>
      <c r="J25">
        <v>19579.890029999999</v>
      </c>
      <c r="K25">
        <v>19325.169999999998</v>
      </c>
      <c r="L25">
        <v>19992.03</v>
      </c>
      <c r="M25">
        <v>19218.809969999998</v>
      </c>
      <c r="N25">
        <v>19499.940009999998</v>
      </c>
      <c r="O25">
        <v>19878.269950000002</v>
      </c>
      <c r="P25">
        <v>20728.159909999998</v>
      </c>
      <c r="Q25">
        <v>20452.920030000001</v>
      </c>
      <c r="R25">
        <v>20917.539980000001</v>
      </c>
      <c r="S25">
        <v>22034.38005</v>
      </c>
      <c r="T25">
        <v>21722.310020000001</v>
      </c>
      <c r="U25">
        <v>20752.009989999999</v>
      </c>
      <c r="V25">
        <v>20659.490040000001</v>
      </c>
      <c r="W25">
        <v>20545.170010000002</v>
      </c>
      <c r="X25">
        <v>21124.249970000001</v>
      </c>
      <c r="Y25">
        <v>21017.62011</v>
      </c>
      <c r="Z25">
        <v>21967.70001</v>
      </c>
      <c r="AA25">
        <v>22145.230090000001</v>
      </c>
      <c r="AB25">
        <v>22567.97006</v>
      </c>
      <c r="AC25">
        <v>22549.670050000001</v>
      </c>
      <c r="AD25">
        <v>22078.589950000001</v>
      </c>
      <c r="AE25">
        <v>21274.759959999999</v>
      </c>
      <c r="AF25">
        <v>21128</v>
      </c>
      <c r="AG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220</v>
      </c>
      <c r="C26">
        <v>8227.1899830000002</v>
      </c>
      <c r="D26">
        <v>7777.9600220000002</v>
      </c>
      <c r="E26">
        <v>7410.000027</v>
      </c>
      <c r="F26">
        <v>7264.3400190000002</v>
      </c>
      <c r="G26">
        <v>6721.2299499999999</v>
      </c>
      <c r="H26">
        <v>6172.8199839999997</v>
      </c>
      <c r="I26">
        <v>6103.4500200000002</v>
      </c>
      <c r="J26">
        <v>7167.0599709999997</v>
      </c>
      <c r="K26">
        <v>6637.890034</v>
      </c>
      <c r="L26">
        <v>6643.26001</v>
      </c>
      <c r="M26">
        <v>6180.020023</v>
      </c>
      <c r="N26">
        <v>6936.8700490000001</v>
      </c>
      <c r="O26">
        <v>6584.3400419999998</v>
      </c>
      <c r="P26">
        <v>7688.0899730000001</v>
      </c>
      <c r="Q26">
        <v>8201.0300060000009</v>
      </c>
      <c r="R26">
        <v>8149.1699680000002</v>
      </c>
      <c r="S26">
        <v>8279.3399890000001</v>
      </c>
      <c r="T26">
        <v>7895.5299759999998</v>
      </c>
      <c r="U26">
        <v>8253.2399600000008</v>
      </c>
      <c r="V26">
        <v>7344.1400219999996</v>
      </c>
      <c r="W26">
        <v>7939.4099809999998</v>
      </c>
      <c r="X26">
        <v>8046.9500500000004</v>
      </c>
      <c r="Y26">
        <v>8529.4399720000001</v>
      </c>
      <c r="Z26">
        <v>8789.8500139999996</v>
      </c>
      <c r="AA26">
        <v>7475.7600140000004</v>
      </c>
      <c r="AB26">
        <v>8026.7300809999997</v>
      </c>
      <c r="AC26">
        <v>8117.8400499999998</v>
      </c>
      <c r="AD26">
        <v>7406.4000029999997</v>
      </c>
      <c r="AE26">
        <v>7881.4199760000001</v>
      </c>
      <c r="AF26">
        <v>7457</v>
      </c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221</v>
      </c>
      <c r="C27">
        <v>7696.5600130000003</v>
      </c>
      <c r="D27">
        <v>7548.1799929999997</v>
      </c>
      <c r="E27">
        <v>7949.73</v>
      </c>
      <c r="F27">
        <v>8356.2600359999997</v>
      </c>
      <c r="G27">
        <v>7891.4099580000002</v>
      </c>
      <c r="H27">
        <v>8526.5799669999997</v>
      </c>
      <c r="I27">
        <v>8730.5499760000002</v>
      </c>
      <c r="J27">
        <v>8330.1600070000004</v>
      </c>
      <c r="K27">
        <v>8663.7099760000001</v>
      </c>
      <c r="L27">
        <v>8355.3399769999996</v>
      </c>
      <c r="M27">
        <v>8868.3099820000007</v>
      </c>
      <c r="N27">
        <v>8810.7099689999995</v>
      </c>
      <c r="O27">
        <v>8834.7900009999994</v>
      </c>
      <c r="P27">
        <v>7977.9300540000004</v>
      </c>
      <c r="Q27">
        <v>6937.6399460000002</v>
      </c>
      <c r="R27">
        <v>6824.5199739999998</v>
      </c>
      <c r="S27">
        <v>6944.1800080000003</v>
      </c>
      <c r="T27">
        <v>7570.0800019999997</v>
      </c>
      <c r="U27">
        <v>7380.1299209999997</v>
      </c>
      <c r="V27">
        <v>8318.6799549999996</v>
      </c>
      <c r="W27">
        <v>7911.7500040000004</v>
      </c>
      <c r="X27">
        <v>8630.2000050000006</v>
      </c>
      <c r="Y27">
        <v>8215.4699550000005</v>
      </c>
      <c r="Z27">
        <v>7294.8799399999998</v>
      </c>
      <c r="AA27">
        <v>7670.2300279999999</v>
      </c>
      <c r="AB27">
        <v>7093.3899860000001</v>
      </c>
      <c r="AC27">
        <v>6206.5300079999997</v>
      </c>
      <c r="AD27">
        <v>7603.8000549999997</v>
      </c>
      <c r="AE27">
        <v>8179.799978</v>
      </c>
      <c r="AF27">
        <v>8677</v>
      </c>
      <c r="AG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222</v>
      </c>
      <c r="C28">
        <f>SUM(C9:C27)</f>
        <v>3168755.8792360006</v>
      </c>
      <c r="D28">
        <f t="shared" ref="D28:AF28" si="0">SUM(D9:D27)</f>
        <v>3148626.401825001</v>
      </c>
      <c r="E28">
        <f t="shared" si="0"/>
        <v>3142409.7317070006</v>
      </c>
      <c r="F28">
        <f t="shared" si="0"/>
        <v>3134170.5889350004</v>
      </c>
      <c r="G28">
        <f t="shared" si="0"/>
        <v>3118792.2603279999</v>
      </c>
      <c r="H28">
        <f t="shared" si="0"/>
        <v>3119811.3898610002</v>
      </c>
      <c r="I28">
        <f t="shared" si="0"/>
        <v>3109068.570886001</v>
      </c>
      <c r="J28">
        <f t="shared" si="0"/>
        <v>3116120.121698</v>
      </c>
      <c r="K28">
        <f t="shared" si="0"/>
        <v>3106015.0896299994</v>
      </c>
      <c r="L28">
        <f t="shared" si="0"/>
        <v>3105397.2803669986</v>
      </c>
      <c r="M28">
        <f t="shared" si="0"/>
        <v>3118489.9824449997</v>
      </c>
      <c r="N28">
        <f t="shared" si="0"/>
        <v>3127067.4596780003</v>
      </c>
      <c r="O28">
        <f t="shared" si="0"/>
        <v>3141641.7105530002</v>
      </c>
      <c r="P28">
        <f t="shared" si="0"/>
        <v>3147010.3087570001</v>
      </c>
      <c r="Q28">
        <f t="shared" si="0"/>
        <v>3162765.2820220003</v>
      </c>
      <c r="R28">
        <f t="shared" si="0"/>
        <v>3167643.5491419998</v>
      </c>
      <c r="S28">
        <f t="shared" si="0"/>
        <v>3204693.8705870002</v>
      </c>
      <c r="T28">
        <f t="shared" si="0"/>
        <v>3219475.4198180004</v>
      </c>
      <c r="U28">
        <f t="shared" si="0"/>
        <v>3227648.2672910001</v>
      </c>
      <c r="V28">
        <f t="shared" si="0"/>
        <v>3231295.0898369998</v>
      </c>
      <c r="W28">
        <f t="shared" si="0"/>
        <v>3285794.3692550003</v>
      </c>
      <c r="X28">
        <f t="shared" si="0"/>
        <v>3293401.6183550004</v>
      </c>
      <c r="Y28">
        <f t="shared" si="0"/>
        <v>3317098.7977670007</v>
      </c>
      <c r="Z28">
        <f t="shared" si="0"/>
        <v>3329556.8704739991</v>
      </c>
      <c r="AA28">
        <f t="shared" si="0"/>
        <v>3321262.161582001</v>
      </c>
      <c r="AB28">
        <f t="shared" si="0"/>
        <v>3349706.9704169999</v>
      </c>
      <c r="AC28">
        <f t="shared" si="0"/>
        <v>3351293.2079580002</v>
      </c>
      <c r="AD28">
        <f t="shared" si="0"/>
        <v>3368032.7383479998</v>
      </c>
      <c r="AE28">
        <f t="shared" si="0"/>
        <v>3387585.451254</v>
      </c>
      <c r="AF28">
        <f t="shared" si="0"/>
        <v>3421231</v>
      </c>
      <c r="AG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1181</v>
      </c>
    </row>
    <row r="33" spans="2:32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898</v>
      </c>
      <c r="AF33" s="22" t="s">
        <v>1239</v>
      </c>
    </row>
    <row r="34" spans="2:32">
      <c r="B34" t="s">
        <v>203</v>
      </c>
      <c r="C34">
        <v>155949.90969999999</v>
      </c>
      <c r="D34">
        <v>157433.29990000001</v>
      </c>
      <c r="E34">
        <v>180987.23980000001</v>
      </c>
      <c r="F34">
        <v>148305.17009999999</v>
      </c>
      <c r="G34">
        <v>153147.57990000001</v>
      </c>
      <c r="H34">
        <v>146249.30989999999</v>
      </c>
      <c r="I34">
        <v>169208.03030000001</v>
      </c>
      <c r="J34">
        <v>138686.2095</v>
      </c>
      <c r="K34">
        <v>130711.13989999999</v>
      </c>
      <c r="L34">
        <v>127240.1001</v>
      </c>
      <c r="M34">
        <v>149690.37969999999</v>
      </c>
      <c r="N34">
        <v>131002.7406</v>
      </c>
      <c r="O34">
        <v>126584.5603</v>
      </c>
      <c r="P34">
        <v>127052.3701</v>
      </c>
      <c r="Q34">
        <v>145275.3903</v>
      </c>
      <c r="R34">
        <v>110656.9898</v>
      </c>
      <c r="S34">
        <v>105904.5701</v>
      </c>
      <c r="T34">
        <v>109549.0297</v>
      </c>
      <c r="U34">
        <v>145230.1697</v>
      </c>
      <c r="V34">
        <v>112337.6201</v>
      </c>
      <c r="W34">
        <v>132920.44</v>
      </c>
      <c r="X34">
        <v>144968.1802</v>
      </c>
      <c r="Y34">
        <v>153058.94010000001</v>
      </c>
      <c r="Z34">
        <v>135095.5</v>
      </c>
      <c r="AA34">
        <v>117847.91009999999</v>
      </c>
      <c r="AB34">
        <v>110372.54</v>
      </c>
      <c r="AC34">
        <v>113238.6099</v>
      </c>
      <c r="AD34">
        <v>87378.740099999995</v>
      </c>
      <c r="AE34">
        <v>92266.789789999995</v>
      </c>
      <c r="AF34">
        <v>81852</v>
      </c>
    </row>
    <row r="35" spans="2:32">
      <c r="B35" t="s">
        <v>204</v>
      </c>
      <c r="C35">
        <v>14894.54</v>
      </c>
      <c r="D35">
        <v>14471.500040000001</v>
      </c>
      <c r="E35">
        <v>16608.61003</v>
      </c>
      <c r="F35">
        <v>10917.70997</v>
      </c>
      <c r="G35">
        <v>9588.5599669999992</v>
      </c>
      <c r="H35">
        <v>11534.73005</v>
      </c>
      <c r="I35">
        <v>15779.910029999999</v>
      </c>
      <c r="J35">
        <v>12032.14013</v>
      </c>
      <c r="K35">
        <v>10112.92006</v>
      </c>
      <c r="L35">
        <v>12566.89997</v>
      </c>
      <c r="M35">
        <v>13728.740040000001</v>
      </c>
      <c r="N35">
        <v>7563.3899609999999</v>
      </c>
      <c r="O35">
        <v>10824.559939999999</v>
      </c>
      <c r="P35">
        <v>9387.3799820000004</v>
      </c>
      <c r="Q35">
        <v>13743.11996</v>
      </c>
      <c r="R35">
        <v>8305.2999799999998</v>
      </c>
      <c r="S35">
        <v>9932.4699629999996</v>
      </c>
      <c r="T35">
        <v>8181.6799579999997</v>
      </c>
      <c r="U35">
        <v>9708.0399890000008</v>
      </c>
      <c r="V35">
        <v>10706.169970000001</v>
      </c>
      <c r="W35">
        <v>9707.8800699999993</v>
      </c>
      <c r="X35">
        <v>13753.660029999999</v>
      </c>
      <c r="Y35">
        <v>18305.159960000001</v>
      </c>
      <c r="Z35">
        <v>13625.690039999999</v>
      </c>
      <c r="AA35">
        <v>11232.829970000001</v>
      </c>
      <c r="AB35">
        <v>6156.459938</v>
      </c>
      <c r="AC35">
        <v>11652.32</v>
      </c>
      <c r="AD35">
        <v>9055.8699529999994</v>
      </c>
      <c r="AE35">
        <v>8264.1500090000009</v>
      </c>
      <c r="AF35">
        <v>9039</v>
      </c>
    </row>
    <row r="36" spans="2:32">
      <c r="B36" t="s">
        <v>205</v>
      </c>
      <c r="C36">
        <v>9370.4100340000005</v>
      </c>
      <c r="D36">
        <v>9553.2000119999993</v>
      </c>
      <c r="E36">
        <v>10205.23006</v>
      </c>
      <c r="F36">
        <v>10409.010029999999</v>
      </c>
      <c r="G36">
        <v>12060.970020000001</v>
      </c>
      <c r="H36">
        <v>11611.59995</v>
      </c>
      <c r="I36">
        <v>10982.57007</v>
      </c>
      <c r="J36">
        <v>8211.7000889999999</v>
      </c>
      <c r="K36">
        <v>9707.979996</v>
      </c>
      <c r="L36">
        <v>7531.7099609999996</v>
      </c>
      <c r="M36">
        <v>8920.7599790000004</v>
      </c>
      <c r="N36">
        <v>9141.4800570000007</v>
      </c>
      <c r="O36">
        <v>8449.8399809999992</v>
      </c>
      <c r="P36">
        <v>7284.239998</v>
      </c>
      <c r="Q36">
        <v>9108.8600009999991</v>
      </c>
      <c r="R36">
        <v>5337.9999390000003</v>
      </c>
      <c r="S36">
        <v>7555.8999329999997</v>
      </c>
      <c r="T36">
        <v>6297.8900299999996</v>
      </c>
      <c r="U36">
        <v>9921.4199680000002</v>
      </c>
      <c r="V36">
        <v>7337.3599400000003</v>
      </c>
      <c r="W36">
        <v>7667.7099689999995</v>
      </c>
      <c r="X36">
        <v>8945.8799290000006</v>
      </c>
      <c r="Y36">
        <v>9172.0899809999992</v>
      </c>
      <c r="Z36">
        <v>7912.3999940000003</v>
      </c>
      <c r="AA36">
        <v>7076.1999969999997</v>
      </c>
      <c r="AB36">
        <v>6050.2199250000003</v>
      </c>
      <c r="AC36">
        <v>7786.4200739999997</v>
      </c>
      <c r="AD36">
        <v>4442.3399429999999</v>
      </c>
      <c r="AE36">
        <v>6453.760002</v>
      </c>
      <c r="AF36">
        <v>6699</v>
      </c>
    </row>
    <row r="37" spans="2:32">
      <c r="B37" t="s">
        <v>206</v>
      </c>
      <c r="C37">
        <v>18618.70984</v>
      </c>
      <c r="D37">
        <v>11797.409970000001</v>
      </c>
      <c r="E37">
        <v>16726.850050000001</v>
      </c>
      <c r="F37">
        <v>18856.449909999999</v>
      </c>
      <c r="G37">
        <v>22770.499970000001</v>
      </c>
      <c r="H37">
        <v>17996.179990000001</v>
      </c>
      <c r="I37">
        <v>16576.549950000001</v>
      </c>
      <c r="J37">
        <v>15000.620070000001</v>
      </c>
      <c r="K37">
        <v>15903.769979999999</v>
      </c>
      <c r="L37">
        <v>14732.73993</v>
      </c>
      <c r="M37">
        <v>11267.259980000001</v>
      </c>
      <c r="N37">
        <v>17923.910029999999</v>
      </c>
      <c r="O37">
        <v>19633.55977</v>
      </c>
      <c r="P37">
        <v>14799.950059999999</v>
      </c>
      <c r="Q37">
        <v>11089.36996</v>
      </c>
      <c r="R37">
        <v>12618.08007</v>
      </c>
      <c r="S37">
        <v>17525.4401</v>
      </c>
      <c r="T37">
        <v>14797.230030000001</v>
      </c>
      <c r="U37">
        <v>9738.3499979999997</v>
      </c>
      <c r="V37">
        <v>13344.09007</v>
      </c>
      <c r="W37">
        <v>22101.11001</v>
      </c>
      <c r="X37">
        <v>21558.27001</v>
      </c>
      <c r="Y37">
        <v>17078.100020000002</v>
      </c>
      <c r="Z37">
        <v>16528.769919999999</v>
      </c>
      <c r="AA37">
        <v>15335.11001</v>
      </c>
      <c r="AB37">
        <v>17546.09995</v>
      </c>
      <c r="AC37">
        <v>11664.580089999999</v>
      </c>
      <c r="AD37">
        <v>9703.5000529999998</v>
      </c>
      <c r="AE37">
        <v>9245.020004</v>
      </c>
      <c r="AF37">
        <v>6945</v>
      </c>
    </row>
    <row r="38" spans="2:32">
      <c r="B38" t="s">
        <v>207</v>
      </c>
      <c r="C38">
        <v>35258.809939999999</v>
      </c>
      <c r="D38">
        <v>38803.240010000001</v>
      </c>
      <c r="E38">
        <v>40565.100039999998</v>
      </c>
      <c r="F38">
        <v>33003.900020000001</v>
      </c>
      <c r="G38">
        <v>31690.040069999999</v>
      </c>
      <c r="H38">
        <v>33520.340080000002</v>
      </c>
      <c r="I38">
        <v>36271.529990000003</v>
      </c>
      <c r="J38">
        <v>33617.749949999998</v>
      </c>
      <c r="K38">
        <v>28190.870060000001</v>
      </c>
      <c r="L38">
        <v>28813.17009</v>
      </c>
      <c r="M38">
        <v>32205.400099999999</v>
      </c>
      <c r="N38">
        <v>28984.680120000001</v>
      </c>
      <c r="O38">
        <v>33621.120110000003</v>
      </c>
      <c r="P38">
        <v>29793.239969999999</v>
      </c>
      <c r="Q38">
        <v>37497.980069999998</v>
      </c>
      <c r="R38">
        <v>33415.499929999998</v>
      </c>
      <c r="S38">
        <v>42616.040079999999</v>
      </c>
      <c r="T38">
        <v>42471.58008</v>
      </c>
      <c r="U38">
        <v>34517.890200000002</v>
      </c>
      <c r="V38">
        <v>32124.749790000002</v>
      </c>
      <c r="W38">
        <v>37403.469810000002</v>
      </c>
      <c r="X38">
        <v>48857.269970000001</v>
      </c>
      <c r="Y38">
        <v>48010.719830000002</v>
      </c>
      <c r="Z38">
        <v>40979.610030000003</v>
      </c>
      <c r="AA38">
        <v>41728.290280000001</v>
      </c>
      <c r="AB38">
        <v>39842.980040000002</v>
      </c>
      <c r="AC38">
        <v>41718.6999</v>
      </c>
      <c r="AD38">
        <v>24351.47999</v>
      </c>
      <c r="AE38">
        <v>28722.38998</v>
      </c>
      <c r="AF38">
        <v>27247</v>
      </c>
    </row>
    <row r="39" spans="2:32">
      <c r="B39" t="s">
        <v>208</v>
      </c>
      <c r="C39">
        <v>4830.7899859999998</v>
      </c>
      <c r="D39">
        <v>4986.1900100000003</v>
      </c>
      <c r="E39">
        <v>5227.5999760000004</v>
      </c>
      <c r="F39">
        <v>5284.9400100000003</v>
      </c>
      <c r="G39">
        <v>4271.2099909999997</v>
      </c>
      <c r="H39">
        <v>4315.8399730000001</v>
      </c>
      <c r="I39">
        <v>3708.8399730000001</v>
      </c>
      <c r="J39">
        <v>2662.6399839999999</v>
      </c>
      <c r="K39">
        <v>3488.8899769999998</v>
      </c>
      <c r="L39">
        <v>3707.510025</v>
      </c>
      <c r="M39">
        <v>4858.6400299999996</v>
      </c>
      <c r="N39">
        <v>3845.900024</v>
      </c>
      <c r="O39">
        <v>5583.3799740000004</v>
      </c>
      <c r="P39">
        <v>3948.2599789999999</v>
      </c>
      <c r="Q39">
        <v>3925.6100080000001</v>
      </c>
      <c r="R39">
        <v>3855.8099820000002</v>
      </c>
      <c r="S39">
        <v>5069.7699970000003</v>
      </c>
      <c r="T39">
        <v>3694.140022</v>
      </c>
      <c r="U39">
        <v>4354.9999770000004</v>
      </c>
      <c r="V39">
        <v>2772.079964</v>
      </c>
      <c r="W39">
        <v>5154.9099809999998</v>
      </c>
      <c r="X39">
        <v>6764.3000410000004</v>
      </c>
      <c r="Y39">
        <v>5885.8599700000004</v>
      </c>
      <c r="Z39">
        <v>3322.979996</v>
      </c>
      <c r="AA39">
        <v>2791.280029</v>
      </c>
      <c r="AB39">
        <v>2485.0300219999999</v>
      </c>
      <c r="AC39">
        <v>3562.7699889999999</v>
      </c>
      <c r="AD39">
        <v>2984.1699979999999</v>
      </c>
      <c r="AE39">
        <v>4188.8300019999997</v>
      </c>
      <c r="AF39">
        <v>3267</v>
      </c>
    </row>
    <row r="40" spans="2:32">
      <c r="B40" t="s">
        <v>209</v>
      </c>
      <c r="C40">
        <v>21644.27996</v>
      </c>
      <c r="D40">
        <v>24236.97998</v>
      </c>
      <c r="E40">
        <v>29270.979940000001</v>
      </c>
      <c r="F40">
        <v>22631.32015</v>
      </c>
      <c r="G40">
        <v>24469.240030000001</v>
      </c>
      <c r="H40">
        <v>20635.750120000001</v>
      </c>
      <c r="I40">
        <v>22361.609960000002</v>
      </c>
      <c r="J40">
        <v>16961.689999999999</v>
      </c>
      <c r="K40">
        <v>18791.06007</v>
      </c>
      <c r="L40">
        <v>19274.010060000001</v>
      </c>
      <c r="M40">
        <v>22397.63005</v>
      </c>
      <c r="N40">
        <v>13769.31</v>
      </c>
      <c r="O40">
        <v>16093.55997</v>
      </c>
      <c r="P40">
        <v>13240.819949999999</v>
      </c>
      <c r="Q40">
        <v>19361.460129999999</v>
      </c>
      <c r="R40">
        <v>14772.43</v>
      </c>
      <c r="S40">
        <v>19463.280040000001</v>
      </c>
      <c r="T40">
        <v>17372.69011</v>
      </c>
      <c r="U40">
        <v>20201.619910000001</v>
      </c>
      <c r="V40">
        <v>17589.75001</v>
      </c>
      <c r="W40">
        <v>20877.770090000002</v>
      </c>
      <c r="X40">
        <v>26791.339899999999</v>
      </c>
      <c r="Y40">
        <v>26089.389920000001</v>
      </c>
      <c r="Z40">
        <v>15169.85007</v>
      </c>
      <c r="AA40">
        <v>15514.18001</v>
      </c>
      <c r="AB40">
        <v>13706.07006</v>
      </c>
      <c r="AC40">
        <v>18449.46011</v>
      </c>
      <c r="AD40">
        <v>16211.22998</v>
      </c>
      <c r="AE40">
        <v>15104.22998</v>
      </c>
      <c r="AF40">
        <v>14605</v>
      </c>
    </row>
    <row r="41" spans="2:32">
      <c r="B41" t="s">
        <v>210</v>
      </c>
      <c r="C41">
        <v>36071.459940000001</v>
      </c>
      <c r="D41">
        <v>32763.179980000001</v>
      </c>
      <c r="E41">
        <v>40872.199999999997</v>
      </c>
      <c r="F41">
        <v>30423.880020000001</v>
      </c>
      <c r="G41">
        <v>29843.999739999999</v>
      </c>
      <c r="H41">
        <v>28613.62</v>
      </c>
      <c r="I41">
        <v>39867.80992</v>
      </c>
      <c r="J41">
        <v>29644.81006</v>
      </c>
      <c r="K41">
        <v>26304.709910000001</v>
      </c>
      <c r="L41">
        <v>27998.710009999999</v>
      </c>
      <c r="M41">
        <v>31446.98013</v>
      </c>
      <c r="N41">
        <v>26775.459989999999</v>
      </c>
      <c r="O41">
        <v>25723.629990000001</v>
      </c>
      <c r="P41">
        <v>24589.73012</v>
      </c>
      <c r="Q41">
        <v>29299.63997</v>
      </c>
      <c r="R41">
        <v>25780.20003</v>
      </c>
      <c r="S41">
        <v>22651.839960000001</v>
      </c>
      <c r="T41">
        <v>23422.189989999999</v>
      </c>
      <c r="U41">
        <v>28967.55992</v>
      </c>
      <c r="V41">
        <v>21396.42986</v>
      </c>
      <c r="W41">
        <v>26342.10989</v>
      </c>
      <c r="X41">
        <v>26902.82993</v>
      </c>
      <c r="Y41">
        <v>29301.179970000001</v>
      </c>
      <c r="Z41">
        <v>17018.050029999999</v>
      </c>
      <c r="AA41">
        <v>17144.379970000002</v>
      </c>
      <c r="AB41">
        <v>20960.939969999999</v>
      </c>
      <c r="AC41">
        <v>24558.02</v>
      </c>
      <c r="AD41">
        <v>18577.560000000001</v>
      </c>
      <c r="AE41">
        <v>17607.049900000002</v>
      </c>
      <c r="AF41">
        <v>18520</v>
      </c>
    </row>
    <row r="42" spans="2:32">
      <c r="B42" t="s">
        <v>211</v>
      </c>
      <c r="C42">
        <v>89613.669930000004</v>
      </c>
      <c r="D42">
        <v>90283.880220000006</v>
      </c>
      <c r="E42">
        <v>118698.42</v>
      </c>
      <c r="F42">
        <v>83528.529970000003</v>
      </c>
      <c r="G42">
        <v>78643.029850000006</v>
      </c>
      <c r="H42">
        <v>81718.410319999995</v>
      </c>
      <c r="I42">
        <v>112831.2098</v>
      </c>
      <c r="J42">
        <v>83050.920029999994</v>
      </c>
      <c r="K42">
        <v>69749.099870000005</v>
      </c>
      <c r="L42">
        <v>69294.430110000001</v>
      </c>
      <c r="M42">
        <v>113711.0203</v>
      </c>
      <c r="N42">
        <v>69684.850219999993</v>
      </c>
      <c r="O42">
        <v>74749.589970000001</v>
      </c>
      <c r="P42">
        <v>75136.160090000005</v>
      </c>
      <c r="Q42">
        <v>108410.3999</v>
      </c>
      <c r="R42">
        <v>71325.300109999996</v>
      </c>
      <c r="S42">
        <v>85027.730469999995</v>
      </c>
      <c r="T42">
        <v>77595.599889999998</v>
      </c>
      <c r="U42">
        <v>108474.8803</v>
      </c>
      <c r="V42">
        <v>81160.389729999995</v>
      </c>
      <c r="W42">
        <v>91767.330310000005</v>
      </c>
      <c r="X42">
        <v>109146.8297</v>
      </c>
      <c r="Y42">
        <v>159726.5097</v>
      </c>
      <c r="Z42">
        <v>99879.659929999994</v>
      </c>
      <c r="AA42">
        <v>90021.220319999993</v>
      </c>
      <c r="AB42">
        <v>82105.479689999993</v>
      </c>
      <c r="AC42">
        <v>113592.05</v>
      </c>
      <c r="AD42">
        <v>79373.969639999996</v>
      </c>
      <c r="AE42">
        <v>83549.039990000005</v>
      </c>
      <c r="AF42">
        <v>71458</v>
      </c>
    </row>
    <row r="43" spans="2:32">
      <c r="B43" t="s">
        <v>212</v>
      </c>
      <c r="C43">
        <v>65109.210149999999</v>
      </c>
      <c r="D43">
        <v>64792.490140000002</v>
      </c>
      <c r="E43">
        <v>72426.329719999994</v>
      </c>
      <c r="F43">
        <v>51035.100100000003</v>
      </c>
      <c r="G43">
        <v>62887.789960000002</v>
      </c>
      <c r="H43">
        <v>68140.979890000002</v>
      </c>
      <c r="I43">
        <v>68995.93002</v>
      </c>
      <c r="J43">
        <v>58296.149969999999</v>
      </c>
      <c r="K43">
        <v>59141.52</v>
      </c>
      <c r="L43">
        <v>53504.96026</v>
      </c>
      <c r="M43">
        <v>61581.700100000002</v>
      </c>
      <c r="N43">
        <v>63558.049850000003</v>
      </c>
      <c r="O43">
        <v>58841.749969999997</v>
      </c>
      <c r="P43">
        <v>49935.210039999998</v>
      </c>
      <c r="Q43">
        <v>67892.430110000001</v>
      </c>
      <c r="R43">
        <v>51283.759969999999</v>
      </c>
      <c r="S43">
        <v>54640.979910000002</v>
      </c>
      <c r="T43">
        <v>50163.839979999997</v>
      </c>
      <c r="U43">
        <v>56958.290079999999</v>
      </c>
      <c r="V43">
        <v>41221.29</v>
      </c>
      <c r="W43">
        <v>45837.929969999997</v>
      </c>
      <c r="X43">
        <v>60874.279979999999</v>
      </c>
      <c r="Y43">
        <v>71574.249769999995</v>
      </c>
      <c r="Z43">
        <v>52778.540269999998</v>
      </c>
      <c r="AA43">
        <v>59244.900249999999</v>
      </c>
      <c r="AB43">
        <v>40021.22997</v>
      </c>
      <c r="AC43">
        <v>54188.100039999998</v>
      </c>
      <c r="AD43">
        <v>42096.910060000002</v>
      </c>
      <c r="AE43">
        <v>44047.81998</v>
      </c>
      <c r="AF43">
        <v>39887</v>
      </c>
    </row>
    <row r="44" spans="2:32">
      <c r="B44" t="s">
        <v>213</v>
      </c>
      <c r="C44">
        <v>20180.010020000002</v>
      </c>
      <c r="D44">
        <v>17881.609939999998</v>
      </c>
      <c r="E44">
        <v>25108.440040000001</v>
      </c>
      <c r="F44">
        <v>18137.53</v>
      </c>
      <c r="G44">
        <v>16786.45002</v>
      </c>
      <c r="H44">
        <v>14654.020039999999</v>
      </c>
      <c r="I44">
        <v>21387.56004</v>
      </c>
      <c r="J44">
        <v>17347.04999</v>
      </c>
      <c r="K44">
        <v>15015.510060000001</v>
      </c>
      <c r="L44">
        <v>14806.500050000001</v>
      </c>
      <c r="M44">
        <v>20604.150020000001</v>
      </c>
      <c r="N44">
        <v>16253.04999</v>
      </c>
      <c r="O44">
        <v>16796.820039999999</v>
      </c>
      <c r="P44">
        <v>14570.669900000001</v>
      </c>
      <c r="Q44">
        <v>16850.489969999999</v>
      </c>
      <c r="R44">
        <v>16295.1</v>
      </c>
      <c r="S44">
        <v>13476.260029999999</v>
      </c>
      <c r="T44">
        <v>11464.820009999999</v>
      </c>
      <c r="U44">
        <v>17767.79999</v>
      </c>
      <c r="V44">
        <v>16748.199949999998</v>
      </c>
      <c r="W44">
        <v>15670.19003</v>
      </c>
      <c r="X44">
        <v>16346.240040000001</v>
      </c>
      <c r="Y44">
        <v>18831.239939999999</v>
      </c>
      <c r="Z44">
        <v>13525.45004</v>
      </c>
      <c r="AA44">
        <v>13973.01996</v>
      </c>
      <c r="AB44">
        <v>9073.9400409999998</v>
      </c>
      <c r="AC44">
        <v>12473.34</v>
      </c>
      <c r="AD44">
        <v>10725.68002</v>
      </c>
      <c r="AE44">
        <v>8550.4899600000008</v>
      </c>
      <c r="AF44">
        <v>9473</v>
      </c>
    </row>
    <row r="45" spans="2:32">
      <c r="B45" t="s">
        <v>214</v>
      </c>
      <c r="C45">
        <v>25002.530040000001</v>
      </c>
      <c r="D45">
        <v>24969.700069999999</v>
      </c>
      <c r="E45">
        <v>29148.140009999999</v>
      </c>
      <c r="F45">
        <v>24214.86996</v>
      </c>
      <c r="G45">
        <v>25115.4</v>
      </c>
      <c r="H45">
        <v>25875.070070000002</v>
      </c>
      <c r="I45">
        <v>29109.480060000002</v>
      </c>
      <c r="J45">
        <v>21343.51008</v>
      </c>
      <c r="K45">
        <v>21436.410049999999</v>
      </c>
      <c r="L45">
        <v>19996.280030000002</v>
      </c>
      <c r="M45">
        <v>26375.840039999999</v>
      </c>
      <c r="N45">
        <v>20155.20003</v>
      </c>
      <c r="O45">
        <v>21483.900020000001</v>
      </c>
      <c r="P45">
        <v>20404.570059999998</v>
      </c>
      <c r="Q45">
        <v>19287.799889999998</v>
      </c>
      <c r="R45">
        <v>16120.69</v>
      </c>
      <c r="S45">
        <v>16801.32</v>
      </c>
      <c r="T45">
        <v>15252.480020000001</v>
      </c>
      <c r="U45">
        <v>19770.250090000001</v>
      </c>
      <c r="V45">
        <v>17592.449990000001</v>
      </c>
      <c r="W45">
        <v>17880.700079999999</v>
      </c>
      <c r="X45">
        <v>23051.300009999999</v>
      </c>
      <c r="Y45">
        <v>20586.039970000002</v>
      </c>
      <c r="Z45">
        <v>15735.43003</v>
      </c>
      <c r="AA45">
        <v>15990.519979999999</v>
      </c>
      <c r="AB45">
        <v>13083.410040000001</v>
      </c>
      <c r="AC45">
        <v>14212.289940000001</v>
      </c>
      <c r="AD45">
        <v>14167.55991</v>
      </c>
      <c r="AE45">
        <v>16035.970079999999</v>
      </c>
      <c r="AF45">
        <v>18391</v>
      </c>
    </row>
    <row r="46" spans="2:32">
      <c r="B46" t="s">
        <v>215</v>
      </c>
      <c r="C46">
        <v>63465.009919999997</v>
      </c>
      <c r="D46">
        <v>61136.510280000002</v>
      </c>
      <c r="E46">
        <v>78912.879969999995</v>
      </c>
      <c r="F46">
        <v>68868.719939999995</v>
      </c>
      <c r="G46">
        <v>66806.109949999998</v>
      </c>
      <c r="H46">
        <v>57837.95996</v>
      </c>
      <c r="I46">
        <v>78016.059810000006</v>
      </c>
      <c r="J46">
        <v>53223.580170000001</v>
      </c>
      <c r="K46">
        <v>52206.100039999998</v>
      </c>
      <c r="L46">
        <v>55707.250059999998</v>
      </c>
      <c r="M46">
        <v>76510.689939999997</v>
      </c>
      <c r="N46">
        <v>55358.980069999998</v>
      </c>
      <c r="O46">
        <v>43346.080020000001</v>
      </c>
      <c r="P46">
        <v>43321.779880000002</v>
      </c>
      <c r="Q46">
        <v>51386.959929999997</v>
      </c>
      <c r="R46">
        <v>55151.149839999998</v>
      </c>
      <c r="S46">
        <v>59042.520230000002</v>
      </c>
      <c r="T46">
        <v>51347.039790000003</v>
      </c>
      <c r="U46">
        <v>70584.999689999997</v>
      </c>
      <c r="V46">
        <v>37138.82993</v>
      </c>
      <c r="W46">
        <v>47947.860229999998</v>
      </c>
      <c r="X46">
        <v>65169.369899999998</v>
      </c>
      <c r="Y46">
        <v>79714.700320000004</v>
      </c>
      <c r="Z46">
        <v>47908.18982</v>
      </c>
      <c r="AA46">
        <v>44462.669739999998</v>
      </c>
      <c r="AB46">
        <v>57441.70996</v>
      </c>
      <c r="AC46">
        <v>53805.66</v>
      </c>
      <c r="AD46">
        <v>56145.739500000003</v>
      </c>
      <c r="AE46">
        <v>57745.120150000002</v>
      </c>
      <c r="AF46">
        <v>45065</v>
      </c>
    </row>
    <row r="47" spans="2:32">
      <c r="B47" t="s">
        <v>216</v>
      </c>
      <c r="C47">
        <v>28963.160080000001</v>
      </c>
      <c r="D47">
        <v>23043.159889999999</v>
      </c>
      <c r="E47">
        <v>27200.879939999999</v>
      </c>
      <c r="F47">
        <v>25259.070080000001</v>
      </c>
      <c r="G47">
        <v>24273.949919999999</v>
      </c>
      <c r="H47">
        <v>21869.8999</v>
      </c>
      <c r="I47">
        <v>28006.309990000002</v>
      </c>
      <c r="J47">
        <v>22094.220010000001</v>
      </c>
      <c r="K47">
        <v>23113.589899999999</v>
      </c>
      <c r="L47">
        <v>18330.88997</v>
      </c>
      <c r="M47">
        <v>23303.080040000001</v>
      </c>
      <c r="N47">
        <v>17110.22005</v>
      </c>
      <c r="O47">
        <v>18209.060089999999</v>
      </c>
      <c r="P47">
        <v>17616.410080000001</v>
      </c>
      <c r="Q47">
        <v>29256.509959999999</v>
      </c>
      <c r="R47">
        <v>17482.869920000001</v>
      </c>
      <c r="S47">
        <v>20360.340059999999</v>
      </c>
      <c r="T47">
        <v>19686.609939999998</v>
      </c>
      <c r="U47">
        <v>21501.999970000001</v>
      </c>
      <c r="V47">
        <v>17626.630089999999</v>
      </c>
      <c r="W47">
        <v>20336.27</v>
      </c>
      <c r="X47">
        <v>19359.63997</v>
      </c>
      <c r="Y47">
        <v>24388.810089999999</v>
      </c>
      <c r="Z47">
        <v>17609.890090000001</v>
      </c>
      <c r="AA47">
        <v>20506.44989</v>
      </c>
      <c r="AB47">
        <v>16132.370010000001</v>
      </c>
      <c r="AC47">
        <v>16126.10995</v>
      </c>
      <c r="AD47">
        <v>14874.08994</v>
      </c>
      <c r="AE47">
        <v>16898.199980000001</v>
      </c>
      <c r="AF47">
        <v>9940</v>
      </c>
    </row>
    <row r="48" spans="2:32">
      <c r="B48" t="s">
        <v>217</v>
      </c>
      <c r="C48">
        <v>5744.7299650000004</v>
      </c>
      <c r="D48">
        <v>4511.2599950000003</v>
      </c>
      <c r="E48">
        <v>4983.5499339999997</v>
      </c>
      <c r="F48">
        <v>5833.8899769999998</v>
      </c>
      <c r="G48">
        <v>5135.1899489999996</v>
      </c>
      <c r="H48">
        <v>6909.1200330000001</v>
      </c>
      <c r="I48">
        <v>8138.3500750000003</v>
      </c>
      <c r="J48">
        <v>6105.4799419999999</v>
      </c>
      <c r="K48">
        <v>7211.0200199999999</v>
      </c>
      <c r="L48">
        <v>5309.9299929999997</v>
      </c>
      <c r="M48">
        <v>6707.3100430000004</v>
      </c>
      <c r="N48">
        <v>5380.3900219999996</v>
      </c>
      <c r="O48">
        <v>4775.640007</v>
      </c>
      <c r="P48">
        <v>6622.6799929999997</v>
      </c>
      <c r="Q48">
        <v>4917.880005</v>
      </c>
      <c r="R48">
        <v>4435.8900379999995</v>
      </c>
      <c r="S48">
        <v>4963.2799530000002</v>
      </c>
      <c r="T48">
        <v>4826.0900650000003</v>
      </c>
      <c r="U48">
        <v>7332.540062</v>
      </c>
      <c r="V48">
        <v>3560.1099989999998</v>
      </c>
      <c r="W48">
        <v>4661.2599739999996</v>
      </c>
      <c r="X48">
        <v>7548.699936</v>
      </c>
      <c r="Y48">
        <v>7703.5400470000004</v>
      </c>
      <c r="Z48">
        <v>4885.8599700000004</v>
      </c>
      <c r="AA48">
        <v>4325.2699659999998</v>
      </c>
      <c r="AB48">
        <v>5279.5600130000003</v>
      </c>
      <c r="AC48">
        <v>7752.5699839999997</v>
      </c>
      <c r="AD48">
        <v>3577.680038</v>
      </c>
      <c r="AE48">
        <v>3191.5300139999999</v>
      </c>
      <c r="AF48">
        <v>3945</v>
      </c>
    </row>
    <row r="49" spans="2:32">
      <c r="B49" t="s">
        <v>218</v>
      </c>
      <c r="C49">
        <v>13953.85001</v>
      </c>
      <c r="D49">
        <v>13881.03998</v>
      </c>
      <c r="E49">
        <v>20822.089980000001</v>
      </c>
      <c r="F49">
        <v>16351.25006</v>
      </c>
      <c r="G49">
        <v>11754.03003</v>
      </c>
      <c r="H49">
        <v>12476.60995</v>
      </c>
      <c r="I49">
        <v>15827.37004</v>
      </c>
      <c r="J49">
        <v>10726.470020000001</v>
      </c>
      <c r="K49">
        <v>8581.4700009999997</v>
      </c>
      <c r="L49">
        <v>8424.9799800000001</v>
      </c>
      <c r="M49">
        <v>16570.460070000001</v>
      </c>
      <c r="N49">
        <v>10319.400089999999</v>
      </c>
      <c r="O49">
        <v>10636.879940000001</v>
      </c>
      <c r="P49">
        <v>12590.07005</v>
      </c>
      <c r="Q49">
        <v>16220.60001</v>
      </c>
      <c r="R49">
        <v>11448.31004</v>
      </c>
      <c r="S49">
        <v>14412.95</v>
      </c>
      <c r="T49">
        <v>10245.579959999999</v>
      </c>
      <c r="U49">
        <v>16315.009959999999</v>
      </c>
      <c r="V49">
        <v>12422.27994</v>
      </c>
      <c r="W49">
        <v>10407.35002</v>
      </c>
      <c r="X49">
        <v>14825.39999</v>
      </c>
      <c r="Y49">
        <v>25110.52</v>
      </c>
      <c r="Z49">
        <v>11023.99001</v>
      </c>
      <c r="AA49">
        <v>14268.689990000001</v>
      </c>
      <c r="AB49">
        <v>16265.48991</v>
      </c>
      <c r="AC49">
        <v>21359.070080000001</v>
      </c>
      <c r="AD49">
        <v>17989.20995</v>
      </c>
      <c r="AE49">
        <v>14407.73007</v>
      </c>
      <c r="AF49">
        <v>13544</v>
      </c>
    </row>
    <row r="50" spans="2:32">
      <c r="B50" t="s">
        <v>219</v>
      </c>
      <c r="C50">
        <v>3565.8899689999998</v>
      </c>
      <c r="D50">
        <v>3747.8000470000002</v>
      </c>
      <c r="E50">
        <v>4925.0099980000005</v>
      </c>
      <c r="F50">
        <v>3669.3099980000002</v>
      </c>
      <c r="G50">
        <v>3270.3600310000002</v>
      </c>
      <c r="H50">
        <v>3297.870003</v>
      </c>
      <c r="I50">
        <v>4208.6599880000003</v>
      </c>
      <c r="J50">
        <v>1808.2699809999999</v>
      </c>
      <c r="K50">
        <v>2047.689987</v>
      </c>
      <c r="L50">
        <v>1967.5</v>
      </c>
      <c r="M50">
        <v>2632.4400019999998</v>
      </c>
      <c r="N50">
        <v>1898.3500059999999</v>
      </c>
      <c r="O50">
        <v>2306.7099990000002</v>
      </c>
      <c r="P50">
        <v>2507.3699799999999</v>
      </c>
      <c r="Q50">
        <v>2513.2200320000002</v>
      </c>
      <c r="R50">
        <v>2519.1299899999999</v>
      </c>
      <c r="S50">
        <v>2807.020004</v>
      </c>
      <c r="T50">
        <v>1533.3500059999999</v>
      </c>
      <c r="U50">
        <v>2924.3999709999998</v>
      </c>
      <c r="V50">
        <v>1597.4400410000001</v>
      </c>
      <c r="W50">
        <v>1619.9099920000001</v>
      </c>
      <c r="X50">
        <v>2899.0599900000002</v>
      </c>
      <c r="Y50">
        <v>3545.0000230000001</v>
      </c>
      <c r="Z50">
        <v>2466.4800260000002</v>
      </c>
      <c r="AA50">
        <v>2969.130024</v>
      </c>
      <c r="AB50">
        <v>2300.6900099999998</v>
      </c>
      <c r="AC50">
        <v>3023.9700160000002</v>
      </c>
      <c r="AD50">
        <v>2191.869995</v>
      </c>
      <c r="AE50">
        <v>2556.2699929999999</v>
      </c>
      <c r="AF50">
        <v>2355</v>
      </c>
    </row>
    <row r="51" spans="2:32">
      <c r="B51" t="s">
        <v>220</v>
      </c>
      <c r="C51">
        <v>2658.5300029999999</v>
      </c>
      <c r="D51">
        <v>3028.7000050000001</v>
      </c>
      <c r="E51">
        <v>3348.9000169999999</v>
      </c>
      <c r="F51">
        <v>2482.4300159999998</v>
      </c>
      <c r="G51">
        <v>2037.7699620000001</v>
      </c>
      <c r="H51">
        <v>1745.219994</v>
      </c>
      <c r="I51">
        <v>1396.380001</v>
      </c>
      <c r="J51">
        <v>1148.55999</v>
      </c>
      <c r="K51">
        <v>816.40000529999998</v>
      </c>
      <c r="L51">
        <v>1360.0799939999999</v>
      </c>
      <c r="M51">
        <v>1511.4900170000001</v>
      </c>
      <c r="N51">
        <v>1573.440002</v>
      </c>
      <c r="O51">
        <v>1627.370003</v>
      </c>
      <c r="P51">
        <v>1481.739975</v>
      </c>
      <c r="Q51">
        <v>2241.5499880000002</v>
      </c>
      <c r="R51">
        <v>1753.440002</v>
      </c>
      <c r="S51">
        <v>1470.4199980000001</v>
      </c>
      <c r="T51">
        <v>1734.7999950000001</v>
      </c>
      <c r="U51">
        <v>2379.0899890000001</v>
      </c>
      <c r="V51">
        <v>1791.179985</v>
      </c>
      <c r="W51">
        <v>2342.110001</v>
      </c>
      <c r="X51">
        <v>2315.8800200000001</v>
      </c>
      <c r="Y51">
        <v>2257.4199910000002</v>
      </c>
      <c r="Z51">
        <v>2199.270027</v>
      </c>
      <c r="AA51">
        <v>1469.97002</v>
      </c>
      <c r="AB51">
        <v>1435.210026</v>
      </c>
      <c r="AC51">
        <v>1169.309998</v>
      </c>
      <c r="AD51">
        <v>324.449995</v>
      </c>
      <c r="AE51">
        <v>1204.679997</v>
      </c>
      <c r="AF51">
        <v>1040</v>
      </c>
    </row>
    <row r="52" spans="2:32">
      <c r="B52" t="s">
        <v>221</v>
      </c>
      <c r="C52">
        <v>1955.390022</v>
      </c>
      <c r="D52">
        <v>2129.369987</v>
      </c>
      <c r="E52">
        <v>2298.8899919999999</v>
      </c>
      <c r="F52">
        <v>2783.4400099999998</v>
      </c>
      <c r="G52">
        <v>2615.229996</v>
      </c>
      <c r="H52">
        <v>3034.4199870000002</v>
      </c>
      <c r="I52">
        <v>3017.18</v>
      </c>
      <c r="J52">
        <v>1983.560005</v>
      </c>
      <c r="K52">
        <v>2968.0199809999999</v>
      </c>
      <c r="L52">
        <v>2942.9299620000002</v>
      </c>
      <c r="M52">
        <v>2937.130005</v>
      </c>
      <c r="N52">
        <v>3101.0799940000002</v>
      </c>
      <c r="O52">
        <v>2634.4800030000001</v>
      </c>
      <c r="P52">
        <v>2776.3400270000002</v>
      </c>
      <c r="Q52">
        <v>1832.07</v>
      </c>
      <c r="R52">
        <v>2139.7799759999998</v>
      </c>
      <c r="S52">
        <v>2182.0000150000001</v>
      </c>
      <c r="T52">
        <v>2166.120003</v>
      </c>
      <c r="U52">
        <v>1898.8399810000001</v>
      </c>
      <c r="V52">
        <v>2465.2999650000002</v>
      </c>
      <c r="W52">
        <v>2514.0899960000002</v>
      </c>
      <c r="X52">
        <v>2624.099991</v>
      </c>
      <c r="Y52">
        <v>2639.5499730000001</v>
      </c>
      <c r="Z52">
        <v>1918.589966</v>
      </c>
      <c r="AA52">
        <v>2006.4199719999999</v>
      </c>
      <c r="AB52">
        <v>1532.939987</v>
      </c>
      <c r="AC52">
        <v>792.02999880000004</v>
      </c>
      <c r="AD52">
        <v>1264.649979</v>
      </c>
      <c r="AE52">
        <v>1734.3400119999999</v>
      </c>
      <c r="AF52">
        <v>1785</v>
      </c>
    </row>
    <row r="53" spans="2:32">
      <c r="B53" t="s">
        <v>222</v>
      </c>
      <c r="C53">
        <f>SUM(C34:C52)</f>
        <v>616850.889509</v>
      </c>
      <c r="D53">
        <f t="shared" ref="D53:AF53" si="1">SUM(D34:D52)</f>
        <v>603450.52045600011</v>
      </c>
      <c r="E53">
        <f t="shared" si="1"/>
        <v>728337.3394970001</v>
      </c>
      <c r="F53">
        <f t="shared" si="1"/>
        <v>581996.52032100002</v>
      </c>
      <c r="G53">
        <f t="shared" si="1"/>
        <v>587167.40935600002</v>
      </c>
      <c r="H53">
        <f t="shared" si="1"/>
        <v>572036.95021000004</v>
      </c>
      <c r="I53">
        <f t="shared" si="1"/>
        <v>685691.3400170001</v>
      </c>
      <c r="J53">
        <f t="shared" si="1"/>
        <v>533945.32997099985</v>
      </c>
      <c r="K53">
        <f t="shared" si="1"/>
        <v>505498.16986730008</v>
      </c>
      <c r="L53">
        <f t="shared" si="1"/>
        <v>493510.58055500005</v>
      </c>
      <c r="M53">
        <f t="shared" si="1"/>
        <v>626961.10058600002</v>
      </c>
      <c r="N53">
        <f t="shared" si="1"/>
        <v>503399.88110600016</v>
      </c>
      <c r="O53">
        <f t="shared" si="1"/>
        <v>501922.49009700003</v>
      </c>
      <c r="P53">
        <f t="shared" si="1"/>
        <v>477058.99023399991</v>
      </c>
      <c r="Q53">
        <f t="shared" si="1"/>
        <v>590111.34019400005</v>
      </c>
      <c r="R53">
        <f t="shared" si="1"/>
        <v>464697.72961700003</v>
      </c>
      <c r="S53">
        <f t="shared" si="1"/>
        <v>505904.13084300008</v>
      </c>
      <c r="T53">
        <f t="shared" si="1"/>
        <v>471802.75957900012</v>
      </c>
      <c r="U53">
        <f t="shared" si="1"/>
        <v>588548.14974500018</v>
      </c>
      <c r="V53">
        <f t="shared" si="1"/>
        <v>450932.34932399995</v>
      </c>
      <c r="W53">
        <f t="shared" si="1"/>
        <v>523160.40042299998</v>
      </c>
      <c r="X53">
        <f t="shared" si="1"/>
        <v>622702.52953700011</v>
      </c>
      <c r="Y53">
        <f t="shared" si="1"/>
        <v>722979.01957499993</v>
      </c>
      <c r="Z53">
        <f t="shared" si="1"/>
        <v>519584.200259</v>
      </c>
      <c r="AA53">
        <f t="shared" si="1"/>
        <v>497908.44047799997</v>
      </c>
      <c r="AB53">
        <f t="shared" si="1"/>
        <v>461792.36956199998</v>
      </c>
      <c r="AC53">
        <f t="shared" si="1"/>
        <v>531125.38006980007</v>
      </c>
      <c r="AD53">
        <f t="shared" si="1"/>
        <v>415436.69904400001</v>
      </c>
      <c r="AE53">
        <f t="shared" si="1"/>
        <v>431773.40989300003</v>
      </c>
      <c r="AF53">
        <f t="shared" si="1"/>
        <v>385057</v>
      </c>
    </row>
    <row r="57" spans="2:32">
      <c r="B57" s="2" t="s">
        <v>1182</v>
      </c>
    </row>
    <row r="59" spans="2:32">
      <c r="C59" s="22" t="s">
        <v>41</v>
      </c>
      <c r="D59" s="22" t="s">
        <v>42</v>
      </c>
      <c r="E59" s="22" t="s">
        <v>43</v>
      </c>
      <c r="F59" s="22" t="s">
        <v>44</v>
      </c>
      <c r="G59" s="22" t="s">
        <v>45</v>
      </c>
      <c r="H59" s="22" t="s">
        <v>46</v>
      </c>
      <c r="I59" s="22" t="s">
        <v>47</v>
      </c>
      <c r="J59" s="22" t="s">
        <v>48</v>
      </c>
      <c r="K59" s="22" t="s">
        <v>49</v>
      </c>
      <c r="L59" s="22" t="s">
        <v>50</v>
      </c>
      <c r="M59" s="22" t="s">
        <v>51</v>
      </c>
      <c r="N59" s="22" t="s">
        <v>52</v>
      </c>
      <c r="O59" s="22" t="s">
        <v>53</v>
      </c>
      <c r="P59" s="22" t="s">
        <v>54</v>
      </c>
      <c r="Q59" s="22" t="s">
        <v>55</v>
      </c>
      <c r="R59" s="22" t="s">
        <v>56</v>
      </c>
      <c r="S59" s="22" t="s">
        <v>57</v>
      </c>
      <c r="T59" s="22" t="s">
        <v>58</v>
      </c>
      <c r="U59" s="22" t="s">
        <v>59</v>
      </c>
      <c r="V59" s="22" t="s">
        <v>60</v>
      </c>
      <c r="W59" s="22" t="s">
        <v>61</v>
      </c>
      <c r="X59" s="22" t="s">
        <v>62</v>
      </c>
      <c r="Y59" s="22" t="s">
        <v>63</v>
      </c>
      <c r="Z59" s="22" t="s">
        <v>64</v>
      </c>
      <c r="AA59" s="22" t="s">
        <v>65</v>
      </c>
      <c r="AB59" s="22" t="s">
        <v>66</v>
      </c>
      <c r="AC59" s="22" t="s">
        <v>67</v>
      </c>
      <c r="AD59" s="22" t="s">
        <v>68</v>
      </c>
      <c r="AE59" s="4" t="s">
        <v>898</v>
      </c>
      <c r="AF59" s="22" t="s">
        <v>1239</v>
      </c>
    </row>
    <row r="60" spans="2:32">
      <c r="B60" t="s">
        <v>203</v>
      </c>
      <c r="C60">
        <f>C34/C9*100</f>
        <v>23.99158328372453</v>
      </c>
      <c r="D60">
        <f t="shared" ref="D60:AE69" si="2">D34/D9*100</f>
        <v>24.724572857653332</v>
      </c>
      <c r="E60">
        <f t="shared" si="2"/>
        <v>28.593524058551562</v>
      </c>
      <c r="F60">
        <f t="shared" si="2"/>
        <v>23.334810179694372</v>
      </c>
      <c r="G60">
        <f t="shared" si="2"/>
        <v>24.207402470868054</v>
      </c>
      <c r="H60">
        <f t="shared" si="2"/>
        <v>23.249948227565863</v>
      </c>
      <c r="I60">
        <f t="shared" si="2"/>
        <v>26.938433172133756</v>
      </c>
      <c r="J60">
        <f t="shared" si="2"/>
        <v>22.032455692874947</v>
      </c>
      <c r="K60">
        <f t="shared" si="2"/>
        <v>20.952401857809079</v>
      </c>
      <c r="L60">
        <f t="shared" si="2"/>
        <v>20.438641749704662</v>
      </c>
      <c r="M60">
        <f t="shared" si="2"/>
        <v>24.037797562645839</v>
      </c>
      <c r="N60">
        <f t="shared" si="2"/>
        <v>21.212748351967843</v>
      </c>
      <c r="O60">
        <f t="shared" si="2"/>
        <v>20.461490081010471</v>
      </c>
      <c r="P60">
        <f t="shared" si="2"/>
        <v>20.672524148869638</v>
      </c>
      <c r="Q60">
        <f t="shared" si="2"/>
        <v>23.588443127392502</v>
      </c>
      <c r="R60">
        <f t="shared" si="2"/>
        <v>18.101953467015679</v>
      </c>
      <c r="S60">
        <f t="shared" si="2"/>
        <v>17.012199702820876</v>
      </c>
      <c r="T60">
        <f t="shared" si="2"/>
        <v>17.595304055432052</v>
      </c>
      <c r="U60">
        <f t="shared" si="2"/>
        <v>23.397481055297771</v>
      </c>
      <c r="V60">
        <f t="shared" si="2"/>
        <v>18.111426438413421</v>
      </c>
      <c r="W60">
        <f t="shared" si="2"/>
        <v>21.259370778377683</v>
      </c>
      <c r="X60">
        <f t="shared" si="2"/>
        <v>23.403301931389944</v>
      </c>
      <c r="Y60">
        <f t="shared" si="2"/>
        <v>24.438105717517306</v>
      </c>
      <c r="Z60">
        <f t="shared" si="2"/>
        <v>21.347399486556323</v>
      </c>
      <c r="AA60">
        <f t="shared" si="2"/>
        <v>18.790521715333337</v>
      </c>
      <c r="AB60">
        <f t="shared" si="2"/>
        <v>17.437800049769372</v>
      </c>
      <c r="AC60">
        <f t="shared" si="2"/>
        <v>17.947801277439311</v>
      </c>
      <c r="AD60">
        <f t="shared" si="2"/>
        <v>13.859903278071389</v>
      </c>
      <c r="AE60">
        <f t="shared" si="2"/>
        <v>14.6130830048867</v>
      </c>
      <c r="AF60">
        <f t="shared" ref="AF60:AF77" si="3">AF34/AF9*100</f>
        <v>12.842369841800306</v>
      </c>
    </row>
    <row r="61" spans="2:32">
      <c r="B61" t="s">
        <v>204</v>
      </c>
      <c r="C61">
        <f t="shared" ref="C61:R79" si="4">C35/C10*100</f>
        <v>17.720378691940553</v>
      </c>
      <c r="D61">
        <f t="shared" si="4"/>
        <v>16.902512279253788</v>
      </c>
      <c r="E61">
        <f t="shared" si="4"/>
        <v>19.434619410771209</v>
      </c>
      <c r="F61">
        <f t="shared" si="4"/>
        <v>13.004237223929502</v>
      </c>
      <c r="G61">
        <f t="shared" si="4"/>
        <v>11.525465099368178</v>
      </c>
      <c r="H61">
        <f t="shared" si="4"/>
        <v>14.376669854852258</v>
      </c>
      <c r="I61">
        <f t="shared" si="4"/>
        <v>19.562918803963527</v>
      </c>
      <c r="J61">
        <f t="shared" si="4"/>
        <v>14.831287565382947</v>
      </c>
      <c r="K61">
        <f t="shared" si="4"/>
        <v>12.433955275930238</v>
      </c>
      <c r="L61">
        <f t="shared" si="4"/>
        <v>15.420158166990653</v>
      </c>
      <c r="M61">
        <f t="shared" si="4"/>
        <v>16.591079540703017</v>
      </c>
      <c r="N61">
        <f t="shared" si="4"/>
        <v>9.1511856480079565</v>
      </c>
      <c r="O61">
        <f t="shared" si="4"/>
        <v>13.01838577843597</v>
      </c>
      <c r="P61">
        <f t="shared" si="4"/>
        <v>11.057034164150819</v>
      </c>
      <c r="Q61">
        <f t="shared" si="4"/>
        <v>16.068233560536875</v>
      </c>
      <c r="R61">
        <f t="shared" si="4"/>
        <v>9.8793783628332026</v>
      </c>
      <c r="S61">
        <f t="shared" si="2"/>
        <v>11.675083624586527</v>
      </c>
      <c r="T61">
        <f t="shared" si="2"/>
        <v>9.7781344417399012</v>
      </c>
      <c r="U61">
        <f t="shared" si="2"/>
        <v>11.443692174777151</v>
      </c>
      <c r="V61">
        <f t="shared" si="2"/>
        <v>12.541483080341473</v>
      </c>
      <c r="W61">
        <f t="shared" si="2"/>
        <v>11.130624275926774</v>
      </c>
      <c r="X61">
        <f t="shared" si="2"/>
        <v>15.593586282872174</v>
      </c>
      <c r="Y61">
        <f t="shared" si="2"/>
        <v>20.176769196947102</v>
      </c>
      <c r="Z61">
        <f t="shared" si="2"/>
        <v>15.007061551393017</v>
      </c>
      <c r="AA61">
        <f t="shared" si="2"/>
        <v>12.873284167750873</v>
      </c>
      <c r="AB61">
        <f t="shared" si="2"/>
        <v>6.8975430048569528</v>
      </c>
      <c r="AC61">
        <f t="shared" si="2"/>
        <v>13.485910220509759</v>
      </c>
      <c r="AD61">
        <f t="shared" si="2"/>
        <v>10.051831565281233</v>
      </c>
      <c r="AE61">
        <f t="shared" si="2"/>
        <v>9.1513880725341199</v>
      </c>
      <c r="AF61">
        <f t="shared" si="3"/>
        <v>9.8831170251150784</v>
      </c>
    </row>
    <row r="62" spans="2:32">
      <c r="B62" t="s">
        <v>205</v>
      </c>
      <c r="C62">
        <f t="shared" si="4"/>
        <v>17.129649740244172</v>
      </c>
      <c r="D62">
        <f t="shared" si="2"/>
        <v>17.529582519606908</v>
      </c>
      <c r="E62">
        <f t="shared" si="2"/>
        <v>18.814685030576523</v>
      </c>
      <c r="F62">
        <f t="shared" si="2"/>
        <v>19.175648719593944</v>
      </c>
      <c r="G62">
        <f t="shared" si="2"/>
        <v>22.944602027267525</v>
      </c>
      <c r="H62">
        <f t="shared" si="2"/>
        <v>21.744951983281137</v>
      </c>
      <c r="I62">
        <f t="shared" si="2"/>
        <v>21.233891602297721</v>
      </c>
      <c r="J62">
        <f t="shared" si="2"/>
        <v>15.562628075493578</v>
      </c>
      <c r="K62">
        <f t="shared" si="2"/>
        <v>17.950525731848479</v>
      </c>
      <c r="L62">
        <f t="shared" si="2"/>
        <v>14.043386958752599</v>
      </c>
      <c r="M62">
        <f t="shared" si="2"/>
        <v>16.99931602085341</v>
      </c>
      <c r="N62">
        <f t="shared" si="2"/>
        <v>17.44079310831869</v>
      </c>
      <c r="O62">
        <f t="shared" si="2"/>
        <v>16.504525341769526</v>
      </c>
      <c r="P62">
        <f t="shared" si="2"/>
        <v>14.193983115208114</v>
      </c>
      <c r="Q62">
        <f t="shared" si="2"/>
        <v>17.853620436825349</v>
      </c>
      <c r="R62">
        <f t="shared" si="2"/>
        <v>10.138913269385744</v>
      </c>
      <c r="S62">
        <f t="shared" si="2"/>
        <v>14.317797782131853</v>
      </c>
      <c r="T62">
        <f t="shared" si="2"/>
        <v>11.670537529246678</v>
      </c>
      <c r="U62">
        <f t="shared" si="2"/>
        <v>18.273029573190822</v>
      </c>
      <c r="V62">
        <f t="shared" si="2"/>
        <v>13.590461968122192</v>
      </c>
      <c r="W62">
        <f t="shared" si="2"/>
        <v>14.380068540211994</v>
      </c>
      <c r="X62">
        <f t="shared" si="2"/>
        <v>16.303163320852786</v>
      </c>
      <c r="Y62">
        <f t="shared" si="2"/>
        <v>16.366892462590059</v>
      </c>
      <c r="Z62">
        <f t="shared" si="2"/>
        <v>14.73252472924306</v>
      </c>
      <c r="AA62">
        <f t="shared" si="2"/>
        <v>13.800293743431819</v>
      </c>
      <c r="AB62">
        <f t="shared" si="2"/>
        <v>11.317459573902193</v>
      </c>
      <c r="AC62">
        <f t="shared" si="2"/>
        <v>15.30747589640376</v>
      </c>
      <c r="AD62">
        <f t="shared" si="2"/>
        <v>8.1548277057553786</v>
      </c>
      <c r="AE62">
        <f t="shared" si="2"/>
        <v>11.489998834054676</v>
      </c>
      <c r="AF62">
        <f t="shared" si="3"/>
        <v>11.968484242121061</v>
      </c>
    </row>
    <row r="63" spans="2:32">
      <c r="B63" t="s">
        <v>206</v>
      </c>
      <c r="C63">
        <f t="shared" si="4"/>
        <v>23.835060561724696</v>
      </c>
      <c r="D63">
        <f t="shared" si="2"/>
        <v>15.05636462121687</v>
      </c>
      <c r="E63">
        <f t="shared" si="2"/>
        <v>20.839368038035943</v>
      </c>
      <c r="F63">
        <f t="shared" si="2"/>
        <v>23.457678161108159</v>
      </c>
      <c r="G63">
        <f t="shared" si="2"/>
        <v>28.382847579854204</v>
      </c>
      <c r="H63">
        <f t="shared" si="2"/>
        <v>22.518016059837333</v>
      </c>
      <c r="I63">
        <f t="shared" si="2"/>
        <v>20.840326607598595</v>
      </c>
      <c r="J63">
        <f t="shared" si="2"/>
        <v>18.757455100265673</v>
      </c>
      <c r="K63">
        <f t="shared" si="2"/>
        <v>20.166121797136949</v>
      </c>
      <c r="L63">
        <f t="shared" si="2"/>
        <v>18.789572009219718</v>
      </c>
      <c r="M63">
        <f t="shared" si="2"/>
        <v>14.55528591070542</v>
      </c>
      <c r="N63">
        <f t="shared" si="2"/>
        <v>22.710888346649782</v>
      </c>
      <c r="O63">
        <f t="shared" si="2"/>
        <v>24.78311739077499</v>
      </c>
      <c r="P63">
        <f t="shared" si="2"/>
        <v>17.775667970221569</v>
      </c>
      <c r="Q63">
        <f t="shared" si="2"/>
        <v>12.964446378334301</v>
      </c>
      <c r="R63">
        <f t="shared" si="2"/>
        <v>14.72895942953037</v>
      </c>
      <c r="S63">
        <f t="shared" si="2"/>
        <v>20.877709159762357</v>
      </c>
      <c r="T63">
        <f t="shared" si="2"/>
        <v>17.594351939882866</v>
      </c>
      <c r="U63">
        <f t="shared" si="2"/>
        <v>11.80102952422256</v>
      </c>
      <c r="V63">
        <f t="shared" si="2"/>
        <v>16.118081093674959</v>
      </c>
      <c r="W63">
        <f t="shared" si="2"/>
        <v>26.171122567966815</v>
      </c>
      <c r="X63">
        <f t="shared" si="2"/>
        <v>26.447214895673348</v>
      </c>
      <c r="Y63">
        <f t="shared" si="2"/>
        <v>20.577290982474395</v>
      </c>
      <c r="Z63">
        <f t="shared" si="2"/>
        <v>19.229575318989028</v>
      </c>
      <c r="AA63">
        <f t="shared" si="2"/>
        <v>17.7499436739065</v>
      </c>
      <c r="AB63">
        <f t="shared" si="2"/>
        <v>20.52054707850008</v>
      </c>
      <c r="AC63">
        <f t="shared" si="2"/>
        <v>14.271462500491097</v>
      </c>
      <c r="AD63">
        <f t="shared" si="2"/>
        <v>11.792609068525731</v>
      </c>
      <c r="AE63">
        <f t="shared" si="2"/>
        <v>10.887628974797524</v>
      </c>
      <c r="AF63">
        <f t="shared" si="3"/>
        <v>8.1727035232648451</v>
      </c>
    </row>
    <row r="64" spans="2:32">
      <c r="B64" t="s">
        <v>207</v>
      </c>
      <c r="C64">
        <f t="shared" si="4"/>
        <v>22.917583537986701</v>
      </c>
      <c r="D64">
        <f t="shared" si="2"/>
        <v>25.130154253150039</v>
      </c>
      <c r="E64">
        <f t="shared" si="2"/>
        <v>25.726046321242695</v>
      </c>
      <c r="F64">
        <f t="shared" si="2"/>
        <v>20.903974903059126</v>
      </c>
      <c r="G64">
        <f t="shared" si="2"/>
        <v>20.189599756414218</v>
      </c>
      <c r="H64">
        <f t="shared" si="2"/>
        <v>21.023418735102606</v>
      </c>
      <c r="I64">
        <f t="shared" si="2"/>
        <v>23.165668777161681</v>
      </c>
      <c r="J64">
        <f t="shared" si="2"/>
        <v>21.71048896578019</v>
      </c>
      <c r="K64">
        <f t="shared" si="2"/>
        <v>18.389375301483248</v>
      </c>
      <c r="L64">
        <f t="shared" si="2"/>
        <v>19.054052263727474</v>
      </c>
      <c r="M64">
        <f t="shared" si="2"/>
        <v>21.099598772315133</v>
      </c>
      <c r="N64">
        <f t="shared" si="2"/>
        <v>19.032942556236158</v>
      </c>
      <c r="O64">
        <f t="shared" si="2"/>
        <v>21.381190414004273</v>
      </c>
      <c r="P64">
        <f t="shared" si="2"/>
        <v>18.948016739883695</v>
      </c>
      <c r="Q64">
        <f t="shared" si="2"/>
        <v>23.628270374616768</v>
      </c>
      <c r="R64">
        <f t="shared" si="2"/>
        <v>21.611011971093358</v>
      </c>
      <c r="S64">
        <f t="shared" si="2"/>
        <v>26.934867343289625</v>
      </c>
      <c r="T64">
        <f t="shared" si="2"/>
        <v>26.253414874597219</v>
      </c>
      <c r="U64">
        <f t="shared" si="2"/>
        <v>20.930144828234383</v>
      </c>
      <c r="V64">
        <f t="shared" si="2"/>
        <v>19.182456074250311</v>
      </c>
      <c r="W64">
        <f t="shared" si="2"/>
        <v>22.417385128052992</v>
      </c>
      <c r="X64">
        <f t="shared" si="2"/>
        <v>29.03053334313914</v>
      </c>
      <c r="Y64">
        <f t="shared" si="2"/>
        <v>29.118189391730777</v>
      </c>
      <c r="Z64">
        <f t="shared" si="2"/>
        <v>24.031787725163809</v>
      </c>
      <c r="AA64">
        <f t="shared" si="2"/>
        <v>23.824992456080558</v>
      </c>
      <c r="AB64">
        <f t="shared" si="2"/>
        <v>22.879413831363525</v>
      </c>
      <c r="AC64">
        <f t="shared" si="2"/>
        <v>24.388224907348132</v>
      </c>
      <c r="AD64">
        <f t="shared" si="2"/>
        <v>14.84211121118989</v>
      </c>
      <c r="AE64">
        <f t="shared" si="2"/>
        <v>17.095534218610993</v>
      </c>
      <c r="AF64">
        <f t="shared" si="3"/>
        <v>16.523447686159408</v>
      </c>
    </row>
    <row r="65" spans="2:32">
      <c r="B65" t="s">
        <v>208</v>
      </c>
      <c r="C65">
        <f t="shared" si="4"/>
        <v>14.399902407401232</v>
      </c>
      <c r="D65">
        <f t="shared" si="2"/>
        <v>14.75123836697467</v>
      </c>
      <c r="E65">
        <f t="shared" si="2"/>
        <v>14.895989304157606</v>
      </c>
      <c r="F65">
        <f t="shared" si="2"/>
        <v>15.370386929418329</v>
      </c>
      <c r="G65">
        <f t="shared" si="2"/>
        <v>12.552967641352117</v>
      </c>
      <c r="H65">
        <f t="shared" si="2"/>
        <v>12.482776182976504</v>
      </c>
      <c r="I65">
        <f t="shared" si="2"/>
        <v>10.976845127505577</v>
      </c>
      <c r="J65">
        <f t="shared" si="2"/>
        <v>8.1048222975816451</v>
      </c>
      <c r="K65">
        <f t="shared" si="2"/>
        <v>11.073612447760077</v>
      </c>
      <c r="L65">
        <f t="shared" si="2"/>
        <v>11.295374125218636</v>
      </c>
      <c r="M65">
        <f t="shared" si="2"/>
        <v>14.634140519520924</v>
      </c>
      <c r="N65">
        <f t="shared" si="2"/>
        <v>11.513608999982521</v>
      </c>
      <c r="O65">
        <f t="shared" si="2"/>
        <v>16.610829929446453</v>
      </c>
      <c r="P65">
        <f t="shared" si="2"/>
        <v>11.635677510574375</v>
      </c>
      <c r="Q65">
        <f t="shared" si="2"/>
        <v>11.488294601760558</v>
      </c>
      <c r="R65">
        <f t="shared" si="2"/>
        <v>11.343590258680987</v>
      </c>
      <c r="S65">
        <f t="shared" si="2"/>
        <v>15.262976123030619</v>
      </c>
      <c r="T65">
        <f t="shared" si="2"/>
        <v>11.31331812469206</v>
      </c>
      <c r="U65">
        <f t="shared" si="2"/>
        <v>13.222970824315086</v>
      </c>
      <c r="V65">
        <f t="shared" si="2"/>
        <v>8.2862287937526258</v>
      </c>
      <c r="W65">
        <f t="shared" si="2"/>
        <v>14.626439044142616</v>
      </c>
      <c r="X65">
        <f t="shared" si="2"/>
        <v>18.884153605827898</v>
      </c>
      <c r="Y65">
        <f t="shared" si="2"/>
        <v>16.745779001940733</v>
      </c>
      <c r="Z65">
        <f t="shared" si="2"/>
        <v>9.3450836916353879</v>
      </c>
      <c r="AA65">
        <f t="shared" si="2"/>
        <v>7.5108124331106625</v>
      </c>
      <c r="AB65">
        <f t="shared" si="2"/>
        <v>6.8162904979634469</v>
      </c>
      <c r="AC65">
        <f t="shared" si="2"/>
        <v>9.8766298082095378</v>
      </c>
      <c r="AD65">
        <f t="shared" si="2"/>
        <v>8.3990810733129972</v>
      </c>
      <c r="AE65">
        <f t="shared" si="2"/>
        <v>11.54771902052479</v>
      </c>
      <c r="AF65">
        <f t="shared" si="3"/>
        <v>8.7390327412796918</v>
      </c>
    </row>
    <row r="66" spans="2:32">
      <c r="B66" t="s">
        <v>209</v>
      </c>
      <c r="C66">
        <f t="shared" si="4"/>
        <v>14.25912816383045</v>
      </c>
      <c r="D66">
        <f t="shared" si="2"/>
        <v>15.798552737302485</v>
      </c>
      <c r="E66">
        <f t="shared" si="2"/>
        <v>19.280200062100324</v>
      </c>
      <c r="F66">
        <f t="shared" si="2"/>
        <v>15.114127458671813</v>
      </c>
      <c r="G66">
        <f t="shared" si="2"/>
        <v>16.632695588675894</v>
      </c>
      <c r="H66">
        <f t="shared" si="2"/>
        <v>14.284100530269253</v>
      </c>
      <c r="I66">
        <f t="shared" si="2"/>
        <v>15.608993779880596</v>
      </c>
      <c r="J66">
        <f t="shared" si="2"/>
        <v>11.95361361479147</v>
      </c>
      <c r="K66">
        <f t="shared" si="2"/>
        <v>13.320242135921582</v>
      </c>
      <c r="L66">
        <f t="shared" si="2"/>
        <v>13.668657601511397</v>
      </c>
      <c r="M66">
        <f t="shared" si="2"/>
        <v>15.673518282453024</v>
      </c>
      <c r="N66">
        <f t="shared" si="2"/>
        <v>9.6778526456271461</v>
      </c>
      <c r="O66">
        <f t="shared" si="2"/>
        <v>11.383059748834484</v>
      </c>
      <c r="P66">
        <f t="shared" si="2"/>
        <v>9.376229684265267</v>
      </c>
      <c r="Q66">
        <f t="shared" si="2"/>
        <v>13.707603955297602</v>
      </c>
      <c r="R66">
        <f t="shared" si="2"/>
        <v>10.382792134320953</v>
      </c>
      <c r="S66">
        <f t="shared" si="2"/>
        <v>13.3970261869809</v>
      </c>
      <c r="T66">
        <f t="shared" si="2"/>
        <v>11.966205352393775</v>
      </c>
      <c r="U66">
        <f t="shared" si="2"/>
        <v>13.777603071925599</v>
      </c>
      <c r="V66">
        <f t="shared" si="2"/>
        <v>12.029068761050445</v>
      </c>
      <c r="W66">
        <f t="shared" si="2"/>
        <v>14.380586585861252</v>
      </c>
      <c r="X66">
        <f t="shared" si="2"/>
        <v>18.298133297791424</v>
      </c>
      <c r="Y66">
        <f t="shared" si="2"/>
        <v>17.822434244485184</v>
      </c>
      <c r="Z66">
        <f t="shared" si="2"/>
        <v>10.624864515441951</v>
      </c>
      <c r="AA66">
        <f t="shared" si="2"/>
        <v>10.968954555676977</v>
      </c>
      <c r="AB66">
        <f t="shared" si="2"/>
        <v>9.515295213892065</v>
      </c>
      <c r="AC66">
        <f t="shared" si="2"/>
        <v>12.877357809475646</v>
      </c>
      <c r="AD66">
        <f t="shared" si="2"/>
        <v>10.873828613877729</v>
      </c>
      <c r="AE66">
        <f t="shared" si="2"/>
        <v>10.203003152588101</v>
      </c>
      <c r="AF66">
        <f t="shared" si="3"/>
        <v>9.6570283726865789</v>
      </c>
    </row>
    <row r="67" spans="2:32">
      <c r="B67" t="s">
        <v>210</v>
      </c>
      <c r="C67">
        <f t="shared" si="4"/>
        <v>23.35925970657113</v>
      </c>
      <c r="D67">
        <f t="shared" si="2"/>
        <v>21.327080906965108</v>
      </c>
      <c r="E67">
        <f t="shared" si="2"/>
        <v>26.924981464890507</v>
      </c>
      <c r="F67">
        <f t="shared" si="2"/>
        <v>20.390079098994075</v>
      </c>
      <c r="G67">
        <f t="shared" si="2"/>
        <v>19.871276051241296</v>
      </c>
      <c r="H67">
        <f t="shared" si="2"/>
        <v>19.27757647939886</v>
      </c>
      <c r="I67">
        <f t="shared" si="2"/>
        <v>27.193217186443754</v>
      </c>
      <c r="J67">
        <f t="shared" si="2"/>
        <v>19.787776529190413</v>
      </c>
      <c r="K67">
        <f t="shared" si="2"/>
        <v>17.502606942413845</v>
      </c>
      <c r="L67">
        <f t="shared" si="2"/>
        <v>18.694923393354369</v>
      </c>
      <c r="M67">
        <f t="shared" si="2"/>
        <v>21.122464960211776</v>
      </c>
      <c r="N67">
        <f t="shared" si="2"/>
        <v>18.289294874979252</v>
      </c>
      <c r="O67">
        <f t="shared" si="2"/>
        <v>17.628898248167186</v>
      </c>
      <c r="P67">
        <f t="shared" si="2"/>
        <v>16.95777258085575</v>
      </c>
      <c r="Q67">
        <f t="shared" si="2"/>
        <v>20.111403436354454</v>
      </c>
      <c r="R67">
        <f t="shared" si="2"/>
        <v>17.746554763561385</v>
      </c>
      <c r="S67">
        <f t="shared" si="2"/>
        <v>15.545569807286967</v>
      </c>
      <c r="T67">
        <f t="shared" si="2"/>
        <v>15.820913482245743</v>
      </c>
      <c r="U67">
        <f t="shared" si="2"/>
        <v>19.740096999531971</v>
      </c>
      <c r="V67">
        <f t="shared" si="2"/>
        <v>14.665213989748011</v>
      </c>
      <c r="W67">
        <f t="shared" si="2"/>
        <v>17.615995074100947</v>
      </c>
      <c r="X67">
        <f t="shared" si="2"/>
        <v>17.833922098773442</v>
      </c>
      <c r="Y67">
        <f t="shared" si="2"/>
        <v>19.092405693383611</v>
      </c>
      <c r="Z67">
        <f t="shared" si="2"/>
        <v>11.149697669020316</v>
      </c>
      <c r="AA67">
        <f t="shared" si="2"/>
        <v>11.393217226232565</v>
      </c>
      <c r="AB67">
        <f t="shared" si="2"/>
        <v>13.71022014035877</v>
      </c>
      <c r="AC67">
        <f t="shared" si="2"/>
        <v>16.221141566221252</v>
      </c>
      <c r="AD67">
        <f t="shared" si="2"/>
        <v>12.380071456402119</v>
      </c>
      <c r="AE67">
        <f t="shared" si="2"/>
        <v>11.619831698443971</v>
      </c>
      <c r="AF67">
        <f t="shared" si="3"/>
        <v>12.132169902785421</v>
      </c>
    </row>
    <row r="68" spans="2:32">
      <c r="B68" t="s">
        <v>211</v>
      </c>
      <c r="C68">
        <f t="shared" si="4"/>
        <v>18.277939791166826</v>
      </c>
      <c r="D68">
        <f t="shared" si="2"/>
        <v>18.606317321299194</v>
      </c>
      <c r="E68">
        <f t="shared" si="2"/>
        <v>24.291337838606157</v>
      </c>
      <c r="F68">
        <f t="shared" si="2"/>
        <v>17.011223841938712</v>
      </c>
      <c r="G68">
        <f t="shared" si="2"/>
        <v>16.193857454113434</v>
      </c>
      <c r="H68">
        <f t="shared" si="2"/>
        <v>16.545017712819583</v>
      </c>
      <c r="I68">
        <f t="shared" si="2"/>
        <v>22.707722410856203</v>
      </c>
      <c r="J68">
        <f t="shared" si="2"/>
        <v>16.706060094908317</v>
      </c>
      <c r="K68">
        <f t="shared" si="2"/>
        <v>14.125338898238649</v>
      </c>
      <c r="L68">
        <f t="shared" si="2"/>
        <v>13.935467830832721</v>
      </c>
      <c r="M68">
        <f t="shared" si="2"/>
        <v>22.781244264627549</v>
      </c>
      <c r="N68">
        <f t="shared" si="2"/>
        <v>13.786462660377108</v>
      </c>
      <c r="O68">
        <f t="shared" si="2"/>
        <v>14.808507111120376</v>
      </c>
      <c r="P68">
        <f t="shared" si="2"/>
        <v>14.92515087546149</v>
      </c>
      <c r="Q68">
        <f t="shared" si="2"/>
        <v>21.112498121537943</v>
      </c>
      <c r="R68">
        <f t="shared" si="2"/>
        <v>13.672576677813103</v>
      </c>
      <c r="S68">
        <f t="shared" si="2"/>
        <v>16.198685657515892</v>
      </c>
      <c r="T68">
        <f t="shared" si="2"/>
        <v>14.527730494697662</v>
      </c>
      <c r="U68">
        <f t="shared" si="2"/>
        <v>20.367733081133299</v>
      </c>
      <c r="V68">
        <f t="shared" si="2"/>
        <v>15.397765418409778</v>
      </c>
      <c r="W68">
        <f t="shared" si="2"/>
        <v>17.103208501572723</v>
      </c>
      <c r="X68">
        <f t="shared" si="2"/>
        <v>20.311911394270329</v>
      </c>
      <c r="Y68">
        <f t="shared" si="2"/>
        <v>28.965542941913814</v>
      </c>
      <c r="Z68">
        <f t="shared" si="2"/>
        <v>17.999210144466652</v>
      </c>
      <c r="AA68">
        <f t="shared" si="2"/>
        <v>16.174117420382011</v>
      </c>
      <c r="AB68">
        <f t="shared" si="2"/>
        <v>14.841566492025681</v>
      </c>
      <c r="AC68">
        <f t="shared" si="2"/>
        <v>20.253603944494543</v>
      </c>
      <c r="AD68">
        <f t="shared" si="2"/>
        <v>13.727841129677085</v>
      </c>
      <c r="AE68">
        <f t="shared" si="2"/>
        <v>14.453495621489553</v>
      </c>
      <c r="AF68">
        <f t="shared" si="3"/>
        <v>11.996259667701358</v>
      </c>
    </row>
    <row r="69" spans="2:32">
      <c r="B69" t="s">
        <v>212</v>
      </c>
      <c r="C69">
        <f t="shared" si="4"/>
        <v>19.570513034228906</v>
      </c>
      <c r="D69">
        <f t="shared" si="2"/>
        <v>19.520232868229474</v>
      </c>
      <c r="E69">
        <f t="shared" si="2"/>
        <v>21.947949933365532</v>
      </c>
      <c r="F69">
        <f t="shared" si="2"/>
        <v>15.749961683166564</v>
      </c>
      <c r="G69">
        <f t="shared" si="2"/>
        <v>19.195796348796552</v>
      </c>
      <c r="H69">
        <f t="shared" si="2"/>
        <v>20.818833798246335</v>
      </c>
      <c r="I69">
        <f t="shared" si="2"/>
        <v>21.345053460874627</v>
      </c>
      <c r="J69">
        <f t="shared" si="2"/>
        <v>17.852071437713331</v>
      </c>
      <c r="K69">
        <f t="shared" si="2"/>
        <v>17.956808182634671</v>
      </c>
      <c r="L69">
        <f t="shared" si="2"/>
        <v>16.427648706637562</v>
      </c>
      <c r="M69">
        <f t="shared" si="2"/>
        <v>18.930886349964709</v>
      </c>
      <c r="N69">
        <f t="shared" si="2"/>
        <v>19.306769121182548</v>
      </c>
      <c r="O69">
        <f t="shared" si="2"/>
        <v>17.803922953664113</v>
      </c>
      <c r="P69">
        <f t="shared" si="2"/>
        <v>15.021907356961345</v>
      </c>
      <c r="Q69">
        <f t="shared" si="2"/>
        <v>20.328984219167832</v>
      </c>
      <c r="R69">
        <f t="shared" si="2"/>
        <v>15.434798397767006</v>
      </c>
      <c r="S69">
        <f t="shared" si="2"/>
        <v>15.738302971650223</v>
      </c>
      <c r="T69">
        <f t="shared" si="2"/>
        <v>14.565441682352368</v>
      </c>
      <c r="U69">
        <f t="shared" si="2"/>
        <v>16.526565301585446</v>
      </c>
      <c r="V69">
        <f t="shared" ref="D69:AE78" si="5">V43/V18*100</f>
        <v>12.071282289648739</v>
      </c>
      <c r="W69">
        <f t="shared" si="5"/>
        <v>12.754143487897201</v>
      </c>
      <c r="X69">
        <f t="shared" si="5"/>
        <v>16.83897021040676</v>
      </c>
      <c r="Y69">
        <f t="shared" si="5"/>
        <v>19.866673841486229</v>
      </c>
      <c r="Z69">
        <f t="shared" si="5"/>
        <v>14.879045715330355</v>
      </c>
      <c r="AA69">
        <f t="shared" si="5"/>
        <v>16.536501386744494</v>
      </c>
      <c r="AB69">
        <f t="shared" si="5"/>
        <v>11.030418650035719</v>
      </c>
      <c r="AC69">
        <f t="shared" si="5"/>
        <v>14.875891352235524</v>
      </c>
      <c r="AD69">
        <f t="shared" si="5"/>
        <v>11.838265846326662</v>
      </c>
      <c r="AE69">
        <f t="shared" si="5"/>
        <v>12.14274875179404</v>
      </c>
      <c r="AF69">
        <f t="shared" si="3"/>
        <v>11.07381618692253</v>
      </c>
    </row>
    <row r="70" spans="2:32">
      <c r="B70" t="s">
        <v>213</v>
      </c>
      <c r="C70">
        <f t="shared" si="4"/>
        <v>23.830524637032834</v>
      </c>
      <c r="D70">
        <f t="shared" si="5"/>
        <v>21.413481006132493</v>
      </c>
      <c r="E70">
        <f t="shared" si="5"/>
        <v>30.71340631789834</v>
      </c>
      <c r="F70">
        <f t="shared" si="5"/>
        <v>22.169068205350719</v>
      </c>
      <c r="G70">
        <f t="shared" si="5"/>
        <v>20.338038992212688</v>
      </c>
      <c r="H70">
        <f t="shared" si="5"/>
        <v>17.83762816422384</v>
      </c>
      <c r="I70">
        <f t="shared" si="5"/>
        <v>26.151823399755507</v>
      </c>
      <c r="J70">
        <f t="shared" si="5"/>
        <v>21.284227706944638</v>
      </c>
      <c r="K70">
        <f t="shared" si="5"/>
        <v>18.85181008049533</v>
      </c>
      <c r="L70">
        <f t="shared" si="5"/>
        <v>18.669850262325216</v>
      </c>
      <c r="M70">
        <f t="shared" si="5"/>
        <v>25.413891710744863</v>
      </c>
      <c r="N70">
        <f t="shared" si="5"/>
        <v>20.230988319551027</v>
      </c>
      <c r="O70">
        <f t="shared" si="5"/>
        <v>20.6003161141767</v>
      </c>
      <c r="P70">
        <f t="shared" si="5"/>
        <v>17.569377973547056</v>
      </c>
      <c r="Q70">
        <f t="shared" si="5"/>
        <v>21.088033272179437</v>
      </c>
      <c r="R70">
        <f t="shared" si="5"/>
        <v>20.850959638382935</v>
      </c>
      <c r="S70">
        <f t="shared" si="5"/>
        <v>17.424410043697129</v>
      </c>
      <c r="T70">
        <f t="shared" si="5"/>
        <v>15.104028420932236</v>
      </c>
      <c r="U70">
        <f t="shared" si="5"/>
        <v>23.785096370999689</v>
      </c>
      <c r="V70">
        <f t="shared" si="5"/>
        <v>21.843015661551306</v>
      </c>
      <c r="W70">
        <f t="shared" si="5"/>
        <v>20.462539209343962</v>
      </c>
      <c r="X70">
        <f t="shared" si="5"/>
        <v>21.562383218278985</v>
      </c>
      <c r="Y70">
        <f t="shared" si="5"/>
        <v>24.510559726103974</v>
      </c>
      <c r="Z70">
        <f t="shared" si="5"/>
        <v>17.448537253389993</v>
      </c>
      <c r="AA70">
        <f t="shared" si="5"/>
        <v>17.863996751848561</v>
      </c>
      <c r="AB70">
        <f t="shared" si="5"/>
        <v>11.750879743959272</v>
      </c>
      <c r="AC70">
        <f t="shared" si="5"/>
        <v>16.985852563044872</v>
      </c>
      <c r="AD70">
        <f t="shared" si="5"/>
        <v>14.18094723207097</v>
      </c>
      <c r="AE70">
        <f t="shared" si="5"/>
        <v>11.470519453880499</v>
      </c>
      <c r="AF70">
        <f t="shared" si="3"/>
        <v>12.635215344190575</v>
      </c>
    </row>
    <row r="71" spans="2:32">
      <c r="B71" t="s">
        <v>214</v>
      </c>
      <c r="C71">
        <f t="shared" si="4"/>
        <v>15.572176955024444</v>
      </c>
      <c r="D71">
        <f t="shared" si="5"/>
        <v>15.527023202576235</v>
      </c>
      <c r="E71">
        <f t="shared" si="5"/>
        <v>18.494364924528025</v>
      </c>
      <c r="F71">
        <f t="shared" si="5"/>
        <v>15.566143302605099</v>
      </c>
      <c r="G71">
        <f t="shared" si="5"/>
        <v>16.357460328103052</v>
      </c>
      <c r="H71">
        <f t="shared" si="5"/>
        <v>16.826590990448626</v>
      </c>
      <c r="I71">
        <f t="shared" si="5"/>
        <v>18.788231052526687</v>
      </c>
      <c r="J71">
        <f t="shared" si="5"/>
        <v>13.928928368816877</v>
      </c>
      <c r="K71">
        <f t="shared" si="5"/>
        <v>14.04111307035272</v>
      </c>
      <c r="L71">
        <f t="shared" si="5"/>
        <v>12.963173681575451</v>
      </c>
      <c r="M71">
        <f t="shared" si="5"/>
        <v>17.030851605780008</v>
      </c>
      <c r="N71">
        <f t="shared" si="5"/>
        <v>13.262992046034597</v>
      </c>
      <c r="O71">
        <f t="shared" si="5"/>
        <v>13.986011731916262</v>
      </c>
      <c r="P71">
        <f t="shared" si="5"/>
        <v>13.523415427264759</v>
      </c>
      <c r="Q71">
        <f t="shared" si="5"/>
        <v>12.977543389064635</v>
      </c>
      <c r="R71">
        <f t="shared" si="5"/>
        <v>11.011592088539237</v>
      </c>
      <c r="S71">
        <f t="shared" si="5"/>
        <v>11.531012899307164</v>
      </c>
      <c r="T71">
        <f t="shared" si="5"/>
        <v>10.290817785059017</v>
      </c>
      <c r="U71">
        <f t="shared" si="5"/>
        <v>13.121122541225242</v>
      </c>
      <c r="V71">
        <f t="shared" si="5"/>
        <v>11.726687948994362</v>
      </c>
      <c r="W71">
        <f t="shared" si="5"/>
        <v>11.808344123010956</v>
      </c>
      <c r="X71">
        <f t="shared" si="5"/>
        <v>14.945510968575935</v>
      </c>
      <c r="Y71">
        <f t="shared" si="5"/>
        <v>13.445683957545789</v>
      </c>
      <c r="Z71">
        <f t="shared" si="5"/>
        <v>10.213921775478516</v>
      </c>
      <c r="AA71">
        <f t="shared" si="5"/>
        <v>10.455639869553716</v>
      </c>
      <c r="AB71">
        <f t="shared" si="5"/>
        <v>8.4100632461224425</v>
      </c>
      <c r="AC71">
        <f t="shared" si="5"/>
        <v>9.0455698831728348</v>
      </c>
      <c r="AD71">
        <f t="shared" si="5"/>
        <v>9.0412573851779534</v>
      </c>
      <c r="AE71">
        <f t="shared" si="5"/>
        <v>10.172980371617712</v>
      </c>
      <c r="AF71">
        <f t="shared" si="3"/>
        <v>11.571688342739932</v>
      </c>
    </row>
    <row r="72" spans="2:32">
      <c r="B72" t="s">
        <v>215</v>
      </c>
      <c r="C72">
        <f t="shared" si="4"/>
        <v>15.004273814179173</v>
      </c>
      <c r="D72">
        <f t="shared" si="5"/>
        <v>14.675549412735677</v>
      </c>
      <c r="E72">
        <f t="shared" si="5"/>
        <v>19.089725924723346</v>
      </c>
      <c r="F72">
        <f t="shared" si="5"/>
        <v>16.41586384580582</v>
      </c>
      <c r="G72">
        <f t="shared" si="5"/>
        <v>15.965675491237189</v>
      </c>
      <c r="H72">
        <f t="shared" si="5"/>
        <v>13.61316146385694</v>
      </c>
      <c r="I72">
        <f t="shared" si="5"/>
        <v>18.471371095057989</v>
      </c>
      <c r="J72">
        <f t="shared" si="5"/>
        <v>12.596360884339235</v>
      </c>
      <c r="K72">
        <f t="shared" si="5"/>
        <v>12.349579548800683</v>
      </c>
      <c r="L72">
        <f t="shared" si="5"/>
        <v>13.165591798067346</v>
      </c>
      <c r="M72">
        <f t="shared" si="5"/>
        <v>17.860671304372371</v>
      </c>
      <c r="N72">
        <f t="shared" si="5"/>
        <v>12.662387372745377</v>
      </c>
      <c r="O72">
        <f t="shared" si="5"/>
        <v>9.8354204932866889</v>
      </c>
      <c r="P72">
        <f t="shared" si="5"/>
        <v>9.8764939411177153</v>
      </c>
      <c r="Q72">
        <f t="shared" si="5"/>
        <v>11.718796962339507</v>
      </c>
      <c r="R72">
        <f t="shared" si="5"/>
        <v>12.252356719616166</v>
      </c>
      <c r="S72">
        <f t="shared" si="5"/>
        <v>13.098201976283502</v>
      </c>
      <c r="T72">
        <f t="shared" si="5"/>
        <v>11.486217132966042</v>
      </c>
      <c r="U72">
        <f t="shared" si="5"/>
        <v>15.63439216413963</v>
      </c>
      <c r="V72">
        <f t="shared" si="5"/>
        <v>8.0733653943758785</v>
      </c>
      <c r="W72">
        <f t="shared" si="5"/>
        <v>10.226000481832683</v>
      </c>
      <c r="X72">
        <f t="shared" si="5"/>
        <v>13.809391776529059</v>
      </c>
      <c r="Y72">
        <f t="shared" si="5"/>
        <v>16.829109478810818</v>
      </c>
      <c r="Z72">
        <f t="shared" si="5"/>
        <v>10.044297600550465</v>
      </c>
      <c r="AA72">
        <f t="shared" si="5"/>
        <v>9.4309447004163971</v>
      </c>
      <c r="AB72">
        <f t="shared" si="5"/>
        <v>12.0236824956222</v>
      </c>
      <c r="AC72">
        <f t="shared" si="5"/>
        <v>11.011390309899458</v>
      </c>
      <c r="AD72">
        <f t="shared" si="5"/>
        <v>11.502221701427843</v>
      </c>
      <c r="AE72">
        <f t="shared" si="5"/>
        <v>11.68899199203207</v>
      </c>
      <c r="AF72">
        <f t="shared" si="3"/>
        <v>8.9455505488615827</v>
      </c>
    </row>
    <row r="73" spans="2:32">
      <c r="B73" t="s">
        <v>216</v>
      </c>
      <c r="C73">
        <f t="shared" si="4"/>
        <v>24.380341029631811</v>
      </c>
      <c r="D73">
        <f t="shared" si="5"/>
        <v>19.782081771349088</v>
      </c>
      <c r="E73">
        <f t="shared" si="5"/>
        <v>23.247973490564362</v>
      </c>
      <c r="F73">
        <f t="shared" si="5"/>
        <v>22.291614739603677</v>
      </c>
      <c r="G73">
        <f t="shared" si="5"/>
        <v>21.621340130373191</v>
      </c>
      <c r="H73">
        <f t="shared" si="5"/>
        <v>19.888333815107011</v>
      </c>
      <c r="I73">
        <f t="shared" si="5"/>
        <v>25.370645013834757</v>
      </c>
      <c r="J73">
        <f t="shared" si="5"/>
        <v>19.85832547106429</v>
      </c>
      <c r="K73">
        <f t="shared" si="5"/>
        <v>20.515107415986996</v>
      </c>
      <c r="L73">
        <f t="shared" si="5"/>
        <v>16.259697276556473</v>
      </c>
      <c r="M73">
        <f t="shared" si="5"/>
        <v>20.903734697050758</v>
      </c>
      <c r="N73">
        <f t="shared" si="5"/>
        <v>15.427521740714212</v>
      </c>
      <c r="O73">
        <f t="shared" si="5"/>
        <v>16.067206604852561</v>
      </c>
      <c r="P73">
        <f t="shared" si="5"/>
        <v>15.355402301817803</v>
      </c>
      <c r="Q73">
        <f t="shared" si="5"/>
        <v>25.124898682988494</v>
      </c>
      <c r="R73">
        <f t="shared" si="5"/>
        <v>15.136444076135898</v>
      </c>
      <c r="S73">
        <f t="shared" si="5"/>
        <v>17.485088624534072</v>
      </c>
      <c r="T73">
        <f t="shared" si="5"/>
        <v>16.548003138357732</v>
      </c>
      <c r="U73">
        <f t="shared" si="5"/>
        <v>18.262705552698851</v>
      </c>
      <c r="V73">
        <f t="shared" si="5"/>
        <v>14.792919210849487</v>
      </c>
      <c r="W73">
        <f t="shared" si="5"/>
        <v>16.694815259823979</v>
      </c>
      <c r="X73">
        <f t="shared" si="5"/>
        <v>15.913527415670709</v>
      </c>
      <c r="Y73">
        <f t="shared" si="5"/>
        <v>19.897450203689544</v>
      </c>
      <c r="Z73">
        <f t="shared" si="5"/>
        <v>14.670773658613612</v>
      </c>
      <c r="AA73">
        <f t="shared" si="5"/>
        <v>16.958938500788427</v>
      </c>
      <c r="AB73">
        <f t="shared" si="5"/>
        <v>13.145888376845338</v>
      </c>
      <c r="AC73">
        <f t="shared" si="5"/>
        <v>13.241898630286592</v>
      </c>
      <c r="AD73">
        <f t="shared" si="5"/>
        <v>12.004232165969759</v>
      </c>
      <c r="AE73">
        <f t="shared" si="5"/>
        <v>13.975172471171277</v>
      </c>
      <c r="AF73">
        <f t="shared" si="3"/>
        <v>8.3290040388128226</v>
      </c>
    </row>
    <row r="74" spans="2:32">
      <c r="B74" t="s">
        <v>217</v>
      </c>
      <c r="C74">
        <f t="shared" si="4"/>
        <v>13.303523024124658</v>
      </c>
      <c r="D74">
        <f t="shared" si="5"/>
        <v>10.100327987377982</v>
      </c>
      <c r="E74">
        <f t="shared" si="5"/>
        <v>11.692564664421649</v>
      </c>
      <c r="F74">
        <f t="shared" si="5"/>
        <v>13.652178730232468</v>
      </c>
      <c r="G74">
        <f t="shared" si="5"/>
        <v>11.65229291167747</v>
      </c>
      <c r="H74">
        <f t="shared" si="5"/>
        <v>16.453466800356036</v>
      </c>
      <c r="I74">
        <f t="shared" si="5"/>
        <v>18.773076215823529</v>
      </c>
      <c r="J74">
        <f t="shared" si="5"/>
        <v>14.083115825424525</v>
      </c>
      <c r="K74">
        <f t="shared" si="5"/>
        <v>16.434242045978554</v>
      </c>
      <c r="L74">
        <f t="shared" si="5"/>
        <v>12.079371876974713</v>
      </c>
      <c r="M74">
        <f t="shared" si="5"/>
        <v>15.221175744147519</v>
      </c>
      <c r="N74">
        <f t="shared" si="5"/>
        <v>12.16685756556012</v>
      </c>
      <c r="O74">
        <f t="shared" si="5"/>
        <v>10.527429628824333</v>
      </c>
      <c r="P74">
        <f t="shared" si="5"/>
        <v>14.168009103151446</v>
      </c>
      <c r="Q74">
        <f t="shared" si="5"/>
        <v>10.298806733735141</v>
      </c>
      <c r="R74">
        <f t="shared" si="5"/>
        <v>9.2647635844623331</v>
      </c>
      <c r="S74">
        <f t="shared" si="5"/>
        <v>10.361359858258949</v>
      </c>
      <c r="T74">
        <f t="shared" si="5"/>
        <v>10.03937052693114</v>
      </c>
      <c r="U74">
        <f t="shared" si="5"/>
        <v>15.786489120996972</v>
      </c>
      <c r="V74">
        <f t="shared" si="5"/>
        <v>7.6290452759132545</v>
      </c>
      <c r="W74">
        <f t="shared" si="5"/>
        <v>9.7144251146294494</v>
      </c>
      <c r="X74">
        <f t="shared" si="5"/>
        <v>15.381370763648675</v>
      </c>
      <c r="Y74">
        <f t="shared" si="5"/>
        <v>16.082144144442843</v>
      </c>
      <c r="Z74">
        <f t="shared" si="5"/>
        <v>9.7673969272361152</v>
      </c>
      <c r="AA74">
        <f t="shared" si="5"/>
        <v>8.9859849717711953</v>
      </c>
      <c r="AB74">
        <f t="shared" si="5"/>
        <v>10.671143524477833</v>
      </c>
      <c r="AC74">
        <f t="shared" si="5"/>
        <v>15.991802511628975</v>
      </c>
      <c r="AD74">
        <f t="shared" si="5"/>
        <v>7.4689327147076021</v>
      </c>
      <c r="AE74">
        <f t="shared" si="5"/>
        <v>6.7487947373898098</v>
      </c>
      <c r="AF74">
        <f t="shared" si="3"/>
        <v>8.0783880083548354</v>
      </c>
    </row>
    <row r="75" spans="2:32">
      <c r="B75" t="s">
        <v>218</v>
      </c>
      <c r="C75">
        <f t="shared" si="4"/>
        <v>11.739776317805086</v>
      </c>
      <c r="D75">
        <f t="shared" si="5"/>
        <v>11.314389890444303</v>
      </c>
      <c r="E75">
        <f t="shared" si="5"/>
        <v>16.579431630078773</v>
      </c>
      <c r="F75">
        <f t="shared" si="5"/>
        <v>13.115511659776249</v>
      </c>
      <c r="G75">
        <f t="shared" si="5"/>
        <v>9.5326012662457504</v>
      </c>
      <c r="H75">
        <f t="shared" si="5"/>
        <v>10.208784599529762</v>
      </c>
      <c r="I75">
        <f t="shared" si="5"/>
        <v>13.042761379895945</v>
      </c>
      <c r="J75">
        <f t="shared" si="5"/>
        <v>8.7385246949764692</v>
      </c>
      <c r="K75">
        <f t="shared" si="5"/>
        <v>7.0136871854454208</v>
      </c>
      <c r="L75">
        <f t="shared" si="5"/>
        <v>6.8402855646821958</v>
      </c>
      <c r="M75">
        <f t="shared" si="5"/>
        <v>13.054027486548678</v>
      </c>
      <c r="N75">
        <f t="shared" si="5"/>
        <v>8.1500003805529051</v>
      </c>
      <c r="O75">
        <f t="shared" si="5"/>
        <v>8.4324021146169574</v>
      </c>
      <c r="P75">
        <f t="shared" si="5"/>
        <v>9.7298772578098998</v>
      </c>
      <c r="Q75">
        <f t="shared" si="5"/>
        <v>12.408189865509078</v>
      </c>
      <c r="R75">
        <f t="shared" si="5"/>
        <v>8.8114107757987696</v>
      </c>
      <c r="S75">
        <f t="shared" si="5"/>
        <v>11.048993384454931</v>
      </c>
      <c r="T75">
        <f t="shared" si="5"/>
        <v>7.670292918979789</v>
      </c>
      <c r="U75">
        <f t="shared" si="5"/>
        <v>11.702444633166301</v>
      </c>
      <c r="V75">
        <f t="shared" si="5"/>
        <v>8.9748492050334381</v>
      </c>
      <c r="W75">
        <f t="shared" si="5"/>
        <v>7.4476112376753747</v>
      </c>
      <c r="X75">
        <f t="shared" si="5"/>
        <v>10.69384171745617</v>
      </c>
      <c r="Y75">
        <f t="shared" si="5"/>
        <v>18.250310434186321</v>
      </c>
      <c r="Z75">
        <f t="shared" si="5"/>
        <v>7.9603900927133626</v>
      </c>
      <c r="AA75">
        <f t="shared" si="5"/>
        <v>10.109171355133789</v>
      </c>
      <c r="AB75">
        <f t="shared" si="5"/>
        <v>11.25154031558821</v>
      </c>
      <c r="AC75">
        <f t="shared" si="5"/>
        <v>14.420296127192012</v>
      </c>
      <c r="AD75">
        <f t="shared" si="5"/>
        <v>12.086526397014952</v>
      </c>
      <c r="AE75">
        <f t="shared" si="5"/>
        <v>9.7076022300766383</v>
      </c>
      <c r="AF75">
        <f t="shared" si="3"/>
        <v>9.2565508003116506</v>
      </c>
    </row>
    <row r="76" spans="2:32">
      <c r="B76" t="s">
        <v>219</v>
      </c>
      <c r="C76">
        <f t="shared" si="4"/>
        <v>17.566748008523646</v>
      </c>
      <c r="D76">
        <f t="shared" si="5"/>
        <v>17.90114600218774</v>
      </c>
      <c r="E76">
        <f t="shared" si="5"/>
        <v>23.298690499545945</v>
      </c>
      <c r="F76">
        <f t="shared" si="5"/>
        <v>17.906314291044374</v>
      </c>
      <c r="G76">
        <f t="shared" si="5"/>
        <v>16.473373644257936</v>
      </c>
      <c r="H76">
        <f t="shared" si="5"/>
        <v>16.970759568654788</v>
      </c>
      <c r="I76">
        <f t="shared" si="5"/>
        <v>21.413910456143615</v>
      </c>
      <c r="J76">
        <f t="shared" si="5"/>
        <v>9.2353428861418383</v>
      </c>
      <c r="K76">
        <f t="shared" si="5"/>
        <v>10.595973991431901</v>
      </c>
      <c r="L76">
        <f t="shared" si="5"/>
        <v>9.8414218065899277</v>
      </c>
      <c r="M76">
        <f t="shared" si="5"/>
        <v>13.69720605026618</v>
      </c>
      <c r="N76">
        <f t="shared" si="5"/>
        <v>9.7351581852379248</v>
      </c>
      <c r="O76">
        <f t="shared" si="5"/>
        <v>11.604178858633519</v>
      </c>
      <c r="P76">
        <f t="shared" si="5"/>
        <v>12.096442669715008</v>
      </c>
      <c r="Q76">
        <f t="shared" si="5"/>
        <v>12.287829944641896</v>
      </c>
      <c r="R76">
        <f t="shared" si="5"/>
        <v>12.043146528743959</v>
      </c>
      <c r="S76">
        <f t="shared" si="5"/>
        <v>12.739273796813722</v>
      </c>
      <c r="T76">
        <f t="shared" si="5"/>
        <v>7.0588717525356444</v>
      </c>
      <c r="U76">
        <f t="shared" si="5"/>
        <v>14.092128774076404</v>
      </c>
      <c r="V76">
        <f t="shared" si="5"/>
        <v>7.7322336510102936</v>
      </c>
      <c r="W76">
        <f t="shared" si="5"/>
        <v>7.8846268549325078</v>
      </c>
      <c r="X76">
        <f t="shared" si="5"/>
        <v>13.723848156110416</v>
      </c>
      <c r="Y76">
        <f t="shared" si="5"/>
        <v>16.86680035344877</v>
      </c>
      <c r="Z76">
        <f t="shared" si="5"/>
        <v>11.227757229374147</v>
      </c>
      <c r="AA76">
        <f t="shared" si="5"/>
        <v>13.407537478424095</v>
      </c>
      <c r="AB76">
        <f t="shared" si="5"/>
        <v>10.194492477096098</v>
      </c>
      <c r="AC76">
        <f t="shared" si="5"/>
        <v>13.410262807814345</v>
      </c>
      <c r="AD76">
        <f t="shared" si="5"/>
        <v>9.92758142600497</v>
      </c>
      <c r="AE76">
        <f t="shared" si="5"/>
        <v>12.01550568751987</v>
      </c>
      <c r="AF76">
        <f t="shared" si="3"/>
        <v>11.146346081029913</v>
      </c>
    </row>
    <row r="77" spans="2:32">
      <c r="B77" t="s">
        <v>220</v>
      </c>
      <c r="C77">
        <f t="shared" si="4"/>
        <v>32.313949337421057</v>
      </c>
      <c r="D77">
        <f t="shared" si="5"/>
        <v>38.93951622833373</v>
      </c>
      <c r="E77">
        <f t="shared" si="5"/>
        <v>45.194332048549668</v>
      </c>
      <c r="F77">
        <f t="shared" si="5"/>
        <v>34.172822438200349</v>
      </c>
      <c r="G77">
        <f t="shared" si="5"/>
        <v>30.318408641858774</v>
      </c>
      <c r="H77">
        <f t="shared" si="5"/>
        <v>28.272653317667203</v>
      </c>
      <c r="I77">
        <f t="shared" si="5"/>
        <v>22.878535851433089</v>
      </c>
      <c r="J77">
        <f t="shared" si="5"/>
        <v>16.025538988754192</v>
      </c>
      <c r="K77">
        <f t="shared" si="5"/>
        <v>12.299089034592464</v>
      </c>
      <c r="L77">
        <f t="shared" si="5"/>
        <v>20.473080866211646</v>
      </c>
      <c r="M77">
        <f t="shared" si="5"/>
        <v>24.457688023254484</v>
      </c>
      <c r="N77">
        <f t="shared" si="5"/>
        <v>22.682275880702463</v>
      </c>
      <c r="O77">
        <f t="shared" si="5"/>
        <v>24.715764869666192</v>
      </c>
      <c r="P77">
        <f t="shared" si="5"/>
        <v>19.273187231207757</v>
      </c>
      <c r="Q77">
        <f t="shared" si="5"/>
        <v>27.332542209454758</v>
      </c>
      <c r="R77">
        <f t="shared" si="5"/>
        <v>21.51679261673733</v>
      </c>
      <c r="S77">
        <f t="shared" si="5"/>
        <v>17.760111312660339</v>
      </c>
      <c r="T77">
        <f t="shared" si="5"/>
        <v>21.971925890640176</v>
      </c>
      <c r="U77">
        <f t="shared" si="5"/>
        <v>28.826133742996124</v>
      </c>
      <c r="V77">
        <f t="shared" si="5"/>
        <v>24.389240668538008</v>
      </c>
      <c r="W77">
        <f t="shared" si="5"/>
        <v>29.499799186651931</v>
      </c>
      <c r="X77">
        <f t="shared" si="5"/>
        <v>28.77959979383742</v>
      </c>
      <c r="Y77">
        <f t="shared" si="5"/>
        <v>26.466215817340181</v>
      </c>
      <c r="Z77">
        <f t="shared" si="5"/>
        <v>25.020563758165626</v>
      </c>
      <c r="AA77">
        <f t="shared" si="5"/>
        <v>19.663151535725582</v>
      </c>
      <c r="AB77">
        <f t="shared" si="5"/>
        <v>17.880382316545969</v>
      </c>
      <c r="AC77">
        <f t="shared" si="5"/>
        <v>14.404201004182141</v>
      </c>
      <c r="AD77">
        <f t="shared" si="5"/>
        <v>4.380670701941292</v>
      </c>
      <c r="AE77">
        <f t="shared" si="5"/>
        <v>15.285062852486163</v>
      </c>
      <c r="AF77">
        <f t="shared" si="3"/>
        <v>13.94662733002548</v>
      </c>
    </row>
    <row r="78" spans="2:32">
      <c r="B78" t="s">
        <v>221</v>
      </c>
      <c r="C78">
        <f t="shared" si="4"/>
        <v>25.406025792005991</v>
      </c>
      <c r="D78">
        <f t="shared" si="5"/>
        <v>28.210376395034647</v>
      </c>
      <c r="E78">
        <f t="shared" si="5"/>
        <v>28.917837360514131</v>
      </c>
      <c r="F78">
        <f t="shared" si="5"/>
        <v>33.309638498664832</v>
      </c>
      <c r="G78">
        <f t="shared" si="5"/>
        <v>33.140212077675464</v>
      </c>
      <c r="H78">
        <f t="shared" si="5"/>
        <v>35.587773746847688</v>
      </c>
      <c r="I78">
        <f t="shared" si="5"/>
        <v>34.558876683532311</v>
      </c>
      <c r="J78">
        <f t="shared" si="5"/>
        <v>23.811787568704261</v>
      </c>
      <c r="K78">
        <f t="shared" si="5"/>
        <v>34.258071763966441</v>
      </c>
      <c r="L78">
        <f t="shared" si="5"/>
        <v>35.222145000695285</v>
      </c>
      <c r="M78">
        <f t="shared" si="5"/>
        <v>33.119388146800119</v>
      </c>
      <c r="N78">
        <f t="shared" si="5"/>
        <v>35.196709515021837</v>
      </c>
      <c r="O78">
        <f t="shared" si="5"/>
        <v>29.819384532080633</v>
      </c>
      <c r="P78">
        <f t="shared" si="5"/>
        <v>34.80025530692626</v>
      </c>
      <c r="Q78">
        <f t="shared" si="5"/>
        <v>26.407683509956541</v>
      </c>
      <c r="R78">
        <f t="shared" si="5"/>
        <v>31.354292816961721</v>
      </c>
      <c r="S78">
        <f t="shared" si="5"/>
        <v>31.421996729437318</v>
      </c>
      <c r="T78">
        <f t="shared" si="5"/>
        <v>28.614228679587473</v>
      </c>
      <c r="U78">
        <f t="shared" si="5"/>
        <v>25.729086090976423</v>
      </c>
      <c r="V78">
        <f t="shared" si="5"/>
        <v>29.635711174562196</v>
      </c>
      <c r="W78">
        <f t="shared" si="5"/>
        <v>31.776661228286201</v>
      </c>
      <c r="X78">
        <f t="shared" si="5"/>
        <v>30.406015961156164</v>
      </c>
      <c r="Y78">
        <f t="shared" ref="D78:AE79" si="6">Y52/Y27*100</f>
        <v>32.129019854713839</v>
      </c>
      <c r="Z78">
        <f t="shared" si="6"/>
        <v>26.300500923665648</v>
      </c>
      <c r="AA78">
        <f t="shared" si="6"/>
        <v>26.158537158280904</v>
      </c>
      <c r="AB78">
        <f t="shared" si="6"/>
        <v>21.6108234571272</v>
      </c>
      <c r="AC78">
        <f t="shared" si="6"/>
        <v>12.761236919488042</v>
      </c>
      <c r="AD78">
        <f t="shared" si="6"/>
        <v>16.631815274632441</v>
      </c>
      <c r="AE78">
        <f t="shared" si="6"/>
        <v>21.202719096611141</v>
      </c>
      <c r="AF78">
        <f t="shared" ref="AF78" si="7">AF52/AF27*100</f>
        <v>20.571626138066151</v>
      </c>
    </row>
    <row r="79" spans="2:32">
      <c r="B79" t="s">
        <v>222</v>
      </c>
      <c r="C79">
        <f t="shared" si="4"/>
        <v>19.466658619903694</v>
      </c>
      <c r="D79">
        <f t="shared" si="6"/>
        <v>19.165516750613197</v>
      </c>
      <c r="E79">
        <f t="shared" si="6"/>
        <v>23.177669421910718</v>
      </c>
      <c r="F79">
        <f t="shared" si="6"/>
        <v>18.569395117665373</v>
      </c>
      <c r="G79">
        <f t="shared" si="6"/>
        <v>18.826756011451952</v>
      </c>
      <c r="H79">
        <f t="shared" si="6"/>
        <v>18.335626059608895</v>
      </c>
      <c r="I79">
        <f t="shared" si="6"/>
        <v>22.054558282759153</v>
      </c>
      <c r="J79">
        <f t="shared" si="6"/>
        <v>17.134940538814934</v>
      </c>
      <c r="K79">
        <f t="shared" si="6"/>
        <v>16.274813717261015</v>
      </c>
      <c r="L79">
        <f t="shared" si="6"/>
        <v>15.892027202930908</v>
      </c>
      <c r="M79">
        <f t="shared" si="6"/>
        <v>20.104637312140465</v>
      </c>
      <c r="N79">
        <f t="shared" si="6"/>
        <v>16.098145869799566</v>
      </c>
      <c r="O79">
        <f t="shared" si="6"/>
        <v>15.976439592427308</v>
      </c>
      <c r="P79">
        <f t="shared" si="6"/>
        <v>15.15911749340369</v>
      </c>
      <c r="Q79">
        <f t="shared" si="6"/>
        <v>18.658082012862288</v>
      </c>
      <c r="R79">
        <f t="shared" si="6"/>
        <v>14.670139566141206</v>
      </c>
      <c r="S79">
        <f t="shared" si="6"/>
        <v>15.786348127858286</v>
      </c>
      <c r="T79">
        <f t="shared" si="6"/>
        <v>14.654647048234695</v>
      </c>
      <c r="U79">
        <f t="shared" si="6"/>
        <v>18.23458137335934</v>
      </c>
      <c r="V79">
        <f t="shared" si="6"/>
        <v>13.955158436079165</v>
      </c>
      <c r="W79">
        <f t="shared" si="6"/>
        <v>15.921884988244653</v>
      </c>
      <c r="X79">
        <f t="shared" si="6"/>
        <v>18.907579508873557</v>
      </c>
      <c r="Y79">
        <f t="shared" si="6"/>
        <v>21.795522643512875</v>
      </c>
      <c r="Z79">
        <f t="shared" si="6"/>
        <v>15.605205751750125</v>
      </c>
      <c r="AA79">
        <f t="shared" si="6"/>
        <v>14.991542860947588</v>
      </c>
      <c r="AB79">
        <f t="shared" si="6"/>
        <v>13.786052739547905</v>
      </c>
      <c r="AC79">
        <f t="shared" si="6"/>
        <v>15.848370975377108</v>
      </c>
      <c r="AD79">
        <f t="shared" si="6"/>
        <v>12.334698956868491</v>
      </c>
      <c r="AE79">
        <f t="shared" si="6"/>
        <v>12.745757003212073</v>
      </c>
      <c r="AF79">
        <f t="shared" ref="AF79" si="8">AF53/AF28*100</f>
        <v>11.254925493192362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5" tint="0.39997558519241921"/>
  </sheetPr>
  <dimension ref="A1:J80"/>
  <sheetViews>
    <sheetView topLeftCell="E1" workbookViewId="0">
      <selection activeCell="J68" sqref="J68"/>
    </sheetView>
  </sheetViews>
  <sheetFormatPr baseColWidth="10" defaultRowHeight="15.6"/>
  <sheetData>
    <row r="1" spans="1:10">
      <c r="A1" s="3" t="s">
        <v>833</v>
      </c>
    </row>
    <row r="2" spans="1:10">
      <c r="J2" s="2" t="s">
        <v>864</v>
      </c>
    </row>
    <row r="5" spans="1:10" ht="31.2">
      <c r="C5" s="18" t="s">
        <v>526</v>
      </c>
      <c r="D5" s="18" t="s">
        <v>527</v>
      </c>
      <c r="E5" s="18" t="s">
        <v>528</v>
      </c>
      <c r="F5" s="18" t="s">
        <v>529</v>
      </c>
    </row>
    <row r="6" spans="1:10">
      <c r="B6">
        <v>2006</v>
      </c>
      <c r="C6" s="9">
        <v>35.797572081755511</v>
      </c>
      <c r="D6" s="9">
        <v>37.70504982940669</v>
      </c>
      <c r="E6" s="9">
        <v>14.000888931639134</v>
      </c>
      <c r="F6" s="9">
        <v>12.496489151413909</v>
      </c>
    </row>
    <row r="7" spans="1:10">
      <c r="C7" s="9">
        <v>35.762262651081286</v>
      </c>
      <c r="D7" s="9">
        <v>38.07190802115754</v>
      </c>
      <c r="E7" s="9">
        <v>13.654840259737453</v>
      </c>
      <c r="F7" s="9">
        <v>12.510989067440809</v>
      </c>
    </row>
    <row r="8" spans="1:10">
      <c r="C8" s="9">
        <v>35.927252501885064</v>
      </c>
      <c r="D8" s="9">
        <v>38.004521528006819</v>
      </c>
      <c r="E8" s="9">
        <v>13.281621407348577</v>
      </c>
      <c r="F8" s="9">
        <v>12.786604564780578</v>
      </c>
    </row>
    <row r="9" spans="1:10">
      <c r="C9" s="9">
        <v>35.591394744813272</v>
      </c>
      <c r="D9" s="9">
        <v>38.362646178834623</v>
      </c>
      <c r="E9" s="9">
        <v>13.348694900324613</v>
      </c>
      <c r="F9" s="9">
        <v>12.697264181949322</v>
      </c>
    </row>
    <row r="10" spans="1:10">
      <c r="B10">
        <v>2007</v>
      </c>
      <c r="C10" s="9">
        <v>35.432780889993907</v>
      </c>
      <c r="D10" s="9">
        <v>38.390175618461527</v>
      </c>
      <c r="E10" s="9">
        <v>13.431592097495715</v>
      </c>
      <c r="F10" s="9">
        <v>12.745451397982562</v>
      </c>
    </row>
    <row r="11" spans="1:10">
      <c r="C11" s="9">
        <v>35.320445430104016</v>
      </c>
      <c r="D11" s="9">
        <v>38.312442026575837</v>
      </c>
      <c r="E11" s="9">
        <v>13.560749882840947</v>
      </c>
      <c r="F11" s="9">
        <v>12.806362660466162</v>
      </c>
    </row>
    <row r="12" spans="1:10">
      <c r="C12" s="9">
        <v>35.293869299839969</v>
      </c>
      <c r="D12" s="9">
        <v>38.455039467437707</v>
      </c>
      <c r="E12" s="9">
        <v>13.546977118678173</v>
      </c>
      <c r="F12" s="9">
        <v>12.704114112046588</v>
      </c>
    </row>
    <row r="13" spans="1:10">
      <c r="C13" s="9">
        <v>35.489470642359478</v>
      </c>
      <c r="D13" s="9">
        <v>38.082536567601856</v>
      </c>
      <c r="E13" s="9">
        <v>13.618884660835658</v>
      </c>
      <c r="F13" s="9">
        <v>12.80910812188357</v>
      </c>
    </row>
    <row r="14" spans="1:10">
      <c r="B14">
        <v>2008</v>
      </c>
      <c r="C14" s="9">
        <v>35.625291251113723</v>
      </c>
      <c r="D14" s="9">
        <v>37.707324641651908</v>
      </c>
      <c r="E14" s="9">
        <v>13.981292302451134</v>
      </c>
      <c r="F14" s="9">
        <v>12.686091801453202</v>
      </c>
    </row>
    <row r="15" spans="1:10">
      <c r="C15" s="9">
        <v>35.6952157133247</v>
      </c>
      <c r="D15" s="9">
        <v>36.923301500272956</v>
      </c>
      <c r="E15" s="9">
        <v>14.712230060374132</v>
      </c>
      <c r="F15" s="9">
        <v>12.669252728051855</v>
      </c>
    </row>
    <row r="16" spans="1:10">
      <c r="C16" s="9">
        <v>35.741085537245688</v>
      </c>
      <c r="D16" s="9">
        <v>35.991889456375667</v>
      </c>
      <c r="E16" s="9">
        <v>15.55510810678517</v>
      </c>
      <c r="F16" s="9">
        <v>12.711916900267209</v>
      </c>
    </row>
    <row r="17" spans="2:10">
      <c r="C17" s="9">
        <v>35.900026326926479</v>
      </c>
      <c r="D17" s="9">
        <v>34.91483181093583</v>
      </c>
      <c r="E17" s="9">
        <v>16.74036762124539</v>
      </c>
      <c r="F17" s="9">
        <v>12.444774246243075</v>
      </c>
    </row>
    <row r="18" spans="2:10">
      <c r="B18">
        <v>2009</v>
      </c>
      <c r="C18" s="9">
        <v>36.51638127023211</v>
      </c>
      <c r="D18" s="9">
        <v>33.125004500808835</v>
      </c>
      <c r="E18" s="9">
        <v>18.230816594077758</v>
      </c>
      <c r="F18" s="9">
        <v>12.12779763276809</v>
      </c>
    </row>
    <row r="19" spans="2:10">
      <c r="C19" s="9">
        <v>37.385036238738003</v>
      </c>
      <c r="D19" s="9">
        <v>31.30130215180159</v>
      </c>
      <c r="E19" s="9">
        <v>19.836160683711842</v>
      </c>
      <c r="F19" s="9">
        <v>11.477500916179444</v>
      </c>
    </row>
    <row r="20" spans="2:10">
      <c r="C20" s="9">
        <v>38.578019189239704</v>
      </c>
      <c r="D20" s="9">
        <v>29.161849756913682</v>
      </c>
      <c r="E20" s="9">
        <v>21.522938431485759</v>
      </c>
      <c r="F20" s="9">
        <v>10.737192613415116</v>
      </c>
    </row>
    <row r="21" spans="2:10">
      <c r="C21" s="9">
        <v>40.016625941741147</v>
      </c>
      <c r="D21" s="9">
        <v>27.473727351202982</v>
      </c>
      <c r="E21" s="9">
        <v>22.275672819131358</v>
      </c>
      <c r="F21" s="9">
        <v>10.233973877599762</v>
      </c>
    </row>
    <row r="22" spans="2:10">
      <c r="B22">
        <v>2010</v>
      </c>
      <c r="C22" s="9">
        <v>41.363475915612355</v>
      </c>
      <c r="D22" s="9">
        <v>26.282245316277514</v>
      </c>
      <c r="E22" s="9">
        <v>22.324831342820541</v>
      </c>
      <c r="F22" s="9">
        <v>10.029447424647985</v>
      </c>
    </row>
    <row r="23" spans="2:10">
      <c r="C23" s="9">
        <v>42.399902236391668</v>
      </c>
      <c r="D23" s="9">
        <v>25.358769128391998</v>
      </c>
      <c r="E23" s="9">
        <v>22.290289774516701</v>
      </c>
      <c r="F23" s="9">
        <v>9.9510388599890796</v>
      </c>
    </row>
    <row r="24" spans="2:10">
      <c r="C24" s="9">
        <v>43.286272820523543</v>
      </c>
      <c r="D24" s="9">
        <v>24.676053359480576</v>
      </c>
      <c r="E24" s="9">
        <v>22.137629982697728</v>
      </c>
      <c r="F24" s="9">
        <v>9.9000438351294004</v>
      </c>
    </row>
    <row r="25" spans="2:10">
      <c r="C25" s="9">
        <v>44.197117244670295</v>
      </c>
      <c r="D25" s="9">
        <v>24.021755587059189</v>
      </c>
      <c r="E25" s="9">
        <v>22.116099143732605</v>
      </c>
      <c r="F25" s="9">
        <v>9.665028020921774</v>
      </c>
    </row>
    <row r="26" spans="2:10">
      <c r="B26">
        <v>2011</v>
      </c>
      <c r="C26" s="9">
        <v>44.80734902009052</v>
      </c>
      <c r="D26" s="9">
        <v>23.350635868361191</v>
      </c>
      <c r="E26" s="9">
        <v>22.442495618669412</v>
      </c>
      <c r="F26" s="9">
        <v>9.3995194807169451</v>
      </c>
    </row>
    <row r="27" spans="2:10">
      <c r="C27" s="9">
        <v>45.562990518407517</v>
      </c>
      <c r="D27" s="9">
        <v>22.668305904202573</v>
      </c>
      <c r="E27" s="9">
        <v>22.631797077055168</v>
      </c>
      <c r="F27" s="9">
        <v>9.1369064859299449</v>
      </c>
    </row>
    <row r="28" spans="2:10">
      <c r="C28" s="9">
        <v>46.566791347338025</v>
      </c>
      <c r="D28" s="9">
        <v>21.881877797776831</v>
      </c>
      <c r="E28" s="9">
        <v>22.663195827582292</v>
      </c>
      <c r="F28" s="9">
        <v>8.8881350128486343</v>
      </c>
    </row>
    <row r="29" spans="2:10">
      <c r="C29" s="9">
        <v>47.506484028052746</v>
      </c>
      <c r="D29" s="9">
        <v>21.170511545237385</v>
      </c>
      <c r="E29" s="9">
        <v>22.81655970240168</v>
      </c>
      <c r="F29" s="9">
        <v>8.5064447098058089</v>
      </c>
    </row>
    <row r="30" spans="2:10">
      <c r="B30">
        <v>2012</v>
      </c>
      <c r="C30" s="9">
        <v>48.518382227939696</v>
      </c>
      <c r="D30" s="9">
        <v>20.264216950740717</v>
      </c>
      <c r="E30" s="9">
        <v>22.973398087323115</v>
      </c>
      <c r="F30" s="9">
        <v>8.2440027289699014</v>
      </c>
      <c r="J30" t="s">
        <v>600</v>
      </c>
    </row>
    <row r="31" spans="2:10">
      <c r="C31" s="9">
        <v>49.639301101150423</v>
      </c>
      <c r="D31" s="9">
        <v>19.453970104424005</v>
      </c>
      <c r="E31" s="9">
        <v>23.012710533254765</v>
      </c>
      <c r="F31" s="9">
        <v>7.8940182597288651</v>
      </c>
    </row>
    <row r="32" spans="2:10">
      <c r="C32" s="9">
        <v>50.589336598412764</v>
      </c>
      <c r="D32" s="9">
        <v>18.578394683505532</v>
      </c>
      <c r="E32" s="9">
        <v>23.160723466029463</v>
      </c>
      <c r="F32" s="9">
        <v>7.6715452535122672</v>
      </c>
    </row>
    <row r="33" spans="2:6">
      <c r="C33" s="9">
        <v>51.223687136817091</v>
      </c>
      <c r="D33" s="9">
        <v>17.716128510954363</v>
      </c>
      <c r="E33" s="9">
        <v>23.592996018770815</v>
      </c>
      <c r="F33" s="9">
        <v>7.4671883401351522</v>
      </c>
    </row>
    <row r="34" spans="2:6">
      <c r="B34">
        <v>2013</v>
      </c>
      <c r="C34" s="9">
        <v>51.609112107665808</v>
      </c>
      <c r="D34" s="9">
        <v>17.07309490943102</v>
      </c>
      <c r="E34" s="9">
        <v>23.960146207873748</v>
      </c>
      <c r="F34" s="9">
        <v>7.3576467742868576</v>
      </c>
    </row>
    <row r="35" spans="2:6">
      <c r="C35" s="9">
        <v>52.052538497723987</v>
      </c>
      <c r="D35" s="9">
        <v>16.496576365471562</v>
      </c>
      <c r="E35" s="9">
        <v>24.186459360088023</v>
      </c>
      <c r="F35" s="9">
        <v>7.2644257828196102</v>
      </c>
    </row>
    <row r="36" spans="2:6">
      <c r="C36" s="9">
        <v>52.356314046845341</v>
      </c>
      <c r="D36" s="9">
        <v>15.950444974327825</v>
      </c>
      <c r="E36" s="9">
        <v>24.443034022304509</v>
      </c>
      <c r="F36" s="9">
        <v>7.2502069657042378</v>
      </c>
    </row>
    <row r="37" spans="2:6">
      <c r="C37" s="9">
        <v>52.983266502732391</v>
      </c>
      <c r="D37" s="9">
        <v>15.698524097175605</v>
      </c>
      <c r="E37" s="9">
        <v>23.984044482770106</v>
      </c>
      <c r="F37" s="9">
        <v>7.3341649250330958</v>
      </c>
    </row>
    <row r="38" spans="2:6">
      <c r="B38">
        <v>2014</v>
      </c>
      <c r="C38" s="9">
        <v>53.592899038736846</v>
      </c>
      <c r="D38" s="9">
        <v>15.720290240931543</v>
      </c>
      <c r="E38" s="9">
        <v>23.480787550386196</v>
      </c>
      <c r="F38" s="9">
        <v>7.2060231854152175</v>
      </c>
    </row>
    <row r="39" spans="2:6">
      <c r="C39" s="9">
        <v>54.151890446239662</v>
      </c>
      <c r="D39" s="9">
        <v>15.75194376432907</v>
      </c>
      <c r="E39" s="9">
        <v>22.85615488848179</v>
      </c>
      <c r="F39" s="9">
        <v>7.240010913409936</v>
      </c>
    </row>
    <row r="40" spans="2:6">
      <c r="C40" s="9">
        <v>54.525648917333768</v>
      </c>
      <c r="D40" s="9">
        <v>15.663887514580507</v>
      </c>
      <c r="E40" s="9">
        <v>22.491679825597771</v>
      </c>
      <c r="F40" s="9">
        <v>7.3187837502905566</v>
      </c>
    </row>
    <row r="41" spans="2:6">
      <c r="C41" s="9">
        <v>54.667961392948229</v>
      </c>
      <c r="D41" s="9">
        <v>15.795813341650522</v>
      </c>
      <c r="E41" s="9">
        <v>22.146156387473475</v>
      </c>
      <c r="F41" s="9">
        <v>7.3900688826050107</v>
      </c>
    </row>
    <row r="42" spans="2:6">
      <c r="B42">
        <v>2015</v>
      </c>
      <c r="C42" s="9">
        <v>54.950726770043367</v>
      </c>
      <c r="D42" s="9">
        <v>16.088956992664237</v>
      </c>
      <c r="E42" s="9">
        <v>21.545432526910091</v>
      </c>
      <c r="F42" s="9">
        <v>7.4148837072035709</v>
      </c>
    </row>
    <row r="43" spans="2:6">
      <c r="C43" s="9">
        <v>54.828268890314547</v>
      </c>
      <c r="D43" s="9">
        <v>16.451339333905722</v>
      </c>
      <c r="E43" s="9">
        <v>21.194707796137745</v>
      </c>
      <c r="F43" s="9">
        <v>7.5256839717370347</v>
      </c>
    </row>
    <row r="44" spans="2:6">
      <c r="C44" s="9">
        <v>54.889790268856721</v>
      </c>
      <c r="D44" s="9">
        <v>17.032037104286371</v>
      </c>
      <c r="E44" s="9">
        <v>20.463387597236768</v>
      </c>
      <c r="F44" s="9">
        <v>7.6147850193164635</v>
      </c>
    </row>
    <row r="45" spans="2:6">
      <c r="C45" s="9">
        <v>54.871713645788425</v>
      </c>
      <c r="D45" s="9">
        <v>17.30772334842862</v>
      </c>
      <c r="E45" s="9">
        <v>20.094809977913123</v>
      </c>
      <c r="F45" s="9">
        <v>7.7257530191431378</v>
      </c>
    </row>
    <row r="46" spans="2:6">
      <c r="B46">
        <v>2016</v>
      </c>
      <c r="C46" s="9">
        <v>54.728964479810429</v>
      </c>
      <c r="D46" s="9">
        <v>17.489177874651972</v>
      </c>
      <c r="E46" s="9">
        <v>19.934834326356437</v>
      </c>
      <c r="F46" s="9">
        <v>7.84702331121815</v>
      </c>
    </row>
    <row r="47" spans="2:6">
      <c r="C47" s="9">
        <v>54.813282078770499</v>
      </c>
      <c r="D47" s="9">
        <v>17.458305904321001</v>
      </c>
      <c r="E47" s="9">
        <v>19.727361654039274</v>
      </c>
      <c r="F47" s="9">
        <v>8.0010503572882019</v>
      </c>
    </row>
    <row r="48" spans="2:6">
      <c r="C48" s="9">
        <v>54.842094652668948</v>
      </c>
      <c r="D48" s="9">
        <v>17.469703490442388</v>
      </c>
      <c r="E48" s="9">
        <v>19.446583868633354</v>
      </c>
      <c r="F48" s="9">
        <v>8.2416179874562197</v>
      </c>
    </row>
    <row r="49" spans="2:6">
      <c r="C49" s="9">
        <v>55.040020195594693</v>
      </c>
      <c r="D49" s="9">
        <v>17.616675359245324</v>
      </c>
      <c r="E49" s="9">
        <v>19.087970224002035</v>
      </c>
      <c r="F49" s="9">
        <v>8.255334219556584</v>
      </c>
    </row>
    <row r="50" spans="2:6">
      <c r="B50">
        <v>2017</v>
      </c>
      <c r="C50" s="9">
        <v>55.217002568815332</v>
      </c>
      <c r="D50" s="9">
        <v>17.81594578831314</v>
      </c>
      <c r="E50" s="9">
        <v>18.449984649385119</v>
      </c>
      <c r="F50" s="9">
        <v>8.5170669926833398</v>
      </c>
    </row>
    <row r="51" spans="2:6">
      <c r="C51" s="9">
        <v>55.064729441397972</v>
      </c>
      <c r="D51" s="9">
        <v>18.301540419119419</v>
      </c>
      <c r="E51" s="9">
        <v>17.839084934725413</v>
      </c>
      <c r="F51" s="9">
        <v>8.7946452095894792</v>
      </c>
    </row>
    <row r="52" spans="2:6">
      <c r="C52" s="9">
        <v>54.491431199223712</v>
      </c>
      <c r="D52" s="9">
        <v>18.98705131155279</v>
      </c>
      <c r="E52" s="9">
        <v>17.351604693239057</v>
      </c>
      <c r="F52" s="9">
        <v>9.1699128008142932</v>
      </c>
    </row>
    <row r="53" spans="2:6">
      <c r="C53" s="9">
        <v>53.852403743443318</v>
      </c>
      <c r="D53" s="9">
        <v>19.431910325875258</v>
      </c>
      <c r="E53" s="9">
        <v>17.09240602570533</v>
      </c>
      <c r="F53" s="9">
        <v>9.623279906610863</v>
      </c>
    </row>
    <row r="54" spans="2:6">
      <c r="B54">
        <v>2018</v>
      </c>
      <c r="C54" s="9">
        <v>53.366974828341597</v>
      </c>
      <c r="D54" s="9">
        <v>19.641070656866983</v>
      </c>
      <c r="E54" s="9">
        <v>17.017812494173967</v>
      </c>
      <c r="F54" s="9">
        <v>9.9741420174867805</v>
      </c>
    </row>
    <row r="55" spans="2:6">
      <c r="C55" s="9">
        <v>52.918539362459462</v>
      </c>
      <c r="D55" s="9">
        <v>19.934857655456295</v>
      </c>
      <c r="E55" s="9">
        <v>16.834585066202678</v>
      </c>
      <c r="F55" s="9">
        <v>10.312017903143516</v>
      </c>
    </row>
    <row r="56" spans="2:6">
      <c r="C56" s="9">
        <v>53.07872330553996</v>
      </c>
      <c r="D56" s="9">
        <v>19.917314310396975</v>
      </c>
      <c r="E56" s="9">
        <v>16.472946241424005</v>
      </c>
      <c r="F56" s="9">
        <v>10.531016130680241</v>
      </c>
    </row>
    <row r="57" spans="2:6">
      <c r="C57" s="9">
        <v>52.995864533309557</v>
      </c>
      <c r="D57" s="9">
        <v>20.022869774194863</v>
      </c>
      <c r="E57" s="9">
        <v>16.115944666002036</v>
      </c>
      <c r="F57" s="9">
        <v>10.865321018532072</v>
      </c>
    </row>
    <row r="58" spans="2:6">
      <c r="B58">
        <v>2019</v>
      </c>
      <c r="C58" s="9">
        <v>52.891665095487511</v>
      </c>
      <c r="D58" s="9">
        <v>20.253694765713568</v>
      </c>
      <c r="E58" s="9">
        <v>16.068421799560141</v>
      </c>
      <c r="F58" s="9">
        <v>10.786218332947113</v>
      </c>
    </row>
    <row r="59" spans="2:6">
      <c r="C59" s="9">
        <v>52.967208073593895</v>
      </c>
      <c r="D59" s="9">
        <v>20.400647312415614</v>
      </c>
      <c r="E59" s="9">
        <v>15.942304188786581</v>
      </c>
      <c r="F59" s="9">
        <v>10.689840419001648</v>
      </c>
    </row>
    <row r="60" spans="2:6">
      <c r="C60" s="9">
        <v>52.842672027871899</v>
      </c>
      <c r="D60" s="9">
        <v>20.538363150974341</v>
      </c>
      <c r="E60" s="9">
        <v>15.836429028102971</v>
      </c>
      <c r="F60" s="9">
        <v>10.782535784493074</v>
      </c>
    </row>
    <row r="61" spans="2:6">
      <c r="C61" s="9">
        <v>52.814867125674013</v>
      </c>
      <c r="D61" s="9">
        <v>20.720974182518763</v>
      </c>
      <c r="E61" s="9">
        <v>15.657683745195548</v>
      </c>
      <c r="F61" s="9">
        <v>10.80647493495923</v>
      </c>
    </row>
    <row r="62" spans="2:6">
      <c r="B62">
        <v>2020</v>
      </c>
      <c r="C62" s="9">
        <v>52.640286890475608</v>
      </c>
      <c r="D62" s="9">
        <v>20.732790796660865</v>
      </c>
      <c r="E62" s="9">
        <v>15.691567961270113</v>
      </c>
      <c r="F62" s="9">
        <v>10.935354346884901</v>
      </c>
    </row>
    <row r="63" spans="2:6">
      <c r="C63" s="9">
        <v>53.508500281430017</v>
      </c>
      <c r="D63" s="9">
        <v>19.529000650394028</v>
      </c>
      <c r="E63" s="9">
        <v>16.754801076702524</v>
      </c>
      <c r="F63" s="9">
        <v>10.207697993683917</v>
      </c>
    </row>
    <row r="64" spans="2:6">
      <c r="C64" s="9">
        <v>54.367844727393084</v>
      </c>
      <c r="D64" s="9">
        <v>18.430345922040619</v>
      </c>
      <c r="E64" s="9">
        <v>17.645036393984139</v>
      </c>
      <c r="F64" s="9">
        <v>9.5567729573061921</v>
      </c>
    </row>
    <row r="65" spans="2:6">
      <c r="C65" s="9">
        <v>55.576061393467604</v>
      </c>
      <c r="D65" s="9">
        <v>17.315092603537209</v>
      </c>
      <c r="E65" s="9">
        <v>18.057548222955074</v>
      </c>
      <c r="F65" s="9">
        <v>9.0512977778520813</v>
      </c>
    </row>
    <row r="66" spans="2:6">
      <c r="B66">
        <v>2021</v>
      </c>
      <c r="C66" s="9">
        <v>56.90931916866294</v>
      </c>
      <c r="D66" s="9">
        <v>16.26814494514862</v>
      </c>
      <c r="E66" s="9">
        <v>17.8249626906908</v>
      </c>
      <c r="F66" s="9">
        <v>8.9975731910189314</v>
      </c>
    </row>
    <row r="67" spans="2:6">
      <c r="C67" s="9">
        <v>56.959102323361677</v>
      </c>
      <c r="D67" s="9">
        <v>16.494441834833662</v>
      </c>
      <c r="E67" s="9">
        <v>16.544580998097057</v>
      </c>
      <c r="F67" s="9">
        <v>10.001874834699848</v>
      </c>
    </row>
    <row r="68" spans="2:6">
      <c r="C68" s="9">
        <v>56.815308705233072</v>
      </c>
      <c r="D68" s="9">
        <v>16.926252075441091</v>
      </c>
      <c r="E68" s="9">
        <v>15.057793081433068</v>
      </c>
      <c r="F68" s="9">
        <v>11.200646128908078</v>
      </c>
    </row>
    <row r="69" spans="2:6">
      <c r="C69" s="9">
        <v>56.469501481254277</v>
      </c>
      <c r="D69" s="9">
        <v>17.307019075857035</v>
      </c>
      <c r="E69" s="9">
        <v>14.240166383013154</v>
      </c>
      <c r="F69" s="9">
        <v>11.983313058382194</v>
      </c>
    </row>
    <row r="70" spans="2:6">
      <c r="B70">
        <v>2022</v>
      </c>
      <c r="C70" s="9">
        <v>55.586574252688912</v>
      </c>
      <c r="D70" s="9">
        <v>18.03564592009289</v>
      </c>
      <c r="E70" s="9">
        <v>13.678719919175945</v>
      </c>
      <c r="F70" s="9">
        <v>12.699059911700099</v>
      </c>
    </row>
    <row r="71" spans="2:6">
      <c r="C71" s="9">
        <v>54.940078585748807</v>
      </c>
      <c r="D71" s="9">
        <v>19.600518059143042</v>
      </c>
      <c r="E71" s="9">
        <v>11.254954722437626</v>
      </c>
      <c r="F71" s="9">
        <v>14.204419403425259</v>
      </c>
    </row>
    <row r="77" spans="2:6">
      <c r="F77" s="119"/>
    </row>
    <row r="78" spans="2:6">
      <c r="F78" s="119"/>
    </row>
    <row r="79" spans="2:6">
      <c r="F79" s="119"/>
    </row>
    <row r="80" spans="2:6">
      <c r="F80" s="119"/>
    </row>
  </sheetData>
  <hyperlinks>
    <hyperlink ref="A1" location="Indice!A1" display="Volver índice" xr:uid="{00000000-0004-0000-42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A3BA9-76FF-4925-80D9-E692972FD7BE}">
  <sheetPr>
    <tabColor theme="5" tint="0.39997558519241921"/>
  </sheetPr>
  <dimension ref="A1:J35"/>
  <sheetViews>
    <sheetView zoomScale="91" workbookViewId="0"/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833</v>
      </c>
    </row>
    <row r="3" spans="1:10">
      <c r="A3" s="2" t="s">
        <v>1182</v>
      </c>
      <c r="J3" s="2" t="s">
        <v>1280</v>
      </c>
    </row>
    <row r="4" spans="1:10">
      <c r="A4" s="2"/>
      <c r="B4" s="164" t="s">
        <v>58</v>
      </c>
      <c r="C4" s="164" t="s">
        <v>1239</v>
      </c>
      <c r="F4" s="96" t="s">
        <v>58</v>
      </c>
      <c r="G4" s="96" t="s">
        <v>1239</v>
      </c>
      <c r="J4" s="2"/>
    </row>
    <row r="5" spans="1:10">
      <c r="A5" t="s">
        <v>1139</v>
      </c>
      <c r="B5">
        <f>'Base_VIII.1 regional'!T60</f>
        <v>17.595304055432052</v>
      </c>
      <c r="C5">
        <f>'Base_VIII.1 regional'!AF60</f>
        <v>12.842369841800306</v>
      </c>
      <c r="E5" t="s">
        <v>1157</v>
      </c>
      <c r="F5" s="156">
        <v>28.614228679587473</v>
      </c>
      <c r="G5" s="156">
        <v>20.571626138066151</v>
      </c>
    </row>
    <row r="6" spans="1:10">
      <c r="A6" t="s">
        <v>1140</v>
      </c>
      <c r="B6">
        <f>'Base_VIII.1 regional'!T61</f>
        <v>9.7781344417399012</v>
      </c>
      <c r="C6">
        <f>'Base_VIII.1 regional'!AF61</f>
        <v>9.8831170251150784</v>
      </c>
      <c r="E6" t="s">
        <v>1143</v>
      </c>
      <c r="F6" s="156">
        <v>26.253414874597219</v>
      </c>
      <c r="G6" s="156">
        <v>16.523447686159408</v>
      </c>
    </row>
    <row r="7" spans="1:10">
      <c r="A7" t="s">
        <v>1141</v>
      </c>
      <c r="B7">
        <f>'Base_VIII.1 regional'!T62</f>
        <v>11.670537529246678</v>
      </c>
      <c r="C7">
        <f>'Base_VIII.1 regional'!AF62</f>
        <v>11.968484242121061</v>
      </c>
      <c r="E7" t="s">
        <v>1156</v>
      </c>
      <c r="F7" s="156">
        <v>21.971925890640176</v>
      </c>
      <c r="G7" s="156">
        <v>13.94662733002548</v>
      </c>
    </row>
    <row r="8" spans="1:10">
      <c r="A8" t="s">
        <v>1142</v>
      </c>
      <c r="B8">
        <f>'Base_VIII.1 regional'!T63</f>
        <v>17.594351939882866</v>
      </c>
      <c r="C8">
        <f>'Base_VIII.1 regional'!AF63</f>
        <v>8.1727035232648451</v>
      </c>
      <c r="E8" t="s">
        <v>1139</v>
      </c>
      <c r="F8" s="156">
        <v>17.595304055432052</v>
      </c>
      <c r="G8" s="156">
        <v>12.842369841800306</v>
      </c>
    </row>
    <row r="9" spans="1:10">
      <c r="A9" t="s">
        <v>1143</v>
      </c>
      <c r="B9">
        <f>'Base_VIII.1 regional'!T64</f>
        <v>26.253414874597219</v>
      </c>
      <c r="C9">
        <f>'Base_VIII.1 regional'!AF64</f>
        <v>16.523447686159408</v>
      </c>
      <c r="E9" t="s">
        <v>1149</v>
      </c>
      <c r="F9" s="156">
        <v>15.104028420932236</v>
      </c>
      <c r="G9" s="156">
        <v>12.635215344190575</v>
      </c>
    </row>
    <row r="10" spans="1:10">
      <c r="A10" t="s">
        <v>1144</v>
      </c>
      <c r="B10">
        <f>'Base_VIII.1 regional'!T65</f>
        <v>11.31331812469206</v>
      </c>
      <c r="C10">
        <f>'Base_VIII.1 regional'!AF65</f>
        <v>8.7390327412796918</v>
      </c>
      <c r="E10" t="s">
        <v>1146</v>
      </c>
      <c r="F10" s="156">
        <v>15.820913482245743</v>
      </c>
      <c r="G10" s="156">
        <v>12.132169902785421</v>
      </c>
    </row>
    <row r="11" spans="1:10">
      <c r="A11" t="s">
        <v>1145</v>
      </c>
      <c r="B11">
        <f>'Base_VIII.1 regional'!T66</f>
        <v>11.966205352393775</v>
      </c>
      <c r="C11">
        <f>'Base_VIII.1 regional'!AF66</f>
        <v>9.6570283726865789</v>
      </c>
      <c r="E11" t="s">
        <v>1147</v>
      </c>
      <c r="F11" s="156">
        <v>14.527730494697662</v>
      </c>
      <c r="G11" s="156">
        <v>11.996259667701358</v>
      </c>
    </row>
    <row r="12" spans="1:10">
      <c r="A12" t="s">
        <v>1146</v>
      </c>
      <c r="B12">
        <f>'Base_VIII.1 regional'!T67</f>
        <v>15.820913482245743</v>
      </c>
      <c r="C12">
        <f>'Base_VIII.1 regional'!AF67</f>
        <v>12.132169902785421</v>
      </c>
      <c r="E12" t="s">
        <v>1141</v>
      </c>
      <c r="F12" s="156">
        <v>11.670537529246678</v>
      </c>
      <c r="G12" s="156">
        <v>11.968484242121061</v>
      </c>
    </row>
    <row r="13" spans="1:10">
      <c r="A13" t="s">
        <v>1147</v>
      </c>
      <c r="B13">
        <f>'Base_VIII.1 regional'!T68</f>
        <v>14.527730494697662</v>
      </c>
      <c r="C13">
        <f>'Base_VIII.1 regional'!AF68</f>
        <v>11.996259667701358</v>
      </c>
      <c r="E13" t="s">
        <v>1150</v>
      </c>
      <c r="F13" s="156">
        <v>10.290817785059017</v>
      </c>
      <c r="G13" s="156">
        <v>11.571688342739932</v>
      </c>
    </row>
    <row r="14" spans="1:10">
      <c r="A14" t="s">
        <v>1148</v>
      </c>
      <c r="B14">
        <f>'Base_VIII.1 regional'!T69</f>
        <v>14.565441682352368</v>
      </c>
      <c r="C14">
        <f>'Base_VIII.1 regional'!AF69</f>
        <v>11.07381618692253</v>
      </c>
      <c r="E14" t="s">
        <v>1158</v>
      </c>
      <c r="F14" s="156">
        <v>14.654647048234695</v>
      </c>
      <c r="G14" s="156">
        <v>11.254925493192362</v>
      </c>
    </row>
    <row r="15" spans="1:10">
      <c r="A15" t="s">
        <v>1149</v>
      </c>
      <c r="B15">
        <f>'Base_VIII.1 regional'!T70</f>
        <v>15.104028420932236</v>
      </c>
      <c r="C15">
        <f>'Base_VIII.1 regional'!AF70</f>
        <v>12.635215344190575</v>
      </c>
      <c r="E15" t="s">
        <v>1155</v>
      </c>
      <c r="F15" s="156">
        <v>7.0588717525356444</v>
      </c>
      <c r="G15" s="156">
        <v>11.146346081029913</v>
      </c>
    </row>
    <row r="16" spans="1:10">
      <c r="A16" t="s">
        <v>1150</v>
      </c>
      <c r="B16">
        <f>'Base_VIII.1 regional'!T71</f>
        <v>10.290817785059017</v>
      </c>
      <c r="C16">
        <f>'Base_VIII.1 regional'!AF71</f>
        <v>11.571688342739932</v>
      </c>
      <c r="E16" t="s">
        <v>1148</v>
      </c>
      <c r="F16" s="156">
        <v>14.565441682352368</v>
      </c>
      <c r="G16" s="156">
        <v>11.07381618692253</v>
      </c>
    </row>
    <row r="17" spans="1:7">
      <c r="A17" t="s">
        <v>1151</v>
      </c>
      <c r="B17">
        <f>'Base_VIII.1 regional'!T72</f>
        <v>11.486217132966042</v>
      </c>
      <c r="C17">
        <f>'Base_VIII.1 regional'!AF72</f>
        <v>8.9455505488615827</v>
      </c>
      <c r="E17" t="s">
        <v>1140</v>
      </c>
      <c r="F17" s="156">
        <v>9.7781344417399012</v>
      </c>
      <c r="G17" s="156">
        <v>9.8831170251150784</v>
      </c>
    </row>
    <row r="18" spans="1:7">
      <c r="A18" t="s">
        <v>1152</v>
      </c>
      <c r="B18">
        <f>'Base_VIII.1 regional'!T73</f>
        <v>16.548003138357732</v>
      </c>
      <c r="C18">
        <f>'Base_VIII.1 regional'!AF73</f>
        <v>8.3290040388128226</v>
      </c>
      <c r="E18" t="s">
        <v>1145</v>
      </c>
      <c r="F18" s="156">
        <v>11.966205352393775</v>
      </c>
      <c r="G18" s="156">
        <v>9.6570283726865789</v>
      </c>
    </row>
    <row r="19" spans="1:7">
      <c r="A19" t="s">
        <v>1153</v>
      </c>
      <c r="B19">
        <f>'Base_VIII.1 regional'!T74</f>
        <v>10.03937052693114</v>
      </c>
      <c r="C19">
        <f>'Base_VIII.1 regional'!AF74</f>
        <v>8.0783880083548354</v>
      </c>
      <c r="E19" t="s">
        <v>1154</v>
      </c>
      <c r="F19" s="156">
        <v>7.670292918979789</v>
      </c>
      <c r="G19" s="156">
        <v>9.2565508003116506</v>
      </c>
    </row>
    <row r="20" spans="1:7">
      <c r="A20" t="s">
        <v>1154</v>
      </c>
      <c r="B20">
        <f>'Base_VIII.1 regional'!T75</f>
        <v>7.670292918979789</v>
      </c>
      <c r="C20">
        <f>'Base_VIII.1 regional'!AF75</f>
        <v>9.2565508003116506</v>
      </c>
      <c r="E20" t="s">
        <v>1151</v>
      </c>
      <c r="F20" s="156">
        <v>11.486217132966042</v>
      </c>
      <c r="G20" s="156">
        <v>8.9455505488615827</v>
      </c>
    </row>
    <row r="21" spans="1:7">
      <c r="A21" t="s">
        <v>1155</v>
      </c>
      <c r="B21">
        <f>'Base_VIII.1 regional'!T76</f>
        <v>7.0588717525356444</v>
      </c>
      <c r="C21">
        <f>'Base_VIII.1 regional'!AF76</f>
        <v>11.146346081029913</v>
      </c>
      <c r="E21" t="s">
        <v>1144</v>
      </c>
      <c r="F21" s="156">
        <v>11.31331812469206</v>
      </c>
      <c r="G21" s="156">
        <v>8.7390327412796918</v>
      </c>
    </row>
    <row r="22" spans="1:7">
      <c r="A22" t="s">
        <v>1156</v>
      </c>
      <c r="B22">
        <f>'Base_VIII.1 regional'!T77</f>
        <v>21.971925890640176</v>
      </c>
      <c r="C22">
        <f>'Base_VIII.1 regional'!AF77</f>
        <v>13.94662733002548</v>
      </c>
      <c r="E22" t="s">
        <v>1152</v>
      </c>
      <c r="F22" s="156">
        <v>16.548003138357732</v>
      </c>
      <c r="G22" s="156">
        <v>8.3290040388128226</v>
      </c>
    </row>
    <row r="23" spans="1:7">
      <c r="A23" t="s">
        <v>1157</v>
      </c>
      <c r="B23">
        <f>'Base_VIII.1 regional'!T78</f>
        <v>28.614228679587473</v>
      </c>
      <c r="C23">
        <f>'Base_VIII.1 regional'!AF78</f>
        <v>20.571626138066151</v>
      </c>
      <c r="E23" t="s">
        <v>1142</v>
      </c>
      <c r="F23" s="156">
        <v>17.594351939882866</v>
      </c>
      <c r="G23" s="156">
        <v>8.1727035232648451</v>
      </c>
    </row>
    <row r="24" spans="1:7">
      <c r="A24" t="s">
        <v>1158</v>
      </c>
      <c r="B24">
        <f>'Base_VIII.1 regional'!T79</f>
        <v>14.654647048234695</v>
      </c>
      <c r="C24">
        <f>'Base_VIII.1 regional'!AF79</f>
        <v>11.254925493192362</v>
      </c>
      <c r="E24" t="s">
        <v>1153</v>
      </c>
      <c r="F24" s="156">
        <v>10.03937052693114</v>
      </c>
      <c r="G24" s="156">
        <v>8.0783880083548354</v>
      </c>
    </row>
    <row r="25" spans="1:7">
      <c r="E25" s="10"/>
      <c r="F25" s="10"/>
    </row>
    <row r="26" spans="1:7">
      <c r="E26" s="10"/>
      <c r="F26" s="10"/>
    </row>
    <row r="27" spans="1:7">
      <c r="E27" s="10"/>
      <c r="F27" s="10"/>
    </row>
    <row r="28" spans="1:7">
      <c r="E28" s="10"/>
      <c r="F28" s="10"/>
    </row>
    <row r="29" spans="1:7">
      <c r="E29" s="10"/>
      <c r="F29" s="10"/>
    </row>
    <row r="30" spans="1:7">
      <c r="E30" s="10"/>
      <c r="F30" s="10"/>
    </row>
    <row r="31" spans="1:7">
      <c r="E31" s="10"/>
      <c r="F31" s="10"/>
    </row>
    <row r="32" spans="1:7">
      <c r="E32" s="10"/>
      <c r="F32" s="10"/>
    </row>
    <row r="33" spans="5:6">
      <c r="E33" s="10"/>
      <c r="F33" s="10"/>
    </row>
    <row r="34" spans="5:6">
      <c r="E34" s="10"/>
      <c r="F34" s="10"/>
    </row>
    <row r="35" spans="5:6">
      <c r="E35" s="10"/>
      <c r="F35" s="10"/>
    </row>
  </sheetData>
  <sortState ref="E5:G24">
    <sortCondition descending="1" ref="G5:G24"/>
  </sortState>
  <hyperlinks>
    <hyperlink ref="A1" location="Indice!A1" display="Volver índice" xr:uid="{55781A89-D739-41C9-A339-6E63F0C39CA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5" tint="0.39997558519241921"/>
  </sheetPr>
  <dimension ref="A1:F13"/>
  <sheetViews>
    <sheetView topLeftCell="B1" workbookViewId="0">
      <selection activeCell="C18" sqref="C18"/>
    </sheetView>
  </sheetViews>
  <sheetFormatPr baseColWidth="10" defaultColWidth="10.796875" defaultRowHeight="15.6"/>
  <cols>
    <col min="1" max="1" width="13.19921875" customWidth="1"/>
    <col min="2" max="2" width="12.19921875" customWidth="1"/>
    <col min="3" max="6" width="11.796875" customWidth="1"/>
  </cols>
  <sheetData>
    <row r="1" spans="1:6">
      <c r="A1" s="3" t="s">
        <v>833</v>
      </c>
    </row>
    <row r="2" spans="1:6">
      <c r="B2" s="2" t="s">
        <v>865</v>
      </c>
    </row>
    <row r="3" spans="1:6" ht="31.2">
      <c r="C3" s="87" t="s">
        <v>526</v>
      </c>
      <c r="D3" s="87" t="s">
        <v>527</v>
      </c>
      <c r="E3" s="87" t="s">
        <v>528</v>
      </c>
      <c r="F3" s="87" t="s">
        <v>529</v>
      </c>
    </row>
    <row r="4" spans="1:6">
      <c r="B4" t="s">
        <v>5</v>
      </c>
      <c r="C4" s="10">
        <v>50.578092400000003</v>
      </c>
      <c r="D4" s="10">
        <v>21.285467000000001</v>
      </c>
      <c r="E4" s="10">
        <v>19.857507999999999</v>
      </c>
      <c r="F4" s="10">
        <v>8.2789325999999992</v>
      </c>
    </row>
    <row r="5" spans="1:6">
      <c r="B5" t="s">
        <v>530</v>
      </c>
      <c r="C5" s="10">
        <v>37.924665000000005</v>
      </c>
      <c r="D5" s="10">
        <v>31.750136999999999</v>
      </c>
      <c r="E5" s="10">
        <v>15.071110999999998</v>
      </c>
      <c r="F5" s="10">
        <v>15.254087</v>
      </c>
    </row>
    <row r="6" spans="1:6">
      <c r="B6" t="s">
        <v>226</v>
      </c>
      <c r="C6" s="10">
        <v>50.666423199999997</v>
      </c>
      <c r="D6" s="10">
        <v>21.531131999999999</v>
      </c>
      <c r="E6" s="10">
        <v>24.828056000000004</v>
      </c>
      <c r="F6" s="10">
        <v>2.9743887999999998</v>
      </c>
    </row>
    <row r="7" spans="1:6">
      <c r="B7" t="s">
        <v>227</v>
      </c>
      <c r="C7" s="10">
        <v>59.956592900000004</v>
      </c>
      <c r="D7" s="10">
        <v>15.106373</v>
      </c>
      <c r="E7" s="10">
        <v>19.300636000000004</v>
      </c>
      <c r="F7" s="10">
        <v>5.6364020999999997</v>
      </c>
    </row>
    <row r="8" spans="1:6">
      <c r="B8" t="s">
        <v>228</v>
      </c>
      <c r="C8" s="10">
        <v>49.897469000000001</v>
      </c>
      <c r="D8" s="10">
        <v>31.470963999999999</v>
      </c>
      <c r="E8" s="10">
        <v>13.152586000000003</v>
      </c>
      <c r="F8" s="10">
        <v>5.4789810000000001</v>
      </c>
    </row>
    <row r="9" spans="1:6">
      <c r="B9" t="s">
        <v>500</v>
      </c>
      <c r="C9" s="10">
        <v>42.918979200000003</v>
      </c>
      <c r="D9" s="10">
        <v>27.551818999999998</v>
      </c>
      <c r="E9" s="10">
        <v>16.812538</v>
      </c>
      <c r="F9" s="10">
        <v>12.716663799999999</v>
      </c>
    </row>
    <row r="10" spans="1:6">
      <c r="B10" t="s">
        <v>230</v>
      </c>
      <c r="C10" s="10">
        <v>30.202158000000008</v>
      </c>
      <c r="D10" s="10">
        <v>28.733515000000001</v>
      </c>
      <c r="E10" s="10">
        <v>8.0947659999999964</v>
      </c>
      <c r="F10" s="10">
        <v>32.969560999999999</v>
      </c>
    </row>
    <row r="11" spans="1:6">
      <c r="B11" t="s">
        <v>248</v>
      </c>
      <c r="C11" s="10">
        <v>25.661740000000002</v>
      </c>
      <c r="D11" s="10">
        <v>26.732347000000001</v>
      </c>
      <c r="E11" s="10">
        <v>7.6453189999999971</v>
      </c>
      <c r="F11" s="10">
        <v>39.960590000000003</v>
      </c>
    </row>
    <row r="13" spans="1:6">
      <c r="B13" t="s">
        <v>608</v>
      </c>
    </row>
  </sheetData>
  <hyperlinks>
    <hyperlink ref="A1" location="Indice!A1" display="Volver índice" xr:uid="{00000000-0004-0000-43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3"/>
  <sheetViews>
    <sheetView workbookViewId="0"/>
  </sheetViews>
  <sheetFormatPr baseColWidth="10" defaultRowHeight="15.6"/>
  <sheetData>
    <row r="3" spans="2:2" ht="21">
      <c r="B3" s="11" t="s">
        <v>612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4" tint="0.39997558519241921"/>
  </sheetPr>
  <dimension ref="A3:BU219"/>
  <sheetViews>
    <sheetView topLeftCell="A105" workbookViewId="0">
      <selection activeCell="F203" sqref="F203"/>
    </sheetView>
  </sheetViews>
  <sheetFormatPr baseColWidth="10" defaultRowHeight="15.6"/>
  <cols>
    <col min="2" max="2" width="99.296875" customWidth="1"/>
    <col min="11" max="11" width="12.296875" bestFit="1" customWidth="1"/>
    <col min="19" max="19" width="12.296875" customWidth="1"/>
  </cols>
  <sheetData>
    <row r="3" spans="2:72" ht="21">
      <c r="B3" s="11" t="s">
        <v>942</v>
      </c>
    </row>
    <row r="5" spans="2:72">
      <c r="B5" s="2" t="s">
        <v>905</v>
      </c>
    </row>
    <row r="6" spans="2:72">
      <c r="B6" t="s">
        <v>648</v>
      </c>
    </row>
    <row r="7" spans="2:72">
      <c r="C7" s="6" t="s">
        <v>169</v>
      </c>
      <c r="D7" s="6" t="s">
        <v>170</v>
      </c>
      <c r="E7" s="6" t="s">
        <v>171</v>
      </c>
      <c r="F7" s="6" t="s">
        <v>172</v>
      </c>
      <c r="G7" s="22" t="s">
        <v>173</v>
      </c>
      <c r="H7" s="22" t="s">
        <v>174</v>
      </c>
      <c r="I7" s="22" t="s">
        <v>175</v>
      </c>
      <c r="J7" s="22" t="s">
        <v>176</v>
      </c>
      <c r="K7" s="22" t="s">
        <v>177</v>
      </c>
      <c r="L7" s="22" t="s">
        <v>178</v>
      </c>
      <c r="M7" s="22" t="s">
        <v>179</v>
      </c>
      <c r="N7" s="22" t="s">
        <v>180</v>
      </c>
      <c r="O7" s="22" t="s">
        <v>13</v>
      </c>
      <c r="P7" s="22" t="s">
        <v>14</v>
      </c>
      <c r="Q7" s="22" t="s">
        <v>15</v>
      </c>
      <c r="R7" s="22" t="s">
        <v>16</v>
      </c>
      <c r="S7" s="22" t="s">
        <v>17</v>
      </c>
      <c r="T7" s="22" t="s">
        <v>18</v>
      </c>
      <c r="U7" s="22" t="s">
        <v>19</v>
      </c>
      <c r="V7" s="22" t="s">
        <v>20</v>
      </c>
      <c r="W7" s="22" t="s">
        <v>21</v>
      </c>
      <c r="X7" s="22" t="s">
        <v>22</v>
      </c>
      <c r="Y7" s="22" t="s">
        <v>23</v>
      </c>
      <c r="Z7" s="22" t="s">
        <v>24</v>
      </c>
      <c r="AA7" s="22" t="s">
        <v>25</v>
      </c>
      <c r="AB7" s="22" t="s">
        <v>26</v>
      </c>
      <c r="AC7" s="22" t="s">
        <v>27</v>
      </c>
      <c r="AD7" s="22" t="s">
        <v>28</v>
      </c>
      <c r="AE7" s="22" t="s">
        <v>29</v>
      </c>
      <c r="AF7" s="22" t="s">
        <v>30</v>
      </c>
      <c r="AG7" s="22" t="s">
        <v>31</v>
      </c>
      <c r="AH7" s="22" t="s">
        <v>32</v>
      </c>
      <c r="AI7" s="22" t="s">
        <v>33</v>
      </c>
      <c r="AJ7" s="22" t="s">
        <v>34</v>
      </c>
      <c r="AK7" s="22" t="s">
        <v>35</v>
      </c>
      <c r="AL7" s="22" t="s">
        <v>36</v>
      </c>
      <c r="AM7" s="22" t="s">
        <v>37</v>
      </c>
      <c r="AN7" s="22" t="s">
        <v>38</v>
      </c>
      <c r="AO7" s="22" t="s">
        <v>39</v>
      </c>
      <c r="AP7" s="22" t="s">
        <v>40</v>
      </c>
      <c r="AQ7" s="22" t="s">
        <v>41</v>
      </c>
      <c r="AR7" s="22" t="s">
        <v>42</v>
      </c>
      <c r="AS7" s="22" t="s">
        <v>43</v>
      </c>
      <c r="AT7" s="22" t="s">
        <v>44</v>
      </c>
      <c r="AU7" s="22" t="s">
        <v>45</v>
      </c>
      <c r="AV7" s="22" t="s">
        <v>46</v>
      </c>
      <c r="AW7" s="22" t="s">
        <v>47</v>
      </c>
      <c r="AX7" s="22" t="s">
        <v>48</v>
      </c>
      <c r="AY7" s="22" t="s">
        <v>49</v>
      </c>
      <c r="AZ7" s="22" t="s">
        <v>50</v>
      </c>
      <c r="BA7" s="22" t="s">
        <v>51</v>
      </c>
      <c r="BB7" s="22" t="s">
        <v>52</v>
      </c>
      <c r="BC7" s="22" t="s">
        <v>53</v>
      </c>
      <c r="BD7" s="22" t="s">
        <v>54</v>
      </c>
      <c r="BE7" s="22" t="s">
        <v>55</v>
      </c>
      <c r="BF7" s="22" t="s">
        <v>56</v>
      </c>
      <c r="BG7" s="22" t="s">
        <v>57</v>
      </c>
      <c r="BH7" s="22" t="s">
        <v>58</v>
      </c>
      <c r="BI7" s="22" t="s">
        <v>59</v>
      </c>
      <c r="BJ7" s="22" t="s">
        <v>60</v>
      </c>
      <c r="BK7" s="22" t="s">
        <v>61</v>
      </c>
      <c r="BL7" s="22" t="s">
        <v>62</v>
      </c>
      <c r="BM7" s="22" t="s">
        <v>63</v>
      </c>
      <c r="BN7" s="22" t="s">
        <v>64</v>
      </c>
      <c r="BO7" s="22" t="s">
        <v>65</v>
      </c>
      <c r="BP7" s="22" t="s">
        <v>66</v>
      </c>
      <c r="BQ7" s="22" t="s">
        <v>67</v>
      </c>
      <c r="BR7" s="22" t="s">
        <v>68</v>
      </c>
      <c r="BS7" s="22" t="s">
        <v>898</v>
      </c>
      <c r="BT7" s="22" t="s">
        <v>1239</v>
      </c>
    </row>
    <row r="8" spans="2:72">
      <c r="B8" t="s">
        <v>687</v>
      </c>
      <c r="C8" s="10">
        <v>39.86426926</v>
      </c>
      <c r="D8" s="10">
        <v>41.691249849999998</v>
      </c>
      <c r="E8" s="10">
        <v>44.701652529999997</v>
      </c>
      <c r="F8" s="10">
        <v>42.204795840000003</v>
      </c>
      <c r="G8" s="10">
        <v>41.77109909</v>
      </c>
      <c r="H8" s="10">
        <v>43.084957119999999</v>
      </c>
      <c r="I8" s="10">
        <v>45.437030790000001</v>
      </c>
      <c r="J8" s="10">
        <v>42.823993680000001</v>
      </c>
      <c r="K8" s="10">
        <v>41.858077999999999</v>
      </c>
      <c r="L8" s="10">
        <v>42.884212490000003</v>
      </c>
      <c r="M8" s="10">
        <v>45.378993989999998</v>
      </c>
      <c r="N8" s="10">
        <v>41.903808589999997</v>
      </c>
      <c r="O8" s="10">
        <v>40.162345889999997</v>
      </c>
      <c r="P8" s="10">
        <v>39.870750430000001</v>
      </c>
      <c r="Q8" s="10">
        <v>41.833770749999999</v>
      </c>
      <c r="R8" s="10">
        <v>36.586280819999999</v>
      </c>
      <c r="S8" s="10">
        <v>32.198211669999999</v>
      </c>
      <c r="T8" s="10">
        <v>30.76410675</v>
      </c>
      <c r="U8" s="10">
        <v>31.417236330000001</v>
      </c>
      <c r="V8" s="10">
        <v>28.789548870000001</v>
      </c>
      <c r="W8" s="10">
        <v>27.444250109999999</v>
      </c>
      <c r="X8" s="10">
        <v>27.446329120000001</v>
      </c>
      <c r="Y8" s="10">
        <v>28.852088930000001</v>
      </c>
      <c r="Z8" s="10">
        <v>25.963491439999999</v>
      </c>
      <c r="AA8" s="10">
        <v>24.269891739999998</v>
      </c>
      <c r="AB8" s="10">
        <v>24.391437530000001</v>
      </c>
      <c r="AC8" s="10">
        <v>25.70450211</v>
      </c>
      <c r="AD8" s="10">
        <v>22.37198639</v>
      </c>
      <c r="AE8" s="10">
        <v>20.472467420000001</v>
      </c>
      <c r="AF8" s="10">
        <v>20.28967476</v>
      </c>
      <c r="AG8" s="10">
        <v>21.57617188</v>
      </c>
      <c r="AH8" s="10">
        <v>18.653083800000001</v>
      </c>
      <c r="AI8" s="10">
        <v>17.88525009</v>
      </c>
      <c r="AJ8" s="10">
        <v>18.20071793</v>
      </c>
      <c r="AK8" s="10">
        <v>19.88632965</v>
      </c>
      <c r="AL8" s="10">
        <v>18.29168129</v>
      </c>
      <c r="AM8" s="10">
        <v>17.441307070000001</v>
      </c>
      <c r="AN8" s="10">
        <v>18.33333206</v>
      </c>
      <c r="AO8" s="10">
        <v>19.545110699999999</v>
      </c>
      <c r="AP8" s="10">
        <v>18.80613327</v>
      </c>
      <c r="AQ8" s="10">
        <v>18.435878750000001</v>
      </c>
      <c r="AR8" s="10">
        <v>19.73664093</v>
      </c>
      <c r="AS8" s="10">
        <v>21.956054689999998</v>
      </c>
      <c r="AT8" s="10">
        <v>19.99190712</v>
      </c>
      <c r="AU8" s="10">
        <v>19.29622269</v>
      </c>
      <c r="AV8" s="10">
        <v>19.96315002</v>
      </c>
      <c r="AW8" s="10">
        <v>22.431871409999999</v>
      </c>
      <c r="AX8" s="10">
        <v>20.417835239999999</v>
      </c>
      <c r="AY8" s="10">
        <v>20.694164279999999</v>
      </c>
      <c r="AZ8" s="10">
        <v>22.25494003</v>
      </c>
      <c r="BA8" s="10">
        <v>25.640462880000001</v>
      </c>
      <c r="BB8" s="10">
        <v>23.105861659999999</v>
      </c>
      <c r="BC8" s="10">
        <v>22.29213524</v>
      </c>
      <c r="BD8" s="10">
        <v>24.19482803</v>
      </c>
      <c r="BE8" s="10">
        <v>26.26892853</v>
      </c>
      <c r="BF8" s="10">
        <v>24.263910289999998</v>
      </c>
      <c r="BG8" s="10">
        <v>22.884876250000001</v>
      </c>
      <c r="BH8" s="10">
        <v>24.546239849999999</v>
      </c>
      <c r="BI8" s="10">
        <v>27.028409960000001</v>
      </c>
      <c r="BJ8" s="10">
        <v>24.971530909999998</v>
      </c>
      <c r="BK8" s="10">
        <v>23.224172589999998</v>
      </c>
      <c r="BL8" s="10">
        <v>18.202938079999999</v>
      </c>
      <c r="BM8" s="10">
        <v>21.368490220000002</v>
      </c>
      <c r="BN8" s="10">
        <v>19.842262269999999</v>
      </c>
      <c r="BO8" s="10">
        <v>19.595642089999998</v>
      </c>
      <c r="BP8" s="10">
        <v>22.156860349999999</v>
      </c>
      <c r="BQ8" s="10">
        <v>26.704757690000001</v>
      </c>
      <c r="BR8" s="10">
        <v>23.484149930000001</v>
      </c>
      <c r="BS8" s="10">
        <v>24.27247381540554</v>
      </c>
      <c r="BT8" s="10">
        <v>26.654667708856671</v>
      </c>
    </row>
    <row r="9" spans="2:72">
      <c r="B9" t="s">
        <v>688</v>
      </c>
      <c r="C9" s="10">
        <v>75.607986449999999</v>
      </c>
      <c r="D9" s="10">
        <v>75.424255369999997</v>
      </c>
      <c r="E9" s="10">
        <v>76.586204530000003</v>
      </c>
      <c r="F9" s="10">
        <v>76.604606630000006</v>
      </c>
      <c r="G9" s="10">
        <v>76.104194640000003</v>
      </c>
      <c r="H9" s="10">
        <v>77.396209720000002</v>
      </c>
      <c r="I9" s="10">
        <v>78.335899350000005</v>
      </c>
      <c r="J9" s="10">
        <v>78.191497799999993</v>
      </c>
      <c r="K9" s="10">
        <v>78.082405089999995</v>
      </c>
      <c r="L9" s="10">
        <v>79.268714900000006</v>
      </c>
      <c r="M9" s="10">
        <v>78.946739199999996</v>
      </c>
      <c r="N9" s="10">
        <v>77.94700623</v>
      </c>
      <c r="O9" s="10">
        <v>76.907226559999998</v>
      </c>
      <c r="P9" s="10">
        <v>76.548171999999994</v>
      </c>
      <c r="Q9" s="10">
        <v>74.713470459999996</v>
      </c>
      <c r="R9" s="10">
        <v>72.674255369999997</v>
      </c>
      <c r="S9" s="10">
        <v>69.143928529999997</v>
      </c>
      <c r="T9" s="10">
        <v>68.606910709999994</v>
      </c>
      <c r="U9" s="10">
        <v>67.433914180000002</v>
      </c>
      <c r="V9" s="10">
        <v>66.797966000000002</v>
      </c>
      <c r="W9" s="10">
        <v>65.620864870000005</v>
      </c>
      <c r="X9" s="10">
        <v>65.984062190000003</v>
      </c>
      <c r="Y9" s="10">
        <v>65.954421999999994</v>
      </c>
      <c r="Z9" s="10">
        <v>64.932655330000003</v>
      </c>
      <c r="AA9" s="10">
        <v>63.156455989999998</v>
      </c>
      <c r="AB9" s="10">
        <v>64.857444760000007</v>
      </c>
      <c r="AC9" s="10">
        <v>64.458122250000002</v>
      </c>
      <c r="AD9" s="10">
        <v>63.192039489999999</v>
      </c>
      <c r="AE9" s="10">
        <v>60.449401860000002</v>
      </c>
      <c r="AF9" s="10">
        <v>60.769691469999998</v>
      </c>
      <c r="AG9" s="10">
        <v>59.729610440000002</v>
      </c>
      <c r="AH9" s="10">
        <v>57.997268679999998</v>
      </c>
      <c r="AI9" s="10">
        <v>56.53406906</v>
      </c>
      <c r="AJ9" s="10">
        <v>57.313438419999997</v>
      </c>
      <c r="AK9" s="10">
        <v>59.777870180000001</v>
      </c>
      <c r="AL9" s="10">
        <v>58.752498629999998</v>
      </c>
      <c r="AM9" s="10">
        <v>58.160961149999999</v>
      </c>
      <c r="AN9" s="10">
        <v>60.804828639999997</v>
      </c>
      <c r="AO9" s="10">
        <v>62.034397130000002</v>
      </c>
      <c r="AP9" s="10">
        <v>60.984035489999997</v>
      </c>
      <c r="AQ9" s="10">
        <v>59.853530880000001</v>
      </c>
      <c r="AR9" s="10">
        <v>60.905178069999998</v>
      </c>
      <c r="AS9" s="10">
        <v>61.419303890000002</v>
      </c>
      <c r="AT9" s="10">
        <v>61.633239750000001</v>
      </c>
      <c r="AU9" s="10">
        <v>60.548076629999997</v>
      </c>
      <c r="AV9" s="10">
        <v>62.849201200000003</v>
      </c>
      <c r="AW9" s="10">
        <v>65.260726930000004</v>
      </c>
      <c r="AX9" s="10">
        <v>64.575645449999996</v>
      </c>
      <c r="AY9" s="10">
        <v>63.536968229999999</v>
      </c>
      <c r="AZ9" s="10">
        <v>65.830917360000001</v>
      </c>
      <c r="BA9" s="10">
        <v>66.031990050000005</v>
      </c>
      <c r="BB9" s="10">
        <v>66.169189450000005</v>
      </c>
      <c r="BC9" s="10">
        <v>65.389724729999998</v>
      </c>
      <c r="BD9" s="10">
        <v>67.032440190000003</v>
      </c>
      <c r="BE9" s="10">
        <v>67.85561371</v>
      </c>
      <c r="BF9" s="10">
        <v>67.722206119999996</v>
      </c>
      <c r="BG9" s="10">
        <v>66.793586730000001</v>
      </c>
      <c r="BH9" s="10">
        <v>67.663063050000005</v>
      </c>
      <c r="BI9" s="10">
        <v>68.05377197</v>
      </c>
      <c r="BJ9" s="10">
        <v>68.137931820000006</v>
      </c>
      <c r="BK9" s="10">
        <v>66.587806700000002</v>
      </c>
      <c r="BL9" s="10">
        <v>59.478885650000002</v>
      </c>
      <c r="BM9" s="10">
        <v>62.065910340000002</v>
      </c>
      <c r="BN9" s="10">
        <v>64.810028079999995</v>
      </c>
      <c r="BO9" s="10">
        <v>63.271713259999999</v>
      </c>
      <c r="BP9" s="10">
        <v>66.457633970000003</v>
      </c>
      <c r="BQ9" s="10">
        <v>67.654129030000007</v>
      </c>
      <c r="BR9" s="10">
        <v>68.895240779999995</v>
      </c>
      <c r="BS9" s="10">
        <v>68.82850461295962</v>
      </c>
      <c r="BT9" s="10">
        <v>72.229453455364407</v>
      </c>
    </row>
    <row r="10" spans="2:72">
      <c r="B10" t="s">
        <v>689</v>
      </c>
      <c r="C10" s="10">
        <v>77.645919800000001</v>
      </c>
      <c r="D10" s="10">
        <v>79.360656739999996</v>
      </c>
      <c r="E10" s="10">
        <v>79.261627200000007</v>
      </c>
      <c r="F10" s="10">
        <v>79.232177730000004</v>
      </c>
      <c r="G10" s="10">
        <v>79.465370179999994</v>
      </c>
      <c r="H10" s="10">
        <v>79.347564700000007</v>
      </c>
      <c r="I10" s="10">
        <v>79.660118100000005</v>
      </c>
      <c r="J10" s="10">
        <v>80.934288019999997</v>
      </c>
      <c r="K10" s="10">
        <v>80.221488949999994</v>
      </c>
      <c r="L10" s="10">
        <v>80.927276610000007</v>
      </c>
      <c r="M10" s="10">
        <v>81.07218933</v>
      </c>
      <c r="N10" s="10">
        <v>81.452507019999999</v>
      </c>
      <c r="O10" s="10">
        <v>81.049774170000006</v>
      </c>
      <c r="P10" s="10">
        <v>80.428047179999993</v>
      </c>
      <c r="Q10" s="10">
        <v>79.399658200000005</v>
      </c>
      <c r="R10" s="10">
        <v>77.279235839999998</v>
      </c>
      <c r="S10" s="10">
        <v>74.489707949999996</v>
      </c>
      <c r="T10" s="10">
        <v>73.67997742</v>
      </c>
      <c r="U10" s="10">
        <v>73.459648130000005</v>
      </c>
      <c r="V10" s="10">
        <v>72.971359250000006</v>
      </c>
      <c r="W10" s="10">
        <v>71.985954280000001</v>
      </c>
      <c r="X10" s="10">
        <v>72.610595700000005</v>
      </c>
      <c r="Y10" s="10">
        <v>72.821189880000006</v>
      </c>
      <c r="Z10" s="10">
        <v>72.432151790000006</v>
      </c>
      <c r="AA10" s="10">
        <v>71.07672882</v>
      </c>
      <c r="AB10" s="10">
        <v>71.802406309999995</v>
      </c>
      <c r="AC10" s="10">
        <v>71.134574889999996</v>
      </c>
      <c r="AD10" s="10">
        <v>69.927246089999997</v>
      </c>
      <c r="AE10" s="10">
        <v>68.611999510000004</v>
      </c>
      <c r="AF10" s="10">
        <v>68.91034698</v>
      </c>
      <c r="AG10" s="10">
        <v>68.016441349999994</v>
      </c>
      <c r="AH10" s="10">
        <v>66.894149780000006</v>
      </c>
      <c r="AI10" s="10">
        <v>66.54311371</v>
      </c>
      <c r="AJ10" s="10">
        <v>67.752502440000001</v>
      </c>
      <c r="AK10" s="10">
        <v>67.359375</v>
      </c>
      <c r="AL10" s="10">
        <v>67.493545530000006</v>
      </c>
      <c r="AM10" s="10">
        <v>67.652809140000002</v>
      </c>
      <c r="AN10" s="10">
        <v>69.235221859999996</v>
      </c>
      <c r="AO10" s="10">
        <v>69.576835630000005</v>
      </c>
      <c r="AP10" s="10">
        <v>69.886505130000003</v>
      </c>
      <c r="AQ10" s="10">
        <v>69.381835940000002</v>
      </c>
      <c r="AR10" s="10">
        <v>71.488433839999999</v>
      </c>
      <c r="AS10" s="10">
        <v>71.978935239999998</v>
      </c>
      <c r="AT10" s="10">
        <v>71.927207949999996</v>
      </c>
      <c r="AU10" s="10">
        <v>72.024429319999996</v>
      </c>
      <c r="AV10" s="10">
        <v>72.287406919999995</v>
      </c>
      <c r="AW10" s="10">
        <v>73.288749690000003</v>
      </c>
      <c r="AX10" s="10">
        <v>72.955986019999997</v>
      </c>
      <c r="AY10" s="10">
        <v>73.340164180000002</v>
      </c>
      <c r="AZ10" s="10">
        <v>74.014595029999995</v>
      </c>
      <c r="BA10" s="10">
        <v>74.277915949999993</v>
      </c>
      <c r="BB10" s="10">
        <v>74.206344599999994</v>
      </c>
      <c r="BC10" s="10">
        <v>73.450660709999994</v>
      </c>
      <c r="BD10" s="10">
        <v>75.997406010000006</v>
      </c>
      <c r="BE10" s="10">
        <v>75.619735719999994</v>
      </c>
      <c r="BF10" s="10">
        <v>75.804969790000001</v>
      </c>
      <c r="BG10" s="10">
        <v>76.200729370000005</v>
      </c>
      <c r="BH10" s="10">
        <v>77.271652219999993</v>
      </c>
      <c r="BI10" s="10">
        <v>75.899185180000003</v>
      </c>
      <c r="BJ10" s="10">
        <v>76.041641240000004</v>
      </c>
      <c r="BK10" s="10">
        <v>74.448043819999995</v>
      </c>
      <c r="BL10" s="10">
        <v>68.893508909999994</v>
      </c>
      <c r="BM10" s="10">
        <v>71.664535520000001</v>
      </c>
      <c r="BN10" s="10">
        <v>73.043029790000006</v>
      </c>
      <c r="BO10" s="10">
        <v>72.833702090000003</v>
      </c>
      <c r="BP10" s="10">
        <v>74.637695309999998</v>
      </c>
      <c r="BQ10" s="10">
        <v>75.374404909999996</v>
      </c>
      <c r="BR10" s="10">
        <v>75.530265810000003</v>
      </c>
      <c r="BS10" s="10">
        <v>76.321626335971757</v>
      </c>
      <c r="BT10" s="10">
        <v>77.675316152709996</v>
      </c>
    </row>
    <row r="11" spans="2:72">
      <c r="B11" t="s">
        <v>690</v>
      </c>
      <c r="C11" s="10">
        <v>75.797470090000004</v>
      </c>
      <c r="D11" s="10">
        <v>76.586662290000007</v>
      </c>
      <c r="E11" s="10">
        <v>76.98934174</v>
      </c>
      <c r="F11" s="10">
        <v>77.766716000000002</v>
      </c>
      <c r="G11" s="10">
        <v>78.330345149999999</v>
      </c>
      <c r="H11" s="10">
        <v>79.211090089999999</v>
      </c>
      <c r="I11" s="10">
        <v>78.43060303</v>
      </c>
      <c r="J11" s="10">
        <v>78.888145449999996</v>
      </c>
      <c r="K11" s="10">
        <v>78.487602229999993</v>
      </c>
      <c r="L11" s="10">
        <v>79.345741270000005</v>
      </c>
      <c r="M11" s="10">
        <v>78.766380310000002</v>
      </c>
      <c r="N11" s="10">
        <v>79.756538390000003</v>
      </c>
      <c r="O11" s="10">
        <v>78.985084529999995</v>
      </c>
      <c r="P11" s="10">
        <v>78.283172609999994</v>
      </c>
      <c r="Q11" s="10">
        <v>77.42515564</v>
      </c>
      <c r="R11" s="10">
        <v>76.220230099999995</v>
      </c>
      <c r="S11" s="10">
        <v>73.222938540000001</v>
      </c>
      <c r="T11" s="10">
        <v>73.740287780000003</v>
      </c>
      <c r="U11" s="10">
        <v>73.20500183</v>
      </c>
      <c r="V11" s="10">
        <v>72.147903439999993</v>
      </c>
      <c r="W11" s="10">
        <v>71.70920563</v>
      </c>
      <c r="X11" s="10">
        <v>72.752807619999999</v>
      </c>
      <c r="Y11" s="10">
        <v>72.259590149999994</v>
      </c>
      <c r="Z11" s="10">
        <v>73.078842159999994</v>
      </c>
      <c r="AA11" s="10">
        <v>72.850807189999998</v>
      </c>
      <c r="AB11" s="10">
        <v>73.594863889999999</v>
      </c>
      <c r="AC11" s="10">
        <v>72.3246994</v>
      </c>
      <c r="AD11" s="10">
        <v>71.547279360000005</v>
      </c>
      <c r="AE11" s="10">
        <v>70.620605470000001</v>
      </c>
      <c r="AF11" s="10">
        <v>70.929954530000003</v>
      </c>
      <c r="AG11" s="10">
        <v>70.874504090000002</v>
      </c>
      <c r="AH11" s="10">
        <v>70.158721920000005</v>
      </c>
      <c r="AI11" s="10">
        <v>69.471611019999997</v>
      </c>
      <c r="AJ11" s="10">
        <v>69.830612180000003</v>
      </c>
      <c r="AK11" s="10">
        <v>69.968055730000003</v>
      </c>
      <c r="AL11" s="10">
        <v>70.355041499999999</v>
      </c>
      <c r="AM11" s="10">
        <v>69.928756710000002</v>
      </c>
      <c r="AN11" s="10">
        <v>72.074386599999997</v>
      </c>
      <c r="AO11" s="10">
        <v>71.753685000000004</v>
      </c>
      <c r="AP11" s="10">
        <v>72.471282959999996</v>
      </c>
      <c r="AQ11" s="10">
        <v>71.820259089999993</v>
      </c>
      <c r="AR11" s="10">
        <v>73.273384089999993</v>
      </c>
      <c r="AS11" s="10">
        <v>74.789794920000006</v>
      </c>
      <c r="AT11" s="10">
        <v>75.101730349999997</v>
      </c>
      <c r="AU11" s="10">
        <v>74.639259339999995</v>
      </c>
      <c r="AV11" s="10">
        <v>76.332183839999999</v>
      </c>
      <c r="AW11" s="10">
        <v>76.23953247</v>
      </c>
      <c r="AX11" s="10">
        <v>76.503631589999998</v>
      </c>
      <c r="AY11" s="10">
        <v>76.234214780000002</v>
      </c>
      <c r="AZ11" s="10">
        <v>77.351203920000003</v>
      </c>
      <c r="BA11" s="10">
        <v>78.071098329999998</v>
      </c>
      <c r="BB11" s="10">
        <v>77.589828490000002</v>
      </c>
      <c r="BC11" s="10">
        <v>76.693687440000005</v>
      </c>
      <c r="BD11" s="10">
        <v>78.505844120000006</v>
      </c>
      <c r="BE11" s="10">
        <v>78.004180910000002</v>
      </c>
      <c r="BF11" s="10">
        <v>78.705650329999997</v>
      </c>
      <c r="BG11" s="10">
        <v>78.805717470000005</v>
      </c>
      <c r="BH11" s="10">
        <v>79.387557979999997</v>
      </c>
      <c r="BI11" s="10">
        <v>79.217842099999999</v>
      </c>
      <c r="BJ11" s="10">
        <v>79.076309199999997</v>
      </c>
      <c r="BK11" s="10">
        <v>77.537651060000002</v>
      </c>
      <c r="BL11" s="10">
        <v>72.606994630000003</v>
      </c>
      <c r="BM11" s="10">
        <v>75.41638184</v>
      </c>
      <c r="BN11" s="10">
        <v>75.418296810000001</v>
      </c>
      <c r="BO11" s="10">
        <v>75.149391170000001</v>
      </c>
      <c r="BP11" s="10">
        <v>76.623138429999997</v>
      </c>
      <c r="BQ11" s="10">
        <v>78.524299619999994</v>
      </c>
      <c r="BR11" s="10">
        <v>79.986343379999994</v>
      </c>
      <c r="BS11" s="10">
        <v>78.136212442528688</v>
      </c>
      <c r="BT11" s="10">
        <v>78.60664788082515</v>
      </c>
    </row>
    <row r="12" spans="2:72">
      <c r="B12" t="s">
        <v>691</v>
      </c>
      <c r="C12" s="10">
        <v>74.417877200000007</v>
      </c>
      <c r="D12" s="10">
        <v>76.162361149999995</v>
      </c>
      <c r="E12" s="10">
        <v>75.603904720000003</v>
      </c>
      <c r="F12" s="10">
        <v>76.078918459999997</v>
      </c>
      <c r="G12" s="10">
        <v>75.852157590000004</v>
      </c>
      <c r="H12" s="10">
        <v>76.273094180000001</v>
      </c>
      <c r="I12" s="10">
        <v>76.491355900000002</v>
      </c>
      <c r="J12" s="10">
        <v>77.048355099999995</v>
      </c>
      <c r="K12" s="10">
        <v>77.855201719999997</v>
      </c>
      <c r="L12" s="10">
        <v>78.30782318</v>
      </c>
      <c r="M12" s="10">
        <v>77.546600339999998</v>
      </c>
      <c r="N12" s="10">
        <v>77.270469669999997</v>
      </c>
      <c r="O12" s="10">
        <v>76.954116819999996</v>
      </c>
      <c r="P12" s="10">
        <v>76.861190800000003</v>
      </c>
      <c r="Q12" s="10">
        <v>75.745491029999997</v>
      </c>
      <c r="R12" s="10">
        <v>74.728996280000004</v>
      </c>
      <c r="S12" s="10">
        <v>72.984580989999998</v>
      </c>
      <c r="T12" s="10">
        <v>72.098785399999997</v>
      </c>
      <c r="U12" s="10">
        <v>72.600532529999995</v>
      </c>
      <c r="V12" s="10">
        <v>72.444908139999995</v>
      </c>
      <c r="W12" s="10">
        <v>71.808868410000002</v>
      </c>
      <c r="X12" s="10">
        <v>71.409454350000004</v>
      </c>
      <c r="Y12" s="10">
        <v>70.834121699999997</v>
      </c>
      <c r="Z12" s="10">
        <v>71.427497860000003</v>
      </c>
      <c r="AA12" s="10">
        <v>70.955451969999999</v>
      </c>
      <c r="AB12" s="10">
        <v>70.882492069999998</v>
      </c>
      <c r="AC12" s="10">
        <v>70.471511840000005</v>
      </c>
      <c r="AD12" s="10">
        <v>69.35262299</v>
      </c>
      <c r="AE12" s="10">
        <v>68.981002810000007</v>
      </c>
      <c r="AF12" s="10">
        <v>68.535713200000004</v>
      </c>
      <c r="AG12" s="10">
        <v>68.356452939999997</v>
      </c>
      <c r="AH12" s="10">
        <v>67.8393631</v>
      </c>
      <c r="AI12" s="10">
        <v>67.08372498</v>
      </c>
      <c r="AJ12" s="10">
        <v>68.274040220000003</v>
      </c>
      <c r="AK12" s="10">
        <v>68.325225829999994</v>
      </c>
      <c r="AL12" s="10">
        <v>69.258392330000007</v>
      </c>
      <c r="AM12" s="10">
        <v>68.389198300000004</v>
      </c>
      <c r="AN12" s="10">
        <v>69.482124330000005</v>
      </c>
      <c r="AO12" s="10">
        <v>70.715217589999995</v>
      </c>
      <c r="AP12" s="10">
        <v>70.700637819999997</v>
      </c>
      <c r="AQ12" s="10">
        <v>70.891952509999996</v>
      </c>
      <c r="AR12" s="10">
        <v>73.110603330000004</v>
      </c>
      <c r="AS12" s="10">
        <v>73.076217650000004</v>
      </c>
      <c r="AT12" s="10">
        <v>73.532081599999998</v>
      </c>
      <c r="AU12" s="10">
        <v>73.928192139999993</v>
      </c>
      <c r="AV12" s="10">
        <v>74.440231319999995</v>
      </c>
      <c r="AW12" s="10">
        <v>75.36984253</v>
      </c>
      <c r="AX12" s="10">
        <v>76.278686519999994</v>
      </c>
      <c r="AY12" s="10">
        <v>75.667121890000004</v>
      </c>
      <c r="AZ12" s="10">
        <v>77.494094849999996</v>
      </c>
      <c r="BA12" s="10">
        <v>77.467277530000004</v>
      </c>
      <c r="BB12" s="10">
        <v>77.921028140000004</v>
      </c>
      <c r="BC12" s="10">
        <v>77.980155940000003</v>
      </c>
      <c r="BD12" s="10">
        <v>79.025482179999997</v>
      </c>
      <c r="BE12" s="10">
        <v>79.319801330000004</v>
      </c>
      <c r="BF12" s="10">
        <v>79.527236939999995</v>
      </c>
      <c r="BG12" s="10">
        <v>78.340538019999997</v>
      </c>
      <c r="BH12" s="10">
        <v>79.273422240000002</v>
      </c>
      <c r="BI12" s="10">
        <v>78.831108090000001</v>
      </c>
      <c r="BJ12" s="10">
        <v>80.269729609999999</v>
      </c>
      <c r="BK12" s="10">
        <v>78.834136959999995</v>
      </c>
      <c r="BL12" s="10">
        <v>75.363159179999997</v>
      </c>
      <c r="BM12" s="10">
        <v>77.202568049999996</v>
      </c>
      <c r="BN12" s="10">
        <v>77.977149960000006</v>
      </c>
      <c r="BO12" s="10">
        <v>77.508468629999996</v>
      </c>
      <c r="BP12" s="10">
        <v>80.115348819999994</v>
      </c>
      <c r="BQ12" s="10">
        <v>80.17877197</v>
      </c>
      <c r="BR12" s="10">
        <v>81.03294373</v>
      </c>
      <c r="BS12" s="10">
        <v>80.074356502451408</v>
      </c>
      <c r="BT12" s="10">
        <v>80.786399771152077</v>
      </c>
    </row>
    <row r="13" spans="2:72">
      <c r="B13" t="s">
        <v>692</v>
      </c>
      <c r="C13" s="10">
        <v>70.659606929999995</v>
      </c>
      <c r="D13" s="10">
        <v>72.604705809999999</v>
      </c>
      <c r="E13" s="10">
        <v>72.483215329999993</v>
      </c>
      <c r="F13" s="10">
        <v>73.486099240000001</v>
      </c>
      <c r="G13" s="10">
        <v>73.539413449999998</v>
      </c>
      <c r="H13" s="10">
        <v>74.922767640000004</v>
      </c>
      <c r="I13" s="10">
        <v>74.734344480000004</v>
      </c>
      <c r="J13" s="10">
        <v>74.850219730000006</v>
      </c>
      <c r="K13" s="10">
        <v>75.269233700000001</v>
      </c>
      <c r="L13" s="10">
        <v>75.304916379999995</v>
      </c>
      <c r="M13" s="10">
        <v>74.744453429999993</v>
      </c>
      <c r="N13" s="10">
        <v>74.649604800000006</v>
      </c>
      <c r="O13" s="10">
        <v>74.750778199999999</v>
      </c>
      <c r="P13" s="10">
        <v>74.997993469999997</v>
      </c>
      <c r="Q13" s="10">
        <v>74.466362000000004</v>
      </c>
      <c r="R13" s="10">
        <v>73.227027890000002</v>
      </c>
      <c r="S13" s="10">
        <v>71.220504759999997</v>
      </c>
      <c r="T13" s="10">
        <v>71.369995119999999</v>
      </c>
      <c r="U13" s="10">
        <v>71.267395019999995</v>
      </c>
      <c r="V13" s="10">
        <v>70.678077700000003</v>
      </c>
      <c r="W13" s="10">
        <v>69.881797789999993</v>
      </c>
      <c r="X13" s="10">
        <v>70.473014829999997</v>
      </c>
      <c r="Y13" s="10">
        <v>70.763092040000004</v>
      </c>
      <c r="Z13" s="10">
        <v>70.271430969999997</v>
      </c>
      <c r="AA13" s="10">
        <v>69.164924619999994</v>
      </c>
      <c r="AB13" s="10">
        <v>69.950942990000001</v>
      </c>
      <c r="AC13" s="10">
        <v>68.717002870000002</v>
      </c>
      <c r="AD13" s="10">
        <v>68.545684809999997</v>
      </c>
      <c r="AE13" s="10">
        <v>67.696304319999996</v>
      </c>
      <c r="AF13" s="10">
        <v>67.317443850000004</v>
      </c>
      <c r="AG13" s="10">
        <v>66.801422119999998</v>
      </c>
      <c r="AH13" s="10">
        <v>67.09562683</v>
      </c>
      <c r="AI13" s="10">
        <v>65.509643550000007</v>
      </c>
      <c r="AJ13" s="10">
        <v>65.859008790000004</v>
      </c>
      <c r="AK13" s="10">
        <v>65.915779110000003</v>
      </c>
      <c r="AL13" s="10">
        <v>66.149940490000006</v>
      </c>
      <c r="AM13" s="10">
        <v>65.430625919999997</v>
      </c>
      <c r="AN13" s="10">
        <v>67.029609679999993</v>
      </c>
      <c r="AO13" s="10">
        <v>67.45046997</v>
      </c>
      <c r="AP13" s="10">
        <v>68.015037539999994</v>
      </c>
      <c r="AQ13" s="10">
        <v>67.161659240000006</v>
      </c>
      <c r="AR13" s="10">
        <v>68.822402949999997</v>
      </c>
      <c r="AS13" s="10">
        <v>69.455650329999997</v>
      </c>
      <c r="AT13" s="10">
        <v>70.154647830000002</v>
      </c>
      <c r="AU13" s="10">
        <v>70.30719757</v>
      </c>
      <c r="AV13" s="10">
        <v>72.407180789999998</v>
      </c>
      <c r="AW13" s="10">
        <v>71.874061580000003</v>
      </c>
      <c r="AX13" s="10">
        <v>72.584152219999993</v>
      </c>
      <c r="AY13" s="10">
        <v>71.693389890000006</v>
      </c>
      <c r="AZ13" s="10">
        <v>73.01171875</v>
      </c>
      <c r="BA13" s="10">
        <v>73.757659910000001</v>
      </c>
      <c r="BB13" s="10">
        <v>74.049667360000001</v>
      </c>
      <c r="BC13" s="10">
        <v>74.350219730000006</v>
      </c>
      <c r="BD13" s="10">
        <v>75.313209529999995</v>
      </c>
      <c r="BE13" s="10">
        <v>75.760795590000001</v>
      </c>
      <c r="BF13" s="10">
        <v>76.433227540000004</v>
      </c>
      <c r="BG13" s="10">
        <v>76.241210940000002</v>
      </c>
      <c r="BH13" s="10">
        <v>77.595016479999998</v>
      </c>
      <c r="BI13" s="10">
        <v>76.98562622</v>
      </c>
      <c r="BJ13" s="10">
        <v>76.986129759999997</v>
      </c>
      <c r="BK13" s="10">
        <v>76.127975460000002</v>
      </c>
      <c r="BL13" s="10">
        <v>74.127014160000002</v>
      </c>
      <c r="BM13" s="10">
        <v>74.947463990000003</v>
      </c>
      <c r="BN13" s="10">
        <v>76.206108090000001</v>
      </c>
      <c r="BO13" s="10">
        <v>76.109588619999997</v>
      </c>
      <c r="BP13" s="10">
        <v>77.074623110000005</v>
      </c>
      <c r="BQ13" s="10">
        <v>77.807235719999994</v>
      </c>
      <c r="BR13" s="10">
        <v>79.13435364</v>
      </c>
      <c r="BS13" s="10">
        <v>79.177116827184051</v>
      </c>
      <c r="BT13" s="10">
        <v>79.883626395072639</v>
      </c>
    </row>
    <row r="14" spans="2:72">
      <c r="B14" t="s">
        <v>693</v>
      </c>
      <c r="C14" s="10">
        <v>65.450889590000003</v>
      </c>
      <c r="D14" s="10">
        <v>65.714645390000001</v>
      </c>
      <c r="E14" s="10">
        <v>65.985748290000004</v>
      </c>
      <c r="F14" s="10">
        <v>66.104972840000002</v>
      </c>
      <c r="G14" s="10">
        <v>66.133842470000005</v>
      </c>
      <c r="H14" s="10">
        <v>66.717605590000005</v>
      </c>
      <c r="I14" s="10">
        <v>66.784057619999999</v>
      </c>
      <c r="J14" s="10">
        <v>67.44878387</v>
      </c>
      <c r="K14" s="10">
        <v>67.743820189999994</v>
      </c>
      <c r="L14" s="10">
        <v>68.329833980000004</v>
      </c>
      <c r="M14" s="10">
        <v>69.222228999999999</v>
      </c>
      <c r="N14" s="10">
        <v>68.917350769999999</v>
      </c>
      <c r="O14" s="10">
        <v>68.438476559999998</v>
      </c>
      <c r="P14" s="10">
        <v>68.594390869999998</v>
      </c>
      <c r="Q14" s="10">
        <v>67.884078979999998</v>
      </c>
      <c r="R14" s="10">
        <v>67.561134339999995</v>
      </c>
      <c r="S14" s="10">
        <v>65.869995119999999</v>
      </c>
      <c r="T14" s="10">
        <v>65.559768680000005</v>
      </c>
      <c r="U14" s="10">
        <v>65.657188419999997</v>
      </c>
      <c r="V14" s="10">
        <v>65.884735109999994</v>
      </c>
      <c r="W14" s="10">
        <v>65.559272770000007</v>
      </c>
      <c r="X14" s="10">
        <v>65.800392149999993</v>
      </c>
      <c r="Y14" s="10">
        <v>66.416534420000005</v>
      </c>
      <c r="Z14" s="10">
        <v>65.88768005</v>
      </c>
      <c r="AA14" s="10">
        <v>65.758720400000001</v>
      </c>
      <c r="AB14" s="10">
        <v>66.307937620000004</v>
      </c>
      <c r="AC14" s="10">
        <v>65.482452390000006</v>
      </c>
      <c r="AD14" s="10">
        <v>65.022155760000004</v>
      </c>
      <c r="AE14" s="10">
        <v>64.298591610000003</v>
      </c>
      <c r="AF14" s="10">
        <v>63.881366730000003</v>
      </c>
      <c r="AG14" s="10">
        <v>63.403427120000003</v>
      </c>
      <c r="AH14" s="10">
        <v>63.470363620000001</v>
      </c>
      <c r="AI14" s="10">
        <v>63.315994259999997</v>
      </c>
      <c r="AJ14" s="10">
        <v>63.350254059999997</v>
      </c>
      <c r="AK14" s="10">
        <v>62.881999970000003</v>
      </c>
      <c r="AL14" s="10">
        <v>62.806659699999997</v>
      </c>
      <c r="AM14" s="10">
        <v>63.254501339999997</v>
      </c>
      <c r="AN14" s="10">
        <v>63.837757109999998</v>
      </c>
      <c r="AO14" s="10">
        <v>63.776226039999997</v>
      </c>
      <c r="AP14" s="10">
        <v>65.291595459999996</v>
      </c>
      <c r="AQ14" s="10">
        <v>64.924476619999993</v>
      </c>
      <c r="AR14" s="10">
        <v>66.210357669999993</v>
      </c>
      <c r="AS14" s="10">
        <v>66.036392210000002</v>
      </c>
      <c r="AT14" s="10">
        <v>66.871200560000005</v>
      </c>
      <c r="AU14" s="10">
        <v>66.553085330000002</v>
      </c>
      <c r="AV14" s="10">
        <v>67.160606380000004</v>
      </c>
      <c r="AW14" s="10">
        <v>67.350471499999998</v>
      </c>
      <c r="AX14" s="10">
        <v>68.355697629999995</v>
      </c>
      <c r="AY14" s="10">
        <v>68.210197449999995</v>
      </c>
      <c r="AZ14" s="10">
        <v>69.228172299999997</v>
      </c>
      <c r="BA14" s="10">
        <v>69.707717900000006</v>
      </c>
      <c r="BB14" s="10">
        <v>70.32064819</v>
      </c>
      <c r="BC14" s="10">
        <v>69.306129459999994</v>
      </c>
      <c r="BD14" s="10">
        <v>70.916687010000004</v>
      </c>
      <c r="BE14" s="10">
        <v>71.324134830000006</v>
      </c>
      <c r="BF14" s="10">
        <v>71.720069890000005</v>
      </c>
      <c r="BG14" s="10">
        <v>71.773994450000004</v>
      </c>
      <c r="BH14" s="10">
        <v>72.311889649999998</v>
      </c>
      <c r="BI14" s="10">
        <v>73.016227720000003</v>
      </c>
      <c r="BJ14" s="10">
        <v>74.023544310000005</v>
      </c>
      <c r="BK14" s="10">
        <v>72.545516969999994</v>
      </c>
      <c r="BL14" s="10">
        <v>71.023933409999998</v>
      </c>
      <c r="BM14" s="10">
        <v>71.767730709999995</v>
      </c>
      <c r="BN14" s="10">
        <v>72.204551699999996</v>
      </c>
      <c r="BO14" s="10">
        <v>71.883300779999999</v>
      </c>
      <c r="BP14" s="10">
        <v>72.866287229999998</v>
      </c>
      <c r="BQ14" s="10">
        <v>73.894744869999997</v>
      </c>
      <c r="BR14" s="10">
        <v>74.654411319999994</v>
      </c>
      <c r="BS14" s="10">
        <v>73.754004671370737</v>
      </c>
      <c r="BT14" s="10">
        <v>74.675794718004582</v>
      </c>
    </row>
    <row r="15" spans="2:72">
      <c r="B15" t="s">
        <v>694</v>
      </c>
      <c r="C15" s="10">
        <v>51.723709110000001</v>
      </c>
      <c r="D15" s="10">
        <v>52.580467220000003</v>
      </c>
      <c r="E15" s="10">
        <v>52.199642179999998</v>
      </c>
      <c r="F15" s="10">
        <v>53.784172060000003</v>
      </c>
      <c r="G15" s="10">
        <v>53.56209183</v>
      </c>
      <c r="H15" s="10">
        <v>53.935482030000003</v>
      </c>
      <c r="I15" s="10">
        <v>53.671638489999999</v>
      </c>
      <c r="J15" s="10">
        <v>54.811790469999998</v>
      </c>
      <c r="K15" s="10">
        <v>54.565002440000001</v>
      </c>
      <c r="L15" s="10">
        <v>55.145988459999998</v>
      </c>
      <c r="M15" s="10">
        <v>54.985599520000001</v>
      </c>
      <c r="N15" s="10">
        <v>55.561210629999998</v>
      </c>
      <c r="O15" s="10">
        <v>56.0550499</v>
      </c>
      <c r="P15" s="10">
        <v>56.666873930000001</v>
      </c>
      <c r="Q15" s="10">
        <v>56.243850709999997</v>
      </c>
      <c r="R15" s="10">
        <v>56.211841579999998</v>
      </c>
      <c r="S15" s="10">
        <v>55.219146729999999</v>
      </c>
      <c r="T15" s="10">
        <v>54.856956480000001</v>
      </c>
      <c r="U15" s="10">
        <v>54.420722959999999</v>
      </c>
      <c r="V15" s="10">
        <v>54.511196140000003</v>
      </c>
      <c r="W15" s="10">
        <v>53.78178406</v>
      </c>
      <c r="X15" s="10">
        <v>54.082328799999999</v>
      </c>
      <c r="Y15" s="10">
        <v>54.444858549999999</v>
      </c>
      <c r="Z15" s="10">
        <v>54.720108029999999</v>
      </c>
      <c r="AA15" s="10">
        <v>54.765182500000002</v>
      </c>
      <c r="AB15" s="10">
        <v>55.978595730000002</v>
      </c>
      <c r="AC15" s="10">
        <v>55.277374270000003</v>
      </c>
      <c r="AD15" s="10">
        <v>54.765613559999998</v>
      </c>
      <c r="AE15" s="10">
        <v>54.415771479999997</v>
      </c>
      <c r="AF15" s="10">
        <v>55.0967865</v>
      </c>
      <c r="AG15" s="10">
        <v>55.157508849999999</v>
      </c>
      <c r="AH15" s="10">
        <v>54.427768710000002</v>
      </c>
      <c r="AI15" s="10">
        <v>53.872760769999999</v>
      </c>
      <c r="AJ15" s="10">
        <v>54.223602290000002</v>
      </c>
      <c r="AK15" s="10">
        <v>54.741584779999997</v>
      </c>
      <c r="AL15" s="10">
        <v>54.390155790000001</v>
      </c>
      <c r="AM15" s="10">
        <v>53.463401789999999</v>
      </c>
      <c r="AN15" s="10">
        <v>53.599300380000003</v>
      </c>
      <c r="AO15" s="10">
        <v>53.988086699999997</v>
      </c>
      <c r="AP15" s="10">
        <v>54.847908019999998</v>
      </c>
      <c r="AQ15" s="10">
        <v>56.003868099999998</v>
      </c>
      <c r="AR15" s="10">
        <v>56.554630279999998</v>
      </c>
      <c r="AS15" s="10">
        <v>56.552185059999999</v>
      </c>
      <c r="AT15" s="10">
        <v>57.615783690000001</v>
      </c>
      <c r="AU15" s="10">
        <v>58.519615170000002</v>
      </c>
      <c r="AV15" s="10">
        <v>58.51208115</v>
      </c>
      <c r="AW15" s="10">
        <v>60.162342070000001</v>
      </c>
      <c r="AX15" s="10">
        <v>60.17604446</v>
      </c>
      <c r="AY15" s="10">
        <v>60.365081789999998</v>
      </c>
      <c r="AZ15" s="10">
        <v>60.765510560000003</v>
      </c>
      <c r="BA15" s="10">
        <v>60.982017519999999</v>
      </c>
      <c r="BB15" s="10">
        <v>61.535648350000002</v>
      </c>
      <c r="BC15" s="10">
        <v>62.020267490000002</v>
      </c>
      <c r="BD15" s="10">
        <v>62.862369540000003</v>
      </c>
      <c r="BE15" s="10">
        <v>63.845672610000001</v>
      </c>
      <c r="BF15" s="10">
        <v>64.182250980000006</v>
      </c>
      <c r="BG15" s="10">
        <v>64.240585330000002</v>
      </c>
      <c r="BH15" s="10">
        <v>65.064964290000006</v>
      </c>
      <c r="BI15" s="10">
        <v>64.33406067</v>
      </c>
      <c r="BJ15" s="10">
        <v>65.167518619999996</v>
      </c>
      <c r="BK15" s="10">
        <v>65.611892699999999</v>
      </c>
      <c r="BL15" s="10">
        <v>63.699512480000003</v>
      </c>
      <c r="BM15" s="10">
        <v>64.717178340000004</v>
      </c>
      <c r="BN15" s="10">
        <v>65.183746339999999</v>
      </c>
      <c r="BO15" s="10">
        <v>64.70746613</v>
      </c>
      <c r="BP15" s="10">
        <v>64.680541989999995</v>
      </c>
      <c r="BQ15" s="10">
        <v>64.819862369999996</v>
      </c>
      <c r="BR15" s="10">
        <v>66.67949677</v>
      </c>
      <c r="BS15" s="10">
        <v>65.968966786620797</v>
      </c>
      <c r="BT15" s="10">
        <v>66.857803399609281</v>
      </c>
    </row>
    <row r="16" spans="2:72">
      <c r="B16" t="s">
        <v>695</v>
      </c>
      <c r="C16" s="10">
        <v>31.479982379999999</v>
      </c>
      <c r="D16" s="10">
        <v>31.854642869999999</v>
      </c>
      <c r="E16" s="10">
        <v>32.600379940000003</v>
      </c>
      <c r="F16" s="10">
        <v>32.661151889999999</v>
      </c>
      <c r="G16" s="10">
        <v>33.638038639999998</v>
      </c>
      <c r="H16" s="10">
        <v>33.207126619999997</v>
      </c>
      <c r="I16" s="10">
        <v>32.528308869999996</v>
      </c>
      <c r="J16" s="10">
        <v>32.547576900000003</v>
      </c>
      <c r="K16" s="10">
        <v>32.392639160000002</v>
      </c>
      <c r="L16" s="10">
        <v>33.197422029999998</v>
      </c>
      <c r="M16" s="10">
        <v>32.89920807</v>
      </c>
      <c r="N16" s="10">
        <v>33.252788539999997</v>
      </c>
      <c r="O16" s="10">
        <v>33.408473970000003</v>
      </c>
      <c r="P16" s="10">
        <v>34.046791079999998</v>
      </c>
      <c r="Q16" s="10">
        <v>33.97779465</v>
      </c>
      <c r="R16" s="10">
        <v>33.867034910000001</v>
      </c>
      <c r="S16" s="10">
        <v>33.120525360000002</v>
      </c>
      <c r="T16" s="10">
        <v>33.358852390000003</v>
      </c>
      <c r="U16" s="10">
        <v>32.086483000000001</v>
      </c>
      <c r="V16" s="10">
        <v>31.65456009</v>
      </c>
      <c r="W16" s="10">
        <v>32.179233549999999</v>
      </c>
      <c r="X16" s="10">
        <v>31.90371704</v>
      </c>
      <c r="Y16" s="10">
        <v>32.119182590000001</v>
      </c>
      <c r="Z16" s="10">
        <v>31.98610687</v>
      </c>
      <c r="AA16" s="10">
        <v>32.580104830000003</v>
      </c>
      <c r="AB16" s="10">
        <v>32.854312899999996</v>
      </c>
      <c r="AC16" s="10">
        <v>32.964614869999998</v>
      </c>
      <c r="AD16" s="10">
        <v>32.65325928</v>
      </c>
      <c r="AE16" s="10">
        <v>31.68407822</v>
      </c>
      <c r="AF16" s="10">
        <v>32.266841890000002</v>
      </c>
      <c r="AG16" s="10">
        <v>31.92960167</v>
      </c>
      <c r="AH16" s="10">
        <v>31.100605009999999</v>
      </c>
      <c r="AI16" s="10">
        <v>29.849811549999998</v>
      </c>
      <c r="AJ16" s="10">
        <v>30.515920640000001</v>
      </c>
      <c r="AK16" s="10">
        <v>30.95869446</v>
      </c>
      <c r="AL16" s="10">
        <v>31.285873410000001</v>
      </c>
      <c r="AM16" s="10">
        <v>31.609159470000002</v>
      </c>
      <c r="AN16" s="10">
        <v>32.878070829999999</v>
      </c>
      <c r="AO16" s="10">
        <v>33.474239349999998</v>
      </c>
      <c r="AP16" s="10">
        <v>34.078372960000003</v>
      </c>
      <c r="AQ16" s="10">
        <v>33.935550689999999</v>
      </c>
      <c r="AR16" s="10">
        <v>35.04263306</v>
      </c>
      <c r="AS16" s="10">
        <v>35.562969209999999</v>
      </c>
      <c r="AT16" s="10">
        <v>36.492137909999997</v>
      </c>
      <c r="AU16" s="10">
        <v>36.765140529999996</v>
      </c>
      <c r="AV16" s="10">
        <v>37.137722019999998</v>
      </c>
      <c r="AW16" s="10">
        <v>36.822429659999997</v>
      </c>
      <c r="AX16" s="10">
        <v>36.510372160000003</v>
      </c>
      <c r="AY16" s="10">
        <v>36.985721589999997</v>
      </c>
      <c r="AZ16" s="10">
        <v>38.232597349999999</v>
      </c>
      <c r="BA16" s="10">
        <v>38.734344479999997</v>
      </c>
      <c r="BB16" s="10">
        <v>38.558658600000001</v>
      </c>
      <c r="BC16" s="10">
        <v>37.759567259999997</v>
      </c>
      <c r="BD16" s="10">
        <v>39.28351593</v>
      </c>
      <c r="BE16" s="10">
        <v>39.610595699999998</v>
      </c>
      <c r="BF16" s="10">
        <v>39.942707059999996</v>
      </c>
      <c r="BG16" s="10">
        <v>40.224838259999999</v>
      </c>
      <c r="BH16" s="10">
        <v>40.976467130000003</v>
      </c>
      <c r="BI16" s="10">
        <v>41.162513730000001</v>
      </c>
      <c r="BJ16" s="10">
        <v>42.445552829999997</v>
      </c>
      <c r="BK16" s="10">
        <v>43.168670650000003</v>
      </c>
      <c r="BL16" s="10">
        <v>42.272552490000002</v>
      </c>
      <c r="BM16" s="10">
        <v>43.205287929999997</v>
      </c>
      <c r="BN16" s="10">
        <v>43.571556090000001</v>
      </c>
      <c r="BO16" s="10">
        <v>43.792377469999998</v>
      </c>
      <c r="BP16" s="10">
        <v>44.907215119999996</v>
      </c>
      <c r="BQ16" s="10">
        <v>45.380241390000002</v>
      </c>
      <c r="BR16" s="10">
        <v>46.05615616</v>
      </c>
      <c r="BS16" s="10">
        <v>46.235168944303339</v>
      </c>
      <c r="BT16" s="10">
        <v>47.056175115698537</v>
      </c>
    </row>
    <row r="17" spans="2:72">
      <c r="B17" t="s">
        <v>696</v>
      </c>
      <c r="C17" s="10">
        <v>4.9814128880000004</v>
      </c>
      <c r="D17" s="10">
        <v>5.0445542339999996</v>
      </c>
      <c r="E17" s="10">
        <v>4.8078136440000003</v>
      </c>
      <c r="F17" s="10">
        <v>4.8640933039999998</v>
      </c>
      <c r="G17" s="10">
        <v>4.785339832</v>
      </c>
      <c r="H17" s="10">
        <v>5.6538534159999996</v>
      </c>
      <c r="I17" s="10">
        <v>5.8163714410000003</v>
      </c>
      <c r="J17" s="10">
        <v>5.216468334</v>
      </c>
      <c r="K17" s="10">
        <v>5.3264231679999998</v>
      </c>
      <c r="L17" s="10">
        <v>4.3048214910000002</v>
      </c>
      <c r="M17" s="10">
        <v>5.0245790479999997</v>
      </c>
      <c r="N17" s="10">
        <v>5.3448472020000004</v>
      </c>
      <c r="O17" s="10">
        <v>5.2650203700000002</v>
      </c>
      <c r="P17" s="10">
        <v>6.6023106580000004</v>
      </c>
      <c r="Q17" s="10">
        <v>5.8831238749999999</v>
      </c>
      <c r="R17" s="10">
        <v>5.9907398220000001</v>
      </c>
      <c r="S17" s="10">
        <v>6.1062650679999999</v>
      </c>
      <c r="T17" s="10">
        <v>5.8811292650000002</v>
      </c>
      <c r="U17" s="10">
        <v>5.4574027059999999</v>
      </c>
      <c r="V17" s="10">
        <v>6.4995360370000004</v>
      </c>
      <c r="W17" s="10">
        <v>5.9722294810000003</v>
      </c>
      <c r="X17" s="10">
        <v>5.9057183269999998</v>
      </c>
      <c r="Y17" s="10">
        <v>5.4969706540000001</v>
      </c>
      <c r="Z17" s="10">
        <v>5.6427068709999997</v>
      </c>
      <c r="AA17" s="10">
        <v>5.0455365179999996</v>
      </c>
      <c r="AB17" s="10">
        <v>4.9396753310000001</v>
      </c>
      <c r="AC17" s="10">
        <v>4.6194443700000001</v>
      </c>
      <c r="AD17" s="10">
        <v>5.1291313169999997</v>
      </c>
      <c r="AE17" s="10">
        <v>4.747055531</v>
      </c>
      <c r="AF17" s="10">
        <v>5.1968960759999998</v>
      </c>
      <c r="AG17" s="10">
        <v>5.3896517749999999</v>
      </c>
      <c r="AH17" s="10">
        <v>5.3813104630000002</v>
      </c>
      <c r="AI17" s="10">
        <v>4.5927677149999999</v>
      </c>
      <c r="AJ17" s="10">
        <v>4.1669220920000001</v>
      </c>
      <c r="AK17" s="10">
        <v>4.2245316510000004</v>
      </c>
      <c r="AL17" s="10">
        <v>4.3512516019999996</v>
      </c>
      <c r="AM17" s="10">
        <v>3.8427619929999999</v>
      </c>
      <c r="AN17" s="10">
        <v>3.9238677019999999</v>
      </c>
      <c r="AO17" s="10">
        <v>4.6199150089999996</v>
      </c>
      <c r="AP17" s="10">
        <v>4.1407947539999999</v>
      </c>
      <c r="AQ17" s="10">
        <v>3.887976885</v>
      </c>
      <c r="AR17" s="10">
        <v>4.4150552750000003</v>
      </c>
      <c r="AS17" s="10">
        <v>4.6880292890000002</v>
      </c>
      <c r="AT17" s="10">
        <v>5.4338388440000003</v>
      </c>
      <c r="AU17" s="10">
        <v>4.8637523649999999</v>
      </c>
      <c r="AV17" s="10">
        <v>5.1656665799999999</v>
      </c>
      <c r="AW17" s="10">
        <v>5.2169094090000003</v>
      </c>
      <c r="AX17" s="10">
        <v>5.035442829</v>
      </c>
      <c r="AY17" s="10">
        <v>4.7988948819999999</v>
      </c>
      <c r="AZ17" s="10">
        <v>5.020435333</v>
      </c>
      <c r="BA17" s="10">
        <v>4.8456611629999999</v>
      </c>
      <c r="BB17" s="10">
        <v>5.179021358</v>
      </c>
      <c r="BC17" s="10">
        <v>5.4016041760000002</v>
      </c>
      <c r="BD17" s="10">
        <v>5.2017679210000001</v>
      </c>
      <c r="BE17" s="10">
        <v>5.2726802829999997</v>
      </c>
      <c r="BF17" s="10">
        <v>5.4083161349999997</v>
      </c>
      <c r="BG17" s="10">
        <v>4.325032234</v>
      </c>
      <c r="BH17" s="10">
        <v>5.0982046130000001</v>
      </c>
      <c r="BI17" s="10">
        <v>5.8982677460000001</v>
      </c>
      <c r="BJ17" s="10">
        <v>5.8421602249999998</v>
      </c>
      <c r="BK17" s="10">
        <v>6.2934160229999998</v>
      </c>
      <c r="BL17" s="10">
        <v>6.3575429919999999</v>
      </c>
      <c r="BM17" s="10">
        <v>7.1844582560000001</v>
      </c>
      <c r="BN17" s="10">
        <v>7.5666708949999997</v>
      </c>
      <c r="BO17" s="10">
        <v>7.9673695560000004</v>
      </c>
      <c r="BP17" s="10">
        <v>8.4036560060000003</v>
      </c>
      <c r="BQ17" s="10">
        <v>7.0030016899999996</v>
      </c>
      <c r="BR17" s="10">
        <v>7.1425123209999999</v>
      </c>
      <c r="BS17" s="10">
        <v>7.909217799256905</v>
      </c>
      <c r="BT17" s="10">
        <v>6.8581442520416909</v>
      </c>
    </row>
    <row r="18" spans="2:72">
      <c r="B18" t="s">
        <v>69</v>
      </c>
      <c r="C18" s="10">
        <v>63.316585539999998</v>
      </c>
      <c r="D18" s="10">
        <v>64.481437679999999</v>
      </c>
      <c r="E18" s="10">
        <v>65.171661380000003</v>
      </c>
      <c r="F18" s="10">
        <v>65.210708620000005</v>
      </c>
      <c r="G18" s="10">
        <v>65.245697019999994</v>
      </c>
      <c r="H18" s="10">
        <v>65.972572330000006</v>
      </c>
      <c r="I18" s="10">
        <v>66.362014770000002</v>
      </c>
      <c r="J18" s="10">
        <v>66.408699040000002</v>
      </c>
      <c r="K18" s="10">
        <v>66.252243039999996</v>
      </c>
      <c r="L18" s="10">
        <v>66.982460020000005</v>
      </c>
      <c r="M18" s="10">
        <v>67.180427550000005</v>
      </c>
      <c r="N18" s="10">
        <v>66.720458980000004</v>
      </c>
      <c r="O18" s="10">
        <v>66.181358340000003</v>
      </c>
      <c r="P18" s="10">
        <v>66.067634580000004</v>
      </c>
      <c r="Q18" s="10">
        <v>65.62393951</v>
      </c>
      <c r="R18" s="10">
        <v>63.896572110000001</v>
      </c>
      <c r="S18" s="10">
        <v>61.399852750000001</v>
      </c>
      <c r="T18" s="10">
        <v>60.981422420000001</v>
      </c>
      <c r="U18" s="10">
        <v>60.798839569999998</v>
      </c>
      <c r="V18" s="10">
        <v>60.087924960000002</v>
      </c>
      <c r="W18" s="10">
        <v>59.396785739999999</v>
      </c>
      <c r="X18" s="10">
        <v>59.726512909999997</v>
      </c>
      <c r="Y18" s="10">
        <v>59.989089970000002</v>
      </c>
      <c r="Z18" s="10">
        <v>59.534248349999999</v>
      </c>
      <c r="AA18" s="10">
        <v>58.791252139999997</v>
      </c>
      <c r="AB18" s="10">
        <v>59.451911930000001</v>
      </c>
      <c r="AC18" s="10">
        <v>59.032989499999999</v>
      </c>
      <c r="AD18" s="10">
        <v>57.933269500000002</v>
      </c>
      <c r="AE18" s="10">
        <v>56.802928919999999</v>
      </c>
      <c r="AF18" s="10">
        <v>56.85612106</v>
      </c>
      <c r="AG18" s="10">
        <v>56.668743130000003</v>
      </c>
      <c r="AH18" s="10">
        <v>55.727062230000001</v>
      </c>
      <c r="AI18" s="10">
        <v>54.913387299999997</v>
      </c>
      <c r="AJ18" s="10">
        <v>55.504791259999998</v>
      </c>
      <c r="AK18" s="10">
        <v>55.980579380000002</v>
      </c>
      <c r="AL18" s="10">
        <v>55.868007660000004</v>
      </c>
      <c r="AM18" s="10">
        <v>55.447883609999998</v>
      </c>
      <c r="AN18" s="10">
        <v>56.767154689999998</v>
      </c>
      <c r="AO18" s="10">
        <v>57.306232450000003</v>
      </c>
      <c r="AP18" s="10">
        <v>57.598251339999997</v>
      </c>
      <c r="AQ18" s="10">
        <v>57.275035860000003</v>
      </c>
      <c r="AR18" s="10">
        <v>58.704853059999998</v>
      </c>
      <c r="AS18" s="10">
        <v>59.357269289999998</v>
      </c>
      <c r="AT18" s="10">
        <v>59.534957890000001</v>
      </c>
      <c r="AU18" s="10">
        <v>59.415798189999997</v>
      </c>
      <c r="AV18" s="10">
        <v>60.32427216</v>
      </c>
      <c r="AW18" s="10">
        <v>61.123363490000003</v>
      </c>
      <c r="AX18" s="10">
        <v>61.054771420000002</v>
      </c>
      <c r="AY18" s="10">
        <v>60.818267820000003</v>
      </c>
      <c r="AZ18" s="10">
        <v>62.044677729999997</v>
      </c>
      <c r="BA18" s="10">
        <v>62.795433039999999</v>
      </c>
      <c r="BB18" s="10">
        <v>62.570777890000002</v>
      </c>
      <c r="BC18" s="10">
        <v>62.072254180000002</v>
      </c>
      <c r="BD18" s="10">
        <v>63.533439639999997</v>
      </c>
      <c r="BE18" s="10">
        <v>64.014060970000003</v>
      </c>
      <c r="BF18" s="10">
        <v>64.000068659999997</v>
      </c>
      <c r="BG18" s="10">
        <v>63.576744079999997</v>
      </c>
      <c r="BH18" s="10">
        <v>64.485115050000005</v>
      </c>
      <c r="BI18" s="10">
        <v>64.536651610000007</v>
      </c>
      <c r="BJ18" s="10">
        <v>64.707168580000001</v>
      </c>
      <c r="BK18" s="10">
        <v>63.602439879999999</v>
      </c>
      <c r="BL18" s="10">
        <v>60.050327299999999</v>
      </c>
      <c r="BM18" s="10">
        <v>61.8338356</v>
      </c>
      <c r="BN18" s="10">
        <v>62.314308169999997</v>
      </c>
      <c r="BO18" s="10">
        <v>61.930187230000001</v>
      </c>
      <c r="BP18" s="10">
        <v>63.459743500000002</v>
      </c>
      <c r="BQ18" s="10">
        <v>64.694869999999995</v>
      </c>
      <c r="BR18" s="10">
        <v>65.097572330000006</v>
      </c>
      <c r="BS18" s="10">
        <v>62.871645519184462</v>
      </c>
      <c r="BT18" s="10">
        <v>64.005111654913463</v>
      </c>
    </row>
    <row r="20" spans="2:72">
      <c r="B20" t="s">
        <v>600</v>
      </c>
    </row>
    <row r="23" spans="2:72">
      <c r="B23" s="2" t="s">
        <v>906</v>
      </c>
    </row>
    <row r="24" spans="2:72">
      <c r="B24" t="s">
        <v>648</v>
      </c>
    </row>
    <row r="25" spans="2:72">
      <c r="C25" s="6" t="s">
        <v>169</v>
      </c>
      <c r="D25" s="6" t="s">
        <v>170</v>
      </c>
      <c r="E25" s="6" t="s">
        <v>171</v>
      </c>
      <c r="F25" s="6" t="s">
        <v>172</v>
      </c>
      <c r="G25" s="22" t="s">
        <v>173</v>
      </c>
      <c r="H25" s="22" t="s">
        <v>174</v>
      </c>
      <c r="I25" s="22" t="s">
        <v>175</v>
      </c>
      <c r="J25" s="22" t="s">
        <v>176</v>
      </c>
      <c r="K25" s="22" t="s">
        <v>177</v>
      </c>
      <c r="L25" s="22" t="s">
        <v>178</v>
      </c>
      <c r="M25" s="22" t="s">
        <v>179</v>
      </c>
      <c r="N25" s="22" t="s">
        <v>180</v>
      </c>
      <c r="O25" s="22" t="s">
        <v>13</v>
      </c>
      <c r="P25" s="22" t="s">
        <v>14</v>
      </c>
      <c r="Q25" s="22" t="s">
        <v>15</v>
      </c>
      <c r="R25" s="22" t="s">
        <v>16</v>
      </c>
      <c r="S25" s="22" t="s">
        <v>17</v>
      </c>
      <c r="T25" s="22" t="s">
        <v>18</v>
      </c>
      <c r="U25" s="22" t="s">
        <v>19</v>
      </c>
      <c r="V25" s="22" t="s">
        <v>20</v>
      </c>
      <c r="W25" s="22" t="s">
        <v>21</v>
      </c>
      <c r="X25" s="22" t="s">
        <v>22</v>
      </c>
      <c r="Y25" s="22" t="s">
        <v>23</v>
      </c>
      <c r="Z25" s="22" t="s">
        <v>24</v>
      </c>
      <c r="AA25" s="22" t="s">
        <v>25</v>
      </c>
      <c r="AB25" s="22" t="s">
        <v>26</v>
      </c>
      <c r="AC25" s="22" t="s">
        <v>27</v>
      </c>
      <c r="AD25" s="22" t="s">
        <v>28</v>
      </c>
      <c r="AE25" s="22" t="s">
        <v>29</v>
      </c>
      <c r="AF25" s="22" t="s">
        <v>30</v>
      </c>
      <c r="AG25" s="22" t="s">
        <v>31</v>
      </c>
      <c r="AH25" s="22" t="s">
        <v>32</v>
      </c>
      <c r="AI25" s="22" t="s">
        <v>33</v>
      </c>
      <c r="AJ25" s="22" t="s">
        <v>34</v>
      </c>
      <c r="AK25" s="22" t="s">
        <v>35</v>
      </c>
      <c r="AL25" s="22" t="s">
        <v>36</v>
      </c>
      <c r="AM25" s="22" t="s">
        <v>37</v>
      </c>
      <c r="AN25" s="22" t="s">
        <v>38</v>
      </c>
      <c r="AO25" s="22" t="s">
        <v>39</v>
      </c>
      <c r="AP25" s="22" t="s">
        <v>40</v>
      </c>
      <c r="AQ25" s="22" t="s">
        <v>41</v>
      </c>
      <c r="AR25" s="22" t="s">
        <v>42</v>
      </c>
      <c r="AS25" s="22" t="s">
        <v>43</v>
      </c>
      <c r="AT25" s="22" t="s">
        <v>44</v>
      </c>
      <c r="AU25" s="22" t="s">
        <v>45</v>
      </c>
      <c r="AV25" s="22" t="s">
        <v>46</v>
      </c>
      <c r="AW25" s="22" t="s">
        <v>47</v>
      </c>
      <c r="AX25" s="22" t="s">
        <v>48</v>
      </c>
      <c r="AY25" s="22" t="s">
        <v>49</v>
      </c>
      <c r="AZ25" s="22" t="s">
        <v>50</v>
      </c>
      <c r="BA25" s="22" t="s">
        <v>51</v>
      </c>
      <c r="BB25" s="22" t="s">
        <v>52</v>
      </c>
      <c r="BC25" s="22" t="s">
        <v>53</v>
      </c>
      <c r="BD25" s="22" t="s">
        <v>54</v>
      </c>
      <c r="BE25" s="22" t="s">
        <v>55</v>
      </c>
      <c r="BF25" s="22" t="s">
        <v>56</v>
      </c>
      <c r="BG25" s="22" t="s">
        <v>57</v>
      </c>
      <c r="BH25" s="22" t="s">
        <v>58</v>
      </c>
      <c r="BI25" s="22" t="s">
        <v>59</v>
      </c>
      <c r="BJ25" s="22" t="s">
        <v>60</v>
      </c>
      <c r="BK25" s="22" t="s">
        <v>61</v>
      </c>
      <c r="BL25" s="22" t="s">
        <v>62</v>
      </c>
      <c r="BM25" s="22" t="s">
        <v>63</v>
      </c>
      <c r="BN25" s="22" t="s">
        <v>64</v>
      </c>
      <c r="BO25" s="22" t="s">
        <v>65</v>
      </c>
      <c r="BP25" s="22" t="s">
        <v>66</v>
      </c>
      <c r="BQ25" s="22" t="s">
        <v>67</v>
      </c>
      <c r="BR25" s="22" t="s">
        <v>68</v>
      </c>
      <c r="BS25" s="22" t="s">
        <v>898</v>
      </c>
      <c r="BT25" s="22" t="s">
        <v>1239</v>
      </c>
    </row>
    <row r="26" spans="2:72">
      <c r="B26" t="s">
        <v>687</v>
      </c>
      <c r="C26" s="10">
        <v>46.161056520000002</v>
      </c>
      <c r="D26" s="10">
        <v>47.055057529999999</v>
      </c>
      <c r="E26" s="10">
        <v>50.718273160000003</v>
      </c>
      <c r="F26" s="10">
        <v>47.738258360000003</v>
      </c>
      <c r="G26" s="10">
        <v>46.294044489999997</v>
      </c>
      <c r="H26" s="10">
        <v>47.839950559999998</v>
      </c>
      <c r="I26" s="10">
        <v>51.499477390000003</v>
      </c>
      <c r="J26" s="10">
        <v>48.561168670000001</v>
      </c>
      <c r="K26" s="10">
        <v>48.111839289999999</v>
      </c>
      <c r="L26" s="10">
        <v>48.801185609999997</v>
      </c>
      <c r="M26" s="10">
        <v>50.605361940000002</v>
      </c>
      <c r="N26" s="10">
        <v>46.722431180000001</v>
      </c>
      <c r="O26" s="10">
        <v>44.881076810000003</v>
      </c>
      <c r="P26" s="10">
        <v>43.805007930000002</v>
      </c>
      <c r="Q26" s="10">
        <v>45.437023160000003</v>
      </c>
      <c r="R26" s="10">
        <v>38.795810699999997</v>
      </c>
      <c r="S26" s="10">
        <v>34.219661709999997</v>
      </c>
      <c r="T26" s="10">
        <v>32.149959559999999</v>
      </c>
      <c r="U26" s="10">
        <v>32.913215639999997</v>
      </c>
      <c r="V26" s="10">
        <v>29.813407900000001</v>
      </c>
      <c r="W26" s="10">
        <v>27.910366060000001</v>
      </c>
      <c r="X26" s="10">
        <v>28.708669660000002</v>
      </c>
      <c r="Y26" s="10">
        <v>29.797416689999999</v>
      </c>
      <c r="Z26" s="10">
        <v>26.395158769999998</v>
      </c>
      <c r="AA26" s="10">
        <v>24.337480549999999</v>
      </c>
      <c r="AB26" s="10">
        <v>24.157281879999999</v>
      </c>
      <c r="AC26" s="10">
        <v>25.92446327</v>
      </c>
      <c r="AD26" s="10">
        <v>22.317825320000001</v>
      </c>
      <c r="AE26" s="10">
        <v>20.160354609999999</v>
      </c>
      <c r="AF26" s="10">
        <v>20.354702</v>
      </c>
      <c r="AG26" s="10">
        <v>22.217220309999998</v>
      </c>
      <c r="AH26" s="10">
        <v>18.94713402</v>
      </c>
      <c r="AI26" s="10">
        <v>17.775075910000002</v>
      </c>
      <c r="AJ26" s="10">
        <v>19.078262330000001</v>
      </c>
      <c r="AK26" s="10">
        <v>20.877162930000001</v>
      </c>
      <c r="AL26" s="10">
        <v>18.863235469999999</v>
      </c>
      <c r="AM26" s="10">
        <v>18.050807949999999</v>
      </c>
      <c r="AN26" s="10">
        <v>19.069654459999999</v>
      </c>
      <c r="AO26" s="10">
        <v>20.619846339999999</v>
      </c>
      <c r="AP26" s="10">
        <v>19.547365190000001</v>
      </c>
      <c r="AQ26" s="10">
        <v>18.997184749999999</v>
      </c>
      <c r="AR26" s="10">
        <v>20.110223770000001</v>
      </c>
      <c r="AS26" s="10">
        <v>22.849512099999998</v>
      </c>
      <c r="AT26" s="10">
        <v>21.474466320000001</v>
      </c>
      <c r="AU26" s="10">
        <v>20.801763529999999</v>
      </c>
      <c r="AV26" s="10">
        <v>21.393959049999999</v>
      </c>
      <c r="AW26" s="10">
        <v>23.321390149999999</v>
      </c>
      <c r="AX26" s="10">
        <v>21.661043169999999</v>
      </c>
      <c r="AY26" s="10">
        <v>21.615858079999999</v>
      </c>
      <c r="AZ26" s="10">
        <v>22.960840229999999</v>
      </c>
      <c r="BA26" s="10">
        <v>26.670948030000002</v>
      </c>
      <c r="BB26" s="10">
        <v>23.818595890000001</v>
      </c>
      <c r="BC26" s="10">
        <v>23.181724549999998</v>
      </c>
      <c r="BD26" s="10">
        <v>25.395978929999998</v>
      </c>
      <c r="BE26" s="10">
        <v>27.629102710000002</v>
      </c>
      <c r="BF26" s="10">
        <v>25.474933620000002</v>
      </c>
      <c r="BG26" s="10">
        <v>24.660789489999999</v>
      </c>
      <c r="BH26" s="10">
        <v>26.790395740000001</v>
      </c>
      <c r="BI26" s="10">
        <v>29.683111190000002</v>
      </c>
      <c r="BJ26" s="10">
        <v>27.395036699999999</v>
      </c>
      <c r="BK26" s="10">
        <v>25.33426094</v>
      </c>
      <c r="BL26" s="10">
        <v>20.304611210000001</v>
      </c>
      <c r="BM26" s="10">
        <v>23.54603195</v>
      </c>
      <c r="BN26" s="10">
        <v>21.55049515</v>
      </c>
      <c r="BO26" s="10">
        <v>21.404384610000001</v>
      </c>
      <c r="BP26" s="10">
        <v>23.659709929999998</v>
      </c>
      <c r="BQ26" s="10">
        <v>27.915706629999999</v>
      </c>
      <c r="BR26" s="10">
        <v>24.576614379999999</v>
      </c>
      <c r="BS26" s="10">
        <v>25.550638787709911</v>
      </c>
      <c r="BT26" s="10">
        <v>28.082585248244808</v>
      </c>
    </row>
    <row r="27" spans="2:72">
      <c r="B27" t="s">
        <v>688</v>
      </c>
      <c r="C27" s="10">
        <v>81.396614069999998</v>
      </c>
      <c r="D27" s="10">
        <v>80.940795899999998</v>
      </c>
      <c r="E27" s="10">
        <v>82.263587950000002</v>
      </c>
      <c r="F27" s="10">
        <v>82.402740480000006</v>
      </c>
      <c r="G27" s="10">
        <v>82.426124569999999</v>
      </c>
      <c r="H27" s="10">
        <v>83.29967499</v>
      </c>
      <c r="I27" s="10">
        <v>84.106620789999994</v>
      </c>
      <c r="J27" s="10">
        <v>83.466400149999998</v>
      </c>
      <c r="K27" s="10">
        <v>82.995597840000002</v>
      </c>
      <c r="L27" s="10">
        <v>84.761726379999999</v>
      </c>
      <c r="M27" s="10">
        <v>84.364151000000007</v>
      </c>
      <c r="N27" s="10">
        <v>83.135520940000006</v>
      </c>
      <c r="O27" s="10">
        <v>80.909851070000002</v>
      </c>
      <c r="P27" s="10">
        <v>79.708816530000007</v>
      </c>
      <c r="Q27" s="10">
        <v>77.353691100000006</v>
      </c>
      <c r="R27" s="10">
        <v>73.875183109999995</v>
      </c>
      <c r="S27" s="10">
        <v>69.954574579999999</v>
      </c>
      <c r="T27" s="10">
        <v>69.451515200000003</v>
      </c>
      <c r="U27" s="10">
        <v>68.114929200000006</v>
      </c>
      <c r="V27" s="10">
        <v>67.487838749999995</v>
      </c>
      <c r="W27" s="10">
        <v>65.398178099999996</v>
      </c>
      <c r="X27" s="10">
        <v>66.257034300000001</v>
      </c>
      <c r="Y27" s="10">
        <v>66.939559939999995</v>
      </c>
      <c r="Z27" s="10">
        <v>65.589515689999999</v>
      </c>
      <c r="AA27" s="10">
        <v>63.862422940000002</v>
      </c>
      <c r="AB27" s="10">
        <v>66.077362059999999</v>
      </c>
      <c r="AC27" s="10">
        <v>65.825798030000001</v>
      </c>
      <c r="AD27" s="10">
        <v>64.324569699999998</v>
      </c>
      <c r="AE27" s="10">
        <v>60.728282929999999</v>
      </c>
      <c r="AF27" s="10">
        <v>60.053295140000003</v>
      </c>
      <c r="AG27" s="10">
        <v>59.722839360000002</v>
      </c>
      <c r="AH27" s="10">
        <v>59.17049789</v>
      </c>
      <c r="AI27" s="10">
        <v>57.161800380000003</v>
      </c>
      <c r="AJ27" s="10">
        <v>58.50518417</v>
      </c>
      <c r="AK27" s="10">
        <v>60.073860170000003</v>
      </c>
      <c r="AL27" s="10">
        <v>58.756454470000001</v>
      </c>
      <c r="AM27" s="10">
        <v>58.946136469999999</v>
      </c>
      <c r="AN27" s="10">
        <v>62.166820530000003</v>
      </c>
      <c r="AO27" s="10">
        <v>64.141120909999998</v>
      </c>
      <c r="AP27" s="10">
        <v>62.644065859999998</v>
      </c>
      <c r="AQ27" s="10">
        <v>61.954437259999999</v>
      </c>
      <c r="AR27" s="10">
        <v>62.011562349999998</v>
      </c>
      <c r="AS27" s="10">
        <v>63.554676059999998</v>
      </c>
      <c r="AT27" s="10">
        <v>62.095920560000003</v>
      </c>
      <c r="AU27" s="10">
        <v>62.708415989999999</v>
      </c>
      <c r="AV27" s="10">
        <v>64.833648679999996</v>
      </c>
      <c r="AW27" s="10">
        <v>68.33000183</v>
      </c>
      <c r="AX27" s="10">
        <v>66.828742980000001</v>
      </c>
      <c r="AY27" s="10">
        <v>65.612976070000002</v>
      </c>
      <c r="AZ27" s="10">
        <v>67.950584410000005</v>
      </c>
      <c r="BA27" s="10">
        <v>68.733222960000006</v>
      </c>
      <c r="BB27" s="10">
        <v>68.470230099999995</v>
      </c>
      <c r="BC27" s="10">
        <v>67.472007750000003</v>
      </c>
      <c r="BD27" s="10">
        <v>69.025665279999998</v>
      </c>
      <c r="BE27" s="10">
        <v>71.267761230000005</v>
      </c>
      <c r="BF27" s="10">
        <v>71.13841248</v>
      </c>
      <c r="BG27" s="10">
        <v>70.154273989999993</v>
      </c>
      <c r="BH27" s="10">
        <v>69.545707699999994</v>
      </c>
      <c r="BI27" s="10">
        <v>70.201698300000004</v>
      </c>
      <c r="BJ27" s="10">
        <v>70.399986269999999</v>
      </c>
      <c r="BK27" s="10">
        <v>69.086105349999997</v>
      </c>
      <c r="BL27" s="10">
        <v>61.233898160000003</v>
      </c>
      <c r="BM27" s="10">
        <v>62.923542019999999</v>
      </c>
      <c r="BN27" s="10">
        <v>66.142013550000001</v>
      </c>
      <c r="BO27" s="10">
        <v>64.957603449999993</v>
      </c>
      <c r="BP27" s="10">
        <v>67.696166989999995</v>
      </c>
      <c r="BQ27" s="10">
        <v>68.177413939999994</v>
      </c>
      <c r="BR27" s="10">
        <v>69.712326050000001</v>
      </c>
      <c r="BS27" s="10">
        <v>69.953961788600665</v>
      </c>
      <c r="BT27" s="10">
        <v>74.996606025000304</v>
      </c>
    </row>
    <row r="28" spans="2:72">
      <c r="B28" t="s">
        <v>689</v>
      </c>
      <c r="C28" s="10">
        <v>88.171195979999993</v>
      </c>
      <c r="D28" s="10">
        <v>88.992065429999997</v>
      </c>
      <c r="E28" s="10">
        <v>89.211875919999997</v>
      </c>
      <c r="F28" s="10">
        <v>88.516014100000007</v>
      </c>
      <c r="G28" s="10">
        <v>89.101989750000001</v>
      </c>
      <c r="H28" s="10">
        <v>88.388099670000003</v>
      </c>
      <c r="I28" s="10">
        <v>88.549339290000006</v>
      </c>
      <c r="J28" s="10">
        <v>88.984672549999999</v>
      </c>
      <c r="K28" s="10">
        <v>88.87171936</v>
      </c>
      <c r="L28" s="10">
        <v>88.913131710000002</v>
      </c>
      <c r="M28" s="10">
        <v>89.273406980000004</v>
      </c>
      <c r="N28" s="10">
        <v>89.309577939999997</v>
      </c>
      <c r="O28" s="10">
        <v>88.903701780000006</v>
      </c>
      <c r="P28" s="10">
        <v>87.280067439999996</v>
      </c>
      <c r="Q28" s="10">
        <v>86.113868710000006</v>
      </c>
      <c r="R28" s="10">
        <v>83.412063599999996</v>
      </c>
      <c r="S28" s="10">
        <v>79.070037839999998</v>
      </c>
      <c r="T28" s="10">
        <v>78.295455930000003</v>
      </c>
      <c r="U28" s="10">
        <v>77.646553040000001</v>
      </c>
      <c r="V28" s="10">
        <v>77.378311159999996</v>
      </c>
      <c r="W28" s="10">
        <v>75.97810364</v>
      </c>
      <c r="X28" s="10">
        <v>76.756538390000003</v>
      </c>
      <c r="Y28" s="10">
        <v>77.143012999999996</v>
      </c>
      <c r="Z28" s="10">
        <v>76.041725159999999</v>
      </c>
      <c r="AA28" s="10">
        <v>75.007217409999996</v>
      </c>
      <c r="AB28" s="10">
        <v>75.045593260000004</v>
      </c>
      <c r="AC28" s="10">
        <v>74.825088500000007</v>
      </c>
      <c r="AD28" s="10">
        <v>73.019691469999998</v>
      </c>
      <c r="AE28" s="10">
        <v>71.433517460000004</v>
      </c>
      <c r="AF28" s="10">
        <v>71.510055539999996</v>
      </c>
      <c r="AG28" s="10">
        <v>71.133071900000004</v>
      </c>
      <c r="AH28" s="10">
        <v>68.962051389999999</v>
      </c>
      <c r="AI28" s="10">
        <v>68.80299377</v>
      </c>
      <c r="AJ28" s="10">
        <v>70.486076350000005</v>
      </c>
      <c r="AK28" s="10">
        <v>70.594482420000006</v>
      </c>
      <c r="AL28" s="10">
        <v>70.986289979999995</v>
      </c>
      <c r="AM28" s="10">
        <v>70.724876399999999</v>
      </c>
      <c r="AN28" s="10">
        <v>72.581626889999995</v>
      </c>
      <c r="AO28" s="10">
        <v>73.222404479999994</v>
      </c>
      <c r="AP28" s="10">
        <v>73.647918700000005</v>
      </c>
      <c r="AQ28" s="10">
        <v>72.891075130000004</v>
      </c>
      <c r="AR28" s="10">
        <v>75.707832339999996</v>
      </c>
      <c r="AS28" s="10">
        <v>76.803413390000003</v>
      </c>
      <c r="AT28" s="10">
        <v>76.97825623</v>
      </c>
      <c r="AU28" s="10">
        <v>77.260437010000004</v>
      </c>
      <c r="AV28" s="10">
        <v>77.466751099999996</v>
      </c>
      <c r="AW28" s="10">
        <v>78.469642640000004</v>
      </c>
      <c r="AX28" s="10">
        <v>78.129158020000006</v>
      </c>
      <c r="AY28" s="10">
        <v>78.434356690000001</v>
      </c>
      <c r="AZ28" s="10">
        <v>78.548706050000007</v>
      </c>
      <c r="BA28" s="10">
        <v>79.658103940000004</v>
      </c>
      <c r="BB28" s="10">
        <v>79.342002870000002</v>
      </c>
      <c r="BC28" s="10">
        <v>79.829803470000002</v>
      </c>
      <c r="BD28" s="10">
        <v>81.866157529999995</v>
      </c>
      <c r="BE28" s="10">
        <v>81.065429690000002</v>
      </c>
      <c r="BF28" s="10">
        <v>80.704650880000003</v>
      </c>
      <c r="BG28" s="10">
        <v>81.911094669999997</v>
      </c>
      <c r="BH28" s="10">
        <v>82.969688419999997</v>
      </c>
      <c r="BI28" s="10">
        <v>81.866676330000004</v>
      </c>
      <c r="BJ28" s="10">
        <v>81.256744380000001</v>
      </c>
      <c r="BK28" s="10">
        <v>79.947792050000004</v>
      </c>
      <c r="BL28" s="10">
        <v>73.75328064</v>
      </c>
      <c r="BM28" s="10">
        <v>76.177818299999998</v>
      </c>
      <c r="BN28" s="10">
        <v>77.40094757</v>
      </c>
      <c r="BO28" s="10">
        <v>76.406738279999999</v>
      </c>
      <c r="BP28" s="10">
        <v>79.018554690000002</v>
      </c>
      <c r="BQ28" s="10">
        <v>79.326911929999994</v>
      </c>
      <c r="BR28" s="10">
        <v>77.92781067</v>
      </c>
      <c r="BS28" s="10">
        <v>80.07621009778758</v>
      </c>
      <c r="BT28" s="10">
        <v>80.585974268144582</v>
      </c>
    </row>
    <row r="29" spans="2:72">
      <c r="B29" t="s">
        <v>690</v>
      </c>
      <c r="C29" s="10">
        <v>88.392082209999998</v>
      </c>
      <c r="D29" s="10">
        <v>89.620361329999994</v>
      </c>
      <c r="E29" s="10">
        <v>89.888031010000006</v>
      </c>
      <c r="F29" s="10">
        <v>89.923561100000001</v>
      </c>
      <c r="G29" s="10">
        <v>90.063720700000005</v>
      </c>
      <c r="H29" s="10">
        <v>90.757858279999994</v>
      </c>
      <c r="I29" s="10">
        <v>90.190742490000005</v>
      </c>
      <c r="J29" s="10">
        <v>90.061912539999994</v>
      </c>
      <c r="K29" s="10">
        <v>89.327613830000004</v>
      </c>
      <c r="L29" s="10">
        <v>90.407157900000001</v>
      </c>
      <c r="M29" s="10">
        <v>90.211021419999994</v>
      </c>
      <c r="N29" s="10">
        <v>89.583389280000006</v>
      </c>
      <c r="O29" s="10">
        <v>88.905464170000002</v>
      </c>
      <c r="P29" s="10">
        <v>87.849731449999993</v>
      </c>
      <c r="Q29" s="10">
        <v>86.170646669999996</v>
      </c>
      <c r="R29" s="10">
        <v>83.619392399999995</v>
      </c>
      <c r="S29" s="10">
        <v>79.579811100000001</v>
      </c>
      <c r="T29" s="10">
        <v>79.55767822</v>
      </c>
      <c r="U29" s="10">
        <v>78.795166019999996</v>
      </c>
      <c r="V29" s="10">
        <v>78.350036619999997</v>
      </c>
      <c r="W29" s="10">
        <v>78.499740599999996</v>
      </c>
      <c r="X29" s="10">
        <v>79.28235626</v>
      </c>
      <c r="Y29" s="10">
        <v>78.986221310000005</v>
      </c>
      <c r="Z29" s="10">
        <v>79.002639770000002</v>
      </c>
      <c r="AA29" s="10">
        <v>78.480064389999995</v>
      </c>
      <c r="AB29" s="10">
        <v>78.75453186</v>
      </c>
      <c r="AC29" s="10">
        <v>78.161270139999999</v>
      </c>
      <c r="AD29" s="10">
        <v>76.950973509999997</v>
      </c>
      <c r="AE29" s="10">
        <v>74.855628969999998</v>
      </c>
      <c r="AF29" s="10">
        <v>75.300949099999997</v>
      </c>
      <c r="AG29" s="10">
        <v>75.657852169999998</v>
      </c>
      <c r="AH29" s="10">
        <v>75.240356449999993</v>
      </c>
      <c r="AI29" s="10">
        <v>74.118911740000001</v>
      </c>
      <c r="AJ29" s="10">
        <v>74.654510500000001</v>
      </c>
      <c r="AK29" s="10">
        <v>75.078552250000001</v>
      </c>
      <c r="AL29" s="10">
        <v>75.680564880000006</v>
      </c>
      <c r="AM29" s="10">
        <v>74.239830019999999</v>
      </c>
      <c r="AN29" s="10">
        <v>76.48326874</v>
      </c>
      <c r="AO29" s="10">
        <v>77.387786869999999</v>
      </c>
      <c r="AP29" s="10">
        <v>77.518157959999996</v>
      </c>
      <c r="AQ29" s="10">
        <v>76.333335880000007</v>
      </c>
      <c r="AR29" s="10">
        <v>78.540039059999998</v>
      </c>
      <c r="AS29" s="10">
        <v>80.361938480000006</v>
      </c>
      <c r="AT29" s="10">
        <v>80.693183899999994</v>
      </c>
      <c r="AU29" s="10">
        <v>80.511482240000007</v>
      </c>
      <c r="AV29" s="10">
        <v>81.817001340000004</v>
      </c>
      <c r="AW29" s="10">
        <v>81.724731449999993</v>
      </c>
      <c r="AX29" s="10">
        <v>82.112686159999996</v>
      </c>
      <c r="AY29" s="10">
        <v>82.203086850000005</v>
      </c>
      <c r="AZ29" s="10">
        <v>83.296119689999998</v>
      </c>
      <c r="BA29" s="10">
        <v>84.212181090000001</v>
      </c>
      <c r="BB29" s="10">
        <v>83.836921689999997</v>
      </c>
      <c r="BC29" s="10">
        <v>82.422302250000001</v>
      </c>
      <c r="BD29" s="10">
        <v>84.390937809999997</v>
      </c>
      <c r="BE29" s="10">
        <v>84.634925839999994</v>
      </c>
      <c r="BF29" s="10">
        <v>84.495765689999999</v>
      </c>
      <c r="BG29" s="10">
        <v>84.362495420000002</v>
      </c>
      <c r="BH29" s="10">
        <v>85.720161439999998</v>
      </c>
      <c r="BI29" s="10">
        <v>85.095085139999995</v>
      </c>
      <c r="BJ29" s="10">
        <v>84.121925349999998</v>
      </c>
      <c r="BK29" s="10">
        <v>83.539947510000005</v>
      </c>
      <c r="BL29" s="10">
        <v>79.122604370000005</v>
      </c>
      <c r="BM29" s="10">
        <v>82.272148130000005</v>
      </c>
      <c r="BN29" s="10">
        <v>81.688766479999998</v>
      </c>
      <c r="BO29" s="10">
        <v>81.735984799999997</v>
      </c>
      <c r="BP29" s="10">
        <v>81.751998900000004</v>
      </c>
      <c r="BQ29" s="10">
        <v>84.103340149999994</v>
      </c>
      <c r="BR29" s="10">
        <v>85.127281190000005</v>
      </c>
      <c r="BS29" s="10">
        <v>83.685479111293375</v>
      </c>
      <c r="BT29" s="10">
        <v>83.461884479067635</v>
      </c>
    </row>
    <row r="30" spans="2:72">
      <c r="B30" t="s">
        <v>691</v>
      </c>
      <c r="C30" s="10">
        <v>89.003562930000001</v>
      </c>
      <c r="D30" s="10">
        <v>88.990768430000003</v>
      </c>
      <c r="E30" s="10">
        <v>88.71527863</v>
      </c>
      <c r="F30" s="10">
        <v>89.398132320000002</v>
      </c>
      <c r="G30" s="10">
        <v>89.1875</v>
      </c>
      <c r="H30" s="10">
        <v>88.675659179999997</v>
      </c>
      <c r="I30" s="10">
        <v>88.504875179999999</v>
      </c>
      <c r="J30" s="10">
        <v>88.758995060000004</v>
      </c>
      <c r="K30" s="10">
        <v>88.955551150000005</v>
      </c>
      <c r="L30" s="10">
        <v>89.559532169999997</v>
      </c>
      <c r="M30" s="10">
        <v>89.143005369999997</v>
      </c>
      <c r="N30" s="10">
        <v>88.688964839999997</v>
      </c>
      <c r="O30" s="10">
        <v>88.337203979999998</v>
      </c>
      <c r="P30" s="10">
        <v>87.389579769999997</v>
      </c>
      <c r="Q30" s="10">
        <v>85.64795685</v>
      </c>
      <c r="R30" s="10">
        <v>83.60377502</v>
      </c>
      <c r="S30" s="10">
        <v>80.717567439999996</v>
      </c>
      <c r="T30" s="10">
        <v>79.615325929999997</v>
      </c>
      <c r="U30" s="10">
        <v>79.606185909999994</v>
      </c>
      <c r="V30" s="10">
        <v>78.897415159999994</v>
      </c>
      <c r="W30" s="10">
        <v>78.217147830000002</v>
      </c>
      <c r="X30" s="10">
        <v>78.686134339999995</v>
      </c>
      <c r="Y30" s="10">
        <v>78.459556579999997</v>
      </c>
      <c r="Z30" s="10">
        <v>78.579330440000007</v>
      </c>
      <c r="AA30" s="10">
        <v>77.85503387</v>
      </c>
      <c r="AB30" s="10">
        <v>77.696113589999996</v>
      </c>
      <c r="AC30" s="10">
        <v>77.326019290000005</v>
      </c>
      <c r="AD30" s="10">
        <v>75.809532169999997</v>
      </c>
      <c r="AE30" s="10">
        <v>75.722732539999996</v>
      </c>
      <c r="AF30" s="10">
        <v>74.610710139999995</v>
      </c>
      <c r="AG30" s="10">
        <v>74.056480410000006</v>
      </c>
      <c r="AH30" s="10">
        <v>72.689346310000005</v>
      </c>
      <c r="AI30" s="10">
        <v>72.446319579999994</v>
      </c>
      <c r="AJ30" s="10">
        <v>73.435485839999998</v>
      </c>
      <c r="AK30" s="10">
        <v>73.574638370000002</v>
      </c>
      <c r="AL30" s="10">
        <v>74.756614690000006</v>
      </c>
      <c r="AM30" s="10">
        <v>73.806549070000003</v>
      </c>
      <c r="AN30" s="10">
        <v>75.742942810000002</v>
      </c>
      <c r="AO30" s="10">
        <v>77.292182920000002</v>
      </c>
      <c r="AP30" s="10">
        <v>77.134277339999997</v>
      </c>
      <c r="AQ30" s="10">
        <v>77.682937620000004</v>
      </c>
      <c r="AR30" s="10">
        <v>80.236679080000002</v>
      </c>
      <c r="AS30" s="10">
        <v>80.697959900000001</v>
      </c>
      <c r="AT30" s="10">
        <v>80.136978150000004</v>
      </c>
      <c r="AU30" s="10">
        <v>80.41001129</v>
      </c>
      <c r="AV30" s="10">
        <v>80.313385010000005</v>
      </c>
      <c r="AW30" s="10">
        <v>81.286293029999996</v>
      </c>
      <c r="AX30" s="10">
        <v>81.911941530000007</v>
      </c>
      <c r="AY30" s="10">
        <v>81.943786619999997</v>
      </c>
      <c r="AZ30" s="10">
        <v>83.698532099999994</v>
      </c>
      <c r="BA30" s="10">
        <v>84.321739199999996</v>
      </c>
      <c r="BB30" s="10">
        <v>84.280746460000003</v>
      </c>
      <c r="BC30" s="10">
        <v>84.17033386</v>
      </c>
      <c r="BD30" s="10">
        <v>85.692718510000006</v>
      </c>
      <c r="BE30" s="10">
        <v>85.334518430000003</v>
      </c>
      <c r="BF30" s="10">
        <v>85.825248720000005</v>
      </c>
      <c r="BG30" s="10">
        <v>84.440505979999998</v>
      </c>
      <c r="BH30" s="10">
        <v>85.340843199999995</v>
      </c>
      <c r="BI30" s="10">
        <v>84.765808109999995</v>
      </c>
      <c r="BJ30" s="10">
        <v>86.097755430000007</v>
      </c>
      <c r="BK30" s="10">
        <v>84.397727970000005</v>
      </c>
      <c r="BL30" s="10">
        <v>81.171607969999997</v>
      </c>
      <c r="BM30" s="10">
        <v>83.58811188</v>
      </c>
      <c r="BN30" s="10">
        <v>83.960060119999994</v>
      </c>
      <c r="BO30" s="10">
        <v>83.470794679999997</v>
      </c>
      <c r="BP30" s="10">
        <v>85.71595001</v>
      </c>
      <c r="BQ30" s="10">
        <v>85.046752929999997</v>
      </c>
      <c r="BR30" s="10">
        <v>86.345008849999999</v>
      </c>
      <c r="BS30" s="10">
        <v>86.225073916461213</v>
      </c>
      <c r="BT30" s="10">
        <v>86.811295159023373</v>
      </c>
    </row>
    <row r="31" spans="2:72">
      <c r="B31" t="s">
        <v>692</v>
      </c>
      <c r="C31" s="10">
        <v>85.34746552</v>
      </c>
      <c r="D31" s="10">
        <v>87.770530699999995</v>
      </c>
      <c r="E31" s="10">
        <v>88.134140009999996</v>
      </c>
      <c r="F31" s="10">
        <v>88.355270390000001</v>
      </c>
      <c r="G31" s="10">
        <v>88.041938779999995</v>
      </c>
      <c r="H31" s="10">
        <v>89.240776060000002</v>
      </c>
      <c r="I31" s="10">
        <v>89.414199830000001</v>
      </c>
      <c r="J31" s="10">
        <v>88.778434750000002</v>
      </c>
      <c r="K31" s="10">
        <v>88.744491580000002</v>
      </c>
      <c r="L31" s="10">
        <v>88.273170469999997</v>
      </c>
      <c r="M31" s="10">
        <v>87.318878170000005</v>
      </c>
      <c r="N31" s="10">
        <v>86.574851989999999</v>
      </c>
      <c r="O31" s="10">
        <v>86.123237610000004</v>
      </c>
      <c r="P31" s="10">
        <v>86.216247559999999</v>
      </c>
      <c r="Q31" s="10">
        <v>84.90075684</v>
      </c>
      <c r="R31" s="10">
        <v>82.778511050000006</v>
      </c>
      <c r="S31" s="10">
        <v>80.072357179999997</v>
      </c>
      <c r="T31" s="10">
        <v>80.140869140000007</v>
      </c>
      <c r="U31" s="10">
        <v>80.387313840000004</v>
      </c>
      <c r="V31" s="10">
        <v>79.057418819999995</v>
      </c>
      <c r="W31" s="10">
        <v>78.022338869999999</v>
      </c>
      <c r="X31" s="10">
        <v>78.705795289999998</v>
      </c>
      <c r="Y31" s="10">
        <v>79.008903500000002</v>
      </c>
      <c r="Z31" s="10">
        <v>78.046569820000002</v>
      </c>
      <c r="AA31" s="10">
        <v>76.731903079999995</v>
      </c>
      <c r="AB31" s="10">
        <v>76.867492679999998</v>
      </c>
      <c r="AC31" s="10">
        <v>76.333976750000005</v>
      </c>
      <c r="AD31" s="10">
        <v>75.951324459999995</v>
      </c>
      <c r="AE31" s="10">
        <v>73.724143979999994</v>
      </c>
      <c r="AF31" s="10">
        <v>73.477020260000003</v>
      </c>
      <c r="AG31" s="10">
        <v>73.394355770000004</v>
      </c>
      <c r="AH31" s="10">
        <v>72.923851010000007</v>
      </c>
      <c r="AI31" s="10">
        <v>71.048645019999995</v>
      </c>
      <c r="AJ31" s="10">
        <v>71.235054020000007</v>
      </c>
      <c r="AK31" s="10">
        <v>71.797714229999997</v>
      </c>
      <c r="AL31" s="10">
        <v>71.926460270000007</v>
      </c>
      <c r="AM31" s="10">
        <v>71.029869079999997</v>
      </c>
      <c r="AN31" s="10">
        <v>72.977508540000002</v>
      </c>
      <c r="AO31" s="10">
        <v>74.442314150000001</v>
      </c>
      <c r="AP31" s="10">
        <v>74.509658810000005</v>
      </c>
      <c r="AQ31" s="10">
        <v>74.306457519999995</v>
      </c>
      <c r="AR31" s="10">
        <v>76.592117310000006</v>
      </c>
      <c r="AS31" s="10">
        <v>76.18378448</v>
      </c>
      <c r="AT31" s="10">
        <v>76.952705379999998</v>
      </c>
      <c r="AU31" s="10">
        <v>76.768714900000006</v>
      </c>
      <c r="AV31" s="10">
        <v>79.444198610000001</v>
      </c>
      <c r="AW31" s="10">
        <v>78.958381650000007</v>
      </c>
      <c r="AX31" s="10">
        <v>79.215286250000005</v>
      </c>
      <c r="AY31" s="10">
        <v>78.589714049999998</v>
      </c>
      <c r="AZ31" s="10">
        <v>80.296943659999997</v>
      </c>
      <c r="BA31" s="10">
        <v>80.440841669999998</v>
      </c>
      <c r="BB31" s="10">
        <v>80.447700499999996</v>
      </c>
      <c r="BC31" s="10">
        <v>80.946701050000001</v>
      </c>
      <c r="BD31" s="10">
        <v>81.833213810000004</v>
      </c>
      <c r="BE31" s="10">
        <v>82.894943240000003</v>
      </c>
      <c r="BF31" s="10">
        <v>83.47299194</v>
      </c>
      <c r="BG31" s="10">
        <v>83.030120850000003</v>
      </c>
      <c r="BH31" s="10">
        <v>84.08844757</v>
      </c>
      <c r="BI31" s="10">
        <v>83.746330259999993</v>
      </c>
      <c r="BJ31" s="10">
        <v>83.732559199999997</v>
      </c>
      <c r="BK31" s="10">
        <v>82.156784060000007</v>
      </c>
      <c r="BL31" s="10">
        <v>80.871444699999998</v>
      </c>
      <c r="BM31" s="10">
        <v>81.861091610000003</v>
      </c>
      <c r="BN31" s="10">
        <v>82.719299320000005</v>
      </c>
      <c r="BO31" s="10">
        <v>82.730072019999994</v>
      </c>
      <c r="BP31" s="10">
        <v>83.90142822</v>
      </c>
      <c r="BQ31" s="10">
        <v>85.000015259999998</v>
      </c>
      <c r="BR31" s="10">
        <v>86.460990910000007</v>
      </c>
      <c r="BS31" s="10">
        <v>86.085130670645029</v>
      </c>
      <c r="BT31" s="10">
        <v>86.532021486919419</v>
      </c>
    </row>
    <row r="32" spans="2:72">
      <c r="B32" t="s">
        <v>693</v>
      </c>
      <c r="C32" s="10">
        <v>83.485069269999997</v>
      </c>
      <c r="D32" s="10">
        <v>83.775207519999995</v>
      </c>
      <c r="E32" s="10">
        <v>84.67062378</v>
      </c>
      <c r="F32" s="10">
        <v>83.859222410000001</v>
      </c>
      <c r="G32" s="10">
        <v>84.06746674</v>
      </c>
      <c r="H32" s="10">
        <v>83.820861820000005</v>
      </c>
      <c r="I32" s="10">
        <v>84.338714600000003</v>
      </c>
      <c r="J32" s="10">
        <v>84.389335630000005</v>
      </c>
      <c r="K32" s="10">
        <v>84.25544739</v>
      </c>
      <c r="L32" s="10">
        <v>84.660125730000004</v>
      </c>
      <c r="M32" s="10">
        <v>84.391441349999994</v>
      </c>
      <c r="N32" s="10">
        <v>83.643463130000001</v>
      </c>
      <c r="O32" s="10">
        <v>83.081359860000006</v>
      </c>
      <c r="P32" s="10">
        <v>82.988731380000004</v>
      </c>
      <c r="Q32" s="10">
        <v>82.086593629999996</v>
      </c>
      <c r="R32" s="10">
        <v>80.425994869999997</v>
      </c>
      <c r="S32" s="10">
        <v>78.950447080000004</v>
      </c>
      <c r="T32" s="10">
        <v>78.320396419999994</v>
      </c>
      <c r="U32" s="10">
        <v>77.323715210000003</v>
      </c>
      <c r="V32" s="10">
        <v>76.339263919999993</v>
      </c>
      <c r="W32" s="10">
        <v>74.941040040000004</v>
      </c>
      <c r="X32" s="10">
        <v>75.609436040000006</v>
      </c>
      <c r="Y32" s="10">
        <v>76.034973140000005</v>
      </c>
      <c r="Z32" s="10">
        <v>74.885360719999994</v>
      </c>
      <c r="AA32" s="10">
        <v>74.835670469999997</v>
      </c>
      <c r="AB32" s="10">
        <v>74.792411799999996</v>
      </c>
      <c r="AC32" s="10">
        <v>74.579162600000004</v>
      </c>
      <c r="AD32" s="10">
        <v>73.276252749999998</v>
      </c>
      <c r="AE32" s="10">
        <v>71.754112239999998</v>
      </c>
      <c r="AF32" s="10">
        <v>71.479484560000003</v>
      </c>
      <c r="AG32" s="10">
        <v>70.99778748</v>
      </c>
      <c r="AH32" s="10">
        <v>70.712219239999996</v>
      </c>
      <c r="AI32" s="10">
        <v>69.975738530000001</v>
      </c>
      <c r="AJ32" s="10">
        <v>70.729255679999994</v>
      </c>
      <c r="AK32" s="10">
        <v>70.479202270000002</v>
      </c>
      <c r="AL32" s="10">
        <v>70.002624510000004</v>
      </c>
      <c r="AM32" s="10">
        <v>69.970832819999998</v>
      </c>
      <c r="AN32" s="10">
        <v>70.963691710000006</v>
      </c>
      <c r="AO32" s="10">
        <v>71.573776249999995</v>
      </c>
      <c r="AP32" s="10">
        <v>71.792694089999998</v>
      </c>
      <c r="AQ32" s="10">
        <v>71.905761720000001</v>
      </c>
      <c r="AR32" s="10">
        <v>73.083892820000003</v>
      </c>
      <c r="AS32" s="10">
        <v>73.634704589999998</v>
      </c>
      <c r="AT32" s="10">
        <v>74.409187320000001</v>
      </c>
      <c r="AU32" s="10">
        <v>74.002571110000005</v>
      </c>
      <c r="AV32" s="10">
        <v>74.874778750000004</v>
      </c>
      <c r="AW32" s="10">
        <v>76.103508000000005</v>
      </c>
      <c r="AX32" s="10">
        <v>76.541458129999995</v>
      </c>
      <c r="AY32" s="10">
        <v>76.037254329999996</v>
      </c>
      <c r="AZ32" s="10">
        <v>77.730529790000006</v>
      </c>
      <c r="BA32" s="10">
        <v>78.047683719999995</v>
      </c>
      <c r="BB32" s="10">
        <v>78.28018951</v>
      </c>
      <c r="BC32" s="10">
        <v>76.817703249999994</v>
      </c>
      <c r="BD32" s="10">
        <v>78.7275238</v>
      </c>
      <c r="BE32" s="10">
        <v>79.144447330000006</v>
      </c>
      <c r="BF32" s="10">
        <v>79.61482239</v>
      </c>
      <c r="BG32" s="10">
        <v>79.478851320000004</v>
      </c>
      <c r="BH32" s="10">
        <v>79.209899899999996</v>
      </c>
      <c r="BI32" s="10">
        <v>80.703742980000001</v>
      </c>
      <c r="BJ32" s="10">
        <v>80.827362059999999</v>
      </c>
      <c r="BK32" s="10">
        <v>79.38300323</v>
      </c>
      <c r="BL32" s="10">
        <v>78.391227720000003</v>
      </c>
      <c r="BM32" s="10">
        <v>79.943824770000006</v>
      </c>
      <c r="BN32" s="10">
        <v>79.881698610000001</v>
      </c>
      <c r="BO32" s="10">
        <v>79.163238530000001</v>
      </c>
      <c r="BP32" s="10">
        <v>80.913421630000002</v>
      </c>
      <c r="BQ32" s="10">
        <v>81.3793869</v>
      </c>
      <c r="BR32" s="10">
        <v>81.469627380000006</v>
      </c>
      <c r="BS32" s="10">
        <v>80.442222579338093</v>
      </c>
      <c r="BT32" s="10">
        <v>81.426183328789875</v>
      </c>
    </row>
    <row r="33" spans="2:73">
      <c r="B33" t="s">
        <v>694</v>
      </c>
      <c r="C33" s="10">
        <v>70.383590699999999</v>
      </c>
      <c r="D33" s="10">
        <v>70.765800479999996</v>
      </c>
      <c r="E33" s="10">
        <v>70.757438660000005</v>
      </c>
      <c r="F33" s="10">
        <v>71.98577118</v>
      </c>
      <c r="G33" s="10">
        <v>71.130790709999999</v>
      </c>
      <c r="H33" s="10">
        <v>72.263313289999999</v>
      </c>
      <c r="I33" s="10">
        <v>72.508255000000005</v>
      </c>
      <c r="J33" s="10">
        <v>72.733955379999998</v>
      </c>
      <c r="K33" s="10">
        <v>71.712829589999998</v>
      </c>
      <c r="L33" s="10">
        <v>72.839294429999995</v>
      </c>
      <c r="M33" s="10">
        <v>72.825523380000007</v>
      </c>
      <c r="N33" s="10">
        <v>72.264785770000003</v>
      </c>
      <c r="O33" s="10">
        <v>73.202583309999994</v>
      </c>
      <c r="P33" s="10">
        <v>73.40996552</v>
      </c>
      <c r="Q33" s="10">
        <v>73.182746890000004</v>
      </c>
      <c r="R33" s="10">
        <v>72.401779169999998</v>
      </c>
      <c r="S33" s="10">
        <v>70.359771730000006</v>
      </c>
      <c r="T33" s="10">
        <v>69.25824738</v>
      </c>
      <c r="U33" s="10">
        <v>68.074516299999999</v>
      </c>
      <c r="V33" s="10">
        <v>68.203109740000002</v>
      </c>
      <c r="W33" s="10">
        <v>66.850189209999996</v>
      </c>
      <c r="X33" s="10">
        <v>67.780326840000001</v>
      </c>
      <c r="Y33" s="10">
        <v>67.671646120000005</v>
      </c>
      <c r="Z33" s="10">
        <v>67.473342900000006</v>
      </c>
      <c r="AA33" s="10">
        <v>66.834632869999993</v>
      </c>
      <c r="AB33" s="10">
        <v>67.119682310000002</v>
      </c>
      <c r="AC33" s="10">
        <v>65.690902710000003</v>
      </c>
      <c r="AD33" s="10">
        <v>65.17611694</v>
      </c>
      <c r="AE33" s="10">
        <v>64.42201996</v>
      </c>
      <c r="AF33" s="10">
        <v>65.078048710000004</v>
      </c>
      <c r="AG33" s="10">
        <v>64.547119140000007</v>
      </c>
      <c r="AH33" s="10">
        <v>64.019943240000003</v>
      </c>
      <c r="AI33" s="10">
        <v>62.952323909999997</v>
      </c>
      <c r="AJ33" s="10">
        <v>62.206890110000003</v>
      </c>
      <c r="AK33" s="10">
        <v>63.355915070000002</v>
      </c>
      <c r="AL33" s="10">
        <v>62.419780729999999</v>
      </c>
      <c r="AM33" s="10">
        <v>61.173313139999998</v>
      </c>
      <c r="AN33" s="10">
        <v>61.686164859999998</v>
      </c>
      <c r="AO33" s="10">
        <v>61.886722560000003</v>
      </c>
      <c r="AP33" s="10">
        <v>62.216083529999999</v>
      </c>
      <c r="AQ33" s="10">
        <v>63.37613297</v>
      </c>
      <c r="AR33" s="10">
        <v>64.704299930000005</v>
      </c>
      <c r="AS33" s="10">
        <v>64.829353330000004</v>
      </c>
      <c r="AT33" s="10">
        <v>64.783515929999993</v>
      </c>
      <c r="AU33" s="10">
        <v>65.94907379</v>
      </c>
      <c r="AV33" s="10">
        <v>66.150520319999998</v>
      </c>
      <c r="AW33" s="10">
        <v>67.987976070000002</v>
      </c>
      <c r="AX33" s="10">
        <v>68.197547909999997</v>
      </c>
      <c r="AY33" s="10">
        <v>68.5043869</v>
      </c>
      <c r="AZ33" s="10">
        <v>69.449783330000002</v>
      </c>
      <c r="BA33" s="10">
        <v>70.270805359999997</v>
      </c>
      <c r="BB33" s="10">
        <v>69.675476070000002</v>
      </c>
      <c r="BC33" s="10">
        <v>70.51065826</v>
      </c>
      <c r="BD33" s="10">
        <v>71.316185000000004</v>
      </c>
      <c r="BE33" s="10">
        <v>72.708976750000005</v>
      </c>
      <c r="BF33" s="10">
        <v>72.722930910000002</v>
      </c>
      <c r="BG33" s="10">
        <v>72.523811339999995</v>
      </c>
      <c r="BH33" s="10">
        <v>73.175933839999999</v>
      </c>
      <c r="BI33" s="10">
        <v>72.836143489999998</v>
      </c>
      <c r="BJ33" s="10">
        <v>72.998130799999998</v>
      </c>
      <c r="BK33" s="10">
        <v>73.439170840000003</v>
      </c>
      <c r="BL33" s="10">
        <v>71.261619569999993</v>
      </c>
      <c r="BM33" s="10">
        <v>72.935997009999994</v>
      </c>
      <c r="BN33" s="10">
        <v>72.65731049</v>
      </c>
      <c r="BO33" s="10">
        <v>72.003082280000001</v>
      </c>
      <c r="BP33" s="10">
        <v>71.895111080000007</v>
      </c>
      <c r="BQ33" s="10">
        <v>73.229995729999999</v>
      </c>
      <c r="BR33" s="10">
        <v>74.942100519999997</v>
      </c>
      <c r="BS33" s="10">
        <v>73.532916929630048</v>
      </c>
      <c r="BT33" s="10">
        <v>74.391841979225731</v>
      </c>
    </row>
    <row r="34" spans="2:73">
      <c r="B34" t="s">
        <v>695</v>
      </c>
      <c r="C34" s="10">
        <v>45.216156009999999</v>
      </c>
      <c r="D34" s="10">
        <v>45.57479858</v>
      </c>
      <c r="E34" s="10">
        <v>46.029628750000001</v>
      </c>
      <c r="F34" s="10">
        <v>46.455013280000003</v>
      </c>
      <c r="G34" s="10">
        <v>47.437049870000003</v>
      </c>
      <c r="H34" s="10">
        <v>46.78009033</v>
      </c>
      <c r="I34" s="10">
        <v>46.210697170000003</v>
      </c>
      <c r="J34" s="10">
        <v>45.375011440000002</v>
      </c>
      <c r="K34" s="10">
        <v>44.61600876</v>
      </c>
      <c r="L34" s="10">
        <v>45.013263700000003</v>
      </c>
      <c r="M34" s="10">
        <v>45.61203003</v>
      </c>
      <c r="N34" s="10">
        <v>46.055706020000002</v>
      </c>
      <c r="O34" s="10">
        <v>46.248283389999997</v>
      </c>
      <c r="P34" s="10">
        <v>47.285713200000004</v>
      </c>
      <c r="Q34" s="10">
        <v>47.058963779999999</v>
      </c>
      <c r="R34" s="10">
        <v>46.519935609999997</v>
      </c>
      <c r="S34" s="10">
        <v>44.587348939999998</v>
      </c>
      <c r="T34" s="10">
        <v>43.813884739999999</v>
      </c>
      <c r="U34" s="10">
        <v>42.16705322</v>
      </c>
      <c r="V34" s="10">
        <v>40.751560210000001</v>
      </c>
      <c r="W34" s="10">
        <v>41.218112949999998</v>
      </c>
      <c r="X34" s="10">
        <v>40.535404210000003</v>
      </c>
      <c r="Y34" s="10">
        <v>40.527355190000002</v>
      </c>
      <c r="Z34" s="10">
        <v>39.207790369999998</v>
      </c>
      <c r="AA34" s="10">
        <v>40.628429410000003</v>
      </c>
      <c r="AB34" s="10">
        <v>39.87189102</v>
      </c>
      <c r="AC34" s="10">
        <v>39.720939639999997</v>
      </c>
      <c r="AD34" s="10">
        <v>39.432590480000002</v>
      </c>
      <c r="AE34" s="10">
        <v>38.261951449999998</v>
      </c>
      <c r="AF34" s="10">
        <v>38.777439119999997</v>
      </c>
      <c r="AG34" s="10">
        <v>38.301029210000003</v>
      </c>
      <c r="AH34" s="10">
        <v>37.10568619</v>
      </c>
      <c r="AI34" s="10">
        <v>35.550018309999999</v>
      </c>
      <c r="AJ34" s="10">
        <v>36.771060939999998</v>
      </c>
      <c r="AK34" s="10">
        <v>36.804973599999997</v>
      </c>
      <c r="AL34" s="10">
        <v>36.552196500000001</v>
      </c>
      <c r="AM34" s="10">
        <v>36.242698670000003</v>
      </c>
      <c r="AN34" s="10">
        <v>38.391773219999997</v>
      </c>
      <c r="AO34" s="10">
        <v>39.79391098</v>
      </c>
      <c r="AP34" s="10">
        <v>39.888736719999997</v>
      </c>
      <c r="AQ34" s="10">
        <v>39.98032379</v>
      </c>
      <c r="AR34" s="10">
        <v>40.982204439999997</v>
      </c>
      <c r="AS34" s="10">
        <v>42.260879520000003</v>
      </c>
      <c r="AT34" s="10">
        <v>42.248889920000003</v>
      </c>
      <c r="AU34" s="10">
        <v>42.365997309999997</v>
      </c>
      <c r="AV34" s="10">
        <v>42.380920410000002</v>
      </c>
      <c r="AW34" s="10">
        <v>41.967082980000001</v>
      </c>
      <c r="AX34" s="10">
        <v>40.937034609999998</v>
      </c>
      <c r="AY34" s="10">
        <v>41.67672348</v>
      </c>
      <c r="AZ34" s="10">
        <v>43.70338821</v>
      </c>
      <c r="BA34" s="10">
        <v>44.775035860000003</v>
      </c>
      <c r="BB34" s="10">
        <v>44.58805847</v>
      </c>
      <c r="BC34" s="10">
        <v>43.611579900000002</v>
      </c>
      <c r="BD34" s="10">
        <v>45.160755160000001</v>
      </c>
      <c r="BE34" s="10">
        <v>46.121124270000003</v>
      </c>
      <c r="BF34" s="10">
        <v>46.545970920000002</v>
      </c>
      <c r="BG34" s="10">
        <v>46.159877780000002</v>
      </c>
      <c r="BH34" s="10">
        <v>46.908172610000001</v>
      </c>
      <c r="BI34" s="10">
        <v>47.443729400000002</v>
      </c>
      <c r="BJ34" s="10">
        <v>48.283260349999999</v>
      </c>
      <c r="BK34" s="10">
        <v>49.119159699999997</v>
      </c>
      <c r="BL34" s="10">
        <v>48.213073729999998</v>
      </c>
      <c r="BM34" s="10">
        <v>49.405864719999997</v>
      </c>
      <c r="BN34" s="10">
        <v>48.918563839999997</v>
      </c>
      <c r="BO34" s="10">
        <v>48.739574429999998</v>
      </c>
      <c r="BP34" s="10">
        <v>50.100200649999998</v>
      </c>
      <c r="BQ34" s="10">
        <v>51.099803919999999</v>
      </c>
      <c r="BR34" s="10">
        <v>51.881431579999997</v>
      </c>
      <c r="BS34" s="10">
        <v>51.412713770348226</v>
      </c>
      <c r="BT34" s="10">
        <v>52.648629343809425</v>
      </c>
    </row>
    <row r="35" spans="2:73">
      <c r="B35" t="s">
        <v>696</v>
      </c>
      <c r="C35" s="10">
        <v>7.5777640340000003</v>
      </c>
      <c r="D35" s="10">
        <v>7.3861837389999998</v>
      </c>
      <c r="E35" s="10">
        <v>7.0081839559999999</v>
      </c>
      <c r="F35" s="10">
        <v>7.9820876119999999</v>
      </c>
      <c r="G35" s="10">
        <v>7.3897457119999999</v>
      </c>
      <c r="H35" s="10">
        <v>9.0985717770000001</v>
      </c>
      <c r="I35" s="10">
        <v>9.1199159620000003</v>
      </c>
      <c r="J35" s="10">
        <v>8.2238025669999999</v>
      </c>
      <c r="K35" s="10">
        <v>8.8008184430000007</v>
      </c>
      <c r="L35" s="10">
        <v>7.1700077059999998</v>
      </c>
      <c r="M35" s="10">
        <v>7.9413776399999998</v>
      </c>
      <c r="N35" s="10">
        <v>7.9068455699999998</v>
      </c>
      <c r="O35" s="10">
        <v>7.1119589809999999</v>
      </c>
      <c r="P35" s="10">
        <v>9.0549859999999995</v>
      </c>
      <c r="Q35" s="10">
        <v>8.5168905259999992</v>
      </c>
      <c r="R35" s="10">
        <v>8.2191867829999996</v>
      </c>
      <c r="S35" s="10">
        <v>7.9103035930000001</v>
      </c>
      <c r="T35" s="10">
        <v>7.4632411000000003</v>
      </c>
      <c r="U35" s="10">
        <v>7.252643108</v>
      </c>
      <c r="V35" s="10">
        <v>8.4406118390000007</v>
      </c>
      <c r="W35" s="10">
        <v>7.0830240250000003</v>
      </c>
      <c r="X35" s="10">
        <v>6.6656427379999998</v>
      </c>
      <c r="Y35" s="10">
        <v>6.3124928469999997</v>
      </c>
      <c r="Z35" s="10">
        <v>5.8869013790000002</v>
      </c>
      <c r="AA35" s="10">
        <v>5.2328066829999997</v>
      </c>
      <c r="AB35" s="10">
        <v>5.3073463439999999</v>
      </c>
      <c r="AC35" s="10">
        <v>4.7738366130000003</v>
      </c>
      <c r="AD35" s="10">
        <v>6.0813384060000004</v>
      </c>
      <c r="AE35" s="10">
        <v>5.1215353009999998</v>
      </c>
      <c r="AF35" s="10">
        <v>6.0842170720000004</v>
      </c>
      <c r="AG35" s="10">
        <v>6.2387309069999999</v>
      </c>
      <c r="AH35" s="10">
        <v>6.6732192039999996</v>
      </c>
      <c r="AI35" s="10">
        <v>5.1590299609999999</v>
      </c>
      <c r="AJ35" s="10">
        <v>4.3093686099999999</v>
      </c>
      <c r="AK35" s="10">
        <v>4.6172223089999997</v>
      </c>
      <c r="AL35" s="10">
        <v>4.685516357</v>
      </c>
      <c r="AM35" s="10">
        <v>3.87057662</v>
      </c>
      <c r="AN35" s="10">
        <v>4.653932095</v>
      </c>
      <c r="AO35" s="10">
        <v>5.8399224280000004</v>
      </c>
      <c r="AP35" s="10">
        <v>5.311677456</v>
      </c>
      <c r="AQ35" s="10">
        <v>5.1196169850000004</v>
      </c>
      <c r="AR35" s="10">
        <v>5.5790848730000002</v>
      </c>
      <c r="AS35" s="10">
        <v>5.5516648289999999</v>
      </c>
      <c r="AT35" s="10">
        <v>6.5767374040000002</v>
      </c>
      <c r="AU35" s="10">
        <v>6.2654886249999997</v>
      </c>
      <c r="AV35" s="10">
        <v>6.6235294339999999</v>
      </c>
      <c r="AW35" s="10">
        <v>6.2390742299999999</v>
      </c>
      <c r="AX35" s="10">
        <v>6.6772565840000002</v>
      </c>
      <c r="AY35" s="10">
        <v>6.2306857109999996</v>
      </c>
      <c r="AZ35" s="10">
        <v>6.0473136900000002</v>
      </c>
      <c r="BA35" s="10">
        <v>5.8049039840000001</v>
      </c>
      <c r="BB35" s="10">
        <v>6.1657013889999996</v>
      </c>
      <c r="BC35" s="10">
        <v>6.8514633180000004</v>
      </c>
      <c r="BD35" s="10">
        <v>6.848159313</v>
      </c>
      <c r="BE35" s="10">
        <v>7.0801115039999996</v>
      </c>
      <c r="BF35" s="10">
        <v>6.8689041140000002</v>
      </c>
      <c r="BG35" s="10">
        <v>5.4858145709999997</v>
      </c>
      <c r="BH35" s="10">
        <v>6.6503176689999997</v>
      </c>
      <c r="BI35" s="10">
        <v>8.1536235809999997</v>
      </c>
      <c r="BJ35" s="10">
        <v>8.1456108090000008</v>
      </c>
      <c r="BK35" s="10">
        <v>8.7655754090000002</v>
      </c>
      <c r="BL35" s="10">
        <v>8.3477220540000001</v>
      </c>
      <c r="BM35" s="10">
        <v>9.0135793690000003</v>
      </c>
      <c r="BN35" s="10">
        <v>9.0952539439999995</v>
      </c>
      <c r="BO35" s="10">
        <v>9.5717115400000008</v>
      </c>
      <c r="BP35" s="10">
        <v>9.6854181290000003</v>
      </c>
      <c r="BQ35" s="10">
        <v>8.8996620180000008</v>
      </c>
      <c r="BR35" s="10">
        <v>9.5551700589999999</v>
      </c>
      <c r="BS35" s="10">
        <v>9.4539104219888372</v>
      </c>
      <c r="BT35" s="10">
        <v>7.9852605270127119</v>
      </c>
    </row>
    <row r="36" spans="2:73">
      <c r="B36" t="s">
        <v>69</v>
      </c>
      <c r="C36" s="10">
        <v>75.306945799999994</v>
      </c>
      <c r="D36" s="10">
        <v>76.049949650000002</v>
      </c>
      <c r="E36" s="10">
        <v>77.070541379999995</v>
      </c>
      <c r="F36" s="10">
        <v>76.736495969999993</v>
      </c>
      <c r="G36" s="10">
        <v>76.617866520000007</v>
      </c>
      <c r="H36" s="10">
        <v>77.101325990000007</v>
      </c>
      <c r="I36" s="10">
        <v>77.80015564</v>
      </c>
      <c r="J36" s="10">
        <v>77.262626650000001</v>
      </c>
      <c r="K36" s="10">
        <v>76.93200684</v>
      </c>
      <c r="L36" s="10">
        <v>77.602760309999994</v>
      </c>
      <c r="M36" s="10">
        <v>77.754264829999997</v>
      </c>
      <c r="N36" s="10">
        <v>76.749916080000006</v>
      </c>
      <c r="O36" s="10">
        <v>76.041183469999993</v>
      </c>
      <c r="P36" s="10">
        <v>75.391990660000005</v>
      </c>
      <c r="Q36" s="10">
        <v>74.559577939999997</v>
      </c>
      <c r="R36" s="10">
        <v>71.777381899999995</v>
      </c>
      <c r="S36" s="10">
        <v>68.506774899999996</v>
      </c>
      <c r="T36" s="10">
        <v>67.75559998</v>
      </c>
      <c r="U36" s="10">
        <v>67.29716492</v>
      </c>
      <c r="V36" s="10">
        <v>66.310569760000007</v>
      </c>
      <c r="W36" s="10">
        <v>65.287635800000004</v>
      </c>
      <c r="X36" s="10">
        <v>65.97545624</v>
      </c>
      <c r="Y36" s="10">
        <v>66.307785030000005</v>
      </c>
      <c r="Z36" s="10">
        <v>65.266326899999996</v>
      </c>
      <c r="AA36" s="10">
        <v>64.449432369999997</v>
      </c>
      <c r="AB36" s="10">
        <v>64.688972469999996</v>
      </c>
      <c r="AC36" s="10">
        <v>64.577575679999995</v>
      </c>
      <c r="AD36" s="10">
        <v>63.134685519999998</v>
      </c>
      <c r="AE36" s="10">
        <v>61.451438899999999</v>
      </c>
      <c r="AF36" s="10">
        <v>61.403087620000001</v>
      </c>
      <c r="AG36" s="10">
        <v>61.439029689999998</v>
      </c>
      <c r="AH36" s="10">
        <v>60.238735200000001</v>
      </c>
      <c r="AI36" s="10">
        <v>59.196594240000003</v>
      </c>
      <c r="AJ36" s="10">
        <v>60.04060364</v>
      </c>
      <c r="AK36" s="10">
        <v>60.677135470000003</v>
      </c>
      <c r="AL36" s="10">
        <v>60.423130039999997</v>
      </c>
      <c r="AM36" s="10">
        <v>59.735397339999999</v>
      </c>
      <c r="AN36" s="10">
        <v>61.479907990000001</v>
      </c>
      <c r="AO36" s="10">
        <v>62.621471409999998</v>
      </c>
      <c r="AP36" s="10">
        <v>62.452404020000003</v>
      </c>
      <c r="AQ36" s="10">
        <v>62.246280669999997</v>
      </c>
      <c r="AR36" s="10">
        <v>63.921581269999997</v>
      </c>
      <c r="AS36" s="10">
        <v>64.93735504</v>
      </c>
      <c r="AT36" s="10">
        <v>64.755653379999998</v>
      </c>
      <c r="AU36" s="10">
        <v>64.779861449999999</v>
      </c>
      <c r="AV36" s="10">
        <v>65.624114989999995</v>
      </c>
      <c r="AW36" s="10">
        <v>66.586585999999997</v>
      </c>
      <c r="AX36" s="10">
        <v>66.309295649999996</v>
      </c>
      <c r="AY36" s="10">
        <v>66.15938568</v>
      </c>
      <c r="AZ36" s="10">
        <v>67.548042300000006</v>
      </c>
      <c r="BA36" s="10">
        <v>68.605812069999999</v>
      </c>
      <c r="BB36" s="10">
        <v>68.017562870000006</v>
      </c>
      <c r="BC36" s="10">
        <v>67.546218870000004</v>
      </c>
      <c r="BD36" s="10">
        <v>69.096862790000003</v>
      </c>
      <c r="BE36" s="10">
        <v>69.854339600000003</v>
      </c>
      <c r="BF36" s="10">
        <v>69.669143680000005</v>
      </c>
      <c r="BG36" s="10">
        <v>69.18610382</v>
      </c>
      <c r="BH36" s="10">
        <v>69.962997439999995</v>
      </c>
      <c r="BI36" s="10">
        <v>70.255401610000007</v>
      </c>
      <c r="BJ36" s="10">
        <v>69.993324279999996</v>
      </c>
      <c r="BK36" s="10">
        <v>68.863647459999996</v>
      </c>
      <c r="BL36" s="10">
        <v>65.380546570000007</v>
      </c>
      <c r="BM36" s="10">
        <v>67.396820070000004</v>
      </c>
      <c r="BN36" s="10">
        <v>67.441513060000005</v>
      </c>
      <c r="BO36" s="10">
        <v>66.966636660000006</v>
      </c>
      <c r="BP36" s="10">
        <v>68.438148499999997</v>
      </c>
      <c r="BQ36" s="10">
        <v>69.658454899999995</v>
      </c>
      <c r="BR36" s="10">
        <v>69.853034969999996</v>
      </c>
      <c r="BS36" s="10">
        <v>67.736285447828536</v>
      </c>
      <c r="BT36" s="10">
        <v>68.853540849118559</v>
      </c>
    </row>
    <row r="38" spans="2:73">
      <c r="B38" t="s">
        <v>600</v>
      </c>
    </row>
    <row r="41" spans="2:73">
      <c r="B41" s="2" t="s">
        <v>907</v>
      </c>
    </row>
    <row r="42" spans="2:73">
      <c r="B42" t="s">
        <v>648</v>
      </c>
    </row>
    <row r="43" spans="2:73">
      <c r="C43" s="6" t="s">
        <v>169</v>
      </c>
      <c r="D43" s="6" t="s">
        <v>170</v>
      </c>
      <c r="E43" s="6" t="s">
        <v>171</v>
      </c>
      <c r="F43" s="6" t="s">
        <v>172</v>
      </c>
      <c r="G43" s="22" t="s">
        <v>173</v>
      </c>
      <c r="H43" s="22" t="s">
        <v>174</v>
      </c>
      <c r="I43" s="22" t="s">
        <v>175</v>
      </c>
      <c r="J43" s="22" t="s">
        <v>176</v>
      </c>
      <c r="K43" s="22" t="s">
        <v>177</v>
      </c>
      <c r="L43" s="22" t="s">
        <v>178</v>
      </c>
      <c r="M43" s="22" t="s">
        <v>179</v>
      </c>
      <c r="N43" s="22" t="s">
        <v>180</v>
      </c>
      <c r="O43" s="22" t="s">
        <v>13</v>
      </c>
      <c r="P43" s="22" t="s">
        <v>14</v>
      </c>
      <c r="Q43" s="22" t="s">
        <v>15</v>
      </c>
      <c r="R43" s="22" t="s">
        <v>16</v>
      </c>
      <c r="S43" s="22" t="s">
        <v>17</v>
      </c>
      <c r="T43" s="22" t="s">
        <v>18</v>
      </c>
      <c r="U43" s="22" t="s">
        <v>19</v>
      </c>
      <c r="V43" s="22" t="s">
        <v>20</v>
      </c>
      <c r="W43" s="22" t="s">
        <v>21</v>
      </c>
      <c r="X43" s="22" t="s">
        <v>22</v>
      </c>
      <c r="Y43" s="22" t="s">
        <v>23</v>
      </c>
      <c r="Z43" s="22" t="s">
        <v>24</v>
      </c>
      <c r="AA43" s="22" t="s">
        <v>25</v>
      </c>
      <c r="AB43" s="22" t="s">
        <v>26</v>
      </c>
      <c r="AC43" s="22" t="s">
        <v>27</v>
      </c>
      <c r="AD43" s="22" t="s">
        <v>28</v>
      </c>
      <c r="AE43" s="22" t="s">
        <v>29</v>
      </c>
      <c r="AF43" s="22" t="s">
        <v>30</v>
      </c>
      <c r="AG43" s="22" t="s">
        <v>31</v>
      </c>
      <c r="AH43" s="22" t="s">
        <v>32</v>
      </c>
      <c r="AI43" s="22" t="s">
        <v>33</v>
      </c>
      <c r="AJ43" s="22" t="s">
        <v>34</v>
      </c>
      <c r="AK43" s="22" t="s">
        <v>35</v>
      </c>
      <c r="AL43" s="22" t="s">
        <v>36</v>
      </c>
      <c r="AM43" s="22" t="s">
        <v>37</v>
      </c>
      <c r="AN43" s="22" t="s">
        <v>38</v>
      </c>
      <c r="AO43" s="22" t="s">
        <v>39</v>
      </c>
      <c r="AP43" s="22" t="s">
        <v>40</v>
      </c>
      <c r="AQ43" s="22" t="s">
        <v>41</v>
      </c>
      <c r="AR43" s="22" t="s">
        <v>42</v>
      </c>
      <c r="AS43" s="22" t="s">
        <v>43</v>
      </c>
      <c r="AT43" s="22" t="s">
        <v>44</v>
      </c>
      <c r="AU43" s="22" t="s">
        <v>45</v>
      </c>
      <c r="AV43" s="22" t="s">
        <v>46</v>
      </c>
      <c r="AW43" s="22" t="s">
        <v>47</v>
      </c>
      <c r="AX43" s="22" t="s">
        <v>48</v>
      </c>
      <c r="AY43" s="22" t="s">
        <v>49</v>
      </c>
      <c r="AZ43" s="22" t="s">
        <v>50</v>
      </c>
      <c r="BA43" s="22" t="s">
        <v>51</v>
      </c>
      <c r="BB43" s="22" t="s">
        <v>52</v>
      </c>
      <c r="BC43" s="22" t="s">
        <v>53</v>
      </c>
      <c r="BD43" s="22" t="s">
        <v>54</v>
      </c>
      <c r="BE43" s="22" t="s">
        <v>55</v>
      </c>
      <c r="BF43" s="22" t="s">
        <v>56</v>
      </c>
      <c r="BG43" s="22" t="s">
        <v>57</v>
      </c>
      <c r="BH43" s="22" t="s">
        <v>58</v>
      </c>
      <c r="BI43" s="22" t="s">
        <v>59</v>
      </c>
      <c r="BJ43" s="22" t="s">
        <v>60</v>
      </c>
      <c r="BK43" s="22" t="s">
        <v>61</v>
      </c>
      <c r="BL43" s="22" t="s">
        <v>62</v>
      </c>
      <c r="BM43" s="22" t="s">
        <v>63</v>
      </c>
      <c r="BN43" s="22" t="s">
        <v>64</v>
      </c>
      <c r="BO43" s="22" t="s">
        <v>65</v>
      </c>
      <c r="BP43" s="22" t="s">
        <v>66</v>
      </c>
      <c r="BQ43" s="22" t="s">
        <v>67</v>
      </c>
      <c r="BR43" s="22" t="s">
        <v>68</v>
      </c>
      <c r="BS43" s="22" t="s">
        <v>898</v>
      </c>
      <c r="BT43" s="22" t="s">
        <v>1239</v>
      </c>
    </row>
    <row r="44" spans="2:73">
      <c r="B44" t="s">
        <v>687</v>
      </c>
      <c r="C44" s="10">
        <v>33.243297579999997</v>
      </c>
      <c r="D44" s="10">
        <v>36.045280460000001</v>
      </c>
      <c r="E44" s="10">
        <v>38.37393951</v>
      </c>
      <c r="F44" s="10">
        <v>36.391315460000001</v>
      </c>
      <c r="G44" s="10">
        <v>37.021690370000002</v>
      </c>
      <c r="H44" s="10">
        <v>38.095981600000002</v>
      </c>
      <c r="I44" s="10">
        <v>39.081985469999999</v>
      </c>
      <c r="J44" s="10">
        <v>36.81522751</v>
      </c>
      <c r="K44" s="10">
        <v>35.305828089999999</v>
      </c>
      <c r="L44" s="10">
        <v>36.682903289999999</v>
      </c>
      <c r="M44" s="10">
        <v>39.900535580000003</v>
      </c>
      <c r="N44" s="10">
        <v>36.851493840000003</v>
      </c>
      <c r="O44" s="10">
        <v>35.212619779999997</v>
      </c>
      <c r="P44" s="10">
        <v>35.743553159999998</v>
      </c>
      <c r="Q44" s="10">
        <v>38.055683139999999</v>
      </c>
      <c r="R44" s="10">
        <v>34.272617339999996</v>
      </c>
      <c r="S44" s="10">
        <v>30.083194729999999</v>
      </c>
      <c r="T44" s="10">
        <v>29.315601350000001</v>
      </c>
      <c r="U44" s="10">
        <v>29.85489273</v>
      </c>
      <c r="V44" s="10">
        <v>27.72137451</v>
      </c>
      <c r="W44" s="10">
        <v>26.958225250000002</v>
      </c>
      <c r="X44" s="10">
        <v>26.130815510000001</v>
      </c>
      <c r="Y44" s="10">
        <v>27.867218019999999</v>
      </c>
      <c r="Z44" s="10">
        <v>25.51408005</v>
      </c>
      <c r="AA44" s="10">
        <v>24.199516299999999</v>
      </c>
      <c r="AB44" s="10">
        <v>24.63518333</v>
      </c>
      <c r="AC44" s="10">
        <v>25.475566860000001</v>
      </c>
      <c r="AD44" s="10">
        <v>22.42831039</v>
      </c>
      <c r="AE44" s="10">
        <v>20.796998980000001</v>
      </c>
      <c r="AF44" s="10">
        <v>20.222074509999999</v>
      </c>
      <c r="AG44" s="10">
        <v>20.909709929999998</v>
      </c>
      <c r="AH44" s="10">
        <v>18.347558979999999</v>
      </c>
      <c r="AI44" s="10">
        <v>17.99976921</v>
      </c>
      <c r="AJ44" s="10">
        <v>17.288286209999999</v>
      </c>
      <c r="AK44" s="10">
        <v>18.856267930000001</v>
      </c>
      <c r="AL44" s="10">
        <v>17.69764709</v>
      </c>
      <c r="AM44" s="10">
        <v>16.807697300000001</v>
      </c>
      <c r="AN44" s="10">
        <v>17.566951750000001</v>
      </c>
      <c r="AO44" s="10">
        <v>18.42581367</v>
      </c>
      <c r="AP44" s="10">
        <v>18.034412379999999</v>
      </c>
      <c r="AQ44" s="10">
        <v>17.851362229999999</v>
      </c>
      <c r="AR44" s="10">
        <v>19.347114560000001</v>
      </c>
      <c r="AS44" s="10">
        <v>21.024158480000001</v>
      </c>
      <c r="AT44" s="10">
        <v>18.444910050000001</v>
      </c>
      <c r="AU44" s="10">
        <v>17.724870679999999</v>
      </c>
      <c r="AV44" s="10">
        <v>18.469087600000002</v>
      </c>
      <c r="AW44" s="10">
        <v>21.502298360000001</v>
      </c>
      <c r="AX44" s="10">
        <v>19.117980960000001</v>
      </c>
      <c r="AY44" s="10">
        <v>19.73052216</v>
      </c>
      <c r="AZ44" s="10">
        <v>21.516960139999998</v>
      </c>
      <c r="BA44" s="10">
        <v>24.562620160000002</v>
      </c>
      <c r="BB44" s="10">
        <v>22.359899519999999</v>
      </c>
      <c r="BC44" s="10">
        <v>21.36079788</v>
      </c>
      <c r="BD44" s="10">
        <v>22.93696594</v>
      </c>
      <c r="BE44" s="10">
        <v>24.843242650000001</v>
      </c>
      <c r="BF44" s="10">
        <v>22.993223189999998</v>
      </c>
      <c r="BG44" s="10">
        <v>21.019266129999998</v>
      </c>
      <c r="BH44" s="10">
        <v>22.18542862</v>
      </c>
      <c r="BI44" s="10">
        <v>24.232389449999999</v>
      </c>
      <c r="BJ44" s="10">
        <v>22.417581559999999</v>
      </c>
      <c r="BK44" s="10">
        <v>20.99942017</v>
      </c>
      <c r="BL44" s="10">
        <v>15.98559189</v>
      </c>
      <c r="BM44" s="10">
        <v>19.069774630000001</v>
      </c>
      <c r="BN44" s="10">
        <v>18.038095469999998</v>
      </c>
      <c r="BO44" s="10">
        <v>17.684942249999999</v>
      </c>
      <c r="BP44" s="10">
        <v>20.573949809999998</v>
      </c>
      <c r="BQ44" s="10">
        <v>25.42609787</v>
      </c>
      <c r="BR44" s="10">
        <v>22.330257419999999</v>
      </c>
      <c r="BS44" s="10">
        <v>22.925591765110322</v>
      </c>
      <c r="BT44" s="10">
        <v>25.134004457283122</v>
      </c>
      <c r="BU44" s="10"/>
    </row>
    <row r="45" spans="2:73">
      <c r="B45" t="s">
        <v>688</v>
      </c>
      <c r="C45" s="10">
        <v>69.454330440000007</v>
      </c>
      <c r="D45" s="10">
        <v>69.546508790000004</v>
      </c>
      <c r="E45" s="10">
        <v>70.543861390000004</v>
      </c>
      <c r="F45" s="10">
        <v>70.441719059999997</v>
      </c>
      <c r="G45" s="10">
        <v>69.384971620000002</v>
      </c>
      <c r="H45" s="10">
        <v>71.122314450000005</v>
      </c>
      <c r="I45" s="10">
        <v>72.204872129999998</v>
      </c>
      <c r="J45" s="10">
        <v>72.594291690000006</v>
      </c>
      <c r="K45" s="10">
        <v>72.865829469999994</v>
      </c>
      <c r="L45" s="10">
        <v>73.437545779999994</v>
      </c>
      <c r="M45" s="10">
        <v>73.199646000000001</v>
      </c>
      <c r="N45" s="10">
        <v>72.444290159999994</v>
      </c>
      <c r="O45" s="10">
        <v>72.666465759999994</v>
      </c>
      <c r="P45" s="10">
        <v>73.203819269999997</v>
      </c>
      <c r="Q45" s="10">
        <v>71.924568179999994</v>
      </c>
      <c r="R45" s="10">
        <v>71.410049439999995</v>
      </c>
      <c r="S45" s="10">
        <v>68.292999269999996</v>
      </c>
      <c r="T45" s="10">
        <v>67.722312930000001</v>
      </c>
      <c r="U45" s="10">
        <v>66.722938540000001</v>
      </c>
      <c r="V45" s="10">
        <v>66.080642699999999</v>
      </c>
      <c r="W45" s="10">
        <v>65.851814270000006</v>
      </c>
      <c r="X45" s="10">
        <v>65.701705930000003</v>
      </c>
      <c r="Y45" s="10">
        <v>64.938369750000007</v>
      </c>
      <c r="Z45" s="10">
        <v>64.25795746</v>
      </c>
      <c r="AA45" s="10">
        <v>62.433284759999999</v>
      </c>
      <c r="AB45" s="10">
        <v>63.6107254</v>
      </c>
      <c r="AC45" s="10">
        <v>63.065364840000001</v>
      </c>
      <c r="AD45" s="10">
        <v>62.044372559999999</v>
      </c>
      <c r="AE45" s="10">
        <v>60.167369839999999</v>
      </c>
      <c r="AF45" s="10">
        <v>61.491424559999999</v>
      </c>
      <c r="AG45" s="10">
        <v>59.736408230000002</v>
      </c>
      <c r="AH45" s="10">
        <v>56.820396420000002</v>
      </c>
      <c r="AI45" s="10">
        <v>55.905540469999998</v>
      </c>
      <c r="AJ45" s="10">
        <v>56.121070860000003</v>
      </c>
      <c r="AK45" s="10">
        <v>59.482494350000003</v>
      </c>
      <c r="AL45" s="10">
        <v>58.748558039999999</v>
      </c>
      <c r="AM45" s="10">
        <v>57.380893710000002</v>
      </c>
      <c r="AN45" s="10">
        <v>59.447853090000002</v>
      </c>
      <c r="AO45" s="10">
        <v>59.936328889999999</v>
      </c>
      <c r="AP45" s="10">
        <v>59.334789280000003</v>
      </c>
      <c r="AQ45" s="10">
        <v>57.767539980000002</v>
      </c>
      <c r="AR45" s="10">
        <v>59.803802490000002</v>
      </c>
      <c r="AS45" s="10">
        <v>59.292461400000001</v>
      </c>
      <c r="AT45" s="10">
        <v>61.173217770000001</v>
      </c>
      <c r="AU45" s="10">
        <v>58.399677279999999</v>
      </c>
      <c r="AV45" s="10">
        <v>60.871837620000001</v>
      </c>
      <c r="AW45" s="10">
        <v>62.197132109999998</v>
      </c>
      <c r="AX45" s="10">
        <v>62.321907039999999</v>
      </c>
      <c r="AY45" s="10">
        <v>61.459053040000001</v>
      </c>
      <c r="AZ45" s="10">
        <v>63.707824709999997</v>
      </c>
      <c r="BA45" s="10">
        <v>63.321743009999999</v>
      </c>
      <c r="BB45" s="10">
        <v>63.856117249999997</v>
      </c>
      <c r="BC45" s="10">
        <v>63.295799260000003</v>
      </c>
      <c r="BD45" s="10">
        <v>65.025421140000006</v>
      </c>
      <c r="BE45" s="10">
        <v>64.417419429999995</v>
      </c>
      <c r="BF45" s="10">
        <v>64.274902339999997</v>
      </c>
      <c r="BG45" s="10">
        <v>63.39609909</v>
      </c>
      <c r="BH45" s="10">
        <v>65.755577090000003</v>
      </c>
      <c r="BI45" s="10">
        <v>65.876037600000004</v>
      </c>
      <c r="BJ45" s="10">
        <v>65.843032840000006</v>
      </c>
      <c r="BK45" s="10">
        <v>64.048484799999997</v>
      </c>
      <c r="BL45" s="10">
        <v>57.693218229999999</v>
      </c>
      <c r="BM45" s="10">
        <v>61.191829679999998</v>
      </c>
      <c r="BN45" s="10">
        <v>63.451160430000002</v>
      </c>
      <c r="BO45" s="10">
        <v>61.551174160000002</v>
      </c>
      <c r="BP45" s="10">
        <v>65.19097137</v>
      </c>
      <c r="BQ45" s="10">
        <v>67.118041989999995</v>
      </c>
      <c r="BR45" s="10">
        <v>68.058135989999997</v>
      </c>
      <c r="BS45" s="10">
        <v>67.676204571075687</v>
      </c>
      <c r="BT45" s="10">
        <v>69.394941676961196</v>
      </c>
      <c r="BU45" s="10"/>
    </row>
    <row r="46" spans="2:73">
      <c r="B46" t="s">
        <v>689</v>
      </c>
      <c r="C46" s="10">
        <v>66.442459110000001</v>
      </c>
      <c r="D46" s="10">
        <v>69.079307560000004</v>
      </c>
      <c r="E46" s="10">
        <v>68.630294800000001</v>
      </c>
      <c r="F46" s="10">
        <v>69.305625919999997</v>
      </c>
      <c r="G46" s="10">
        <v>69.161231990000005</v>
      </c>
      <c r="H46" s="10">
        <v>69.683280940000003</v>
      </c>
      <c r="I46" s="10">
        <v>70.158164979999995</v>
      </c>
      <c r="J46" s="10">
        <v>72.321113589999996</v>
      </c>
      <c r="K46" s="10">
        <v>70.952491760000001</v>
      </c>
      <c r="L46" s="10">
        <v>72.359962460000006</v>
      </c>
      <c r="M46" s="10">
        <v>72.267379759999997</v>
      </c>
      <c r="N46" s="10">
        <v>73.008499150000006</v>
      </c>
      <c r="O46" s="10">
        <v>72.597717290000006</v>
      </c>
      <c r="P46" s="10">
        <v>73.053573610000001</v>
      </c>
      <c r="Q46" s="10">
        <v>72.177970889999997</v>
      </c>
      <c r="R46" s="10">
        <v>70.686531070000001</v>
      </c>
      <c r="S46" s="10">
        <v>69.572013850000005</v>
      </c>
      <c r="T46" s="10">
        <v>68.737831119999996</v>
      </c>
      <c r="U46" s="10">
        <v>68.987075809999993</v>
      </c>
      <c r="V46" s="10">
        <v>68.270935059999999</v>
      </c>
      <c r="W46" s="10">
        <v>67.738739010000003</v>
      </c>
      <c r="X46" s="10">
        <v>68.212905879999994</v>
      </c>
      <c r="Y46" s="10">
        <v>68.248847960000006</v>
      </c>
      <c r="Z46" s="10">
        <v>68.620788570000002</v>
      </c>
      <c r="AA46" s="10">
        <v>66.938034060000007</v>
      </c>
      <c r="AB46" s="10">
        <v>68.398559570000003</v>
      </c>
      <c r="AC46" s="10">
        <v>67.271926879999995</v>
      </c>
      <c r="AD46" s="10">
        <v>66.696243289999998</v>
      </c>
      <c r="AE46" s="10">
        <v>65.677154540000004</v>
      </c>
      <c r="AF46" s="10">
        <v>66.214111329999994</v>
      </c>
      <c r="AG46" s="10">
        <v>64.795196529999998</v>
      </c>
      <c r="AH46" s="10">
        <v>64.76779938</v>
      </c>
      <c r="AI46" s="10">
        <v>64.229187010000004</v>
      </c>
      <c r="AJ46" s="10">
        <v>64.966949459999995</v>
      </c>
      <c r="AK46" s="10">
        <v>64.07706451</v>
      </c>
      <c r="AL46" s="10">
        <v>63.964427950000001</v>
      </c>
      <c r="AM46" s="10">
        <v>64.558609009999998</v>
      </c>
      <c r="AN46" s="10">
        <v>65.864898679999996</v>
      </c>
      <c r="AO46" s="10">
        <v>65.911781309999995</v>
      </c>
      <c r="AP46" s="10">
        <v>66.111503600000006</v>
      </c>
      <c r="AQ46" s="10">
        <v>65.864006040000007</v>
      </c>
      <c r="AR46" s="10">
        <v>67.264320369999993</v>
      </c>
      <c r="AS46" s="10">
        <v>67.160324099999997</v>
      </c>
      <c r="AT46" s="10">
        <v>66.903564450000005</v>
      </c>
      <c r="AU46" s="10">
        <v>66.828544620000002</v>
      </c>
      <c r="AV46" s="10">
        <v>67.159362790000003</v>
      </c>
      <c r="AW46" s="10">
        <v>68.166580199999999</v>
      </c>
      <c r="AX46" s="10">
        <v>67.853027339999997</v>
      </c>
      <c r="AY46" s="10">
        <v>68.319519040000003</v>
      </c>
      <c r="AZ46" s="10">
        <v>69.547683719999995</v>
      </c>
      <c r="BA46" s="10">
        <v>68.98061371</v>
      </c>
      <c r="BB46" s="10">
        <v>69.15267944</v>
      </c>
      <c r="BC46" s="10">
        <v>67.169334410000005</v>
      </c>
      <c r="BD46" s="10">
        <v>70.219169620000002</v>
      </c>
      <c r="BE46" s="10">
        <v>70.25347137</v>
      </c>
      <c r="BF46" s="10">
        <v>70.973548890000004</v>
      </c>
      <c r="BG46" s="10">
        <v>70.563087460000006</v>
      </c>
      <c r="BH46" s="10">
        <v>71.638572690000004</v>
      </c>
      <c r="BI46" s="10">
        <v>69.989692689999998</v>
      </c>
      <c r="BJ46" s="10">
        <v>70.872215269999998</v>
      </c>
      <c r="BK46" s="10">
        <v>68.991935729999994</v>
      </c>
      <c r="BL46" s="10">
        <v>64.064559939999995</v>
      </c>
      <c r="BM46" s="10">
        <v>67.178268430000003</v>
      </c>
      <c r="BN46" s="10">
        <v>68.708152769999998</v>
      </c>
      <c r="BO46" s="10">
        <v>69.273971560000007</v>
      </c>
      <c r="BP46" s="10">
        <v>70.27122498</v>
      </c>
      <c r="BQ46" s="10">
        <v>71.432662960000002</v>
      </c>
      <c r="BR46" s="10">
        <v>73.134658810000005</v>
      </c>
      <c r="BS46" s="10">
        <v>72.561391315954637</v>
      </c>
      <c r="BT46" s="10">
        <v>74.761182415534051</v>
      </c>
      <c r="BU46" s="10"/>
    </row>
    <row r="47" spans="2:73">
      <c r="B47" t="s">
        <v>690</v>
      </c>
      <c r="C47" s="10">
        <v>62.6914978</v>
      </c>
      <c r="D47" s="10">
        <v>62.986419679999997</v>
      </c>
      <c r="E47" s="10">
        <v>63.503448489999997</v>
      </c>
      <c r="F47" s="10">
        <v>65.035751340000004</v>
      </c>
      <c r="G47" s="10">
        <v>66.015007019999999</v>
      </c>
      <c r="H47" s="10">
        <v>67.073822019999994</v>
      </c>
      <c r="I47" s="10">
        <v>66.056915279999998</v>
      </c>
      <c r="J47" s="10">
        <v>67.119247439999995</v>
      </c>
      <c r="K47" s="10">
        <v>67.044525149999998</v>
      </c>
      <c r="L47" s="10">
        <v>67.643852229999993</v>
      </c>
      <c r="M47" s="10">
        <v>66.637756350000004</v>
      </c>
      <c r="N47" s="10">
        <v>69.316223140000005</v>
      </c>
      <c r="O47" s="10">
        <v>68.432838439999998</v>
      </c>
      <c r="P47" s="10">
        <v>68.097496030000002</v>
      </c>
      <c r="Q47" s="10">
        <v>68.107887270000006</v>
      </c>
      <c r="R47" s="10">
        <v>68.335739140000001</v>
      </c>
      <c r="S47" s="10">
        <v>66.443984990000004</v>
      </c>
      <c r="T47" s="10">
        <v>67.540153500000002</v>
      </c>
      <c r="U47" s="10">
        <v>67.249443049999996</v>
      </c>
      <c r="V47" s="10">
        <v>65.542739870000005</v>
      </c>
      <c r="W47" s="10">
        <v>64.487312320000001</v>
      </c>
      <c r="X47" s="10">
        <v>65.809272770000007</v>
      </c>
      <c r="Y47" s="10">
        <v>65.115135190000004</v>
      </c>
      <c r="Z47" s="10">
        <v>66.794006350000004</v>
      </c>
      <c r="AA47" s="10">
        <v>66.879264829999997</v>
      </c>
      <c r="AB47" s="10">
        <v>68.125984189999997</v>
      </c>
      <c r="AC47" s="10">
        <v>66.144737239999998</v>
      </c>
      <c r="AD47" s="10">
        <v>65.832618710000006</v>
      </c>
      <c r="AE47" s="10">
        <v>66.151390079999999</v>
      </c>
      <c r="AF47" s="10">
        <v>66.322792050000004</v>
      </c>
      <c r="AG47" s="10">
        <v>65.843170169999993</v>
      </c>
      <c r="AH47" s="10">
        <v>64.819984439999999</v>
      </c>
      <c r="AI47" s="10">
        <v>64.599647520000005</v>
      </c>
      <c r="AJ47" s="10">
        <v>64.783142089999998</v>
      </c>
      <c r="AK47" s="10">
        <v>64.634468080000005</v>
      </c>
      <c r="AL47" s="10">
        <v>64.814887999999996</v>
      </c>
      <c r="AM47" s="10">
        <v>65.455413820000004</v>
      </c>
      <c r="AN47" s="10">
        <v>67.501350400000007</v>
      </c>
      <c r="AO47" s="10">
        <v>65.923660280000007</v>
      </c>
      <c r="AP47" s="10">
        <v>67.260475159999999</v>
      </c>
      <c r="AQ47" s="10">
        <v>67.165908810000005</v>
      </c>
      <c r="AR47" s="10">
        <v>67.848442079999998</v>
      </c>
      <c r="AS47" s="10">
        <v>69.062538149999995</v>
      </c>
      <c r="AT47" s="10">
        <v>69.377548219999994</v>
      </c>
      <c r="AU47" s="10">
        <v>68.646713259999999</v>
      </c>
      <c r="AV47" s="10">
        <v>70.745353699999995</v>
      </c>
      <c r="AW47" s="10">
        <v>70.662399289999996</v>
      </c>
      <c r="AX47" s="10">
        <v>70.813095090000004</v>
      </c>
      <c r="AY47" s="10">
        <v>70.194236759999995</v>
      </c>
      <c r="AZ47" s="10">
        <v>71.357292180000002</v>
      </c>
      <c r="BA47" s="10">
        <v>71.893478389999999</v>
      </c>
      <c r="BB47" s="10">
        <v>71.317840579999995</v>
      </c>
      <c r="BC47" s="10">
        <v>70.95437622</v>
      </c>
      <c r="BD47" s="10">
        <v>72.625640869999998</v>
      </c>
      <c r="BE47" s="10">
        <v>71.394416809999996</v>
      </c>
      <c r="BF47" s="10">
        <v>72.945800779999999</v>
      </c>
      <c r="BG47" s="10">
        <v>73.285278320000003</v>
      </c>
      <c r="BH47" s="10">
        <v>73.100654599999999</v>
      </c>
      <c r="BI47" s="10">
        <v>73.397224429999994</v>
      </c>
      <c r="BJ47" s="10">
        <v>74.091850280000003</v>
      </c>
      <c r="BK47" s="10">
        <v>71.612777710000003</v>
      </c>
      <c r="BL47" s="10">
        <v>66.181030269999994</v>
      </c>
      <c r="BM47" s="10">
        <v>68.662490840000004</v>
      </c>
      <c r="BN47" s="10">
        <v>69.248886110000001</v>
      </c>
      <c r="BO47" s="10">
        <v>68.675140380000002</v>
      </c>
      <c r="BP47" s="10">
        <v>71.58439636</v>
      </c>
      <c r="BQ47" s="10">
        <v>73.056983950000003</v>
      </c>
      <c r="BR47" s="10">
        <v>74.953819269999997</v>
      </c>
      <c r="BS47" s="10">
        <v>72.710344718129349</v>
      </c>
      <c r="BT47" s="10">
        <v>73.864780006080366</v>
      </c>
      <c r="BU47" s="10"/>
    </row>
    <row r="48" spans="2:73">
      <c r="B48" t="s">
        <v>691</v>
      </c>
      <c r="C48" s="10">
        <v>59.642795560000003</v>
      </c>
      <c r="D48" s="10">
        <v>63.131656649999996</v>
      </c>
      <c r="E48" s="10">
        <v>62.270172119999998</v>
      </c>
      <c r="F48" s="10">
        <v>62.517974850000002</v>
      </c>
      <c r="G48" s="10">
        <v>62.263484949999999</v>
      </c>
      <c r="H48" s="10">
        <v>63.615798949999999</v>
      </c>
      <c r="I48" s="10">
        <v>64.209533690000001</v>
      </c>
      <c r="J48" s="10">
        <v>65.056755069999994</v>
      </c>
      <c r="K48" s="10">
        <v>66.472854609999999</v>
      </c>
      <c r="L48" s="10">
        <v>66.751800540000005</v>
      </c>
      <c r="M48" s="10">
        <v>65.618278500000002</v>
      </c>
      <c r="N48" s="10">
        <v>65.509712219999997</v>
      </c>
      <c r="O48" s="10">
        <v>65.205017089999998</v>
      </c>
      <c r="P48" s="10">
        <v>65.980049129999998</v>
      </c>
      <c r="Q48" s="10">
        <v>65.504112239999998</v>
      </c>
      <c r="R48" s="10">
        <v>65.546333309999994</v>
      </c>
      <c r="S48" s="10">
        <v>64.985946659999996</v>
      </c>
      <c r="T48" s="10">
        <v>64.318717960000001</v>
      </c>
      <c r="U48" s="10">
        <v>65.345512389999996</v>
      </c>
      <c r="V48" s="10">
        <v>65.760414119999993</v>
      </c>
      <c r="W48" s="10">
        <v>65.160621640000002</v>
      </c>
      <c r="X48" s="10">
        <v>63.85747147</v>
      </c>
      <c r="Y48" s="10">
        <v>62.910671229999998</v>
      </c>
      <c r="Z48" s="10">
        <v>63.988899230000001</v>
      </c>
      <c r="AA48" s="10">
        <v>63.779159550000003</v>
      </c>
      <c r="AB48" s="10">
        <v>63.794216159999998</v>
      </c>
      <c r="AC48" s="10">
        <v>63.341518399999998</v>
      </c>
      <c r="AD48" s="10">
        <v>62.636997219999998</v>
      </c>
      <c r="AE48" s="10">
        <v>61.96749878</v>
      </c>
      <c r="AF48" s="10">
        <v>62.219486240000002</v>
      </c>
      <c r="AG48" s="10">
        <v>62.430259700000001</v>
      </c>
      <c r="AH48" s="10">
        <v>62.800994869999997</v>
      </c>
      <c r="AI48" s="10">
        <v>61.512760159999999</v>
      </c>
      <c r="AJ48" s="10">
        <v>62.917881010000002</v>
      </c>
      <c r="AK48" s="10">
        <v>62.88439941</v>
      </c>
      <c r="AL48" s="10">
        <v>63.565219880000001</v>
      </c>
      <c r="AM48" s="10">
        <v>62.787502289999999</v>
      </c>
      <c r="AN48" s="10">
        <v>62.999919890000001</v>
      </c>
      <c r="AO48" s="10">
        <v>63.907112120000001</v>
      </c>
      <c r="AP48" s="10">
        <v>64.042213439999998</v>
      </c>
      <c r="AQ48" s="10">
        <v>63.870964049999998</v>
      </c>
      <c r="AR48" s="10">
        <v>65.746612549999995</v>
      </c>
      <c r="AS48" s="10">
        <v>65.206573489999997</v>
      </c>
      <c r="AT48" s="10">
        <v>66.716979980000005</v>
      </c>
      <c r="AU48" s="10">
        <v>67.242431640000007</v>
      </c>
      <c r="AV48" s="10">
        <v>68.388801569999998</v>
      </c>
      <c r="AW48" s="10">
        <v>69.277130130000003</v>
      </c>
      <c r="AX48" s="10">
        <v>70.481079100000002</v>
      </c>
      <c r="AY48" s="10">
        <v>69.21185303</v>
      </c>
      <c r="AZ48" s="10">
        <v>71.113365169999994</v>
      </c>
      <c r="BA48" s="10">
        <v>70.426704409999999</v>
      </c>
      <c r="BB48" s="10">
        <v>71.398590089999999</v>
      </c>
      <c r="BC48" s="10">
        <v>71.641075130000004</v>
      </c>
      <c r="BD48" s="10">
        <v>72.205177309999996</v>
      </c>
      <c r="BE48" s="10">
        <v>73.176475519999997</v>
      </c>
      <c r="BF48" s="10">
        <v>73.105979919999996</v>
      </c>
      <c r="BG48" s="10">
        <v>72.133209230000006</v>
      </c>
      <c r="BH48" s="10">
        <v>73.111686710000001</v>
      </c>
      <c r="BI48" s="10">
        <v>72.809898380000007</v>
      </c>
      <c r="BJ48" s="10">
        <v>74.365707400000005</v>
      </c>
      <c r="BK48" s="10">
        <v>73.212982179999997</v>
      </c>
      <c r="BL48" s="10">
        <v>69.507400509999997</v>
      </c>
      <c r="BM48" s="10">
        <v>70.777275090000003</v>
      </c>
      <c r="BN48" s="10">
        <v>71.968635559999996</v>
      </c>
      <c r="BO48" s="10">
        <v>71.53390503</v>
      </c>
      <c r="BP48" s="10">
        <v>74.518363949999994</v>
      </c>
      <c r="BQ48" s="10">
        <v>75.320594790000001</v>
      </c>
      <c r="BR48" s="10">
        <v>75.74388123</v>
      </c>
      <c r="BS48" s="10">
        <v>73.966811197344811</v>
      </c>
      <c r="BT48" s="10">
        <v>74.826752202808436</v>
      </c>
      <c r="BU48" s="10"/>
    </row>
    <row r="49" spans="2:73">
      <c r="B49" t="s">
        <v>692</v>
      </c>
      <c r="C49" s="10">
        <v>56.020477290000002</v>
      </c>
      <c r="D49" s="10">
        <v>57.470729830000003</v>
      </c>
      <c r="E49" s="10">
        <v>56.86465836</v>
      </c>
      <c r="F49" s="10">
        <v>58.643402100000003</v>
      </c>
      <c r="G49" s="10">
        <v>59.057659149999999</v>
      </c>
      <c r="H49" s="10">
        <v>60.616615299999999</v>
      </c>
      <c r="I49" s="10">
        <v>60.061672209999998</v>
      </c>
      <c r="J49" s="10">
        <v>60.915798189999997</v>
      </c>
      <c r="K49" s="10">
        <v>61.778381349999997</v>
      </c>
      <c r="L49" s="10">
        <v>62.31225586</v>
      </c>
      <c r="M49" s="10">
        <v>62.12411118</v>
      </c>
      <c r="N49" s="10">
        <v>62.662609099999997</v>
      </c>
      <c r="O49" s="10">
        <v>63.309162139999998</v>
      </c>
      <c r="P49" s="10">
        <v>63.703861240000002</v>
      </c>
      <c r="Q49" s="10">
        <v>63.949153899999999</v>
      </c>
      <c r="R49" s="10">
        <v>63.597000119999997</v>
      </c>
      <c r="S49" s="10">
        <v>62.295009610000001</v>
      </c>
      <c r="T49" s="10">
        <v>62.521427150000001</v>
      </c>
      <c r="U49" s="10">
        <v>62.063610079999997</v>
      </c>
      <c r="V49" s="10">
        <v>62.217174530000001</v>
      </c>
      <c r="W49" s="10">
        <v>61.655437470000003</v>
      </c>
      <c r="X49" s="10">
        <v>62.15159225</v>
      </c>
      <c r="Y49" s="10">
        <v>62.42366028</v>
      </c>
      <c r="Z49" s="10">
        <v>62.409545899999998</v>
      </c>
      <c r="AA49" s="10">
        <v>61.507625580000003</v>
      </c>
      <c r="AB49" s="10">
        <v>62.945781709999999</v>
      </c>
      <c r="AC49" s="10">
        <v>61.003684999999997</v>
      </c>
      <c r="AD49" s="10">
        <v>61.043834689999997</v>
      </c>
      <c r="AE49" s="10">
        <v>61.587898250000002</v>
      </c>
      <c r="AF49" s="10">
        <v>61.076045989999997</v>
      </c>
      <c r="AG49" s="10">
        <v>60.127426149999998</v>
      </c>
      <c r="AH49" s="10">
        <v>61.196311950000002</v>
      </c>
      <c r="AI49" s="10">
        <v>59.900600429999997</v>
      </c>
      <c r="AJ49" s="10">
        <v>60.414924620000001</v>
      </c>
      <c r="AK49" s="10">
        <v>59.960437769999999</v>
      </c>
      <c r="AL49" s="10">
        <v>60.302066799999999</v>
      </c>
      <c r="AM49" s="10">
        <v>59.760974879999999</v>
      </c>
      <c r="AN49" s="10">
        <v>60.999168400000002</v>
      </c>
      <c r="AO49" s="10">
        <v>60.363487239999998</v>
      </c>
      <c r="AP49" s="10">
        <v>61.432907100000001</v>
      </c>
      <c r="AQ49" s="10">
        <v>59.916957859999997</v>
      </c>
      <c r="AR49" s="10">
        <v>60.942214970000002</v>
      </c>
      <c r="AS49" s="10">
        <v>62.627712250000002</v>
      </c>
      <c r="AT49" s="10">
        <v>63.251941680000002</v>
      </c>
      <c r="AU49" s="10">
        <v>63.74457932</v>
      </c>
      <c r="AV49" s="10">
        <v>65.262481690000001</v>
      </c>
      <c r="AW49" s="10">
        <v>64.679161070000006</v>
      </c>
      <c r="AX49" s="10">
        <v>65.848205570000005</v>
      </c>
      <c r="AY49" s="10">
        <v>64.689941410000003</v>
      </c>
      <c r="AZ49" s="10">
        <v>65.608451840000001</v>
      </c>
      <c r="BA49" s="10">
        <v>66.962707519999995</v>
      </c>
      <c r="BB49" s="10">
        <v>67.542358399999998</v>
      </c>
      <c r="BC49" s="10">
        <v>67.640472410000001</v>
      </c>
      <c r="BD49" s="10">
        <v>68.682723999999993</v>
      </c>
      <c r="BE49" s="10">
        <v>68.506324770000006</v>
      </c>
      <c r="BF49" s="10">
        <v>69.277191160000001</v>
      </c>
      <c r="BG49" s="10">
        <v>69.342323300000004</v>
      </c>
      <c r="BH49" s="10">
        <v>70.997596740000006</v>
      </c>
      <c r="BI49" s="10">
        <v>70.121139529999994</v>
      </c>
      <c r="BJ49" s="10">
        <v>70.142387389999996</v>
      </c>
      <c r="BK49" s="10">
        <v>70.017242429999996</v>
      </c>
      <c r="BL49" s="10">
        <v>67.289657590000004</v>
      </c>
      <c r="BM49" s="10">
        <v>67.943679810000006</v>
      </c>
      <c r="BN49" s="10">
        <v>69.606872559999999</v>
      </c>
      <c r="BO49" s="10">
        <v>69.40846252</v>
      </c>
      <c r="BP49" s="10">
        <v>70.166618349999993</v>
      </c>
      <c r="BQ49" s="10">
        <v>70.534446720000005</v>
      </c>
      <c r="BR49" s="10">
        <v>71.732337950000002</v>
      </c>
      <c r="BS49" s="10">
        <v>72.21122578394943</v>
      </c>
      <c r="BT49" s="10">
        <v>73.191946962357264</v>
      </c>
      <c r="BU49" s="10"/>
    </row>
    <row r="50" spans="2:73">
      <c r="B50" t="s">
        <v>693</v>
      </c>
      <c r="C50" s="10">
        <v>47.711856840000003</v>
      </c>
      <c r="D50" s="10">
        <v>47.947303769999998</v>
      </c>
      <c r="E50" s="10">
        <v>47.58907318</v>
      </c>
      <c r="F50" s="10">
        <v>48.61766815</v>
      </c>
      <c r="G50" s="10">
        <v>48.46496964</v>
      </c>
      <c r="H50" s="10">
        <v>49.866497039999999</v>
      </c>
      <c r="I50" s="10">
        <v>49.481189729999997</v>
      </c>
      <c r="J50" s="10">
        <v>50.756393430000003</v>
      </c>
      <c r="K50" s="10">
        <v>51.464694979999997</v>
      </c>
      <c r="L50" s="10">
        <v>52.219585420000001</v>
      </c>
      <c r="M50" s="10">
        <v>54.271598820000001</v>
      </c>
      <c r="N50" s="10">
        <v>54.405540469999998</v>
      </c>
      <c r="O50" s="10">
        <v>54.003719330000003</v>
      </c>
      <c r="P50" s="10">
        <v>54.396270749999999</v>
      </c>
      <c r="Q50" s="10">
        <v>53.878074650000002</v>
      </c>
      <c r="R50" s="10">
        <v>54.869972230000002</v>
      </c>
      <c r="S50" s="10">
        <v>52.957557680000001</v>
      </c>
      <c r="T50" s="10">
        <v>52.95951462</v>
      </c>
      <c r="U50" s="10">
        <v>54.12989426</v>
      </c>
      <c r="V50" s="10">
        <v>55.55184174</v>
      </c>
      <c r="W50" s="10">
        <v>56.289119720000002</v>
      </c>
      <c r="X50" s="10">
        <v>56.105434420000002</v>
      </c>
      <c r="Y50" s="10">
        <v>56.912693019999999</v>
      </c>
      <c r="Z50" s="10">
        <v>56.992183689999997</v>
      </c>
      <c r="AA50" s="10">
        <v>56.786655430000003</v>
      </c>
      <c r="AB50" s="10">
        <v>57.921997070000003</v>
      </c>
      <c r="AC50" s="10">
        <v>56.482357030000003</v>
      </c>
      <c r="AD50" s="10">
        <v>56.852954859999997</v>
      </c>
      <c r="AE50" s="10">
        <v>56.92537308</v>
      </c>
      <c r="AF50" s="10">
        <v>56.367328639999997</v>
      </c>
      <c r="AG50" s="10">
        <v>55.886074069999999</v>
      </c>
      <c r="AH50" s="10">
        <v>56.301200870000002</v>
      </c>
      <c r="AI50" s="10">
        <v>56.72513962</v>
      </c>
      <c r="AJ50" s="10">
        <v>56.046974179999999</v>
      </c>
      <c r="AK50" s="10">
        <v>55.364158629999999</v>
      </c>
      <c r="AL50" s="10">
        <v>55.691192630000003</v>
      </c>
      <c r="AM50" s="10">
        <v>56.616539000000003</v>
      </c>
      <c r="AN50" s="10">
        <v>56.790683749999999</v>
      </c>
      <c r="AO50" s="10">
        <v>56.058010099999997</v>
      </c>
      <c r="AP50" s="10">
        <v>58.856250760000002</v>
      </c>
      <c r="AQ50" s="10">
        <v>58.014522550000002</v>
      </c>
      <c r="AR50" s="10">
        <v>59.404170989999997</v>
      </c>
      <c r="AS50" s="10">
        <v>58.517364499999999</v>
      </c>
      <c r="AT50" s="10">
        <v>59.409870150000003</v>
      </c>
      <c r="AU50" s="10">
        <v>59.178787229999998</v>
      </c>
      <c r="AV50" s="10">
        <v>59.517372129999998</v>
      </c>
      <c r="AW50" s="10">
        <v>58.674171450000003</v>
      </c>
      <c r="AX50" s="10">
        <v>60.240055079999998</v>
      </c>
      <c r="AY50" s="10">
        <v>60.447196959999999</v>
      </c>
      <c r="AZ50" s="10">
        <v>60.799518589999998</v>
      </c>
      <c r="BA50" s="10">
        <v>61.440505979999998</v>
      </c>
      <c r="BB50" s="10">
        <v>62.429199220000001</v>
      </c>
      <c r="BC50" s="10">
        <v>61.858352660000001</v>
      </c>
      <c r="BD50" s="10">
        <v>63.172401430000001</v>
      </c>
      <c r="BE50" s="10">
        <v>63.571159360000003</v>
      </c>
      <c r="BF50" s="10">
        <v>63.890468599999998</v>
      </c>
      <c r="BG50" s="10">
        <v>64.131927489999995</v>
      </c>
      <c r="BH50" s="10">
        <v>65.469543459999997</v>
      </c>
      <c r="BI50" s="10">
        <v>65.38652802</v>
      </c>
      <c r="BJ50" s="10">
        <v>67.268447879999997</v>
      </c>
      <c r="BK50" s="10">
        <v>65.755844120000006</v>
      </c>
      <c r="BL50" s="10">
        <v>63.712055210000003</v>
      </c>
      <c r="BM50" s="10">
        <v>63.645172119999998</v>
      </c>
      <c r="BN50" s="10">
        <v>64.576332089999994</v>
      </c>
      <c r="BO50" s="10">
        <v>64.642303470000002</v>
      </c>
      <c r="BP50" s="10">
        <v>64.86579132</v>
      </c>
      <c r="BQ50" s="10">
        <v>66.454246519999998</v>
      </c>
      <c r="BR50" s="10">
        <v>67.879951480000003</v>
      </c>
      <c r="BS50" s="10">
        <v>67.104318350583384</v>
      </c>
      <c r="BT50" s="10">
        <v>67.967682195071646</v>
      </c>
      <c r="BU50" s="10"/>
    </row>
    <row r="51" spans="2:73">
      <c r="B51" t="s">
        <v>694</v>
      </c>
      <c r="C51" s="10">
        <v>33.863891600000002</v>
      </c>
      <c r="D51" s="10">
        <v>35.156986240000002</v>
      </c>
      <c r="E51" s="10">
        <v>34.408069609999998</v>
      </c>
      <c r="F51" s="10">
        <v>36.327438350000001</v>
      </c>
      <c r="G51" s="10">
        <v>36.700656889999998</v>
      </c>
      <c r="H51" s="10">
        <v>36.327533719999998</v>
      </c>
      <c r="I51" s="10">
        <v>35.568847660000003</v>
      </c>
      <c r="J51" s="10">
        <v>37.569664000000003</v>
      </c>
      <c r="K51" s="10">
        <v>38.052162170000003</v>
      </c>
      <c r="L51" s="10">
        <v>38.090801239999998</v>
      </c>
      <c r="M51" s="10">
        <v>37.769420619999998</v>
      </c>
      <c r="N51" s="10">
        <v>39.429168699999998</v>
      </c>
      <c r="O51" s="10">
        <v>39.481006620000002</v>
      </c>
      <c r="P51" s="10">
        <v>40.475566860000001</v>
      </c>
      <c r="Q51" s="10">
        <v>39.848976139999998</v>
      </c>
      <c r="R51" s="10">
        <v>40.529113770000002</v>
      </c>
      <c r="S51" s="10">
        <v>40.554161069999999</v>
      </c>
      <c r="T51" s="10">
        <v>40.910045619999998</v>
      </c>
      <c r="U51" s="10">
        <v>41.200199130000001</v>
      </c>
      <c r="V51" s="10">
        <v>41.253986359999999</v>
      </c>
      <c r="W51" s="10">
        <v>41.133869169999997</v>
      </c>
      <c r="X51" s="10">
        <v>40.825820919999998</v>
      </c>
      <c r="Y51" s="10">
        <v>41.63718033</v>
      </c>
      <c r="Z51" s="10">
        <v>42.3597641</v>
      </c>
      <c r="AA51" s="10">
        <v>43.070487980000003</v>
      </c>
      <c r="AB51" s="10">
        <v>45.173248289999997</v>
      </c>
      <c r="AC51" s="10">
        <v>45.183235170000003</v>
      </c>
      <c r="AD51" s="10">
        <v>44.67520142</v>
      </c>
      <c r="AE51" s="10">
        <v>44.723709110000001</v>
      </c>
      <c r="AF51" s="10">
        <v>45.438640589999999</v>
      </c>
      <c r="AG51" s="10">
        <v>46.083324429999998</v>
      </c>
      <c r="AH51" s="10">
        <v>45.155918120000003</v>
      </c>
      <c r="AI51" s="10">
        <v>45.097038269999999</v>
      </c>
      <c r="AJ51" s="10">
        <v>46.50959778</v>
      </c>
      <c r="AK51" s="10">
        <v>46.41850281</v>
      </c>
      <c r="AL51" s="10">
        <v>46.634799960000002</v>
      </c>
      <c r="AM51" s="10">
        <v>46.013328549999997</v>
      </c>
      <c r="AN51" s="10">
        <v>45.774692539999997</v>
      </c>
      <c r="AO51" s="10">
        <v>46.34080505</v>
      </c>
      <c r="AP51" s="10">
        <v>47.715267179999998</v>
      </c>
      <c r="AQ51" s="10">
        <v>48.866603849999997</v>
      </c>
      <c r="AR51" s="10">
        <v>48.660633089999997</v>
      </c>
      <c r="AS51" s="10">
        <v>48.540973659999999</v>
      </c>
      <c r="AT51" s="10">
        <v>50.679309840000002</v>
      </c>
      <c r="AU51" s="10">
        <v>51.331634520000001</v>
      </c>
      <c r="AV51" s="10">
        <v>51.120620729999999</v>
      </c>
      <c r="AW51" s="10">
        <v>52.588062290000003</v>
      </c>
      <c r="AX51" s="10">
        <v>52.414028170000002</v>
      </c>
      <c r="AY51" s="10">
        <v>52.490348820000001</v>
      </c>
      <c r="AZ51" s="10">
        <v>52.36309052</v>
      </c>
      <c r="BA51" s="10">
        <v>51.998210909999997</v>
      </c>
      <c r="BB51" s="10">
        <v>53.661994929999999</v>
      </c>
      <c r="BC51" s="10">
        <v>53.810737609999997</v>
      </c>
      <c r="BD51" s="10">
        <v>54.686088560000002</v>
      </c>
      <c r="BE51" s="10">
        <v>55.273887629999997</v>
      </c>
      <c r="BF51" s="10">
        <v>55.921192169999998</v>
      </c>
      <c r="BG51" s="10">
        <v>56.226985929999998</v>
      </c>
      <c r="BH51" s="10">
        <v>57.214138030000001</v>
      </c>
      <c r="BI51" s="10">
        <v>56.104759219999998</v>
      </c>
      <c r="BJ51" s="10">
        <v>57.586246490000001</v>
      </c>
      <c r="BK51" s="10">
        <v>58.037788390000003</v>
      </c>
      <c r="BL51" s="10">
        <v>56.381011960000002</v>
      </c>
      <c r="BM51" s="10">
        <v>56.764739990000002</v>
      </c>
      <c r="BN51" s="10">
        <v>57.949523929999998</v>
      </c>
      <c r="BO51" s="10">
        <v>57.642147059999999</v>
      </c>
      <c r="BP51" s="10">
        <v>57.695056919999999</v>
      </c>
      <c r="BQ51" s="10">
        <v>56.669544219999999</v>
      </c>
      <c r="BR51" s="10">
        <v>58.669708249999999</v>
      </c>
      <c r="BS51" s="10">
        <v>58.639062078915629</v>
      </c>
      <c r="BT51" s="10">
        <v>59.561017796272274</v>
      </c>
      <c r="BU51" s="10"/>
    </row>
    <row r="52" spans="2:73">
      <c r="B52" t="s">
        <v>695</v>
      </c>
      <c r="C52" s="10">
        <v>18.625940320000002</v>
      </c>
      <c r="D52" s="10">
        <v>19.018209460000001</v>
      </c>
      <c r="E52" s="10">
        <v>20.03062057</v>
      </c>
      <c r="F52" s="10">
        <v>19.741872789999999</v>
      </c>
      <c r="G52" s="10">
        <v>20.71682358</v>
      </c>
      <c r="H52" s="10">
        <v>20.510080339999998</v>
      </c>
      <c r="I52" s="10">
        <v>19.733091349999999</v>
      </c>
      <c r="J52" s="10">
        <v>20.564939500000001</v>
      </c>
      <c r="K52" s="10">
        <v>20.982383729999999</v>
      </c>
      <c r="L52" s="10">
        <v>22.170364379999999</v>
      </c>
      <c r="M52" s="10">
        <v>21.037054059999999</v>
      </c>
      <c r="N52" s="10">
        <v>21.303243640000002</v>
      </c>
      <c r="O52" s="10">
        <v>21.426181790000001</v>
      </c>
      <c r="P52" s="10">
        <v>21.68725014</v>
      </c>
      <c r="Q52" s="10">
        <v>21.762926100000001</v>
      </c>
      <c r="R52" s="10">
        <v>22.050754550000001</v>
      </c>
      <c r="S52" s="10">
        <v>22.408664699999999</v>
      </c>
      <c r="T52" s="10">
        <v>23.589883799999999</v>
      </c>
      <c r="U52" s="10">
        <v>22.659931180000001</v>
      </c>
      <c r="V52" s="10">
        <v>23.145204540000002</v>
      </c>
      <c r="W52" s="10">
        <v>23.718200679999999</v>
      </c>
      <c r="X52" s="10">
        <v>23.816772459999999</v>
      </c>
      <c r="Y52" s="10">
        <v>24.23924637</v>
      </c>
      <c r="Z52" s="10">
        <v>25.216709139999999</v>
      </c>
      <c r="AA52" s="10">
        <v>25.032003400000001</v>
      </c>
      <c r="AB52" s="10">
        <v>26.273878100000001</v>
      </c>
      <c r="AC52" s="10">
        <v>26.61899185</v>
      </c>
      <c r="AD52" s="10">
        <v>26.280138019999999</v>
      </c>
      <c r="AE52" s="10">
        <v>25.498186109999999</v>
      </c>
      <c r="AF52" s="10">
        <v>26.138002400000001</v>
      </c>
      <c r="AG52" s="10">
        <v>25.9232254</v>
      </c>
      <c r="AH52" s="10">
        <v>25.440324780000001</v>
      </c>
      <c r="AI52" s="10">
        <v>24.476860049999999</v>
      </c>
      <c r="AJ52" s="10">
        <v>24.618364329999999</v>
      </c>
      <c r="AK52" s="10">
        <v>25.44507217</v>
      </c>
      <c r="AL52" s="10">
        <v>26.31798744</v>
      </c>
      <c r="AM52" s="10">
        <v>27.239538190000001</v>
      </c>
      <c r="AN52" s="10">
        <v>27.676717759999999</v>
      </c>
      <c r="AO52" s="10">
        <v>27.512292859999999</v>
      </c>
      <c r="AP52" s="10">
        <v>28.59266663</v>
      </c>
      <c r="AQ52" s="10">
        <v>28.22825813</v>
      </c>
      <c r="AR52" s="10">
        <v>29.43899918</v>
      </c>
      <c r="AS52" s="10">
        <v>29.240697860000001</v>
      </c>
      <c r="AT52" s="10">
        <v>31.056135179999998</v>
      </c>
      <c r="AU52" s="10">
        <v>31.476013179999999</v>
      </c>
      <c r="AV52" s="10">
        <v>32.18709183</v>
      </c>
      <c r="AW52" s="10">
        <v>31.964555740000002</v>
      </c>
      <c r="AX52" s="10">
        <v>32.330360409999997</v>
      </c>
      <c r="AY52" s="10">
        <v>32.55962753</v>
      </c>
      <c r="AZ52" s="10">
        <v>33.076190949999997</v>
      </c>
      <c r="BA52" s="10">
        <v>33.043033600000001</v>
      </c>
      <c r="BB52" s="10">
        <v>32.882896420000002</v>
      </c>
      <c r="BC52" s="10">
        <v>32.249763489999999</v>
      </c>
      <c r="BD52" s="10">
        <v>33.752716059999997</v>
      </c>
      <c r="BE52" s="10">
        <v>33.483829499999999</v>
      </c>
      <c r="BF52" s="10">
        <v>33.730335240000002</v>
      </c>
      <c r="BG52" s="10">
        <v>34.643081670000001</v>
      </c>
      <c r="BH52" s="10">
        <v>35.399566649999997</v>
      </c>
      <c r="BI52" s="10">
        <v>35.254909519999998</v>
      </c>
      <c r="BJ52" s="10">
        <v>36.95674133</v>
      </c>
      <c r="BK52" s="10">
        <v>37.571842189999998</v>
      </c>
      <c r="BL52" s="10">
        <v>36.687831879999997</v>
      </c>
      <c r="BM52" s="10">
        <v>37.373954769999997</v>
      </c>
      <c r="BN52" s="10">
        <v>38.542556759999997</v>
      </c>
      <c r="BO52" s="10">
        <v>39.138603209999999</v>
      </c>
      <c r="BP52" s="10">
        <v>40.017574310000001</v>
      </c>
      <c r="BQ52" s="10">
        <v>39.99594879</v>
      </c>
      <c r="BR52" s="10">
        <v>40.571365360000001</v>
      </c>
      <c r="BS52" s="10">
        <v>41.360341787424368</v>
      </c>
      <c r="BT52" s="10">
        <v>41.795272471306191</v>
      </c>
      <c r="BU52" s="10"/>
    </row>
    <row r="53" spans="2:73">
      <c r="B53" t="s">
        <v>696</v>
      </c>
      <c r="C53" s="10">
        <v>2.8014969829999998</v>
      </c>
      <c r="D53" s="10">
        <v>3.0164413450000001</v>
      </c>
      <c r="E53" s="10">
        <v>2.8514251709999998</v>
      </c>
      <c r="F53" s="10">
        <v>2.095085144</v>
      </c>
      <c r="G53" s="10">
        <v>2.635492325</v>
      </c>
      <c r="H53" s="10">
        <v>2.665510416</v>
      </c>
      <c r="I53" s="10">
        <v>2.9654488560000001</v>
      </c>
      <c r="J53" s="10">
        <v>2.5838403699999999</v>
      </c>
      <c r="K53" s="10">
        <v>2.053256035</v>
      </c>
      <c r="L53" s="10">
        <v>1.6598445180000001</v>
      </c>
      <c r="M53" s="10">
        <v>2.3432021139999999</v>
      </c>
      <c r="N53" s="10">
        <v>3.0332462790000001</v>
      </c>
      <c r="O53" s="10">
        <v>3.6411685939999998</v>
      </c>
      <c r="P53" s="10">
        <v>4.4484467509999996</v>
      </c>
      <c r="Q53" s="10">
        <v>3.4886312479999999</v>
      </c>
      <c r="R53" s="10">
        <v>3.8835513590000001</v>
      </c>
      <c r="S53" s="10">
        <v>4.372652531</v>
      </c>
      <c r="T53" s="10">
        <v>4.3697233200000003</v>
      </c>
      <c r="U53" s="10">
        <v>3.8150808810000001</v>
      </c>
      <c r="V53" s="10">
        <v>4.7481822969999996</v>
      </c>
      <c r="W53" s="10">
        <v>4.9647994039999999</v>
      </c>
      <c r="X53" s="10">
        <v>5.232376575</v>
      </c>
      <c r="Y53" s="10">
        <v>4.7637786870000003</v>
      </c>
      <c r="Z53" s="10">
        <v>5.420458794</v>
      </c>
      <c r="AA53" s="10">
        <v>4.8733015059999998</v>
      </c>
      <c r="AB53" s="10">
        <v>4.5996208190000001</v>
      </c>
      <c r="AC53" s="10">
        <v>4.4786577220000003</v>
      </c>
      <c r="AD53" s="10">
        <v>4.2619156839999999</v>
      </c>
      <c r="AE53" s="10">
        <v>4.4125680919999999</v>
      </c>
      <c r="AF53" s="10">
        <v>4.3900160789999996</v>
      </c>
      <c r="AG53" s="10">
        <v>4.6444520950000001</v>
      </c>
      <c r="AH53" s="10">
        <v>4.215546131</v>
      </c>
      <c r="AI53" s="10">
        <v>4.0739779470000004</v>
      </c>
      <c r="AJ53" s="10">
        <v>4.0362362860000003</v>
      </c>
      <c r="AK53" s="10">
        <v>3.8577103610000001</v>
      </c>
      <c r="AL53" s="10">
        <v>4.0383505819999996</v>
      </c>
      <c r="AM53" s="10">
        <v>3.8180103299999999</v>
      </c>
      <c r="AN53" s="10">
        <v>3.2658474449999999</v>
      </c>
      <c r="AO53" s="10">
        <v>3.478003025</v>
      </c>
      <c r="AP53" s="10">
        <v>3.0552775859999999</v>
      </c>
      <c r="AQ53" s="10">
        <v>2.7620527739999998</v>
      </c>
      <c r="AR53" s="10">
        <v>3.3773012160000002</v>
      </c>
      <c r="AS53" s="10">
        <v>3.9622523780000001</v>
      </c>
      <c r="AT53" s="10">
        <v>4.4825081830000002</v>
      </c>
      <c r="AU53" s="10">
        <v>3.7152864929999998</v>
      </c>
      <c r="AV53" s="10">
        <v>3.932353258</v>
      </c>
      <c r="AW53" s="10">
        <v>4.3553762440000003</v>
      </c>
      <c r="AX53" s="10">
        <v>3.5573892589999998</v>
      </c>
      <c r="AY53" s="10">
        <v>3.520623922</v>
      </c>
      <c r="AZ53" s="10">
        <v>4.0765433309999999</v>
      </c>
      <c r="BA53" s="10">
        <v>3.9938969609999999</v>
      </c>
      <c r="BB53" s="10">
        <v>4.3295221330000002</v>
      </c>
      <c r="BC53" s="10">
        <v>4.1362380979999998</v>
      </c>
      <c r="BD53" s="10">
        <v>3.7606647010000001</v>
      </c>
      <c r="BE53" s="10">
        <v>3.719562292</v>
      </c>
      <c r="BF53" s="10">
        <v>4.1051020620000003</v>
      </c>
      <c r="BG53" s="10">
        <v>3.264496088</v>
      </c>
      <c r="BH53" s="10">
        <v>3.653076172</v>
      </c>
      <c r="BI53" s="10">
        <v>3.811693907</v>
      </c>
      <c r="BJ53" s="10">
        <v>3.7748777869999999</v>
      </c>
      <c r="BK53" s="10">
        <v>4.0165114400000004</v>
      </c>
      <c r="BL53" s="10">
        <v>4.5458130839999997</v>
      </c>
      <c r="BM53" s="10">
        <v>5.5229320529999999</v>
      </c>
      <c r="BN53" s="10">
        <v>6.2074985500000004</v>
      </c>
      <c r="BO53" s="10">
        <v>6.4572353360000001</v>
      </c>
      <c r="BP53" s="10">
        <v>7.2758545879999996</v>
      </c>
      <c r="BQ53" s="10">
        <v>5.3995261189999999</v>
      </c>
      <c r="BR53" s="10">
        <v>5.0434618000000002</v>
      </c>
      <c r="BS53" s="10">
        <v>6.5320911692576793</v>
      </c>
      <c r="BT53" s="10">
        <v>5.8669704485939471</v>
      </c>
      <c r="BU53" s="10"/>
    </row>
    <row r="54" spans="2:73">
      <c r="B54" t="s">
        <v>69</v>
      </c>
      <c r="C54" s="10">
        <v>51.081462860000002</v>
      </c>
      <c r="D54" s="10">
        <v>52.65723801</v>
      </c>
      <c r="E54" s="10">
        <v>53.006237030000001</v>
      </c>
      <c r="F54" s="10">
        <v>53.424678800000002</v>
      </c>
      <c r="G54" s="10">
        <v>53.613288879999999</v>
      </c>
      <c r="H54" s="10">
        <v>54.587574009999997</v>
      </c>
      <c r="I54" s="10">
        <v>54.659294129999999</v>
      </c>
      <c r="J54" s="10">
        <v>55.302242280000002</v>
      </c>
      <c r="K54" s="10">
        <v>55.314758300000001</v>
      </c>
      <c r="L54" s="10">
        <v>56.097812650000002</v>
      </c>
      <c r="M54" s="10">
        <v>56.337703699999999</v>
      </c>
      <c r="N54" s="10">
        <v>56.428176880000002</v>
      </c>
      <c r="O54" s="10">
        <v>56.05693436</v>
      </c>
      <c r="P54" s="10">
        <v>56.490608219999999</v>
      </c>
      <c r="Q54" s="10">
        <v>56.447082520000002</v>
      </c>
      <c r="R54" s="10">
        <v>55.807456969999997</v>
      </c>
      <c r="S54" s="10">
        <v>54.109317779999998</v>
      </c>
      <c r="T54" s="10">
        <v>54.037616730000003</v>
      </c>
      <c r="U54" s="10">
        <v>54.142860409999997</v>
      </c>
      <c r="V54" s="10">
        <v>53.719444269999997</v>
      </c>
      <c r="W54" s="10">
        <v>53.372219090000002</v>
      </c>
      <c r="X54" s="10">
        <v>53.340271000000001</v>
      </c>
      <c r="Y54" s="10">
        <v>53.535968779999997</v>
      </c>
      <c r="Z54" s="10">
        <v>53.68470001</v>
      </c>
      <c r="AA54" s="10">
        <v>53.020877839999997</v>
      </c>
      <c r="AB54" s="10">
        <v>54.114845279999997</v>
      </c>
      <c r="AC54" s="10">
        <v>53.387134549999999</v>
      </c>
      <c r="AD54" s="10">
        <v>52.641868590000001</v>
      </c>
      <c r="AE54" s="10">
        <v>52.079627989999999</v>
      </c>
      <c r="AF54" s="10">
        <v>52.241115569999998</v>
      </c>
      <c r="AG54" s="10">
        <v>51.832473749999998</v>
      </c>
      <c r="AH54" s="10">
        <v>51.158195499999998</v>
      </c>
      <c r="AI54" s="10">
        <v>50.580116269999998</v>
      </c>
      <c r="AJ54" s="10">
        <v>50.920734410000001</v>
      </c>
      <c r="AK54" s="10">
        <v>51.240520480000001</v>
      </c>
      <c r="AL54" s="10">
        <v>51.277297969999999</v>
      </c>
      <c r="AM54" s="10">
        <v>51.131645200000001</v>
      </c>
      <c r="AN54" s="10">
        <v>52.018863680000003</v>
      </c>
      <c r="AO54" s="10">
        <v>51.953189850000001</v>
      </c>
      <c r="AP54" s="10">
        <v>52.71332932</v>
      </c>
      <c r="AQ54" s="10">
        <v>52.274436950000002</v>
      </c>
      <c r="AR54" s="10">
        <v>53.457115170000002</v>
      </c>
      <c r="AS54" s="10">
        <v>53.74763489</v>
      </c>
      <c r="AT54" s="10">
        <v>54.29236221</v>
      </c>
      <c r="AU54" s="10">
        <v>54.032821660000003</v>
      </c>
      <c r="AV54" s="10">
        <v>55.007663729999997</v>
      </c>
      <c r="AW54" s="10">
        <v>55.643581390000001</v>
      </c>
      <c r="AX54" s="10">
        <v>55.786151889999999</v>
      </c>
      <c r="AY54" s="10">
        <v>55.46583176</v>
      </c>
      <c r="AZ54" s="10">
        <v>56.532615659999998</v>
      </c>
      <c r="BA54" s="10">
        <v>56.977817539999997</v>
      </c>
      <c r="BB54" s="10">
        <v>57.118698119999998</v>
      </c>
      <c r="BC54" s="10">
        <v>56.594863889999999</v>
      </c>
      <c r="BD54" s="10">
        <v>57.96869659</v>
      </c>
      <c r="BE54" s="10">
        <v>58.173934940000002</v>
      </c>
      <c r="BF54" s="10">
        <v>58.332111359999999</v>
      </c>
      <c r="BG54" s="10">
        <v>57.968669890000001</v>
      </c>
      <c r="BH54" s="10">
        <v>59.007675169999999</v>
      </c>
      <c r="BI54" s="10">
        <v>58.818511960000002</v>
      </c>
      <c r="BJ54" s="10">
        <v>59.423377989999999</v>
      </c>
      <c r="BK54" s="10">
        <v>58.344833370000003</v>
      </c>
      <c r="BL54" s="10">
        <v>54.724472050000003</v>
      </c>
      <c r="BM54" s="10">
        <v>56.275939940000001</v>
      </c>
      <c r="BN54" s="10">
        <v>57.192287450000002</v>
      </c>
      <c r="BO54" s="10">
        <v>56.899662020000001</v>
      </c>
      <c r="BP54" s="10">
        <v>58.490173339999998</v>
      </c>
      <c r="BQ54" s="10">
        <v>59.739761350000002</v>
      </c>
      <c r="BR54" s="10">
        <v>60.351440429999997</v>
      </c>
      <c r="BS54" s="10">
        <v>58.038572796167344</v>
      </c>
      <c r="BT54" s="10">
        <v>59.187654654566998</v>
      </c>
      <c r="BU54" s="10"/>
    </row>
    <row r="56" spans="2:73">
      <c r="B56" t="s">
        <v>600</v>
      </c>
    </row>
    <row r="59" spans="2:73">
      <c r="B59" s="2" t="s">
        <v>1282</v>
      </c>
    </row>
    <row r="60" spans="2:73">
      <c r="B60" t="s">
        <v>648</v>
      </c>
    </row>
    <row r="61" spans="2:73" ht="31.2">
      <c r="C61" s="85" t="s">
        <v>225</v>
      </c>
      <c r="D61" s="85" t="s">
        <v>238</v>
      </c>
      <c r="E61" s="85" t="s">
        <v>233</v>
      </c>
      <c r="F61" s="85" t="s">
        <v>699</v>
      </c>
      <c r="G61" s="85" t="s">
        <v>240</v>
      </c>
      <c r="H61" s="85" t="s">
        <v>230</v>
      </c>
      <c r="I61" s="85" t="s">
        <v>234</v>
      </c>
      <c r="J61" s="85" t="s">
        <v>241</v>
      </c>
      <c r="K61" s="85" t="s">
        <v>227</v>
      </c>
      <c r="L61" s="85" t="s">
        <v>5</v>
      </c>
      <c r="M61" s="85" t="s">
        <v>229</v>
      </c>
      <c r="N61" s="85" t="s">
        <v>242</v>
      </c>
      <c r="O61" s="85" t="s">
        <v>226</v>
      </c>
      <c r="P61" s="85" t="s">
        <v>243</v>
      </c>
      <c r="Q61" s="85" t="s">
        <v>244</v>
      </c>
      <c r="R61" s="85" t="s">
        <v>245</v>
      </c>
      <c r="S61" s="85" t="s">
        <v>246</v>
      </c>
      <c r="T61" s="85" t="s">
        <v>247</v>
      </c>
      <c r="U61" s="85" t="s">
        <v>235</v>
      </c>
      <c r="V61" s="85" t="s">
        <v>248</v>
      </c>
      <c r="W61" s="85" t="s">
        <v>236</v>
      </c>
      <c r="X61" s="85" t="s">
        <v>249</v>
      </c>
      <c r="Y61" s="85" t="s">
        <v>228</v>
      </c>
      <c r="Z61" s="85" t="s">
        <v>250</v>
      </c>
      <c r="AA61" s="85" t="s">
        <v>251</v>
      </c>
      <c r="AB61" s="85" t="s">
        <v>252</v>
      </c>
      <c r="AC61" s="85" t="s">
        <v>253</v>
      </c>
      <c r="AD61" s="85" t="s">
        <v>254</v>
      </c>
    </row>
    <row r="62" spans="2:73">
      <c r="B62" t="s">
        <v>697</v>
      </c>
      <c r="C62" s="10">
        <v>32.700000000000003</v>
      </c>
      <c r="D62" s="10">
        <v>24.7</v>
      </c>
      <c r="E62" s="10">
        <v>16.8</v>
      </c>
      <c r="F62" s="10">
        <v>24.8</v>
      </c>
      <c r="G62" s="10">
        <v>53.9</v>
      </c>
      <c r="H62" s="10">
        <v>48.7</v>
      </c>
      <c r="I62" s="10">
        <v>33.5</v>
      </c>
      <c r="J62" s="10">
        <v>42.9</v>
      </c>
      <c r="K62" s="10">
        <v>13.4</v>
      </c>
      <c r="L62" s="10">
        <v>20.6</v>
      </c>
      <c r="M62" s="10">
        <v>32.200000000000003</v>
      </c>
      <c r="N62" s="10">
        <v>25.7</v>
      </c>
      <c r="O62" s="10">
        <v>17.5</v>
      </c>
      <c r="P62" s="10">
        <v>34.799999999999997</v>
      </c>
      <c r="Q62" s="10">
        <v>27.9</v>
      </c>
      <c r="R62" s="10">
        <v>31.1</v>
      </c>
      <c r="S62" s="10">
        <v>29.4</v>
      </c>
      <c r="T62" s="10">
        <v>27.5</v>
      </c>
      <c r="U62" s="10">
        <v>48</v>
      </c>
      <c r="V62" s="10">
        <v>71.7</v>
      </c>
      <c r="W62" s="10">
        <v>50.2</v>
      </c>
      <c r="X62" s="10">
        <v>27.3</v>
      </c>
      <c r="Y62" s="10">
        <v>22.8</v>
      </c>
      <c r="Z62" s="10">
        <v>21.2</v>
      </c>
      <c r="AA62" s="10">
        <v>29.5</v>
      </c>
      <c r="AB62" s="10">
        <v>20.8</v>
      </c>
      <c r="AC62" s="10">
        <v>43.8</v>
      </c>
      <c r="AD62" s="10">
        <v>40.700000000000003</v>
      </c>
    </row>
    <row r="63" spans="2:73">
      <c r="B63" t="s">
        <v>688</v>
      </c>
      <c r="C63" s="10">
        <v>74.3</v>
      </c>
      <c r="D63" s="10">
        <v>77.2</v>
      </c>
      <c r="E63" s="10">
        <v>69</v>
      </c>
      <c r="F63" s="10">
        <v>77.3</v>
      </c>
      <c r="G63" s="10">
        <v>75.400000000000006</v>
      </c>
      <c r="H63" s="10">
        <v>80.2</v>
      </c>
      <c r="I63" s="10">
        <v>82.2</v>
      </c>
      <c r="J63" s="10">
        <v>78.3</v>
      </c>
      <c r="K63" s="10">
        <v>59.4</v>
      </c>
      <c r="L63" s="10">
        <v>66.599999999999994</v>
      </c>
      <c r="M63" s="10">
        <v>77.400000000000006</v>
      </c>
      <c r="N63" s="10">
        <v>71.900000000000006</v>
      </c>
      <c r="O63" s="10">
        <v>56.8</v>
      </c>
      <c r="P63" s="10">
        <v>76.099999999999994</v>
      </c>
      <c r="Q63" s="10">
        <v>77.400000000000006</v>
      </c>
      <c r="R63" s="10">
        <v>82.1</v>
      </c>
      <c r="S63" s="10">
        <v>81.8</v>
      </c>
      <c r="T63" s="10">
        <v>81.3</v>
      </c>
      <c r="U63" s="10">
        <v>88.3</v>
      </c>
      <c r="V63" s="10">
        <v>87</v>
      </c>
      <c r="W63" s="10">
        <v>81.099999999999994</v>
      </c>
      <c r="X63" s="10">
        <v>80.7</v>
      </c>
      <c r="Y63" s="10">
        <v>75.5</v>
      </c>
      <c r="Z63" s="10">
        <v>71.3</v>
      </c>
      <c r="AA63" s="10">
        <v>81.7</v>
      </c>
      <c r="AB63" s="10">
        <v>75.3</v>
      </c>
      <c r="AC63" s="10">
        <v>75.2</v>
      </c>
      <c r="AD63" s="10">
        <v>76.8</v>
      </c>
    </row>
    <row r="64" spans="2:73">
      <c r="B64" t="s">
        <v>689</v>
      </c>
      <c r="C64" s="10">
        <v>79.7</v>
      </c>
      <c r="D64" s="10">
        <v>81.8</v>
      </c>
      <c r="E64" s="10">
        <v>79.599999999999994</v>
      </c>
      <c r="F64" s="10">
        <v>78.099999999999994</v>
      </c>
      <c r="G64" s="10">
        <v>82.7</v>
      </c>
      <c r="H64" s="10">
        <v>83.4</v>
      </c>
      <c r="I64" s="10">
        <v>82.6</v>
      </c>
      <c r="J64" s="10">
        <v>81.8</v>
      </c>
      <c r="K64" s="10">
        <v>68.3</v>
      </c>
      <c r="L64" s="10">
        <v>74.599999999999994</v>
      </c>
      <c r="M64" s="10">
        <v>80.8</v>
      </c>
      <c r="N64" s="10">
        <v>79.599999999999994</v>
      </c>
      <c r="O64" s="10">
        <v>68.099999999999994</v>
      </c>
      <c r="P64" s="10">
        <v>84.4</v>
      </c>
      <c r="Q64" s="10">
        <v>80.5</v>
      </c>
      <c r="R64" s="10">
        <v>85.8</v>
      </c>
      <c r="S64" s="10">
        <v>87.8</v>
      </c>
      <c r="T64" s="10">
        <v>85.6</v>
      </c>
      <c r="U64" s="10">
        <v>87.9</v>
      </c>
      <c r="V64" s="10">
        <v>87.1</v>
      </c>
      <c r="W64" s="10">
        <v>82</v>
      </c>
      <c r="X64" s="10">
        <v>84.8</v>
      </c>
      <c r="Y64" s="10">
        <v>84</v>
      </c>
      <c r="Z64" s="10">
        <v>75.2</v>
      </c>
      <c r="AA64" s="10">
        <v>86.8</v>
      </c>
      <c r="AB64" s="10">
        <v>82.9</v>
      </c>
      <c r="AC64" s="10">
        <v>80</v>
      </c>
      <c r="AD64" s="10">
        <v>83.8</v>
      </c>
    </row>
    <row r="65" spans="2:30">
      <c r="B65" t="s">
        <v>690</v>
      </c>
      <c r="C65" s="10">
        <v>81.7</v>
      </c>
      <c r="D65" s="10">
        <v>81.400000000000006</v>
      </c>
      <c r="E65" s="10">
        <v>81.3</v>
      </c>
      <c r="F65" s="10">
        <v>84.1</v>
      </c>
      <c r="G65" s="10">
        <v>83.3</v>
      </c>
      <c r="H65" s="10">
        <v>84.9</v>
      </c>
      <c r="I65" s="10">
        <v>83.3</v>
      </c>
      <c r="J65" s="10">
        <v>80.900000000000006</v>
      </c>
      <c r="K65" s="10">
        <v>72.3</v>
      </c>
      <c r="L65" s="10">
        <v>77.5</v>
      </c>
      <c r="M65" s="10">
        <v>82</v>
      </c>
      <c r="N65" s="10">
        <v>85.3</v>
      </c>
      <c r="O65" s="10">
        <v>72.400000000000006</v>
      </c>
      <c r="P65" s="10">
        <v>84.3</v>
      </c>
      <c r="Q65" s="10">
        <v>81.3</v>
      </c>
      <c r="R65" s="10">
        <v>86.9</v>
      </c>
      <c r="S65" s="10">
        <v>89</v>
      </c>
      <c r="T65" s="10">
        <v>87.4</v>
      </c>
      <c r="U65" s="10">
        <v>89.5</v>
      </c>
      <c r="V65" s="10">
        <v>86</v>
      </c>
      <c r="W65" s="10">
        <v>84.1</v>
      </c>
      <c r="X65" s="10">
        <v>86.7</v>
      </c>
      <c r="Y65" s="10">
        <v>88.3</v>
      </c>
      <c r="Z65" s="10">
        <v>79.3</v>
      </c>
      <c r="AA65" s="10">
        <v>90</v>
      </c>
      <c r="AB65" s="10">
        <v>84.5</v>
      </c>
      <c r="AC65" s="10">
        <v>83</v>
      </c>
      <c r="AD65" s="10">
        <v>84.9</v>
      </c>
    </row>
    <row r="66" spans="2:30">
      <c r="B66" t="s">
        <v>691</v>
      </c>
      <c r="C66" s="10">
        <v>83</v>
      </c>
      <c r="D66" s="10">
        <v>83.1</v>
      </c>
      <c r="E66" s="10">
        <v>82.9</v>
      </c>
      <c r="F66" s="10">
        <v>90.6</v>
      </c>
      <c r="G66" s="10">
        <v>86.6</v>
      </c>
      <c r="H66" s="10">
        <v>85.8</v>
      </c>
      <c r="I66" s="10">
        <v>84.3</v>
      </c>
      <c r="J66" s="10">
        <v>81.8</v>
      </c>
      <c r="K66" s="10">
        <v>74.2</v>
      </c>
      <c r="L66" s="10">
        <v>79.7</v>
      </c>
      <c r="M66" s="10">
        <v>84.4</v>
      </c>
      <c r="N66" s="10">
        <v>86</v>
      </c>
      <c r="O66" s="10">
        <v>73.400000000000006</v>
      </c>
      <c r="P66" s="10">
        <v>85.1</v>
      </c>
      <c r="Q66" s="10">
        <v>81.7</v>
      </c>
      <c r="R66" s="10">
        <v>86.7</v>
      </c>
      <c r="S66" s="10">
        <v>86.6</v>
      </c>
      <c r="T66" s="10">
        <v>89.5</v>
      </c>
      <c r="U66" s="10">
        <v>84.9</v>
      </c>
      <c r="V66" s="10">
        <v>85.3</v>
      </c>
      <c r="W66" s="10">
        <v>84.9</v>
      </c>
      <c r="X66" s="10">
        <v>87.3</v>
      </c>
      <c r="Y66" s="10">
        <v>89.4</v>
      </c>
      <c r="Z66" s="10">
        <v>80.2</v>
      </c>
      <c r="AA66" s="10">
        <v>90.1</v>
      </c>
      <c r="AB66" s="10">
        <v>85.7</v>
      </c>
      <c r="AC66" s="10">
        <v>86.1</v>
      </c>
      <c r="AD66" s="10">
        <v>87.4</v>
      </c>
    </row>
    <row r="67" spans="2:30">
      <c r="B67" t="s">
        <v>692</v>
      </c>
      <c r="C67" s="10">
        <v>82.6</v>
      </c>
      <c r="D67" s="10">
        <v>83</v>
      </c>
      <c r="E67" s="10">
        <v>84.3</v>
      </c>
      <c r="F67" s="10">
        <v>93.2</v>
      </c>
      <c r="G67" s="10">
        <v>87.2</v>
      </c>
      <c r="H67" s="10">
        <v>86.7</v>
      </c>
      <c r="I67" s="10">
        <v>85</v>
      </c>
      <c r="J67" s="10">
        <v>80.099999999999994</v>
      </c>
      <c r="K67" s="10">
        <v>75.5</v>
      </c>
      <c r="L67" s="10">
        <v>77.5</v>
      </c>
      <c r="M67" s="10">
        <v>84</v>
      </c>
      <c r="N67" s="10">
        <v>80.5</v>
      </c>
      <c r="O67" s="10">
        <v>74.099999999999994</v>
      </c>
      <c r="P67" s="10">
        <v>82.7</v>
      </c>
      <c r="Q67" s="10">
        <v>80.900000000000006</v>
      </c>
      <c r="R67" s="10">
        <v>83.4</v>
      </c>
      <c r="S67" s="10">
        <v>84.7</v>
      </c>
      <c r="T67" s="10">
        <v>89</v>
      </c>
      <c r="U67" s="10">
        <v>83.6</v>
      </c>
      <c r="V67" s="10">
        <v>87.1</v>
      </c>
      <c r="W67" s="10">
        <v>86.8</v>
      </c>
      <c r="X67" s="10">
        <v>86.4</v>
      </c>
      <c r="Y67" s="10">
        <v>88.1</v>
      </c>
      <c r="Z67" s="10">
        <v>79.099999999999994</v>
      </c>
      <c r="AA67" s="10">
        <v>90.8</v>
      </c>
      <c r="AB67" s="10">
        <v>85.2</v>
      </c>
      <c r="AC67" s="10">
        <v>85.8</v>
      </c>
      <c r="AD67" s="10">
        <v>88.3</v>
      </c>
    </row>
    <row r="68" spans="2:30">
      <c r="B68" t="s">
        <v>693</v>
      </c>
      <c r="C68" s="10">
        <v>80.099999999999994</v>
      </c>
      <c r="D68" s="10">
        <v>78</v>
      </c>
      <c r="E68" s="10">
        <v>81.8</v>
      </c>
      <c r="F68" s="10">
        <v>90.9</v>
      </c>
      <c r="G68" s="10">
        <v>85.8</v>
      </c>
      <c r="H68" s="10">
        <v>85.5</v>
      </c>
      <c r="I68" s="10">
        <v>86.3</v>
      </c>
      <c r="J68" s="10">
        <v>76.599999999999994</v>
      </c>
      <c r="K68" s="10">
        <v>73.099999999999994</v>
      </c>
      <c r="L68" s="10">
        <v>73.3</v>
      </c>
      <c r="M68" s="10">
        <v>83.3</v>
      </c>
      <c r="N68" s="10">
        <v>71.5</v>
      </c>
      <c r="O68" s="10">
        <v>71.900000000000006</v>
      </c>
      <c r="P68" s="10">
        <v>75.900000000000006</v>
      </c>
      <c r="Q68" s="10">
        <v>79.900000000000006</v>
      </c>
      <c r="R68" s="10">
        <v>80.7</v>
      </c>
      <c r="S68" s="10">
        <v>82.2</v>
      </c>
      <c r="T68" s="10">
        <v>87.4</v>
      </c>
      <c r="U68" s="10">
        <v>83</v>
      </c>
      <c r="V68" s="10">
        <v>83.4</v>
      </c>
      <c r="W68" s="10">
        <v>83.9</v>
      </c>
      <c r="X68" s="10">
        <v>81.400000000000006</v>
      </c>
      <c r="Y68" s="10">
        <v>83.8</v>
      </c>
      <c r="Z68" s="10">
        <v>74.7</v>
      </c>
      <c r="AA68" s="10">
        <v>87.5</v>
      </c>
      <c r="AB68" s="10">
        <v>84</v>
      </c>
      <c r="AC68" s="10">
        <v>84.2</v>
      </c>
      <c r="AD68" s="10">
        <v>87.8</v>
      </c>
    </row>
    <row r="69" spans="2:30">
      <c r="B69" t="s">
        <v>694</v>
      </c>
      <c r="C69" s="10">
        <v>73.5</v>
      </c>
      <c r="D69">
        <v>70.8</v>
      </c>
      <c r="E69">
        <v>76.2</v>
      </c>
      <c r="F69">
        <v>86.7</v>
      </c>
      <c r="G69">
        <v>81.099999999999994</v>
      </c>
      <c r="H69">
        <v>81</v>
      </c>
      <c r="I69">
        <v>79.099999999999994</v>
      </c>
      <c r="J69">
        <v>71.599999999999994</v>
      </c>
      <c r="K69">
        <v>58.2</v>
      </c>
      <c r="L69">
        <v>65.2</v>
      </c>
      <c r="M69">
        <v>75.099999999999994</v>
      </c>
      <c r="N69">
        <v>64.3</v>
      </c>
      <c r="O69">
        <v>65.3</v>
      </c>
      <c r="P69">
        <v>72.8</v>
      </c>
      <c r="Q69">
        <v>74.8</v>
      </c>
      <c r="R69">
        <v>75.5</v>
      </c>
      <c r="S69">
        <v>66.900000000000006</v>
      </c>
      <c r="T69">
        <v>78.7</v>
      </c>
      <c r="U69">
        <v>69.599999999999994</v>
      </c>
      <c r="V69">
        <v>79.400000000000006</v>
      </c>
      <c r="W69">
        <v>76.099999999999994</v>
      </c>
      <c r="X69">
        <v>71.900000000000006</v>
      </c>
      <c r="Y69">
        <v>74.900000000000006</v>
      </c>
      <c r="Z69">
        <v>63.2</v>
      </c>
      <c r="AA69">
        <v>74.599999999999994</v>
      </c>
      <c r="AB69">
        <v>77.900000000000006</v>
      </c>
      <c r="AC69">
        <v>79.400000000000006</v>
      </c>
      <c r="AD69">
        <v>84.6</v>
      </c>
    </row>
    <row r="70" spans="2:30">
      <c r="B70" t="s">
        <v>695</v>
      </c>
      <c r="C70" s="10">
        <v>46.4</v>
      </c>
      <c r="D70">
        <v>36.700000000000003</v>
      </c>
      <c r="E70">
        <v>53.6</v>
      </c>
      <c r="F70">
        <v>51.4</v>
      </c>
      <c r="G70">
        <v>62.1</v>
      </c>
      <c r="H70">
        <v>61.1</v>
      </c>
      <c r="I70">
        <v>64.2</v>
      </c>
      <c r="J70">
        <v>53</v>
      </c>
      <c r="K70">
        <v>38</v>
      </c>
      <c r="L70">
        <v>45</v>
      </c>
      <c r="M70">
        <v>35.5</v>
      </c>
      <c r="N70">
        <v>34.200000000000003</v>
      </c>
      <c r="O70">
        <v>39.5</v>
      </c>
      <c r="P70">
        <v>53.1</v>
      </c>
      <c r="Q70">
        <v>60.9</v>
      </c>
      <c r="R70">
        <v>60.5</v>
      </c>
      <c r="S70">
        <v>21.3</v>
      </c>
      <c r="T70">
        <v>47.8</v>
      </c>
      <c r="U70">
        <v>35.200000000000003</v>
      </c>
      <c r="V70">
        <v>62.6</v>
      </c>
      <c r="W70">
        <v>30.9</v>
      </c>
      <c r="X70">
        <v>39.9</v>
      </c>
      <c r="Y70">
        <v>51</v>
      </c>
      <c r="Z70">
        <v>27.6</v>
      </c>
      <c r="AA70">
        <v>30.6</v>
      </c>
      <c r="AB70">
        <v>43.2</v>
      </c>
      <c r="AC70">
        <v>56.9</v>
      </c>
      <c r="AD70">
        <v>68</v>
      </c>
    </row>
    <row r="71" spans="2:30">
      <c r="B71" t="s">
        <v>700</v>
      </c>
      <c r="C71" s="10">
        <v>13.2</v>
      </c>
      <c r="D71">
        <v>6.3</v>
      </c>
      <c r="E71">
        <v>15.4</v>
      </c>
      <c r="F71">
        <v>14.8</v>
      </c>
      <c r="G71">
        <v>21.1</v>
      </c>
      <c r="H71">
        <v>17.2</v>
      </c>
      <c r="I71">
        <v>32.5</v>
      </c>
      <c r="J71">
        <v>26.1</v>
      </c>
      <c r="K71">
        <v>13.8</v>
      </c>
      <c r="L71">
        <v>8.9</v>
      </c>
      <c r="M71">
        <v>8.6</v>
      </c>
      <c r="N71">
        <v>6</v>
      </c>
      <c r="O71">
        <v>13.6</v>
      </c>
      <c r="P71">
        <v>19.8</v>
      </c>
      <c r="Q71">
        <v>29</v>
      </c>
      <c r="R71">
        <v>26.8</v>
      </c>
      <c r="S71">
        <v>8.9</v>
      </c>
      <c r="T71">
        <v>11.7</v>
      </c>
      <c r="U71">
        <v>15.1</v>
      </c>
      <c r="V71">
        <v>20.7</v>
      </c>
      <c r="W71">
        <v>9.4</v>
      </c>
      <c r="X71">
        <v>11.5</v>
      </c>
      <c r="Y71">
        <v>19.7</v>
      </c>
      <c r="Z71">
        <v>5.2</v>
      </c>
      <c r="AA71">
        <v>8.9</v>
      </c>
      <c r="AB71">
        <v>8.1999999999999993</v>
      </c>
      <c r="AC71">
        <v>16</v>
      </c>
      <c r="AD71">
        <v>27.5</v>
      </c>
    </row>
    <row r="73" spans="2:30">
      <c r="B73" t="s">
        <v>698</v>
      </c>
    </row>
    <row r="76" spans="2:30">
      <c r="B76" s="2" t="s">
        <v>1283</v>
      </c>
    </row>
    <row r="77" spans="2:30">
      <c r="B77" t="s">
        <v>648</v>
      </c>
    </row>
    <row r="78" spans="2:30" ht="31.2">
      <c r="C78" s="85" t="s">
        <v>225</v>
      </c>
      <c r="D78" s="85" t="s">
        <v>238</v>
      </c>
      <c r="E78" s="85" t="s">
        <v>233</v>
      </c>
      <c r="F78" s="85" t="s">
        <v>699</v>
      </c>
      <c r="G78" s="85" t="s">
        <v>240</v>
      </c>
      <c r="H78" s="85" t="s">
        <v>230</v>
      </c>
      <c r="I78" s="85" t="s">
        <v>234</v>
      </c>
      <c r="J78" s="85" t="s">
        <v>241</v>
      </c>
      <c r="K78" s="85" t="s">
        <v>227</v>
      </c>
      <c r="L78" s="85" t="s">
        <v>5</v>
      </c>
      <c r="M78" s="85" t="s">
        <v>229</v>
      </c>
      <c r="N78" s="85" t="s">
        <v>242</v>
      </c>
      <c r="O78" s="85" t="s">
        <v>226</v>
      </c>
      <c r="P78" s="85" t="s">
        <v>243</v>
      </c>
      <c r="Q78" s="85" t="s">
        <v>244</v>
      </c>
      <c r="R78" s="85" t="s">
        <v>245</v>
      </c>
      <c r="S78" s="85" t="s">
        <v>246</v>
      </c>
      <c r="T78" s="85" t="s">
        <v>247</v>
      </c>
      <c r="U78" s="85" t="s">
        <v>235</v>
      </c>
      <c r="V78" s="85" t="s">
        <v>248</v>
      </c>
      <c r="W78" s="85" t="s">
        <v>236</v>
      </c>
      <c r="X78" s="85" t="s">
        <v>249</v>
      </c>
      <c r="Y78" s="85" t="s">
        <v>228</v>
      </c>
      <c r="Z78" s="85" t="s">
        <v>250</v>
      </c>
      <c r="AA78" s="85" t="s">
        <v>251</v>
      </c>
      <c r="AB78" s="85" t="s">
        <v>252</v>
      </c>
      <c r="AC78" s="85" t="s">
        <v>253</v>
      </c>
      <c r="AD78" s="85" t="s">
        <v>254</v>
      </c>
    </row>
    <row r="79" spans="2:30">
      <c r="B79" t="s">
        <v>697</v>
      </c>
      <c r="C79" s="10">
        <v>35</v>
      </c>
      <c r="D79" s="10">
        <v>25.8</v>
      </c>
      <c r="E79" s="10">
        <v>20.3</v>
      </c>
      <c r="F79" s="10">
        <v>29.4</v>
      </c>
      <c r="G79" s="10">
        <v>54.4</v>
      </c>
      <c r="H79" s="10">
        <v>51.1</v>
      </c>
      <c r="I79" s="10">
        <v>33.1</v>
      </c>
      <c r="J79" s="10">
        <v>43.1</v>
      </c>
      <c r="K79" s="10">
        <v>15.6</v>
      </c>
      <c r="L79" s="10">
        <v>21.8</v>
      </c>
      <c r="M79" s="10">
        <v>33.799999999999997</v>
      </c>
      <c r="N79" s="10">
        <v>31.1</v>
      </c>
      <c r="O79" s="10">
        <v>21.3</v>
      </c>
      <c r="P79" s="10">
        <v>36.5</v>
      </c>
      <c r="Q79" s="10">
        <v>30.1</v>
      </c>
      <c r="R79" s="10">
        <v>32.799999999999997</v>
      </c>
      <c r="S79" s="10">
        <v>29.8</v>
      </c>
      <c r="T79" s="10">
        <v>30.9</v>
      </c>
      <c r="U79" s="10">
        <v>47.3</v>
      </c>
      <c r="V79" s="10">
        <v>69.400000000000006</v>
      </c>
      <c r="W79" s="10">
        <v>54.6</v>
      </c>
      <c r="X79" s="10">
        <v>31.6</v>
      </c>
      <c r="Y79" s="10">
        <v>25.4</v>
      </c>
      <c r="Z79" s="10">
        <v>26</v>
      </c>
      <c r="AA79" s="10">
        <v>32.200000000000003</v>
      </c>
      <c r="AB79" s="10">
        <v>25.6</v>
      </c>
      <c r="AC79" s="10">
        <v>43.7</v>
      </c>
      <c r="AD79" s="10">
        <v>39.799999999999997</v>
      </c>
    </row>
    <row r="80" spans="2:30">
      <c r="B80" t="s">
        <v>688</v>
      </c>
      <c r="C80" s="10">
        <v>78.3</v>
      </c>
      <c r="D80" s="10">
        <v>78.099999999999994</v>
      </c>
      <c r="E80" s="10">
        <v>75</v>
      </c>
      <c r="F80" s="10">
        <v>91.3</v>
      </c>
      <c r="G80" s="10">
        <v>77.599999999999994</v>
      </c>
      <c r="H80" s="10">
        <v>82.6</v>
      </c>
      <c r="I80" s="10">
        <v>86.1</v>
      </c>
      <c r="J80" s="10">
        <v>79.900000000000006</v>
      </c>
      <c r="K80" s="10">
        <v>63</v>
      </c>
      <c r="L80" s="10">
        <v>67.599999999999994</v>
      </c>
      <c r="M80" s="10">
        <v>80.400000000000006</v>
      </c>
      <c r="N80" s="10">
        <v>78.099999999999994</v>
      </c>
      <c r="O80" s="10">
        <v>62.9</v>
      </c>
      <c r="P80" s="10">
        <v>77.5</v>
      </c>
      <c r="Q80" s="10">
        <v>79.5</v>
      </c>
      <c r="R80" s="10">
        <v>85.4</v>
      </c>
      <c r="S80" s="10">
        <v>82.5</v>
      </c>
      <c r="T80" s="10">
        <v>85.2</v>
      </c>
      <c r="U80" s="10">
        <v>91.7</v>
      </c>
      <c r="V80" s="10">
        <v>88.5</v>
      </c>
      <c r="W80" s="10">
        <v>83.7</v>
      </c>
      <c r="X80" s="10">
        <v>88.2</v>
      </c>
      <c r="Y80" s="10">
        <v>76.099999999999994</v>
      </c>
      <c r="Z80" s="10">
        <v>82</v>
      </c>
      <c r="AA80" s="10">
        <v>86.3</v>
      </c>
      <c r="AB80" s="10">
        <v>84</v>
      </c>
      <c r="AC80" s="10">
        <v>77.099999999999994</v>
      </c>
      <c r="AD80" s="10">
        <v>79.2</v>
      </c>
    </row>
    <row r="81" spans="2:30">
      <c r="B81" t="s">
        <v>689</v>
      </c>
      <c r="C81" s="10">
        <v>85.8</v>
      </c>
      <c r="D81" s="10">
        <v>86.2</v>
      </c>
      <c r="E81" s="10">
        <v>84.7</v>
      </c>
      <c r="F81" s="10">
        <v>94.5</v>
      </c>
      <c r="G81" s="10">
        <v>87.6</v>
      </c>
      <c r="H81" s="10">
        <v>88</v>
      </c>
      <c r="I81" s="10">
        <v>91.1</v>
      </c>
      <c r="J81" s="10">
        <v>87</v>
      </c>
      <c r="K81" s="10">
        <v>81.400000000000006</v>
      </c>
      <c r="L81" s="10">
        <v>78.2</v>
      </c>
      <c r="M81" s="10">
        <v>84.9</v>
      </c>
      <c r="N81" s="10">
        <v>84.6</v>
      </c>
      <c r="O81" s="10">
        <v>78.8</v>
      </c>
      <c r="P81" s="10">
        <v>89</v>
      </c>
      <c r="Q81" s="10">
        <v>86.7</v>
      </c>
      <c r="R81" s="10">
        <v>87.5</v>
      </c>
      <c r="S81" s="10">
        <v>92.5</v>
      </c>
      <c r="T81" s="10">
        <v>91</v>
      </c>
      <c r="U81" s="10">
        <v>93.1</v>
      </c>
      <c r="V81" s="10">
        <v>91.3</v>
      </c>
      <c r="W81" s="10">
        <v>86.6</v>
      </c>
      <c r="X81" s="10">
        <v>92.2</v>
      </c>
      <c r="Y81" s="10">
        <v>82.4</v>
      </c>
      <c r="Z81" s="10">
        <v>87</v>
      </c>
      <c r="AA81" s="10">
        <v>89.9</v>
      </c>
      <c r="AB81" s="10">
        <v>87</v>
      </c>
      <c r="AC81" s="10">
        <v>83.2</v>
      </c>
      <c r="AD81" s="10">
        <v>87.9</v>
      </c>
    </row>
    <row r="82" spans="2:30">
      <c r="B82" t="s">
        <v>690</v>
      </c>
      <c r="C82" s="10">
        <v>88.1</v>
      </c>
      <c r="D82" s="10">
        <v>86.3</v>
      </c>
      <c r="E82" s="10">
        <v>85.2</v>
      </c>
      <c r="F82" s="10">
        <v>94.6</v>
      </c>
      <c r="G82" s="10">
        <v>88.3</v>
      </c>
      <c r="H82" s="10">
        <v>89.8</v>
      </c>
      <c r="I82" s="10">
        <v>88</v>
      </c>
      <c r="J82" s="10">
        <v>87.5</v>
      </c>
      <c r="K82" s="10">
        <v>83</v>
      </c>
      <c r="L82" s="10">
        <v>83.2</v>
      </c>
      <c r="M82" s="10">
        <v>88</v>
      </c>
      <c r="N82" s="10">
        <v>88.6</v>
      </c>
      <c r="O82" s="10">
        <v>83.1</v>
      </c>
      <c r="P82" s="10">
        <v>88</v>
      </c>
      <c r="Q82" s="10">
        <v>84.2</v>
      </c>
      <c r="R82" s="10">
        <v>89.4</v>
      </c>
      <c r="S82" s="10">
        <v>91.9</v>
      </c>
      <c r="T82" s="10">
        <v>92</v>
      </c>
      <c r="U82" s="10">
        <v>96.2</v>
      </c>
      <c r="V82" s="10">
        <v>92.3</v>
      </c>
      <c r="W82" s="10">
        <v>89.1</v>
      </c>
      <c r="X82" s="10">
        <v>92.3</v>
      </c>
      <c r="Y82" s="10">
        <v>90.5</v>
      </c>
      <c r="Z82" s="10">
        <v>88.4</v>
      </c>
      <c r="AA82" s="10">
        <v>92.1</v>
      </c>
      <c r="AB82" s="10">
        <v>88.7</v>
      </c>
      <c r="AC82" s="10">
        <v>86.7</v>
      </c>
      <c r="AD82" s="10">
        <v>90.5</v>
      </c>
    </row>
    <row r="83" spans="2:30">
      <c r="B83" t="s">
        <v>691</v>
      </c>
      <c r="C83" s="10">
        <v>88.2</v>
      </c>
      <c r="D83" s="10">
        <v>86.4</v>
      </c>
      <c r="E83" s="10">
        <v>86.1</v>
      </c>
      <c r="F83" s="10">
        <v>94.5</v>
      </c>
      <c r="G83" s="10">
        <v>90.7</v>
      </c>
      <c r="H83" s="10">
        <v>89.4</v>
      </c>
      <c r="I83" s="10">
        <v>84.9</v>
      </c>
      <c r="J83" s="10">
        <v>88.9</v>
      </c>
      <c r="K83" s="10">
        <v>84.3</v>
      </c>
      <c r="L83" s="10">
        <v>85.1</v>
      </c>
      <c r="M83" s="10">
        <v>88.2</v>
      </c>
      <c r="N83" s="10">
        <v>89.1</v>
      </c>
      <c r="O83" s="10">
        <v>83.9</v>
      </c>
      <c r="P83" s="10">
        <v>90.9</v>
      </c>
      <c r="Q83" s="10">
        <v>84.6</v>
      </c>
      <c r="R83" s="10">
        <v>87</v>
      </c>
      <c r="S83" s="10">
        <v>89.5</v>
      </c>
      <c r="T83" s="10">
        <v>92.9</v>
      </c>
      <c r="U83" s="10">
        <v>94.4</v>
      </c>
      <c r="V83" s="10">
        <v>90.4</v>
      </c>
      <c r="W83" s="10">
        <v>87.3</v>
      </c>
      <c r="X83" s="10">
        <v>91.7</v>
      </c>
      <c r="Y83" s="10">
        <v>92.1</v>
      </c>
      <c r="Z83" s="10">
        <v>89.4</v>
      </c>
      <c r="AA83" s="10">
        <v>91.6</v>
      </c>
      <c r="AB83" s="10">
        <v>87.5</v>
      </c>
      <c r="AC83" s="10">
        <v>87.1</v>
      </c>
      <c r="AD83" s="10">
        <v>89.9</v>
      </c>
    </row>
    <row r="84" spans="2:30">
      <c r="B84" t="s">
        <v>692</v>
      </c>
      <c r="C84" s="10">
        <v>87.7</v>
      </c>
      <c r="D84" s="10">
        <v>87.2</v>
      </c>
      <c r="E84" s="10">
        <v>86.6</v>
      </c>
      <c r="F84" s="10">
        <v>94.7</v>
      </c>
      <c r="G84" s="10">
        <v>89.7</v>
      </c>
      <c r="H84" s="10">
        <v>90</v>
      </c>
      <c r="I84" s="10">
        <v>84</v>
      </c>
      <c r="J84" s="10">
        <v>85.9</v>
      </c>
      <c r="K84" s="10">
        <v>86</v>
      </c>
      <c r="L84" s="10">
        <v>84.5</v>
      </c>
      <c r="M84" s="10">
        <v>87.5</v>
      </c>
      <c r="N84" s="10">
        <v>83.1</v>
      </c>
      <c r="O84" s="10">
        <v>84.8</v>
      </c>
      <c r="P84" s="10">
        <v>90.9</v>
      </c>
      <c r="Q84" s="10">
        <v>82.5</v>
      </c>
      <c r="R84" s="10">
        <v>81.2</v>
      </c>
      <c r="S84" s="10">
        <v>89.6</v>
      </c>
      <c r="T84" s="10">
        <v>91.2</v>
      </c>
      <c r="U84" s="10">
        <v>93.1</v>
      </c>
      <c r="V84" s="10">
        <v>90</v>
      </c>
      <c r="W84" s="10">
        <v>88.7</v>
      </c>
      <c r="X84" s="10">
        <v>90</v>
      </c>
      <c r="Y84" s="10">
        <v>90.9</v>
      </c>
      <c r="Z84" s="10">
        <v>87.2</v>
      </c>
      <c r="AA84" s="10">
        <v>92.4</v>
      </c>
      <c r="AB84" s="10">
        <v>87.7</v>
      </c>
      <c r="AC84" s="10">
        <v>84.7</v>
      </c>
      <c r="AD84" s="10">
        <v>90.2</v>
      </c>
    </row>
    <row r="85" spans="2:30">
      <c r="B85" t="s">
        <v>693</v>
      </c>
      <c r="C85" s="10">
        <v>85.2</v>
      </c>
      <c r="D85" s="10">
        <v>83.2</v>
      </c>
      <c r="E85" s="10">
        <v>83</v>
      </c>
      <c r="F85" s="10">
        <v>92.5</v>
      </c>
      <c r="G85" s="10">
        <v>87.8</v>
      </c>
      <c r="H85" s="10">
        <v>88.9</v>
      </c>
      <c r="I85" s="10">
        <v>84.6</v>
      </c>
      <c r="J85" s="10">
        <v>82.5</v>
      </c>
      <c r="K85" s="10">
        <v>84.2</v>
      </c>
      <c r="L85" s="10">
        <v>80.7</v>
      </c>
      <c r="M85" s="10">
        <v>86.5</v>
      </c>
      <c r="N85" s="10">
        <v>75</v>
      </c>
      <c r="O85" s="10">
        <v>82.9</v>
      </c>
      <c r="P85" s="10">
        <v>86.6</v>
      </c>
      <c r="Q85" s="10">
        <v>78.7</v>
      </c>
      <c r="R85" s="10">
        <v>76.599999999999994</v>
      </c>
      <c r="S85" s="10">
        <v>88.4</v>
      </c>
      <c r="T85" s="10">
        <v>89.6</v>
      </c>
      <c r="U85" s="10">
        <v>92.8</v>
      </c>
      <c r="V85" s="10">
        <v>86.7</v>
      </c>
      <c r="W85" s="10">
        <v>86</v>
      </c>
      <c r="X85" s="10">
        <v>83.3</v>
      </c>
      <c r="Y85" s="10">
        <v>89.2</v>
      </c>
      <c r="Z85" s="10">
        <v>82.3</v>
      </c>
      <c r="AA85" s="10">
        <v>89.4</v>
      </c>
      <c r="AB85" s="10">
        <v>84.6</v>
      </c>
      <c r="AC85" s="10">
        <v>83.5</v>
      </c>
      <c r="AD85" s="10">
        <v>90.3</v>
      </c>
    </row>
    <row r="86" spans="2:30">
      <c r="B86" t="s">
        <v>694</v>
      </c>
      <c r="C86" s="10">
        <v>79.2</v>
      </c>
      <c r="D86" s="10">
        <v>75.5</v>
      </c>
      <c r="E86" s="10">
        <v>78</v>
      </c>
      <c r="F86" s="10">
        <v>89</v>
      </c>
      <c r="G86" s="10">
        <v>83.2</v>
      </c>
      <c r="H86" s="10">
        <v>84.7</v>
      </c>
      <c r="I86" s="10">
        <v>75.099999999999994</v>
      </c>
      <c r="J86" s="10">
        <v>77.8</v>
      </c>
      <c r="K86" s="10">
        <v>73.400000000000006</v>
      </c>
      <c r="L86" s="10">
        <v>73</v>
      </c>
      <c r="M86" s="10">
        <v>77.599999999999994</v>
      </c>
      <c r="N86" s="10">
        <v>70.599999999999994</v>
      </c>
      <c r="O86" s="10">
        <v>76.8</v>
      </c>
      <c r="P86" s="10">
        <v>83.2</v>
      </c>
      <c r="Q86" s="10">
        <v>75.099999999999994</v>
      </c>
      <c r="R86" s="10">
        <v>73</v>
      </c>
      <c r="S86" s="10">
        <v>72.400000000000006</v>
      </c>
      <c r="T86" s="10">
        <v>83.2</v>
      </c>
      <c r="U86" s="10">
        <v>87.6</v>
      </c>
      <c r="V86" s="10">
        <v>85.3</v>
      </c>
      <c r="W86" s="10">
        <v>78.8</v>
      </c>
      <c r="X86" s="10">
        <v>76.900000000000006</v>
      </c>
      <c r="Y86" s="10">
        <v>80.599999999999994</v>
      </c>
      <c r="Z86" s="10">
        <v>72.8</v>
      </c>
      <c r="AA86" s="10">
        <v>76.2</v>
      </c>
      <c r="AB86" s="10">
        <v>79.599999999999994</v>
      </c>
      <c r="AC86" s="10">
        <v>78.8</v>
      </c>
      <c r="AD86" s="10">
        <v>85.5</v>
      </c>
    </row>
    <row r="87" spans="2:30">
      <c r="B87" t="s">
        <v>695</v>
      </c>
      <c r="C87" s="10">
        <v>53.6</v>
      </c>
      <c r="D87" s="10">
        <v>41.5</v>
      </c>
      <c r="E87" s="10">
        <v>61.6</v>
      </c>
      <c r="F87" s="10">
        <v>62.4</v>
      </c>
      <c r="G87" s="10">
        <v>68.3</v>
      </c>
      <c r="H87" s="10">
        <v>65.7</v>
      </c>
      <c r="I87" s="10">
        <v>64.900000000000006</v>
      </c>
      <c r="J87" s="10">
        <v>60.1</v>
      </c>
      <c r="K87" s="10">
        <v>49</v>
      </c>
      <c r="L87" s="10">
        <v>50.5</v>
      </c>
      <c r="M87" s="10">
        <v>36.1</v>
      </c>
      <c r="N87" s="10">
        <v>40.9</v>
      </c>
      <c r="O87" s="10">
        <v>47.4</v>
      </c>
      <c r="P87" s="10">
        <v>65.900000000000006</v>
      </c>
      <c r="Q87" s="10">
        <v>61.7</v>
      </c>
      <c r="R87" s="10">
        <v>61.8</v>
      </c>
      <c r="S87" s="10">
        <v>24.7</v>
      </c>
      <c r="T87" s="10">
        <v>65.099999999999994</v>
      </c>
      <c r="U87" s="10">
        <v>43.9</v>
      </c>
      <c r="V87" s="10">
        <v>72.8</v>
      </c>
      <c r="W87" s="10">
        <v>43.2</v>
      </c>
      <c r="X87" s="10">
        <v>58.9</v>
      </c>
      <c r="Y87" s="10">
        <v>56.3</v>
      </c>
      <c r="Z87" s="10">
        <v>40.1</v>
      </c>
      <c r="AA87" s="10">
        <v>36.5</v>
      </c>
      <c r="AB87" s="10">
        <v>48.3</v>
      </c>
      <c r="AC87" s="10">
        <v>56.6</v>
      </c>
      <c r="AD87" s="10">
        <v>70.400000000000006</v>
      </c>
    </row>
    <row r="88" spans="2:30">
      <c r="B88" t="s">
        <v>700</v>
      </c>
      <c r="C88" s="10">
        <v>16.7</v>
      </c>
      <c r="D88" s="10">
        <v>8.6</v>
      </c>
      <c r="E88" s="10">
        <v>20.7</v>
      </c>
      <c r="F88" s="10">
        <v>19</v>
      </c>
      <c r="G88" s="10">
        <v>28.9</v>
      </c>
      <c r="H88" s="10">
        <v>20.6</v>
      </c>
      <c r="I88" s="10">
        <v>31.1</v>
      </c>
      <c r="J88" s="10">
        <v>35.6</v>
      </c>
      <c r="K88" s="10">
        <v>19.3</v>
      </c>
      <c r="L88" s="10">
        <v>10.199999999999999</v>
      </c>
      <c r="M88" s="10">
        <v>9.8000000000000007</v>
      </c>
      <c r="N88" s="10">
        <v>9</v>
      </c>
      <c r="O88" s="10">
        <v>18.5</v>
      </c>
      <c r="P88" s="10">
        <v>29.8</v>
      </c>
      <c r="Q88" s="10">
        <v>30.8</v>
      </c>
      <c r="R88" s="10">
        <v>30.5</v>
      </c>
      <c r="S88" s="10">
        <v>9.9</v>
      </c>
      <c r="T88" s="10">
        <v>14.7</v>
      </c>
      <c r="U88" s="10">
        <v>21.7</v>
      </c>
      <c r="V88" s="10">
        <v>26.1</v>
      </c>
      <c r="W88" s="10">
        <v>12.5</v>
      </c>
      <c r="X88" s="10">
        <v>15.9</v>
      </c>
      <c r="Y88" s="10">
        <v>23.8</v>
      </c>
      <c r="Z88" s="10">
        <v>7.8</v>
      </c>
      <c r="AA88" s="10">
        <v>11.6</v>
      </c>
      <c r="AB88" s="10">
        <v>9.1</v>
      </c>
      <c r="AC88" s="10">
        <v>21.3</v>
      </c>
      <c r="AD88" s="10">
        <v>34.1</v>
      </c>
    </row>
    <row r="90" spans="2:30">
      <c r="B90" t="s">
        <v>698</v>
      </c>
    </row>
    <row r="93" spans="2:30">
      <c r="B93" s="2" t="s">
        <v>1284</v>
      </c>
    </row>
    <row r="94" spans="2:30">
      <c r="B94" t="s">
        <v>648</v>
      </c>
    </row>
    <row r="95" spans="2:30" ht="31.2">
      <c r="C95" s="85" t="s">
        <v>225</v>
      </c>
      <c r="D95" s="85" t="s">
        <v>238</v>
      </c>
      <c r="E95" s="85" t="s">
        <v>233</v>
      </c>
      <c r="F95" s="85" t="s">
        <v>699</v>
      </c>
      <c r="G95" s="85" t="s">
        <v>240</v>
      </c>
      <c r="H95" s="85" t="s">
        <v>230</v>
      </c>
      <c r="I95" s="85" t="s">
        <v>234</v>
      </c>
      <c r="J95" s="85" t="s">
        <v>241</v>
      </c>
      <c r="K95" s="85" t="s">
        <v>227</v>
      </c>
      <c r="L95" s="85" t="s">
        <v>5</v>
      </c>
      <c r="M95" s="85" t="s">
        <v>229</v>
      </c>
      <c r="N95" s="85" t="s">
        <v>242</v>
      </c>
      <c r="O95" s="85" t="s">
        <v>226</v>
      </c>
      <c r="P95" s="85" t="s">
        <v>243</v>
      </c>
      <c r="Q95" s="85" t="s">
        <v>244</v>
      </c>
      <c r="R95" s="85" t="s">
        <v>245</v>
      </c>
      <c r="S95" s="85" t="s">
        <v>246</v>
      </c>
      <c r="T95" s="85" t="s">
        <v>247</v>
      </c>
      <c r="U95" s="85" t="s">
        <v>235</v>
      </c>
      <c r="V95" s="85" t="s">
        <v>248</v>
      </c>
      <c r="W95" s="85" t="s">
        <v>236</v>
      </c>
      <c r="X95" s="85" t="s">
        <v>249</v>
      </c>
      <c r="Y95" s="85" t="s">
        <v>228</v>
      </c>
      <c r="Z95" s="85" t="s">
        <v>250</v>
      </c>
      <c r="AA95" s="85" t="s">
        <v>251</v>
      </c>
      <c r="AB95" s="85" t="s">
        <v>252</v>
      </c>
      <c r="AC95" s="85" t="s">
        <v>253</v>
      </c>
      <c r="AD95" s="85" t="s">
        <v>254</v>
      </c>
    </row>
    <row r="96" spans="2:30">
      <c r="B96" t="s">
        <v>697</v>
      </c>
      <c r="C96" s="10">
        <v>30.3</v>
      </c>
      <c r="D96" s="10">
        <v>23.7</v>
      </c>
      <c r="E96" s="10">
        <v>13.1</v>
      </c>
      <c r="F96" s="10">
        <v>19.899999999999999</v>
      </c>
      <c r="G96" s="10">
        <v>53.4</v>
      </c>
      <c r="H96" s="10">
        <v>46.1</v>
      </c>
      <c r="I96" s="10">
        <v>34</v>
      </c>
      <c r="J96" s="10">
        <v>42.8</v>
      </c>
      <c r="K96" s="10">
        <v>11.1</v>
      </c>
      <c r="L96" s="10">
        <v>19.3</v>
      </c>
      <c r="M96" s="10">
        <v>30.6</v>
      </c>
      <c r="N96" s="10">
        <v>20.100000000000001</v>
      </c>
      <c r="O96" s="10">
        <v>13.5</v>
      </c>
      <c r="P96" s="10">
        <v>33.1</v>
      </c>
      <c r="Q96" s="10">
        <v>25.6</v>
      </c>
      <c r="R96" s="10">
        <v>29.3</v>
      </c>
      <c r="S96" s="10">
        <v>28.9</v>
      </c>
      <c r="T96" s="10">
        <v>23.9</v>
      </c>
      <c r="U96" s="10">
        <v>48.8</v>
      </c>
      <c r="V96" s="10">
        <v>74.099999999999994</v>
      </c>
      <c r="W96" s="10">
        <v>45.7</v>
      </c>
      <c r="X96" s="10">
        <v>22.8</v>
      </c>
      <c r="Y96" s="10">
        <v>20</v>
      </c>
      <c r="Z96" s="10">
        <v>16.100000000000001</v>
      </c>
      <c r="AA96" s="10">
        <v>26.6</v>
      </c>
      <c r="AB96" s="10">
        <v>15.8</v>
      </c>
      <c r="AC96" s="10">
        <v>44</v>
      </c>
      <c r="AD96" s="10">
        <v>41.6</v>
      </c>
    </row>
    <row r="97" spans="2:30">
      <c r="B97" t="s">
        <v>688</v>
      </c>
      <c r="C97" s="10">
        <v>70.2</v>
      </c>
      <c r="D97" s="10">
        <v>76.3</v>
      </c>
      <c r="E97" s="10">
        <v>62.6</v>
      </c>
      <c r="F97" s="10">
        <v>62.3</v>
      </c>
      <c r="G97" s="10">
        <v>73.099999999999994</v>
      </c>
      <c r="H97" s="10">
        <v>77.599999999999994</v>
      </c>
      <c r="I97" s="10">
        <v>78.099999999999994</v>
      </c>
      <c r="J97" s="10">
        <v>76.7</v>
      </c>
      <c r="K97" s="10">
        <v>54.8</v>
      </c>
      <c r="L97" s="10">
        <v>65.5</v>
      </c>
      <c r="M97" s="10">
        <v>74.5</v>
      </c>
      <c r="N97" s="10">
        <v>65.5</v>
      </c>
      <c r="O97" s="10">
        <v>50.5</v>
      </c>
      <c r="P97" s="10">
        <v>74.900000000000006</v>
      </c>
      <c r="Q97" s="10">
        <v>75.2</v>
      </c>
      <c r="R97" s="10">
        <v>78.400000000000006</v>
      </c>
      <c r="S97" s="10">
        <v>81.099999999999994</v>
      </c>
      <c r="T97" s="10">
        <v>77.3</v>
      </c>
      <c r="U97" s="10">
        <v>84.2</v>
      </c>
      <c r="V97" s="10">
        <v>85.5</v>
      </c>
      <c r="W97" s="10">
        <v>78.5</v>
      </c>
      <c r="X97" s="10">
        <v>72.900000000000006</v>
      </c>
      <c r="Y97" s="10">
        <v>74.900000000000006</v>
      </c>
      <c r="Z97" s="10">
        <v>60</v>
      </c>
      <c r="AA97" s="10">
        <v>76.099999999999994</v>
      </c>
      <c r="AB97" s="10">
        <v>66.2</v>
      </c>
      <c r="AC97" s="10">
        <v>73.3</v>
      </c>
      <c r="AD97" s="10">
        <v>74.400000000000006</v>
      </c>
    </row>
    <row r="98" spans="2:30">
      <c r="B98" t="s">
        <v>689</v>
      </c>
      <c r="C98" s="10">
        <v>73.5</v>
      </c>
      <c r="D98" s="10">
        <v>77.5</v>
      </c>
      <c r="E98" s="10">
        <v>74.099999999999994</v>
      </c>
      <c r="F98" s="10">
        <v>60.6</v>
      </c>
      <c r="G98" s="10">
        <v>77.599999999999994</v>
      </c>
      <c r="H98" s="10">
        <v>78.599999999999994</v>
      </c>
      <c r="I98" s="10">
        <v>73</v>
      </c>
      <c r="J98" s="10">
        <v>76.7</v>
      </c>
      <c r="K98" s="10">
        <v>56.6</v>
      </c>
      <c r="L98" s="10">
        <v>71</v>
      </c>
      <c r="M98" s="10">
        <v>77</v>
      </c>
      <c r="N98" s="10">
        <v>74.5</v>
      </c>
      <c r="O98" s="10">
        <v>57.2</v>
      </c>
      <c r="P98" s="10">
        <v>80.2</v>
      </c>
      <c r="Q98" s="10">
        <v>73.900000000000006</v>
      </c>
      <c r="R98" s="10">
        <v>83.7</v>
      </c>
      <c r="S98" s="10">
        <v>83</v>
      </c>
      <c r="T98" s="10">
        <v>79.900000000000006</v>
      </c>
      <c r="U98" s="10">
        <v>81.900000000000006</v>
      </c>
      <c r="V98" s="10">
        <v>82.9</v>
      </c>
      <c r="W98" s="10">
        <v>77.3</v>
      </c>
      <c r="X98" s="10">
        <v>77.099999999999994</v>
      </c>
      <c r="Y98" s="10">
        <v>85.6</v>
      </c>
      <c r="Z98" s="10">
        <v>62.6</v>
      </c>
      <c r="AA98" s="10">
        <v>83.1</v>
      </c>
      <c r="AB98" s="10">
        <v>78.599999999999994</v>
      </c>
      <c r="AC98" s="10">
        <v>76.5</v>
      </c>
      <c r="AD98" s="10">
        <v>79.599999999999994</v>
      </c>
    </row>
    <row r="99" spans="2:30">
      <c r="B99" t="s">
        <v>690</v>
      </c>
      <c r="C99" s="10">
        <v>75.400000000000006</v>
      </c>
      <c r="D99" s="10">
        <v>76.5</v>
      </c>
      <c r="E99" s="10">
        <v>77</v>
      </c>
      <c r="F99" s="10">
        <v>72.8</v>
      </c>
      <c r="G99" s="10">
        <v>78.2</v>
      </c>
      <c r="H99" s="10">
        <v>79.7</v>
      </c>
      <c r="I99" s="10">
        <v>78.2</v>
      </c>
      <c r="J99" s="10">
        <v>74.900000000000006</v>
      </c>
      <c r="K99" s="10">
        <v>61.4</v>
      </c>
      <c r="L99" s="10">
        <v>72</v>
      </c>
      <c r="M99" s="10">
        <v>76.3</v>
      </c>
      <c r="N99" s="10">
        <v>81.8</v>
      </c>
      <c r="O99" s="10">
        <v>61.7</v>
      </c>
      <c r="P99" s="10">
        <v>80.900000000000006</v>
      </c>
      <c r="Q99" s="10">
        <v>78.2</v>
      </c>
      <c r="R99" s="10">
        <v>84</v>
      </c>
      <c r="S99" s="10">
        <v>86.1</v>
      </c>
      <c r="T99" s="10">
        <v>82.8</v>
      </c>
      <c r="U99" s="10">
        <v>81.3</v>
      </c>
      <c r="V99" s="10">
        <v>79.599999999999994</v>
      </c>
      <c r="W99" s="10">
        <v>79.099999999999994</v>
      </c>
      <c r="X99" s="10">
        <v>81.099999999999994</v>
      </c>
      <c r="Y99" s="10">
        <v>86.2</v>
      </c>
      <c r="Z99" s="10">
        <v>69.599999999999994</v>
      </c>
      <c r="AA99" s="10">
        <v>87.8</v>
      </c>
      <c r="AB99" s="10">
        <v>80</v>
      </c>
      <c r="AC99" s="10">
        <v>79.099999999999994</v>
      </c>
      <c r="AD99" s="10">
        <v>79</v>
      </c>
    </row>
    <row r="100" spans="2:30">
      <c r="B100" t="s">
        <v>691</v>
      </c>
      <c r="C100" s="10">
        <v>77.7</v>
      </c>
      <c r="D100" s="10">
        <v>79.8</v>
      </c>
      <c r="E100" s="10">
        <v>79.599999999999994</v>
      </c>
      <c r="F100" s="10">
        <v>86.6</v>
      </c>
      <c r="G100" s="10">
        <v>82.4</v>
      </c>
      <c r="H100" s="10">
        <v>82.2</v>
      </c>
      <c r="I100" s="10">
        <v>83.8</v>
      </c>
      <c r="J100" s="10">
        <v>75.099999999999994</v>
      </c>
      <c r="K100" s="10">
        <v>63.8</v>
      </c>
      <c r="L100" s="10">
        <v>74.3</v>
      </c>
      <c r="M100" s="10">
        <v>80.900000000000006</v>
      </c>
      <c r="N100" s="10">
        <v>82.8</v>
      </c>
      <c r="O100" s="10">
        <v>62.9</v>
      </c>
      <c r="P100" s="10">
        <v>79.900000000000006</v>
      </c>
      <c r="Q100" s="10">
        <v>78.8</v>
      </c>
      <c r="R100" s="10">
        <v>86.4</v>
      </c>
      <c r="S100" s="10">
        <v>83.6</v>
      </c>
      <c r="T100" s="10">
        <v>86</v>
      </c>
      <c r="U100" s="10">
        <v>74</v>
      </c>
      <c r="V100" s="10">
        <v>80.2</v>
      </c>
      <c r="W100" s="10">
        <v>82.4</v>
      </c>
      <c r="X100" s="10">
        <v>82.8</v>
      </c>
      <c r="Y100" s="10">
        <v>86.9</v>
      </c>
      <c r="Z100" s="10">
        <v>70.5</v>
      </c>
      <c r="AA100" s="10">
        <v>88.2</v>
      </c>
      <c r="AB100" s="10">
        <v>83.8</v>
      </c>
      <c r="AC100" s="10">
        <v>85</v>
      </c>
      <c r="AD100" s="10">
        <v>84.8</v>
      </c>
    </row>
    <row r="101" spans="2:30">
      <c r="B101" t="s">
        <v>692</v>
      </c>
      <c r="C101" s="10">
        <v>77.5</v>
      </c>
      <c r="D101" s="10">
        <v>78.599999999999994</v>
      </c>
      <c r="E101" s="10">
        <v>81.900000000000006</v>
      </c>
      <c r="F101" s="10">
        <v>91.7</v>
      </c>
      <c r="G101" s="10">
        <v>84.7</v>
      </c>
      <c r="H101" s="10">
        <v>83.4</v>
      </c>
      <c r="I101" s="10">
        <v>86.1</v>
      </c>
      <c r="J101" s="10">
        <v>74.400000000000006</v>
      </c>
      <c r="K101" s="10">
        <v>65.599999999999994</v>
      </c>
      <c r="L101" s="10">
        <v>70.5</v>
      </c>
      <c r="M101" s="10">
        <v>80.5</v>
      </c>
      <c r="N101" s="10">
        <v>77.8</v>
      </c>
      <c r="O101" s="10">
        <v>63.5</v>
      </c>
      <c r="P101" s="10">
        <v>75</v>
      </c>
      <c r="Q101" s="10">
        <v>79.400000000000006</v>
      </c>
      <c r="R101" s="10">
        <v>85.4</v>
      </c>
      <c r="S101" s="10">
        <v>79.599999999999994</v>
      </c>
      <c r="T101" s="10">
        <v>86.8</v>
      </c>
      <c r="U101" s="10">
        <v>72.7</v>
      </c>
      <c r="V101" s="10">
        <v>84.2</v>
      </c>
      <c r="W101" s="10">
        <v>84.8</v>
      </c>
      <c r="X101" s="10">
        <v>82.7</v>
      </c>
      <c r="Y101" s="10">
        <v>85.6</v>
      </c>
      <c r="Z101" s="10">
        <v>70.7</v>
      </c>
      <c r="AA101" s="10">
        <v>89.1</v>
      </c>
      <c r="AB101" s="10">
        <v>82.7</v>
      </c>
      <c r="AC101" s="10">
        <v>86.9</v>
      </c>
      <c r="AD101" s="10">
        <v>86.3</v>
      </c>
    </row>
    <row r="102" spans="2:30">
      <c r="B102" t="s">
        <v>693</v>
      </c>
      <c r="C102" s="10">
        <v>75</v>
      </c>
      <c r="D102" s="10">
        <v>72.7</v>
      </c>
      <c r="E102" s="10">
        <v>80.5</v>
      </c>
      <c r="F102" s="10">
        <v>89.3</v>
      </c>
      <c r="G102" s="10">
        <v>83.7</v>
      </c>
      <c r="H102" s="10">
        <v>82.1</v>
      </c>
      <c r="I102" s="10">
        <v>88</v>
      </c>
      <c r="J102" s="10">
        <v>70.7</v>
      </c>
      <c r="K102" s="10">
        <v>62.1</v>
      </c>
      <c r="L102" s="10">
        <v>66</v>
      </c>
      <c r="M102" s="10">
        <v>80.2</v>
      </c>
      <c r="N102" s="10">
        <v>68.2</v>
      </c>
      <c r="O102" s="10">
        <v>61.1</v>
      </c>
      <c r="P102" s="10">
        <v>66</v>
      </c>
      <c r="Q102" s="10">
        <v>80.900000000000006</v>
      </c>
      <c r="R102" s="10">
        <v>84.5</v>
      </c>
      <c r="S102" s="10">
        <v>75.5</v>
      </c>
      <c r="T102" s="10">
        <v>85.2</v>
      </c>
      <c r="U102" s="10">
        <v>72.3</v>
      </c>
      <c r="V102" s="10">
        <v>80.2</v>
      </c>
      <c r="W102" s="10">
        <v>81.8</v>
      </c>
      <c r="X102" s="10">
        <v>79.5</v>
      </c>
      <c r="Y102" s="10">
        <v>79</v>
      </c>
      <c r="Z102" s="10">
        <v>66.8</v>
      </c>
      <c r="AA102" s="10">
        <v>85.5</v>
      </c>
      <c r="AB102" s="10">
        <v>83.4</v>
      </c>
      <c r="AC102" s="10">
        <v>84.8</v>
      </c>
      <c r="AD102" s="10">
        <v>85.3</v>
      </c>
    </row>
    <row r="103" spans="2:30">
      <c r="B103" t="s">
        <v>694</v>
      </c>
      <c r="C103" s="10">
        <v>68.099999999999994</v>
      </c>
      <c r="D103" s="10">
        <v>66</v>
      </c>
      <c r="E103" s="10">
        <v>74.5</v>
      </c>
      <c r="F103" s="10">
        <v>84.3</v>
      </c>
      <c r="G103" s="10">
        <v>78.900000000000006</v>
      </c>
      <c r="H103" s="10">
        <v>77.400000000000006</v>
      </c>
      <c r="I103" s="10">
        <v>82.7</v>
      </c>
      <c r="J103" s="10">
        <v>65.5</v>
      </c>
      <c r="K103" s="10">
        <v>46.2</v>
      </c>
      <c r="L103" s="10">
        <v>57.7</v>
      </c>
      <c r="M103" s="10">
        <v>72.8</v>
      </c>
      <c r="N103" s="10">
        <v>58.6</v>
      </c>
      <c r="O103" s="10">
        <v>54.3</v>
      </c>
      <c r="P103" s="10">
        <v>62.6</v>
      </c>
      <c r="Q103" s="10">
        <v>74.400000000000006</v>
      </c>
      <c r="R103" s="10">
        <v>77.5</v>
      </c>
      <c r="S103" s="10">
        <v>61</v>
      </c>
      <c r="T103" s="10">
        <v>74.5</v>
      </c>
      <c r="U103" s="10">
        <v>49.1</v>
      </c>
      <c r="V103" s="10">
        <v>73.599999999999994</v>
      </c>
      <c r="W103" s="10">
        <v>73.400000000000006</v>
      </c>
      <c r="X103" s="10">
        <v>67.2</v>
      </c>
      <c r="Y103" s="10">
        <v>69.900000000000006</v>
      </c>
      <c r="Z103" s="10">
        <v>53.8</v>
      </c>
      <c r="AA103" s="10">
        <v>72.900000000000006</v>
      </c>
      <c r="AB103" s="10">
        <v>76.400000000000006</v>
      </c>
      <c r="AC103" s="10">
        <v>80</v>
      </c>
      <c r="AD103" s="10">
        <v>83.7</v>
      </c>
    </row>
    <row r="104" spans="2:30">
      <c r="B104" t="s">
        <v>695</v>
      </c>
      <c r="C104" s="10">
        <v>39.700000000000003</v>
      </c>
      <c r="D104" s="10">
        <v>32.1</v>
      </c>
      <c r="E104" s="10">
        <v>46.4</v>
      </c>
      <c r="F104" s="10">
        <v>41</v>
      </c>
      <c r="G104" s="10">
        <v>56</v>
      </c>
      <c r="H104" s="10">
        <v>56.7</v>
      </c>
      <c r="I104" s="10">
        <v>63.6</v>
      </c>
      <c r="J104" s="10">
        <v>46</v>
      </c>
      <c r="K104" s="10">
        <v>26.9</v>
      </c>
      <c r="L104" s="10">
        <v>39.9</v>
      </c>
      <c r="M104" s="10">
        <v>35</v>
      </c>
      <c r="N104" s="10">
        <v>28</v>
      </c>
      <c r="O104" s="10">
        <v>32.1</v>
      </c>
      <c r="P104" s="10">
        <v>40.5</v>
      </c>
      <c r="Q104" s="10">
        <v>60.3</v>
      </c>
      <c r="R104" s="10">
        <v>59.5</v>
      </c>
      <c r="S104" s="10">
        <v>17.8</v>
      </c>
      <c r="T104" s="10">
        <v>33.5</v>
      </c>
      <c r="U104" s="10">
        <v>26.8</v>
      </c>
      <c r="V104" s="10">
        <v>52.4</v>
      </c>
      <c r="W104" s="10">
        <v>19.2</v>
      </c>
      <c r="X104" s="10">
        <v>23.2</v>
      </c>
      <c r="Y104" s="10">
        <v>46.5</v>
      </c>
      <c r="Z104" s="10">
        <v>16.600000000000001</v>
      </c>
      <c r="AA104" s="10">
        <v>25.1</v>
      </c>
      <c r="AB104" s="10">
        <v>38.6</v>
      </c>
      <c r="AC104" s="10">
        <v>57.3</v>
      </c>
      <c r="AD104" s="10">
        <v>65.599999999999994</v>
      </c>
    </row>
    <row r="105" spans="2:30">
      <c r="B105" t="s">
        <v>700</v>
      </c>
      <c r="C105" s="10">
        <v>10.199999999999999</v>
      </c>
      <c r="D105" s="10">
        <v>4.2</v>
      </c>
      <c r="E105" s="10">
        <v>11.1</v>
      </c>
      <c r="F105" s="10">
        <v>11</v>
      </c>
      <c r="G105" s="10">
        <v>13.5</v>
      </c>
      <c r="H105" s="10">
        <v>14.1</v>
      </c>
      <c r="I105" s="10">
        <v>33.5</v>
      </c>
      <c r="J105" s="10">
        <v>16.8</v>
      </c>
      <c r="K105" s="10">
        <v>9.1</v>
      </c>
      <c r="L105" s="10">
        <v>7.8</v>
      </c>
      <c r="M105" s="10">
        <v>7.5</v>
      </c>
      <c r="N105" s="10">
        <v>3.4</v>
      </c>
      <c r="O105" s="10">
        <v>9.3000000000000007</v>
      </c>
      <c r="P105" s="10">
        <v>9.8000000000000007</v>
      </c>
      <c r="Q105" s="10">
        <v>27.8</v>
      </c>
      <c r="R105" s="10">
        <v>24.3</v>
      </c>
      <c r="S105" s="10">
        <v>7.8</v>
      </c>
      <c r="T105" s="10">
        <v>9.5</v>
      </c>
      <c r="U105" s="10">
        <v>8.5</v>
      </c>
      <c r="V105" s="10">
        <v>15.4</v>
      </c>
      <c r="W105" s="10">
        <v>6.6</v>
      </c>
      <c r="X105" s="10">
        <v>8.3000000000000007</v>
      </c>
      <c r="Y105" s="10">
        <v>16.3</v>
      </c>
      <c r="Z105" s="10">
        <v>3.1</v>
      </c>
      <c r="AA105" s="10">
        <v>6.1</v>
      </c>
      <c r="AB105" s="10">
        <v>7.6</v>
      </c>
      <c r="AC105" s="10">
        <v>11.3</v>
      </c>
      <c r="AD105" s="10">
        <v>21</v>
      </c>
    </row>
    <row r="106" spans="2:30">
      <c r="C106" s="10"/>
    </row>
    <row r="107" spans="2:30">
      <c r="B107" t="s">
        <v>809</v>
      </c>
    </row>
    <row r="110" spans="2:30">
      <c r="B110" s="2" t="s">
        <v>1281</v>
      </c>
    </row>
    <row r="111" spans="2:30">
      <c r="B111" t="s">
        <v>648</v>
      </c>
    </row>
    <row r="113" spans="1:13">
      <c r="B113" s="6" t="s">
        <v>704</v>
      </c>
      <c r="C113" s="6" t="s">
        <v>701</v>
      </c>
      <c r="D113" s="6" t="s">
        <v>898</v>
      </c>
      <c r="E113" s="6" t="s">
        <v>1239</v>
      </c>
    </row>
    <row r="114" spans="1:13">
      <c r="A114">
        <v>1</v>
      </c>
      <c r="B114" s="92" t="s">
        <v>722</v>
      </c>
      <c r="C114" s="10">
        <v>23.992584229999999</v>
      </c>
      <c r="D114" s="10">
        <v>25.412565229999998</v>
      </c>
      <c r="E114">
        <v>25</v>
      </c>
      <c r="G114" s="92"/>
    </row>
    <row r="115" spans="1:13">
      <c r="A115">
        <v>2</v>
      </c>
      <c r="B115" s="92" t="s">
        <v>723</v>
      </c>
      <c r="C115" s="10">
        <v>20.057020189999999</v>
      </c>
      <c r="D115" s="10">
        <v>19.948749540000001</v>
      </c>
      <c r="E115">
        <v>20</v>
      </c>
      <c r="G115" s="92"/>
    </row>
    <row r="116" spans="1:13">
      <c r="A116">
        <v>3</v>
      </c>
      <c r="B116" s="92" t="s">
        <v>724</v>
      </c>
      <c r="C116" s="10">
        <v>18.723260880000002</v>
      </c>
      <c r="D116" s="10">
        <v>17.45480156</v>
      </c>
      <c r="E116">
        <v>18</v>
      </c>
      <c r="G116" s="92"/>
      <c r="H116" s="119"/>
    </row>
    <row r="117" spans="1:13">
      <c r="A117">
        <v>5</v>
      </c>
      <c r="B117" s="92" t="s">
        <v>725</v>
      </c>
      <c r="C117" s="10">
        <v>9.9630870819999995</v>
      </c>
      <c r="D117" s="10"/>
      <c r="G117" s="92"/>
    </row>
    <row r="118" spans="1:13">
      <c r="A118">
        <v>6</v>
      </c>
      <c r="B118" s="92" t="s">
        <v>726</v>
      </c>
      <c r="C118" s="10">
        <v>0.95597469810000002</v>
      </c>
      <c r="D118" s="10"/>
      <c r="G118" s="92"/>
    </row>
    <row r="119" spans="1:13">
      <c r="A119">
        <v>7</v>
      </c>
      <c r="B119" s="92" t="s">
        <v>727</v>
      </c>
      <c r="C119" s="10">
        <v>22.06352425</v>
      </c>
      <c r="D119" s="10"/>
      <c r="G119" s="92"/>
    </row>
    <row r="120" spans="1:13">
      <c r="A120">
        <v>8</v>
      </c>
      <c r="B120" s="92" t="s">
        <v>728</v>
      </c>
      <c r="C120" s="10">
        <v>19.36419296</v>
      </c>
      <c r="D120" s="10">
        <v>21.794321060000001</v>
      </c>
      <c r="E120">
        <v>16</v>
      </c>
      <c r="G120" s="92"/>
      <c r="M120" s="174"/>
    </row>
    <row r="121" spans="1:13">
      <c r="A121">
        <v>9</v>
      </c>
      <c r="B121" s="92" t="s">
        <v>729</v>
      </c>
      <c r="C121" s="10"/>
      <c r="D121" s="10"/>
      <c r="E121">
        <v>31</v>
      </c>
      <c r="G121" s="92"/>
    </row>
    <row r="122" spans="1:13">
      <c r="A122">
        <v>10</v>
      </c>
      <c r="B122" s="92" t="s">
        <v>730</v>
      </c>
      <c r="C122" s="10">
        <v>17.271108630000001</v>
      </c>
      <c r="D122" s="10">
        <v>16.754997249999999</v>
      </c>
      <c r="E122">
        <v>17</v>
      </c>
      <c r="G122" s="92"/>
    </row>
    <row r="123" spans="1:13">
      <c r="A123">
        <v>11</v>
      </c>
      <c r="B123" s="92" t="s">
        <v>731</v>
      </c>
      <c r="C123" s="10">
        <v>14.281811709999999</v>
      </c>
      <c r="D123" s="10">
        <v>19.511304859999999</v>
      </c>
      <c r="E123">
        <v>15</v>
      </c>
      <c r="G123" s="92"/>
    </row>
    <row r="124" spans="1:13">
      <c r="A124">
        <v>12</v>
      </c>
      <c r="B124" s="92" t="s">
        <v>732</v>
      </c>
      <c r="C124" s="10">
        <v>38.926853180000002</v>
      </c>
      <c r="D124" s="10">
        <v>26.211271289999999</v>
      </c>
      <c r="E124">
        <v>41</v>
      </c>
      <c r="G124" s="92"/>
    </row>
    <row r="125" spans="1:13">
      <c r="A125">
        <v>13</v>
      </c>
      <c r="B125" s="92" t="s">
        <v>733</v>
      </c>
      <c r="C125" s="10">
        <v>20.67907524</v>
      </c>
      <c r="D125" s="10">
        <v>20.454519269999999</v>
      </c>
      <c r="E125">
        <v>22</v>
      </c>
      <c r="G125" s="92"/>
    </row>
    <row r="126" spans="1:13">
      <c r="A126">
        <v>14</v>
      </c>
      <c r="B126" s="92" t="s">
        <v>734</v>
      </c>
      <c r="C126" s="10">
        <v>23.465868</v>
      </c>
      <c r="D126" s="10">
        <v>33.277347560000003</v>
      </c>
      <c r="E126">
        <v>34</v>
      </c>
      <c r="G126" s="92"/>
    </row>
    <row r="127" spans="1:13">
      <c r="A127">
        <v>15</v>
      </c>
      <c r="B127" s="92" t="s">
        <v>735</v>
      </c>
      <c r="C127" s="10">
        <v>25.229084010000001</v>
      </c>
      <c r="D127" s="10">
        <v>24.754627230000001</v>
      </c>
      <c r="E127">
        <v>25</v>
      </c>
      <c r="G127" s="92"/>
    </row>
    <row r="128" spans="1:13">
      <c r="A128">
        <v>16</v>
      </c>
      <c r="B128" s="92" t="s">
        <v>736</v>
      </c>
      <c r="C128" s="10">
        <v>17.343622209999999</v>
      </c>
      <c r="D128" s="10">
        <v>19.009876250000001</v>
      </c>
      <c r="E128">
        <v>19</v>
      </c>
      <c r="G128" s="92"/>
    </row>
    <row r="129" spans="1:7">
      <c r="A129">
        <v>17</v>
      </c>
      <c r="B129" s="92" t="s">
        <v>737</v>
      </c>
      <c r="C129" s="10">
        <v>14.92364407</v>
      </c>
      <c r="D129" s="10">
        <v>22.224018099999999</v>
      </c>
      <c r="E129">
        <v>24</v>
      </c>
      <c r="G129" s="92"/>
    </row>
    <row r="130" spans="1:7">
      <c r="A130">
        <v>18</v>
      </c>
      <c r="B130" s="92" t="s">
        <v>738</v>
      </c>
      <c r="C130" s="10">
        <v>14.45858097</v>
      </c>
      <c r="D130" s="10">
        <v>24.7664814</v>
      </c>
      <c r="E130">
        <v>20</v>
      </c>
      <c r="G130" s="92"/>
    </row>
    <row r="131" spans="1:7">
      <c r="A131">
        <v>19</v>
      </c>
      <c r="B131" s="92" t="s">
        <v>739</v>
      </c>
      <c r="C131" s="10">
        <v>4.6710333820000001</v>
      </c>
      <c r="D131" s="10">
        <v>14.67971992</v>
      </c>
      <c r="E131">
        <v>7</v>
      </c>
      <c r="G131" s="92"/>
    </row>
    <row r="132" spans="1:7">
      <c r="A132">
        <v>20</v>
      </c>
      <c r="B132" s="92" t="s">
        <v>740</v>
      </c>
      <c r="C132" s="10">
        <v>13.00143433</v>
      </c>
      <c r="D132" s="10">
        <v>15.560926439999999</v>
      </c>
      <c r="E132">
        <v>18</v>
      </c>
      <c r="G132" s="92"/>
    </row>
    <row r="133" spans="1:7">
      <c r="A133">
        <v>21</v>
      </c>
      <c r="B133" s="92" t="s">
        <v>741</v>
      </c>
      <c r="C133" s="10">
        <v>14.53155804</v>
      </c>
      <c r="D133" s="10">
        <v>11.698741910000001</v>
      </c>
      <c r="E133">
        <v>13</v>
      </c>
      <c r="G133" s="92"/>
    </row>
    <row r="134" spans="1:7">
      <c r="A134">
        <v>22</v>
      </c>
      <c r="B134" s="92" t="s">
        <v>742</v>
      </c>
      <c r="C134" s="10">
        <v>12.546334269999999</v>
      </c>
      <c r="D134" s="10">
        <v>14.44288731</v>
      </c>
      <c r="E134">
        <v>17</v>
      </c>
      <c r="G134" s="92"/>
    </row>
    <row r="135" spans="1:7">
      <c r="A135">
        <v>23</v>
      </c>
      <c r="B135" s="92" t="s">
        <v>743</v>
      </c>
      <c r="C135" s="10">
        <v>14.42776394</v>
      </c>
      <c r="D135" s="10">
        <v>21.244613650000002</v>
      </c>
      <c r="E135">
        <v>23</v>
      </c>
      <c r="G135" s="92"/>
    </row>
    <row r="136" spans="1:7">
      <c r="A136">
        <v>24</v>
      </c>
      <c r="B136" s="92" t="s">
        <v>744</v>
      </c>
      <c r="C136" s="10">
        <v>13.6721611</v>
      </c>
      <c r="D136" s="10">
        <v>18.689432140000001</v>
      </c>
      <c r="E136">
        <v>19</v>
      </c>
      <c r="G136" s="92"/>
    </row>
    <row r="137" spans="1:7">
      <c r="A137">
        <v>25</v>
      </c>
      <c r="B137" s="92" t="s">
        <v>745</v>
      </c>
      <c r="C137" s="10">
        <v>13.18981743</v>
      </c>
      <c r="D137" s="10">
        <v>18.249757769999999</v>
      </c>
      <c r="E137">
        <v>16</v>
      </c>
      <c r="G137" s="92"/>
    </row>
    <row r="138" spans="1:7">
      <c r="A138">
        <v>26</v>
      </c>
      <c r="B138" s="92" t="s">
        <v>746</v>
      </c>
      <c r="C138" s="10">
        <v>13.36520672</v>
      </c>
      <c r="D138" s="10">
        <v>17.40816689</v>
      </c>
      <c r="E138">
        <v>18</v>
      </c>
      <c r="G138" s="92"/>
    </row>
    <row r="139" spans="1:7">
      <c r="A139">
        <v>27</v>
      </c>
      <c r="B139" s="92" t="s">
        <v>747</v>
      </c>
      <c r="C139" s="10">
        <v>12.64420986</v>
      </c>
      <c r="D139" s="10">
        <v>12.007190700000001</v>
      </c>
      <c r="E139">
        <v>12</v>
      </c>
      <c r="G139" s="92"/>
    </row>
    <row r="140" spans="1:7">
      <c r="A140">
        <v>28</v>
      </c>
      <c r="B140" s="92" t="s">
        <v>748</v>
      </c>
      <c r="C140" s="10">
        <v>13.003450389999999</v>
      </c>
      <c r="D140" s="10">
        <v>15.61140442</v>
      </c>
      <c r="E140">
        <v>12</v>
      </c>
      <c r="G140" s="92"/>
    </row>
    <row r="141" spans="1:7">
      <c r="A141">
        <v>29</v>
      </c>
      <c r="B141" s="92" t="s">
        <v>749</v>
      </c>
      <c r="C141" s="10">
        <v>10.57998276</v>
      </c>
      <c r="D141" s="10">
        <v>13.5321455</v>
      </c>
      <c r="E141">
        <v>14</v>
      </c>
      <c r="G141" s="92"/>
    </row>
    <row r="142" spans="1:7">
      <c r="A142">
        <v>30</v>
      </c>
      <c r="B142" s="92" t="s">
        <v>750</v>
      </c>
      <c r="C142" s="10">
        <v>13.21615791</v>
      </c>
      <c r="D142" s="10">
        <v>15.49468231</v>
      </c>
      <c r="E142">
        <v>14</v>
      </c>
      <c r="G142" s="92"/>
    </row>
    <row r="143" spans="1:7">
      <c r="A143">
        <v>31</v>
      </c>
      <c r="B143" s="92" t="s">
        <v>751</v>
      </c>
      <c r="C143" s="10">
        <v>18.454549790000002</v>
      </c>
      <c r="D143" s="10">
        <v>21.31006622</v>
      </c>
      <c r="E143">
        <v>24</v>
      </c>
      <c r="G143" s="92"/>
    </row>
    <row r="144" spans="1:7">
      <c r="A144">
        <v>32</v>
      </c>
      <c r="B144" s="92" t="s">
        <v>752</v>
      </c>
      <c r="C144" s="10">
        <v>21.325969700000002</v>
      </c>
      <c r="D144" s="10">
        <v>22.18148613</v>
      </c>
      <c r="E144">
        <v>20</v>
      </c>
      <c r="G144" s="92"/>
    </row>
    <row r="145" spans="1:7">
      <c r="A145">
        <v>33</v>
      </c>
      <c r="B145" s="92" t="s">
        <v>753</v>
      </c>
      <c r="C145" s="10">
        <v>18.054870609999998</v>
      </c>
      <c r="D145" s="10">
        <v>14.388772960000001</v>
      </c>
      <c r="E145">
        <v>15</v>
      </c>
      <c r="G145" s="92"/>
    </row>
    <row r="146" spans="1:7">
      <c r="A146">
        <v>35</v>
      </c>
      <c r="B146" s="92" t="s">
        <v>754</v>
      </c>
      <c r="C146" s="10">
        <v>14.653801919999999</v>
      </c>
      <c r="D146" s="10">
        <v>11.305305479999999</v>
      </c>
      <c r="E146">
        <v>13</v>
      </c>
      <c r="G146" s="92"/>
    </row>
    <row r="147" spans="1:7">
      <c r="A147">
        <v>36</v>
      </c>
      <c r="B147" s="92" t="s">
        <v>755</v>
      </c>
      <c r="C147" s="10">
        <v>23.565443040000002</v>
      </c>
      <c r="D147" s="10">
        <v>27.94460106</v>
      </c>
      <c r="E147">
        <v>33</v>
      </c>
      <c r="G147" s="92"/>
    </row>
    <row r="148" spans="1:7">
      <c r="A148">
        <v>37</v>
      </c>
      <c r="B148" s="92" t="s">
        <v>756</v>
      </c>
      <c r="C148" s="10">
        <v>10.48699665</v>
      </c>
      <c r="D148" s="10">
        <v>19.30749702</v>
      </c>
      <c r="E148">
        <v>23</v>
      </c>
      <c r="G148" s="92"/>
    </row>
    <row r="149" spans="1:7">
      <c r="A149">
        <v>38</v>
      </c>
      <c r="B149" s="92" t="s">
        <v>757</v>
      </c>
      <c r="C149" s="10">
        <v>17.42104149</v>
      </c>
      <c r="D149" s="10">
        <v>15.21380424</v>
      </c>
      <c r="E149">
        <v>16</v>
      </c>
      <c r="G149" s="92"/>
    </row>
    <row r="150" spans="1:7">
      <c r="A150">
        <v>39</v>
      </c>
      <c r="B150" s="92" t="s">
        <v>758</v>
      </c>
      <c r="C150" s="10">
        <v>13.84137058</v>
      </c>
      <c r="D150" s="10">
        <v>4.0927128789999996</v>
      </c>
      <c r="E150">
        <v>6</v>
      </c>
      <c r="G150" s="92"/>
    </row>
    <row r="151" spans="1:7">
      <c r="A151">
        <v>41</v>
      </c>
      <c r="B151" s="92" t="s">
        <v>759</v>
      </c>
      <c r="C151" s="10">
        <v>17.155809399999999</v>
      </c>
      <c r="D151" s="10">
        <v>21.673990249999999</v>
      </c>
      <c r="E151">
        <v>20</v>
      </c>
      <c r="G151" s="92"/>
    </row>
    <row r="152" spans="1:7">
      <c r="A152">
        <v>42</v>
      </c>
      <c r="B152" s="92" t="s">
        <v>760</v>
      </c>
      <c r="C152" s="10">
        <v>18.095695500000001</v>
      </c>
      <c r="D152" s="10">
        <v>19.543313980000001</v>
      </c>
      <c r="E152">
        <v>18</v>
      </c>
      <c r="G152" s="92"/>
    </row>
    <row r="153" spans="1:7">
      <c r="A153">
        <v>43</v>
      </c>
      <c r="B153" s="92" t="s">
        <v>761</v>
      </c>
      <c r="C153" s="10">
        <v>15.5546627</v>
      </c>
      <c r="D153" s="10">
        <v>18.670856480000001</v>
      </c>
      <c r="E153">
        <v>20</v>
      </c>
      <c r="G153" s="92"/>
    </row>
    <row r="154" spans="1:7">
      <c r="A154">
        <v>45</v>
      </c>
      <c r="B154" s="92" t="s">
        <v>762</v>
      </c>
      <c r="C154" s="10">
        <v>15.177374840000001</v>
      </c>
      <c r="D154" s="10">
        <v>17.247243879999999</v>
      </c>
      <c r="E154">
        <v>18</v>
      </c>
      <c r="G154" s="92"/>
    </row>
    <row r="155" spans="1:7">
      <c r="A155">
        <v>46</v>
      </c>
      <c r="B155" s="92" t="s">
        <v>763</v>
      </c>
      <c r="C155" s="10">
        <v>18.108737949999998</v>
      </c>
      <c r="D155" s="10">
        <v>18.528692249999999</v>
      </c>
      <c r="E155">
        <v>19</v>
      </c>
      <c r="G155" s="92"/>
    </row>
    <row r="156" spans="1:7">
      <c r="A156">
        <v>47</v>
      </c>
      <c r="B156" s="92" t="s">
        <v>764</v>
      </c>
      <c r="C156" s="10">
        <v>14.32994843</v>
      </c>
      <c r="D156" s="10">
        <v>17.145118709999998</v>
      </c>
      <c r="E156">
        <v>17</v>
      </c>
      <c r="G156" s="92"/>
    </row>
    <row r="157" spans="1:7">
      <c r="A157">
        <v>49</v>
      </c>
      <c r="B157" s="92" t="s">
        <v>765</v>
      </c>
      <c r="C157" s="10">
        <v>22.484683990000001</v>
      </c>
      <c r="D157" s="10">
        <v>23.659900669999999</v>
      </c>
      <c r="E157">
        <v>24</v>
      </c>
      <c r="G157" s="92"/>
    </row>
    <row r="158" spans="1:7">
      <c r="A158">
        <v>50</v>
      </c>
      <c r="B158" s="92" t="s">
        <v>766</v>
      </c>
      <c r="C158" s="10">
        <v>8.9977436070000003</v>
      </c>
      <c r="D158" s="10">
        <v>11.335875509999999</v>
      </c>
      <c r="E158">
        <v>8</v>
      </c>
      <c r="G158" s="92"/>
    </row>
    <row r="159" spans="1:7">
      <c r="A159">
        <v>51</v>
      </c>
      <c r="B159" s="92" t="s">
        <v>767</v>
      </c>
      <c r="C159" s="10">
        <v>5.5702571870000002</v>
      </c>
      <c r="D159" s="10">
        <v>18.897974009999999</v>
      </c>
      <c r="E159">
        <v>13</v>
      </c>
      <c r="G159" s="92"/>
    </row>
    <row r="160" spans="1:7">
      <c r="A160">
        <v>52</v>
      </c>
      <c r="B160" s="92" t="s">
        <v>768</v>
      </c>
      <c r="C160" s="10">
        <v>10.1438942</v>
      </c>
      <c r="D160" s="10">
        <v>15.473612790000001</v>
      </c>
      <c r="E160">
        <v>16</v>
      </c>
      <c r="G160" s="92"/>
    </row>
    <row r="161" spans="1:7">
      <c r="A161">
        <v>53</v>
      </c>
      <c r="B161" s="92" t="s">
        <v>769</v>
      </c>
      <c r="C161" s="10">
        <v>21.63535881</v>
      </c>
      <c r="D161" s="10">
        <v>15.331572530000001</v>
      </c>
      <c r="E161">
        <v>18</v>
      </c>
      <c r="G161" s="92"/>
    </row>
    <row r="162" spans="1:7">
      <c r="A162">
        <v>55</v>
      </c>
      <c r="B162" s="92" t="s">
        <v>770</v>
      </c>
      <c r="C162" s="10">
        <v>14.502266880000001</v>
      </c>
      <c r="D162" s="10">
        <v>18.33104706</v>
      </c>
      <c r="E162">
        <v>20</v>
      </c>
      <c r="G162" s="92"/>
    </row>
    <row r="163" spans="1:7">
      <c r="A163">
        <v>56</v>
      </c>
      <c r="B163" s="92" t="s">
        <v>771</v>
      </c>
      <c r="C163" s="10">
        <v>13.59549999</v>
      </c>
      <c r="D163" s="10">
        <v>15.65439892</v>
      </c>
      <c r="E163">
        <v>16</v>
      </c>
      <c r="G163" s="92"/>
    </row>
    <row r="164" spans="1:7">
      <c r="A164">
        <v>58</v>
      </c>
      <c r="B164" s="92" t="s">
        <v>772</v>
      </c>
      <c r="C164" s="10">
        <v>14.479438780000001</v>
      </c>
      <c r="D164" s="10">
        <v>15.77646255</v>
      </c>
      <c r="E164">
        <v>13</v>
      </c>
      <c r="G164" s="92"/>
    </row>
    <row r="165" spans="1:7">
      <c r="A165">
        <v>59</v>
      </c>
      <c r="B165" s="92" t="s">
        <v>773</v>
      </c>
      <c r="C165" s="10">
        <v>9.5414504999999998</v>
      </c>
      <c r="D165" s="10">
        <v>13.218136790000001</v>
      </c>
      <c r="E165">
        <v>7</v>
      </c>
      <c r="G165" s="92"/>
    </row>
    <row r="166" spans="1:7">
      <c r="A166">
        <v>60</v>
      </c>
      <c r="B166" s="92" t="s">
        <v>774</v>
      </c>
      <c r="C166" s="10">
        <v>19.016799930000001</v>
      </c>
      <c r="D166" s="10">
        <v>27.604391100000001</v>
      </c>
      <c r="E166">
        <v>18</v>
      </c>
      <c r="G166" s="92"/>
    </row>
    <row r="167" spans="1:7">
      <c r="A167">
        <v>61</v>
      </c>
      <c r="B167" s="92" t="s">
        <v>775</v>
      </c>
      <c r="C167" s="10">
        <v>7.3386301989999998</v>
      </c>
      <c r="D167" s="10">
        <v>10.301127429999999</v>
      </c>
      <c r="E167">
        <v>10</v>
      </c>
      <c r="G167" s="92"/>
    </row>
    <row r="168" spans="1:7">
      <c r="A168">
        <v>62</v>
      </c>
      <c r="B168" s="92" t="s">
        <v>776</v>
      </c>
      <c r="C168" s="10">
        <v>5.416311264</v>
      </c>
      <c r="D168" s="10">
        <v>8.3890113829999997</v>
      </c>
      <c r="E168">
        <v>8</v>
      </c>
      <c r="G168" s="92"/>
    </row>
    <row r="169" spans="1:7">
      <c r="A169">
        <v>63</v>
      </c>
      <c r="B169" s="92" t="s">
        <v>777</v>
      </c>
      <c r="C169" s="10">
        <v>6.5270252229999999</v>
      </c>
      <c r="D169" s="10">
        <v>13.829436299999999</v>
      </c>
      <c r="E169">
        <v>22</v>
      </c>
      <c r="G169" s="92"/>
    </row>
    <row r="170" spans="1:7">
      <c r="A170">
        <v>64</v>
      </c>
      <c r="B170" s="92" t="s">
        <v>778</v>
      </c>
      <c r="C170" s="10">
        <v>11.26368999</v>
      </c>
      <c r="D170" s="10">
        <v>9.9829616550000004</v>
      </c>
      <c r="E170">
        <v>10</v>
      </c>
      <c r="G170" s="92"/>
    </row>
    <row r="171" spans="1:7">
      <c r="A171">
        <v>65</v>
      </c>
      <c r="B171" s="92" t="s">
        <v>779</v>
      </c>
      <c r="C171" s="10">
        <v>18.488084789999998</v>
      </c>
      <c r="D171" s="10">
        <v>17.381502149999999</v>
      </c>
      <c r="E171">
        <v>20</v>
      </c>
      <c r="G171" s="92"/>
    </row>
    <row r="172" spans="1:7">
      <c r="A172">
        <v>66</v>
      </c>
      <c r="B172" s="92" t="s">
        <v>780</v>
      </c>
      <c r="C172" s="10">
        <v>17.198263170000001</v>
      </c>
      <c r="D172" s="10">
        <v>19.62202263</v>
      </c>
      <c r="E172">
        <v>20</v>
      </c>
      <c r="G172" s="92"/>
    </row>
    <row r="173" spans="1:7">
      <c r="A173">
        <v>68</v>
      </c>
      <c r="B173" s="92" t="s">
        <v>781</v>
      </c>
      <c r="C173" s="10">
        <v>20.004796979999998</v>
      </c>
      <c r="D173" s="10">
        <v>25.261878970000001</v>
      </c>
      <c r="E173">
        <v>25</v>
      </c>
      <c r="G173" s="92"/>
    </row>
    <row r="174" spans="1:7">
      <c r="A174">
        <v>69</v>
      </c>
      <c r="B174" s="92" t="s">
        <v>782</v>
      </c>
      <c r="C174" s="10">
        <v>17.496774670000001</v>
      </c>
      <c r="D174" s="10">
        <v>24.359104160000001</v>
      </c>
      <c r="E174">
        <v>23</v>
      </c>
      <c r="G174" s="92"/>
    </row>
    <row r="175" spans="1:7">
      <c r="A175">
        <v>70</v>
      </c>
      <c r="B175" s="92" t="s">
        <v>783</v>
      </c>
      <c r="C175" s="10">
        <v>16.451377870000002</v>
      </c>
      <c r="D175" s="10">
        <v>13.119640349999999</v>
      </c>
      <c r="E175">
        <v>17</v>
      </c>
      <c r="G175" s="92"/>
    </row>
    <row r="176" spans="1:7">
      <c r="A176">
        <v>71</v>
      </c>
      <c r="B176" s="92" t="s">
        <v>784</v>
      </c>
      <c r="C176" s="10">
        <v>13.24149704</v>
      </c>
      <c r="D176" s="10">
        <v>11.60316181</v>
      </c>
      <c r="E176">
        <v>12</v>
      </c>
      <c r="G176" s="92"/>
    </row>
    <row r="177" spans="1:7">
      <c r="A177">
        <v>72</v>
      </c>
      <c r="B177" s="92" t="s">
        <v>785</v>
      </c>
      <c r="C177" s="10">
        <v>9.7120037079999992</v>
      </c>
      <c r="D177" s="10">
        <v>9.2671566009999999</v>
      </c>
      <c r="E177">
        <v>8</v>
      </c>
      <c r="G177" s="92"/>
    </row>
    <row r="178" spans="1:7">
      <c r="A178">
        <v>73</v>
      </c>
      <c r="B178" s="92" t="s">
        <v>786</v>
      </c>
      <c r="C178" s="10">
        <v>9.3249969480000008</v>
      </c>
      <c r="D178" s="10">
        <v>8.9633016590000008</v>
      </c>
      <c r="E178">
        <v>8</v>
      </c>
      <c r="G178" s="92"/>
    </row>
    <row r="179" spans="1:7">
      <c r="A179">
        <v>74</v>
      </c>
      <c r="B179" s="92" t="s">
        <v>787</v>
      </c>
      <c r="C179" s="10">
        <v>11.318686489999999</v>
      </c>
      <c r="D179" s="10">
        <v>11.96749878</v>
      </c>
      <c r="E179">
        <v>12</v>
      </c>
      <c r="G179" s="92"/>
    </row>
    <row r="180" spans="1:7">
      <c r="A180">
        <v>75</v>
      </c>
      <c r="B180" s="92" t="s">
        <v>788</v>
      </c>
      <c r="C180" s="10">
        <v>7.3631896970000001</v>
      </c>
      <c r="D180" s="10">
        <v>11.47051907</v>
      </c>
      <c r="E180">
        <v>14</v>
      </c>
      <c r="G180" s="92"/>
    </row>
    <row r="181" spans="1:7">
      <c r="A181">
        <v>77</v>
      </c>
      <c r="B181" s="92" t="s">
        <v>789</v>
      </c>
      <c r="C181" s="10">
        <v>10.46432209</v>
      </c>
      <c r="D181" s="10">
        <v>6.9053301810000001</v>
      </c>
      <c r="E181">
        <v>12</v>
      </c>
      <c r="G181" s="92"/>
    </row>
    <row r="182" spans="1:7">
      <c r="A182">
        <v>78</v>
      </c>
      <c r="B182" s="92" t="s">
        <v>790</v>
      </c>
      <c r="C182" s="10">
        <v>9.5841064449999998</v>
      </c>
      <c r="D182" s="10">
        <v>16.15258789</v>
      </c>
      <c r="E182">
        <v>10</v>
      </c>
      <c r="G182" s="92"/>
    </row>
    <row r="183" spans="1:7">
      <c r="A183">
        <v>79</v>
      </c>
      <c r="B183" s="92" t="s">
        <v>791</v>
      </c>
      <c r="C183" s="10">
        <v>10.949899670000001</v>
      </c>
      <c r="D183" s="10">
        <v>18.738582610000002</v>
      </c>
      <c r="E183">
        <v>23</v>
      </c>
      <c r="G183" s="92"/>
    </row>
    <row r="184" spans="1:7">
      <c r="A184">
        <v>80</v>
      </c>
      <c r="B184" s="92" t="s">
        <v>792</v>
      </c>
      <c r="C184" s="10">
        <v>17.477905270000001</v>
      </c>
      <c r="D184" s="10">
        <v>20.114330290000002</v>
      </c>
      <c r="E184">
        <v>20</v>
      </c>
      <c r="G184" s="92"/>
    </row>
    <row r="185" spans="1:7">
      <c r="A185">
        <v>81</v>
      </c>
      <c r="B185" s="92" t="s">
        <v>793</v>
      </c>
      <c r="C185" s="10">
        <v>25.221363069999999</v>
      </c>
      <c r="D185" s="10">
        <v>29.159963609999998</v>
      </c>
      <c r="E185">
        <v>30</v>
      </c>
      <c r="G185" s="92"/>
    </row>
    <row r="186" spans="1:7">
      <c r="A186">
        <v>82</v>
      </c>
      <c r="B186" s="92" t="s">
        <v>794</v>
      </c>
      <c r="C186" s="10">
        <v>8.6133384700000004</v>
      </c>
      <c r="D186" s="10">
        <v>9.4203300480000003</v>
      </c>
      <c r="E186">
        <v>11</v>
      </c>
      <c r="G186" s="92"/>
    </row>
    <row r="187" spans="1:7">
      <c r="A187">
        <v>84</v>
      </c>
      <c r="B187" s="92" t="s">
        <v>795</v>
      </c>
      <c r="C187" s="10">
        <v>27.512514110000001</v>
      </c>
      <c r="D187" s="10">
        <v>30.825077060000002</v>
      </c>
      <c r="E187">
        <v>30</v>
      </c>
      <c r="G187" s="92"/>
    </row>
    <row r="188" spans="1:7">
      <c r="A188">
        <v>85</v>
      </c>
      <c r="B188" s="92" t="s">
        <v>796</v>
      </c>
      <c r="C188" s="10">
        <v>21.62709808</v>
      </c>
      <c r="D188" s="10">
        <v>20.956520080000001</v>
      </c>
      <c r="E188">
        <v>21</v>
      </c>
      <c r="G188" s="92"/>
    </row>
    <row r="189" spans="1:7">
      <c r="A189">
        <v>86</v>
      </c>
      <c r="B189" s="92" t="s">
        <v>797</v>
      </c>
      <c r="C189" s="10">
        <v>24.05381203</v>
      </c>
      <c r="D189" s="10">
        <v>25.290212629999999</v>
      </c>
      <c r="E189">
        <v>25</v>
      </c>
      <c r="G189" s="92"/>
    </row>
    <row r="190" spans="1:7">
      <c r="A190">
        <v>87</v>
      </c>
      <c r="B190" s="92" t="s">
        <v>798</v>
      </c>
      <c r="C190" s="10">
        <v>19.374040600000001</v>
      </c>
      <c r="D190" s="10">
        <v>22.62127113</v>
      </c>
      <c r="E190">
        <v>23</v>
      </c>
      <c r="G190" s="92"/>
    </row>
    <row r="191" spans="1:7">
      <c r="A191">
        <v>88</v>
      </c>
      <c r="B191" s="92" t="s">
        <v>799</v>
      </c>
      <c r="C191" s="10">
        <v>19.076261519999999</v>
      </c>
      <c r="D191" s="10">
        <v>23.752147669999999</v>
      </c>
      <c r="E191">
        <v>21</v>
      </c>
      <c r="G191" s="92"/>
    </row>
    <row r="192" spans="1:7">
      <c r="A192">
        <v>90</v>
      </c>
      <c r="B192" s="92" t="s">
        <v>800</v>
      </c>
      <c r="C192" s="10">
        <v>11.92830086</v>
      </c>
      <c r="D192" s="10">
        <v>15.829220769999999</v>
      </c>
      <c r="E192">
        <v>15</v>
      </c>
      <c r="G192" s="92"/>
    </row>
    <row r="193" spans="1:7">
      <c r="A193">
        <v>91</v>
      </c>
      <c r="B193" s="92" t="s">
        <v>801</v>
      </c>
      <c r="C193" s="10">
        <v>22.06203842</v>
      </c>
      <c r="D193" s="10">
        <v>36.256729129999997</v>
      </c>
      <c r="E193">
        <v>38</v>
      </c>
      <c r="G193" s="92"/>
    </row>
    <row r="194" spans="1:7">
      <c r="A194">
        <v>92</v>
      </c>
      <c r="B194" s="92" t="s">
        <v>802</v>
      </c>
      <c r="C194" s="10">
        <v>19.94766808</v>
      </c>
      <c r="D194" s="10">
        <v>23.99386406</v>
      </c>
      <c r="E194">
        <v>28</v>
      </c>
      <c r="G194" s="92"/>
    </row>
    <row r="195" spans="1:7">
      <c r="A195">
        <v>93</v>
      </c>
      <c r="B195" s="92" t="s">
        <v>803</v>
      </c>
      <c r="C195" s="10">
        <v>9.4942426680000001</v>
      </c>
      <c r="D195" s="10">
        <v>12.17939281</v>
      </c>
      <c r="E195">
        <v>11</v>
      </c>
      <c r="G195" s="92"/>
    </row>
    <row r="196" spans="1:7">
      <c r="A196">
        <v>94</v>
      </c>
      <c r="B196" s="92" t="s">
        <v>804</v>
      </c>
      <c r="C196" s="10">
        <v>17.201805109999999</v>
      </c>
      <c r="D196" s="10">
        <v>20.954427720000002</v>
      </c>
      <c r="E196">
        <v>20</v>
      </c>
      <c r="G196" s="92"/>
    </row>
    <row r="197" spans="1:7">
      <c r="A197">
        <v>95</v>
      </c>
      <c r="B197" s="92" t="s">
        <v>805</v>
      </c>
      <c r="C197" s="10">
        <v>20.92904472</v>
      </c>
      <c r="D197" s="10">
        <v>20.143754959999999</v>
      </c>
      <c r="E197">
        <v>21</v>
      </c>
      <c r="G197" s="92"/>
    </row>
    <row r="198" spans="1:7">
      <c r="A198">
        <v>96</v>
      </c>
      <c r="B198" s="92" t="s">
        <v>806</v>
      </c>
      <c r="C198" s="10">
        <v>11.54785538</v>
      </c>
      <c r="D198" s="10">
        <v>14.16399384</v>
      </c>
      <c r="E198">
        <v>14</v>
      </c>
      <c r="G198" s="92"/>
    </row>
    <row r="199" spans="1:7">
      <c r="A199">
        <v>97</v>
      </c>
      <c r="B199" s="92" t="s">
        <v>807</v>
      </c>
      <c r="C199" s="10">
        <v>25.459199909999999</v>
      </c>
      <c r="D199" s="10">
        <v>31.173377989999999</v>
      </c>
      <c r="E199">
        <v>31</v>
      </c>
      <c r="G199" s="92"/>
    </row>
    <row r="200" spans="1:7">
      <c r="A200">
        <v>99</v>
      </c>
      <c r="B200" s="92" t="s">
        <v>808</v>
      </c>
      <c r="C200" s="10">
        <v>12.26241875</v>
      </c>
      <c r="D200" s="10"/>
      <c r="G200" s="92"/>
    </row>
    <row r="201" spans="1:7">
      <c r="E201" s="92"/>
    </row>
    <row r="202" spans="1:7">
      <c r="B202" t="s">
        <v>677</v>
      </c>
      <c r="E202" s="92"/>
    </row>
    <row r="203" spans="1:7">
      <c r="E203" s="92"/>
    </row>
    <row r="204" spans="1:7">
      <c r="E204" s="92"/>
    </row>
    <row r="205" spans="1:7">
      <c r="E205" s="92"/>
    </row>
    <row r="206" spans="1:7">
      <c r="E206" s="92"/>
    </row>
    <row r="207" spans="1:7">
      <c r="E207" s="92"/>
    </row>
    <row r="208" spans="1:7">
      <c r="E208" s="92"/>
    </row>
    <row r="209" spans="5:5">
      <c r="E209" s="92"/>
    </row>
    <row r="210" spans="5:5">
      <c r="E210" s="92"/>
    </row>
    <row r="211" spans="5:5">
      <c r="E211" s="92"/>
    </row>
    <row r="212" spans="5:5">
      <c r="E212" s="92"/>
    </row>
    <row r="213" spans="5:5">
      <c r="E213" s="92"/>
    </row>
    <row r="214" spans="5:5">
      <c r="E214" s="92"/>
    </row>
    <row r="215" spans="5:5">
      <c r="E215" s="92"/>
    </row>
    <row r="216" spans="5:5">
      <c r="E216" s="92"/>
    </row>
    <row r="217" spans="5:5">
      <c r="E217" s="92"/>
    </row>
    <row r="218" spans="5:5">
      <c r="E218" s="92"/>
    </row>
    <row r="219" spans="5:5">
      <c r="E219" s="9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00611-1B33-4E73-B8F2-410E4E4AED3C}">
  <sheetPr>
    <tabColor theme="4" tint="0.39997558519241921"/>
  </sheetPr>
  <dimension ref="B3:BS155"/>
  <sheetViews>
    <sheetView topLeftCell="L118" workbookViewId="0">
      <selection activeCell="AI8" sqref="AI8:AU136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1290</v>
      </c>
    </row>
    <row r="6" spans="2:71">
      <c r="B6" s="2" t="s">
        <v>1191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898</v>
      </c>
      <c r="AF8" s="22" t="s">
        <v>1239</v>
      </c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203</v>
      </c>
      <c r="C9">
        <v>1349716.1510000001</v>
      </c>
      <c r="D9">
        <v>1356097.5079999999</v>
      </c>
      <c r="E9">
        <v>1364342.871</v>
      </c>
      <c r="F9">
        <v>1376402.7009999999</v>
      </c>
      <c r="G9">
        <v>1384939.6170000001</v>
      </c>
      <c r="H9">
        <v>1394677.82</v>
      </c>
      <c r="I9">
        <v>1405821.415</v>
      </c>
      <c r="J9">
        <v>1415282.531</v>
      </c>
      <c r="K9">
        <v>1422185.8770000001</v>
      </c>
      <c r="L9">
        <v>1429122.791</v>
      </c>
      <c r="M9">
        <v>1436069.629</v>
      </c>
      <c r="N9">
        <v>1442571.57</v>
      </c>
      <c r="O9">
        <v>1448973.0109999999</v>
      </c>
      <c r="P9">
        <v>1454705.7109999999</v>
      </c>
      <c r="Q9">
        <v>1462434.263</v>
      </c>
      <c r="R9">
        <v>1472060.12</v>
      </c>
      <c r="S9">
        <v>1480774.719</v>
      </c>
      <c r="T9">
        <v>1489380.9380000001</v>
      </c>
      <c r="U9">
        <v>1498075.9180000001</v>
      </c>
      <c r="V9">
        <v>1507270.03</v>
      </c>
      <c r="W9">
        <v>1515557.2109999999</v>
      </c>
      <c r="X9">
        <v>1522134.9010000001</v>
      </c>
      <c r="Y9">
        <v>1530264.179</v>
      </c>
      <c r="Z9">
        <v>1539990.2520000001</v>
      </c>
      <c r="AA9">
        <v>1547802.01</v>
      </c>
      <c r="AB9">
        <v>1554562</v>
      </c>
      <c r="AC9">
        <v>1562940.139</v>
      </c>
      <c r="AD9">
        <v>1571831.399</v>
      </c>
      <c r="AE9">
        <v>1579731.47</v>
      </c>
      <c r="AF9" s="10">
        <v>1586226</v>
      </c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204</v>
      </c>
      <c r="C10">
        <v>245902.54949999999</v>
      </c>
      <c r="D10">
        <v>246462.0393</v>
      </c>
      <c r="E10">
        <v>247249.36040000001</v>
      </c>
      <c r="F10">
        <v>248193.35070000001</v>
      </c>
      <c r="G10">
        <v>249016.94880000001</v>
      </c>
      <c r="H10">
        <v>250225.67009999999</v>
      </c>
      <c r="I10">
        <v>251812.0399</v>
      </c>
      <c r="J10">
        <v>253023.94870000001</v>
      </c>
      <c r="K10">
        <v>253640.0091</v>
      </c>
      <c r="L10">
        <v>254058.40830000001</v>
      </c>
      <c r="M10">
        <v>254432.89110000001</v>
      </c>
      <c r="N10">
        <v>254987.40969999999</v>
      </c>
      <c r="O10">
        <v>255755.49100000001</v>
      </c>
      <c r="P10">
        <v>256373.20079999999</v>
      </c>
      <c r="Q10">
        <v>257357.90059999999</v>
      </c>
      <c r="R10">
        <v>258673.82980000001</v>
      </c>
      <c r="S10">
        <v>259443.15950000001</v>
      </c>
      <c r="T10">
        <v>260099.66</v>
      </c>
      <c r="U10">
        <v>261153.5987</v>
      </c>
      <c r="V10">
        <v>262253.7708</v>
      </c>
      <c r="W10">
        <v>263297.9607</v>
      </c>
      <c r="X10">
        <v>264187.49</v>
      </c>
      <c r="Y10">
        <v>265050.609</v>
      </c>
      <c r="Z10">
        <v>266031.38919999998</v>
      </c>
      <c r="AA10">
        <v>266580.06020000001</v>
      </c>
      <c r="AB10">
        <v>265830.83929999999</v>
      </c>
      <c r="AC10">
        <v>265571.13939999999</v>
      </c>
      <c r="AD10">
        <v>266516.08860000002</v>
      </c>
      <c r="AE10">
        <v>266589.1704</v>
      </c>
      <c r="AF10" s="10">
        <v>266864</v>
      </c>
      <c r="AG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205</v>
      </c>
      <c r="C11">
        <v>216248.48069999999</v>
      </c>
      <c r="D11">
        <v>216517.56959999999</v>
      </c>
      <c r="E11">
        <v>216946.43</v>
      </c>
      <c r="F11">
        <v>217751.77979999999</v>
      </c>
      <c r="G11">
        <v>218227.1703</v>
      </c>
      <c r="H11">
        <v>218972.5491</v>
      </c>
      <c r="I11">
        <v>219975.9203</v>
      </c>
      <c r="J11">
        <v>220757.92970000001</v>
      </c>
      <c r="K11">
        <v>221228.34020000001</v>
      </c>
      <c r="L11">
        <v>221568.99059999999</v>
      </c>
      <c r="M11">
        <v>221755.41020000001</v>
      </c>
      <c r="N11">
        <v>221976.48069999999</v>
      </c>
      <c r="O11">
        <v>222254.7304</v>
      </c>
      <c r="P11">
        <v>222346.40119999999</v>
      </c>
      <c r="Q11">
        <v>222635.16870000001</v>
      </c>
      <c r="R11">
        <v>223206.78039999999</v>
      </c>
      <c r="S11">
        <v>223755.90960000001</v>
      </c>
      <c r="T11">
        <v>224266.3701</v>
      </c>
      <c r="U11">
        <v>224868.49909999999</v>
      </c>
      <c r="V11">
        <v>225569.44010000001</v>
      </c>
      <c r="W11">
        <v>226121.2499</v>
      </c>
      <c r="X11">
        <v>226437.85980000001</v>
      </c>
      <c r="Y11">
        <v>226830.44039999999</v>
      </c>
      <c r="Z11">
        <v>227422.83979999999</v>
      </c>
      <c r="AA11">
        <v>227765.56020000001</v>
      </c>
      <c r="AB11">
        <v>227828.49059999999</v>
      </c>
      <c r="AC11">
        <v>228230.91010000001</v>
      </c>
      <c r="AD11">
        <v>229020.9099</v>
      </c>
      <c r="AE11">
        <v>229937.12969999999</v>
      </c>
      <c r="AF11" s="10">
        <v>230554</v>
      </c>
      <c r="AG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206</v>
      </c>
      <c r="C12">
        <v>177685.27960000001</v>
      </c>
      <c r="D12">
        <v>178668.12</v>
      </c>
      <c r="E12">
        <v>179812.67</v>
      </c>
      <c r="F12">
        <v>181191.3198</v>
      </c>
      <c r="G12">
        <v>182353.62059999999</v>
      </c>
      <c r="H12">
        <v>183516.55</v>
      </c>
      <c r="I12">
        <v>184900.82019999999</v>
      </c>
      <c r="J12">
        <v>186254.76930000001</v>
      </c>
      <c r="K12">
        <v>187376.95970000001</v>
      </c>
      <c r="L12">
        <v>188534.17050000001</v>
      </c>
      <c r="M12">
        <v>189915.82029999999</v>
      </c>
      <c r="N12">
        <v>191695.8702</v>
      </c>
      <c r="O12">
        <v>193457.06959999999</v>
      </c>
      <c r="P12">
        <v>195007.2801</v>
      </c>
      <c r="Q12">
        <v>196634.12</v>
      </c>
      <c r="R12">
        <v>198364.67009999999</v>
      </c>
      <c r="S12">
        <v>199963.74</v>
      </c>
      <c r="T12">
        <v>201314.73920000001</v>
      </c>
      <c r="U12">
        <v>202969.6593</v>
      </c>
      <c r="V12">
        <v>205016.26920000001</v>
      </c>
      <c r="W12">
        <v>206766.1195</v>
      </c>
      <c r="X12">
        <v>208051.44990000001</v>
      </c>
      <c r="Y12">
        <v>209535.0001</v>
      </c>
      <c r="Z12">
        <v>211074.80960000001</v>
      </c>
      <c r="AA12">
        <v>212298.07</v>
      </c>
      <c r="AB12">
        <v>213507.84020000001</v>
      </c>
      <c r="AC12">
        <v>214994.96109999999</v>
      </c>
      <c r="AD12">
        <v>216617.1502</v>
      </c>
      <c r="AE12">
        <v>218106.81080000001</v>
      </c>
      <c r="AF12" s="10">
        <v>219350</v>
      </c>
      <c r="AG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207</v>
      </c>
      <c r="C13">
        <v>347186.93079999997</v>
      </c>
      <c r="D13">
        <v>349696.21980000002</v>
      </c>
      <c r="E13">
        <v>352246.97979999997</v>
      </c>
      <c r="F13">
        <v>354770.07</v>
      </c>
      <c r="G13">
        <v>357067.13059999997</v>
      </c>
      <c r="H13">
        <v>359430.11930000002</v>
      </c>
      <c r="I13">
        <v>362400.17989999999</v>
      </c>
      <c r="J13">
        <v>365424.38</v>
      </c>
      <c r="K13">
        <v>368275.08020000003</v>
      </c>
      <c r="L13">
        <v>371181.12959999999</v>
      </c>
      <c r="M13">
        <v>374549.37070000003</v>
      </c>
      <c r="N13">
        <v>378609.70980000001</v>
      </c>
      <c r="O13">
        <v>382345.86</v>
      </c>
      <c r="P13">
        <v>385665.04969999997</v>
      </c>
      <c r="Q13">
        <v>389111.83069999999</v>
      </c>
      <c r="R13">
        <v>392829.15049999999</v>
      </c>
      <c r="S13">
        <v>396617.82</v>
      </c>
      <c r="T13">
        <v>400568.89929999999</v>
      </c>
      <c r="U13">
        <v>404541.34009999997</v>
      </c>
      <c r="V13">
        <v>408043.8</v>
      </c>
      <c r="W13">
        <v>411207.88909999997</v>
      </c>
      <c r="X13">
        <v>414129.38020000001</v>
      </c>
      <c r="Y13">
        <v>417216.99920000002</v>
      </c>
      <c r="Z13">
        <v>420440.1103</v>
      </c>
      <c r="AA13">
        <v>423713.12959999999</v>
      </c>
      <c r="AB13">
        <v>427151.90990000003</v>
      </c>
      <c r="AC13">
        <v>430500.66930000001</v>
      </c>
      <c r="AD13">
        <v>433774.91989999998</v>
      </c>
      <c r="AE13">
        <v>437499.8</v>
      </c>
      <c r="AF13" s="10">
        <v>440883</v>
      </c>
      <c r="AG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208</v>
      </c>
      <c r="C14">
        <v>110015</v>
      </c>
      <c r="D14">
        <v>110313.1203</v>
      </c>
      <c r="E14">
        <v>110721.61</v>
      </c>
      <c r="F14">
        <v>111337.51029999999</v>
      </c>
      <c r="G14">
        <v>111776.10950000001</v>
      </c>
      <c r="H14">
        <v>112307.8901</v>
      </c>
      <c r="I14">
        <v>112963.0598</v>
      </c>
      <c r="J14">
        <v>113556.89969999999</v>
      </c>
      <c r="K14">
        <v>113988.8097</v>
      </c>
      <c r="L14">
        <v>114365.2598</v>
      </c>
      <c r="M14">
        <v>114740.03939999999</v>
      </c>
      <c r="N14">
        <v>115179.1704</v>
      </c>
      <c r="O14">
        <v>115615.8796</v>
      </c>
      <c r="P14">
        <v>115956.0098</v>
      </c>
      <c r="Q14">
        <v>116425.9096</v>
      </c>
      <c r="R14">
        <v>116938.40029999999</v>
      </c>
      <c r="S14">
        <v>117330.9598</v>
      </c>
      <c r="T14">
        <v>117828.26</v>
      </c>
      <c r="U14">
        <v>118395.21980000001</v>
      </c>
      <c r="V14">
        <v>118846.63</v>
      </c>
      <c r="W14">
        <v>119288.8802</v>
      </c>
      <c r="X14">
        <v>119763.14</v>
      </c>
      <c r="Y14">
        <v>120311.8704</v>
      </c>
      <c r="Z14">
        <v>120962.8999</v>
      </c>
      <c r="AA14">
        <v>121463.04029999999</v>
      </c>
      <c r="AB14">
        <v>121958.93979999999</v>
      </c>
      <c r="AC14">
        <v>122530.08990000001</v>
      </c>
      <c r="AD14">
        <v>123046.9299</v>
      </c>
      <c r="AE14">
        <v>123449.0701</v>
      </c>
      <c r="AF14" s="10">
        <v>123802</v>
      </c>
      <c r="AG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209</v>
      </c>
      <c r="C15">
        <v>513161.00959999999</v>
      </c>
      <c r="D15">
        <v>514450.15919999999</v>
      </c>
      <c r="E15">
        <v>515711.55070000002</v>
      </c>
      <c r="F15">
        <v>517582.36849999998</v>
      </c>
      <c r="G15">
        <v>518924.51939999999</v>
      </c>
      <c r="H15">
        <v>520843.69020000001</v>
      </c>
      <c r="I15">
        <v>523527.16960000002</v>
      </c>
      <c r="J15">
        <v>525500.94090000005</v>
      </c>
      <c r="K15">
        <v>526452.13060000003</v>
      </c>
      <c r="L15">
        <v>527258.53940000001</v>
      </c>
      <c r="M15">
        <v>527741.67059999995</v>
      </c>
      <c r="N15">
        <v>527951.93999999994</v>
      </c>
      <c r="O15">
        <v>528533.9497</v>
      </c>
      <c r="P15">
        <v>529135.44999999995</v>
      </c>
      <c r="Q15">
        <v>530197.58089999994</v>
      </c>
      <c r="R15">
        <v>531883.69070000004</v>
      </c>
      <c r="S15">
        <v>533194.91929999995</v>
      </c>
      <c r="T15">
        <v>534466.96019999997</v>
      </c>
      <c r="U15">
        <v>535829.23910000001</v>
      </c>
      <c r="V15">
        <v>537049.22959999996</v>
      </c>
      <c r="W15">
        <v>538204.33129999996</v>
      </c>
      <c r="X15">
        <v>538784.74060000002</v>
      </c>
      <c r="Y15">
        <v>539487.44949999999</v>
      </c>
      <c r="Z15">
        <v>540796.07030000002</v>
      </c>
      <c r="AA15">
        <v>541479.77029999997</v>
      </c>
      <c r="AB15">
        <v>541728.16949999996</v>
      </c>
      <c r="AC15">
        <v>542758.87049999996</v>
      </c>
      <c r="AD15">
        <v>544473.13959999999</v>
      </c>
      <c r="AE15">
        <v>545799.53980000003</v>
      </c>
      <c r="AF15" s="10">
        <v>546646</v>
      </c>
      <c r="AG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210</v>
      </c>
      <c r="C16">
        <v>351007.6102</v>
      </c>
      <c r="D16">
        <v>352512.23009999999</v>
      </c>
      <c r="E16">
        <v>354046.67019999999</v>
      </c>
      <c r="F16">
        <v>356233.6496</v>
      </c>
      <c r="G16">
        <v>357821.7499</v>
      </c>
      <c r="H16">
        <v>359703.2598</v>
      </c>
      <c r="I16">
        <v>362019.4204</v>
      </c>
      <c r="J16">
        <v>363932.45020000002</v>
      </c>
      <c r="K16">
        <v>365267.10920000001</v>
      </c>
      <c r="L16">
        <v>366616.25</v>
      </c>
      <c r="M16">
        <v>367819.5906</v>
      </c>
      <c r="N16">
        <v>368944.87070000003</v>
      </c>
      <c r="O16">
        <v>370371.8602</v>
      </c>
      <c r="P16">
        <v>371779.64020000002</v>
      </c>
      <c r="Q16">
        <v>373370.80080000003</v>
      </c>
      <c r="R16">
        <v>375343.87959999999</v>
      </c>
      <c r="S16">
        <v>377259.32030000002</v>
      </c>
      <c r="T16">
        <v>379461.30949999997</v>
      </c>
      <c r="U16">
        <v>381387.90019999997</v>
      </c>
      <c r="V16">
        <v>382644.98969999998</v>
      </c>
      <c r="W16">
        <v>384197.09950000001</v>
      </c>
      <c r="X16">
        <v>385641.96049999999</v>
      </c>
      <c r="Y16">
        <v>387256.62060000002</v>
      </c>
      <c r="Z16">
        <v>389289.43930000003</v>
      </c>
      <c r="AA16">
        <v>390834.49</v>
      </c>
      <c r="AB16">
        <v>392148.54009999998</v>
      </c>
      <c r="AC16">
        <v>393767.14030000003</v>
      </c>
      <c r="AD16">
        <v>395460.53989999997</v>
      </c>
      <c r="AE16">
        <v>397171.77929999999</v>
      </c>
      <c r="AF16" s="10">
        <v>398953</v>
      </c>
      <c r="AG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211</v>
      </c>
      <c r="C17">
        <v>1241408.2320000001</v>
      </c>
      <c r="D17">
        <v>1245875.719</v>
      </c>
      <c r="E17">
        <v>1250923.0049999999</v>
      </c>
      <c r="F17">
        <v>1259390.1610000001</v>
      </c>
      <c r="G17">
        <v>1265386.2520000001</v>
      </c>
      <c r="H17">
        <v>1271773.932</v>
      </c>
      <c r="I17">
        <v>1278800.2009999999</v>
      </c>
      <c r="J17">
        <v>1285537.858</v>
      </c>
      <c r="K17">
        <v>1291005.477</v>
      </c>
      <c r="L17">
        <v>1296099.05</v>
      </c>
      <c r="M17">
        <v>1301848.9180000001</v>
      </c>
      <c r="N17">
        <v>1309048.814</v>
      </c>
      <c r="O17">
        <v>1316212.27</v>
      </c>
      <c r="P17">
        <v>1321417.361</v>
      </c>
      <c r="Q17">
        <v>1327715.439</v>
      </c>
      <c r="R17">
        <v>1334884.182</v>
      </c>
      <c r="S17">
        <v>1341019.791</v>
      </c>
      <c r="T17">
        <v>1348199.091</v>
      </c>
      <c r="U17">
        <v>1355267.6070000001</v>
      </c>
      <c r="V17">
        <v>1360710.44</v>
      </c>
      <c r="W17">
        <v>1364885.3319999999</v>
      </c>
      <c r="X17">
        <v>1367924.3470000001</v>
      </c>
      <c r="Y17">
        <v>1372767.855</v>
      </c>
      <c r="Z17">
        <v>1378825.865</v>
      </c>
      <c r="AA17">
        <v>1384507.121</v>
      </c>
      <c r="AB17">
        <v>1390583.7390000001</v>
      </c>
      <c r="AC17">
        <v>1396483.2579999999</v>
      </c>
      <c r="AD17">
        <v>1402298.99</v>
      </c>
      <c r="AE17">
        <v>1407018.148</v>
      </c>
      <c r="AF17" s="10">
        <v>1411248</v>
      </c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212</v>
      </c>
      <c r="C18">
        <v>862279.08759999997</v>
      </c>
      <c r="D18">
        <v>862946.97759999998</v>
      </c>
      <c r="E18">
        <v>866913.40119999996</v>
      </c>
      <c r="F18">
        <v>872074.66969999997</v>
      </c>
      <c r="G18">
        <v>876293.59129999997</v>
      </c>
      <c r="H18">
        <v>880451.81050000002</v>
      </c>
      <c r="I18">
        <v>885603.17079999996</v>
      </c>
      <c r="J18">
        <v>891064.28110000002</v>
      </c>
      <c r="K18">
        <v>895569.96219999995</v>
      </c>
      <c r="L18">
        <v>900512.2794</v>
      </c>
      <c r="M18">
        <v>905950.84360000002</v>
      </c>
      <c r="N18">
        <v>910006.11840000004</v>
      </c>
      <c r="O18">
        <v>913124.41689999995</v>
      </c>
      <c r="P18">
        <v>915562.93799999997</v>
      </c>
      <c r="Q18">
        <v>919223.94750000001</v>
      </c>
      <c r="R18">
        <v>925015.37620000006</v>
      </c>
      <c r="S18">
        <v>930321.38970000006</v>
      </c>
      <c r="T18">
        <v>935400.08109999995</v>
      </c>
      <c r="U18">
        <v>941207.28940000001</v>
      </c>
      <c r="V18">
        <v>947196.9693</v>
      </c>
      <c r="W18">
        <v>952477.81689999998</v>
      </c>
      <c r="X18">
        <v>956567.09120000002</v>
      </c>
      <c r="Y18">
        <v>960980.42960000003</v>
      </c>
      <c r="Z18">
        <v>965730.66760000004</v>
      </c>
      <c r="AA18">
        <v>969146.63100000005</v>
      </c>
      <c r="AB18">
        <v>973181.2794</v>
      </c>
      <c r="AC18">
        <v>978771.50890000002</v>
      </c>
      <c r="AD18">
        <v>984698.37120000005</v>
      </c>
      <c r="AE18">
        <v>989992.72970000003</v>
      </c>
      <c r="AF18" s="10">
        <v>994606</v>
      </c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213</v>
      </c>
      <c r="C19">
        <v>200251.8205</v>
      </c>
      <c r="D19">
        <v>200945.4896</v>
      </c>
      <c r="E19">
        <v>201685.6899</v>
      </c>
      <c r="F19">
        <v>202967.95060000001</v>
      </c>
      <c r="G19">
        <v>203778.5196</v>
      </c>
      <c r="H19">
        <v>204835.63020000001</v>
      </c>
      <c r="I19">
        <v>206161.93960000001</v>
      </c>
      <c r="J19">
        <v>207198.59039999999</v>
      </c>
      <c r="K19">
        <v>207696.55009999999</v>
      </c>
      <c r="L19">
        <v>208038.33929999999</v>
      </c>
      <c r="M19">
        <v>208316.36970000001</v>
      </c>
      <c r="N19">
        <v>208605.51019999999</v>
      </c>
      <c r="O19">
        <v>209141.23989999999</v>
      </c>
      <c r="P19">
        <v>209726.34959999999</v>
      </c>
      <c r="Q19">
        <v>210558.21979999999</v>
      </c>
      <c r="R19">
        <v>211484.64009999999</v>
      </c>
      <c r="S19">
        <v>212110.68030000001</v>
      </c>
      <c r="T19">
        <v>212762.10949999999</v>
      </c>
      <c r="U19">
        <v>213457.95009999999</v>
      </c>
      <c r="V19">
        <v>214184.18969999999</v>
      </c>
      <c r="W19">
        <v>214885.8897</v>
      </c>
      <c r="X19">
        <v>215348.99979999999</v>
      </c>
      <c r="Y19">
        <v>215980.95970000001</v>
      </c>
      <c r="Z19">
        <v>216862.48130000001</v>
      </c>
      <c r="AA19">
        <v>217281.29089999999</v>
      </c>
      <c r="AB19">
        <v>217363.14069999999</v>
      </c>
      <c r="AC19">
        <v>217855.0906</v>
      </c>
      <c r="AD19">
        <v>218684.90960000001</v>
      </c>
      <c r="AE19">
        <v>219398.25020000001</v>
      </c>
      <c r="AF19" s="10">
        <v>219938</v>
      </c>
      <c r="AG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214</v>
      </c>
      <c r="C20">
        <v>543166.8493</v>
      </c>
      <c r="D20">
        <v>544508.05070000002</v>
      </c>
      <c r="E20">
        <v>545904.72120000003</v>
      </c>
      <c r="F20">
        <v>548183.48979999998</v>
      </c>
      <c r="G20">
        <v>549705.74930000002</v>
      </c>
      <c r="H20">
        <v>551719.26080000005</v>
      </c>
      <c r="I20">
        <v>554364.07909999997</v>
      </c>
      <c r="J20">
        <v>556800.8395</v>
      </c>
      <c r="K20">
        <v>558253.43960000004</v>
      </c>
      <c r="L20">
        <v>559221.20039999997</v>
      </c>
      <c r="M20">
        <v>559981.19050000003</v>
      </c>
      <c r="N20">
        <v>560866.61069999996</v>
      </c>
      <c r="O20">
        <v>562366.07079999999</v>
      </c>
      <c r="P20">
        <v>563713.30900000001</v>
      </c>
      <c r="Q20">
        <v>565524.18940000003</v>
      </c>
      <c r="R20">
        <v>567706.59069999994</v>
      </c>
      <c r="S20">
        <v>569272.80079999997</v>
      </c>
      <c r="T20">
        <v>571116.65099999995</v>
      </c>
      <c r="U20">
        <v>573159.51939999999</v>
      </c>
      <c r="V20">
        <v>574859.47100000002</v>
      </c>
      <c r="W20">
        <v>576648.10060000001</v>
      </c>
      <c r="X20">
        <v>578300.6594</v>
      </c>
      <c r="Y20">
        <v>580118.62919999997</v>
      </c>
      <c r="Z20">
        <v>581951.51049999997</v>
      </c>
      <c r="AA20">
        <v>583560.63119999995</v>
      </c>
      <c r="AB20">
        <v>585341.1202</v>
      </c>
      <c r="AC20">
        <v>587086.33149999997</v>
      </c>
      <c r="AD20">
        <v>588999.8199</v>
      </c>
      <c r="AE20">
        <v>590958.59950000001</v>
      </c>
      <c r="AF20" s="10">
        <v>592180</v>
      </c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215</v>
      </c>
      <c r="C21">
        <v>991461.72649999999</v>
      </c>
      <c r="D21">
        <v>996543.06499999994</v>
      </c>
      <c r="E21">
        <v>1002298.953</v>
      </c>
      <c r="F21">
        <v>1011279.827</v>
      </c>
      <c r="G21">
        <v>1017679.4080000001</v>
      </c>
      <c r="H21">
        <v>1025173.453</v>
      </c>
      <c r="I21">
        <v>1033940.847</v>
      </c>
      <c r="J21">
        <v>1041725.802</v>
      </c>
      <c r="K21">
        <v>1048494.933</v>
      </c>
      <c r="L21">
        <v>1055323.1200000001</v>
      </c>
      <c r="M21">
        <v>1061717.0989999999</v>
      </c>
      <c r="N21">
        <v>1068257.591</v>
      </c>
      <c r="O21">
        <v>1075489.3999999999</v>
      </c>
      <c r="P21">
        <v>1082708.8600000001</v>
      </c>
      <c r="Q21">
        <v>1089905.4339999999</v>
      </c>
      <c r="R21">
        <v>1097401.8289999999</v>
      </c>
      <c r="S21">
        <v>1104698.9990000001</v>
      </c>
      <c r="T21">
        <v>1112527.243</v>
      </c>
      <c r="U21">
        <v>1120929.9010000001</v>
      </c>
      <c r="V21">
        <v>1128783.689</v>
      </c>
      <c r="W21">
        <v>1136233.243</v>
      </c>
      <c r="X21">
        <v>1141686.902</v>
      </c>
      <c r="Y21">
        <v>1146246.7930000001</v>
      </c>
      <c r="Z21">
        <v>1149953.8670000001</v>
      </c>
      <c r="AA21">
        <v>1152706.1040000001</v>
      </c>
      <c r="AB21">
        <v>1157097.5900000001</v>
      </c>
      <c r="AC21">
        <v>1163447.267</v>
      </c>
      <c r="AD21">
        <v>1171051.0970000001</v>
      </c>
      <c r="AE21">
        <v>1177408.8910000001</v>
      </c>
      <c r="AF21" s="10">
        <v>1183387</v>
      </c>
      <c r="AG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216</v>
      </c>
      <c r="C22">
        <v>221590.8009</v>
      </c>
      <c r="D22">
        <v>222403.98910000001</v>
      </c>
      <c r="E22">
        <v>223785.94949999999</v>
      </c>
      <c r="F22">
        <v>225871.4504</v>
      </c>
      <c r="G22">
        <v>227374.03030000001</v>
      </c>
      <c r="H22">
        <v>229070.08050000001</v>
      </c>
      <c r="I22">
        <v>230959.00020000001</v>
      </c>
      <c r="J22">
        <v>232786.98929999999</v>
      </c>
      <c r="K22">
        <v>234360.09</v>
      </c>
      <c r="L22">
        <v>235747.09090000001</v>
      </c>
      <c r="M22">
        <v>236894.5</v>
      </c>
      <c r="N22">
        <v>237805.23079999999</v>
      </c>
      <c r="O22">
        <v>238790.1312</v>
      </c>
      <c r="P22">
        <v>239761.64019999999</v>
      </c>
      <c r="Q22">
        <v>241368.23980000001</v>
      </c>
      <c r="R22">
        <v>243532.5594</v>
      </c>
      <c r="S22">
        <v>245342.9596</v>
      </c>
      <c r="T22">
        <v>247101.26879999999</v>
      </c>
      <c r="U22">
        <v>248736.11009999999</v>
      </c>
      <c r="V22">
        <v>250313.10019999999</v>
      </c>
      <c r="W22">
        <v>251977.0191</v>
      </c>
      <c r="X22">
        <v>253404.93969999999</v>
      </c>
      <c r="Y22">
        <v>254946.75940000001</v>
      </c>
      <c r="Z22">
        <v>256564.87940000001</v>
      </c>
      <c r="AA22">
        <v>258256.04029999999</v>
      </c>
      <c r="AB22">
        <v>260164.93059999999</v>
      </c>
      <c r="AC22">
        <v>261977.78080000001</v>
      </c>
      <c r="AD22">
        <v>263295.77929999999</v>
      </c>
      <c r="AE22">
        <v>264439.0502</v>
      </c>
      <c r="AF22" s="10">
        <v>265818</v>
      </c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217</v>
      </c>
      <c r="C23">
        <v>112643.7501</v>
      </c>
      <c r="D23">
        <v>113033.1201</v>
      </c>
      <c r="E23">
        <v>113493.2399</v>
      </c>
      <c r="F23">
        <v>114193.33010000001</v>
      </c>
      <c r="G23">
        <v>114714.9402</v>
      </c>
      <c r="H23">
        <v>115329.1096</v>
      </c>
      <c r="I23">
        <v>116047.1296</v>
      </c>
      <c r="J23">
        <v>116646.1205</v>
      </c>
      <c r="K23">
        <v>117101.8501</v>
      </c>
      <c r="L23">
        <v>117563.86010000001</v>
      </c>
      <c r="M23">
        <v>118053.9105</v>
      </c>
      <c r="N23">
        <v>118658.83990000001</v>
      </c>
      <c r="O23">
        <v>119245.3704</v>
      </c>
      <c r="P23">
        <v>119709.1502</v>
      </c>
      <c r="Q23">
        <v>120339.60980000001</v>
      </c>
      <c r="R23">
        <v>121135.3196</v>
      </c>
      <c r="S23">
        <v>121708.7902</v>
      </c>
      <c r="T23">
        <v>122234.76</v>
      </c>
      <c r="U23">
        <v>122952.51</v>
      </c>
      <c r="V23">
        <v>123741.8795</v>
      </c>
      <c r="W23">
        <v>124362.1099</v>
      </c>
      <c r="X23">
        <v>124740.2303</v>
      </c>
      <c r="Y23">
        <v>125214.3199</v>
      </c>
      <c r="Z23">
        <v>125865.1896</v>
      </c>
      <c r="AA23">
        <v>126269.3705</v>
      </c>
      <c r="AB23">
        <v>126510.5597</v>
      </c>
      <c r="AC23">
        <v>126988.2202</v>
      </c>
      <c r="AD23">
        <v>127728.1103</v>
      </c>
      <c r="AE23">
        <v>128342.5102</v>
      </c>
      <c r="AF23" s="10">
        <v>128803</v>
      </c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218</v>
      </c>
      <c r="C24">
        <v>411965.21029999998</v>
      </c>
      <c r="D24">
        <v>413622.9903</v>
      </c>
      <c r="E24">
        <v>415051.0797</v>
      </c>
      <c r="F24">
        <v>417163.70939999999</v>
      </c>
      <c r="G24">
        <v>418716.02039999998</v>
      </c>
      <c r="H24">
        <v>420862.9694</v>
      </c>
      <c r="I24">
        <v>423635.60940000002</v>
      </c>
      <c r="J24">
        <v>425950.28049999999</v>
      </c>
      <c r="K24">
        <v>427424.8898</v>
      </c>
      <c r="L24">
        <v>428711.46059999999</v>
      </c>
      <c r="M24">
        <v>430076.19020000001</v>
      </c>
      <c r="N24">
        <v>431571.55900000001</v>
      </c>
      <c r="O24">
        <v>433057.32860000001</v>
      </c>
      <c r="P24">
        <v>434129.41019999998</v>
      </c>
      <c r="Q24">
        <v>435656.87050000002</v>
      </c>
      <c r="R24">
        <v>437539.6703</v>
      </c>
      <c r="S24">
        <v>438986.15899999999</v>
      </c>
      <c r="T24">
        <v>440421.86820000003</v>
      </c>
      <c r="U24">
        <v>442254.8602</v>
      </c>
      <c r="V24">
        <v>444273.88030000002</v>
      </c>
      <c r="W24">
        <v>445654.38909999997</v>
      </c>
      <c r="X24">
        <v>446455.95020000002</v>
      </c>
      <c r="Y24">
        <v>447549.77</v>
      </c>
      <c r="Z24">
        <v>448769.3088</v>
      </c>
      <c r="AA24">
        <v>449616.80109999998</v>
      </c>
      <c r="AB24">
        <v>450497.37070000003</v>
      </c>
      <c r="AC24">
        <v>451770.61</v>
      </c>
      <c r="AD24">
        <v>453510.80089999997</v>
      </c>
      <c r="AE24">
        <v>455242.23869999999</v>
      </c>
      <c r="AF24" s="10">
        <v>456645</v>
      </c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219</v>
      </c>
      <c r="C25">
        <v>57781.64976</v>
      </c>
      <c r="D25">
        <v>57919.909749999999</v>
      </c>
      <c r="E25">
        <v>58108.080179999997</v>
      </c>
      <c r="F25">
        <v>58430.190089999996</v>
      </c>
      <c r="G25">
        <v>58646.36967</v>
      </c>
      <c r="H25">
        <v>58913.610119999998</v>
      </c>
      <c r="I25">
        <v>59221.150229999999</v>
      </c>
      <c r="J25">
        <v>59494.009810000003</v>
      </c>
      <c r="K25">
        <v>59708.629979999998</v>
      </c>
      <c r="L25">
        <v>59890.750019999999</v>
      </c>
      <c r="M25">
        <v>60086.730089999997</v>
      </c>
      <c r="N25">
        <v>60363.780140000003</v>
      </c>
      <c r="O25">
        <v>60690.789870000001</v>
      </c>
      <c r="P25">
        <v>60917.019939999998</v>
      </c>
      <c r="Q25">
        <v>61106.140079999997</v>
      </c>
      <c r="R25">
        <v>61302.820440000003</v>
      </c>
      <c r="S25">
        <v>61510.849800000004</v>
      </c>
      <c r="T25">
        <v>61752.779690000003</v>
      </c>
      <c r="U25">
        <v>62065.900419999998</v>
      </c>
      <c r="V25">
        <v>62431.390339999998</v>
      </c>
      <c r="W25">
        <v>62723.79019</v>
      </c>
      <c r="X25">
        <v>62877.669629999997</v>
      </c>
      <c r="Y25">
        <v>63050.670039999997</v>
      </c>
      <c r="Z25">
        <v>63290.320299999999</v>
      </c>
      <c r="AA25">
        <v>63488.760329999997</v>
      </c>
      <c r="AB25">
        <v>63662.099849999999</v>
      </c>
      <c r="AC25">
        <v>63854.129919999999</v>
      </c>
      <c r="AD25">
        <v>64077.730080000001</v>
      </c>
      <c r="AE25">
        <v>64280.900070000003</v>
      </c>
      <c r="AF25" s="10">
        <v>64459</v>
      </c>
      <c r="AG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220</v>
      </c>
      <c r="C26">
        <v>11395.04999</v>
      </c>
      <c r="D26">
        <v>12524.49006</v>
      </c>
      <c r="E26">
        <v>11851.83</v>
      </c>
      <c r="F26">
        <v>11092.97003</v>
      </c>
      <c r="G26">
        <v>10635.900019999999</v>
      </c>
      <c r="H26">
        <v>11061.81999</v>
      </c>
      <c r="I26">
        <v>11796.259969999999</v>
      </c>
      <c r="J26">
        <v>10961.47993</v>
      </c>
      <c r="K26">
        <v>11605.77002</v>
      </c>
      <c r="L26">
        <v>12360.52003</v>
      </c>
      <c r="M26">
        <v>12765.93014</v>
      </c>
      <c r="N26">
        <v>11964.419959999999</v>
      </c>
      <c r="O26">
        <v>11993.22997</v>
      </c>
      <c r="P26">
        <v>12489.020039999999</v>
      </c>
      <c r="Q26">
        <v>12700.97005</v>
      </c>
      <c r="R26">
        <v>12300.37005</v>
      </c>
      <c r="S26">
        <v>12437.83999</v>
      </c>
      <c r="T26">
        <v>12467.059950000001</v>
      </c>
      <c r="U26">
        <v>12697.42994</v>
      </c>
      <c r="V26">
        <v>13107.98998</v>
      </c>
      <c r="W26">
        <v>13673.610049999999</v>
      </c>
      <c r="X26">
        <v>14015.870059999999</v>
      </c>
      <c r="Y26">
        <v>14381.469940000001</v>
      </c>
      <c r="Z26">
        <v>15477.200070000001</v>
      </c>
      <c r="AA26">
        <v>16097.300020000001</v>
      </c>
      <c r="AB26">
        <v>14520.03</v>
      </c>
      <c r="AC26">
        <v>13882.540010000001</v>
      </c>
      <c r="AD26">
        <v>14471.940060000001</v>
      </c>
      <c r="AE26">
        <v>15235.8999</v>
      </c>
      <c r="AF26">
        <v>15310</v>
      </c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221</v>
      </c>
      <c r="C27">
        <v>11200.079959999999</v>
      </c>
      <c r="D27">
        <v>11272.02003</v>
      </c>
      <c r="E27">
        <v>11648.410040000001</v>
      </c>
      <c r="F27">
        <v>11929.85995</v>
      </c>
      <c r="G27">
        <v>12079.11</v>
      </c>
      <c r="H27">
        <v>11792.16994</v>
      </c>
      <c r="I27">
        <v>11456.72</v>
      </c>
      <c r="J27">
        <v>12041.74991</v>
      </c>
      <c r="K27">
        <v>12169.319960000001</v>
      </c>
      <c r="L27">
        <v>11287.66994</v>
      </c>
      <c r="M27">
        <v>10764.83995</v>
      </c>
      <c r="N27">
        <v>11536.929990000001</v>
      </c>
      <c r="O27">
        <v>11596.53003</v>
      </c>
      <c r="P27">
        <v>11892.200080000001</v>
      </c>
      <c r="Q27">
        <v>11424.52995</v>
      </c>
      <c r="R27">
        <v>11923.640009999999</v>
      </c>
      <c r="S27">
        <v>11856.86002</v>
      </c>
      <c r="T27">
        <v>11793.689990000001</v>
      </c>
      <c r="U27">
        <v>12226.129940000001</v>
      </c>
      <c r="V27">
        <v>12337.20995</v>
      </c>
      <c r="W27">
        <v>11833.58993</v>
      </c>
      <c r="X27">
        <v>11131.689979999999</v>
      </c>
      <c r="Y27">
        <v>11233.59009</v>
      </c>
      <c r="Z27">
        <v>10559.269979999999</v>
      </c>
      <c r="AA27">
        <v>11059.300020000001</v>
      </c>
      <c r="AB27">
        <v>12101.130020000001</v>
      </c>
      <c r="AC27">
        <v>12890.210059999999</v>
      </c>
      <c r="AD27">
        <v>12113.429980000001</v>
      </c>
      <c r="AE27">
        <v>11832.17002</v>
      </c>
      <c r="AF27">
        <v>12014</v>
      </c>
      <c r="AG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222</v>
      </c>
      <c r="C28">
        <f>SUM(C9:C27)</f>
        <v>7976067.2683100011</v>
      </c>
      <c r="D28">
        <f t="shared" ref="D28:AF28" si="0">SUM(D9:D27)</f>
        <v>8006312.7875399981</v>
      </c>
      <c r="E28">
        <f t="shared" si="0"/>
        <v>8042742.5017200001</v>
      </c>
      <c r="F28">
        <f t="shared" si="0"/>
        <v>8096040.3577700006</v>
      </c>
      <c r="G28">
        <f t="shared" si="0"/>
        <v>8135136.7568899998</v>
      </c>
      <c r="H28">
        <f t="shared" si="0"/>
        <v>8180661.3946500001</v>
      </c>
      <c r="I28">
        <f t="shared" si="0"/>
        <v>8235406.1319999993</v>
      </c>
      <c r="J28">
        <f t="shared" si="0"/>
        <v>8283941.8504499998</v>
      </c>
      <c r="K28">
        <f t="shared" si="0"/>
        <v>8321805.2274599997</v>
      </c>
      <c r="L28">
        <f t="shared" si="0"/>
        <v>8357460.8798900023</v>
      </c>
      <c r="M28">
        <f t="shared" si="0"/>
        <v>8393480.9435799997</v>
      </c>
      <c r="N28">
        <f t="shared" si="0"/>
        <v>8430602.4255899992</v>
      </c>
      <c r="O28">
        <f t="shared" si="0"/>
        <v>8469014.6291699987</v>
      </c>
      <c r="P28">
        <f t="shared" si="0"/>
        <v>8502996.0010600016</v>
      </c>
      <c r="Q28">
        <f t="shared" si="0"/>
        <v>8543691.1641799975</v>
      </c>
      <c r="R28">
        <f t="shared" si="0"/>
        <v>8593527.519199999</v>
      </c>
      <c r="S28">
        <f t="shared" si="0"/>
        <v>8637607.6669100001</v>
      </c>
      <c r="T28">
        <f t="shared" si="0"/>
        <v>8683163.7385299988</v>
      </c>
      <c r="U28">
        <f t="shared" si="0"/>
        <v>8732176.5818000007</v>
      </c>
      <c r="V28">
        <f t="shared" si="0"/>
        <v>8778634.3686699979</v>
      </c>
      <c r="W28">
        <f t="shared" si="0"/>
        <v>8819995.63167</v>
      </c>
      <c r="X28">
        <f t="shared" si="0"/>
        <v>8851585.2712700013</v>
      </c>
      <c r="Y28">
        <f t="shared" si="0"/>
        <v>8888424.4140699971</v>
      </c>
      <c r="Z28">
        <f t="shared" si="0"/>
        <v>8929858.3699500002</v>
      </c>
      <c r="AA28">
        <f t="shared" si="0"/>
        <v>8963925.4809700027</v>
      </c>
      <c r="AB28">
        <f t="shared" si="0"/>
        <v>8995739.7195699997</v>
      </c>
      <c r="AC28">
        <f t="shared" si="0"/>
        <v>9036300.8665899988</v>
      </c>
      <c r="AD28">
        <f t="shared" si="0"/>
        <v>9081672.0553200003</v>
      </c>
      <c r="AE28">
        <f t="shared" si="0"/>
        <v>9122434.1575899981</v>
      </c>
      <c r="AF28">
        <f t="shared" si="0"/>
        <v>9157686</v>
      </c>
      <c r="AG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1192</v>
      </c>
    </row>
    <row r="33" spans="2:32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898</v>
      </c>
      <c r="AF33" s="22" t="s">
        <v>1239</v>
      </c>
    </row>
    <row r="34" spans="2:32">
      <c r="B34" t="s">
        <v>203</v>
      </c>
      <c r="C34">
        <v>407097.12070000003</v>
      </c>
      <c r="D34">
        <v>423552.3101</v>
      </c>
      <c r="E34">
        <v>415910.42979999998</v>
      </c>
      <c r="F34">
        <v>435088.91009999998</v>
      </c>
      <c r="G34">
        <v>440691.31</v>
      </c>
      <c r="H34">
        <v>437254.95</v>
      </c>
      <c r="I34">
        <v>451687.19069999998</v>
      </c>
      <c r="J34">
        <v>464159.17090000003</v>
      </c>
      <c r="K34">
        <v>473121.17969999998</v>
      </c>
      <c r="L34">
        <v>479624.42979999998</v>
      </c>
      <c r="M34">
        <v>495530.77990000002</v>
      </c>
      <c r="N34">
        <v>503205.15950000001</v>
      </c>
      <c r="O34">
        <v>495292.67969999998</v>
      </c>
      <c r="P34">
        <v>507229.13010000001</v>
      </c>
      <c r="Q34">
        <v>520976.9705</v>
      </c>
      <c r="R34">
        <v>536015.29929999996</v>
      </c>
      <c r="S34">
        <v>542411.79969999997</v>
      </c>
      <c r="T34">
        <v>545496.88</v>
      </c>
      <c r="U34">
        <v>541530.09909999999</v>
      </c>
      <c r="V34">
        <v>553061.80929999996</v>
      </c>
      <c r="W34">
        <v>564154.04989999998</v>
      </c>
      <c r="X34">
        <v>559580.95019999996</v>
      </c>
      <c r="Y34">
        <v>568545.85990000004</v>
      </c>
      <c r="Z34">
        <v>591031.16099999996</v>
      </c>
      <c r="AA34">
        <v>584757.78989999997</v>
      </c>
      <c r="AB34">
        <v>591437.3702</v>
      </c>
      <c r="AC34">
        <v>585678.44960000005</v>
      </c>
      <c r="AD34">
        <v>619491.84950000001</v>
      </c>
      <c r="AE34">
        <v>601094.87939999998</v>
      </c>
      <c r="AF34" s="10">
        <v>612725</v>
      </c>
    </row>
    <row r="35" spans="2:32">
      <c r="B35" t="s">
        <v>204</v>
      </c>
      <c r="C35">
        <v>91749.559970000002</v>
      </c>
      <c r="D35">
        <v>95693.19025</v>
      </c>
      <c r="E35">
        <v>95926.380069999999</v>
      </c>
      <c r="F35">
        <v>98070.970029999997</v>
      </c>
      <c r="G35">
        <v>97386.919850000006</v>
      </c>
      <c r="H35">
        <v>99642.639670000004</v>
      </c>
      <c r="I35">
        <v>100496.6599</v>
      </c>
      <c r="J35">
        <v>103496.5601</v>
      </c>
      <c r="K35">
        <v>99852.489939999999</v>
      </c>
      <c r="L35">
        <v>103574.4599</v>
      </c>
      <c r="M35">
        <v>100435.9099</v>
      </c>
      <c r="N35">
        <v>101142.2098</v>
      </c>
      <c r="O35">
        <v>100384.6899</v>
      </c>
      <c r="P35">
        <v>101356.70020000001</v>
      </c>
      <c r="Q35">
        <v>102290.28969999999</v>
      </c>
      <c r="R35">
        <v>100996.1804</v>
      </c>
      <c r="S35">
        <v>106416.12</v>
      </c>
      <c r="T35">
        <v>107898.2403</v>
      </c>
      <c r="U35">
        <v>110795.5898</v>
      </c>
      <c r="V35">
        <v>108302.6102</v>
      </c>
      <c r="W35">
        <v>108481.9399</v>
      </c>
      <c r="X35">
        <v>106539.3501</v>
      </c>
      <c r="Y35">
        <v>105581.72990000001</v>
      </c>
      <c r="Z35">
        <v>111681.3999</v>
      </c>
      <c r="AA35">
        <v>108592.9102</v>
      </c>
      <c r="AB35">
        <v>110681.11</v>
      </c>
      <c r="AC35">
        <v>114265.18979999999</v>
      </c>
      <c r="AD35">
        <v>108855.81020000001</v>
      </c>
      <c r="AE35">
        <v>111658.64019999999</v>
      </c>
      <c r="AF35" s="10">
        <v>110503</v>
      </c>
    </row>
    <row r="36" spans="2:32">
      <c r="B36" t="s">
        <v>205</v>
      </c>
      <c r="C36">
        <v>59243.410170000003</v>
      </c>
      <c r="D36">
        <v>59616.820180000002</v>
      </c>
      <c r="E36">
        <v>63646.090049999999</v>
      </c>
      <c r="F36">
        <v>61198.029880000002</v>
      </c>
      <c r="G36">
        <v>64242.510069999997</v>
      </c>
      <c r="H36">
        <v>64098.589899999999</v>
      </c>
      <c r="I36">
        <v>67051.810169999997</v>
      </c>
      <c r="J36">
        <v>65814.489809999999</v>
      </c>
      <c r="K36">
        <v>67717.02016</v>
      </c>
      <c r="L36">
        <v>68866.069690000004</v>
      </c>
      <c r="M36">
        <v>68957.19008</v>
      </c>
      <c r="N36">
        <v>68951.62</v>
      </c>
      <c r="O36">
        <v>66803.689920000004</v>
      </c>
      <c r="P36">
        <v>70194.61004</v>
      </c>
      <c r="Q36">
        <v>71018.280060000005</v>
      </c>
      <c r="R36">
        <v>70424.800040000002</v>
      </c>
      <c r="S36">
        <v>70057.629939999999</v>
      </c>
      <c r="T36">
        <v>70830.31</v>
      </c>
      <c r="U36">
        <v>70803.749890000006</v>
      </c>
      <c r="V36">
        <v>71191.470130000002</v>
      </c>
      <c r="W36">
        <v>70262.650179999997</v>
      </c>
      <c r="X36">
        <v>69201.899860000005</v>
      </c>
      <c r="Y36">
        <v>71116.840179999999</v>
      </c>
      <c r="Z36">
        <v>73667.159939999998</v>
      </c>
      <c r="AA36">
        <v>74388.700190000003</v>
      </c>
      <c r="AB36">
        <v>74809.819929999998</v>
      </c>
      <c r="AC36">
        <v>76804.540080000006</v>
      </c>
      <c r="AD36">
        <v>76806.119919999997</v>
      </c>
      <c r="AE36">
        <v>77838.409929999994</v>
      </c>
      <c r="AF36" s="10">
        <v>78609</v>
      </c>
    </row>
    <row r="37" spans="2:32">
      <c r="B37" t="s">
        <v>206</v>
      </c>
      <c r="C37">
        <v>68682.939859999999</v>
      </c>
      <c r="D37">
        <v>77028.140109999993</v>
      </c>
      <c r="E37">
        <v>80853.750109999994</v>
      </c>
      <c r="F37">
        <v>75757.659979999997</v>
      </c>
      <c r="G37">
        <v>74631.810459999993</v>
      </c>
      <c r="H37">
        <v>83593.019870000004</v>
      </c>
      <c r="I37">
        <v>83506.859840000005</v>
      </c>
      <c r="J37">
        <v>76726.029850000006</v>
      </c>
      <c r="K37">
        <v>78978.909870000003</v>
      </c>
      <c r="L37">
        <v>86661.150039999993</v>
      </c>
      <c r="M37">
        <v>85236.380250000002</v>
      </c>
      <c r="N37">
        <v>77938.699909999996</v>
      </c>
      <c r="O37">
        <v>74439.639800000004</v>
      </c>
      <c r="P37">
        <v>82522.68002</v>
      </c>
      <c r="Q37">
        <v>89880.120200000005</v>
      </c>
      <c r="R37">
        <v>84993.490120000002</v>
      </c>
      <c r="S37">
        <v>83906.490019999997</v>
      </c>
      <c r="T37">
        <v>91885.149909999993</v>
      </c>
      <c r="U37">
        <v>95663.429959999994</v>
      </c>
      <c r="V37">
        <v>91843.689899999998</v>
      </c>
      <c r="W37">
        <v>83621.889970000004</v>
      </c>
      <c r="X37">
        <v>90378.939960000003</v>
      </c>
      <c r="Y37">
        <v>95219.079790000003</v>
      </c>
      <c r="Z37">
        <v>94527.54999</v>
      </c>
      <c r="AA37">
        <v>93937.560070000007</v>
      </c>
      <c r="AB37">
        <v>97290.930099999998</v>
      </c>
      <c r="AC37">
        <v>106747.2107</v>
      </c>
      <c r="AD37">
        <v>98992.580069999996</v>
      </c>
      <c r="AE37">
        <v>99966.390079999997</v>
      </c>
      <c r="AF37" s="10">
        <v>107960</v>
      </c>
    </row>
    <row r="38" spans="2:32">
      <c r="B38" t="s">
        <v>207</v>
      </c>
      <c r="C38">
        <v>119663.75019999999</v>
      </c>
      <c r="D38">
        <v>124196.25019999999</v>
      </c>
      <c r="E38">
        <v>123912.8803</v>
      </c>
      <c r="F38">
        <v>123148.84</v>
      </c>
      <c r="G38">
        <v>118086.4904</v>
      </c>
      <c r="H38">
        <v>117642.2398</v>
      </c>
      <c r="I38">
        <v>120902.8898</v>
      </c>
      <c r="J38">
        <v>120247.88009999999</v>
      </c>
      <c r="K38">
        <v>123951.4598</v>
      </c>
      <c r="L38">
        <v>134176.10980000001</v>
      </c>
      <c r="M38">
        <v>136954.30069999999</v>
      </c>
      <c r="N38">
        <v>140910.83979999999</v>
      </c>
      <c r="O38">
        <v>146486.2702</v>
      </c>
      <c r="P38">
        <v>150611.81020000001</v>
      </c>
      <c r="Q38">
        <v>151732.19020000001</v>
      </c>
      <c r="R38">
        <v>150519.94039999999</v>
      </c>
      <c r="S38">
        <v>150302.76990000001</v>
      </c>
      <c r="T38">
        <v>155692.80979999999</v>
      </c>
      <c r="U38">
        <v>157052.6502</v>
      </c>
      <c r="V38">
        <v>159419.21</v>
      </c>
      <c r="W38">
        <v>157729.08979999999</v>
      </c>
      <c r="X38">
        <v>150319.34030000001</v>
      </c>
      <c r="Y38">
        <v>156067.55960000001</v>
      </c>
      <c r="Z38">
        <v>155719.46</v>
      </c>
      <c r="AA38">
        <v>134023.69990000001</v>
      </c>
      <c r="AB38">
        <v>140953.27040000001</v>
      </c>
      <c r="AC38">
        <v>160311.26980000001</v>
      </c>
      <c r="AD38">
        <v>164301.10010000001</v>
      </c>
      <c r="AE38">
        <v>169718.9999</v>
      </c>
      <c r="AF38" s="10">
        <v>170253</v>
      </c>
    </row>
    <row r="39" spans="2:32">
      <c r="B39" t="s">
        <v>208</v>
      </c>
      <c r="C39">
        <v>39493.770129999997</v>
      </c>
      <c r="D39">
        <v>39654.910049999999</v>
      </c>
      <c r="E39">
        <v>39246.810089999999</v>
      </c>
      <c r="F39">
        <v>38632.900070000003</v>
      </c>
      <c r="G39">
        <v>37579.749810000001</v>
      </c>
      <c r="H39">
        <v>39639.129999999997</v>
      </c>
      <c r="I39">
        <v>41120.230040000002</v>
      </c>
      <c r="J39">
        <v>39915.229910000002</v>
      </c>
      <c r="K39">
        <v>39901.619939999997</v>
      </c>
      <c r="L39">
        <v>40726.720139999998</v>
      </c>
      <c r="M39">
        <v>43399.739939999999</v>
      </c>
      <c r="N39">
        <v>42432.51</v>
      </c>
      <c r="O39">
        <v>41877.069900000002</v>
      </c>
      <c r="P39">
        <v>43737.720009999997</v>
      </c>
      <c r="Q39">
        <v>45607.850030000001</v>
      </c>
      <c r="R39">
        <v>46688.680050000003</v>
      </c>
      <c r="S39">
        <v>46078.900009999998</v>
      </c>
      <c r="T39">
        <v>46929.999960000001</v>
      </c>
      <c r="U39">
        <v>47802.939939999997</v>
      </c>
      <c r="V39">
        <v>47275.570079999998</v>
      </c>
      <c r="W39">
        <v>47375.849900000001</v>
      </c>
      <c r="X39">
        <v>44999.179940000002</v>
      </c>
      <c r="Y39">
        <v>45913.670120000002</v>
      </c>
      <c r="Z39">
        <v>45352.340069999998</v>
      </c>
      <c r="AA39">
        <v>47603.779920000001</v>
      </c>
      <c r="AB39">
        <v>49055.410049999999</v>
      </c>
      <c r="AC39">
        <v>51152.679859999997</v>
      </c>
      <c r="AD39">
        <v>50690.520080000002</v>
      </c>
      <c r="AE39">
        <v>50060.089910000002</v>
      </c>
      <c r="AF39" s="10">
        <v>49727</v>
      </c>
    </row>
    <row r="40" spans="2:32">
      <c r="B40" t="s">
        <v>209</v>
      </c>
      <c r="C40">
        <v>170090.52</v>
      </c>
      <c r="D40">
        <v>177134.57990000001</v>
      </c>
      <c r="E40">
        <v>181475.56030000001</v>
      </c>
      <c r="F40">
        <v>181645.17989999999</v>
      </c>
      <c r="G40">
        <v>184469.36009999999</v>
      </c>
      <c r="H40">
        <v>190770.70050000001</v>
      </c>
      <c r="I40">
        <v>197085.35</v>
      </c>
      <c r="J40">
        <v>195177.16959999999</v>
      </c>
      <c r="K40">
        <v>188926.54990000001</v>
      </c>
      <c r="L40">
        <v>196505.3903</v>
      </c>
      <c r="M40">
        <v>195715.38</v>
      </c>
      <c r="N40">
        <v>192782.68979999999</v>
      </c>
      <c r="O40">
        <v>192358.76010000001</v>
      </c>
      <c r="P40">
        <v>197942.18030000001</v>
      </c>
      <c r="Q40">
        <v>203608.23009999999</v>
      </c>
      <c r="R40">
        <v>203325.53969999999</v>
      </c>
      <c r="S40">
        <v>202066.23</v>
      </c>
      <c r="T40">
        <v>205963.11989999999</v>
      </c>
      <c r="U40">
        <v>209068.9301</v>
      </c>
      <c r="V40">
        <v>209908.75020000001</v>
      </c>
      <c r="W40">
        <v>203374.0699</v>
      </c>
      <c r="X40">
        <v>200821.68969999999</v>
      </c>
      <c r="Y40">
        <v>204498.80979999999</v>
      </c>
      <c r="Z40">
        <v>211109.05009999999</v>
      </c>
      <c r="AA40">
        <v>209962.94010000001</v>
      </c>
      <c r="AB40">
        <v>212531.72</v>
      </c>
      <c r="AC40">
        <v>217061.11989999999</v>
      </c>
      <c r="AD40">
        <v>217360.20980000001</v>
      </c>
      <c r="AE40">
        <v>216375.71979999999</v>
      </c>
      <c r="AF40" s="10">
        <v>216255</v>
      </c>
    </row>
    <row r="41" spans="2:32">
      <c r="B41" t="s">
        <v>210</v>
      </c>
      <c r="C41">
        <v>116934.5301</v>
      </c>
      <c r="D41">
        <v>120442.1902</v>
      </c>
      <c r="E41">
        <v>124336.25</v>
      </c>
      <c r="F41">
        <v>126184.7499</v>
      </c>
      <c r="G41">
        <v>125019.6899</v>
      </c>
      <c r="H41">
        <v>129504.68</v>
      </c>
      <c r="I41">
        <v>134429.22010000001</v>
      </c>
      <c r="J41">
        <v>135400.88</v>
      </c>
      <c r="K41">
        <v>138215.0398</v>
      </c>
      <c r="L41">
        <v>134706.41010000001</v>
      </c>
      <c r="M41">
        <v>138901.58979999999</v>
      </c>
      <c r="N41">
        <v>142812.44</v>
      </c>
      <c r="O41">
        <v>139220.14009999999</v>
      </c>
      <c r="P41">
        <v>148086.26019999999</v>
      </c>
      <c r="Q41">
        <v>153761.8002</v>
      </c>
      <c r="R41">
        <v>156654.12030000001</v>
      </c>
      <c r="S41">
        <v>154277.76010000001</v>
      </c>
      <c r="T41">
        <v>152912.7396</v>
      </c>
      <c r="U41">
        <v>154015.96</v>
      </c>
      <c r="V41">
        <v>156691.0301</v>
      </c>
      <c r="W41">
        <v>158981.89989999999</v>
      </c>
      <c r="X41">
        <v>155477.60010000001</v>
      </c>
      <c r="Y41">
        <v>161874.2101</v>
      </c>
      <c r="Z41">
        <v>164846.56959999999</v>
      </c>
      <c r="AA41">
        <v>164212.3798</v>
      </c>
      <c r="AB41">
        <v>169132.71</v>
      </c>
      <c r="AC41">
        <v>172683.95</v>
      </c>
      <c r="AD41">
        <v>175187.5</v>
      </c>
      <c r="AE41">
        <v>173499.68960000001</v>
      </c>
      <c r="AF41" s="10">
        <v>176135</v>
      </c>
    </row>
    <row r="42" spans="2:32">
      <c r="B42" t="s">
        <v>211</v>
      </c>
      <c r="C42">
        <v>443659.94</v>
      </c>
      <c r="D42">
        <v>453230.62030000001</v>
      </c>
      <c r="E42">
        <v>460305.75020000001</v>
      </c>
      <c r="F42">
        <v>469226.94040000002</v>
      </c>
      <c r="G42">
        <v>477260.31920000003</v>
      </c>
      <c r="H42">
        <v>479240.2893</v>
      </c>
      <c r="I42">
        <v>488630.15029999998</v>
      </c>
      <c r="J42">
        <v>492398.53029999998</v>
      </c>
      <c r="K42">
        <v>493122.70030000003</v>
      </c>
      <c r="L42">
        <v>512469.7597</v>
      </c>
      <c r="M42">
        <v>524003.53970000002</v>
      </c>
      <c r="N42">
        <v>521125.32010000001</v>
      </c>
      <c r="O42">
        <v>522436.51030000002</v>
      </c>
      <c r="P42">
        <v>532763.47959999996</v>
      </c>
      <c r="Q42">
        <v>535183.38</v>
      </c>
      <c r="R42">
        <v>546589.18960000004</v>
      </c>
      <c r="S42">
        <v>542844.9902</v>
      </c>
      <c r="T42">
        <v>534189.32990000001</v>
      </c>
      <c r="U42">
        <v>552627.93940000003</v>
      </c>
      <c r="V42">
        <v>572320.63020000001</v>
      </c>
      <c r="W42">
        <v>572893.09950000001</v>
      </c>
      <c r="X42">
        <v>554775.33860000002</v>
      </c>
      <c r="Y42">
        <v>572471.57979999995</v>
      </c>
      <c r="Z42">
        <v>566368.71979999996</v>
      </c>
      <c r="AA42">
        <v>569756.77989999996</v>
      </c>
      <c r="AB42">
        <v>579575.1801</v>
      </c>
      <c r="AC42">
        <v>594749.35010000004</v>
      </c>
      <c r="AD42">
        <v>593049.21990000003</v>
      </c>
      <c r="AE42">
        <v>568426.54989999998</v>
      </c>
      <c r="AF42" s="10">
        <v>590688</v>
      </c>
    </row>
    <row r="43" spans="2:32">
      <c r="B43" t="s">
        <v>212</v>
      </c>
      <c r="C43">
        <v>273494.18979999999</v>
      </c>
      <c r="D43">
        <v>278340.41989999998</v>
      </c>
      <c r="E43">
        <v>282921.41039999999</v>
      </c>
      <c r="F43">
        <v>290313.02980000002</v>
      </c>
      <c r="G43">
        <v>299971.63020000001</v>
      </c>
      <c r="H43">
        <v>307352.40100000001</v>
      </c>
      <c r="I43">
        <v>310430.89990000002</v>
      </c>
      <c r="J43">
        <v>316887.18099999998</v>
      </c>
      <c r="K43">
        <v>316373.37030000001</v>
      </c>
      <c r="L43">
        <v>332890.66009999998</v>
      </c>
      <c r="M43">
        <v>339733.66070000001</v>
      </c>
      <c r="N43">
        <v>339548.05959999998</v>
      </c>
      <c r="O43">
        <v>341920.33990000002</v>
      </c>
      <c r="P43">
        <v>348260.36050000001</v>
      </c>
      <c r="Q43">
        <v>355823.46</v>
      </c>
      <c r="R43">
        <v>359789.37900000002</v>
      </c>
      <c r="S43">
        <v>354652.44050000003</v>
      </c>
      <c r="T43">
        <v>361932.14059999998</v>
      </c>
      <c r="U43">
        <v>373116.0099</v>
      </c>
      <c r="V43">
        <v>372183.20990000002</v>
      </c>
      <c r="W43">
        <v>376028.01980000001</v>
      </c>
      <c r="X43">
        <v>360285.92019999999</v>
      </c>
      <c r="Y43">
        <v>374047.88939999999</v>
      </c>
      <c r="Z43">
        <v>360758.52</v>
      </c>
      <c r="AA43">
        <v>369953.64990000002</v>
      </c>
      <c r="AB43">
        <v>387559.52039999998</v>
      </c>
      <c r="AC43">
        <v>386537.45980000001</v>
      </c>
      <c r="AD43">
        <v>406083.9008</v>
      </c>
      <c r="AE43">
        <v>399728.26030000002</v>
      </c>
      <c r="AF43" s="10">
        <v>397415</v>
      </c>
    </row>
    <row r="44" spans="2:32">
      <c r="B44" t="s">
        <v>213</v>
      </c>
      <c r="C44">
        <v>61364.120029999998</v>
      </c>
      <c r="D44">
        <v>62790.920050000001</v>
      </c>
      <c r="E44">
        <v>64177.989889999997</v>
      </c>
      <c r="F44">
        <v>64826.069940000001</v>
      </c>
      <c r="G44">
        <v>67030.850059999997</v>
      </c>
      <c r="H44">
        <v>63272.690060000001</v>
      </c>
      <c r="I44">
        <v>64286.079960000003</v>
      </c>
      <c r="J44">
        <v>66401.730060000002</v>
      </c>
      <c r="K44">
        <v>67035.979890000002</v>
      </c>
      <c r="L44">
        <v>69039.670039999997</v>
      </c>
      <c r="M44">
        <v>66385.649869999994</v>
      </c>
      <c r="N44">
        <v>69504.360029999996</v>
      </c>
      <c r="O44">
        <v>72160.239929999996</v>
      </c>
      <c r="P44">
        <v>72798.099820000003</v>
      </c>
      <c r="Q44">
        <v>74006.509900000005</v>
      </c>
      <c r="R44">
        <v>74989.289839999998</v>
      </c>
      <c r="S44">
        <v>79441.210049999994</v>
      </c>
      <c r="T44">
        <v>79218.519870000004</v>
      </c>
      <c r="U44">
        <v>77487.119959999996</v>
      </c>
      <c r="V44">
        <v>75090.529710000003</v>
      </c>
      <c r="W44">
        <v>75858.070009999996</v>
      </c>
      <c r="X44">
        <v>74436.860079999999</v>
      </c>
      <c r="Y44">
        <v>80196.819900000002</v>
      </c>
      <c r="Z44">
        <v>72568.340100000001</v>
      </c>
      <c r="AA44">
        <v>73373.149999999994</v>
      </c>
      <c r="AB44">
        <v>79648.750039999999</v>
      </c>
      <c r="AC44">
        <v>82338.91</v>
      </c>
      <c r="AD44">
        <v>80847.059829999998</v>
      </c>
      <c r="AE44">
        <v>78402.200159999993</v>
      </c>
      <c r="AF44" s="10">
        <v>84018</v>
      </c>
    </row>
    <row r="45" spans="2:32">
      <c r="B45" t="s">
        <v>214</v>
      </c>
      <c r="C45">
        <v>159002.35990000001</v>
      </c>
      <c r="D45">
        <v>159331.19</v>
      </c>
      <c r="E45">
        <v>163073.6201</v>
      </c>
      <c r="F45">
        <v>163820.3798</v>
      </c>
      <c r="G45">
        <v>160160.9601</v>
      </c>
      <c r="H45">
        <v>165690.2702</v>
      </c>
      <c r="I45">
        <v>170507.0699</v>
      </c>
      <c r="J45">
        <v>170287.82010000001</v>
      </c>
      <c r="K45">
        <v>170070.99</v>
      </c>
      <c r="L45">
        <v>170802.8701</v>
      </c>
      <c r="M45">
        <v>176398.1102</v>
      </c>
      <c r="N45">
        <v>173727.48989999999</v>
      </c>
      <c r="O45">
        <v>177066.37969999999</v>
      </c>
      <c r="P45">
        <v>180684.4099</v>
      </c>
      <c r="Q45">
        <v>186243.4601</v>
      </c>
      <c r="R45">
        <v>184941.3002</v>
      </c>
      <c r="S45">
        <v>185823.90030000001</v>
      </c>
      <c r="T45">
        <v>187169.73019999999</v>
      </c>
      <c r="U45">
        <v>190877.52009999999</v>
      </c>
      <c r="V45">
        <v>192527.1801</v>
      </c>
      <c r="W45">
        <v>198424.4601</v>
      </c>
      <c r="X45">
        <v>196356.3499</v>
      </c>
      <c r="Y45">
        <v>204405.1202</v>
      </c>
      <c r="Z45">
        <v>203283.34030000001</v>
      </c>
      <c r="AA45">
        <v>202355.14009999999</v>
      </c>
      <c r="AB45">
        <v>205531.40979999999</v>
      </c>
      <c r="AC45">
        <v>210599.34020000001</v>
      </c>
      <c r="AD45">
        <v>206708.2703</v>
      </c>
      <c r="AE45">
        <v>209796.41990000001</v>
      </c>
      <c r="AF45" s="10">
        <v>208924</v>
      </c>
    </row>
    <row r="46" spans="2:32">
      <c r="B46" t="s">
        <v>215</v>
      </c>
      <c r="C46">
        <v>406253.35129999998</v>
      </c>
      <c r="D46">
        <v>408911.20980000001</v>
      </c>
      <c r="E46">
        <v>408608.72029999999</v>
      </c>
      <c r="F46">
        <v>419443.9583</v>
      </c>
      <c r="G46">
        <v>415167.30109999998</v>
      </c>
      <c r="H46">
        <v>418553.3002</v>
      </c>
      <c r="I46">
        <v>417166.71980000002</v>
      </c>
      <c r="J46">
        <v>419435.79139999999</v>
      </c>
      <c r="K46">
        <v>426910.51059999998</v>
      </c>
      <c r="L46">
        <v>443091.70990000002</v>
      </c>
      <c r="M46">
        <v>453522.21019999997</v>
      </c>
      <c r="N46">
        <v>449539.82030000002</v>
      </c>
      <c r="O46">
        <v>455626.09049999999</v>
      </c>
      <c r="P46">
        <v>470211.8297</v>
      </c>
      <c r="Q46">
        <v>476366.20049999998</v>
      </c>
      <c r="R46">
        <v>476287.21029999998</v>
      </c>
      <c r="S46">
        <v>476502.53110000002</v>
      </c>
      <c r="T46">
        <v>492129.35019999999</v>
      </c>
      <c r="U46">
        <v>500989.70970000001</v>
      </c>
      <c r="V46">
        <v>507506.73910000001</v>
      </c>
      <c r="W46">
        <v>508246.51020000002</v>
      </c>
      <c r="X46">
        <v>504648.97899999999</v>
      </c>
      <c r="Y46">
        <v>518511.25880000001</v>
      </c>
      <c r="Z46">
        <v>515143.01870000002</v>
      </c>
      <c r="AA46">
        <v>523661.25959999999</v>
      </c>
      <c r="AB46">
        <v>518869.49969999999</v>
      </c>
      <c r="AC46">
        <v>515600.17979999998</v>
      </c>
      <c r="AD46">
        <v>538534.00959999999</v>
      </c>
      <c r="AE46">
        <v>546989.23990000004</v>
      </c>
      <c r="AF46" s="10">
        <v>556427</v>
      </c>
    </row>
    <row r="47" spans="2:32">
      <c r="B47" t="s">
        <v>216</v>
      </c>
      <c r="C47">
        <v>74157.270229999995</v>
      </c>
      <c r="D47">
        <v>74491.070139999996</v>
      </c>
      <c r="E47">
        <v>78305.439960000003</v>
      </c>
      <c r="F47">
        <v>78971.84014</v>
      </c>
      <c r="G47">
        <v>80660.179900000003</v>
      </c>
      <c r="H47">
        <v>86065.589819999994</v>
      </c>
      <c r="I47">
        <v>88813.789619999996</v>
      </c>
      <c r="J47">
        <v>91339.889880000002</v>
      </c>
      <c r="K47">
        <v>96833.200259999998</v>
      </c>
      <c r="L47">
        <v>95127.310289999994</v>
      </c>
      <c r="M47">
        <v>94175.949840000001</v>
      </c>
      <c r="N47">
        <v>100110.0402</v>
      </c>
      <c r="O47">
        <v>98213.390180000002</v>
      </c>
      <c r="P47">
        <v>97701.230049999998</v>
      </c>
      <c r="Q47">
        <v>98567.650240000003</v>
      </c>
      <c r="R47">
        <v>100009.0102</v>
      </c>
      <c r="S47">
        <v>100876.5</v>
      </c>
      <c r="T47">
        <v>104728.15979999999</v>
      </c>
      <c r="U47">
        <v>105899.2199</v>
      </c>
      <c r="V47">
        <v>107708.6299</v>
      </c>
      <c r="W47">
        <v>109464.7499</v>
      </c>
      <c r="X47">
        <v>111600.4298</v>
      </c>
      <c r="Y47">
        <v>110620.4298</v>
      </c>
      <c r="Z47">
        <v>112941.2599</v>
      </c>
      <c r="AA47">
        <v>115136.05989999999</v>
      </c>
      <c r="AB47">
        <v>120934.97010000001</v>
      </c>
      <c r="AC47">
        <v>117418.7902</v>
      </c>
      <c r="AD47">
        <v>121696.5597</v>
      </c>
      <c r="AE47">
        <v>118595.47010000001</v>
      </c>
      <c r="AF47" s="10">
        <v>116985</v>
      </c>
    </row>
    <row r="48" spans="2:32">
      <c r="B48" t="s">
        <v>217</v>
      </c>
      <c r="C48">
        <v>43411.970020000001</v>
      </c>
      <c r="D48">
        <v>45491.41</v>
      </c>
      <c r="E48">
        <v>45275.59996</v>
      </c>
      <c r="F48">
        <v>42584.27003</v>
      </c>
      <c r="G48">
        <v>43057.120029999998</v>
      </c>
      <c r="H48">
        <v>43660.309910000004</v>
      </c>
      <c r="I48">
        <v>44981.980029999999</v>
      </c>
      <c r="J48">
        <v>45952.289969999998</v>
      </c>
      <c r="K48">
        <v>46804.34996</v>
      </c>
      <c r="L48">
        <v>47598.110030000003</v>
      </c>
      <c r="M48">
        <v>47557.679810000001</v>
      </c>
      <c r="N48">
        <v>47666.459869999999</v>
      </c>
      <c r="O48">
        <v>46805.199950000002</v>
      </c>
      <c r="P48">
        <v>47938.249969999997</v>
      </c>
      <c r="Q48">
        <v>47964.34014</v>
      </c>
      <c r="R48">
        <v>48884.819860000003</v>
      </c>
      <c r="S48">
        <v>49237.069960000001</v>
      </c>
      <c r="T48">
        <v>52217.749889999999</v>
      </c>
      <c r="U48">
        <v>51830.520120000001</v>
      </c>
      <c r="V48">
        <v>53209.450040000003</v>
      </c>
      <c r="W48">
        <v>54116.809840000002</v>
      </c>
      <c r="X48">
        <v>52790.169900000001</v>
      </c>
      <c r="Y48">
        <v>52840.03</v>
      </c>
      <c r="Z48">
        <v>52984.729879999999</v>
      </c>
      <c r="AA48">
        <v>50517.09</v>
      </c>
      <c r="AB48">
        <v>52989.329919999996</v>
      </c>
      <c r="AC48">
        <v>51584.930030000003</v>
      </c>
      <c r="AD48">
        <v>54843.730109999997</v>
      </c>
      <c r="AE48">
        <v>52156.590109999997</v>
      </c>
      <c r="AF48" s="10">
        <v>55480</v>
      </c>
    </row>
    <row r="49" spans="2:32">
      <c r="B49" t="s">
        <v>218</v>
      </c>
      <c r="C49">
        <v>146262.38990000001</v>
      </c>
      <c r="D49">
        <v>144209.4903</v>
      </c>
      <c r="E49">
        <v>152722.47020000001</v>
      </c>
      <c r="F49">
        <v>155055.95009999999</v>
      </c>
      <c r="G49">
        <v>157876.61970000001</v>
      </c>
      <c r="H49">
        <v>156691.29999999999</v>
      </c>
      <c r="I49">
        <v>165777.1097</v>
      </c>
      <c r="J49">
        <v>160182.5698</v>
      </c>
      <c r="K49">
        <v>159996.66010000001</v>
      </c>
      <c r="L49">
        <v>160054.62</v>
      </c>
      <c r="M49">
        <v>159675.15979999999</v>
      </c>
      <c r="N49">
        <v>161926.07990000001</v>
      </c>
      <c r="O49">
        <v>159357.72990000001</v>
      </c>
      <c r="P49">
        <v>159613.47990000001</v>
      </c>
      <c r="Q49">
        <v>161893.2102</v>
      </c>
      <c r="R49">
        <v>164942.6801</v>
      </c>
      <c r="S49">
        <v>164837.17970000001</v>
      </c>
      <c r="T49">
        <v>163893.86989999999</v>
      </c>
      <c r="U49">
        <v>165407.84</v>
      </c>
      <c r="V49">
        <v>163365.72990000001</v>
      </c>
      <c r="W49">
        <v>165409.57990000001</v>
      </c>
      <c r="X49">
        <v>164813.7401</v>
      </c>
      <c r="Y49">
        <v>173273.8</v>
      </c>
      <c r="Z49">
        <v>171805.9001</v>
      </c>
      <c r="AA49">
        <v>170192.89019999999</v>
      </c>
      <c r="AB49">
        <v>171761.0999</v>
      </c>
      <c r="AC49">
        <v>175132.22990000001</v>
      </c>
      <c r="AD49">
        <v>180179.1998</v>
      </c>
      <c r="AE49">
        <v>179965.29949999999</v>
      </c>
      <c r="AF49" s="10">
        <v>176535</v>
      </c>
    </row>
    <row r="50" spans="2:32">
      <c r="B50" t="s">
        <v>219</v>
      </c>
      <c r="C50">
        <v>22474.359970000001</v>
      </c>
      <c r="D50">
        <v>21590.419979999999</v>
      </c>
      <c r="E50">
        <v>22248.140080000001</v>
      </c>
      <c r="F50">
        <v>23089.54002</v>
      </c>
      <c r="G50">
        <v>23096.960019999999</v>
      </c>
      <c r="H50">
        <v>24061.420050000001</v>
      </c>
      <c r="I50">
        <v>23687.90004</v>
      </c>
      <c r="J50">
        <v>24838.3099</v>
      </c>
      <c r="K50">
        <v>23870.520049999999</v>
      </c>
      <c r="L50">
        <v>24364.969990000001</v>
      </c>
      <c r="M50">
        <v>23819.149959999999</v>
      </c>
      <c r="N50">
        <v>24751.120029999998</v>
      </c>
      <c r="O50">
        <v>22849.089980000001</v>
      </c>
      <c r="P50">
        <v>23091.050080000001</v>
      </c>
      <c r="Q50">
        <v>23362.68003</v>
      </c>
      <c r="R50">
        <v>22849.539990000001</v>
      </c>
      <c r="S50">
        <v>22868.890009999999</v>
      </c>
      <c r="T50">
        <v>23875.58999</v>
      </c>
      <c r="U50">
        <v>24738.45</v>
      </c>
      <c r="V50">
        <v>24541.820049999998</v>
      </c>
      <c r="W50">
        <v>25451.58</v>
      </c>
      <c r="X50">
        <v>26220.199909999999</v>
      </c>
      <c r="Y50">
        <v>26889.219929999999</v>
      </c>
      <c r="Z50">
        <v>27730.649959999999</v>
      </c>
      <c r="AA50">
        <v>26803.24005</v>
      </c>
      <c r="AB50">
        <v>27691.509979999999</v>
      </c>
      <c r="AC50">
        <v>26951.60007</v>
      </c>
      <c r="AD50">
        <v>26955.269990000001</v>
      </c>
      <c r="AE50">
        <v>28017.480039999999</v>
      </c>
      <c r="AF50">
        <v>28817</v>
      </c>
    </row>
    <row r="51" spans="2:32">
      <c r="B51" t="s">
        <v>220</v>
      </c>
      <c r="C51">
        <v>5006.9599950000002</v>
      </c>
      <c r="D51">
        <v>5833.0600130000003</v>
      </c>
      <c r="E51">
        <v>5451.3400229999997</v>
      </c>
      <c r="F51">
        <v>5074.630013</v>
      </c>
      <c r="G51">
        <v>4746.0200199999999</v>
      </c>
      <c r="H51">
        <v>5250.9599909999997</v>
      </c>
      <c r="I51">
        <v>5200.1899800000001</v>
      </c>
      <c r="J51">
        <v>4804.8999599999997</v>
      </c>
      <c r="K51">
        <v>5430.6599880000003</v>
      </c>
      <c r="L51">
        <v>5273.8200150000002</v>
      </c>
      <c r="M51">
        <v>5311.6000210000002</v>
      </c>
      <c r="N51">
        <v>4106.3400190000002</v>
      </c>
      <c r="O51">
        <v>4321.8900149999999</v>
      </c>
      <c r="P51">
        <v>5390.8999789999998</v>
      </c>
      <c r="Q51">
        <v>5243.8000110000003</v>
      </c>
      <c r="R51">
        <v>5363.5299990000003</v>
      </c>
      <c r="S51">
        <v>5863.9499820000001</v>
      </c>
      <c r="T51">
        <v>5792.7399519999999</v>
      </c>
      <c r="U51">
        <v>6317.0099790000004</v>
      </c>
      <c r="V51">
        <v>6725.7799990000003</v>
      </c>
      <c r="W51">
        <v>7037.1700360000004</v>
      </c>
      <c r="X51">
        <v>6935.6500239999996</v>
      </c>
      <c r="Y51">
        <v>6875.4899439999999</v>
      </c>
      <c r="Z51">
        <v>6803.5999760000004</v>
      </c>
      <c r="AA51">
        <v>6410.7299750000002</v>
      </c>
      <c r="AB51">
        <v>6548.9900040000002</v>
      </c>
      <c r="AC51">
        <v>6827.8100029999996</v>
      </c>
      <c r="AD51">
        <v>6925.43</v>
      </c>
      <c r="AE51">
        <v>7187.2199860000001</v>
      </c>
      <c r="AF51">
        <v>7790</v>
      </c>
    </row>
    <row r="52" spans="2:32">
      <c r="B52" t="s">
        <v>221</v>
      </c>
      <c r="C52">
        <v>4542.6399799999999</v>
      </c>
      <c r="D52">
        <v>4605.8200530000004</v>
      </c>
      <c r="E52">
        <v>4990.4900360000001</v>
      </c>
      <c r="F52">
        <v>5083.5499879999998</v>
      </c>
      <c r="G52">
        <v>5219.1300430000001</v>
      </c>
      <c r="H52">
        <v>4935.7700269999996</v>
      </c>
      <c r="I52">
        <v>5065.9700089999997</v>
      </c>
      <c r="J52">
        <v>5192.4699440000004</v>
      </c>
      <c r="K52">
        <v>5520.5299839999998</v>
      </c>
      <c r="L52">
        <v>5177.9099809999998</v>
      </c>
      <c r="M52">
        <v>5254.3099709999997</v>
      </c>
      <c r="N52">
        <v>5581.9599989999997</v>
      </c>
      <c r="O52">
        <v>5275.4000020000003</v>
      </c>
      <c r="P52">
        <v>5405.3100430000004</v>
      </c>
      <c r="Q52">
        <v>5298.5099639999999</v>
      </c>
      <c r="R52">
        <v>4800.82</v>
      </c>
      <c r="S52">
        <v>5141.1699909999998</v>
      </c>
      <c r="T52">
        <v>4764.4100040000003</v>
      </c>
      <c r="U52">
        <v>4754.4399800000001</v>
      </c>
      <c r="V52">
        <v>4572.68</v>
      </c>
      <c r="W52">
        <v>4854.7999799999998</v>
      </c>
      <c r="X52">
        <v>5422.4399640000001</v>
      </c>
      <c r="Y52">
        <v>5505.2900310000005</v>
      </c>
      <c r="Z52">
        <v>6051.3599549999999</v>
      </c>
      <c r="AA52">
        <v>5814.4300320000002</v>
      </c>
      <c r="AB52">
        <v>6201.9500429999998</v>
      </c>
      <c r="AC52">
        <v>6515.0400229999996</v>
      </c>
      <c r="AD52">
        <v>5673.169981</v>
      </c>
      <c r="AE52">
        <v>6253.2500309999996</v>
      </c>
      <c r="AF52">
        <v>5463</v>
      </c>
    </row>
    <row r="53" spans="2:32">
      <c r="B53" t="s">
        <v>222</v>
      </c>
      <c r="C53">
        <f>SUM(C34:C52)</f>
        <v>2712585.1522550001</v>
      </c>
      <c r="D53">
        <f t="shared" ref="D53:AF53" si="1">SUM(D34:D52)</f>
        <v>2776144.021526</v>
      </c>
      <c r="E53">
        <f t="shared" si="1"/>
        <v>2813389.1218689992</v>
      </c>
      <c r="F53">
        <f t="shared" si="1"/>
        <v>2857217.3983910005</v>
      </c>
      <c r="G53">
        <f t="shared" si="1"/>
        <v>2876354.9309629998</v>
      </c>
      <c r="H53">
        <f t="shared" si="1"/>
        <v>2916920.2502979995</v>
      </c>
      <c r="I53">
        <f t="shared" si="1"/>
        <v>2980828.0697890008</v>
      </c>
      <c r="J53">
        <f t="shared" si="1"/>
        <v>2998658.8925840002</v>
      </c>
      <c r="K53">
        <f t="shared" si="1"/>
        <v>3022633.7405420002</v>
      </c>
      <c r="L53">
        <f t="shared" si="1"/>
        <v>3110732.1499160002</v>
      </c>
      <c r="M53">
        <f t="shared" si="1"/>
        <v>3160968.2906420003</v>
      </c>
      <c r="N53">
        <f t="shared" si="1"/>
        <v>3167763.2187580001</v>
      </c>
      <c r="O53">
        <f t="shared" si="1"/>
        <v>3162895.1999770002</v>
      </c>
      <c r="P53">
        <f t="shared" si="1"/>
        <v>3245539.4906120002</v>
      </c>
      <c r="Q53">
        <f t="shared" si="1"/>
        <v>3308828.9320749994</v>
      </c>
      <c r="R53">
        <f t="shared" si="1"/>
        <v>3339064.8193990001</v>
      </c>
      <c r="S53">
        <f t="shared" si="1"/>
        <v>3343607.531463</v>
      </c>
      <c r="T53">
        <f t="shared" si="1"/>
        <v>3387520.839776</v>
      </c>
      <c r="U53">
        <f t="shared" si="1"/>
        <v>3440779.1280289991</v>
      </c>
      <c r="V53">
        <f t="shared" si="1"/>
        <v>3477446.5188090005</v>
      </c>
      <c r="W53">
        <f t="shared" si="1"/>
        <v>3491766.288716</v>
      </c>
      <c r="X53">
        <f t="shared" si="1"/>
        <v>3435605.027638</v>
      </c>
      <c r="Y53">
        <f t="shared" si="1"/>
        <v>3534454.6871949993</v>
      </c>
      <c r="Z53">
        <f t="shared" si="1"/>
        <v>3544374.1292710002</v>
      </c>
      <c r="AA53">
        <f t="shared" si="1"/>
        <v>3531454.1797369993</v>
      </c>
      <c r="AB53">
        <f t="shared" si="1"/>
        <v>3603204.5506669991</v>
      </c>
      <c r="AC53">
        <f t="shared" si="1"/>
        <v>3658960.0498660002</v>
      </c>
      <c r="AD53">
        <f t="shared" si="1"/>
        <v>3733181.5096810004</v>
      </c>
      <c r="AE53">
        <f t="shared" si="1"/>
        <v>3695730.7987470008</v>
      </c>
      <c r="AF53">
        <f t="shared" si="1"/>
        <v>3750709</v>
      </c>
    </row>
    <row r="57" spans="2:32">
      <c r="B57" s="2" t="s">
        <v>1193</v>
      </c>
    </row>
    <row r="59" spans="2:32">
      <c r="C59" s="22" t="s">
        <v>41</v>
      </c>
      <c r="D59" s="22" t="s">
        <v>42</v>
      </c>
      <c r="E59" s="22" t="s">
        <v>43</v>
      </c>
      <c r="F59" s="22" t="s">
        <v>44</v>
      </c>
      <c r="G59" s="22" t="s">
        <v>45</v>
      </c>
      <c r="H59" s="22" t="s">
        <v>46</v>
      </c>
      <c r="I59" s="22" t="s">
        <v>47</v>
      </c>
      <c r="J59" s="22" t="s">
        <v>48</v>
      </c>
      <c r="K59" s="22" t="s">
        <v>49</v>
      </c>
      <c r="L59" s="22" t="s">
        <v>50</v>
      </c>
      <c r="M59" s="22" t="s">
        <v>51</v>
      </c>
      <c r="N59" s="22" t="s">
        <v>52</v>
      </c>
      <c r="O59" s="22" t="s">
        <v>53</v>
      </c>
      <c r="P59" s="22" t="s">
        <v>54</v>
      </c>
      <c r="Q59" s="22" t="s">
        <v>55</v>
      </c>
      <c r="R59" s="22" t="s">
        <v>56</v>
      </c>
      <c r="S59" s="22" t="s">
        <v>57</v>
      </c>
      <c r="T59" s="22" t="s">
        <v>58</v>
      </c>
      <c r="U59" s="22" t="s">
        <v>59</v>
      </c>
      <c r="V59" s="22" t="s">
        <v>60</v>
      </c>
      <c r="W59" s="22" t="s">
        <v>61</v>
      </c>
      <c r="X59" s="22" t="s">
        <v>62</v>
      </c>
      <c r="Y59" s="22" t="s">
        <v>63</v>
      </c>
      <c r="Z59" s="22" t="s">
        <v>64</v>
      </c>
      <c r="AA59" s="22" t="s">
        <v>65</v>
      </c>
      <c r="AB59" s="22" t="s">
        <v>66</v>
      </c>
      <c r="AC59" s="22" t="s">
        <v>67</v>
      </c>
      <c r="AD59" s="22" t="s">
        <v>68</v>
      </c>
      <c r="AE59" s="4" t="s">
        <v>898</v>
      </c>
      <c r="AF59" s="22" t="s">
        <v>1239</v>
      </c>
    </row>
    <row r="60" spans="2:32">
      <c r="B60" t="s">
        <v>203</v>
      </c>
      <c r="C60">
        <f>C34/C9*100</f>
        <v>30.16168402507321</v>
      </c>
      <c r="D60">
        <f t="shared" ref="D60:Z69" si="2">D34/D9*100</f>
        <v>31.233175166339144</v>
      </c>
      <c r="E60">
        <f t="shared" si="2"/>
        <v>30.484304102762451</v>
      </c>
      <c r="F60">
        <f t="shared" si="2"/>
        <v>31.610582410503422</v>
      </c>
      <c r="G60">
        <f t="shared" si="2"/>
        <v>31.820254442183376</v>
      </c>
      <c r="H60">
        <f t="shared" si="2"/>
        <v>31.351681637842351</v>
      </c>
      <c r="I60">
        <f t="shared" si="2"/>
        <v>32.12977024539066</v>
      </c>
      <c r="J60">
        <f t="shared" si="2"/>
        <v>32.79621988777307</v>
      </c>
      <c r="K60">
        <f t="shared" si="2"/>
        <v>33.267183098317318</v>
      </c>
      <c r="L60">
        <f t="shared" si="2"/>
        <v>33.560757187588649</v>
      </c>
      <c r="M60">
        <f t="shared" si="2"/>
        <v>34.506041343208437</v>
      </c>
      <c r="N60">
        <f t="shared" si="2"/>
        <v>34.882509122233706</v>
      </c>
      <c r="O60">
        <f t="shared" si="2"/>
        <v>34.182326098550085</v>
      </c>
      <c r="P60">
        <f t="shared" si="2"/>
        <v>34.868161048966975</v>
      </c>
      <c r="Q60">
        <f t="shared" si="2"/>
        <v>35.62395819633501</v>
      </c>
      <c r="R60">
        <f t="shared" si="2"/>
        <v>36.412595655400267</v>
      </c>
      <c r="S60">
        <f t="shared" si="2"/>
        <v>36.630271488312729</v>
      </c>
      <c r="T60">
        <f t="shared" si="2"/>
        <v>36.625746045368011</v>
      </c>
      <c r="U60">
        <f t="shared" si="2"/>
        <v>36.14837489831406</v>
      </c>
      <c r="V60">
        <f t="shared" si="2"/>
        <v>36.692948064521651</v>
      </c>
      <c r="W60">
        <f t="shared" si="2"/>
        <v>37.224200169108627</v>
      </c>
      <c r="X60">
        <f t="shared" si="2"/>
        <v>36.762901227241485</v>
      </c>
      <c r="Y60">
        <f t="shared" si="2"/>
        <v>37.153444986965226</v>
      </c>
      <c r="Z60">
        <f t="shared" si="2"/>
        <v>38.378889751569666</v>
      </c>
      <c r="AA60">
        <f t="shared" ref="AA60:AE75" si="3">AA34/AA9*100</f>
        <v>37.779883093703951</v>
      </c>
      <c r="AB60">
        <f t="shared" si="3"/>
        <v>38.045273858488763</v>
      </c>
      <c r="AC60">
        <f t="shared" si="3"/>
        <v>37.472865082006834</v>
      </c>
      <c r="AD60">
        <f t="shared" si="3"/>
        <v>39.412105515522917</v>
      </c>
      <c r="AE60">
        <f t="shared" si="3"/>
        <v>38.050446599003308</v>
      </c>
      <c r="AF60">
        <f t="shared" ref="AF60" si="4">AF34/AF9*100</f>
        <v>38.627850003719523</v>
      </c>
    </row>
    <row r="61" spans="2:32">
      <c r="B61" t="s">
        <v>204</v>
      </c>
      <c r="C61">
        <f t="shared" ref="C61:R76" si="5">C35/C10*100</f>
        <v>37.311349620634985</v>
      </c>
      <c r="D61">
        <f t="shared" si="5"/>
        <v>38.826746107346679</v>
      </c>
      <c r="E61">
        <f t="shared" si="5"/>
        <v>38.797422939663143</v>
      </c>
      <c r="F61">
        <f t="shared" si="5"/>
        <v>39.51393933536189</v>
      </c>
      <c r="G61">
        <f t="shared" si="5"/>
        <v>39.108550771063015</v>
      </c>
      <c r="H61">
        <f t="shared" si="5"/>
        <v>39.821110132377264</v>
      </c>
      <c r="I61">
        <f t="shared" si="5"/>
        <v>39.909394300570135</v>
      </c>
      <c r="J61">
        <f t="shared" si="5"/>
        <v>40.903859350765082</v>
      </c>
      <c r="K61">
        <f t="shared" si="5"/>
        <v>39.367799383981335</v>
      </c>
      <c r="L61">
        <f t="shared" si="5"/>
        <v>40.767971661735395</v>
      </c>
      <c r="M61">
        <f t="shared" si="5"/>
        <v>39.474420726731267</v>
      </c>
      <c r="N61">
        <f t="shared" si="5"/>
        <v>39.665570123245189</v>
      </c>
      <c r="O61">
        <f t="shared" si="5"/>
        <v>39.250257934833542</v>
      </c>
      <c r="P61">
        <f t="shared" si="5"/>
        <v>39.534826527781142</v>
      </c>
      <c r="Q61">
        <f t="shared" si="5"/>
        <v>39.746318050280209</v>
      </c>
      <c r="R61">
        <f t="shared" si="5"/>
        <v>39.043833880716754</v>
      </c>
      <c r="S61">
        <f t="shared" si="2"/>
        <v>41.017123058894903</v>
      </c>
      <c r="T61">
        <f t="shared" si="2"/>
        <v>41.483422277445506</v>
      </c>
      <c r="U61">
        <f t="shared" si="2"/>
        <v>42.425450137976597</v>
      </c>
      <c r="V61">
        <f t="shared" si="2"/>
        <v>41.296874347935969</v>
      </c>
      <c r="W61">
        <f t="shared" si="2"/>
        <v>41.201207791959931</v>
      </c>
      <c r="X61">
        <f t="shared" si="2"/>
        <v>40.327174500200599</v>
      </c>
      <c r="Y61">
        <f t="shared" si="2"/>
        <v>39.834554728376425</v>
      </c>
      <c r="Z61">
        <f t="shared" si="2"/>
        <v>41.980534791719236</v>
      </c>
      <c r="AA61">
        <f t="shared" si="3"/>
        <v>40.735571189581414</v>
      </c>
      <c r="AB61">
        <f t="shared" si="3"/>
        <v>41.63591789855964</v>
      </c>
      <c r="AC61">
        <f t="shared" si="3"/>
        <v>43.026207613582272</v>
      </c>
      <c r="AD61">
        <f t="shared" si="3"/>
        <v>40.843992110125846</v>
      </c>
      <c r="AE61">
        <f t="shared" si="3"/>
        <v>41.88416207322426</v>
      </c>
      <c r="AF61">
        <f t="shared" ref="AF61" si="6">AF35/AF10*100</f>
        <v>41.407983092511543</v>
      </c>
    </row>
    <row r="62" spans="2:32">
      <c r="B62" t="s">
        <v>205</v>
      </c>
      <c r="C62">
        <f t="shared" si="5"/>
        <v>27.395989085439158</v>
      </c>
      <c r="D62">
        <f t="shared" si="2"/>
        <v>27.534403000245021</v>
      </c>
      <c r="E62">
        <f t="shared" si="2"/>
        <v>29.337237791836447</v>
      </c>
      <c r="F62">
        <f t="shared" si="2"/>
        <v>28.104491240534973</v>
      </c>
      <c r="G62">
        <f t="shared" si="2"/>
        <v>29.438364609541928</v>
      </c>
      <c r="H62">
        <f t="shared" si="2"/>
        <v>29.272431710482376</v>
      </c>
      <c r="I62">
        <f t="shared" si="2"/>
        <v>30.481431821517418</v>
      </c>
      <c r="J62">
        <f t="shared" si="2"/>
        <v>29.812967488614746</v>
      </c>
      <c r="K62">
        <f t="shared" si="2"/>
        <v>30.609559380493874</v>
      </c>
      <c r="L62">
        <f t="shared" si="2"/>
        <v>31.081095555616077</v>
      </c>
      <c r="M62">
        <f t="shared" si="2"/>
        <v>31.09605759688473</v>
      </c>
      <c r="N62">
        <f t="shared" si="2"/>
        <v>31.062579144674224</v>
      </c>
      <c r="O62">
        <f t="shared" si="2"/>
        <v>30.057263483108297</v>
      </c>
      <c r="P62">
        <f t="shared" si="2"/>
        <v>31.569933068923451</v>
      </c>
      <c r="Q62">
        <f t="shared" si="2"/>
        <v>31.898949512193582</v>
      </c>
      <c r="R62">
        <f t="shared" si="2"/>
        <v>31.551371295170565</v>
      </c>
      <c r="S62">
        <f t="shared" si="2"/>
        <v>31.309845655133479</v>
      </c>
      <c r="T62">
        <f t="shared" si="2"/>
        <v>31.583116973096271</v>
      </c>
      <c r="U62">
        <f t="shared" si="2"/>
        <v>31.486735658120473</v>
      </c>
      <c r="V62">
        <f t="shared" si="2"/>
        <v>31.560777957527947</v>
      </c>
      <c r="W62">
        <f t="shared" si="2"/>
        <v>31.072997434373374</v>
      </c>
      <c r="X62">
        <f t="shared" si="2"/>
        <v>30.561099597532941</v>
      </c>
      <c r="Y62">
        <f t="shared" si="2"/>
        <v>31.352423446601925</v>
      </c>
      <c r="Z62">
        <f t="shared" si="2"/>
        <v>32.392155512957409</v>
      </c>
      <c r="AA62">
        <f t="shared" si="3"/>
        <v>32.660205574837384</v>
      </c>
      <c r="AB62">
        <f t="shared" si="3"/>
        <v>32.836024911978242</v>
      </c>
      <c r="AC62">
        <f t="shared" si="3"/>
        <v>33.652120147243807</v>
      </c>
      <c r="AD62">
        <f t="shared" si="3"/>
        <v>33.536728132613185</v>
      </c>
      <c r="AE62">
        <f t="shared" si="3"/>
        <v>33.852040351880589</v>
      </c>
      <c r="AF62">
        <f t="shared" ref="AF62" si="7">AF36/AF11*100</f>
        <v>34.095699922794658</v>
      </c>
    </row>
    <row r="63" spans="2:32">
      <c r="B63" t="s">
        <v>206</v>
      </c>
      <c r="C63">
        <f t="shared" si="5"/>
        <v>38.654265572599513</v>
      </c>
      <c r="D63">
        <f t="shared" si="2"/>
        <v>43.112414296406094</v>
      </c>
      <c r="E63">
        <f t="shared" si="2"/>
        <v>44.965546704801163</v>
      </c>
      <c r="F63">
        <f t="shared" si="2"/>
        <v>41.810866030239048</v>
      </c>
      <c r="G63">
        <f t="shared" si="2"/>
        <v>40.92696937655429</v>
      </c>
      <c r="H63">
        <f t="shared" si="2"/>
        <v>45.550670972182076</v>
      </c>
      <c r="I63">
        <f t="shared" si="2"/>
        <v>45.16305538811234</v>
      </c>
      <c r="J63">
        <f t="shared" si="2"/>
        <v>41.194128954849802</v>
      </c>
      <c r="K63">
        <f t="shared" si="2"/>
        <v>42.149744555813712</v>
      </c>
      <c r="L63">
        <f t="shared" si="2"/>
        <v>45.965752420461094</v>
      </c>
      <c r="M63">
        <f t="shared" si="2"/>
        <v>44.881137398325528</v>
      </c>
      <c r="N63">
        <f t="shared" si="2"/>
        <v>40.657474690865818</v>
      </c>
      <c r="O63">
        <f t="shared" si="2"/>
        <v>38.4786350552681</v>
      </c>
      <c r="P63">
        <f t="shared" si="2"/>
        <v>42.31774320306517</v>
      </c>
      <c r="Q63">
        <f t="shared" si="2"/>
        <v>45.709320539080409</v>
      </c>
      <c r="R63">
        <f t="shared" si="2"/>
        <v>42.847090702771276</v>
      </c>
      <c r="S63">
        <f t="shared" si="2"/>
        <v>41.960852512560528</v>
      </c>
      <c r="T63">
        <f t="shared" si="2"/>
        <v>45.642534806512565</v>
      </c>
      <c r="U63">
        <f t="shared" si="2"/>
        <v>47.131886750917943</v>
      </c>
      <c r="V63">
        <f t="shared" si="2"/>
        <v>44.79824467511088</v>
      </c>
      <c r="W63">
        <f t="shared" si="2"/>
        <v>40.442742830505168</v>
      </c>
      <c r="X63">
        <f t="shared" si="2"/>
        <v>43.440668163303201</v>
      </c>
      <c r="Y63">
        <f t="shared" si="2"/>
        <v>45.443042806479568</v>
      </c>
      <c r="Z63">
        <f t="shared" si="2"/>
        <v>44.783908685804633</v>
      </c>
      <c r="AA63">
        <f t="shared" si="3"/>
        <v>44.247957633340711</v>
      </c>
      <c r="AB63">
        <f t="shared" si="3"/>
        <v>45.567848941221222</v>
      </c>
      <c r="AC63">
        <f t="shared" si="3"/>
        <v>49.651029100328067</v>
      </c>
      <c r="AD63">
        <f t="shared" si="3"/>
        <v>45.699327120960341</v>
      </c>
      <c r="AE63">
        <f t="shared" si="3"/>
        <v>45.833685666820998</v>
      </c>
      <c r="AF63">
        <f t="shared" ref="AF63" si="8">AF37/AF12*100</f>
        <v>49.218144517893776</v>
      </c>
    </row>
    <row r="64" spans="2:32">
      <c r="B64" t="s">
        <v>207</v>
      </c>
      <c r="C64">
        <f t="shared" si="5"/>
        <v>34.466663224985652</v>
      </c>
      <c r="D64">
        <f t="shared" si="2"/>
        <v>35.515468331636789</v>
      </c>
      <c r="E64">
        <f t="shared" si="2"/>
        <v>35.177840380733912</v>
      </c>
      <c r="F64">
        <f t="shared" si="2"/>
        <v>34.712296896973299</v>
      </c>
      <c r="G64">
        <f t="shared" si="2"/>
        <v>33.071229547668707</v>
      </c>
      <c r="H64">
        <f t="shared" si="2"/>
        <v>32.730211933577372</v>
      </c>
      <c r="I64">
        <f t="shared" si="2"/>
        <v>33.361707997319897</v>
      </c>
      <c r="J64">
        <f t="shared" si="2"/>
        <v>32.906364950253177</v>
      </c>
      <c r="K64">
        <f t="shared" si="2"/>
        <v>33.657303049852132</v>
      </c>
      <c r="L64">
        <f t="shared" si="2"/>
        <v>36.148418952384162</v>
      </c>
      <c r="M64">
        <f t="shared" si="2"/>
        <v>36.565086318005122</v>
      </c>
      <c r="N64">
        <f t="shared" si="2"/>
        <v>37.217967778596048</v>
      </c>
      <c r="O64">
        <f t="shared" si="2"/>
        <v>38.312503292176359</v>
      </c>
      <c r="P64">
        <f t="shared" si="2"/>
        <v>39.052491356724573</v>
      </c>
      <c r="Q64">
        <f t="shared" si="2"/>
        <v>38.994494186167138</v>
      </c>
      <c r="R64">
        <f t="shared" si="2"/>
        <v>38.316896851574157</v>
      </c>
      <c r="S64">
        <f t="shared" si="2"/>
        <v>37.896121233281953</v>
      </c>
      <c r="T64">
        <f t="shared" si="2"/>
        <v>38.867922615079564</v>
      </c>
      <c r="U64">
        <f t="shared" si="2"/>
        <v>38.822398264953002</v>
      </c>
      <c r="V64">
        <f t="shared" si="2"/>
        <v>39.069141597054042</v>
      </c>
      <c r="W64">
        <f t="shared" si="2"/>
        <v>38.357505772862858</v>
      </c>
      <c r="X64">
        <f t="shared" si="2"/>
        <v>36.29767591649852</v>
      </c>
      <c r="Y64">
        <f t="shared" si="2"/>
        <v>37.406807464521933</v>
      </c>
      <c r="Z64">
        <f t="shared" si="2"/>
        <v>37.03725124819519</v>
      </c>
      <c r="AA64">
        <f t="shared" si="3"/>
        <v>31.630763962052121</v>
      </c>
      <c r="AB64">
        <f t="shared" si="3"/>
        <v>32.99839404510643</v>
      </c>
      <c r="AC64">
        <f t="shared" si="3"/>
        <v>37.23833230286688</v>
      </c>
      <c r="AD64">
        <f t="shared" si="3"/>
        <v>37.877040041382998</v>
      </c>
      <c r="AE64">
        <f t="shared" si="3"/>
        <v>38.792931996768914</v>
      </c>
      <c r="AF64">
        <f t="shared" ref="AF64" si="9">AF38/AF13*100</f>
        <v>38.616367607732663</v>
      </c>
    </row>
    <row r="65" spans="2:32">
      <c r="B65" t="s">
        <v>208</v>
      </c>
      <c r="C65">
        <f t="shared" si="5"/>
        <v>35.898532136526832</v>
      </c>
      <c r="D65">
        <f t="shared" si="2"/>
        <v>35.947591675547955</v>
      </c>
      <c r="E65">
        <f t="shared" si="2"/>
        <v>35.446386744195649</v>
      </c>
      <c r="F65">
        <f t="shared" si="2"/>
        <v>34.698907821724482</v>
      </c>
      <c r="G65">
        <f t="shared" si="2"/>
        <v>33.620556287119655</v>
      </c>
      <c r="H65">
        <f t="shared" si="2"/>
        <v>35.295053593033352</v>
      </c>
      <c r="I65">
        <f t="shared" si="2"/>
        <v>36.401483912354152</v>
      </c>
      <c r="J65">
        <f t="shared" si="2"/>
        <v>35.149982093074001</v>
      </c>
      <c r="K65">
        <f t="shared" si="2"/>
        <v>35.004857095196073</v>
      </c>
      <c r="L65">
        <f t="shared" si="2"/>
        <v>35.611093973136761</v>
      </c>
      <c r="M65">
        <f t="shared" si="2"/>
        <v>37.824407388167586</v>
      </c>
      <c r="N65">
        <f t="shared" si="2"/>
        <v>36.840437253227513</v>
      </c>
      <c r="O65">
        <f t="shared" si="2"/>
        <v>36.220863470384394</v>
      </c>
      <c r="P65">
        <f t="shared" si="2"/>
        <v>37.719235152570761</v>
      </c>
      <c r="Q65">
        <f t="shared" si="2"/>
        <v>39.173282121387871</v>
      </c>
      <c r="R65">
        <f t="shared" si="2"/>
        <v>39.925875444013585</v>
      </c>
      <c r="S65">
        <f t="shared" si="2"/>
        <v>39.272584225463739</v>
      </c>
      <c r="T65">
        <f t="shared" si="2"/>
        <v>39.829154703633918</v>
      </c>
      <c r="U65">
        <f t="shared" si="2"/>
        <v>40.375734781143585</v>
      </c>
      <c r="V65">
        <f t="shared" si="2"/>
        <v>39.778637459051211</v>
      </c>
      <c r="W65">
        <f t="shared" si="2"/>
        <v>39.715227287379633</v>
      </c>
      <c r="X65">
        <f t="shared" si="2"/>
        <v>37.573480404738888</v>
      </c>
      <c r="Y65">
        <f t="shared" si="2"/>
        <v>38.162211232649909</v>
      </c>
      <c r="Z65">
        <f t="shared" si="2"/>
        <v>37.492768532742488</v>
      </c>
      <c r="AA65">
        <f t="shared" si="3"/>
        <v>39.191987786921885</v>
      </c>
      <c r="AB65">
        <f t="shared" si="3"/>
        <v>40.222889876253255</v>
      </c>
      <c r="AC65">
        <f t="shared" si="3"/>
        <v>41.747035280678432</v>
      </c>
      <c r="AD65">
        <f t="shared" si="3"/>
        <v>41.196086827356105</v>
      </c>
      <c r="AE65">
        <f t="shared" si="3"/>
        <v>40.551208582979839</v>
      </c>
      <c r="AF65">
        <f t="shared" ref="AF65" si="10">AF39/AF14*100</f>
        <v>40.166556275342884</v>
      </c>
    </row>
    <row r="66" spans="2:32">
      <c r="B66" t="s">
        <v>209</v>
      </c>
      <c r="C66">
        <f t="shared" si="5"/>
        <v>33.145643729359442</v>
      </c>
      <c r="D66">
        <f t="shared" si="2"/>
        <v>34.431825266699228</v>
      </c>
      <c r="E66">
        <f t="shared" si="2"/>
        <v>35.189353438695434</v>
      </c>
      <c r="F66">
        <f t="shared" si="2"/>
        <v>35.09493192869455</v>
      </c>
      <c r="G66">
        <f t="shared" si="2"/>
        <v>35.548399276505641</v>
      </c>
      <c r="H66">
        <f t="shared" si="2"/>
        <v>36.627246156470768</v>
      </c>
      <c r="I66">
        <f t="shared" si="2"/>
        <v>37.645677520534932</v>
      </c>
      <c r="J66">
        <f t="shared" si="2"/>
        <v>37.141164631547468</v>
      </c>
      <c r="K66">
        <f t="shared" si="2"/>
        <v>35.886748085657757</v>
      </c>
      <c r="L66">
        <f t="shared" si="2"/>
        <v>37.269266520294877</v>
      </c>
      <c r="M66">
        <f t="shared" si="2"/>
        <v>37.085451254491112</v>
      </c>
      <c r="N66">
        <f t="shared" si="2"/>
        <v>36.515196780979728</v>
      </c>
      <c r="O66">
        <f t="shared" si="2"/>
        <v>36.394778463934877</v>
      </c>
      <c r="P66">
        <f t="shared" si="2"/>
        <v>37.408603090191747</v>
      </c>
      <c r="Q66">
        <f t="shared" si="2"/>
        <v>38.402331024290795</v>
      </c>
      <c r="R66">
        <f t="shared" si="2"/>
        <v>38.227443942191172</v>
      </c>
      <c r="S66">
        <f t="shared" si="2"/>
        <v>37.897253459444215</v>
      </c>
      <c r="T66">
        <f t="shared" si="2"/>
        <v>38.536174401300251</v>
      </c>
      <c r="U66">
        <f t="shared" si="2"/>
        <v>39.017827853358739</v>
      </c>
      <c r="V66">
        <f t="shared" si="2"/>
        <v>39.085569558742748</v>
      </c>
      <c r="W66">
        <f t="shared" si="2"/>
        <v>37.78752010574911</v>
      </c>
      <c r="X66">
        <f t="shared" si="2"/>
        <v>37.273084140497645</v>
      </c>
      <c r="Y66">
        <f t="shared" si="2"/>
        <v>37.906129232390974</v>
      </c>
      <c r="Z66">
        <f t="shared" si="2"/>
        <v>39.036720437500563</v>
      </c>
      <c r="AA66">
        <f t="shared" si="3"/>
        <v>38.775768111091708</v>
      </c>
      <c r="AB66">
        <f t="shared" si="3"/>
        <v>39.232170665254657</v>
      </c>
      <c r="AC66">
        <f t="shared" si="3"/>
        <v>39.992182845402247</v>
      </c>
      <c r="AD66">
        <f t="shared" si="3"/>
        <v>39.921199778502356</v>
      </c>
      <c r="AE66">
        <f t="shared" si="3"/>
        <v>39.643807665958754</v>
      </c>
      <c r="AF66">
        <f t="shared" ref="AF66" si="11">AF40/AF15*100</f>
        <v>39.560337037131895</v>
      </c>
    </row>
    <row r="67" spans="2:32">
      <c r="B67" t="s">
        <v>210</v>
      </c>
      <c r="C67">
        <f t="shared" si="5"/>
        <v>33.313958644193526</v>
      </c>
      <c r="D67">
        <f t="shared" si="2"/>
        <v>34.166811791418752</v>
      </c>
      <c r="E67">
        <f t="shared" si="2"/>
        <v>35.118604541531994</v>
      </c>
      <c r="F67">
        <f t="shared" si="2"/>
        <v>35.421906392528506</v>
      </c>
      <c r="G67">
        <f t="shared" si="2"/>
        <v>34.939097451437512</v>
      </c>
      <c r="H67">
        <f t="shared" si="2"/>
        <v>36.003198878988862</v>
      </c>
      <c r="I67">
        <f t="shared" si="2"/>
        <v>37.133151572771261</v>
      </c>
      <c r="J67">
        <f t="shared" si="2"/>
        <v>37.204948315433292</v>
      </c>
      <c r="K67">
        <f t="shared" si="2"/>
        <v>37.839443059276689</v>
      </c>
      <c r="L67">
        <f t="shared" si="2"/>
        <v>36.743164030508737</v>
      </c>
      <c r="M67">
        <f t="shared" si="2"/>
        <v>37.763510522487103</v>
      </c>
      <c r="N67">
        <f t="shared" si="2"/>
        <v>38.708341365213073</v>
      </c>
      <c r="O67">
        <f t="shared" si="2"/>
        <v>37.58928662259099</v>
      </c>
      <c r="P67">
        <f t="shared" si="2"/>
        <v>39.831729386885343</v>
      </c>
      <c r="Q67">
        <f t="shared" si="2"/>
        <v>41.182063479667796</v>
      </c>
      <c r="R67">
        <f t="shared" si="2"/>
        <v>41.73615950976599</v>
      </c>
      <c r="S67">
        <f t="shared" si="2"/>
        <v>40.894353511880624</v>
      </c>
      <c r="T67">
        <f t="shared" si="2"/>
        <v>40.297320378060839</v>
      </c>
      <c r="U67">
        <f t="shared" si="2"/>
        <v>40.383022093578205</v>
      </c>
      <c r="V67">
        <f t="shared" si="2"/>
        <v>40.949452970192652</v>
      </c>
      <c r="W67">
        <f t="shared" si="2"/>
        <v>41.380296755728111</v>
      </c>
      <c r="X67">
        <f t="shared" si="2"/>
        <v>40.316567185380237</v>
      </c>
      <c r="Y67">
        <f t="shared" si="2"/>
        <v>41.800243427523206</v>
      </c>
      <c r="Z67">
        <f t="shared" si="2"/>
        <v>42.345502589646024</v>
      </c>
      <c r="AA67">
        <f t="shared" si="3"/>
        <v>42.015836371042894</v>
      </c>
      <c r="AB67">
        <f t="shared" si="3"/>
        <v>43.129756381821608</v>
      </c>
      <c r="AC67">
        <f t="shared" si="3"/>
        <v>43.85433225038458</v>
      </c>
      <c r="AD67">
        <f t="shared" si="3"/>
        <v>44.299615846450727</v>
      </c>
      <c r="AE67">
        <f t="shared" si="3"/>
        <v>43.683790904224502</v>
      </c>
      <c r="AF67">
        <f t="shared" ref="AF67" si="12">AF41/AF16*100</f>
        <v>44.14931082107416</v>
      </c>
    </row>
    <row r="68" spans="2:32">
      <c r="B68" t="s">
        <v>211</v>
      </c>
      <c r="C68">
        <f t="shared" si="5"/>
        <v>35.738440310262092</v>
      </c>
      <c r="D68">
        <f t="shared" si="2"/>
        <v>36.378477675428556</v>
      </c>
      <c r="E68">
        <f t="shared" si="2"/>
        <v>36.797288750797257</v>
      </c>
      <c r="F68">
        <f t="shared" si="2"/>
        <v>37.258266336416135</v>
      </c>
      <c r="G68">
        <f t="shared" si="2"/>
        <v>37.716572188584202</v>
      </c>
      <c r="H68">
        <f t="shared" si="2"/>
        <v>37.682820605258328</v>
      </c>
      <c r="I68">
        <f t="shared" si="2"/>
        <v>38.210046410526019</v>
      </c>
      <c r="J68">
        <f t="shared" si="2"/>
        <v>38.302919453967569</v>
      </c>
      <c r="K68">
        <f t="shared" si="2"/>
        <v>38.196793823516835</v>
      </c>
      <c r="L68">
        <f t="shared" si="2"/>
        <v>39.539397833830677</v>
      </c>
      <c r="M68">
        <f t="shared" si="2"/>
        <v>40.250718225046754</v>
      </c>
      <c r="N68">
        <f t="shared" si="2"/>
        <v>39.809464286333331</v>
      </c>
      <c r="O68">
        <f t="shared" si="2"/>
        <v>39.692420607809716</v>
      </c>
      <c r="P68">
        <f t="shared" si="2"/>
        <v>40.317578330953978</v>
      </c>
      <c r="Q68">
        <f t="shared" si="2"/>
        <v>40.308590551834349</v>
      </c>
      <c r="R68">
        <f t="shared" si="2"/>
        <v>40.946562778283038</v>
      </c>
      <c r="S68">
        <f t="shared" si="2"/>
        <v>40.480013333375183</v>
      </c>
      <c r="T68">
        <f t="shared" si="2"/>
        <v>39.62243658714943</v>
      </c>
      <c r="U68">
        <f t="shared" si="2"/>
        <v>40.776296618148272</v>
      </c>
      <c r="V68">
        <f t="shared" si="2"/>
        <v>42.060427654248031</v>
      </c>
      <c r="W68">
        <f t="shared" si="2"/>
        <v>41.973716477744375</v>
      </c>
      <c r="X68">
        <f t="shared" si="2"/>
        <v>40.555995645276724</v>
      </c>
      <c r="Y68">
        <f t="shared" si="2"/>
        <v>41.701994821258396</v>
      </c>
      <c r="Z68">
        <f t="shared" si="2"/>
        <v>41.076160099448089</v>
      </c>
      <c r="AA68">
        <f t="shared" si="3"/>
        <v>41.152318486341677</v>
      </c>
      <c r="AB68">
        <f t="shared" si="3"/>
        <v>41.678552959118129</v>
      </c>
      <c r="AC68">
        <f t="shared" si="3"/>
        <v>42.589078436341701</v>
      </c>
      <c r="AD68">
        <f t="shared" si="3"/>
        <v>42.291210656865694</v>
      </c>
      <c r="AE68">
        <f t="shared" si="3"/>
        <v>40.39937585083657</v>
      </c>
      <c r="AF68">
        <f t="shared" ref="AF68" si="13">AF42/AF17*100</f>
        <v>41.855719193224722</v>
      </c>
    </row>
    <row r="69" spans="2:32">
      <c r="B69" t="s">
        <v>212</v>
      </c>
      <c r="C69">
        <f t="shared" si="5"/>
        <v>31.717595118910086</v>
      </c>
      <c r="D69">
        <f t="shared" si="2"/>
        <v>32.254637553063951</v>
      </c>
      <c r="E69">
        <f t="shared" si="2"/>
        <v>32.635487005780988</v>
      </c>
      <c r="F69">
        <f t="shared" si="2"/>
        <v>33.289928017272857</v>
      </c>
      <c r="G69">
        <f t="shared" si="2"/>
        <v>34.231863975518273</v>
      </c>
      <c r="H69">
        <f t="shared" si="2"/>
        <v>34.908486453728521</v>
      </c>
      <c r="I69">
        <f t="shared" si="2"/>
        <v>35.053047474928938</v>
      </c>
      <c r="J69">
        <f t="shared" si="2"/>
        <v>35.562774506998466</v>
      </c>
      <c r="K69">
        <f t="shared" si="2"/>
        <v>35.326482983285572</v>
      </c>
      <c r="L69">
        <f t="shared" si="2"/>
        <v>36.966809638820344</v>
      </c>
      <c r="M69">
        <f t="shared" si="2"/>
        <v>37.500231177002021</v>
      </c>
      <c r="N69">
        <f t="shared" si="2"/>
        <v>37.312722709711394</v>
      </c>
      <c r="O69">
        <f t="shared" si="2"/>
        <v>37.445098780820921</v>
      </c>
      <c r="P69">
        <f t="shared" si="2"/>
        <v>38.037839458722175</v>
      </c>
      <c r="Q69">
        <f t="shared" si="2"/>
        <v>38.709115549886178</v>
      </c>
      <c r="R69">
        <f t="shared" si="2"/>
        <v>38.895502524296312</v>
      </c>
      <c r="S69">
        <f t="shared" si="2"/>
        <v>38.121496982280981</v>
      </c>
      <c r="T69">
        <f t="shared" si="2"/>
        <v>38.692763440257522</v>
      </c>
      <c r="U69">
        <f t="shared" si="2"/>
        <v>39.642277965978536</v>
      </c>
      <c r="V69">
        <f t="shared" ref="D69:Z78" si="14">V43/V18*100</f>
        <v>39.293116633919531</v>
      </c>
      <c r="W69">
        <f t="shared" si="14"/>
        <v>39.478926766383573</v>
      </c>
      <c r="X69">
        <f t="shared" si="14"/>
        <v>37.664469488285071</v>
      </c>
      <c r="Y69">
        <f t="shared" si="14"/>
        <v>38.923569916579289</v>
      </c>
      <c r="Z69">
        <f t="shared" si="14"/>
        <v>37.356017790813709</v>
      </c>
      <c r="AA69">
        <f t="shared" si="3"/>
        <v>38.17313480399438</v>
      </c>
      <c r="AB69">
        <f t="shared" si="3"/>
        <v>39.823980239215437</v>
      </c>
      <c r="AC69">
        <f t="shared" si="3"/>
        <v>39.492103753041725</v>
      </c>
      <c r="AD69">
        <f t="shared" si="3"/>
        <v>41.239420382622036</v>
      </c>
      <c r="AE69">
        <f t="shared" si="3"/>
        <v>40.376888466759823</v>
      </c>
      <c r="AF69">
        <f t="shared" ref="AF69" si="15">AF43/AF18*100</f>
        <v>39.957028210165632</v>
      </c>
    </row>
    <row r="70" spans="2:32">
      <c r="B70" t="s">
        <v>213</v>
      </c>
      <c r="C70">
        <f t="shared" si="5"/>
        <v>30.64347673683196</v>
      </c>
      <c r="D70">
        <f t="shared" si="14"/>
        <v>31.247737968635647</v>
      </c>
      <c r="E70">
        <f t="shared" si="14"/>
        <v>31.820794981449001</v>
      </c>
      <c r="F70">
        <f t="shared" si="14"/>
        <v>31.939067103138992</v>
      </c>
      <c r="G70">
        <f t="shared" si="14"/>
        <v>32.893972432215079</v>
      </c>
      <c r="H70">
        <f t="shared" si="14"/>
        <v>30.889494175510873</v>
      </c>
      <c r="I70">
        <f t="shared" si="14"/>
        <v>31.182322054560256</v>
      </c>
      <c r="J70">
        <f t="shared" si="14"/>
        <v>32.047385038580842</v>
      </c>
      <c r="K70">
        <f t="shared" si="14"/>
        <v>32.275923628834505</v>
      </c>
      <c r="L70">
        <f t="shared" si="14"/>
        <v>33.186032090191752</v>
      </c>
      <c r="M70">
        <f t="shared" si="14"/>
        <v>31.867706779646319</v>
      </c>
      <c r="N70">
        <f t="shared" si="14"/>
        <v>33.318563811359951</v>
      </c>
      <c r="O70">
        <f t="shared" si="14"/>
        <v>34.503113763934415</v>
      </c>
      <c r="P70">
        <f t="shared" si="14"/>
        <v>34.710993615653912</v>
      </c>
      <c r="Q70">
        <f t="shared" si="14"/>
        <v>35.147765767727115</v>
      </c>
      <c r="R70">
        <f t="shared" si="14"/>
        <v>35.45850412802627</v>
      </c>
      <c r="S70">
        <f t="shared" si="14"/>
        <v>37.452715694297829</v>
      </c>
      <c r="T70">
        <f t="shared" si="14"/>
        <v>37.233377717567706</v>
      </c>
      <c r="U70">
        <f t="shared" si="14"/>
        <v>36.300882643958268</v>
      </c>
      <c r="V70">
        <f t="shared" si="14"/>
        <v>35.058857432556799</v>
      </c>
      <c r="W70">
        <f t="shared" si="14"/>
        <v>35.301559407136821</v>
      </c>
      <c r="X70">
        <f t="shared" si="14"/>
        <v>34.565686466680305</v>
      </c>
      <c r="Y70">
        <f t="shared" si="14"/>
        <v>37.131430479517405</v>
      </c>
      <c r="Z70">
        <f t="shared" si="14"/>
        <v>33.462837677122899</v>
      </c>
      <c r="AA70">
        <f t="shared" si="3"/>
        <v>33.76873807039776</v>
      </c>
      <c r="AB70">
        <f t="shared" si="3"/>
        <v>36.643172243232129</v>
      </c>
      <c r="AC70">
        <f t="shared" si="3"/>
        <v>37.79526554703331</v>
      </c>
      <c r="AD70">
        <f t="shared" si="3"/>
        <v>36.969656469611287</v>
      </c>
      <c r="AE70">
        <f t="shared" si="3"/>
        <v>35.735107316731003</v>
      </c>
      <c r="AF70">
        <f t="shared" ref="AF70" si="16">AF44/AF19*100</f>
        <v>38.200765670325275</v>
      </c>
    </row>
    <row r="71" spans="2:32">
      <c r="B71" t="s">
        <v>214</v>
      </c>
      <c r="C71">
        <f t="shared" si="5"/>
        <v>29.273207690217557</v>
      </c>
      <c r="D71">
        <f t="shared" si="14"/>
        <v>29.261493892545669</v>
      </c>
      <c r="E71">
        <f t="shared" si="14"/>
        <v>29.872176181501757</v>
      </c>
      <c r="F71">
        <f t="shared" si="14"/>
        <v>29.884223594506366</v>
      </c>
      <c r="G71">
        <f t="shared" si="14"/>
        <v>29.135762233513169</v>
      </c>
      <c r="H71">
        <f t="shared" si="14"/>
        <v>30.031626947325883</v>
      </c>
      <c r="I71">
        <f t="shared" si="14"/>
        <v>30.757236323250801</v>
      </c>
      <c r="J71">
        <f t="shared" si="14"/>
        <v>30.583254912639191</v>
      </c>
      <c r="K71">
        <f t="shared" si="14"/>
        <v>30.464835133279127</v>
      </c>
      <c r="L71">
        <f t="shared" si="14"/>
        <v>30.542989067264987</v>
      </c>
      <c r="M71">
        <f t="shared" si="14"/>
        <v>31.500720594292886</v>
      </c>
      <c r="N71">
        <f t="shared" si="14"/>
        <v>30.97483190935117</v>
      </c>
      <c r="O71">
        <f t="shared" si="14"/>
        <v>31.485964195548334</v>
      </c>
      <c r="P71">
        <f t="shared" si="14"/>
        <v>32.052535750934346</v>
      </c>
      <c r="Q71">
        <f t="shared" si="14"/>
        <v>32.932890155874205</v>
      </c>
      <c r="R71">
        <f t="shared" si="14"/>
        <v>32.57691617988116</v>
      </c>
      <c r="S71">
        <f t="shared" si="14"/>
        <v>32.642328957024013</v>
      </c>
      <c r="T71">
        <f t="shared" si="14"/>
        <v>32.772592056679507</v>
      </c>
      <c r="U71">
        <f t="shared" si="14"/>
        <v>33.30268688546186</v>
      </c>
      <c r="V71">
        <f t="shared" si="14"/>
        <v>33.491173027920766</v>
      </c>
      <c r="W71">
        <f t="shared" si="14"/>
        <v>34.40997375930661</v>
      </c>
      <c r="X71">
        <f t="shared" si="14"/>
        <v>33.954024901808715</v>
      </c>
      <c r="Y71">
        <f t="shared" si="14"/>
        <v>35.235055368223641</v>
      </c>
      <c r="Z71">
        <f t="shared" si="14"/>
        <v>34.931319299325033</v>
      </c>
      <c r="AA71">
        <f t="shared" si="3"/>
        <v>34.675940987295306</v>
      </c>
      <c r="AB71">
        <f t="shared" si="3"/>
        <v>35.113099474332813</v>
      </c>
      <c r="AC71">
        <f t="shared" si="3"/>
        <v>35.871954242559298</v>
      </c>
      <c r="AD71">
        <f t="shared" si="3"/>
        <v>35.094793464469106</v>
      </c>
      <c r="AE71">
        <f t="shared" si="3"/>
        <v>35.501035111005272</v>
      </c>
      <c r="AF71">
        <f t="shared" ref="AF71" si="17">AF45/AF20*100</f>
        <v>35.280489040494444</v>
      </c>
    </row>
    <row r="72" spans="2:32">
      <c r="B72" t="s">
        <v>215</v>
      </c>
      <c r="C72">
        <f t="shared" si="5"/>
        <v>40.975192530540916</v>
      </c>
      <c r="D72">
        <f t="shared" si="14"/>
        <v>41.032969287684523</v>
      </c>
      <c r="E72">
        <f t="shared" si="14"/>
        <v>40.767150267590871</v>
      </c>
      <c r="F72">
        <f t="shared" si="14"/>
        <v>41.476547549088998</v>
      </c>
      <c r="G72">
        <f t="shared" si="14"/>
        <v>40.795489997769508</v>
      </c>
      <c r="H72">
        <f t="shared" si="14"/>
        <v>40.827559373018609</v>
      </c>
      <c r="I72">
        <f t="shared" si="14"/>
        <v>40.347252070601293</v>
      </c>
      <c r="J72">
        <f t="shared" si="14"/>
        <v>40.263550215875327</v>
      </c>
      <c r="K72">
        <f t="shared" si="14"/>
        <v>40.71650679116825</v>
      </c>
      <c r="L72">
        <f t="shared" si="14"/>
        <v>41.98635484267605</v>
      </c>
      <c r="M72">
        <f t="shared" si="14"/>
        <v>42.715918452020709</v>
      </c>
      <c r="N72">
        <f t="shared" si="14"/>
        <v>42.08159381101931</v>
      </c>
      <c r="O72">
        <f t="shared" si="14"/>
        <v>42.364535670923395</v>
      </c>
      <c r="P72">
        <f t="shared" si="14"/>
        <v>43.429203091586409</v>
      </c>
      <c r="Q72">
        <f t="shared" si="14"/>
        <v>43.707113079683943</v>
      </c>
      <c r="R72">
        <f t="shared" si="14"/>
        <v>43.401350144824661</v>
      </c>
      <c r="S72">
        <f t="shared" si="14"/>
        <v>43.134150708142357</v>
      </c>
      <c r="T72">
        <f t="shared" si="14"/>
        <v>44.235262848300422</v>
      </c>
      <c r="U72">
        <f t="shared" si="14"/>
        <v>44.694115952572844</v>
      </c>
      <c r="V72">
        <f t="shared" si="14"/>
        <v>44.96049544705992</v>
      </c>
      <c r="W72">
        <f t="shared" si="14"/>
        <v>44.730825588069862</v>
      </c>
      <c r="X72">
        <f t="shared" si="14"/>
        <v>44.202046823516945</v>
      </c>
      <c r="Y72">
        <f t="shared" si="14"/>
        <v>45.23556898623314</v>
      </c>
      <c r="Z72">
        <f t="shared" si="14"/>
        <v>44.796842158886356</v>
      </c>
      <c r="AA72">
        <f t="shared" si="3"/>
        <v>45.4288615096984</v>
      </c>
      <c r="AB72">
        <f t="shared" si="3"/>
        <v>44.842328268957843</v>
      </c>
      <c r="AC72">
        <f t="shared" si="3"/>
        <v>44.316592115902061</v>
      </c>
      <c r="AD72">
        <f t="shared" si="3"/>
        <v>45.987234116394831</v>
      </c>
      <c r="AE72">
        <f t="shared" si="3"/>
        <v>46.457033243177712</v>
      </c>
      <c r="AF72">
        <f t="shared" ref="AF72" si="18">AF46/AF21*100</f>
        <v>47.019867549668874</v>
      </c>
    </row>
    <row r="73" spans="2:32">
      <c r="B73" t="s">
        <v>216</v>
      </c>
      <c r="C73">
        <f t="shared" si="5"/>
        <v>33.465861366449886</v>
      </c>
      <c r="D73">
        <f t="shared" si="14"/>
        <v>33.493585452959849</v>
      </c>
      <c r="E73">
        <f t="shared" si="14"/>
        <v>34.991222699618149</v>
      </c>
      <c r="F73">
        <f t="shared" si="14"/>
        <v>34.963179277481629</v>
      </c>
      <c r="G73">
        <f t="shared" si="14"/>
        <v>35.474666914940109</v>
      </c>
      <c r="H73">
        <f t="shared" si="14"/>
        <v>37.571728980118813</v>
      </c>
      <c r="I73">
        <f t="shared" si="14"/>
        <v>38.454353172247579</v>
      </c>
      <c r="J73">
        <f t="shared" si="14"/>
        <v>39.237540789827982</v>
      </c>
      <c r="K73">
        <f t="shared" si="14"/>
        <v>41.318127271584508</v>
      </c>
      <c r="L73">
        <f t="shared" si="14"/>
        <v>40.351424879449063</v>
      </c>
      <c r="M73">
        <f t="shared" si="14"/>
        <v>39.754384268102463</v>
      </c>
      <c r="N73">
        <f t="shared" si="14"/>
        <v>42.097492920244044</v>
      </c>
      <c r="O73">
        <f t="shared" si="14"/>
        <v>41.129585082283334</v>
      </c>
      <c r="P73">
        <f t="shared" si="14"/>
        <v>40.74931668322813</v>
      </c>
      <c r="Q73">
        <f t="shared" si="14"/>
        <v>40.837042322417432</v>
      </c>
      <c r="R73">
        <f t="shared" si="14"/>
        <v>41.065970992295995</v>
      </c>
      <c r="S73">
        <f t="shared" si="14"/>
        <v>41.116525277295949</v>
      </c>
      <c r="T73">
        <f t="shared" si="14"/>
        <v>42.382688000183997</v>
      </c>
      <c r="U73">
        <f t="shared" si="14"/>
        <v>42.57492804620329</v>
      </c>
      <c r="V73">
        <f t="shared" si="14"/>
        <v>43.029561702500139</v>
      </c>
      <c r="W73">
        <f t="shared" si="14"/>
        <v>43.442354501605415</v>
      </c>
      <c r="X73">
        <f t="shared" si="14"/>
        <v>44.040352935550928</v>
      </c>
      <c r="Y73">
        <f t="shared" si="14"/>
        <v>43.389619879985027</v>
      </c>
      <c r="Z73">
        <f t="shared" si="14"/>
        <v>44.020545666313829</v>
      </c>
      <c r="AA73">
        <f t="shared" si="3"/>
        <v>44.582136304054529</v>
      </c>
      <c r="AB73">
        <f t="shared" si="3"/>
        <v>46.483963008041179</v>
      </c>
      <c r="AC73">
        <f t="shared" si="3"/>
        <v>44.820133158407153</v>
      </c>
      <c r="AD73">
        <f t="shared" si="3"/>
        <v>46.220474944012899</v>
      </c>
      <c r="AE73">
        <f t="shared" si="3"/>
        <v>44.847941334800637</v>
      </c>
      <c r="AF73">
        <f t="shared" ref="AF73" si="19">AF47/AF22*100</f>
        <v>44.009435026973343</v>
      </c>
    </row>
    <row r="74" spans="2:32">
      <c r="B74" t="s">
        <v>217</v>
      </c>
      <c r="C74">
        <f t="shared" si="5"/>
        <v>38.539173262130234</v>
      </c>
      <c r="D74">
        <f t="shared" si="14"/>
        <v>40.246088898328132</v>
      </c>
      <c r="E74">
        <f t="shared" si="14"/>
        <v>39.892772468115965</v>
      </c>
      <c r="F74">
        <f t="shared" si="14"/>
        <v>37.291381197753509</v>
      </c>
      <c r="G74">
        <f t="shared" si="14"/>
        <v>37.534012531351166</v>
      </c>
      <c r="H74">
        <f t="shared" si="14"/>
        <v>37.857146440676246</v>
      </c>
      <c r="I74">
        <f t="shared" si="14"/>
        <v>38.761820464708848</v>
      </c>
      <c r="J74">
        <f t="shared" si="14"/>
        <v>39.394614902773384</v>
      </c>
      <c r="K74">
        <f t="shared" si="14"/>
        <v>39.968924419239386</v>
      </c>
      <c r="L74">
        <f t="shared" si="14"/>
        <v>40.487025510656913</v>
      </c>
      <c r="M74">
        <f t="shared" si="14"/>
        <v>40.284713660544099</v>
      </c>
      <c r="N74">
        <f t="shared" si="14"/>
        <v>40.171014574363788</v>
      </c>
      <c r="O74">
        <f t="shared" si="14"/>
        <v>39.251167397942019</v>
      </c>
      <c r="P74">
        <f t="shared" si="14"/>
        <v>40.045602103021189</v>
      </c>
      <c r="Q74">
        <f t="shared" si="14"/>
        <v>39.857483516620142</v>
      </c>
      <c r="R74">
        <f t="shared" si="14"/>
        <v>40.35554619529811</v>
      </c>
      <c r="S74">
        <f t="shared" si="14"/>
        <v>40.454818324206791</v>
      </c>
      <c r="T74">
        <f t="shared" si="14"/>
        <v>42.719231329942481</v>
      </c>
      <c r="U74">
        <f t="shared" si="14"/>
        <v>42.154910151895237</v>
      </c>
      <c r="V74">
        <f t="shared" si="14"/>
        <v>43.000357077976986</v>
      </c>
      <c r="W74">
        <f t="shared" si="14"/>
        <v>43.51551279044358</v>
      </c>
      <c r="X74">
        <f t="shared" si="14"/>
        <v>42.320083723622886</v>
      </c>
      <c r="Y74">
        <f t="shared" si="14"/>
        <v>42.199670167277723</v>
      </c>
      <c r="Z74">
        <f t="shared" si="14"/>
        <v>42.096412875065496</v>
      </c>
      <c r="AA74">
        <f t="shared" si="3"/>
        <v>40.00739831042398</v>
      </c>
      <c r="AB74">
        <f t="shared" si="3"/>
        <v>41.885301942901762</v>
      </c>
      <c r="AC74">
        <f t="shared" si="3"/>
        <v>40.621822991736053</v>
      </c>
      <c r="AD74">
        <f t="shared" si="3"/>
        <v>42.937870122079147</v>
      </c>
      <c r="AE74">
        <f t="shared" si="3"/>
        <v>40.63859280040792</v>
      </c>
      <c r="AF74">
        <f t="shared" ref="AF74" si="20">AF48/AF23*100</f>
        <v>43.073530896019498</v>
      </c>
    </row>
    <row r="75" spans="2:32">
      <c r="B75" t="s">
        <v>218</v>
      </c>
      <c r="C75">
        <f t="shared" si="5"/>
        <v>35.503578031137458</v>
      </c>
      <c r="D75">
        <f t="shared" si="14"/>
        <v>34.864960043784102</v>
      </c>
      <c r="E75">
        <f t="shared" si="14"/>
        <v>36.796066236085494</v>
      </c>
      <c r="F75">
        <f t="shared" si="14"/>
        <v>37.169088922671271</v>
      </c>
      <c r="G75">
        <f t="shared" si="14"/>
        <v>37.704938910429142</v>
      </c>
      <c r="H75">
        <f t="shared" si="14"/>
        <v>37.230954346823552</v>
      </c>
      <c r="I75">
        <f t="shared" si="14"/>
        <v>39.132005436179462</v>
      </c>
      <c r="J75">
        <f t="shared" si="14"/>
        <v>37.605931286621143</v>
      </c>
      <c r="K75">
        <f t="shared" si="14"/>
        <v>37.432696110623176</v>
      </c>
      <c r="L75">
        <f t="shared" si="14"/>
        <v>37.3338794759526</v>
      </c>
      <c r="M75">
        <f t="shared" si="14"/>
        <v>37.127179657573144</v>
      </c>
      <c r="N75">
        <f t="shared" si="14"/>
        <v>37.520099859036357</v>
      </c>
      <c r="O75">
        <f t="shared" si="14"/>
        <v>36.798298833823267</v>
      </c>
      <c r="P75">
        <f t="shared" si="14"/>
        <v>36.766336523127364</v>
      </c>
      <c r="Q75">
        <f t="shared" si="14"/>
        <v>37.160715499378313</v>
      </c>
      <c r="R75">
        <f t="shared" si="14"/>
        <v>37.697765779022205</v>
      </c>
      <c r="S75">
        <f t="shared" si="14"/>
        <v>37.549516384638451</v>
      </c>
      <c r="T75">
        <f t="shared" si="14"/>
        <v>37.212927362084145</v>
      </c>
      <c r="U75">
        <f t="shared" si="14"/>
        <v>37.401022551837634</v>
      </c>
      <c r="V75">
        <f t="shared" si="14"/>
        <v>36.771400963226966</v>
      </c>
      <c r="W75">
        <f t="shared" si="14"/>
        <v>37.11611148586352</v>
      </c>
      <c r="X75">
        <f t="shared" si="14"/>
        <v>36.916013780568491</v>
      </c>
      <c r="Y75">
        <f t="shared" si="14"/>
        <v>38.716096312595575</v>
      </c>
      <c r="Z75">
        <f t="shared" si="14"/>
        <v>38.283790074549771</v>
      </c>
      <c r="AA75">
        <f t="shared" si="3"/>
        <v>37.852876000989809</v>
      </c>
      <c r="AB75">
        <f t="shared" si="3"/>
        <v>38.126992757607233</v>
      </c>
      <c r="AC75">
        <f t="shared" si="3"/>
        <v>38.765742176101277</v>
      </c>
      <c r="AD75">
        <f t="shared" si="3"/>
        <v>39.729858570607639</v>
      </c>
      <c r="AE75">
        <f t="shared" si="3"/>
        <v>39.531766651071962</v>
      </c>
      <c r="AF75">
        <f t="shared" ref="AF75" si="21">AF49/AF24*100</f>
        <v>38.659133462536545</v>
      </c>
    </row>
    <row r="76" spans="2:32">
      <c r="B76" t="s">
        <v>219</v>
      </c>
      <c r="C76">
        <f t="shared" si="5"/>
        <v>38.895324144168228</v>
      </c>
      <c r="D76">
        <f t="shared" si="14"/>
        <v>37.276335673157703</v>
      </c>
      <c r="E76">
        <f t="shared" si="14"/>
        <v>38.28751528373072</v>
      </c>
      <c r="F76">
        <f t="shared" si="14"/>
        <v>39.516455422163084</v>
      </c>
      <c r="G76">
        <f t="shared" si="14"/>
        <v>39.383443766366725</v>
      </c>
      <c r="H76">
        <f t="shared" si="14"/>
        <v>40.841869987240223</v>
      </c>
      <c r="I76">
        <f t="shared" si="14"/>
        <v>39.999054304082534</v>
      </c>
      <c r="J76">
        <f t="shared" si="14"/>
        <v>41.749261781687927</v>
      </c>
      <c r="K76">
        <f t="shared" si="14"/>
        <v>39.978341586460232</v>
      </c>
      <c r="L76">
        <f t="shared" si="14"/>
        <v>40.682359098631309</v>
      </c>
      <c r="M76">
        <f t="shared" si="14"/>
        <v>39.641281734457586</v>
      </c>
      <c r="N76">
        <f t="shared" si="14"/>
        <v>41.003263832376682</v>
      </c>
      <c r="O76">
        <f t="shared" si="14"/>
        <v>37.64836481605014</v>
      </c>
      <c r="P76">
        <f t="shared" si="14"/>
        <v>37.905744737256427</v>
      </c>
      <c r="Q76">
        <f t="shared" si="14"/>
        <v>38.232950075743027</v>
      </c>
      <c r="R76">
        <f t="shared" si="14"/>
        <v>37.273227929804534</v>
      </c>
      <c r="S76">
        <f t="shared" si="14"/>
        <v>37.178627972719049</v>
      </c>
      <c r="T76">
        <f t="shared" si="14"/>
        <v>38.663182628953493</v>
      </c>
      <c r="U76">
        <f t="shared" si="14"/>
        <v>39.858359957069645</v>
      </c>
      <c r="V76">
        <f t="shared" si="14"/>
        <v>39.310064882979184</v>
      </c>
      <c r="W76">
        <f t="shared" si="14"/>
        <v>40.577235404466563</v>
      </c>
      <c r="X76">
        <f t="shared" si="14"/>
        <v>41.70033664461684</v>
      </c>
      <c r="Y76">
        <f t="shared" si="14"/>
        <v>42.647001075390953</v>
      </c>
      <c r="Z76">
        <f t="shared" si="14"/>
        <v>43.814993870397586</v>
      </c>
      <c r="AA76">
        <f t="shared" ref="AA76:AE77" si="22">AA50/AA25*100</f>
        <v>42.217299425414694</v>
      </c>
      <c r="AB76">
        <f t="shared" si="22"/>
        <v>43.497638383349681</v>
      </c>
      <c r="AC76">
        <f t="shared" si="22"/>
        <v>42.208076601727193</v>
      </c>
      <c r="AD76">
        <f t="shared" si="22"/>
        <v>42.066518205852148</v>
      </c>
      <c r="AE76">
        <f t="shared" si="22"/>
        <v>43.586010789347675</v>
      </c>
      <c r="AF76">
        <f t="shared" ref="AF76" si="23">AF50/AF25*100</f>
        <v>44.705937107308522</v>
      </c>
    </row>
    <row r="77" spans="2:32">
      <c r="B77" t="s">
        <v>220</v>
      </c>
      <c r="C77">
        <f t="shared" ref="C77:C79" si="24">C51/C26*100</f>
        <v>43.939780864445339</v>
      </c>
      <c r="D77">
        <f t="shared" si="14"/>
        <v>46.573233601177058</v>
      </c>
      <c r="E77">
        <f t="shared" si="14"/>
        <v>45.995766248756517</v>
      </c>
      <c r="F77">
        <f t="shared" si="14"/>
        <v>45.746360075580228</v>
      </c>
      <c r="G77">
        <f t="shared" si="14"/>
        <v>44.622646048528772</v>
      </c>
      <c r="H77">
        <f t="shared" si="14"/>
        <v>47.469222928477613</v>
      </c>
      <c r="I77">
        <f t="shared" si="14"/>
        <v>44.083378911833194</v>
      </c>
      <c r="J77">
        <f t="shared" si="14"/>
        <v>43.834409137124609</v>
      </c>
      <c r="K77">
        <f t="shared" si="14"/>
        <v>46.792758934921586</v>
      </c>
      <c r="L77">
        <f t="shared" si="14"/>
        <v>42.666651582619544</v>
      </c>
      <c r="M77">
        <f t="shared" si="14"/>
        <v>41.60762249792478</v>
      </c>
      <c r="N77">
        <f t="shared" si="14"/>
        <v>34.321262816989922</v>
      </c>
      <c r="O77">
        <f t="shared" si="14"/>
        <v>36.036080570545415</v>
      </c>
      <c r="P77">
        <f t="shared" si="14"/>
        <v>43.16511593170604</v>
      </c>
      <c r="Q77">
        <f t="shared" si="14"/>
        <v>41.286610316823797</v>
      </c>
      <c r="R77">
        <f t="shared" si="14"/>
        <v>43.604623090180937</v>
      </c>
      <c r="S77">
        <f t="shared" si="14"/>
        <v>47.146047760017858</v>
      </c>
      <c r="T77">
        <f t="shared" si="14"/>
        <v>46.464362690419243</v>
      </c>
      <c r="U77">
        <f t="shared" si="14"/>
        <v>49.75030387133603</v>
      </c>
      <c r="V77">
        <f t="shared" si="14"/>
        <v>51.310536621267701</v>
      </c>
      <c r="W77">
        <f t="shared" si="14"/>
        <v>51.465340976284466</v>
      </c>
      <c r="X77">
        <f t="shared" si="14"/>
        <v>49.484263155333501</v>
      </c>
      <c r="Y77">
        <f t="shared" si="14"/>
        <v>47.807977714967848</v>
      </c>
      <c r="Z77">
        <f t="shared" si="14"/>
        <v>43.958855253074205</v>
      </c>
      <c r="AA77">
        <f t="shared" si="22"/>
        <v>39.824877259136777</v>
      </c>
      <c r="AB77">
        <f t="shared" si="22"/>
        <v>45.103143753835219</v>
      </c>
      <c r="AC77">
        <f t="shared" si="22"/>
        <v>49.182714388589751</v>
      </c>
      <c r="AD77">
        <f t="shared" si="22"/>
        <v>47.85419212135681</v>
      </c>
      <c r="AE77">
        <f t="shared" si="22"/>
        <v>47.172927317539013</v>
      </c>
      <c r="AF77">
        <f t="shared" ref="AF77" si="25">AF51/AF26*100</f>
        <v>50.881776616590471</v>
      </c>
    </row>
    <row r="78" spans="2:32">
      <c r="B78" t="s">
        <v>221</v>
      </c>
      <c r="C78">
        <f t="shared" si="24"/>
        <v>40.558995973453747</v>
      </c>
      <c r="D78">
        <f t="shared" si="14"/>
        <v>40.860644682513048</v>
      </c>
      <c r="E78">
        <f t="shared" si="14"/>
        <v>42.842671393459973</v>
      </c>
      <c r="F78">
        <f t="shared" si="14"/>
        <v>42.611983789466024</v>
      </c>
      <c r="G78">
        <f t="shared" si="14"/>
        <v>43.2079022626667</v>
      </c>
      <c r="H78">
        <f t="shared" si="14"/>
        <v>41.856333924237866</v>
      </c>
      <c r="I78">
        <f t="shared" si="14"/>
        <v>44.218327837286765</v>
      </c>
      <c r="J78">
        <f t="shared" si="14"/>
        <v>43.120559576544139</v>
      </c>
      <c r="K78">
        <f t="shared" si="14"/>
        <v>45.364326044065976</v>
      </c>
      <c r="L78">
        <f t="shared" si="14"/>
        <v>45.872266008160757</v>
      </c>
      <c r="M78">
        <f t="shared" si="14"/>
        <v>48.809921888341684</v>
      </c>
      <c r="N78">
        <f t="shared" si="14"/>
        <v>48.383408791059153</v>
      </c>
      <c r="O78">
        <f t="shared" si="14"/>
        <v>45.49119424821599</v>
      </c>
      <c r="P78">
        <f t="shared" si="14"/>
        <v>45.452565602983029</v>
      </c>
      <c r="Q78">
        <f t="shared" si="14"/>
        <v>46.37836293649876</v>
      </c>
      <c r="R78">
        <f t="shared" si="14"/>
        <v>40.263040447159561</v>
      </c>
      <c r="S78">
        <f t="shared" si="14"/>
        <v>43.360299289423502</v>
      </c>
      <c r="T78">
        <f t="shared" si="14"/>
        <v>40.397958637540889</v>
      </c>
      <c r="U78">
        <f t="shared" si="14"/>
        <v>38.887530259636684</v>
      </c>
      <c r="V78">
        <f t="shared" si="14"/>
        <v>37.064133775238219</v>
      </c>
      <c r="W78">
        <f t="shared" si="14"/>
        <v>41.025589096106188</v>
      </c>
      <c r="X78">
        <f t="shared" si="14"/>
        <v>48.71174074864058</v>
      </c>
      <c r="Y78">
        <f t="shared" ref="D78:Z79" si="26">Y52/Y27*100</f>
        <v>49.007396450229571</v>
      </c>
      <c r="Z78">
        <f t="shared" si="26"/>
        <v>57.308506804558476</v>
      </c>
      <c r="AA78">
        <f t="shared" ref="AA78:AE78" si="27">AA52/AA27*100</f>
        <v>52.575027546815754</v>
      </c>
      <c r="AB78">
        <f t="shared" si="27"/>
        <v>51.250999144293132</v>
      </c>
      <c r="AC78">
        <f t="shared" si="27"/>
        <v>50.542543470389347</v>
      </c>
      <c r="AD78">
        <f t="shared" si="27"/>
        <v>46.833720840148032</v>
      </c>
      <c r="AE78">
        <f t="shared" si="27"/>
        <v>52.84956200282862</v>
      </c>
      <c r="AF78">
        <f t="shared" ref="AF78" si="28">AF52/AF27*100</f>
        <v>45.471949392375564</v>
      </c>
    </row>
    <row r="79" spans="2:32">
      <c r="B79" t="s">
        <v>222</v>
      </c>
      <c r="C79">
        <f t="shared" si="24"/>
        <v>34.009055603536211</v>
      </c>
      <c r="D79">
        <f t="shared" si="26"/>
        <v>34.674438723483746</v>
      </c>
      <c r="E79">
        <f t="shared" si="26"/>
        <v>34.980469923876527</v>
      </c>
      <c r="F79">
        <f t="shared" si="26"/>
        <v>35.291540952471259</v>
      </c>
      <c r="G79">
        <f t="shared" si="26"/>
        <v>35.357179810491694</v>
      </c>
      <c r="H79">
        <f t="shared" si="26"/>
        <v>35.656288771536381</v>
      </c>
      <c r="I79">
        <f t="shared" si="26"/>
        <v>36.195277100014685</v>
      </c>
      <c r="J79">
        <f t="shared" si="26"/>
        <v>36.198454150436937</v>
      </c>
      <c r="K79">
        <f t="shared" si="26"/>
        <v>36.321851544518488</v>
      </c>
      <c r="L79">
        <f t="shared" si="26"/>
        <v>37.221019573075672</v>
      </c>
      <c r="M79">
        <f t="shared" si="26"/>
        <v>37.659801837755523</v>
      </c>
      <c r="N79">
        <f t="shared" si="26"/>
        <v>37.574577222888202</v>
      </c>
      <c r="O79">
        <f t="shared" si="26"/>
        <v>37.346673001165641</v>
      </c>
      <c r="P79">
        <f t="shared" si="26"/>
        <v>38.169363953686492</v>
      </c>
      <c r="Q79">
        <f t="shared" si="26"/>
        <v>38.728330278925441</v>
      </c>
      <c r="R79">
        <f t="shared" si="26"/>
        <v>38.855578363352294</v>
      </c>
      <c r="S79">
        <f t="shared" si="26"/>
        <v>38.709879637993964</v>
      </c>
      <c r="T79">
        <f t="shared" si="26"/>
        <v>39.012518268479461</v>
      </c>
      <c r="U79">
        <f t="shared" si="26"/>
        <v>39.403453374962979</v>
      </c>
      <c r="V79">
        <f t="shared" si="26"/>
        <v>39.612613679636013</v>
      </c>
      <c r="W79">
        <f t="shared" si="26"/>
        <v>39.589206554457903</v>
      </c>
      <c r="X79">
        <f t="shared" si="26"/>
        <v>38.813443268621064</v>
      </c>
      <c r="Y79">
        <f t="shared" si="26"/>
        <v>39.764693072037694</v>
      </c>
      <c r="Z79">
        <f t="shared" si="26"/>
        <v>39.691269250117415</v>
      </c>
      <c r="AA79">
        <f t="shared" ref="AA79:AE79" si="29">AA53/AA28*100</f>
        <v>39.396291136445882</v>
      </c>
      <c r="AB79">
        <f t="shared" si="29"/>
        <v>40.054566528067951</v>
      </c>
      <c r="AC79">
        <f t="shared" si="29"/>
        <v>40.491790876444895</v>
      </c>
      <c r="AD79">
        <f t="shared" si="29"/>
        <v>41.106764117232359</v>
      </c>
      <c r="AE79">
        <f t="shared" si="29"/>
        <v>40.512551090019095</v>
      </c>
      <c r="AF79">
        <f t="shared" ref="AF79" si="30">AF53/AF28*100</f>
        <v>40.956951352121052</v>
      </c>
    </row>
    <row r="82" spans="2:32">
      <c r="B82" s="2" t="s">
        <v>1194</v>
      </c>
    </row>
    <row r="84" spans="2:32">
      <c r="C84" s="22" t="s">
        <v>41</v>
      </c>
      <c r="D84" s="22" t="s">
        <v>42</v>
      </c>
      <c r="E84" s="22" t="s">
        <v>43</v>
      </c>
      <c r="F84" s="22" t="s">
        <v>44</v>
      </c>
      <c r="G84" s="22" t="s">
        <v>45</v>
      </c>
      <c r="H84" s="22" t="s">
        <v>46</v>
      </c>
      <c r="I84" s="22" t="s">
        <v>47</v>
      </c>
      <c r="J84" s="22" t="s">
        <v>48</v>
      </c>
      <c r="K84" s="22" t="s">
        <v>49</v>
      </c>
      <c r="L84" s="22" t="s">
        <v>50</v>
      </c>
      <c r="M84" s="22" t="s">
        <v>51</v>
      </c>
      <c r="N84" s="22" t="s">
        <v>52</v>
      </c>
      <c r="O84" s="22" t="s">
        <v>53</v>
      </c>
      <c r="P84" s="22" t="s">
        <v>54</v>
      </c>
      <c r="Q84" s="22" t="s">
        <v>55</v>
      </c>
      <c r="R84" s="22" t="s">
        <v>56</v>
      </c>
      <c r="S84" s="22" t="s">
        <v>57</v>
      </c>
      <c r="T84" s="22" t="s">
        <v>58</v>
      </c>
      <c r="U84" s="22" t="s">
        <v>59</v>
      </c>
      <c r="V84" s="22" t="s">
        <v>60</v>
      </c>
      <c r="W84" s="22" t="s">
        <v>61</v>
      </c>
      <c r="X84" s="22" t="s">
        <v>62</v>
      </c>
      <c r="Y84" s="22" t="s">
        <v>63</v>
      </c>
      <c r="Z84" s="22" t="s">
        <v>64</v>
      </c>
      <c r="AA84" s="22" t="s">
        <v>65</v>
      </c>
      <c r="AB84" s="22" t="s">
        <v>66</v>
      </c>
      <c r="AC84" s="22" t="s">
        <v>67</v>
      </c>
      <c r="AD84" s="22" t="s">
        <v>68</v>
      </c>
      <c r="AE84" s="4" t="s">
        <v>898</v>
      </c>
      <c r="AF84" s="22" t="s">
        <v>1239</v>
      </c>
    </row>
    <row r="85" spans="2:32">
      <c r="B85" t="s">
        <v>203</v>
      </c>
      <c r="C85">
        <v>1536205</v>
      </c>
      <c r="D85">
        <v>1542881.378</v>
      </c>
      <c r="E85">
        <v>1551444.2720000001</v>
      </c>
      <c r="F85">
        <v>1562397.041</v>
      </c>
      <c r="G85">
        <v>1570847.0759999999</v>
      </c>
      <c r="H85">
        <v>1580370.8389999999</v>
      </c>
      <c r="I85">
        <v>1591363.865</v>
      </c>
      <c r="J85">
        <v>1600878.8130000001</v>
      </c>
      <c r="K85">
        <v>1608060.257</v>
      </c>
      <c r="L85">
        <v>1615229.8130000001</v>
      </c>
      <c r="M85">
        <v>1622371.189</v>
      </c>
      <c r="N85">
        <v>1629377.4310000001</v>
      </c>
      <c r="O85">
        <v>1636351.101</v>
      </c>
      <c r="P85">
        <v>1642673.861</v>
      </c>
      <c r="Q85">
        <v>1651011.385</v>
      </c>
      <c r="R85">
        <v>1661365.4809999999</v>
      </c>
      <c r="S85">
        <v>1670810.1</v>
      </c>
      <c r="T85">
        <v>1680052.5279999999</v>
      </c>
      <c r="U85">
        <v>1689374.618</v>
      </c>
      <c r="V85">
        <v>1699080.38</v>
      </c>
      <c r="W85">
        <v>1707856.568</v>
      </c>
      <c r="X85">
        <v>1715011.132</v>
      </c>
      <c r="Y85">
        <v>1723423.0589999999</v>
      </c>
      <c r="Z85">
        <v>1733048.2109999999</v>
      </c>
      <c r="AA85">
        <v>1740871.4909999999</v>
      </c>
      <c r="AB85">
        <v>1747807.453</v>
      </c>
      <c r="AC85">
        <v>1756084.9210000001</v>
      </c>
      <c r="AD85">
        <v>1765174.6089999999</v>
      </c>
      <c r="AE85">
        <v>1773658.409</v>
      </c>
      <c r="AF85">
        <v>1781400</v>
      </c>
    </row>
    <row r="86" spans="2:32">
      <c r="B86" t="s">
        <v>204</v>
      </c>
      <c r="C86">
        <v>275275.43079999997</v>
      </c>
      <c r="D86">
        <v>275854.9902</v>
      </c>
      <c r="E86">
        <v>276540.39010000002</v>
      </c>
      <c r="F86">
        <v>277385.57929999998</v>
      </c>
      <c r="G86">
        <v>278141.82900000003</v>
      </c>
      <c r="H86">
        <v>279199.95899999997</v>
      </c>
      <c r="I86">
        <v>280720.3701</v>
      </c>
      <c r="J86">
        <v>281987.32880000002</v>
      </c>
      <c r="K86">
        <v>282683.41950000002</v>
      </c>
      <c r="L86">
        <v>283267.53019999998</v>
      </c>
      <c r="M86">
        <v>283788.96049999999</v>
      </c>
      <c r="N86">
        <v>284457.9988</v>
      </c>
      <c r="O86">
        <v>285184.7107</v>
      </c>
      <c r="P86">
        <v>285907.03970000002</v>
      </c>
      <c r="Q86">
        <v>286978.72090000001</v>
      </c>
      <c r="R86">
        <v>288314.37030000001</v>
      </c>
      <c r="S86">
        <v>289087.8406</v>
      </c>
      <c r="T86">
        <v>289866.34909999999</v>
      </c>
      <c r="U86">
        <v>290900.05829999998</v>
      </c>
      <c r="V86">
        <v>291944.14140000002</v>
      </c>
      <c r="W86">
        <v>292905.36090000003</v>
      </c>
      <c r="X86">
        <v>293757.85879999999</v>
      </c>
      <c r="Y86">
        <v>294455.83919999999</v>
      </c>
      <c r="Z86">
        <v>295200.08960000001</v>
      </c>
      <c r="AA86">
        <v>295441.84909999999</v>
      </c>
      <c r="AB86">
        <v>295061.48940000002</v>
      </c>
      <c r="AC86">
        <v>295334.8786</v>
      </c>
      <c r="AD86">
        <v>296579.79859999998</v>
      </c>
      <c r="AE86">
        <v>296775.64110000001</v>
      </c>
      <c r="AF86">
        <v>297239</v>
      </c>
    </row>
    <row r="87" spans="2:32">
      <c r="B87" t="s">
        <v>205</v>
      </c>
      <c r="C87">
        <v>264891.2807</v>
      </c>
      <c r="D87">
        <v>265011.44990000001</v>
      </c>
      <c r="E87">
        <v>265476.28989999997</v>
      </c>
      <c r="F87">
        <v>266351.80009999999</v>
      </c>
      <c r="G87">
        <v>266860.3996</v>
      </c>
      <c r="H87">
        <v>267530.44939999998</v>
      </c>
      <c r="I87">
        <v>268447.87050000002</v>
      </c>
      <c r="J87">
        <v>269222.82040000003</v>
      </c>
      <c r="K87">
        <v>269585.6507</v>
      </c>
      <c r="L87">
        <v>269816.90139999997</v>
      </c>
      <c r="M87">
        <v>269876.6103</v>
      </c>
      <c r="N87">
        <v>269953.44040000002</v>
      </c>
      <c r="O87">
        <v>270052.7401</v>
      </c>
      <c r="P87">
        <v>270068.66090000002</v>
      </c>
      <c r="Q87">
        <v>270320.78779999999</v>
      </c>
      <c r="R87">
        <v>270852.4706</v>
      </c>
      <c r="S87">
        <v>271196.78980000003</v>
      </c>
      <c r="T87">
        <v>271538.91950000002</v>
      </c>
      <c r="U87">
        <v>272071.48910000001</v>
      </c>
      <c r="V87">
        <v>272752.13959999999</v>
      </c>
      <c r="W87">
        <v>273192.80989999999</v>
      </c>
      <c r="X87">
        <v>273372.5197</v>
      </c>
      <c r="Y87">
        <v>273648.6398</v>
      </c>
      <c r="Z87">
        <v>274236.93979999999</v>
      </c>
      <c r="AA87">
        <v>274514.40999999997</v>
      </c>
      <c r="AB87">
        <v>274537.51030000002</v>
      </c>
      <c r="AC87">
        <v>274930.02029999997</v>
      </c>
      <c r="AD87">
        <v>275675.85009999998</v>
      </c>
      <c r="AE87">
        <v>276472.32939999999</v>
      </c>
      <c r="AF87">
        <v>277049</v>
      </c>
    </row>
    <row r="88" spans="2:32">
      <c r="B88" t="s">
        <v>206</v>
      </c>
      <c r="C88">
        <v>195854.5092</v>
      </c>
      <c r="D88">
        <v>196926.07060000001</v>
      </c>
      <c r="E88">
        <v>198118.8799</v>
      </c>
      <c r="F88">
        <v>199347.48989999999</v>
      </c>
      <c r="G88">
        <v>200482.86050000001</v>
      </c>
      <c r="H88">
        <v>201694.60990000001</v>
      </c>
      <c r="I88">
        <v>203149.52040000001</v>
      </c>
      <c r="J88">
        <v>204558.7899</v>
      </c>
      <c r="K88">
        <v>205658.6501</v>
      </c>
      <c r="L88">
        <v>206693.13</v>
      </c>
      <c r="M88">
        <v>207946.9001</v>
      </c>
      <c r="N88">
        <v>209601.25030000001</v>
      </c>
      <c r="O88">
        <v>211267.3205</v>
      </c>
      <c r="P88">
        <v>212709.56020000001</v>
      </c>
      <c r="Q88">
        <v>214303.23019999999</v>
      </c>
      <c r="R88">
        <v>216016.81020000001</v>
      </c>
      <c r="S88">
        <v>217518.22959999999</v>
      </c>
      <c r="T88">
        <v>218840.21950000001</v>
      </c>
      <c r="U88">
        <v>220587.58929999999</v>
      </c>
      <c r="V88">
        <v>222724.21849999999</v>
      </c>
      <c r="W88">
        <v>224478.43960000001</v>
      </c>
      <c r="X88">
        <v>225627.08970000001</v>
      </c>
      <c r="Y88">
        <v>226929.8499</v>
      </c>
      <c r="Z88">
        <v>228330.62969999999</v>
      </c>
      <c r="AA88">
        <v>229555.00030000001</v>
      </c>
      <c r="AB88">
        <v>230924.03020000001</v>
      </c>
      <c r="AC88">
        <v>232498.76079999999</v>
      </c>
      <c r="AD88">
        <v>234155.00020000001</v>
      </c>
      <c r="AE88">
        <v>235773.81080000001</v>
      </c>
      <c r="AF88">
        <v>237143</v>
      </c>
    </row>
    <row r="89" spans="2:32">
      <c r="B89" t="s">
        <v>207</v>
      </c>
      <c r="C89">
        <v>376670.65029999998</v>
      </c>
      <c r="D89">
        <v>379241.1998</v>
      </c>
      <c r="E89">
        <v>382163.78950000001</v>
      </c>
      <c r="F89">
        <v>384913.05050000001</v>
      </c>
      <c r="G89">
        <v>387421.75099999999</v>
      </c>
      <c r="H89">
        <v>390011.30989999999</v>
      </c>
      <c r="I89">
        <v>393173.32059999998</v>
      </c>
      <c r="J89">
        <v>396488.14049999998</v>
      </c>
      <c r="K89">
        <v>399669.78989999997</v>
      </c>
      <c r="L89">
        <v>402749.70909999998</v>
      </c>
      <c r="M89">
        <v>406114.90990000003</v>
      </c>
      <c r="N89">
        <v>410115.87079999998</v>
      </c>
      <c r="O89">
        <v>413902.96970000002</v>
      </c>
      <c r="P89">
        <v>417316.76980000001</v>
      </c>
      <c r="Q89">
        <v>420882.88030000002</v>
      </c>
      <c r="R89">
        <v>424792.76890000002</v>
      </c>
      <c r="S89">
        <v>428749.50030000001</v>
      </c>
      <c r="T89">
        <v>432774.92</v>
      </c>
      <c r="U89">
        <v>436924.32939999999</v>
      </c>
      <c r="V89">
        <v>440780.68920000002</v>
      </c>
      <c r="W89">
        <v>444287.52919999999</v>
      </c>
      <c r="X89">
        <v>447464.34950000001</v>
      </c>
      <c r="Y89">
        <v>450730.03970000002</v>
      </c>
      <c r="Z89">
        <v>454104.03980000003</v>
      </c>
      <c r="AA89">
        <v>457453.92</v>
      </c>
      <c r="AB89">
        <v>460912.88040000002</v>
      </c>
      <c r="AC89">
        <v>464402.8394</v>
      </c>
      <c r="AD89">
        <v>467863.06939999998</v>
      </c>
      <c r="AE89">
        <v>471775.7806</v>
      </c>
      <c r="AF89">
        <v>475446</v>
      </c>
    </row>
    <row r="90" spans="2:32">
      <c r="B90" t="s">
        <v>208</v>
      </c>
      <c r="C90">
        <v>128059.77009999999</v>
      </c>
      <c r="D90">
        <v>128374.2113</v>
      </c>
      <c r="E90">
        <v>128780.7202</v>
      </c>
      <c r="F90">
        <v>129343.51979999999</v>
      </c>
      <c r="G90">
        <v>129784.1793</v>
      </c>
      <c r="H90">
        <v>130306.6404</v>
      </c>
      <c r="I90">
        <v>131003.7896</v>
      </c>
      <c r="J90">
        <v>131667.64980000001</v>
      </c>
      <c r="K90">
        <v>132127.78940000001</v>
      </c>
      <c r="L90">
        <v>132537.6194</v>
      </c>
      <c r="M90">
        <v>132962.17910000001</v>
      </c>
      <c r="N90">
        <v>133461.97029999999</v>
      </c>
      <c r="O90">
        <v>133890.35930000001</v>
      </c>
      <c r="P90">
        <v>134228.79019999999</v>
      </c>
      <c r="Q90">
        <v>134730.94949999999</v>
      </c>
      <c r="R90">
        <v>135319.62</v>
      </c>
      <c r="S90">
        <v>135714.8702</v>
      </c>
      <c r="T90">
        <v>136204.25</v>
      </c>
      <c r="U90">
        <v>136800.68979999999</v>
      </c>
      <c r="V90">
        <v>137311.32980000001</v>
      </c>
      <c r="W90">
        <v>137765.04980000001</v>
      </c>
      <c r="X90">
        <v>138239.92989999999</v>
      </c>
      <c r="Y90">
        <v>138787.19029999999</v>
      </c>
      <c r="Z90">
        <v>139407.80009999999</v>
      </c>
      <c r="AA90">
        <v>139896.87</v>
      </c>
      <c r="AB90">
        <v>140430.9895</v>
      </c>
      <c r="AC90">
        <v>140976.98009999999</v>
      </c>
      <c r="AD90">
        <v>141499.83960000001</v>
      </c>
      <c r="AE90">
        <v>141942.15</v>
      </c>
      <c r="AF90">
        <v>142415</v>
      </c>
    </row>
    <row r="91" spans="2:32">
      <c r="B91" t="s">
        <v>209</v>
      </c>
      <c r="C91">
        <v>563734.74069999997</v>
      </c>
      <c r="D91">
        <v>564965.9791</v>
      </c>
      <c r="E91">
        <v>566137.07070000004</v>
      </c>
      <c r="F91">
        <v>567926.95909999998</v>
      </c>
      <c r="G91">
        <v>569157.79920000001</v>
      </c>
      <c r="H91">
        <v>570924.62970000005</v>
      </c>
      <c r="I91">
        <v>573320.40980000002</v>
      </c>
      <c r="J91">
        <v>575151.16130000004</v>
      </c>
      <c r="K91">
        <v>576196.60990000004</v>
      </c>
      <c r="L91">
        <v>577036.49930000002</v>
      </c>
      <c r="M91">
        <v>577535.66040000005</v>
      </c>
      <c r="N91">
        <v>577695.34970000002</v>
      </c>
      <c r="O91">
        <v>578301.27910000004</v>
      </c>
      <c r="P91">
        <v>578866.9</v>
      </c>
      <c r="Q91">
        <v>579825.41040000005</v>
      </c>
      <c r="R91">
        <v>581440.21010000003</v>
      </c>
      <c r="S91">
        <v>582702.58880000003</v>
      </c>
      <c r="T91">
        <v>583739.44030000002</v>
      </c>
      <c r="U91">
        <v>584984.2291</v>
      </c>
      <c r="V91">
        <v>586273.86990000005</v>
      </c>
      <c r="W91">
        <v>587546.95079999999</v>
      </c>
      <c r="X91">
        <v>588117.1507</v>
      </c>
      <c r="Y91">
        <v>588778.92009999999</v>
      </c>
      <c r="Z91">
        <v>589979.4094</v>
      </c>
      <c r="AA91">
        <v>590556.93000000005</v>
      </c>
      <c r="AB91">
        <v>590771.22919999994</v>
      </c>
      <c r="AC91">
        <v>591779.53</v>
      </c>
      <c r="AD91">
        <v>593488.65949999995</v>
      </c>
      <c r="AE91">
        <v>595012.62890000001</v>
      </c>
      <c r="AF91">
        <v>596167</v>
      </c>
    </row>
    <row r="92" spans="2:32">
      <c r="B92" t="s">
        <v>210</v>
      </c>
      <c r="C92">
        <v>377655.71019999997</v>
      </c>
      <c r="D92">
        <v>379118.7303</v>
      </c>
      <c r="E92">
        <v>380529.32980000001</v>
      </c>
      <c r="F92">
        <v>382532.16</v>
      </c>
      <c r="G92">
        <v>384008.46990000003</v>
      </c>
      <c r="H92">
        <v>385821.61009999999</v>
      </c>
      <c r="I92">
        <v>388028.83069999999</v>
      </c>
      <c r="J92">
        <v>389953.05050000001</v>
      </c>
      <c r="K92">
        <v>391430.12920000002</v>
      </c>
      <c r="L92">
        <v>392703.8198</v>
      </c>
      <c r="M92">
        <v>393729.78049999999</v>
      </c>
      <c r="N92">
        <v>394674.0906</v>
      </c>
      <c r="O92">
        <v>396062.09019999998</v>
      </c>
      <c r="P92">
        <v>397433.7304</v>
      </c>
      <c r="Q92">
        <v>399041.84</v>
      </c>
      <c r="R92">
        <v>401092.9289</v>
      </c>
      <c r="S92">
        <v>403098.34039999999</v>
      </c>
      <c r="T92">
        <v>405224.29009999998</v>
      </c>
      <c r="U92">
        <v>407100.68949999998</v>
      </c>
      <c r="V92">
        <v>408473.63939999999</v>
      </c>
      <c r="W92">
        <v>410185.78950000001</v>
      </c>
      <c r="X92">
        <v>411549.7402</v>
      </c>
      <c r="Y92">
        <v>412982.89020000002</v>
      </c>
      <c r="Z92">
        <v>414820.97960000002</v>
      </c>
      <c r="AA92">
        <v>416367.53019999998</v>
      </c>
      <c r="AB92">
        <v>417687.5098</v>
      </c>
      <c r="AC92">
        <v>419315.5503</v>
      </c>
      <c r="AD92">
        <v>421088.63010000001</v>
      </c>
      <c r="AE92">
        <v>422981.8198</v>
      </c>
      <c r="AF92">
        <v>424899</v>
      </c>
    </row>
    <row r="93" spans="2:32">
      <c r="B93" t="s">
        <v>211</v>
      </c>
      <c r="C93">
        <v>1443580.31</v>
      </c>
      <c r="D93">
        <v>1448391.8230000001</v>
      </c>
      <c r="E93">
        <v>1453937.132</v>
      </c>
      <c r="F93">
        <v>1462091.9080000001</v>
      </c>
      <c r="G93">
        <v>1468155.7080000001</v>
      </c>
      <c r="H93">
        <v>1474178.963</v>
      </c>
      <c r="I93">
        <v>1480811.794</v>
      </c>
      <c r="J93">
        <v>1487476.2420000001</v>
      </c>
      <c r="K93">
        <v>1493092.9950000001</v>
      </c>
      <c r="L93">
        <v>1498441.4350000001</v>
      </c>
      <c r="M93">
        <v>1504560.4990000001</v>
      </c>
      <c r="N93">
        <v>1512128.406</v>
      </c>
      <c r="O93">
        <v>1519346.9439999999</v>
      </c>
      <c r="P93">
        <v>1524698.5889999999</v>
      </c>
      <c r="Q93">
        <v>1531147.811</v>
      </c>
      <c r="R93">
        <v>1538554.6939999999</v>
      </c>
      <c r="S93">
        <v>1545024.22</v>
      </c>
      <c r="T93">
        <v>1552537.3019999999</v>
      </c>
      <c r="U93">
        <v>1559978.4509999999</v>
      </c>
      <c r="V93">
        <v>1565932.37</v>
      </c>
      <c r="W93">
        <v>1570621.1640000001</v>
      </c>
      <c r="X93">
        <v>1573893.767</v>
      </c>
      <c r="Y93">
        <v>1578500.3089999999</v>
      </c>
      <c r="Z93">
        <v>1584372.6040000001</v>
      </c>
      <c r="AA93">
        <v>1589996.3089999999</v>
      </c>
      <c r="AB93">
        <v>1596094.537</v>
      </c>
      <c r="AC93">
        <v>1602083.398</v>
      </c>
      <c r="AD93">
        <v>1608515.8230000001</v>
      </c>
      <c r="AE93">
        <v>1614333.24</v>
      </c>
      <c r="AF93">
        <v>1620321</v>
      </c>
    </row>
    <row r="94" spans="2:32">
      <c r="B94" t="s">
        <v>212</v>
      </c>
      <c r="C94">
        <v>981542.93740000005</v>
      </c>
      <c r="D94">
        <v>982573.46950000001</v>
      </c>
      <c r="E94">
        <v>986789.49430000002</v>
      </c>
      <c r="F94">
        <v>991828.65220000001</v>
      </c>
      <c r="G94">
        <v>996132.50989999995</v>
      </c>
      <c r="H94">
        <v>1000517.299</v>
      </c>
      <c r="I94">
        <v>1005904.7389999999</v>
      </c>
      <c r="J94">
        <v>1011588.629</v>
      </c>
      <c r="K94">
        <v>1016458.024</v>
      </c>
      <c r="L94">
        <v>1021495.888</v>
      </c>
      <c r="M94">
        <v>1026751.112</v>
      </c>
      <c r="N94">
        <v>1030863.318</v>
      </c>
      <c r="O94">
        <v>1034338.519</v>
      </c>
      <c r="P94">
        <v>1037177.499</v>
      </c>
      <c r="Q94">
        <v>1041320.776</v>
      </c>
      <c r="R94">
        <v>1047523.786</v>
      </c>
      <c r="S94">
        <v>1053190.051</v>
      </c>
      <c r="T94">
        <v>1058377.2309999999</v>
      </c>
      <c r="U94">
        <v>1064360.44</v>
      </c>
      <c r="V94">
        <v>1070800.611</v>
      </c>
      <c r="W94">
        <v>1076535.081</v>
      </c>
      <c r="X94">
        <v>1080906.6710000001</v>
      </c>
      <c r="Y94">
        <v>1085439.45</v>
      </c>
      <c r="Z94">
        <v>1090143.699</v>
      </c>
      <c r="AA94">
        <v>1093897.3999999999</v>
      </c>
      <c r="AB94">
        <v>1098429.4010000001</v>
      </c>
      <c r="AC94">
        <v>1104131.5209999999</v>
      </c>
      <c r="AD94">
        <v>1110129.5719999999</v>
      </c>
      <c r="AE94">
        <v>1115909.0009999999</v>
      </c>
      <c r="AF94">
        <v>1121664</v>
      </c>
    </row>
    <row r="95" spans="2:32">
      <c r="B95" t="s">
        <v>213</v>
      </c>
      <c r="C95">
        <v>219875.27100000001</v>
      </c>
      <c r="D95">
        <v>220536.65040000001</v>
      </c>
      <c r="E95">
        <v>221329.45019999999</v>
      </c>
      <c r="F95">
        <v>222485.26010000001</v>
      </c>
      <c r="G95">
        <v>223289.47990000001</v>
      </c>
      <c r="H95">
        <v>224331.13010000001</v>
      </c>
      <c r="I95">
        <v>225603.59890000001</v>
      </c>
      <c r="J95">
        <v>226588.41990000001</v>
      </c>
      <c r="K95">
        <v>227121.75020000001</v>
      </c>
      <c r="L95">
        <v>227525.02900000001</v>
      </c>
      <c r="M95">
        <v>227843.57990000001</v>
      </c>
      <c r="N95">
        <v>228172.60990000001</v>
      </c>
      <c r="O95">
        <v>228699.9602</v>
      </c>
      <c r="P95">
        <v>229202.4497</v>
      </c>
      <c r="Q95">
        <v>229947.88949999999</v>
      </c>
      <c r="R95">
        <v>230807.72930000001</v>
      </c>
      <c r="S95">
        <v>231441.2702</v>
      </c>
      <c r="T95">
        <v>232108.8297</v>
      </c>
      <c r="U95">
        <v>232853.3498</v>
      </c>
      <c r="V95">
        <v>233617.33009999999</v>
      </c>
      <c r="W95">
        <v>234361.69029999999</v>
      </c>
      <c r="X95">
        <v>234837.04060000001</v>
      </c>
      <c r="Y95">
        <v>235384.79</v>
      </c>
      <c r="Z95">
        <v>236162.6311</v>
      </c>
      <c r="AA95">
        <v>236569.82060000001</v>
      </c>
      <c r="AB95">
        <v>236739.02</v>
      </c>
      <c r="AC95">
        <v>237315.89120000001</v>
      </c>
      <c r="AD95">
        <v>238209.8303</v>
      </c>
      <c r="AE95">
        <v>238916.37030000001</v>
      </c>
      <c r="AF95">
        <v>239449</v>
      </c>
    </row>
    <row r="96" spans="2:32">
      <c r="B96" t="s">
        <v>214</v>
      </c>
      <c r="C96">
        <v>648705.39870000002</v>
      </c>
      <c r="D96">
        <v>649996.13089999999</v>
      </c>
      <c r="E96">
        <v>651455.85060000001</v>
      </c>
      <c r="F96">
        <v>653610.40020000003</v>
      </c>
      <c r="G96">
        <v>655169.99860000005</v>
      </c>
      <c r="H96">
        <v>657236.56999999995</v>
      </c>
      <c r="I96">
        <v>659948.70990000002</v>
      </c>
      <c r="J96">
        <v>662563.67050000001</v>
      </c>
      <c r="K96">
        <v>664236.50020000001</v>
      </c>
      <c r="L96">
        <v>665223.97149999999</v>
      </c>
      <c r="M96">
        <v>665920.9706</v>
      </c>
      <c r="N96">
        <v>666769.4706</v>
      </c>
      <c r="O96">
        <v>668290.21059999999</v>
      </c>
      <c r="P96">
        <v>669574.21920000005</v>
      </c>
      <c r="Q96">
        <v>671418.07059999998</v>
      </c>
      <c r="R96">
        <v>673772.41969999997</v>
      </c>
      <c r="S96">
        <v>675449.84970000002</v>
      </c>
      <c r="T96">
        <v>677410.70169999998</v>
      </c>
      <c r="U96">
        <v>679707.01989999996</v>
      </c>
      <c r="V96">
        <v>681738.26089999999</v>
      </c>
      <c r="W96">
        <v>683719.74190000002</v>
      </c>
      <c r="X96">
        <v>685324.45929999999</v>
      </c>
      <c r="Y96">
        <v>687038.1398</v>
      </c>
      <c r="Z96">
        <v>688729.79040000006</v>
      </c>
      <c r="AA96">
        <v>690421.97</v>
      </c>
      <c r="AB96">
        <v>692456.88040000002</v>
      </c>
      <c r="AC96">
        <v>694422.25089999998</v>
      </c>
      <c r="AD96">
        <v>696541.09019999998</v>
      </c>
      <c r="AE96">
        <v>698649.81949999998</v>
      </c>
      <c r="AF96">
        <v>700038</v>
      </c>
    </row>
    <row r="97" spans="2:32">
      <c r="B97" t="s">
        <v>215</v>
      </c>
      <c r="C97">
        <v>1225145.554</v>
      </c>
      <c r="D97">
        <v>1229771.6680000001</v>
      </c>
      <c r="E97">
        <v>1236303.537</v>
      </c>
      <c r="F97">
        <v>1245996.3700000001</v>
      </c>
      <c r="G97">
        <v>1252976.1769999999</v>
      </c>
      <c r="H97">
        <v>1260892.0859999999</v>
      </c>
      <c r="I97">
        <v>1270035.8940000001</v>
      </c>
      <c r="J97">
        <v>1278524.7339999999</v>
      </c>
      <c r="K97">
        <v>1286241.3359999999</v>
      </c>
      <c r="L97">
        <v>1293696.898</v>
      </c>
      <c r="M97">
        <v>1300638.0349999999</v>
      </c>
      <c r="N97">
        <v>1307843.138</v>
      </c>
      <c r="O97">
        <v>1316101.4890000001</v>
      </c>
      <c r="P97">
        <v>1324235.845</v>
      </c>
      <c r="Q97">
        <v>1332329.648</v>
      </c>
      <c r="R97">
        <v>1340967.7509999999</v>
      </c>
      <c r="S97">
        <v>1349256.645</v>
      </c>
      <c r="T97">
        <v>1357577.487</v>
      </c>
      <c r="U97">
        <v>1366649.942</v>
      </c>
      <c r="V97">
        <v>1375523.574</v>
      </c>
      <c r="W97">
        <v>1384008.1159999999</v>
      </c>
      <c r="X97">
        <v>1390081.41</v>
      </c>
      <c r="Y97">
        <v>1394900.9</v>
      </c>
      <c r="Z97">
        <v>1399038.2849999999</v>
      </c>
      <c r="AA97">
        <v>1402386.723</v>
      </c>
      <c r="AB97">
        <v>1407361.0530000001</v>
      </c>
      <c r="AC97">
        <v>1414533.8740000001</v>
      </c>
      <c r="AD97">
        <v>1423278.811</v>
      </c>
      <c r="AE97">
        <v>1431039.3640000001</v>
      </c>
      <c r="AF97">
        <v>1438459</v>
      </c>
    </row>
    <row r="98" spans="2:32">
      <c r="B98" t="s">
        <v>216</v>
      </c>
      <c r="C98">
        <v>248302.05</v>
      </c>
      <c r="D98">
        <v>249240.46900000001</v>
      </c>
      <c r="E98">
        <v>250601.12940000001</v>
      </c>
      <c r="F98">
        <v>252400.42009999999</v>
      </c>
      <c r="G98">
        <v>253809.78080000001</v>
      </c>
      <c r="H98">
        <v>255437.1005</v>
      </c>
      <c r="I98">
        <v>257263.9901</v>
      </c>
      <c r="J98">
        <v>259006.7789</v>
      </c>
      <c r="K98">
        <v>260511.57</v>
      </c>
      <c r="L98">
        <v>261846.95050000001</v>
      </c>
      <c r="M98">
        <v>263017.29969999997</v>
      </c>
      <c r="N98">
        <v>264123.50050000002</v>
      </c>
      <c r="O98">
        <v>265324.63069999998</v>
      </c>
      <c r="P98">
        <v>266466.60029999999</v>
      </c>
      <c r="Q98">
        <v>268206.23979999998</v>
      </c>
      <c r="R98">
        <v>270444.11</v>
      </c>
      <c r="S98">
        <v>272327.41940000001</v>
      </c>
      <c r="T98">
        <v>274093.20880000002</v>
      </c>
      <c r="U98">
        <v>275753.22009999998</v>
      </c>
      <c r="V98">
        <v>277355.50959999999</v>
      </c>
      <c r="W98">
        <v>279012.93890000001</v>
      </c>
      <c r="X98">
        <v>280463.08029999997</v>
      </c>
      <c r="Y98">
        <v>282055.75919999997</v>
      </c>
      <c r="Z98">
        <v>283710.71950000001</v>
      </c>
      <c r="AA98">
        <v>285427.60009999998</v>
      </c>
      <c r="AB98">
        <v>287269.73090000002</v>
      </c>
      <c r="AC98">
        <v>289032.05119999999</v>
      </c>
      <c r="AD98">
        <v>290354.65990000003</v>
      </c>
      <c r="AE98">
        <v>291628.69</v>
      </c>
      <c r="AF98">
        <v>293259</v>
      </c>
    </row>
    <row r="99" spans="2:32">
      <c r="B99" t="s">
        <v>217</v>
      </c>
      <c r="C99">
        <v>124138.53</v>
      </c>
      <c r="D99">
        <v>124576.0503</v>
      </c>
      <c r="E99">
        <v>125033.0102</v>
      </c>
      <c r="F99">
        <v>125727.1603</v>
      </c>
      <c r="G99">
        <v>126262.0898</v>
      </c>
      <c r="H99">
        <v>126898.7598</v>
      </c>
      <c r="I99">
        <v>127629.0799</v>
      </c>
      <c r="J99">
        <v>128301.3707</v>
      </c>
      <c r="K99">
        <v>128863.85</v>
      </c>
      <c r="L99">
        <v>129358.4501</v>
      </c>
      <c r="M99">
        <v>129881.2402</v>
      </c>
      <c r="N99">
        <v>130503.29919999999</v>
      </c>
      <c r="O99">
        <v>131131.1906</v>
      </c>
      <c r="P99">
        <v>131593.23050000001</v>
      </c>
      <c r="Q99">
        <v>132161.7996</v>
      </c>
      <c r="R99">
        <v>132852.25959999999</v>
      </c>
      <c r="S99">
        <v>133425.16990000001</v>
      </c>
      <c r="T99">
        <v>133969.47010000001</v>
      </c>
      <c r="U99">
        <v>134671.2003</v>
      </c>
      <c r="V99">
        <v>135416.03950000001</v>
      </c>
      <c r="W99">
        <v>136043.13010000001</v>
      </c>
      <c r="X99">
        <v>136418.21969999999</v>
      </c>
      <c r="Y99">
        <v>136857.9601</v>
      </c>
      <c r="Z99">
        <v>137449.7396</v>
      </c>
      <c r="AA99">
        <v>137874.34049999999</v>
      </c>
      <c r="AB99">
        <v>138180.37</v>
      </c>
      <c r="AC99">
        <v>138676.29990000001</v>
      </c>
      <c r="AD99">
        <v>139435.05059999999</v>
      </c>
      <c r="AE99">
        <v>140121.8603</v>
      </c>
      <c r="AF99">
        <v>140636</v>
      </c>
    </row>
    <row r="100" spans="2:32">
      <c r="B100" t="s">
        <v>218</v>
      </c>
      <c r="C100">
        <v>488322.51130000001</v>
      </c>
      <c r="D100">
        <v>489745.89980000001</v>
      </c>
      <c r="E100">
        <v>491410.28019999998</v>
      </c>
      <c r="F100">
        <v>493742.34019999998</v>
      </c>
      <c r="G100">
        <v>495449.2905</v>
      </c>
      <c r="H100">
        <v>497556.29969999997</v>
      </c>
      <c r="I100">
        <v>500184.17930000002</v>
      </c>
      <c r="J100">
        <v>502520.82939999999</v>
      </c>
      <c r="K100">
        <v>504117.50030000001</v>
      </c>
      <c r="L100">
        <v>505363.44079999998</v>
      </c>
      <c r="M100">
        <v>506638.13860000001</v>
      </c>
      <c r="N100">
        <v>508120.16729999997</v>
      </c>
      <c r="O100">
        <v>509708.42800000001</v>
      </c>
      <c r="P100">
        <v>510805.97080000001</v>
      </c>
      <c r="Q100">
        <v>512246.59179999999</v>
      </c>
      <c r="R100">
        <v>514001.98920000001</v>
      </c>
      <c r="S100">
        <v>515443.19939999998</v>
      </c>
      <c r="T100">
        <v>516932.1593</v>
      </c>
      <c r="U100">
        <v>518762.9693</v>
      </c>
      <c r="V100">
        <v>520849.91159999999</v>
      </c>
      <c r="W100">
        <v>522317.13909999997</v>
      </c>
      <c r="X100">
        <v>522988.05949999997</v>
      </c>
      <c r="Y100">
        <v>523867.4792</v>
      </c>
      <c r="Z100">
        <v>524935.19949999999</v>
      </c>
      <c r="AA100">
        <v>525740.39</v>
      </c>
      <c r="AB100">
        <v>526733.63060000003</v>
      </c>
      <c r="AC100">
        <v>528229.95050000004</v>
      </c>
      <c r="AD100">
        <v>530145.39229999995</v>
      </c>
      <c r="AE100">
        <v>531943.22889999999</v>
      </c>
      <c r="AF100">
        <v>533334</v>
      </c>
    </row>
    <row r="101" spans="2:32">
      <c r="B101" t="s">
        <v>219</v>
      </c>
      <c r="C101">
        <v>63722.59964</v>
      </c>
      <c r="D101">
        <v>64007.100140000002</v>
      </c>
      <c r="E101">
        <v>64247.000399999997</v>
      </c>
      <c r="F101">
        <v>64527.199769999999</v>
      </c>
      <c r="G101">
        <v>64762.339670000001</v>
      </c>
      <c r="H101">
        <v>65047.379860000001</v>
      </c>
      <c r="I101">
        <v>65384.190110000003</v>
      </c>
      <c r="J101">
        <v>65712.90999</v>
      </c>
      <c r="K101">
        <v>66000.550080000001</v>
      </c>
      <c r="L101">
        <v>66229.579800000007</v>
      </c>
      <c r="M101">
        <v>66462.540269999998</v>
      </c>
      <c r="N101">
        <v>66764.460149999999</v>
      </c>
      <c r="O101">
        <v>67082.679810000001</v>
      </c>
      <c r="P101">
        <v>67282.090030000007</v>
      </c>
      <c r="Q101">
        <v>67508.330180000004</v>
      </c>
      <c r="R101">
        <v>67802.520310000007</v>
      </c>
      <c r="S101">
        <v>68070.750029999996</v>
      </c>
      <c r="T101">
        <v>68306.869649999993</v>
      </c>
      <c r="U101">
        <v>68597.9804</v>
      </c>
      <c r="V101">
        <v>68934.370509999993</v>
      </c>
      <c r="W101">
        <v>69241.140230000005</v>
      </c>
      <c r="X101">
        <v>69406.849690000003</v>
      </c>
      <c r="Y101">
        <v>69595.7503</v>
      </c>
      <c r="Z101">
        <v>69816.360650000002</v>
      </c>
      <c r="AA101">
        <v>69963.150309999997</v>
      </c>
      <c r="AB101">
        <v>70074.779880000002</v>
      </c>
      <c r="AC101">
        <v>70242.999800000005</v>
      </c>
      <c r="AD101">
        <v>70460.569959999993</v>
      </c>
      <c r="AE101">
        <v>70696.649850000002</v>
      </c>
      <c r="AF101">
        <v>70955</v>
      </c>
    </row>
    <row r="102" spans="2:32">
      <c r="B102" t="s">
        <v>220</v>
      </c>
      <c r="C102">
        <v>11771.57</v>
      </c>
      <c r="D102">
        <v>11904.7801</v>
      </c>
      <c r="E102">
        <v>11942.070009999999</v>
      </c>
      <c r="F102">
        <v>11608.72998</v>
      </c>
      <c r="G102">
        <v>11003.099969999999</v>
      </c>
      <c r="H102">
        <v>11055.420029999999</v>
      </c>
      <c r="I102">
        <v>11576.13992</v>
      </c>
      <c r="J102">
        <v>11783.019920000001</v>
      </c>
      <c r="K102">
        <v>11802.840029999999</v>
      </c>
      <c r="L102">
        <v>13074.450049999999</v>
      </c>
      <c r="M102">
        <v>14431.78004</v>
      </c>
      <c r="N102">
        <v>13879.56993</v>
      </c>
      <c r="O102">
        <v>14768.989939999999</v>
      </c>
      <c r="P102">
        <v>14757.529979999999</v>
      </c>
      <c r="Q102">
        <v>14466.89005</v>
      </c>
      <c r="R102">
        <v>14170.04002</v>
      </c>
      <c r="S102">
        <v>14320.92</v>
      </c>
      <c r="T102">
        <v>14451.529930000001</v>
      </c>
      <c r="U102">
        <v>14094.449919999999</v>
      </c>
      <c r="V102">
        <v>14294.21005</v>
      </c>
      <c r="W102">
        <v>14195.4301</v>
      </c>
      <c r="X102">
        <v>14892.640020000001</v>
      </c>
      <c r="Y102">
        <v>14565.259980000001</v>
      </c>
      <c r="Z102">
        <v>14874.72013</v>
      </c>
      <c r="AA102">
        <v>15819.44002</v>
      </c>
      <c r="AB102">
        <v>16671.130010000001</v>
      </c>
      <c r="AC102">
        <v>15951.91</v>
      </c>
      <c r="AD102">
        <v>15669.96005</v>
      </c>
      <c r="AE102">
        <v>14997.14991</v>
      </c>
      <c r="AF102">
        <v>15679</v>
      </c>
    </row>
    <row r="103" spans="2:32">
      <c r="B103" t="s">
        <v>221</v>
      </c>
      <c r="C103">
        <v>12118.07998</v>
      </c>
      <c r="D103">
        <v>12268.25006</v>
      </c>
      <c r="E103">
        <v>12686.210080000001</v>
      </c>
      <c r="F103">
        <v>12447.849920000001</v>
      </c>
      <c r="G103">
        <v>12894.859920000001</v>
      </c>
      <c r="H103">
        <v>12151.12002</v>
      </c>
      <c r="I103">
        <v>12145.79002</v>
      </c>
      <c r="J103">
        <v>11912.169959999999</v>
      </c>
      <c r="K103">
        <v>12103.14997</v>
      </c>
      <c r="L103">
        <v>11579.05</v>
      </c>
      <c r="M103">
        <v>10464.099969999999</v>
      </c>
      <c r="N103">
        <v>11075.340039999999</v>
      </c>
      <c r="O103">
        <v>10275.980079999999</v>
      </c>
      <c r="P103">
        <v>10898.070009999999</v>
      </c>
      <c r="Q103">
        <v>11010.56992</v>
      </c>
      <c r="R103">
        <v>10848.300090000001</v>
      </c>
      <c r="S103">
        <v>10735.100060000001</v>
      </c>
      <c r="T103">
        <v>10945.909970000001</v>
      </c>
      <c r="U103">
        <v>11360.749959999999</v>
      </c>
      <c r="V103">
        <v>11039.599969999999</v>
      </c>
      <c r="W103">
        <v>10932.349969999999</v>
      </c>
      <c r="X103">
        <v>11219.89999</v>
      </c>
      <c r="Y103">
        <v>11110.590099999999</v>
      </c>
      <c r="Z103">
        <v>11988.67001</v>
      </c>
      <c r="AA103">
        <v>11073.410019999999</v>
      </c>
      <c r="AB103">
        <v>10773.799950000001</v>
      </c>
      <c r="AC103">
        <v>12053.760060000001</v>
      </c>
      <c r="AD103">
        <v>12481.70003</v>
      </c>
      <c r="AE103">
        <v>12787.419980000001</v>
      </c>
      <c r="AF103">
        <v>12182</v>
      </c>
    </row>
    <row r="104" spans="2:32">
      <c r="B104" t="s">
        <v>222</v>
      </c>
      <c r="C104">
        <f>SUM(C85:C103)</f>
        <v>9185571.9040200002</v>
      </c>
      <c r="D104">
        <f t="shared" ref="D104:AF104" si="31">SUM(D85:D103)</f>
        <v>9215386.3004000001</v>
      </c>
      <c r="E104">
        <f t="shared" si="31"/>
        <v>9254925.90649</v>
      </c>
      <c r="F104">
        <f t="shared" si="31"/>
        <v>9306663.89047</v>
      </c>
      <c r="G104">
        <f t="shared" si="31"/>
        <v>9346609.6985600013</v>
      </c>
      <c r="H104">
        <f t="shared" si="31"/>
        <v>9391162.1754100006</v>
      </c>
      <c r="I104">
        <f t="shared" si="31"/>
        <v>9445696.0818499997</v>
      </c>
      <c r="J104">
        <f t="shared" si="31"/>
        <v>9495886.5284699965</v>
      </c>
      <c r="K104">
        <f t="shared" si="31"/>
        <v>9535962.3614799995</v>
      </c>
      <c r="L104">
        <f t="shared" si="31"/>
        <v>9573870.164950002</v>
      </c>
      <c r="M104">
        <f t="shared" si="31"/>
        <v>9610935.4850799982</v>
      </c>
      <c r="N104">
        <f t="shared" si="31"/>
        <v>9649580.6815200001</v>
      </c>
      <c r="O104">
        <f t="shared" si="31"/>
        <v>9690081.5925299991</v>
      </c>
      <c r="P104">
        <f t="shared" si="31"/>
        <v>9725897.4057199992</v>
      </c>
      <c r="Q104">
        <f t="shared" si="31"/>
        <v>9768859.8205500003</v>
      </c>
      <c r="R104">
        <f t="shared" si="31"/>
        <v>9820940.2592200004</v>
      </c>
      <c r="S104">
        <f t="shared" si="31"/>
        <v>9867562.8543899991</v>
      </c>
      <c r="T104">
        <f t="shared" si="31"/>
        <v>9914951.6156499982</v>
      </c>
      <c r="U104">
        <f t="shared" si="31"/>
        <v>9965533.4651800003</v>
      </c>
      <c r="V104">
        <f t="shared" si="31"/>
        <v>10014842.195029998</v>
      </c>
      <c r="W104">
        <f t="shared" si="31"/>
        <v>10059206.419299999</v>
      </c>
      <c r="X104">
        <f t="shared" si="31"/>
        <v>10093571.867599998</v>
      </c>
      <c r="Y104">
        <f t="shared" si="31"/>
        <v>10129052.815879999</v>
      </c>
      <c r="Z104">
        <f t="shared" si="31"/>
        <v>10170350.517890001</v>
      </c>
      <c r="AA104">
        <f t="shared" si="31"/>
        <v>10203828.55415</v>
      </c>
      <c r="AB104">
        <f t="shared" si="31"/>
        <v>10238917.42454</v>
      </c>
      <c r="AC104">
        <f t="shared" si="31"/>
        <v>10281997.387060001</v>
      </c>
      <c r="AD104">
        <f t="shared" si="31"/>
        <v>10330747.915840002</v>
      </c>
      <c r="AE104">
        <f t="shared" si="31"/>
        <v>10375415.36334</v>
      </c>
      <c r="AF104">
        <f t="shared" si="31"/>
        <v>10417734</v>
      </c>
    </row>
    <row r="107" spans="2:32">
      <c r="B107" s="2" t="s">
        <v>1195</v>
      </c>
    </row>
    <row r="109" spans="2:32">
      <c r="C109" s="22" t="s">
        <v>41</v>
      </c>
      <c r="D109" s="22" t="s">
        <v>42</v>
      </c>
      <c r="E109" s="22" t="s">
        <v>43</v>
      </c>
      <c r="F109" s="22" t="s">
        <v>44</v>
      </c>
      <c r="G109" s="22" t="s">
        <v>45</v>
      </c>
      <c r="H109" s="22" t="s">
        <v>46</v>
      </c>
      <c r="I109" s="22" t="s">
        <v>47</v>
      </c>
      <c r="J109" s="22" t="s">
        <v>48</v>
      </c>
      <c r="K109" s="22" t="s">
        <v>49</v>
      </c>
      <c r="L109" s="22" t="s">
        <v>50</v>
      </c>
      <c r="M109" s="22" t="s">
        <v>51</v>
      </c>
      <c r="N109" s="22" t="s">
        <v>52</v>
      </c>
      <c r="O109" s="22" t="s">
        <v>53</v>
      </c>
      <c r="P109" s="22" t="s">
        <v>54</v>
      </c>
      <c r="Q109" s="22" t="s">
        <v>55</v>
      </c>
      <c r="R109" s="22" t="s">
        <v>56</v>
      </c>
      <c r="S109" s="22" t="s">
        <v>57</v>
      </c>
      <c r="T109" s="22" t="s">
        <v>58</v>
      </c>
      <c r="U109" s="22" t="s">
        <v>59</v>
      </c>
      <c r="V109" s="22" t="s">
        <v>60</v>
      </c>
      <c r="W109" s="22" t="s">
        <v>61</v>
      </c>
      <c r="X109" s="22" t="s">
        <v>62</v>
      </c>
      <c r="Y109" s="22" t="s">
        <v>63</v>
      </c>
      <c r="Z109" s="22" t="s">
        <v>64</v>
      </c>
      <c r="AA109" s="22" t="s">
        <v>65</v>
      </c>
      <c r="AB109" s="22" t="s">
        <v>66</v>
      </c>
      <c r="AC109" s="22" t="s">
        <v>67</v>
      </c>
      <c r="AD109" s="22" t="s">
        <v>68</v>
      </c>
      <c r="AE109" s="4" t="s">
        <v>898</v>
      </c>
      <c r="AF109" s="22" t="s">
        <v>1239</v>
      </c>
    </row>
    <row r="110" spans="2:32">
      <c r="B110" t="s">
        <v>203</v>
      </c>
      <c r="C110">
        <v>272862.63030000002</v>
      </c>
      <c r="D110">
        <v>298824.48989999999</v>
      </c>
      <c r="E110">
        <v>305924</v>
      </c>
      <c r="F110">
        <v>328969.34009999997</v>
      </c>
      <c r="G110">
        <v>329843.60940000002</v>
      </c>
      <c r="H110">
        <v>326742.49949999998</v>
      </c>
      <c r="I110">
        <v>327713.32020000002</v>
      </c>
      <c r="J110">
        <v>341416.25060000003</v>
      </c>
      <c r="K110">
        <v>340002.1102</v>
      </c>
      <c r="L110">
        <v>335132.33020000003</v>
      </c>
      <c r="M110">
        <v>323801.58</v>
      </c>
      <c r="N110">
        <v>332958.11979999999</v>
      </c>
      <c r="O110">
        <v>343993.11009999999</v>
      </c>
      <c r="P110">
        <v>354930.48050000001</v>
      </c>
      <c r="Q110">
        <v>350597.5907</v>
      </c>
      <c r="R110">
        <v>362702.91960000002</v>
      </c>
      <c r="S110">
        <v>376637.45049999998</v>
      </c>
      <c r="T110">
        <v>379434.92</v>
      </c>
      <c r="U110">
        <v>375394.96980000002</v>
      </c>
      <c r="V110">
        <v>383156.61</v>
      </c>
      <c r="W110">
        <v>390340.7696</v>
      </c>
      <c r="X110">
        <v>378712.6102</v>
      </c>
      <c r="Y110">
        <v>377304.63990000001</v>
      </c>
      <c r="Z110">
        <v>393437.08020000003</v>
      </c>
      <c r="AA110">
        <v>396985.35989999998</v>
      </c>
      <c r="AB110">
        <v>398481.18979999999</v>
      </c>
      <c r="AC110">
        <v>404452.59980000003</v>
      </c>
      <c r="AD110">
        <v>432619.71970000002</v>
      </c>
      <c r="AE110">
        <v>431189.2401</v>
      </c>
      <c r="AF110">
        <v>427323</v>
      </c>
    </row>
    <row r="111" spans="2:32">
      <c r="B111" t="s">
        <v>204</v>
      </c>
      <c r="C111">
        <v>67031.999809999994</v>
      </c>
      <c r="D111">
        <v>67837.570189999999</v>
      </c>
      <c r="E111">
        <v>69120.960089999993</v>
      </c>
      <c r="F111">
        <v>68881.499949999998</v>
      </c>
      <c r="G111">
        <v>70306.259829999995</v>
      </c>
      <c r="H111">
        <v>73775.479739999995</v>
      </c>
      <c r="I111">
        <v>74219.619980000003</v>
      </c>
      <c r="J111">
        <v>76199.019809999998</v>
      </c>
      <c r="K111">
        <v>78538.180110000001</v>
      </c>
      <c r="L111">
        <v>77772.220019999993</v>
      </c>
      <c r="M111">
        <v>78563.460089999993</v>
      </c>
      <c r="N111">
        <v>82451.00993</v>
      </c>
      <c r="O111">
        <v>81602.889760000005</v>
      </c>
      <c r="P111">
        <v>81927.789929999999</v>
      </c>
      <c r="Q111">
        <v>83027.06005</v>
      </c>
      <c r="R111">
        <v>84926.370060000001</v>
      </c>
      <c r="S111">
        <v>84146.159960000005</v>
      </c>
      <c r="T111">
        <v>86135.500010000003</v>
      </c>
      <c r="U111">
        <v>86039.119959999996</v>
      </c>
      <c r="V111">
        <v>86085.669949999996</v>
      </c>
      <c r="W111">
        <v>87112.950089999998</v>
      </c>
      <c r="X111">
        <v>88474.20001</v>
      </c>
      <c r="Y111">
        <v>85699.060060000003</v>
      </c>
      <c r="Z111">
        <v>87248.099919999993</v>
      </c>
      <c r="AA111">
        <v>91142.350049999994</v>
      </c>
      <c r="AB111">
        <v>92219.059859999994</v>
      </c>
      <c r="AC111">
        <v>96625.279989999995</v>
      </c>
      <c r="AD111">
        <v>99110.499809999994</v>
      </c>
      <c r="AE111">
        <v>97305.610130000001</v>
      </c>
      <c r="AF111">
        <v>101138</v>
      </c>
    </row>
    <row r="112" spans="2:32">
      <c r="B112" t="s">
        <v>205</v>
      </c>
      <c r="C112">
        <v>57814.380210000003</v>
      </c>
      <c r="D112">
        <v>58030.149830000002</v>
      </c>
      <c r="E112">
        <v>60955.719870000001</v>
      </c>
      <c r="F112">
        <v>58343.479959999997</v>
      </c>
      <c r="G112">
        <v>56734.619879999998</v>
      </c>
      <c r="H112">
        <v>58624.06005</v>
      </c>
      <c r="I112">
        <v>60972.900020000001</v>
      </c>
      <c r="J112">
        <v>58032.490129999998</v>
      </c>
      <c r="K112">
        <v>59701.95998</v>
      </c>
      <c r="L112">
        <v>63515.040229999999</v>
      </c>
      <c r="M112">
        <v>64971.56</v>
      </c>
      <c r="N112">
        <v>66956.949770000007</v>
      </c>
      <c r="O112">
        <v>64980.549830000004</v>
      </c>
      <c r="P112">
        <v>65781.270229999995</v>
      </c>
      <c r="Q112">
        <v>66150.419940000007</v>
      </c>
      <c r="R112">
        <v>65852.659870000003</v>
      </c>
      <c r="S112">
        <v>65903.29002</v>
      </c>
      <c r="T112">
        <v>66514.469960000002</v>
      </c>
      <c r="U112">
        <v>69563.189970000007</v>
      </c>
      <c r="V112">
        <v>70472.030150000006</v>
      </c>
      <c r="W112">
        <v>73186.490149999998</v>
      </c>
      <c r="X112">
        <v>71036.159969999993</v>
      </c>
      <c r="Y112">
        <v>71465.59001</v>
      </c>
      <c r="Z112">
        <v>72952.950089999998</v>
      </c>
      <c r="AA112">
        <v>74590.439729999998</v>
      </c>
      <c r="AB112">
        <v>73767.149999999994</v>
      </c>
      <c r="AC112">
        <v>72211.850120000003</v>
      </c>
      <c r="AD112">
        <v>72105.400089999996</v>
      </c>
      <c r="AE112">
        <v>69042.499819999997</v>
      </c>
      <c r="AF112">
        <v>72079</v>
      </c>
    </row>
    <row r="113" spans="2:32">
      <c r="B113" t="s">
        <v>206</v>
      </c>
      <c r="C113">
        <v>54950.779799999997</v>
      </c>
      <c r="D113">
        <v>66125.03</v>
      </c>
      <c r="E113">
        <v>66468.009919999997</v>
      </c>
      <c r="F113">
        <v>61705.550109999996</v>
      </c>
      <c r="G113">
        <v>60738.460420000003</v>
      </c>
      <c r="H113">
        <v>67761.410069999998</v>
      </c>
      <c r="I113">
        <v>73580.960030000002</v>
      </c>
      <c r="J113">
        <v>68283.609840000005</v>
      </c>
      <c r="K113">
        <v>60719.399689999998</v>
      </c>
      <c r="L113">
        <v>72779.11004</v>
      </c>
      <c r="M113">
        <v>72715.290240000002</v>
      </c>
      <c r="N113">
        <v>64281.04997</v>
      </c>
      <c r="O113">
        <v>63141.580070000004</v>
      </c>
      <c r="P113">
        <v>76377.509900000005</v>
      </c>
      <c r="Q113">
        <v>82655.840169999996</v>
      </c>
      <c r="R113">
        <v>71241.089989999993</v>
      </c>
      <c r="S113">
        <v>64848.100100000003</v>
      </c>
      <c r="T113">
        <v>76431.589989999993</v>
      </c>
      <c r="U113">
        <v>81200.240040000004</v>
      </c>
      <c r="V113">
        <v>74406.219679999995</v>
      </c>
      <c r="W113">
        <v>63094.619899999998</v>
      </c>
      <c r="X113">
        <v>66862.74987</v>
      </c>
      <c r="Y113">
        <v>81579.360050000003</v>
      </c>
      <c r="Z113">
        <v>80159.540259999994</v>
      </c>
      <c r="AA113">
        <v>77687.180170000007</v>
      </c>
      <c r="AB113">
        <v>83710.420069999993</v>
      </c>
      <c r="AC113">
        <v>84025.340280000004</v>
      </c>
      <c r="AD113">
        <v>76944.500020000007</v>
      </c>
      <c r="AE113">
        <v>71149.800159999999</v>
      </c>
      <c r="AF113">
        <v>85371</v>
      </c>
    </row>
    <row r="114" spans="2:32">
      <c r="B114" t="s">
        <v>207</v>
      </c>
      <c r="C114">
        <v>85422.200070000006</v>
      </c>
      <c r="D114">
        <v>88505.490260000006</v>
      </c>
      <c r="E114">
        <v>82954.049920000005</v>
      </c>
      <c r="F114">
        <v>89210.189809999996</v>
      </c>
      <c r="G114">
        <v>92408.420180000001</v>
      </c>
      <c r="H114">
        <v>91329.899749999997</v>
      </c>
      <c r="I114">
        <v>90215.889859999996</v>
      </c>
      <c r="J114">
        <v>94202.790479999996</v>
      </c>
      <c r="K114">
        <v>100031.8499</v>
      </c>
      <c r="L114">
        <v>106663.7499</v>
      </c>
      <c r="M114">
        <v>99015.180089999994</v>
      </c>
      <c r="N114">
        <v>102950.69</v>
      </c>
      <c r="O114">
        <v>102396.2501</v>
      </c>
      <c r="P114">
        <v>109218.13009999999</v>
      </c>
      <c r="Q114">
        <v>111980.78019999999</v>
      </c>
      <c r="R114">
        <v>110163.0701</v>
      </c>
      <c r="S114">
        <v>117903.84</v>
      </c>
      <c r="T114">
        <v>123345.33010000001</v>
      </c>
      <c r="U114">
        <v>116795.52989999999</v>
      </c>
      <c r="V114">
        <v>132995.41990000001</v>
      </c>
      <c r="W114">
        <v>128439.3602</v>
      </c>
      <c r="X114">
        <v>124170.7</v>
      </c>
      <c r="Y114">
        <v>114594.6302</v>
      </c>
      <c r="Z114">
        <v>116265.72990000001</v>
      </c>
      <c r="AA114">
        <v>121719.73</v>
      </c>
      <c r="AB114">
        <v>124888.0004</v>
      </c>
      <c r="AC114">
        <v>127824.0898</v>
      </c>
      <c r="AD114">
        <v>133423.2801</v>
      </c>
      <c r="AE114">
        <v>140298.39000000001</v>
      </c>
      <c r="AF114">
        <v>137236</v>
      </c>
    </row>
    <row r="115" spans="2:32">
      <c r="B115" t="s">
        <v>208</v>
      </c>
      <c r="C115">
        <v>30017.499960000001</v>
      </c>
      <c r="D115">
        <v>30162.670170000001</v>
      </c>
      <c r="E115">
        <v>29902.909909999998</v>
      </c>
      <c r="F115">
        <v>30081.570009999999</v>
      </c>
      <c r="G115">
        <v>31607.13999</v>
      </c>
      <c r="H115">
        <v>34216.719969999998</v>
      </c>
      <c r="I115">
        <v>34729.050000000003</v>
      </c>
      <c r="J115">
        <v>34306.319969999997</v>
      </c>
      <c r="K115">
        <v>34709.399839999998</v>
      </c>
      <c r="L115">
        <v>33773.139949999997</v>
      </c>
      <c r="M115">
        <v>34839.829960000003</v>
      </c>
      <c r="N115">
        <v>35776.770049999999</v>
      </c>
      <c r="O115">
        <v>35818.469839999998</v>
      </c>
      <c r="P115">
        <v>35957.880010000001</v>
      </c>
      <c r="Q115">
        <v>36390.029970000003</v>
      </c>
      <c r="R115">
        <v>35013.140030000002</v>
      </c>
      <c r="S115">
        <v>34578.759980000003</v>
      </c>
      <c r="T115">
        <v>36487.480060000002</v>
      </c>
      <c r="U115">
        <v>36149.190020000002</v>
      </c>
      <c r="V115">
        <v>38595.230029999999</v>
      </c>
      <c r="W115">
        <v>38006.949829999998</v>
      </c>
      <c r="X115">
        <v>34958.799930000001</v>
      </c>
      <c r="Y115">
        <v>39747.859909999999</v>
      </c>
      <c r="Z115">
        <v>37976.600109999999</v>
      </c>
      <c r="AA115">
        <v>39679.349820000003</v>
      </c>
      <c r="AB115">
        <v>40756.579940000003</v>
      </c>
      <c r="AC115">
        <v>39847.399859999998</v>
      </c>
      <c r="AD115">
        <v>38188.660089999998</v>
      </c>
      <c r="AE115">
        <v>41049.890039999998</v>
      </c>
      <c r="AF115">
        <v>42478</v>
      </c>
    </row>
    <row r="116" spans="2:32">
      <c r="B116" t="s">
        <v>209</v>
      </c>
      <c r="C116">
        <v>129426.3502</v>
      </c>
      <c r="D116">
        <v>130945.27</v>
      </c>
      <c r="E116">
        <v>133921.18</v>
      </c>
      <c r="F116">
        <v>132405.23000000001</v>
      </c>
      <c r="G116">
        <v>136077.67989999999</v>
      </c>
      <c r="H116">
        <v>135014.61009999999</v>
      </c>
      <c r="I116">
        <v>139721.30989999999</v>
      </c>
      <c r="J116">
        <v>139970.6899</v>
      </c>
      <c r="K116">
        <v>139934.08979999999</v>
      </c>
      <c r="L116">
        <v>141400.47020000001</v>
      </c>
      <c r="M116">
        <v>145605.11009999999</v>
      </c>
      <c r="N116">
        <v>145353.61989999999</v>
      </c>
      <c r="O116">
        <v>141456.8702</v>
      </c>
      <c r="P116">
        <v>144641.9301</v>
      </c>
      <c r="Q116">
        <v>149831.18</v>
      </c>
      <c r="R116">
        <v>154038.03</v>
      </c>
      <c r="S116">
        <v>153109.87</v>
      </c>
      <c r="T116">
        <v>155933.54</v>
      </c>
      <c r="U116">
        <v>159524.76990000001</v>
      </c>
      <c r="V116">
        <v>165607.0601</v>
      </c>
      <c r="W116">
        <v>164326.36979999999</v>
      </c>
      <c r="X116">
        <v>156368.6201</v>
      </c>
      <c r="Y116">
        <v>163234.53020000001</v>
      </c>
      <c r="Z116">
        <v>159749.33989999999</v>
      </c>
      <c r="AA116">
        <v>160011.59</v>
      </c>
      <c r="AB116">
        <v>160565.89000000001</v>
      </c>
      <c r="AC116">
        <v>169285.46</v>
      </c>
      <c r="AD116">
        <v>171906.5796</v>
      </c>
      <c r="AE116">
        <v>171990.16990000001</v>
      </c>
      <c r="AF116">
        <v>182447</v>
      </c>
    </row>
    <row r="117" spans="2:32">
      <c r="B117" t="s">
        <v>210</v>
      </c>
      <c r="C117">
        <v>69056.800059999994</v>
      </c>
      <c r="D117">
        <v>68093.000090000001</v>
      </c>
      <c r="E117">
        <v>73814.490109999999</v>
      </c>
      <c r="F117">
        <v>76451.999849999993</v>
      </c>
      <c r="G117">
        <v>76703.299750000006</v>
      </c>
      <c r="H117">
        <v>80298.190109999996</v>
      </c>
      <c r="I117">
        <v>78028.660090000005</v>
      </c>
      <c r="J117">
        <v>81782.350019999998</v>
      </c>
      <c r="K117">
        <v>84046.749849999993</v>
      </c>
      <c r="L117">
        <v>85515.320089999994</v>
      </c>
      <c r="M117">
        <v>88924.72</v>
      </c>
      <c r="N117">
        <v>95583.67</v>
      </c>
      <c r="O117">
        <v>95539.900080000007</v>
      </c>
      <c r="P117">
        <v>94485.100059999997</v>
      </c>
      <c r="Q117">
        <v>100119.11</v>
      </c>
      <c r="R117">
        <v>101564.8799</v>
      </c>
      <c r="S117">
        <v>104185.23</v>
      </c>
      <c r="T117">
        <v>101305.6899</v>
      </c>
      <c r="U117">
        <v>101380.44010000001</v>
      </c>
      <c r="V117">
        <v>104251.55989999999</v>
      </c>
      <c r="W117">
        <v>100253.2</v>
      </c>
      <c r="X117">
        <v>97030.890010000003</v>
      </c>
      <c r="Y117">
        <v>98376.119990000007</v>
      </c>
      <c r="Z117">
        <v>98435.209690000003</v>
      </c>
      <c r="AA117">
        <v>103274.7399</v>
      </c>
      <c r="AB117">
        <v>107140.57</v>
      </c>
      <c r="AC117">
        <v>110819</v>
      </c>
      <c r="AD117">
        <v>112551.59</v>
      </c>
      <c r="AE117">
        <v>109335.0601</v>
      </c>
      <c r="AF117">
        <v>119463</v>
      </c>
    </row>
    <row r="118" spans="2:32">
      <c r="B118" t="s">
        <v>211</v>
      </c>
      <c r="C118">
        <v>382039.65059999999</v>
      </c>
      <c r="D118">
        <v>385010.56099999999</v>
      </c>
      <c r="E118">
        <v>381178.48950000003</v>
      </c>
      <c r="F118">
        <v>390807.41070000001</v>
      </c>
      <c r="G118">
        <v>409941.59989999997</v>
      </c>
      <c r="H118">
        <v>409150.23969999998</v>
      </c>
      <c r="I118">
        <v>409330.88059999997</v>
      </c>
      <c r="J118">
        <v>408314.59019999998</v>
      </c>
      <c r="K118">
        <v>414997.04029999999</v>
      </c>
      <c r="L118">
        <v>420269.70010000002</v>
      </c>
      <c r="M118">
        <v>426789.53950000001</v>
      </c>
      <c r="N118">
        <v>436804.18079999997</v>
      </c>
      <c r="O118">
        <v>437492.8996</v>
      </c>
      <c r="P118">
        <v>446349.41930000001</v>
      </c>
      <c r="Q118">
        <v>454372.58110000001</v>
      </c>
      <c r="R118">
        <v>464477.57</v>
      </c>
      <c r="S118">
        <v>469852.1507</v>
      </c>
      <c r="T118">
        <v>478707.4901</v>
      </c>
      <c r="U118">
        <v>485681.72960000002</v>
      </c>
      <c r="V118">
        <v>495669.12030000001</v>
      </c>
      <c r="W118">
        <v>504528.11989999999</v>
      </c>
      <c r="X118">
        <v>482631.49979999999</v>
      </c>
      <c r="Y118">
        <v>488229.20079999999</v>
      </c>
      <c r="Z118">
        <v>504452.20049999998</v>
      </c>
      <c r="AA118">
        <v>510235.21990000003</v>
      </c>
      <c r="AB118">
        <v>510820.52010000002</v>
      </c>
      <c r="AC118">
        <v>510381.15019999997</v>
      </c>
      <c r="AD118">
        <v>526849.90899999999</v>
      </c>
      <c r="AE118">
        <v>523414.95980000001</v>
      </c>
      <c r="AF118">
        <v>530929</v>
      </c>
    </row>
    <row r="119" spans="2:32">
      <c r="B119" t="s">
        <v>212</v>
      </c>
      <c r="C119">
        <v>226775.55979999999</v>
      </c>
      <c r="D119">
        <v>230407.6502</v>
      </c>
      <c r="E119">
        <v>223245.5405</v>
      </c>
      <c r="F119">
        <v>246342.07</v>
      </c>
      <c r="G119">
        <v>245382.16990000001</v>
      </c>
      <c r="H119">
        <v>252393.9901</v>
      </c>
      <c r="I119">
        <v>246418.06</v>
      </c>
      <c r="J119">
        <v>262023.72</v>
      </c>
      <c r="K119">
        <v>255835.54</v>
      </c>
      <c r="L119">
        <v>240887.5099</v>
      </c>
      <c r="M119">
        <v>257189.56030000001</v>
      </c>
      <c r="N119">
        <v>260576.66</v>
      </c>
      <c r="O119">
        <v>267426.02990000002</v>
      </c>
      <c r="P119">
        <v>266011.45990000002</v>
      </c>
      <c r="Q119">
        <v>272813.13990000001</v>
      </c>
      <c r="R119">
        <v>276136.72009999998</v>
      </c>
      <c r="S119">
        <v>280724.75</v>
      </c>
      <c r="T119">
        <v>289411.76020000002</v>
      </c>
      <c r="U119">
        <v>279939.88990000001</v>
      </c>
      <c r="V119">
        <v>292677.03999999998</v>
      </c>
      <c r="W119">
        <v>297529.5</v>
      </c>
      <c r="X119">
        <v>292558.93050000002</v>
      </c>
      <c r="Y119">
        <v>291747.80979999999</v>
      </c>
      <c r="Z119">
        <v>306489.33960000001</v>
      </c>
      <c r="AA119">
        <v>304679.52929999999</v>
      </c>
      <c r="AB119">
        <v>300769.9705</v>
      </c>
      <c r="AC119">
        <v>307304.31040000002</v>
      </c>
      <c r="AD119">
        <v>314968.47029999999</v>
      </c>
      <c r="AE119">
        <v>331027.30060000002</v>
      </c>
      <c r="AF119">
        <v>326370</v>
      </c>
    </row>
    <row r="120" spans="2:32">
      <c r="B120" t="s">
        <v>213</v>
      </c>
      <c r="C120">
        <v>40974.000160000003</v>
      </c>
      <c r="D120">
        <v>40077.67009</v>
      </c>
      <c r="E120">
        <v>41382.850010000002</v>
      </c>
      <c r="F120">
        <v>40547.490080000003</v>
      </c>
      <c r="G120">
        <v>40356.430180000003</v>
      </c>
      <c r="H120">
        <v>42826.710059999998</v>
      </c>
      <c r="I120">
        <v>39497.570030000003</v>
      </c>
      <c r="J120">
        <v>38859.33006</v>
      </c>
      <c r="K120">
        <v>38200.829839999999</v>
      </c>
      <c r="L120">
        <v>43711.779920000001</v>
      </c>
      <c r="M120">
        <v>41475.499900000003</v>
      </c>
      <c r="N120">
        <v>43506.010060000001</v>
      </c>
      <c r="O120">
        <v>44193.139920000001</v>
      </c>
      <c r="P120">
        <v>49187.879990000001</v>
      </c>
      <c r="Q120">
        <v>51081.589970000001</v>
      </c>
      <c r="R120">
        <v>50928.919880000001</v>
      </c>
      <c r="S120">
        <v>50195.600010000002</v>
      </c>
      <c r="T120">
        <v>52714.059990000002</v>
      </c>
      <c r="U120">
        <v>55036.599950000003</v>
      </c>
      <c r="V120">
        <v>53654.16994</v>
      </c>
      <c r="W120">
        <v>53830.100050000001</v>
      </c>
      <c r="X120">
        <v>54348.260090000003</v>
      </c>
      <c r="Y120">
        <v>51790.580070000004</v>
      </c>
      <c r="Z120">
        <v>54570.52001</v>
      </c>
      <c r="AA120">
        <v>51289.219920000003</v>
      </c>
      <c r="AB120">
        <v>58483.96</v>
      </c>
      <c r="AC120">
        <v>57061.439939999997</v>
      </c>
      <c r="AD120">
        <v>54734.759989999999</v>
      </c>
      <c r="AE120">
        <v>55383.080090000003</v>
      </c>
      <c r="AF120">
        <v>60741</v>
      </c>
    </row>
    <row r="121" spans="2:32">
      <c r="B121" t="s">
        <v>214</v>
      </c>
      <c r="C121">
        <v>140373.6299</v>
      </c>
      <c r="D121">
        <v>143844.9</v>
      </c>
      <c r="E121">
        <v>144418.1</v>
      </c>
      <c r="F121">
        <v>148613.26010000001</v>
      </c>
      <c r="G121">
        <v>150937.07019999999</v>
      </c>
      <c r="H121">
        <v>153535.7003</v>
      </c>
      <c r="I121">
        <v>154623.29</v>
      </c>
      <c r="J121">
        <v>155548.31</v>
      </c>
      <c r="K121">
        <v>162921.8101</v>
      </c>
      <c r="L121">
        <v>162495.16010000001</v>
      </c>
      <c r="M121">
        <v>166653.72020000001</v>
      </c>
      <c r="N121">
        <v>165124.82990000001</v>
      </c>
      <c r="O121">
        <v>165405.82999999999</v>
      </c>
      <c r="P121">
        <v>171366.14019999999</v>
      </c>
      <c r="Q121">
        <v>169252.03020000001</v>
      </c>
      <c r="R121">
        <v>171089.10010000001</v>
      </c>
      <c r="S121">
        <v>174956.54019999999</v>
      </c>
      <c r="T121">
        <v>176044.10029999999</v>
      </c>
      <c r="U121">
        <v>174332.6801</v>
      </c>
      <c r="V121">
        <v>175397.2199</v>
      </c>
      <c r="W121">
        <v>175455.47990000001</v>
      </c>
      <c r="X121">
        <v>177813.05989999999</v>
      </c>
      <c r="Y121">
        <v>177359.83040000001</v>
      </c>
      <c r="Z121">
        <v>186166.32010000001</v>
      </c>
      <c r="AA121">
        <v>182659.30009999999</v>
      </c>
      <c r="AB121">
        <v>187857.2297</v>
      </c>
      <c r="AC121">
        <v>189978.19029999999</v>
      </c>
      <c r="AD121">
        <v>188391.50030000001</v>
      </c>
      <c r="AE121">
        <v>188862.91029999999</v>
      </c>
      <c r="AF121">
        <v>195216</v>
      </c>
    </row>
    <row r="122" spans="2:32">
      <c r="B122" t="s">
        <v>215</v>
      </c>
      <c r="C122">
        <v>360352.68040000001</v>
      </c>
      <c r="D122">
        <v>357701.01939999999</v>
      </c>
      <c r="E122">
        <v>352069.90049999999</v>
      </c>
      <c r="F122">
        <v>371145.73940000002</v>
      </c>
      <c r="G122">
        <v>360706.27990000002</v>
      </c>
      <c r="H122">
        <v>365766.17119999998</v>
      </c>
      <c r="I122">
        <v>368458.07030000002</v>
      </c>
      <c r="J122">
        <v>373440.97169999999</v>
      </c>
      <c r="K122">
        <v>383548.83</v>
      </c>
      <c r="L122">
        <v>395039.8996</v>
      </c>
      <c r="M122">
        <v>393397.34989999997</v>
      </c>
      <c r="N122">
        <v>412410.21960000001</v>
      </c>
      <c r="O122">
        <v>396911.1985</v>
      </c>
      <c r="P122">
        <v>409490.65059999999</v>
      </c>
      <c r="Q122">
        <v>404288.9094</v>
      </c>
      <c r="R122">
        <v>414968.30080000003</v>
      </c>
      <c r="S122">
        <v>418416.60960000003</v>
      </c>
      <c r="T122">
        <v>435781.20939999999</v>
      </c>
      <c r="U122">
        <v>437238.9486</v>
      </c>
      <c r="V122">
        <v>468545.73009999999</v>
      </c>
      <c r="W122">
        <v>473980.99119999999</v>
      </c>
      <c r="X122">
        <v>458586.69010000001</v>
      </c>
      <c r="Y122">
        <v>469287.3493</v>
      </c>
      <c r="Z122">
        <v>485277.70909999998</v>
      </c>
      <c r="AA122">
        <v>491387.95890000003</v>
      </c>
      <c r="AB122">
        <v>486098.2401</v>
      </c>
      <c r="AC122">
        <v>478658.06959999999</v>
      </c>
      <c r="AD122">
        <v>501028.28009999997</v>
      </c>
      <c r="AE122">
        <v>503743.32120000001</v>
      </c>
      <c r="AF122">
        <v>508804</v>
      </c>
    </row>
    <row r="123" spans="2:32">
      <c r="B123" t="s">
        <v>216</v>
      </c>
      <c r="C123">
        <v>50561.439960000003</v>
      </c>
      <c r="D123">
        <v>48994.940020000002</v>
      </c>
      <c r="E123">
        <v>48084.900029999997</v>
      </c>
      <c r="F123">
        <v>51806.100100000003</v>
      </c>
      <c r="G123">
        <v>49140.900099999999</v>
      </c>
      <c r="H123">
        <v>53019.219870000001</v>
      </c>
      <c r="I123">
        <v>58348.13985</v>
      </c>
      <c r="J123">
        <v>59679.93982</v>
      </c>
      <c r="K123">
        <v>63551.870219999997</v>
      </c>
      <c r="L123">
        <v>62166.690049999997</v>
      </c>
      <c r="M123">
        <v>65713.829960000003</v>
      </c>
      <c r="N123">
        <v>67273.469960000002</v>
      </c>
      <c r="O123">
        <v>65145.740089999999</v>
      </c>
      <c r="P123">
        <v>66419.280310000002</v>
      </c>
      <c r="Q123">
        <v>71916.229909999995</v>
      </c>
      <c r="R123">
        <v>72816.60007</v>
      </c>
      <c r="S123">
        <v>72752.649959999995</v>
      </c>
      <c r="T123">
        <v>75893.949909999996</v>
      </c>
      <c r="U123">
        <v>77128.370120000007</v>
      </c>
      <c r="V123">
        <v>79120.629920000007</v>
      </c>
      <c r="W123">
        <v>77339.299870000003</v>
      </c>
      <c r="X123">
        <v>79610.09981</v>
      </c>
      <c r="Y123">
        <v>82325.339569999996</v>
      </c>
      <c r="Z123">
        <v>81950.429900000003</v>
      </c>
      <c r="AA123">
        <v>77156.909849999996</v>
      </c>
      <c r="AB123">
        <v>83181.910140000007</v>
      </c>
      <c r="AC123">
        <v>84153.640249999997</v>
      </c>
      <c r="AD123">
        <v>87365.16992</v>
      </c>
      <c r="AE123">
        <v>87211.540009999997</v>
      </c>
      <c r="AF123">
        <v>94547</v>
      </c>
    </row>
    <row r="124" spans="2:32">
      <c r="B124" t="s">
        <v>217</v>
      </c>
      <c r="C124">
        <v>31424.660049999999</v>
      </c>
      <c r="D124">
        <v>32117.100020000002</v>
      </c>
      <c r="E124">
        <v>33821.349900000001</v>
      </c>
      <c r="F124">
        <v>33882.829989999998</v>
      </c>
      <c r="G124">
        <v>34859.489959999999</v>
      </c>
      <c r="H124">
        <v>34498.089930000002</v>
      </c>
      <c r="I124">
        <v>36194.680050000003</v>
      </c>
      <c r="J124">
        <v>38801.180039999999</v>
      </c>
      <c r="K124">
        <v>38093.400049999997</v>
      </c>
      <c r="L124">
        <v>40821.369890000002</v>
      </c>
      <c r="M124">
        <v>37438.93993</v>
      </c>
      <c r="N124">
        <v>40166.329960000003</v>
      </c>
      <c r="O124">
        <v>38565.199970000001</v>
      </c>
      <c r="P124">
        <v>40030.929969999997</v>
      </c>
      <c r="Q124">
        <v>39234.699979999998</v>
      </c>
      <c r="R124">
        <v>40765.349909999997</v>
      </c>
      <c r="S124">
        <v>40866.42007</v>
      </c>
      <c r="T124">
        <v>41653.96</v>
      </c>
      <c r="U124">
        <v>41068.350010000002</v>
      </c>
      <c r="V124">
        <v>42920.35007</v>
      </c>
      <c r="W124">
        <v>41603.669880000001</v>
      </c>
      <c r="X124">
        <v>40309.850039999998</v>
      </c>
      <c r="Y124">
        <v>42805.570039999999</v>
      </c>
      <c r="Z124">
        <v>42572.599929999997</v>
      </c>
      <c r="AA124">
        <v>45886.02</v>
      </c>
      <c r="AB124">
        <v>47471.999980000001</v>
      </c>
      <c r="AC124">
        <v>44192.510069999997</v>
      </c>
      <c r="AD124">
        <v>48912.020140000001</v>
      </c>
      <c r="AE124">
        <v>48908.290050000003</v>
      </c>
      <c r="AF124">
        <v>48374</v>
      </c>
    </row>
    <row r="125" spans="2:32">
      <c r="B125" t="s">
        <v>218</v>
      </c>
      <c r="C125">
        <v>127053.4403</v>
      </c>
      <c r="D125">
        <v>126093.2001</v>
      </c>
      <c r="E125">
        <v>128974.8701</v>
      </c>
      <c r="F125">
        <v>136389.51010000001</v>
      </c>
      <c r="G125">
        <v>139228.7101</v>
      </c>
      <c r="H125">
        <v>136256.95019999999</v>
      </c>
      <c r="I125">
        <v>133371.21979999999</v>
      </c>
      <c r="J125">
        <v>136272.48980000001</v>
      </c>
      <c r="K125">
        <v>133513.3401</v>
      </c>
      <c r="L125">
        <v>135185.08960000001</v>
      </c>
      <c r="M125">
        <v>138004.76</v>
      </c>
      <c r="N125">
        <v>137960.31</v>
      </c>
      <c r="O125">
        <v>137910.82010000001</v>
      </c>
      <c r="P125">
        <v>145619.62030000001</v>
      </c>
      <c r="Q125">
        <v>144135.3799</v>
      </c>
      <c r="R125">
        <v>148426.86970000001</v>
      </c>
      <c r="S125">
        <v>149721.88959999999</v>
      </c>
      <c r="T125">
        <v>154521.07010000001</v>
      </c>
      <c r="U125">
        <v>150727.6299</v>
      </c>
      <c r="V125">
        <v>157146.26990000001</v>
      </c>
      <c r="W125">
        <v>161131.52970000001</v>
      </c>
      <c r="X125">
        <v>159193.33009999999</v>
      </c>
      <c r="Y125">
        <v>164891.9902</v>
      </c>
      <c r="Z125">
        <v>165816.03</v>
      </c>
      <c r="AA125">
        <v>161954.68</v>
      </c>
      <c r="AB125">
        <v>162999.62969999999</v>
      </c>
      <c r="AC125">
        <v>165383.6103</v>
      </c>
      <c r="AD125">
        <v>172563.14019999999</v>
      </c>
      <c r="AE125">
        <v>174451.18969999999</v>
      </c>
      <c r="AF125">
        <v>168626</v>
      </c>
    </row>
    <row r="126" spans="2:32">
      <c r="B126" t="s">
        <v>219</v>
      </c>
      <c r="C126">
        <v>17141.259959999999</v>
      </c>
      <c r="D126">
        <v>18325.62</v>
      </c>
      <c r="E126">
        <v>17910.00995</v>
      </c>
      <c r="F126">
        <v>18811.90005</v>
      </c>
      <c r="G126">
        <v>17365.27996</v>
      </c>
      <c r="H126">
        <v>18217.259959999999</v>
      </c>
      <c r="I126">
        <v>19544.260030000001</v>
      </c>
      <c r="J126">
        <v>19919.819940000001</v>
      </c>
      <c r="K126">
        <v>18909.879990000001</v>
      </c>
      <c r="L126">
        <v>19180.380020000001</v>
      </c>
      <c r="M126">
        <v>19396.909930000002</v>
      </c>
      <c r="N126">
        <v>18620.939999999999</v>
      </c>
      <c r="O126">
        <v>19975.409919999998</v>
      </c>
      <c r="P126">
        <v>20678.719939999999</v>
      </c>
      <c r="Q126">
        <v>21559.890060000002</v>
      </c>
      <c r="R126">
        <v>22191.269950000002</v>
      </c>
      <c r="S126">
        <v>21607.110049999999</v>
      </c>
      <c r="T126">
        <v>22897.9</v>
      </c>
      <c r="U126">
        <v>22176.390060000002</v>
      </c>
      <c r="V126">
        <v>22435.080020000001</v>
      </c>
      <c r="W126">
        <v>21901.150030000001</v>
      </c>
      <c r="X126">
        <v>22032.259969999999</v>
      </c>
      <c r="Y126">
        <v>20186.97003</v>
      </c>
      <c r="Z126">
        <v>22917.22005</v>
      </c>
      <c r="AA126">
        <v>21374.270049999999</v>
      </c>
      <c r="AB126">
        <v>22730.38003</v>
      </c>
      <c r="AC126">
        <v>23432.300039999998</v>
      </c>
      <c r="AD126">
        <v>23510.720010000001</v>
      </c>
      <c r="AE126">
        <v>23656.189979999999</v>
      </c>
      <c r="AF126">
        <v>22884</v>
      </c>
    </row>
    <row r="127" spans="2:32">
      <c r="B127" t="s">
        <v>220</v>
      </c>
      <c r="C127">
        <v>2906.1399729999998</v>
      </c>
      <c r="D127">
        <v>3505.3199960000002</v>
      </c>
      <c r="E127">
        <v>3131.4000019999999</v>
      </c>
      <c r="F127">
        <v>2624.2900049999998</v>
      </c>
      <c r="G127">
        <v>2733.8300210000002</v>
      </c>
      <c r="H127">
        <v>2511.1599919999999</v>
      </c>
      <c r="I127">
        <v>2497.5399819999998</v>
      </c>
      <c r="J127">
        <v>2447.0199849999999</v>
      </c>
      <c r="K127">
        <v>2835.8199840000002</v>
      </c>
      <c r="L127">
        <v>2788.0199889999999</v>
      </c>
      <c r="M127">
        <v>2952.1900099999998</v>
      </c>
      <c r="N127">
        <v>2782.3099980000002</v>
      </c>
      <c r="O127">
        <v>3941.130005</v>
      </c>
      <c r="P127">
        <v>4588.8000259999999</v>
      </c>
      <c r="Q127">
        <v>4099.82</v>
      </c>
      <c r="R127">
        <v>3273.2100030000001</v>
      </c>
      <c r="S127">
        <v>3947.9699780000001</v>
      </c>
      <c r="T127">
        <v>3908.5099829999999</v>
      </c>
      <c r="U127">
        <v>3601.9499970000002</v>
      </c>
      <c r="V127">
        <v>3472.5900040000001</v>
      </c>
      <c r="W127">
        <v>4177.7900310000005</v>
      </c>
      <c r="X127">
        <v>4145.2100140000002</v>
      </c>
      <c r="Y127">
        <v>3882.4700010000001</v>
      </c>
      <c r="Z127">
        <v>4436.8500210000002</v>
      </c>
      <c r="AA127">
        <v>5181.8100009999998</v>
      </c>
      <c r="AB127">
        <v>5281.8000140000004</v>
      </c>
      <c r="AC127">
        <v>5678.43001</v>
      </c>
      <c r="AD127">
        <v>5562.5799729999999</v>
      </c>
      <c r="AE127">
        <v>5265.0899810000001</v>
      </c>
      <c r="AF127">
        <v>5766</v>
      </c>
    </row>
    <row r="128" spans="2:32">
      <c r="B128" t="s">
        <v>221</v>
      </c>
      <c r="C128">
        <v>3043.9799739999999</v>
      </c>
      <c r="D128">
        <v>3100.4900130000001</v>
      </c>
      <c r="E128">
        <v>3229.2000010000002</v>
      </c>
      <c r="F128">
        <v>3010.1499979999999</v>
      </c>
      <c r="G128">
        <v>3437.2200090000001</v>
      </c>
      <c r="H128">
        <v>2874.1799850000002</v>
      </c>
      <c r="I128">
        <v>3121.7500190000001</v>
      </c>
      <c r="J128">
        <v>3291.8699419999998</v>
      </c>
      <c r="K128">
        <v>3415.709942</v>
      </c>
      <c r="L128">
        <v>3299.0699840000002</v>
      </c>
      <c r="M128">
        <v>3616.479996</v>
      </c>
      <c r="N128">
        <v>4177.5300139999999</v>
      </c>
      <c r="O128">
        <v>3820.1300350000001</v>
      </c>
      <c r="P128">
        <v>4296.3000110000003</v>
      </c>
      <c r="Q128">
        <v>4010.7699659999998</v>
      </c>
      <c r="R128">
        <v>3734.750027</v>
      </c>
      <c r="S128">
        <v>3936.0900040000001</v>
      </c>
      <c r="T128">
        <v>3990.949959</v>
      </c>
      <c r="U128">
        <v>3250.8099779999998</v>
      </c>
      <c r="V128">
        <v>3104.2500020000002</v>
      </c>
      <c r="W128">
        <v>3698.1000100000001</v>
      </c>
      <c r="X128">
        <v>3996.6399839999999</v>
      </c>
      <c r="Y128">
        <v>4087.5299759999998</v>
      </c>
      <c r="Z128">
        <v>4671.2499980000002</v>
      </c>
      <c r="AA128">
        <v>4358.5100169999996</v>
      </c>
      <c r="AB128">
        <v>4887.7599870000004</v>
      </c>
      <c r="AC128">
        <v>4799.400036</v>
      </c>
      <c r="AD128">
        <v>6065.3200040000002</v>
      </c>
      <c r="AE128">
        <v>5664.7800049999996</v>
      </c>
      <c r="AF128">
        <v>4721</v>
      </c>
    </row>
    <row r="129" spans="2:32">
      <c r="B129" t="s">
        <v>222</v>
      </c>
      <c r="C129">
        <f>SUM(C110:C128)</f>
        <v>2149229.081487</v>
      </c>
      <c r="D129">
        <f t="shared" ref="D129" si="32">SUM(D110:D128)</f>
        <v>2197702.1412789999</v>
      </c>
      <c r="E129">
        <f t="shared" ref="E129" si="33">SUM(E110:E128)</f>
        <v>2200507.930313</v>
      </c>
      <c r="F129">
        <f t="shared" ref="F129" si="34">SUM(F110:F128)</f>
        <v>2290029.6103129997</v>
      </c>
      <c r="G129">
        <f t="shared" ref="G129" si="35">SUM(G110:G128)</f>
        <v>2308508.4695799998</v>
      </c>
      <c r="H129">
        <f t="shared" ref="H129" si="36">SUM(H110:H128)</f>
        <v>2338812.5405869992</v>
      </c>
      <c r="I129">
        <f t="shared" ref="I129" si="37">SUM(I110:I128)</f>
        <v>2350587.1707410002</v>
      </c>
      <c r="J129">
        <f t="shared" ref="J129" si="38">SUM(J110:J128)</f>
        <v>2392792.7622370003</v>
      </c>
      <c r="K129">
        <f t="shared" ref="K129" si="39">SUM(K110:K128)</f>
        <v>2413507.8098960002</v>
      </c>
      <c r="L129">
        <f t="shared" ref="L129" si="40">SUM(L110:L128)</f>
        <v>2442396.0497830003</v>
      </c>
      <c r="M129">
        <f t="shared" ref="M129" si="41">SUM(M110:M128)</f>
        <v>2461065.5101060006</v>
      </c>
      <c r="N129">
        <f t="shared" ref="N129" si="42">SUM(N110:N128)</f>
        <v>2515714.6697119996</v>
      </c>
      <c r="O129">
        <f t="shared" ref="O129" si="43">SUM(O110:O128)</f>
        <v>2509717.1480200002</v>
      </c>
      <c r="P129">
        <f t="shared" ref="P129" si="44">SUM(P110:P128)</f>
        <v>2587359.291377</v>
      </c>
      <c r="Q129">
        <f t="shared" ref="Q129" si="45">SUM(Q110:Q128)</f>
        <v>2617517.0514160004</v>
      </c>
      <c r="R129">
        <f t="shared" ref="R129" si="46">SUM(R110:R128)</f>
        <v>2654310.8200900005</v>
      </c>
      <c r="S129">
        <f t="shared" ref="S129" si="47">SUM(S110:S128)</f>
        <v>2688290.4807319995</v>
      </c>
      <c r="T129">
        <f t="shared" ref="T129" si="48">SUM(T110:T128)</f>
        <v>2761113.4799620002</v>
      </c>
      <c r="U129">
        <f t="shared" ref="U129" si="49">SUM(U110:U128)</f>
        <v>2756230.7979050004</v>
      </c>
      <c r="V129">
        <f t="shared" ref="V129" si="50">SUM(V110:V128)</f>
        <v>2849712.2498660004</v>
      </c>
      <c r="W129">
        <f t="shared" ref="W129" si="51">SUM(W110:W128)</f>
        <v>2859936.4401410003</v>
      </c>
      <c r="X129">
        <f t="shared" ref="X129" si="52">SUM(X110:X128)</f>
        <v>2792840.5603979998</v>
      </c>
      <c r="Y129">
        <f t="shared" ref="Y129" si="53">SUM(Y110:Y128)</f>
        <v>2828596.4305070001</v>
      </c>
      <c r="Z129">
        <f t="shared" ref="Z129" si="54">SUM(Z110:Z128)</f>
        <v>2905545.0192790003</v>
      </c>
      <c r="AA129">
        <f t="shared" ref="AA129" si="55">SUM(AA110:AA128)</f>
        <v>2921254.1676080003</v>
      </c>
      <c r="AB129">
        <f t="shared" ref="AB129" si="56">SUM(AB110:AB128)</f>
        <v>2952112.2603209997</v>
      </c>
      <c r="AC129">
        <f t="shared" ref="AC129" si="57">SUM(AC110:AC128)</f>
        <v>2976114.070996</v>
      </c>
      <c r="AD129">
        <f t="shared" ref="AD129" si="58">SUM(AD110:AD128)</f>
        <v>3066802.0993469995</v>
      </c>
      <c r="AE129">
        <f t="shared" ref="AE129:AF129" si="59">SUM(AE110:AE128)</f>
        <v>3078949.3119660001</v>
      </c>
      <c r="AF129">
        <f t="shared" si="59"/>
        <v>3134513</v>
      </c>
    </row>
    <row r="133" spans="2:32">
      <c r="B133" s="2" t="s">
        <v>1196</v>
      </c>
    </row>
    <row r="135" spans="2:32">
      <c r="C135" s="22" t="s">
        <v>41</v>
      </c>
      <c r="D135" s="22" t="s">
        <v>42</v>
      </c>
      <c r="E135" s="22" t="s">
        <v>43</v>
      </c>
      <c r="F135" s="22" t="s">
        <v>44</v>
      </c>
      <c r="G135" s="22" t="s">
        <v>45</v>
      </c>
      <c r="H135" s="22" t="s">
        <v>46</v>
      </c>
      <c r="I135" s="22" t="s">
        <v>47</v>
      </c>
      <c r="J135" s="22" t="s">
        <v>48</v>
      </c>
      <c r="K135" s="22" t="s">
        <v>49</v>
      </c>
      <c r="L135" s="22" t="s">
        <v>50</v>
      </c>
      <c r="M135" s="22" t="s">
        <v>51</v>
      </c>
      <c r="N135" s="22" t="s">
        <v>52</v>
      </c>
      <c r="O135" s="22" t="s">
        <v>53</v>
      </c>
      <c r="P135" s="22" t="s">
        <v>54</v>
      </c>
      <c r="Q135" s="22" t="s">
        <v>55</v>
      </c>
      <c r="R135" s="22" t="s">
        <v>56</v>
      </c>
      <c r="S135" s="22" t="s">
        <v>57</v>
      </c>
      <c r="T135" s="22" t="s">
        <v>58</v>
      </c>
      <c r="U135" s="22" t="s">
        <v>59</v>
      </c>
      <c r="V135" s="22" t="s">
        <v>60</v>
      </c>
      <c r="W135" s="22" t="s">
        <v>61</v>
      </c>
      <c r="X135" s="22" t="s">
        <v>62</v>
      </c>
      <c r="Y135" s="22" t="s">
        <v>63</v>
      </c>
      <c r="Z135" s="22" t="s">
        <v>64</v>
      </c>
      <c r="AA135" s="22" t="s">
        <v>65</v>
      </c>
      <c r="AB135" s="22" t="s">
        <v>66</v>
      </c>
      <c r="AC135" s="22" t="s">
        <v>67</v>
      </c>
      <c r="AD135" s="22" t="s">
        <v>68</v>
      </c>
      <c r="AE135" s="4" t="s">
        <v>898</v>
      </c>
      <c r="AF135" s="22" t="s">
        <v>1239</v>
      </c>
    </row>
    <row r="136" spans="2:32">
      <c r="B136" t="s">
        <v>203</v>
      </c>
      <c r="C136">
        <f>C110/C85*100</f>
        <v>17.762123564237847</v>
      </c>
      <c r="D136">
        <f t="shared" ref="D136:AE145" si="60">D110/D85*100</f>
        <v>19.36794974396275</v>
      </c>
      <c r="E136">
        <f t="shared" si="60"/>
        <v>19.718658640933768</v>
      </c>
      <c r="F136">
        <f t="shared" si="60"/>
        <v>21.055425187534006</v>
      </c>
      <c r="G136">
        <f t="shared" si="60"/>
        <v>20.997817956914862</v>
      </c>
      <c r="H136">
        <f t="shared" si="60"/>
        <v>20.675052426729827</v>
      </c>
      <c r="I136">
        <f t="shared" si="60"/>
        <v>20.593236242674141</v>
      </c>
      <c r="J136">
        <f t="shared" si="60"/>
        <v>21.326801743362196</v>
      </c>
      <c r="K136">
        <f t="shared" si="60"/>
        <v>21.143617518059212</v>
      </c>
      <c r="L136">
        <f t="shared" si="60"/>
        <v>20.748275415840162</v>
      </c>
      <c r="M136">
        <f t="shared" si="60"/>
        <v>19.958538600502727</v>
      </c>
      <c r="N136">
        <f t="shared" si="60"/>
        <v>20.434683423573208</v>
      </c>
      <c r="O136">
        <f t="shared" si="60"/>
        <v>21.021962211519298</v>
      </c>
      <c r="P136">
        <f t="shared" si="60"/>
        <v>21.606874555362516</v>
      </c>
      <c r="Q136">
        <f t="shared" si="60"/>
        <v>21.235322414206127</v>
      </c>
      <c r="R136">
        <f t="shared" si="60"/>
        <v>21.83161524348537</v>
      </c>
      <c r="S136">
        <f t="shared" si="60"/>
        <v>22.542205753963298</v>
      </c>
      <c r="T136">
        <f t="shared" si="60"/>
        <v>22.584705756295261</v>
      </c>
      <c r="U136">
        <f t="shared" si="60"/>
        <v>22.220942933570225</v>
      </c>
      <c r="V136">
        <f t="shared" si="60"/>
        <v>22.550823051702828</v>
      </c>
      <c r="W136">
        <f t="shared" si="60"/>
        <v>22.855594369796048</v>
      </c>
      <c r="X136">
        <f t="shared" si="60"/>
        <v>22.082224606807973</v>
      </c>
      <c r="Y136">
        <f t="shared" si="60"/>
        <v>21.892746411257111</v>
      </c>
      <c r="Z136">
        <f t="shared" si="60"/>
        <v>22.702027427902873</v>
      </c>
      <c r="AA136">
        <f t="shared" si="60"/>
        <v>22.803829113886039</v>
      </c>
      <c r="AB136">
        <f t="shared" si="60"/>
        <v>22.798918102565157</v>
      </c>
      <c r="AC136">
        <f t="shared" si="60"/>
        <v>23.031494374980742</v>
      </c>
      <c r="AD136">
        <f t="shared" si="60"/>
        <v>24.50860767508355</v>
      </c>
      <c r="AE136">
        <f t="shared" si="60"/>
        <v>24.310726231840057</v>
      </c>
      <c r="AF136">
        <f t="shared" ref="AF136:AF153" si="61">AF110/AF85*100</f>
        <v>23.988043112158977</v>
      </c>
    </row>
    <row r="137" spans="2:32">
      <c r="B137" t="s">
        <v>204</v>
      </c>
      <c r="C137">
        <f t="shared" ref="C137:R137" si="62">C111/C86*100</f>
        <v>24.350883627787969</v>
      </c>
      <c r="D137">
        <f t="shared" si="62"/>
        <v>24.591750231096597</v>
      </c>
      <c r="E137">
        <f t="shared" si="62"/>
        <v>24.994887750395193</v>
      </c>
      <c r="F137">
        <f t="shared" si="62"/>
        <v>24.832401209834632</v>
      </c>
      <c r="G137">
        <f t="shared" si="62"/>
        <v>25.277125732138618</v>
      </c>
      <c r="H137">
        <f t="shared" si="62"/>
        <v>26.423886308665256</v>
      </c>
      <c r="I137">
        <f t="shared" si="62"/>
        <v>26.438986224462806</v>
      </c>
      <c r="J137">
        <f t="shared" si="62"/>
        <v>27.022143205606337</v>
      </c>
      <c r="K137">
        <f t="shared" si="62"/>
        <v>27.783086906517347</v>
      </c>
      <c r="L137">
        <f t="shared" si="62"/>
        <v>27.455395246002677</v>
      </c>
      <c r="M137">
        <f t="shared" si="62"/>
        <v>27.683761888264147</v>
      </c>
      <c r="N137">
        <f t="shared" si="62"/>
        <v>28.985301970000361</v>
      </c>
      <c r="O137">
        <f t="shared" si="62"/>
        <v>28.614047912912888</v>
      </c>
      <c r="P137">
        <f t="shared" si="62"/>
        <v>28.655394430289711</v>
      </c>
      <c r="Q137">
        <f t="shared" si="62"/>
        <v>28.931434285307667</v>
      </c>
      <c r="R137">
        <f t="shared" si="62"/>
        <v>29.456169656625679</v>
      </c>
      <c r="S137">
        <f t="shared" si="60"/>
        <v>29.107471205068734</v>
      </c>
      <c r="T137">
        <f t="shared" si="60"/>
        <v>29.715591436343104</v>
      </c>
      <c r="U137">
        <f t="shared" si="60"/>
        <v>29.576865835918603</v>
      </c>
      <c r="V137">
        <f t="shared" si="60"/>
        <v>29.487034587226692</v>
      </c>
      <c r="W137">
        <f t="shared" si="60"/>
        <v>29.740988632755332</v>
      </c>
      <c r="X137">
        <f t="shared" si="60"/>
        <v>30.118070839506</v>
      </c>
      <c r="Y137">
        <f t="shared" si="60"/>
        <v>29.10421484350038</v>
      </c>
      <c r="Z137">
        <f t="shared" si="60"/>
        <v>29.555580432994553</v>
      </c>
      <c r="AA137">
        <f t="shared" si="60"/>
        <v>30.849505690424543</v>
      </c>
      <c r="AB137">
        <f t="shared" si="60"/>
        <v>31.254183677959833</v>
      </c>
      <c r="AC137">
        <f t="shared" si="60"/>
        <v>32.717192242257568</v>
      </c>
      <c r="AD137">
        <f t="shared" si="60"/>
        <v>33.417818839263312</v>
      </c>
      <c r="AE137">
        <f t="shared" si="60"/>
        <v>32.78760000966939</v>
      </c>
      <c r="AF137">
        <f t="shared" si="61"/>
        <v>34.025817608052776</v>
      </c>
    </row>
    <row r="138" spans="2:32">
      <c r="B138" t="s">
        <v>205</v>
      </c>
      <c r="C138">
        <f t="shared" ref="C138" si="63">C112/C87*100</f>
        <v>21.825701494296109</v>
      </c>
      <c r="D138">
        <f t="shared" si="60"/>
        <v>21.89722363011003</v>
      </c>
      <c r="E138">
        <f t="shared" si="60"/>
        <v>22.960890365373459</v>
      </c>
      <c r="F138">
        <f t="shared" si="60"/>
        <v>21.90466891460667</v>
      </c>
      <c r="G138">
        <f t="shared" si="60"/>
        <v>21.260037069958727</v>
      </c>
      <c r="H138">
        <f t="shared" si="60"/>
        <v>21.913042115945402</v>
      </c>
      <c r="I138">
        <f t="shared" si="60"/>
        <v>22.713124863473258</v>
      </c>
      <c r="J138">
        <f t="shared" si="60"/>
        <v>21.55556131674787</v>
      </c>
      <c r="K138">
        <f t="shared" si="60"/>
        <v>22.145822607760927</v>
      </c>
      <c r="L138">
        <f t="shared" si="60"/>
        <v>23.540052495021353</v>
      </c>
      <c r="M138">
        <f t="shared" si="60"/>
        <v>24.074542780041728</v>
      </c>
      <c r="N138">
        <f t="shared" si="60"/>
        <v>24.803147413415964</v>
      </c>
      <c r="O138">
        <f t="shared" si="60"/>
        <v>24.062170154591964</v>
      </c>
      <c r="P138">
        <f t="shared" si="60"/>
        <v>24.357239381564984</v>
      </c>
      <c r="Q138">
        <f t="shared" si="60"/>
        <v>24.471081369051859</v>
      </c>
      <c r="R138">
        <f t="shared" si="60"/>
        <v>24.313110278861899</v>
      </c>
      <c r="S138">
        <f t="shared" si="60"/>
        <v>24.300910814099907</v>
      </c>
      <c r="T138">
        <f t="shared" si="60"/>
        <v>24.495372553767563</v>
      </c>
      <c r="U138">
        <f t="shared" si="60"/>
        <v>25.567982224124936</v>
      </c>
      <c r="V138">
        <f t="shared" si="60"/>
        <v>25.837388573138075</v>
      </c>
      <c r="W138">
        <f t="shared" si="60"/>
        <v>26.789317836289072</v>
      </c>
      <c r="X138">
        <f t="shared" si="60"/>
        <v>25.985113663932037</v>
      </c>
      <c r="Y138">
        <f t="shared" si="60"/>
        <v>26.115821391340237</v>
      </c>
      <c r="Z138">
        <f t="shared" si="60"/>
        <v>26.602160213428693</v>
      </c>
      <c r="AA138">
        <f t="shared" si="60"/>
        <v>27.171775692940859</v>
      </c>
      <c r="AB138">
        <f t="shared" si="60"/>
        <v>26.869606968967979</v>
      </c>
      <c r="AC138">
        <f t="shared" si="60"/>
        <v>26.265538423633544</v>
      </c>
      <c r="AD138">
        <f t="shared" si="60"/>
        <v>26.155863875578561</v>
      </c>
      <c r="AE138">
        <f t="shared" si="60"/>
        <v>24.972661810256373</v>
      </c>
      <c r="AF138">
        <f t="shared" si="61"/>
        <v>26.016697407317839</v>
      </c>
    </row>
    <row r="139" spans="2:32">
      <c r="B139" t="s">
        <v>206</v>
      </c>
      <c r="C139">
        <f t="shared" ref="C139" si="64">C113/C88*100</f>
        <v>28.056938808534714</v>
      </c>
      <c r="D139">
        <f t="shared" si="60"/>
        <v>33.578606325982314</v>
      </c>
      <c r="E139">
        <f t="shared" si="60"/>
        <v>33.549558706141255</v>
      </c>
      <c r="F139">
        <f t="shared" si="60"/>
        <v>30.953763270836149</v>
      </c>
      <c r="G139">
        <f t="shared" si="60"/>
        <v>30.296086293122297</v>
      </c>
      <c r="H139">
        <f t="shared" si="60"/>
        <v>33.596044090417706</v>
      </c>
      <c r="I139">
        <f t="shared" si="60"/>
        <v>36.220100291213882</v>
      </c>
      <c r="J139">
        <f t="shared" si="60"/>
        <v>33.380921872573126</v>
      </c>
      <c r="K139">
        <f t="shared" si="60"/>
        <v>29.524359739050915</v>
      </c>
      <c r="L139">
        <f t="shared" si="60"/>
        <v>35.211189670406554</v>
      </c>
      <c r="M139">
        <f t="shared" si="60"/>
        <v>34.968201115300012</v>
      </c>
      <c r="N139">
        <f t="shared" si="60"/>
        <v>30.668256929763171</v>
      </c>
      <c r="O139">
        <f t="shared" si="60"/>
        <v>29.887054903032201</v>
      </c>
      <c r="P139">
        <f t="shared" si="60"/>
        <v>35.906947401981419</v>
      </c>
      <c r="Q139">
        <f t="shared" si="60"/>
        <v>38.56957269979592</v>
      </c>
      <c r="R139">
        <f t="shared" si="60"/>
        <v>32.9794194831602</v>
      </c>
      <c r="S139">
        <f t="shared" si="60"/>
        <v>29.812719705953327</v>
      </c>
      <c r="T139">
        <f t="shared" si="60"/>
        <v>34.925750926693802</v>
      </c>
      <c r="U139">
        <f t="shared" si="60"/>
        <v>36.810883285717111</v>
      </c>
      <c r="V139">
        <f t="shared" si="60"/>
        <v>33.407332252015507</v>
      </c>
      <c r="W139">
        <f t="shared" si="60"/>
        <v>28.10720709411061</v>
      </c>
      <c r="X139">
        <f t="shared" si="60"/>
        <v>29.634185309442472</v>
      </c>
      <c r="Y139">
        <f t="shared" si="60"/>
        <v>35.949153487718412</v>
      </c>
      <c r="Z139">
        <f t="shared" si="60"/>
        <v>35.106783687024532</v>
      </c>
      <c r="AA139">
        <f t="shared" si="60"/>
        <v>33.842512717419559</v>
      </c>
      <c r="AB139">
        <f t="shared" si="60"/>
        <v>36.250198819715557</v>
      </c>
      <c r="AC139">
        <f t="shared" si="60"/>
        <v>36.140123926200303</v>
      </c>
      <c r="AD139">
        <f t="shared" si="60"/>
        <v>32.860498368294081</v>
      </c>
      <c r="AE139">
        <f t="shared" si="60"/>
        <v>30.177143050189866</v>
      </c>
      <c r="AF139">
        <f t="shared" si="61"/>
        <v>35.999797590483382</v>
      </c>
    </row>
    <row r="140" spans="2:32">
      <c r="B140" t="s">
        <v>207</v>
      </c>
      <c r="C140">
        <f t="shared" ref="C140" si="65">C114/C89*100</f>
        <v>22.678220350315414</v>
      </c>
      <c r="D140">
        <f t="shared" si="60"/>
        <v>23.337519844013531</v>
      </c>
      <c r="E140">
        <f t="shared" si="60"/>
        <v>21.706412852073733</v>
      </c>
      <c r="F140">
        <f t="shared" si="60"/>
        <v>23.176712167622384</v>
      </c>
      <c r="G140">
        <f t="shared" si="60"/>
        <v>23.852150774053985</v>
      </c>
      <c r="H140">
        <f t="shared" si="60"/>
        <v>23.417243918751289</v>
      </c>
      <c r="I140">
        <f t="shared" si="60"/>
        <v>22.945577721887776</v>
      </c>
      <c r="J140">
        <f t="shared" si="60"/>
        <v>23.759295892483319</v>
      </c>
      <c r="K140">
        <f t="shared" si="60"/>
        <v>25.028624236279811</v>
      </c>
      <c r="L140">
        <f t="shared" si="60"/>
        <v>26.483880059989346</v>
      </c>
      <c r="M140">
        <f t="shared" si="60"/>
        <v>24.381074832830212</v>
      </c>
      <c r="N140">
        <f t="shared" si="60"/>
        <v>25.102830036588774</v>
      </c>
      <c r="O140">
        <f t="shared" si="60"/>
        <v>24.739191935302511</v>
      </c>
      <c r="P140">
        <f t="shared" si="60"/>
        <v>26.171517179226473</v>
      </c>
      <c r="Q140">
        <f t="shared" si="60"/>
        <v>26.606161818741953</v>
      </c>
      <c r="R140">
        <f t="shared" si="60"/>
        <v>25.933367553611387</v>
      </c>
      <c r="S140">
        <f t="shared" si="60"/>
        <v>27.499469950985734</v>
      </c>
      <c r="T140">
        <f t="shared" si="60"/>
        <v>28.501034694894063</v>
      </c>
      <c r="U140">
        <f t="shared" si="60"/>
        <v>26.731294652414473</v>
      </c>
      <c r="V140">
        <f t="shared" si="60"/>
        <v>30.172696571935031</v>
      </c>
      <c r="W140">
        <f t="shared" si="60"/>
        <v>28.909062658425839</v>
      </c>
      <c r="X140">
        <f t="shared" si="60"/>
        <v>27.749853175733275</v>
      </c>
      <c r="Y140">
        <f t="shared" si="60"/>
        <v>25.424227388144061</v>
      </c>
      <c r="Z140">
        <f t="shared" si="60"/>
        <v>25.603324284718244</v>
      </c>
      <c r="AA140">
        <f t="shared" si="60"/>
        <v>26.608085465744836</v>
      </c>
      <c r="AB140">
        <f t="shared" si="60"/>
        <v>27.095793090359464</v>
      </c>
      <c r="AC140">
        <f t="shared" si="60"/>
        <v>27.524398852760328</v>
      </c>
      <c r="AD140">
        <f t="shared" si="60"/>
        <v>28.517591754165501</v>
      </c>
      <c r="AE140">
        <f t="shared" si="60"/>
        <v>29.738362113792665</v>
      </c>
      <c r="AF140">
        <f t="shared" si="61"/>
        <v>28.864687051736688</v>
      </c>
    </row>
    <row r="141" spans="2:32">
      <c r="B141" t="s">
        <v>208</v>
      </c>
      <c r="C141">
        <f t="shared" ref="C141" si="66">C115/C90*100</f>
        <v>23.440226338497855</v>
      </c>
      <c r="D141">
        <f t="shared" si="60"/>
        <v>23.495895214898198</v>
      </c>
      <c r="E141">
        <f t="shared" si="60"/>
        <v>23.220020717045191</v>
      </c>
      <c r="F141">
        <f t="shared" si="60"/>
        <v>23.257114122542998</v>
      </c>
      <c r="G141">
        <f t="shared" si="60"/>
        <v>24.353615487246064</v>
      </c>
      <c r="H141">
        <f t="shared" si="60"/>
        <v>26.258615727460654</v>
      </c>
      <c r="I141">
        <f t="shared" si="60"/>
        <v>26.509958304290155</v>
      </c>
      <c r="J141">
        <f t="shared" si="60"/>
        <v>26.055238338430485</v>
      </c>
      <c r="K141">
        <f t="shared" si="60"/>
        <v>26.269568269943367</v>
      </c>
      <c r="L141">
        <f t="shared" si="60"/>
        <v>25.481927397588372</v>
      </c>
      <c r="M141">
        <f t="shared" si="60"/>
        <v>26.202812104784467</v>
      </c>
      <c r="N141">
        <f t="shared" si="60"/>
        <v>26.806715028693084</v>
      </c>
      <c r="O141">
        <f t="shared" si="60"/>
        <v>26.752090312748898</v>
      </c>
      <c r="P141">
        <f t="shared" si="60"/>
        <v>26.788500407716558</v>
      </c>
      <c r="Q141">
        <f t="shared" si="60"/>
        <v>27.00940660260099</v>
      </c>
      <c r="R141">
        <f t="shared" si="60"/>
        <v>25.874400201537668</v>
      </c>
      <c r="S141">
        <f t="shared" si="60"/>
        <v>25.478976569805539</v>
      </c>
      <c r="T141">
        <f t="shared" si="60"/>
        <v>26.788797016245823</v>
      </c>
      <c r="U141">
        <f t="shared" si="60"/>
        <v>26.424713261935619</v>
      </c>
      <c r="V141">
        <f t="shared" si="60"/>
        <v>28.107826270574794</v>
      </c>
      <c r="W141">
        <f t="shared" si="60"/>
        <v>27.588238007518211</v>
      </c>
      <c r="X141">
        <f t="shared" si="60"/>
        <v>25.288496569181206</v>
      </c>
      <c r="Y141">
        <f t="shared" si="60"/>
        <v>28.639429780285713</v>
      </c>
      <c r="Z141">
        <f t="shared" si="60"/>
        <v>27.24137392797148</v>
      </c>
      <c r="AA141">
        <f t="shared" si="60"/>
        <v>28.363286340859524</v>
      </c>
      <c r="AB141">
        <f t="shared" si="60"/>
        <v>29.022497160429111</v>
      </c>
      <c r="AC141">
        <f t="shared" si="60"/>
        <v>28.26518189830341</v>
      </c>
      <c r="AD141">
        <f t="shared" si="60"/>
        <v>26.988482953729083</v>
      </c>
      <c r="AE141">
        <f t="shared" si="60"/>
        <v>28.920155175893843</v>
      </c>
      <c r="AF141">
        <f t="shared" si="61"/>
        <v>29.82691429975775</v>
      </c>
    </row>
    <row r="142" spans="2:32">
      <c r="B142" t="s">
        <v>209</v>
      </c>
      <c r="C142">
        <f t="shared" ref="C142" si="67">C116/C91*100</f>
        <v>22.958732335581956</v>
      </c>
      <c r="D142">
        <f t="shared" si="60"/>
        <v>23.177549594861969</v>
      </c>
      <c r="E142">
        <f t="shared" si="60"/>
        <v>23.65525716844742</v>
      </c>
      <c r="F142">
        <f t="shared" si="60"/>
        <v>23.313777921341156</v>
      </c>
      <c r="G142">
        <f t="shared" si="60"/>
        <v>23.908603218873363</v>
      </c>
      <c r="H142">
        <f t="shared" si="60"/>
        <v>23.648412255562562</v>
      </c>
      <c r="I142">
        <f t="shared" si="60"/>
        <v>24.370545250384698</v>
      </c>
      <c r="J142">
        <f t="shared" si="60"/>
        <v>24.336330919271322</v>
      </c>
      <c r="K142">
        <f t="shared" si="60"/>
        <v>24.285823171414666</v>
      </c>
      <c r="L142">
        <f t="shared" si="60"/>
        <v>24.504597260577484</v>
      </c>
      <c r="M142">
        <f t="shared" si="60"/>
        <v>25.21144928075163</v>
      </c>
      <c r="N142">
        <f t="shared" si="60"/>
        <v>25.160946851222331</v>
      </c>
      <c r="O142">
        <f t="shared" si="60"/>
        <v>24.46075692935468</v>
      </c>
      <c r="P142">
        <f t="shared" si="60"/>
        <v>24.987079085019371</v>
      </c>
      <c r="Q142">
        <f t="shared" si="60"/>
        <v>25.840740559582759</v>
      </c>
      <c r="R142">
        <f t="shared" si="60"/>
        <v>26.49249696258666</v>
      </c>
      <c r="S142">
        <f t="shared" si="60"/>
        <v>26.275817705788779</v>
      </c>
      <c r="T142">
        <f t="shared" si="60"/>
        <v>26.712866946228853</v>
      </c>
      <c r="U142">
        <f t="shared" si="60"/>
        <v>27.269926600487903</v>
      </c>
      <c r="V142">
        <f t="shared" si="60"/>
        <v>28.247388908573974</v>
      </c>
      <c r="W142">
        <f t="shared" si="60"/>
        <v>27.968210808728443</v>
      </c>
      <c r="X142">
        <f t="shared" si="60"/>
        <v>26.588005453315546</v>
      </c>
      <c r="Y142">
        <f t="shared" si="60"/>
        <v>27.72424837700979</v>
      </c>
      <c r="Z142">
        <f t="shared" si="60"/>
        <v>27.077104277666674</v>
      </c>
      <c r="AA142">
        <f t="shared" si="60"/>
        <v>27.095032141947765</v>
      </c>
      <c r="AB142">
        <f t="shared" si="60"/>
        <v>27.179030065061273</v>
      </c>
      <c r="AC142">
        <f t="shared" si="60"/>
        <v>28.606170274257369</v>
      </c>
      <c r="AD142">
        <f t="shared" si="60"/>
        <v>28.965436297439485</v>
      </c>
      <c r="AE142">
        <f t="shared" si="60"/>
        <v>28.905297391411384</v>
      </c>
      <c r="AF142">
        <f t="shared" si="61"/>
        <v>30.603337655388508</v>
      </c>
    </row>
    <row r="143" spans="2:32">
      <c r="B143" t="s">
        <v>210</v>
      </c>
      <c r="C143">
        <f t="shared" ref="C143" si="68">C117/C92*100</f>
        <v>18.285649652544297</v>
      </c>
      <c r="D143">
        <f t="shared" si="60"/>
        <v>17.960864143039679</v>
      </c>
      <c r="E143">
        <f t="shared" si="60"/>
        <v>19.397845140818891</v>
      </c>
      <c r="F143">
        <f t="shared" si="60"/>
        <v>19.985770568937262</v>
      </c>
      <c r="G143">
        <f t="shared" si="60"/>
        <v>19.974377067769982</v>
      </c>
      <c r="H143">
        <f t="shared" si="60"/>
        <v>20.812258310048453</v>
      </c>
      <c r="I143">
        <f t="shared" si="60"/>
        <v>20.108985187836971</v>
      </c>
      <c r="J143">
        <f t="shared" si="60"/>
        <v>20.972358060832761</v>
      </c>
      <c r="K143">
        <f t="shared" si="60"/>
        <v>21.471711955789832</v>
      </c>
      <c r="L143">
        <f t="shared" si="60"/>
        <v>21.776034705634405</v>
      </c>
      <c r="M143">
        <f t="shared" si="60"/>
        <v>22.585215648934131</v>
      </c>
      <c r="N143">
        <f t="shared" si="60"/>
        <v>24.218379740785547</v>
      </c>
      <c r="O143">
        <f t="shared" si="60"/>
        <v>24.122455151351421</v>
      </c>
      <c r="P143">
        <f t="shared" si="60"/>
        <v>23.773799965318695</v>
      </c>
      <c r="Q143">
        <f t="shared" si="60"/>
        <v>25.089877793265984</v>
      </c>
      <c r="R143">
        <f t="shared" si="60"/>
        <v>25.322032023487012</v>
      </c>
      <c r="S143">
        <f t="shared" si="60"/>
        <v>25.846107403125394</v>
      </c>
      <c r="T143">
        <f t="shared" si="60"/>
        <v>24.999905576983082</v>
      </c>
      <c r="U143">
        <f t="shared" si="60"/>
        <v>24.903038170855275</v>
      </c>
      <c r="V143">
        <f t="shared" si="60"/>
        <v>25.522224653990733</v>
      </c>
      <c r="W143">
        <f t="shared" si="60"/>
        <v>24.440924714189784</v>
      </c>
      <c r="X143">
        <f t="shared" si="60"/>
        <v>23.576953289496938</v>
      </c>
      <c r="Y143">
        <f t="shared" si="60"/>
        <v>23.820870627923171</v>
      </c>
      <c r="Z143">
        <f t="shared" si="60"/>
        <v>23.729563963934094</v>
      </c>
      <c r="AA143">
        <f t="shared" si="60"/>
        <v>24.803744867039107</v>
      </c>
      <c r="AB143">
        <f t="shared" si="60"/>
        <v>25.650891512485448</v>
      </c>
      <c r="AC143">
        <f t="shared" si="60"/>
        <v>26.428545261608917</v>
      </c>
      <c r="AD143">
        <f t="shared" si="60"/>
        <v>26.728717413545759</v>
      </c>
      <c r="AE143">
        <f t="shared" si="60"/>
        <v>25.848642892429108</v>
      </c>
      <c r="AF143">
        <f t="shared" si="61"/>
        <v>28.115622771529235</v>
      </c>
    </row>
    <row r="144" spans="2:32">
      <c r="B144" t="s">
        <v>211</v>
      </c>
      <c r="C144">
        <f t="shared" ref="C144" si="69">C118/C93*100</f>
        <v>26.464731331781604</v>
      </c>
      <c r="D144">
        <f t="shared" si="60"/>
        <v>26.581934175970556</v>
      </c>
      <c r="E144">
        <f t="shared" si="60"/>
        <v>26.216985666750276</v>
      </c>
      <c r="F144">
        <f t="shared" si="60"/>
        <v>26.72933271579258</v>
      </c>
      <c r="G144">
        <f t="shared" si="60"/>
        <v>27.92221544800887</v>
      </c>
      <c r="H144">
        <f t="shared" si="60"/>
        <v>27.75444840613968</v>
      </c>
      <c r="I144">
        <f t="shared" si="60"/>
        <v>27.642329853026549</v>
      </c>
      <c r="J144">
        <f t="shared" si="60"/>
        <v>27.450158777056956</v>
      </c>
      <c r="K144">
        <f t="shared" si="60"/>
        <v>27.794453640176641</v>
      </c>
      <c r="L144">
        <f t="shared" si="60"/>
        <v>28.047122181989049</v>
      </c>
      <c r="M144">
        <f t="shared" si="60"/>
        <v>28.366392696316563</v>
      </c>
      <c r="N144">
        <f t="shared" si="60"/>
        <v>28.88671220425443</v>
      </c>
      <c r="O144">
        <f t="shared" si="60"/>
        <v>28.79479906335337</v>
      </c>
      <c r="P144">
        <f t="shared" si="60"/>
        <v>29.274600404316374</v>
      </c>
      <c r="Q144">
        <f t="shared" si="60"/>
        <v>29.675291819360478</v>
      </c>
      <c r="R144">
        <f t="shared" si="60"/>
        <v>30.189214059880541</v>
      </c>
      <c r="S144">
        <f t="shared" si="60"/>
        <v>30.410665711117463</v>
      </c>
      <c r="T144">
        <f t="shared" si="60"/>
        <v>30.833880093143168</v>
      </c>
      <c r="U144">
        <f t="shared" si="60"/>
        <v>31.133874271703004</v>
      </c>
      <c r="V144">
        <f t="shared" si="60"/>
        <v>31.653290384437227</v>
      </c>
      <c r="W144">
        <f t="shared" si="60"/>
        <v>32.122839769654341</v>
      </c>
      <c r="X144">
        <f t="shared" si="60"/>
        <v>30.664807874545701</v>
      </c>
      <c r="Y144">
        <f t="shared" si="60"/>
        <v>30.92994014738581</v>
      </c>
      <c r="Z144">
        <f t="shared" si="60"/>
        <v>31.839240291483854</v>
      </c>
      <c r="AA144">
        <f t="shared" si="60"/>
        <v>32.090339896506016</v>
      </c>
      <c r="AB144">
        <f t="shared" si="60"/>
        <v>32.004402512405818</v>
      </c>
      <c r="AC144">
        <f t="shared" si="60"/>
        <v>31.857339688879289</v>
      </c>
      <c r="AD144">
        <f t="shared" si="60"/>
        <v>32.753790883908515</v>
      </c>
      <c r="AE144">
        <f t="shared" si="60"/>
        <v>32.422981007316679</v>
      </c>
      <c r="AF144">
        <f t="shared" si="61"/>
        <v>32.766902360705068</v>
      </c>
    </row>
    <row r="145" spans="2:32">
      <c r="B145" t="s">
        <v>212</v>
      </c>
      <c r="C145">
        <f t="shared" ref="C145" si="70">C119/C94*100</f>
        <v>23.103987727801663</v>
      </c>
      <c r="D145">
        <f t="shared" si="60"/>
        <v>23.449406823211604</v>
      </c>
      <c r="E145">
        <f t="shared" si="60"/>
        <v>22.623420880495281</v>
      </c>
      <c r="F145">
        <f t="shared" si="60"/>
        <v>24.8371600733234</v>
      </c>
      <c r="G145">
        <f t="shared" si="60"/>
        <v>24.633486756157925</v>
      </c>
      <c r="H145">
        <f t="shared" si="60"/>
        <v>25.226349444658624</v>
      </c>
      <c r="I145">
        <f t="shared" si="60"/>
        <v>24.497156683541583</v>
      </c>
      <c r="J145">
        <f t="shared" si="60"/>
        <v>25.902201002300906</v>
      </c>
      <c r="K145">
        <f t="shared" si="60"/>
        <v>25.169316780365147</v>
      </c>
      <c r="L145">
        <f t="shared" si="60"/>
        <v>23.581838432226757</v>
      </c>
      <c r="M145">
        <f t="shared" si="60"/>
        <v>25.0488708796256</v>
      </c>
      <c r="N145">
        <f t="shared" si="60"/>
        <v>25.277517925999188</v>
      </c>
      <c r="O145">
        <f t="shared" si="60"/>
        <v>25.854787865634925</v>
      </c>
      <c r="P145">
        <f t="shared" si="60"/>
        <v>25.647631206469129</v>
      </c>
      <c r="Q145">
        <f t="shared" si="60"/>
        <v>26.198760860985647</v>
      </c>
      <c r="R145">
        <f t="shared" si="60"/>
        <v>26.360902138025534</v>
      </c>
      <c r="S145">
        <f t="shared" si="60"/>
        <v>26.654709635117889</v>
      </c>
      <c r="T145">
        <f t="shared" si="60"/>
        <v>27.3448588766929</v>
      </c>
      <c r="U145">
        <f t="shared" si="60"/>
        <v>26.301230239259926</v>
      </c>
      <c r="V145">
        <f t="shared" ref="D145:AE154" si="71">V119/V94*100</f>
        <v>27.332543238528277</v>
      </c>
      <c r="W145">
        <f t="shared" si="71"/>
        <v>27.637696648364031</v>
      </c>
      <c r="X145">
        <f t="shared" si="71"/>
        <v>27.066067621669809</v>
      </c>
      <c r="Y145">
        <f t="shared" si="71"/>
        <v>26.878312723938681</v>
      </c>
      <c r="Z145">
        <f t="shared" si="71"/>
        <v>28.114581580496754</v>
      </c>
      <c r="AA145">
        <f t="shared" si="71"/>
        <v>27.852660523738333</v>
      </c>
      <c r="AB145">
        <f t="shared" si="71"/>
        <v>27.381820827645527</v>
      </c>
      <c r="AC145">
        <f t="shared" si="71"/>
        <v>27.832219672677926</v>
      </c>
      <c r="AD145">
        <f t="shared" si="71"/>
        <v>28.372225931478923</v>
      </c>
      <c r="AE145">
        <f t="shared" si="71"/>
        <v>29.664363339963778</v>
      </c>
      <c r="AF145">
        <f t="shared" si="61"/>
        <v>29.096948818897637</v>
      </c>
    </row>
    <row r="146" spans="2:32">
      <c r="B146" t="s">
        <v>213</v>
      </c>
      <c r="C146">
        <f t="shared" ref="C146" si="72">C120/C95*100</f>
        <v>18.635110703285957</v>
      </c>
      <c r="D146">
        <f t="shared" si="71"/>
        <v>18.172793509518179</v>
      </c>
      <c r="E146">
        <f t="shared" si="71"/>
        <v>18.697398819996707</v>
      </c>
      <c r="F146">
        <f t="shared" si="71"/>
        <v>18.224798380699557</v>
      </c>
      <c r="G146">
        <f t="shared" si="71"/>
        <v>18.073592270479377</v>
      </c>
      <c r="H146">
        <f t="shared" si="71"/>
        <v>19.090845769336227</v>
      </c>
      <c r="I146">
        <f t="shared" si="71"/>
        <v>17.507508844088747</v>
      </c>
      <c r="J146">
        <f t="shared" si="71"/>
        <v>17.149742284777723</v>
      </c>
      <c r="K146">
        <f t="shared" si="71"/>
        <v>16.819538334114156</v>
      </c>
      <c r="L146">
        <f t="shared" si="71"/>
        <v>19.21185555370262</v>
      </c>
      <c r="M146">
        <f t="shared" si="71"/>
        <v>18.203497293276158</v>
      </c>
      <c r="N146">
        <f t="shared" si="71"/>
        <v>19.067148365909102</v>
      </c>
      <c r="O146">
        <f t="shared" si="71"/>
        <v>19.323632536425777</v>
      </c>
      <c r="P146">
        <f t="shared" si="71"/>
        <v>21.460451253632478</v>
      </c>
      <c r="Q146">
        <f t="shared" si="71"/>
        <v>22.214420006668512</v>
      </c>
      <c r="R146">
        <f t="shared" si="71"/>
        <v>22.06551749131566</v>
      </c>
      <c r="S146">
        <f t="shared" si="71"/>
        <v>21.688266732473195</v>
      </c>
      <c r="T146">
        <f t="shared" si="71"/>
        <v>22.710924034269947</v>
      </c>
      <c r="U146">
        <f t="shared" si="71"/>
        <v>23.635734679046479</v>
      </c>
      <c r="V146">
        <f t="shared" si="71"/>
        <v>22.966690834551233</v>
      </c>
      <c r="W146">
        <f t="shared" si="71"/>
        <v>22.968813708884571</v>
      </c>
      <c r="X146">
        <f t="shared" si="71"/>
        <v>23.142967545129249</v>
      </c>
      <c r="Y146">
        <f t="shared" si="71"/>
        <v>22.002517694537527</v>
      </c>
      <c r="Z146">
        <f t="shared" si="71"/>
        <v>23.107178199963744</v>
      </c>
      <c r="AA146">
        <f t="shared" si="71"/>
        <v>21.680373172671715</v>
      </c>
      <c r="AB146">
        <f t="shared" si="71"/>
        <v>24.70397993537356</v>
      </c>
      <c r="AC146">
        <f t="shared" si="71"/>
        <v>24.044508630023</v>
      </c>
      <c r="AD146">
        <f t="shared" si="71"/>
        <v>22.977540398340143</v>
      </c>
      <c r="AE146">
        <f t="shared" si="71"/>
        <v>23.180948220692102</v>
      </c>
      <c r="AF146">
        <f t="shared" si="61"/>
        <v>25.366988377483306</v>
      </c>
    </row>
    <row r="147" spans="2:32">
      <c r="B147" t="s">
        <v>214</v>
      </c>
      <c r="C147">
        <f t="shared" ref="C147" si="73">C121/C96*100</f>
        <v>21.639041417152921</v>
      </c>
      <c r="D147">
        <f t="shared" si="71"/>
        <v>22.130116344050997</v>
      </c>
      <c r="E147">
        <f t="shared" si="71"/>
        <v>22.168516848377202</v>
      </c>
      <c r="F147">
        <f t="shared" si="71"/>
        <v>22.737285094381214</v>
      </c>
      <c r="G147">
        <f t="shared" si="71"/>
        <v>23.037848271827137</v>
      </c>
      <c r="H147">
        <f t="shared" si="71"/>
        <v>23.360796904530133</v>
      </c>
      <c r="I147">
        <f t="shared" si="71"/>
        <v>23.429591978962971</v>
      </c>
      <c r="J147">
        <f t="shared" si="71"/>
        <v>23.476733923943691</v>
      </c>
      <c r="K147">
        <f t="shared" si="71"/>
        <v>24.527681036941608</v>
      </c>
      <c r="L147">
        <f t="shared" si="71"/>
        <v>24.427135380222843</v>
      </c>
      <c r="M147">
        <f t="shared" si="71"/>
        <v>25.026050771436694</v>
      </c>
      <c r="N147">
        <f t="shared" si="71"/>
        <v>24.764905590445014</v>
      </c>
      <c r="O147">
        <f t="shared" si="71"/>
        <v>24.750598972787046</v>
      </c>
      <c r="P147">
        <f t="shared" si="71"/>
        <v>25.593300232608474</v>
      </c>
      <c r="Q147">
        <f t="shared" si="71"/>
        <v>25.208143422286977</v>
      </c>
      <c r="R147">
        <f t="shared" si="71"/>
        <v>25.39271348865514</v>
      </c>
      <c r="S147">
        <f t="shared" si="71"/>
        <v>25.902225054562773</v>
      </c>
      <c r="T147">
        <f t="shared" si="71"/>
        <v>25.987794385032224</v>
      </c>
      <c r="U147">
        <f t="shared" si="71"/>
        <v>25.648209448483883</v>
      </c>
      <c r="V147">
        <f t="shared" si="71"/>
        <v>25.727941346353152</v>
      </c>
      <c r="W147">
        <f t="shared" si="71"/>
        <v>25.661900505084713</v>
      </c>
      <c r="X147">
        <f t="shared" si="71"/>
        <v>25.945821353234749</v>
      </c>
      <c r="Y147">
        <f t="shared" si="71"/>
        <v>25.815136034752058</v>
      </c>
      <c r="Z147">
        <f t="shared" si="71"/>
        <v>27.030385892249331</v>
      </c>
      <c r="AA147">
        <f t="shared" si="71"/>
        <v>26.456183035426871</v>
      </c>
      <c r="AB147">
        <f t="shared" si="71"/>
        <v>27.129087025820819</v>
      </c>
      <c r="AC147">
        <f t="shared" si="71"/>
        <v>27.357733720914094</v>
      </c>
      <c r="AD147">
        <f t="shared" si="71"/>
        <v>27.046717408431221</v>
      </c>
      <c r="AE147">
        <f t="shared" si="71"/>
        <v>27.032556944645425</v>
      </c>
      <c r="AF147">
        <f t="shared" si="61"/>
        <v>27.886486162179768</v>
      </c>
    </row>
    <row r="148" spans="2:32">
      <c r="B148" t="s">
        <v>215</v>
      </c>
      <c r="C148">
        <f t="shared" ref="C148" si="74">C122/C97*100</f>
        <v>29.413050492121361</v>
      </c>
      <c r="D148">
        <f t="shared" si="71"/>
        <v>29.086783238528795</v>
      </c>
      <c r="E148">
        <f t="shared" si="71"/>
        <v>28.477626243335742</v>
      </c>
      <c r="F148">
        <f t="shared" si="71"/>
        <v>29.787064259264252</v>
      </c>
      <c r="G148">
        <f t="shared" si="71"/>
        <v>28.787959940598302</v>
      </c>
      <c r="H148">
        <f t="shared" si="71"/>
        <v>29.008523033905377</v>
      </c>
      <c r="I148">
        <f t="shared" si="71"/>
        <v>29.011626524942923</v>
      </c>
      <c r="J148">
        <f t="shared" si="71"/>
        <v>29.208740493557006</v>
      </c>
      <c r="K148">
        <f t="shared" si="71"/>
        <v>29.819351879389455</v>
      </c>
      <c r="L148">
        <f t="shared" si="71"/>
        <v>30.535738333354185</v>
      </c>
      <c r="M148">
        <f t="shared" si="71"/>
        <v>30.246489746857204</v>
      </c>
      <c r="N148">
        <f t="shared" si="71"/>
        <v>31.533614973938874</v>
      </c>
      <c r="O148">
        <f t="shared" si="71"/>
        <v>30.158099646371571</v>
      </c>
      <c r="P148">
        <f t="shared" si="71"/>
        <v>30.922788576229788</v>
      </c>
      <c r="Q148">
        <f t="shared" si="71"/>
        <v>30.344510460071966</v>
      </c>
      <c r="R148">
        <f t="shared" si="71"/>
        <v>30.94543477951246</v>
      </c>
      <c r="S148">
        <f t="shared" si="71"/>
        <v>31.010898567781375</v>
      </c>
      <c r="T148">
        <f t="shared" si="71"/>
        <v>32.099914264415027</v>
      </c>
      <c r="U148">
        <f t="shared" si="71"/>
        <v>31.993485322227457</v>
      </c>
      <c r="V148">
        <f t="shared" si="71"/>
        <v>34.06308252045995</v>
      </c>
      <c r="W148">
        <f t="shared" si="71"/>
        <v>34.24698061524952</v>
      </c>
      <c r="X148">
        <f t="shared" si="71"/>
        <v>32.989916043838043</v>
      </c>
      <c r="Y148">
        <f t="shared" si="71"/>
        <v>33.643060184418836</v>
      </c>
      <c r="Z148">
        <f t="shared" si="71"/>
        <v>34.68652104113076</v>
      </c>
      <c r="AA148">
        <f t="shared" si="71"/>
        <v>35.039404669263973</v>
      </c>
      <c r="AB148">
        <f t="shared" si="71"/>
        <v>34.539696765361597</v>
      </c>
      <c r="AC148">
        <f t="shared" si="71"/>
        <v>33.838572437042956</v>
      </c>
      <c r="AD148">
        <f t="shared" si="71"/>
        <v>35.202398590334944</v>
      </c>
      <c r="AE148">
        <f t="shared" si="71"/>
        <v>35.201220446651526</v>
      </c>
      <c r="AF148">
        <f t="shared" si="61"/>
        <v>35.371463489748407</v>
      </c>
    </row>
    <row r="149" spans="2:32">
      <c r="B149" t="s">
        <v>216</v>
      </c>
      <c r="C149">
        <f t="shared" ref="C149" si="75">C123/C98*100</f>
        <v>20.362876569081891</v>
      </c>
      <c r="D149">
        <f t="shared" si="71"/>
        <v>19.6576985337</v>
      </c>
      <c r="E149">
        <f t="shared" si="71"/>
        <v>19.187822554960917</v>
      </c>
      <c r="F149">
        <f t="shared" si="71"/>
        <v>20.525362073278107</v>
      </c>
      <c r="G149">
        <f t="shared" si="71"/>
        <v>19.361310641815894</v>
      </c>
      <c r="H149">
        <f t="shared" si="71"/>
        <v>20.756272196254436</v>
      </c>
      <c r="I149">
        <f t="shared" si="71"/>
        <v>22.680259226065701</v>
      </c>
      <c r="J149">
        <f t="shared" si="71"/>
        <v>23.041844724474121</v>
      </c>
      <c r="K149">
        <f t="shared" si="71"/>
        <v>24.395027913731433</v>
      </c>
      <c r="L149">
        <f t="shared" si="71"/>
        <v>23.7416131565756</v>
      </c>
      <c r="M149">
        <f t="shared" si="71"/>
        <v>24.984603687648615</v>
      </c>
      <c r="N149">
        <f t="shared" si="71"/>
        <v>25.470459778341457</v>
      </c>
      <c r="O149">
        <f t="shared" si="71"/>
        <v>24.55321992463627</v>
      </c>
      <c r="P149">
        <f t="shared" si="71"/>
        <v>24.925930767766847</v>
      </c>
      <c r="Q149">
        <f t="shared" si="71"/>
        <v>26.813779561440317</v>
      </c>
      <c r="R149">
        <f t="shared" si="71"/>
        <v>26.924823790764012</v>
      </c>
      <c r="S149">
        <f t="shared" si="71"/>
        <v>26.715139489182114</v>
      </c>
      <c r="T149">
        <f t="shared" si="71"/>
        <v>27.689102638576568</v>
      </c>
      <c r="U149">
        <f t="shared" si="71"/>
        <v>27.970070518861011</v>
      </c>
      <c r="V149">
        <f t="shared" si="71"/>
        <v>28.526792214839062</v>
      </c>
      <c r="W149">
        <f t="shared" si="71"/>
        <v>27.718893673858936</v>
      </c>
      <c r="X149">
        <f t="shared" si="71"/>
        <v>28.385233352227434</v>
      </c>
      <c r="Y149">
        <f t="shared" si="71"/>
        <v>29.187611628105341</v>
      </c>
      <c r="Z149">
        <f t="shared" si="71"/>
        <v>28.885207455124025</v>
      </c>
      <c r="AA149">
        <f t="shared" si="71"/>
        <v>27.032042389372279</v>
      </c>
      <c r="AB149">
        <f t="shared" si="71"/>
        <v>28.956030236598796</v>
      </c>
      <c r="AC149">
        <f t="shared" si="71"/>
        <v>29.115677621430518</v>
      </c>
      <c r="AD149">
        <f t="shared" si="71"/>
        <v>30.089122712922574</v>
      </c>
      <c r="AE149">
        <f t="shared" si="71"/>
        <v>29.90499323300461</v>
      </c>
      <c r="AF149">
        <f t="shared" si="61"/>
        <v>32.240101753057878</v>
      </c>
    </row>
    <row r="150" spans="2:32">
      <c r="B150" t="s">
        <v>217</v>
      </c>
      <c r="C150">
        <f t="shared" ref="C150" si="76">C124/C99*100</f>
        <v>25.314187343768285</v>
      </c>
      <c r="D150">
        <f t="shared" si="71"/>
        <v>25.781119197997242</v>
      </c>
      <c r="E150">
        <f t="shared" si="71"/>
        <v>27.049936529481393</v>
      </c>
      <c r="F150">
        <f t="shared" si="71"/>
        <v>26.949491191204451</v>
      </c>
      <c r="G150">
        <f t="shared" si="71"/>
        <v>27.608833352289402</v>
      </c>
      <c r="H150">
        <f t="shared" si="71"/>
        <v>27.185521737463038</v>
      </c>
      <c r="I150">
        <f t="shared" si="71"/>
        <v>28.359273668946983</v>
      </c>
      <c r="J150">
        <f t="shared" si="71"/>
        <v>30.242217856523645</v>
      </c>
      <c r="K150">
        <f t="shared" si="71"/>
        <v>29.560966904217125</v>
      </c>
      <c r="L150">
        <f t="shared" si="71"/>
        <v>31.556786478535585</v>
      </c>
      <c r="M150">
        <f t="shared" si="71"/>
        <v>28.825517736317398</v>
      </c>
      <c r="N150">
        <f t="shared" si="71"/>
        <v>30.778018798163842</v>
      </c>
      <c r="O150">
        <f t="shared" si="71"/>
        <v>29.40963152514837</v>
      </c>
      <c r="P150">
        <f t="shared" si="71"/>
        <v>30.420204609233298</v>
      </c>
      <c r="Q150">
        <f t="shared" si="71"/>
        <v>29.686868746299972</v>
      </c>
      <c r="R150">
        <f t="shared" si="71"/>
        <v>30.684724544948576</v>
      </c>
      <c r="S150">
        <f t="shared" si="71"/>
        <v>30.628718779694054</v>
      </c>
      <c r="T150">
        <f t="shared" si="71"/>
        <v>31.092128653571493</v>
      </c>
      <c r="U150">
        <f t="shared" si="71"/>
        <v>30.495272870899036</v>
      </c>
      <c r="V150">
        <f t="shared" si="71"/>
        <v>31.695174536543728</v>
      </c>
      <c r="W150">
        <f t="shared" si="71"/>
        <v>30.581235413665333</v>
      </c>
      <c r="X150">
        <f t="shared" si="71"/>
        <v>29.54872899576478</v>
      </c>
      <c r="Y150">
        <f t="shared" si="71"/>
        <v>31.277369623749053</v>
      </c>
      <c r="Z150">
        <f t="shared" si="71"/>
        <v>30.97321250217923</v>
      </c>
      <c r="AA150">
        <f t="shared" si="71"/>
        <v>33.281044053298665</v>
      </c>
      <c r="AB150">
        <f t="shared" si="71"/>
        <v>34.355096878087679</v>
      </c>
      <c r="AC150">
        <f t="shared" si="71"/>
        <v>31.867384767164523</v>
      </c>
      <c r="AD150">
        <f t="shared" si="71"/>
        <v>35.078712224457</v>
      </c>
      <c r="AE150">
        <f t="shared" si="71"/>
        <v>34.90411128234215</v>
      </c>
      <c r="AF150">
        <f t="shared" si="61"/>
        <v>34.396598310532156</v>
      </c>
    </row>
    <row r="151" spans="2:32">
      <c r="B151" t="s">
        <v>218</v>
      </c>
      <c r="C151">
        <f t="shared" ref="C151" si="77">C125/C100*100</f>
        <v>26.018345941447897</v>
      </c>
      <c r="D151">
        <f t="shared" si="71"/>
        <v>25.746657634396392</v>
      </c>
      <c r="E151">
        <f t="shared" si="71"/>
        <v>26.24586324232132</v>
      </c>
      <c r="F151">
        <f t="shared" si="71"/>
        <v>27.623620458547826</v>
      </c>
      <c r="G151">
        <f t="shared" si="71"/>
        <v>28.101505596968856</v>
      </c>
      <c r="H151">
        <f t="shared" si="71"/>
        <v>27.385232642447839</v>
      </c>
      <c r="I151">
        <f t="shared" si="71"/>
        <v>26.664421890882462</v>
      </c>
      <c r="J151">
        <f t="shared" si="71"/>
        <v>27.117779369007788</v>
      </c>
      <c r="K151">
        <f t="shared" si="71"/>
        <v>26.484567590005565</v>
      </c>
      <c r="L151">
        <f t="shared" si="71"/>
        <v>26.750073053563078</v>
      </c>
      <c r="M151">
        <f t="shared" si="71"/>
        <v>27.239315299347659</v>
      </c>
      <c r="N151">
        <f t="shared" si="71"/>
        <v>27.151118746787834</v>
      </c>
      <c r="O151">
        <f t="shared" si="71"/>
        <v>27.056805915714619</v>
      </c>
      <c r="P151">
        <f t="shared" si="71"/>
        <v>28.507814830734553</v>
      </c>
      <c r="Q151">
        <f t="shared" si="71"/>
        <v>28.137889486686092</v>
      </c>
      <c r="R151">
        <f t="shared" si="71"/>
        <v>28.876711144836946</v>
      </c>
      <c r="S151">
        <f t="shared" si="71"/>
        <v>29.047214081839336</v>
      </c>
      <c r="T151">
        <f t="shared" si="71"/>
        <v>29.891943714479595</v>
      </c>
      <c r="U151">
        <f t="shared" si="71"/>
        <v>29.055202244560057</v>
      </c>
      <c r="V151">
        <f t="shared" si="71"/>
        <v>30.171123465733547</v>
      </c>
      <c r="W151">
        <f t="shared" si="71"/>
        <v>30.849366723375059</v>
      </c>
      <c r="X151">
        <f t="shared" si="71"/>
        <v>30.439190189580227</v>
      </c>
      <c r="Y151">
        <f t="shared" si="71"/>
        <v>31.475897387600231</v>
      </c>
      <c r="Z151">
        <f t="shared" si="71"/>
        <v>31.587904594307929</v>
      </c>
      <c r="AA151">
        <f t="shared" si="71"/>
        <v>30.805067116871122</v>
      </c>
      <c r="AB151">
        <f t="shared" si="71"/>
        <v>30.945362177525631</v>
      </c>
      <c r="AC151">
        <f t="shared" si="71"/>
        <v>31.309018003135737</v>
      </c>
      <c r="AD151">
        <f t="shared" si="71"/>
        <v>32.550153732610312</v>
      </c>
      <c r="AE151">
        <f t="shared" si="71"/>
        <v>32.79507665897841</v>
      </c>
      <c r="AF151">
        <f t="shared" si="61"/>
        <v>31.617335478330656</v>
      </c>
    </row>
    <row r="152" spans="2:32">
      <c r="B152" t="s">
        <v>219</v>
      </c>
      <c r="C152">
        <f t="shared" ref="C152" si="78">C126/C101*100</f>
        <v>26.899812714546055</v>
      </c>
      <c r="D152">
        <f t="shared" si="71"/>
        <v>28.630604979630618</v>
      </c>
      <c r="E152">
        <f t="shared" si="71"/>
        <v>27.876803334774834</v>
      </c>
      <c r="F152">
        <f t="shared" si="71"/>
        <v>29.153442450707484</v>
      </c>
      <c r="G152">
        <f t="shared" si="71"/>
        <v>26.81385516410575</v>
      </c>
      <c r="H152">
        <f t="shared" si="71"/>
        <v>28.00613952354206</v>
      </c>
      <c r="I152">
        <f t="shared" si="71"/>
        <v>29.891415642098561</v>
      </c>
      <c r="J152">
        <f t="shared" si="71"/>
        <v>30.31340408305056</v>
      </c>
      <c r="K152">
        <f t="shared" si="71"/>
        <v>28.651094524332184</v>
      </c>
      <c r="L152">
        <f t="shared" si="71"/>
        <v>28.960443472419549</v>
      </c>
      <c r="M152">
        <f t="shared" si="71"/>
        <v>29.184725487772877</v>
      </c>
      <c r="N152">
        <f t="shared" si="71"/>
        <v>27.890497366659229</v>
      </c>
      <c r="O152">
        <f t="shared" si="71"/>
        <v>29.777298665731401</v>
      </c>
      <c r="P152">
        <f t="shared" si="71"/>
        <v>30.734360259587195</v>
      </c>
      <c r="Q152">
        <f t="shared" si="71"/>
        <v>31.936636563982628</v>
      </c>
      <c r="R152">
        <f t="shared" si="71"/>
        <v>32.729270016128105</v>
      </c>
      <c r="S152">
        <f t="shared" si="71"/>
        <v>31.742135998909017</v>
      </c>
      <c r="T152">
        <f t="shared" si="71"/>
        <v>33.52210417096753</v>
      </c>
      <c r="U152">
        <f t="shared" si="71"/>
        <v>32.328050958188271</v>
      </c>
      <c r="V152">
        <f t="shared" si="71"/>
        <v>32.54556450435048</v>
      </c>
      <c r="W152">
        <f t="shared" si="71"/>
        <v>31.630256170320724</v>
      </c>
      <c r="X152">
        <f t="shared" si="71"/>
        <v>31.743639235039883</v>
      </c>
      <c r="Y152">
        <f t="shared" si="71"/>
        <v>29.006038361511855</v>
      </c>
      <c r="Z152">
        <f t="shared" si="71"/>
        <v>32.824999522515213</v>
      </c>
      <c r="AA152">
        <f t="shared" si="71"/>
        <v>30.550754154569461</v>
      </c>
      <c r="AB152">
        <f t="shared" si="71"/>
        <v>32.437319202321838</v>
      </c>
      <c r="AC152">
        <f t="shared" si="71"/>
        <v>33.358911360160896</v>
      </c>
      <c r="AD152">
        <f t="shared" si="71"/>
        <v>33.367201008091314</v>
      </c>
      <c r="AE152">
        <f t="shared" si="71"/>
        <v>33.46154312855321</v>
      </c>
      <c r="AF152">
        <f t="shared" si="61"/>
        <v>32.251426960749768</v>
      </c>
    </row>
    <row r="153" spans="2:32">
      <c r="B153" t="s">
        <v>220</v>
      </c>
      <c r="C153">
        <f t="shared" ref="C153" si="79">C127/C102*100</f>
        <v>24.687785681943868</v>
      </c>
      <c r="D153">
        <f t="shared" si="71"/>
        <v>29.444642963207695</v>
      </c>
      <c r="E153">
        <f t="shared" si="71"/>
        <v>26.221584694930122</v>
      </c>
      <c r="F153">
        <f t="shared" si="71"/>
        <v>22.606176640521703</v>
      </c>
      <c r="G153">
        <f t="shared" si="71"/>
        <v>24.845998204631421</v>
      </c>
      <c r="H153">
        <f t="shared" si="71"/>
        <v>22.71428842310571</v>
      </c>
      <c r="I153">
        <f t="shared" si="71"/>
        <v>21.574894561226067</v>
      </c>
      <c r="J153">
        <f t="shared" si="71"/>
        <v>20.767341493215433</v>
      </c>
      <c r="K153">
        <f t="shared" si="71"/>
        <v>24.026590013861266</v>
      </c>
      <c r="L153">
        <f t="shared" si="71"/>
        <v>21.324185555322842</v>
      </c>
      <c r="M153">
        <f t="shared" si="71"/>
        <v>20.456173817904169</v>
      </c>
      <c r="N153">
        <f t="shared" si="71"/>
        <v>20.046082205949158</v>
      </c>
      <c r="O153">
        <f t="shared" si="71"/>
        <v>26.685169541120292</v>
      </c>
      <c r="P153">
        <f t="shared" si="71"/>
        <v>31.094634618523067</v>
      </c>
      <c r="Q153">
        <f t="shared" si="71"/>
        <v>28.339331990706597</v>
      </c>
      <c r="R153">
        <f t="shared" si="71"/>
        <v>23.099511351979938</v>
      </c>
      <c r="S153">
        <f t="shared" si="71"/>
        <v>27.567851632437023</v>
      </c>
      <c r="T153">
        <f t="shared" si="71"/>
        <v>27.045648467200039</v>
      </c>
      <c r="U153">
        <f t="shared" si="71"/>
        <v>25.555804004020331</v>
      </c>
      <c r="V153">
        <f t="shared" si="71"/>
        <v>24.293682489995312</v>
      </c>
      <c r="W153">
        <f t="shared" si="71"/>
        <v>29.430528004924632</v>
      </c>
      <c r="X153">
        <f t="shared" si="71"/>
        <v>27.833950249473631</v>
      </c>
      <c r="Y153">
        <f t="shared" si="71"/>
        <v>26.655686244743571</v>
      </c>
      <c r="Z153">
        <f t="shared" si="71"/>
        <v>29.828124376280286</v>
      </c>
      <c r="AA153">
        <f t="shared" si="71"/>
        <v>32.755963513555521</v>
      </c>
      <c r="AB153">
        <f t="shared" si="71"/>
        <v>31.682315540888762</v>
      </c>
      <c r="AC153">
        <f t="shared" si="71"/>
        <v>35.597179334637666</v>
      </c>
      <c r="AD153">
        <f t="shared" si="71"/>
        <v>35.498367291625613</v>
      </c>
      <c r="AE153">
        <f t="shared" si="71"/>
        <v>35.107270465365374</v>
      </c>
      <c r="AF153">
        <f t="shared" si="61"/>
        <v>36.775304547483891</v>
      </c>
    </row>
    <row r="154" spans="2:32">
      <c r="B154" t="s">
        <v>221</v>
      </c>
      <c r="C154">
        <f t="shared" ref="C154" si="80">C128/C103*100</f>
        <v>25.119325660697612</v>
      </c>
      <c r="D154">
        <f t="shared" si="71"/>
        <v>25.272471606272429</v>
      </c>
      <c r="E154">
        <f t="shared" si="71"/>
        <v>25.454410581540678</v>
      </c>
      <c r="F154">
        <f t="shared" si="71"/>
        <v>24.182087809104946</v>
      </c>
      <c r="G154">
        <f t="shared" si="71"/>
        <v>26.655737482412295</v>
      </c>
      <c r="H154">
        <f t="shared" si="71"/>
        <v>23.653621890568736</v>
      </c>
      <c r="I154">
        <f t="shared" si="71"/>
        <v>25.702321659270705</v>
      </c>
      <c r="J154">
        <f t="shared" si="71"/>
        <v>27.634511202021162</v>
      </c>
      <c r="K154">
        <f t="shared" si="71"/>
        <v>28.221660893787963</v>
      </c>
      <c r="L154">
        <f t="shared" si="71"/>
        <v>28.491715503430768</v>
      </c>
      <c r="M154">
        <f t="shared" si="71"/>
        <v>34.560831857190294</v>
      </c>
      <c r="N154">
        <f t="shared" si="71"/>
        <v>37.719203192970319</v>
      </c>
      <c r="O154">
        <f t="shared" si="71"/>
        <v>37.175335153043626</v>
      </c>
      <c r="P154">
        <f t="shared" si="71"/>
        <v>39.422576722830215</v>
      </c>
      <c r="Q154">
        <f t="shared" si="71"/>
        <v>36.426542814234267</v>
      </c>
      <c r="R154">
        <f t="shared" si="71"/>
        <v>34.427053049930883</v>
      </c>
      <c r="S154">
        <f t="shared" si="71"/>
        <v>36.665610772145889</v>
      </c>
      <c r="T154">
        <f t="shared" si="71"/>
        <v>36.460650324533958</v>
      </c>
      <c r="U154">
        <f t="shared" si="71"/>
        <v>28.614395963697454</v>
      </c>
      <c r="V154">
        <f t="shared" si="71"/>
        <v>28.119225428781551</v>
      </c>
      <c r="W154">
        <f t="shared" si="71"/>
        <v>33.827127929019277</v>
      </c>
      <c r="X154">
        <f t="shared" si="71"/>
        <v>35.620994728670482</v>
      </c>
      <c r="Y154">
        <f t="shared" ref="Y154:AE154" si="81">Y128/Y103*100</f>
        <v>36.78949488020443</v>
      </c>
      <c r="Z154">
        <f t="shared" si="81"/>
        <v>38.963871673034731</v>
      </c>
      <c r="AA154">
        <f t="shared" si="81"/>
        <v>39.360142983308407</v>
      </c>
      <c r="AB154">
        <f t="shared" si="81"/>
        <v>45.367094337035653</v>
      </c>
      <c r="AC154">
        <f t="shared" si="81"/>
        <v>39.816621635987666</v>
      </c>
      <c r="AD154">
        <f t="shared" si="81"/>
        <v>48.59370109377641</v>
      </c>
      <c r="AE154">
        <f t="shared" si="81"/>
        <v>44.299632090444561</v>
      </c>
      <c r="AF154">
        <f t="shared" ref="AF154" si="82">AF128/AF103*100</f>
        <v>38.753899195534395</v>
      </c>
    </row>
    <row r="155" spans="2:32">
      <c r="B155" t="s">
        <v>222</v>
      </c>
      <c r="C155">
        <f t="shared" ref="C155:AE155" si="83">C129/C104*100</f>
        <v>23.397879891903138</v>
      </c>
      <c r="D155">
        <f t="shared" si="83"/>
        <v>23.848182481331325</v>
      </c>
      <c r="E155">
        <f t="shared" si="83"/>
        <v>23.776613152244664</v>
      </c>
      <c r="F155">
        <f t="shared" si="83"/>
        <v>24.606342694485658</v>
      </c>
      <c r="G155">
        <f t="shared" si="83"/>
        <v>24.698885949369036</v>
      </c>
      <c r="H155">
        <f t="shared" si="83"/>
        <v>24.904399443883428</v>
      </c>
      <c r="I155">
        <f t="shared" si="83"/>
        <v>24.885272089768769</v>
      </c>
      <c r="J155">
        <f t="shared" si="83"/>
        <v>25.198202980449196</v>
      </c>
      <c r="K155">
        <f t="shared" si="83"/>
        <v>25.30953582246962</v>
      </c>
      <c r="L155">
        <f t="shared" si="83"/>
        <v>25.511063004850715</v>
      </c>
      <c r="M155">
        <f t="shared" si="83"/>
        <v>25.606929876145301</v>
      </c>
      <c r="N155">
        <f t="shared" si="83"/>
        <v>26.070714912305647</v>
      </c>
      <c r="O155">
        <f t="shared" si="83"/>
        <v>25.899855682894557</v>
      </c>
      <c r="P155">
        <f t="shared" si="83"/>
        <v>26.602782071866411</v>
      </c>
      <c r="Q155">
        <f t="shared" si="83"/>
        <v>26.794499045935034</v>
      </c>
      <c r="R155">
        <f t="shared" si="83"/>
        <v>27.027053927938375</v>
      </c>
      <c r="S155">
        <f t="shared" si="83"/>
        <v>27.243712762731487</v>
      </c>
      <c r="T155">
        <f t="shared" si="83"/>
        <v>27.847977347703768</v>
      </c>
      <c r="U155">
        <f t="shared" si="83"/>
        <v>27.65763426047776</v>
      </c>
      <c r="V155">
        <f t="shared" si="83"/>
        <v>28.454889197157883</v>
      </c>
      <c r="W155">
        <f t="shared" si="83"/>
        <v>28.431034426869012</v>
      </c>
      <c r="X155">
        <f t="shared" si="83"/>
        <v>27.669496953431494</v>
      </c>
      <c r="Y155">
        <f t="shared" si="83"/>
        <v>27.925576872029129</v>
      </c>
      <c r="Z155">
        <f t="shared" si="83"/>
        <v>28.568779553546808</v>
      </c>
      <c r="AA155">
        <f t="shared" si="83"/>
        <v>28.629000890257966</v>
      </c>
      <c r="AB155">
        <f t="shared" si="83"/>
        <v>28.832269447212855</v>
      </c>
      <c r="AC155">
        <f t="shared" si="83"/>
        <v>28.944902035682968</v>
      </c>
      <c r="AD155">
        <f t="shared" si="83"/>
        <v>29.686157520548068</v>
      </c>
      <c r="AE155">
        <f t="shared" si="83"/>
        <v>29.6754318178433</v>
      </c>
      <c r="AF155">
        <f t="shared" ref="AF155" si="84">AF129/AF104*100</f>
        <v>30.088241838388267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5" tint="0.39997558519241921"/>
  </sheetPr>
  <dimension ref="A1:L150"/>
  <sheetViews>
    <sheetView workbookViewId="0">
      <selection activeCell="S19" sqref="S19"/>
    </sheetView>
  </sheetViews>
  <sheetFormatPr baseColWidth="10" defaultRowHeight="15.6"/>
  <cols>
    <col min="2" max="9" width="10.796875" style="10"/>
  </cols>
  <sheetData>
    <row r="1" spans="1:11">
      <c r="A1" s="3" t="s">
        <v>833</v>
      </c>
    </row>
    <row r="2" spans="1:11">
      <c r="A2" s="26"/>
    </row>
    <row r="3" spans="1:11">
      <c r="A3" s="26"/>
      <c r="B3" s="412" t="s">
        <v>531</v>
      </c>
      <c r="C3" s="412"/>
      <c r="D3" s="412"/>
      <c r="E3" s="412"/>
      <c r="F3" s="412" t="s">
        <v>520</v>
      </c>
      <c r="G3" s="412"/>
      <c r="H3" s="412"/>
      <c r="I3" s="412"/>
    </row>
    <row r="4" spans="1:11">
      <c r="K4" s="2" t="s">
        <v>871</v>
      </c>
    </row>
    <row r="5" spans="1:11">
      <c r="B5" s="93" t="s">
        <v>532</v>
      </c>
      <c r="C5" s="93" t="s">
        <v>533</v>
      </c>
      <c r="D5" s="93" t="s">
        <v>534</v>
      </c>
      <c r="E5" s="93" t="s">
        <v>537</v>
      </c>
      <c r="F5" s="93" t="s">
        <v>532</v>
      </c>
      <c r="G5" s="93" t="s">
        <v>535</v>
      </c>
      <c r="H5" s="93" t="s">
        <v>536</v>
      </c>
      <c r="I5" s="93" t="s">
        <v>538</v>
      </c>
    </row>
    <row r="6" spans="1:11">
      <c r="A6" s="12">
        <v>2005</v>
      </c>
      <c r="B6" s="10">
        <v>83.485069269999997</v>
      </c>
      <c r="C6" s="10">
        <v>70.383590699999999</v>
      </c>
      <c r="D6" s="10">
        <v>45.216156009999999</v>
      </c>
      <c r="E6" s="10">
        <v>7.5777640340000003</v>
      </c>
      <c r="F6" s="10">
        <v>47.711856840000003</v>
      </c>
      <c r="G6" s="10">
        <v>33.863891600000002</v>
      </c>
      <c r="H6" s="10">
        <v>18.625940320000002</v>
      </c>
      <c r="I6" s="10">
        <v>2.8014969829999998</v>
      </c>
    </row>
    <row r="7" spans="1:11">
      <c r="B7" s="10">
        <v>83.775207519999995</v>
      </c>
      <c r="C7" s="10">
        <v>70.765800479999996</v>
      </c>
      <c r="D7" s="10">
        <v>45.57479858</v>
      </c>
      <c r="E7" s="10">
        <v>7.3861837389999998</v>
      </c>
      <c r="F7" s="10">
        <v>47.947303769999998</v>
      </c>
      <c r="G7" s="10">
        <v>35.156986240000002</v>
      </c>
      <c r="H7" s="10">
        <v>19.018209460000001</v>
      </c>
      <c r="I7" s="10">
        <v>3.0164413450000001</v>
      </c>
    </row>
    <row r="8" spans="1:11">
      <c r="B8" s="10">
        <v>84.67062378</v>
      </c>
      <c r="C8" s="10">
        <v>70.757438660000005</v>
      </c>
      <c r="D8" s="10">
        <v>46.029628750000001</v>
      </c>
      <c r="E8" s="10">
        <v>7.0081839559999999</v>
      </c>
      <c r="F8" s="10">
        <v>47.58907318</v>
      </c>
      <c r="G8" s="10">
        <v>34.408069609999998</v>
      </c>
      <c r="H8" s="10">
        <v>20.03062057</v>
      </c>
      <c r="I8" s="10">
        <v>2.8514251709999998</v>
      </c>
    </row>
    <row r="9" spans="1:11">
      <c r="B9" s="10">
        <v>83.859222410000001</v>
      </c>
      <c r="C9" s="10">
        <v>71.98577118</v>
      </c>
      <c r="D9" s="10">
        <v>46.455013280000003</v>
      </c>
      <c r="E9" s="10">
        <v>7.9820876119999999</v>
      </c>
      <c r="F9" s="10">
        <v>48.61766815</v>
      </c>
      <c r="G9" s="10">
        <v>36.327438350000001</v>
      </c>
      <c r="H9" s="10">
        <v>19.741872789999999</v>
      </c>
      <c r="I9" s="10">
        <v>2.095085144</v>
      </c>
    </row>
    <row r="10" spans="1:11">
      <c r="A10" s="12">
        <v>2006</v>
      </c>
      <c r="B10" s="10">
        <v>84.06746674</v>
      </c>
      <c r="C10" s="10">
        <v>71.130790709999999</v>
      </c>
      <c r="D10" s="10">
        <v>47.437049870000003</v>
      </c>
      <c r="E10" s="10">
        <v>7.3897457119999999</v>
      </c>
      <c r="F10" s="10">
        <v>48.46496964</v>
      </c>
      <c r="G10" s="10">
        <v>36.700656889999998</v>
      </c>
      <c r="H10" s="10">
        <v>20.71682358</v>
      </c>
      <c r="I10" s="10">
        <v>2.635492325</v>
      </c>
    </row>
    <row r="11" spans="1:11">
      <c r="A11" s="12"/>
      <c r="B11" s="10">
        <v>83.820861820000005</v>
      </c>
      <c r="C11" s="10">
        <v>72.263313289999999</v>
      </c>
      <c r="D11" s="10">
        <v>46.78009033</v>
      </c>
      <c r="E11" s="10">
        <v>9.0985717770000001</v>
      </c>
      <c r="F11" s="10">
        <v>49.866497039999999</v>
      </c>
      <c r="G11" s="10">
        <v>36.327533719999998</v>
      </c>
      <c r="H11" s="10">
        <v>20.510080339999998</v>
      </c>
      <c r="I11" s="10">
        <v>2.665510416</v>
      </c>
    </row>
    <row r="12" spans="1:11">
      <c r="A12" s="12"/>
      <c r="B12" s="10">
        <v>84.338714600000003</v>
      </c>
      <c r="C12" s="10">
        <v>72.508255000000005</v>
      </c>
      <c r="D12" s="10">
        <v>46.210697170000003</v>
      </c>
      <c r="E12" s="10">
        <v>9.1199159620000003</v>
      </c>
      <c r="F12" s="10">
        <v>49.481189729999997</v>
      </c>
      <c r="G12" s="10">
        <v>35.568847660000003</v>
      </c>
      <c r="H12" s="10">
        <v>19.733091349999999</v>
      </c>
      <c r="I12" s="10">
        <v>2.9654488560000001</v>
      </c>
    </row>
    <row r="13" spans="1:11">
      <c r="A13" s="12"/>
      <c r="B13" s="10">
        <v>84.389335630000005</v>
      </c>
      <c r="C13" s="10">
        <v>72.733955379999998</v>
      </c>
      <c r="D13" s="10">
        <v>45.375011440000002</v>
      </c>
      <c r="E13" s="10">
        <v>8.2238025669999999</v>
      </c>
      <c r="F13" s="10">
        <v>50.756393430000003</v>
      </c>
      <c r="G13" s="10">
        <v>37.569664000000003</v>
      </c>
      <c r="H13" s="10">
        <v>20.564939500000001</v>
      </c>
      <c r="I13" s="10">
        <v>2.5838403699999999</v>
      </c>
    </row>
    <row r="14" spans="1:11">
      <c r="A14" s="12">
        <f>1+A10</f>
        <v>2007</v>
      </c>
      <c r="B14" s="10">
        <v>84.25544739</v>
      </c>
      <c r="C14" s="10">
        <v>71.712829589999998</v>
      </c>
      <c r="D14" s="10">
        <v>44.61600876</v>
      </c>
      <c r="E14" s="10">
        <v>8.8008184430000007</v>
      </c>
      <c r="F14" s="10">
        <v>51.464694979999997</v>
      </c>
      <c r="G14" s="10">
        <v>38.052162170000003</v>
      </c>
      <c r="H14" s="10">
        <v>20.982383729999999</v>
      </c>
      <c r="I14" s="10">
        <v>2.053256035</v>
      </c>
    </row>
    <row r="15" spans="1:11">
      <c r="A15" s="12"/>
      <c r="B15" s="10">
        <v>84.660125730000004</v>
      </c>
      <c r="C15" s="10">
        <v>72.839294429999995</v>
      </c>
      <c r="D15" s="10">
        <v>45.013263700000003</v>
      </c>
      <c r="E15" s="10">
        <v>7.1700077059999998</v>
      </c>
      <c r="F15" s="10">
        <v>52.219585420000001</v>
      </c>
      <c r="G15" s="10">
        <v>38.090801239999998</v>
      </c>
      <c r="H15" s="10">
        <v>22.170364379999999</v>
      </c>
      <c r="I15" s="10">
        <v>1.6598445180000001</v>
      </c>
    </row>
    <row r="16" spans="1:11">
      <c r="A16" s="12"/>
      <c r="B16" s="10">
        <v>84.391441349999994</v>
      </c>
      <c r="C16" s="10">
        <v>72.825523380000007</v>
      </c>
      <c r="D16" s="10">
        <v>45.61203003</v>
      </c>
      <c r="E16" s="10">
        <v>7.9413776399999998</v>
      </c>
      <c r="F16" s="10">
        <v>54.271598820000001</v>
      </c>
      <c r="G16" s="10">
        <v>37.769420619999998</v>
      </c>
      <c r="H16" s="10">
        <v>21.037054059999999</v>
      </c>
      <c r="I16" s="10">
        <v>2.3432021139999999</v>
      </c>
    </row>
    <row r="17" spans="1:12">
      <c r="A17" s="12"/>
      <c r="B17" s="10">
        <v>83.643463130000001</v>
      </c>
      <c r="C17" s="10">
        <v>72.264785770000003</v>
      </c>
      <c r="D17" s="10">
        <v>46.055706020000002</v>
      </c>
      <c r="E17" s="10">
        <v>7.9068455699999998</v>
      </c>
      <c r="F17" s="10">
        <v>54.405540469999998</v>
      </c>
      <c r="G17" s="10">
        <v>39.429168699999998</v>
      </c>
      <c r="H17" s="10">
        <v>21.303243640000002</v>
      </c>
      <c r="I17" s="10">
        <v>3.0332462790000001</v>
      </c>
    </row>
    <row r="18" spans="1:12">
      <c r="A18" s="12">
        <f>1+A14</f>
        <v>2008</v>
      </c>
      <c r="B18" s="10">
        <v>83.081359860000006</v>
      </c>
      <c r="C18" s="10">
        <v>73.202583309999994</v>
      </c>
      <c r="D18" s="10">
        <v>46.248283389999997</v>
      </c>
      <c r="E18" s="10">
        <v>7.1119589809999999</v>
      </c>
      <c r="F18" s="10">
        <v>54.003719330000003</v>
      </c>
      <c r="G18" s="10">
        <v>39.481006620000002</v>
      </c>
      <c r="H18" s="10">
        <v>21.426181790000001</v>
      </c>
      <c r="I18" s="10">
        <v>3.6411685939999998</v>
      </c>
    </row>
    <row r="19" spans="1:12">
      <c r="A19" s="12"/>
      <c r="B19" s="10">
        <v>82.988731380000004</v>
      </c>
      <c r="C19" s="10">
        <v>73.40996552</v>
      </c>
      <c r="D19" s="10">
        <v>47.285713200000004</v>
      </c>
      <c r="E19" s="10">
        <v>9.0549859999999995</v>
      </c>
      <c r="F19" s="10">
        <v>54.396270749999999</v>
      </c>
      <c r="G19" s="10">
        <v>40.475566860000001</v>
      </c>
      <c r="H19" s="10">
        <v>21.68725014</v>
      </c>
      <c r="I19" s="10">
        <v>4.4484467509999996</v>
      </c>
    </row>
    <row r="20" spans="1:12">
      <c r="A20" s="12"/>
      <c r="B20" s="10">
        <v>82.086593629999996</v>
      </c>
      <c r="C20" s="10">
        <v>73.182746890000004</v>
      </c>
      <c r="D20" s="10">
        <v>47.058963779999999</v>
      </c>
      <c r="E20" s="10">
        <v>8.5168905259999992</v>
      </c>
      <c r="F20" s="10">
        <v>53.878074650000002</v>
      </c>
      <c r="G20" s="10">
        <v>39.848976139999998</v>
      </c>
      <c r="H20" s="10">
        <v>21.762926100000001</v>
      </c>
      <c r="I20" s="10">
        <v>3.4886312479999999</v>
      </c>
    </row>
    <row r="21" spans="1:12">
      <c r="A21" s="12"/>
      <c r="B21" s="10">
        <v>80.425994869999997</v>
      </c>
      <c r="C21" s="10">
        <v>72.401779169999998</v>
      </c>
      <c r="D21" s="10">
        <v>46.519935609999997</v>
      </c>
      <c r="E21" s="10">
        <v>8.2191867829999996</v>
      </c>
      <c r="F21" s="10">
        <v>54.869972230000002</v>
      </c>
      <c r="G21" s="10">
        <v>40.529113770000002</v>
      </c>
      <c r="H21" s="10">
        <v>22.050754550000001</v>
      </c>
      <c r="I21" s="10">
        <v>3.8835513590000001</v>
      </c>
    </row>
    <row r="22" spans="1:12">
      <c r="A22" s="12">
        <f>1+A18</f>
        <v>2009</v>
      </c>
      <c r="B22" s="10">
        <v>78.950447080000004</v>
      </c>
      <c r="C22" s="10">
        <v>70.359771730000006</v>
      </c>
      <c r="D22" s="10">
        <v>44.587348939999998</v>
      </c>
      <c r="E22" s="10">
        <v>7.9103035930000001</v>
      </c>
      <c r="F22" s="10">
        <v>52.957557680000001</v>
      </c>
      <c r="G22" s="10">
        <v>40.554161069999999</v>
      </c>
      <c r="H22" s="10">
        <v>22.408664699999999</v>
      </c>
      <c r="I22" s="10">
        <v>4.372652531</v>
      </c>
    </row>
    <row r="23" spans="1:12">
      <c r="A23" s="12"/>
      <c r="B23" s="10">
        <v>78.320396419999994</v>
      </c>
      <c r="C23" s="10">
        <v>69.25824738</v>
      </c>
      <c r="D23" s="10">
        <v>43.813884739999999</v>
      </c>
      <c r="E23" s="10">
        <v>7.4632411000000003</v>
      </c>
      <c r="F23" s="10">
        <v>52.95951462</v>
      </c>
      <c r="G23" s="10">
        <v>40.910045619999998</v>
      </c>
      <c r="H23" s="10">
        <v>23.589883799999999</v>
      </c>
      <c r="I23" s="10">
        <v>4.3697233200000003</v>
      </c>
    </row>
    <row r="24" spans="1:12">
      <c r="A24" s="12"/>
      <c r="B24" s="10">
        <v>77.323715210000003</v>
      </c>
      <c r="C24" s="10">
        <v>68.074516299999999</v>
      </c>
      <c r="D24" s="10">
        <v>42.16705322</v>
      </c>
      <c r="E24" s="10">
        <v>7.252643108</v>
      </c>
      <c r="F24" s="10">
        <v>54.12989426</v>
      </c>
      <c r="G24" s="10">
        <v>41.200199130000001</v>
      </c>
      <c r="H24" s="10">
        <v>22.659931180000001</v>
      </c>
      <c r="I24" s="10">
        <v>3.8150808810000001</v>
      </c>
    </row>
    <row r="25" spans="1:12">
      <c r="A25" s="12"/>
      <c r="B25" s="10">
        <v>76.339263919999993</v>
      </c>
      <c r="C25" s="10">
        <v>68.203109740000002</v>
      </c>
      <c r="D25" s="10">
        <v>40.751560210000001</v>
      </c>
      <c r="E25" s="10">
        <v>8.4406118390000007</v>
      </c>
      <c r="F25" s="10">
        <v>55.55184174</v>
      </c>
      <c r="G25" s="10">
        <v>41.253986359999999</v>
      </c>
      <c r="H25" s="10">
        <v>23.145204540000002</v>
      </c>
      <c r="I25" s="10">
        <v>4.7481822969999996</v>
      </c>
    </row>
    <row r="26" spans="1:12">
      <c r="A26" s="12">
        <f>1+A22</f>
        <v>2010</v>
      </c>
      <c r="B26" s="10">
        <v>74.941040040000004</v>
      </c>
      <c r="C26" s="10">
        <v>66.850189209999996</v>
      </c>
      <c r="D26" s="10">
        <v>41.218112949999998</v>
      </c>
      <c r="E26" s="10">
        <v>7.0830240250000003</v>
      </c>
      <c r="F26" s="10">
        <v>56.289119720000002</v>
      </c>
      <c r="G26" s="10">
        <v>41.133869169999997</v>
      </c>
      <c r="H26" s="10">
        <v>23.718200679999999</v>
      </c>
      <c r="I26" s="10">
        <v>4.9647994039999999</v>
      </c>
    </row>
    <row r="27" spans="1:12">
      <c r="A27" s="12"/>
      <c r="B27" s="10">
        <v>75.609436040000006</v>
      </c>
      <c r="C27" s="10">
        <v>67.780326840000001</v>
      </c>
      <c r="D27" s="10">
        <v>40.535404210000003</v>
      </c>
      <c r="E27" s="10">
        <v>6.6656427379999998</v>
      </c>
      <c r="F27" s="10">
        <v>56.105434420000002</v>
      </c>
      <c r="G27" s="10">
        <v>40.825820919999998</v>
      </c>
      <c r="H27" s="10">
        <v>23.816772459999999</v>
      </c>
      <c r="I27" s="10">
        <v>5.232376575</v>
      </c>
    </row>
    <row r="28" spans="1:12">
      <c r="A28" s="12"/>
      <c r="B28" s="10">
        <v>76.034973140000005</v>
      </c>
      <c r="C28" s="10">
        <v>67.671646120000005</v>
      </c>
      <c r="D28" s="10">
        <v>40.527355190000002</v>
      </c>
      <c r="E28" s="10">
        <v>6.3124928469999997</v>
      </c>
      <c r="F28" s="10">
        <v>56.912693019999999</v>
      </c>
      <c r="G28" s="10">
        <v>41.63718033</v>
      </c>
      <c r="H28" s="10">
        <v>24.23924637</v>
      </c>
      <c r="I28" s="10">
        <v>4.7637786870000003</v>
      </c>
    </row>
    <row r="29" spans="1:12">
      <c r="A29" s="12"/>
      <c r="B29" s="10">
        <v>74.885360719999994</v>
      </c>
      <c r="C29" s="10">
        <v>67.473342900000006</v>
      </c>
      <c r="D29" s="10">
        <v>39.207790369999998</v>
      </c>
      <c r="E29" s="10">
        <v>5.8869013790000002</v>
      </c>
      <c r="F29" s="10">
        <v>56.992183689999997</v>
      </c>
      <c r="G29" s="10">
        <v>42.3597641</v>
      </c>
      <c r="H29" s="10">
        <v>25.216709139999999</v>
      </c>
      <c r="I29" s="10">
        <v>5.420458794</v>
      </c>
      <c r="L29" t="s">
        <v>600</v>
      </c>
    </row>
    <row r="30" spans="1:12">
      <c r="A30" s="12">
        <f>1+A26</f>
        <v>2011</v>
      </c>
      <c r="B30" s="10">
        <v>74.835670469999997</v>
      </c>
      <c r="C30" s="10">
        <v>66.834632869999993</v>
      </c>
      <c r="D30" s="10">
        <v>40.628429410000003</v>
      </c>
      <c r="E30" s="10">
        <v>5.2328066829999997</v>
      </c>
      <c r="F30" s="10">
        <v>56.786655430000003</v>
      </c>
      <c r="G30" s="10">
        <v>43.070487980000003</v>
      </c>
      <c r="H30" s="10">
        <v>25.032003400000001</v>
      </c>
      <c r="I30" s="10">
        <v>4.8733015059999998</v>
      </c>
    </row>
    <row r="31" spans="1:12">
      <c r="A31" s="12"/>
      <c r="B31" s="10">
        <v>74.792411799999996</v>
      </c>
      <c r="C31" s="10">
        <v>67.119682310000002</v>
      </c>
      <c r="D31" s="10">
        <v>39.87189102</v>
      </c>
      <c r="E31" s="10">
        <v>5.3073463439999999</v>
      </c>
      <c r="F31" s="10">
        <v>57.921997070000003</v>
      </c>
      <c r="G31" s="10">
        <v>45.173248289999997</v>
      </c>
      <c r="H31" s="10">
        <v>26.273878100000001</v>
      </c>
      <c r="I31" s="10">
        <v>4.5996208190000001</v>
      </c>
    </row>
    <row r="32" spans="1:12">
      <c r="A32" s="12"/>
      <c r="B32" s="10">
        <v>74.579162600000004</v>
      </c>
      <c r="C32" s="10">
        <v>65.690902710000003</v>
      </c>
      <c r="D32" s="10">
        <v>39.720939639999997</v>
      </c>
      <c r="E32" s="10">
        <v>4.7738366130000003</v>
      </c>
      <c r="F32" s="10">
        <v>56.482357030000003</v>
      </c>
      <c r="G32" s="10">
        <v>45.183235170000003</v>
      </c>
      <c r="H32" s="10">
        <v>26.61899185</v>
      </c>
      <c r="I32" s="10">
        <v>4.4786577220000003</v>
      </c>
    </row>
    <row r="33" spans="1:9">
      <c r="A33" s="12"/>
      <c r="B33" s="10">
        <v>73.276252749999998</v>
      </c>
      <c r="C33" s="10">
        <v>65.17611694</v>
      </c>
      <c r="D33" s="10">
        <v>39.432590480000002</v>
      </c>
      <c r="E33" s="10">
        <v>6.0813384060000004</v>
      </c>
      <c r="F33" s="10">
        <v>56.852954859999997</v>
      </c>
      <c r="G33" s="10">
        <v>44.67520142</v>
      </c>
      <c r="H33" s="10">
        <v>26.280138019999999</v>
      </c>
      <c r="I33" s="10">
        <v>4.2619156839999999</v>
      </c>
    </row>
    <row r="34" spans="1:9">
      <c r="A34" s="12">
        <f>1+A30</f>
        <v>2012</v>
      </c>
      <c r="B34" s="10">
        <v>71.754112239999998</v>
      </c>
      <c r="C34" s="10">
        <v>64.42201996</v>
      </c>
      <c r="D34" s="10">
        <v>38.261951449999998</v>
      </c>
      <c r="E34" s="10">
        <v>5.1215353009999998</v>
      </c>
      <c r="F34" s="10">
        <v>56.92537308</v>
      </c>
      <c r="G34" s="10">
        <v>44.723709110000001</v>
      </c>
      <c r="H34" s="10">
        <v>25.498186109999999</v>
      </c>
      <c r="I34" s="10">
        <v>4.4125680919999999</v>
      </c>
    </row>
    <row r="35" spans="1:9">
      <c r="A35" s="12"/>
      <c r="B35" s="10">
        <v>71.479484560000003</v>
      </c>
      <c r="C35" s="10">
        <v>65.078048710000004</v>
      </c>
      <c r="D35" s="10">
        <v>38.777439119999997</v>
      </c>
      <c r="E35" s="10">
        <v>6.0842170720000004</v>
      </c>
      <c r="F35" s="10">
        <v>56.367328639999997</v>
      </c>
      <c r="G35" s="10">
        <v>45.438640589999999</v>
      </c>
      <c r="H35" s="10">
        <v>26.138002400000001</v>
      </c>
      <c r="I35" s="10">
        <v>4.3900160789999996</v>
      </c>
    </row>
    <row r="36" spans="1:9">
      <c r="A36" s="12"/>
      <c r="B36" s="10">
        <v>70.99778748</v>
      </c>
      <c r="C36" s="10">
        <v>64.547119140000007</v>
      </c>
      <c r="D36" s="10">
        <v>38.301029210000003</v>
      </c>
      <c r="E36" s="10">
        <v>6.2387309069999999</v>
      </c>
      <c r="F36" s="10">
        <v>55.886074069999999</v>
      </c>
      <c r="G36" s="10">
        <v>46.083324429999998</v>
      </c>
      <c r="H36" s="10">
        <v>25.9232254</v>
      </c>
      <c r="I36" s="10">
        <v>4.6444520950000001</v>
      </c>
    </row>
    <row r="37" spans="1:9">
      <c r="A37" s="12"/>
      <c r="B37" s="10">
        <v>70.712219239999996</v>
      </c>
      <c r="C37" s="10">
        <v>64.019943240000003</v>
      </c>
      <c r="D37" s="10">
        <v>37.10568619</v>
      </c>
      <c r="E37" s="10">
        <v>6.6732192039999996</v>
      </c>
      <c r="F37" s="10">
        <v>56.301200870000002</v>
      </c>
      <c r="G37" s="10">
        <v>45.155918120000003</v>
      </c>
      <c r="H37" s="10">
        <v>25.440324780000001</v>
      </c>
      <c r="I37" s="10">
        <v>4.215546131</v>
      </c>
    </row>
    <row r="38" spans="1:9">
      <c r="A38" s="12">
        <f>1+A34</f>
        <v>2013</v>
      </c>
      <c r="B38" s="10">
        <v>69.975738530000001</v>
      </c>
      <c r="C38" s="10">
        <v>62.952323909999997</v>
      </c>
      <c r="D38" s="10">
        <v>35.550018309999999</v>
      </c>
      <c r="E38" s="10">
        <v>5.1590299609999999</v>
      </c>
      <c r="F38" s="10">
        <v>56.72513962</v>
      </c>
      <c r="G38" s="10">
        <v>45.097038269999999</v>
      </c>
      <c r="H38" s="10">
        <v>24.476860049999999</v>
      </c>
      <c r="I38" s="10">
        <v>4.0739779470000004</v>
      </c>
    </row>
    <row r="39" spans="1:9">
      <c r="A39" s="12"/>
      <c r="B39" s="10">
        <v>70.729255679999994</v>
      </c>
      <c r="C39" s="10">
        <v>62.206890110000003</v>
      </c>
      <c r="D39" s="10">
        <v>36.771060939999998</v>
      </c>
      <c r="E39" s="10">
        <v>4.3093686099999999</v>
      </c>
      <c r="F39" s="10">
        <v>56.046974179999999</v>
      </c>
      <c r="G39" s="10">
        <v>46.50959778</v>
      </c>
      <c r="H39" s="10">
        <v>24.618364329999999</v>
      </c>
      <c r="I39" s="10">
        <v>4.0362362860000003</v>
      </c>
    </row>
    <row r="40" spans="1:9">
      <c r="A40" s="12"/>
      <c r="B40" s="10">
        <v>70.479202270000002</v>
      </c>
      <c r="C40" s="10">
        <v>63.355915070000002</v>
      </c>
      <c r="D40" s="10">
        <v>36.804973599999997</v>
      </c>
      <c r="E40" s="10">
        <v>4.6172223089999997</v>
      </c>
      <c r="F40" s="10">
        <v>55.364158629999999</v>
      </c>
      <c r="G40" s="10">
        <v>46.41850281</v>
      </c>
      <c r="H40" s="10">
        <v>25.44507217</v>
      </c>
      <c r="I40" s="10">
        <v>3.8577103610000001</v>
      </c>
    </row>
    <row r="41" spans="1:9">
      <c r="A41" s="12"/>
      <c r="B41" s="10">
        <v>70.002624510000004</v>
      </c>
      <c r="C41" s="10">
        <v>62.419780729999999</v>
      </c>
      <c r="D41" s="10">
        <v>36.552196500000001</v>
      </c>
      <c r="E41" s="10">
        <v>4.685516357</v>
      </c>
      <c r="F41" s="10">
        <v>55.691192630000003</v>
      </c>
      <c r="G41" s="10">
        <v>46.634799960000002</v>
      </c>
      <c r="H41" s="10">
        <v>26.31798744</v>
      </c>
      <c r="I41" s="10">
        <v>4.0383505819999996</v>
      </c>
    </row>
    <row r="42" spans="1:9">
      <c r="A42" s="12">
        <f>1+A38</f>
        <v>2014</v>
      </c>
      <c r="B42" s="10">
        <v>69.970832819999998</v>
      </c>
      <c r="C42" s="10">
        <v>61.173313139999998</v>
      </c>
      <c r="D42" s="10">
        <v>36.242698670000003</v>
      </c>
      <c r="E42" s="10">
        <v>3.87057662</v>
      </c>
      <c r="F42" s="10">
        <v>56.616539000000003</v>
      </c>
      <c r="G42" s="10">
        <v>46.013328549999997</v>
      </c>
      <c r="H42" s="10">
        <v>27.239538190000001</v>
      </c>
      <c r="I42" s="10">
        <v>3.8180103299999999</v>
      </c>
    </row>
    <row r="43" spans="1:9">
      <c r="A43" s="12"/>
      <c r="B43" s="10">
        <v>70.963691710000006</v>
      </c>
      <c r="C43" s="10">
        <v>61.686164859999998</v>
      </c>
      <c r="D43" s="10">
        <v>38.391773219999997</v>
      </c>
      <c r="E43" s="10">
        <v>4.653932095</v>
      </c>
      <c r="F43" s="10">
        <v>56.790683749999999</v>
      </c>
      <c r="G43" s="10">
        <v>45.774692539999997</v>
      </c>
      <c r="H43" s="10">
        <v>27.676717759999999</v>
      </c>
      <c r="I43" s="10">
        <v>3.2658474449999999</v>
      </c>
    </row>
    <row r="44" spans="1:9">
      <c r="A44" s="12"/>
      <c r="B44" s="10">
        <v>71.573776249999995</v>
      </c>
      <c r="C44" s="10">
        <v>61.886722560000003</v>
      </c>
      <c r="D44" s="10">
        <v>39.79391098</v>
      </c>
      <c r="E44" s="10">
        <v>5.8399224280000004</v>
      </c>
      <c r="F44" s="10">
        <v>56.058010099999997</v>
      </c>
      <c r="G44" s="10">
        <v>46.34080505</v>
      </c>
      <c r="H44" s="10">
        <v>27.512292859999999</v>
      </c>
      <c r="I44" s="10">
        <v>3.478003025</v>
      </c>
    </row>
    <row r="45" spans="1:9">
      <c r="A45" s="12"/>
      <c r="B45" s="10">
        <v>71.792694089999998</v>
      </c>
      <c r="C45" s="10">
        <v>62.216083529999999</v>
      </c>
      <c r="D45" s="10">
        <v>39.888736719999997</v>
      </c>
      <c r="E45" s="10">
        <v>5.311677456</v>
      </c>
      <c r="F45" s="10">
        <v>58.856250760000002</v>
      </c>
      <c r="G45" s="10">
        <v>47.715267179999998</v>
      </c>
      <c r="H45" s="10">
        <v>28.59266663</v>
      </c>
      <c r="I45" s="10">
        <v>3.0552775859999999</v>
      </c>
    </row>
    <row r="46" spans="1:9">
      <c r="A46" s="12">
        <f>1+A42</f>
        <v>2015</v>
      </c>
      <c r="B46" s="10">
        <v>71.905761720000001</v>
      </c>
      <c r="C46" s="10">
        <v>63.37613297</v>
      </c>
      <c r="D46" s="10">
        <v>39.98032379</v>
      </c>
      <c r="E46" s="10">
        <v>5.1196169850000004</v>
      </c>
      <c r="F46" s="10">
        <v>58.014522550000002</v>
      </c>
      <c r="G46" s="10">
        <v>48.866603849999997</v>
      </c>
      <c r="H46" s="10">
        <v>28.22825813</v>
      </c>
      <c r="I46" s="10">
        <v>2.7620527739999998</v>
      </c>
    </row>
    <row r="47" spans="1:9">
      <c r="A47" s="12"/>
      <c r="B47" s="10">
        <v>73.083892820000003</v>
      </c>
      <c r="C47" s="10">
        <v>64.704299930000005</v>
      </c>
      <c r="D47" s="10">
        <v>40.982204439999997</v>
      </c>
      <c r="E47" s="10">
        <v>5.5790848730000002</v>
      </c>
      <c r="F47" s="10">
        <v>59.404170989999997</v>
      </c>
      <c r="G47" s="10">
        <v>48.660633089999997</v>
      </c>
      <c r="H47" s="10">
        <v>29.43899918</v>
      </c>
      <c r="I47" s="10">
        <v>3.3773012160000002</v>
      </c>
    </row>
    <row r="48" spans="1:9">
      <c r="A48" s="12"/>
      <c r="B48" s="10">
        <v>73.634704589999998</v>
      </c>
      <c r="C48" s="10">
        <v>64.829353330000004</v>
      </c>
      <c r="D48" s="10">
        <v>42.260879520000003</v>
      </c>
      <c r="E48" s="10">
        <v>5.5516648289999999</v>
      </c>
      <c r="F48" s="10">
        <v>58.517364499999999</v>
      </c>
      <c r="G48" s="10">
        <v>48.540973659999999</v>
      </c>
      <c r="H48" s="10">
        <v>29.240697860000001</v>
      </c>
      <c r="I48" s="10">
        <v>3.9622523780000001</v>
      </c>
    </row>
    <row r="49" spans="1:9">
      <c r="A49" s="12"/>
      <c r="B49" s="10">
        <v>74.409187320000001</v>
      </c>
      <c r="C49" s="10">
        <v>64.783515929999993</v>
      </c>
      <c r="D49" s="10">
        <v>42.248889920000003</v>
      </c>
      <c r="E49" s="10">
        <v>6.5767374040000002</v>
      </c>
      <c r="F49" s="10">
        <v>59.409870150000003</v>
      </c>
      <c r="G49" s="10">
        <v>50.679309840000002</v>
      </c>
      <c r="H49" s="10">
        <v>31.056135179999998</v>
      </c>
      <c r="I49" s="10">
        <v>4.4825081830000002</v>
      </c>
    </row>
    <row r="50" spans="1:9">
      <c r="A50" s="12">
        <f>1+A46</f>
        <v>2016</v>
      </c>
      <c r="B50" s="10">
        <v>74.002571110000005</v>
      </c>
      <c r="C50" s="10">
        <v>65.94907379</v>
      </c>
      <c r="D50" s="10">
        <v>42.365997309999997</v>
      </c>
      <c r="E50" s="10">
        <v>6.2654886249999997</v>
      </c>
      <c r="F50" s="10">
        <v>59.178787229999998</v>
      </c>
      <c r="G50" s="10">
        <v>51.331634520000001</v>
      </c>
      <c r="H50" s="10">
        <v>31.476013179999999</v>
      </c>
      <c r="I50" s="10">
        <v>3.7152864929999998</v>
      </c>
    </row>
    <row r="51" spans="1:9">
      <c r="A51" s="12"/>
      <c r="B51" s="10">
        <v>74.874778750000004</v>
      </c>
      <c r="C51" s="10">
        <v>66.150520319999998</v>
      </c>
      <c r="D51" s="10">
        <v>42.380920410000002</v>
      </c>
      <c r="E51" s="10">
        <v>6.6235294339999999</v>
      </c>
      <c r="F51" s="10">
        <v>59.517372129999998</v>
      </c>
      <c r="G51" s="10">
        <v>51.120620729999999</v>
      </c>
      <c r="H51" s="10">
        <v>32.18709183</v>
      </c>
      <c r="I51" s="10">
        <v>3.932353258</v>
      </c>
    </row>
    <row r="52" spans="1:9">
      <c r="A52" s="12"/>
      <c r="B52" s="10">
        <v>76.103508000000005</v>
      </c>
      <c r="C52" s="10">
        <v>67.987976070000002</v>
      </c>
      <c r="D52" s="10">
        <v>41.967082980000001</v>
      </c>
      <c r="E52" s="10">
        <v>6.2390742299999999</v>
      </c>
      <c r="F52" s="10">
        <v>58.674171450000003</v>
      </c>
      <c r="G52" s="10">
        <v>52.588062290000003</v>
      </c>
      <c r="H52" s="10">
        <v>31.964555740000002</v>
      </c>
      <c r="I52" s="10">
        <v>4.3553762440000003</v>
      </c>
    </row>
    <row r="53" spans="1:9">
      <c r="A53" s="12"/>
      <c r="B53" s="10">
        <v>76.541458129999995</v>
      </c>
      <c r="C53" s="10">
        <v>68.197547909999997</v>
      </c>
      <c r="D53" s="10">
        <v>40.937034609999998</v>
      </c>
      <c r="E53" s="10">
        <v>6.6772565840000002</v>
      </c>
      <c r="F53" s="10">
        <v>60.240055079999998</v>
      </c>
      <c r="G53" s="10">
        <v>52.414028170000002</v>
      </c>
      <c r="H53" s="10">
        <v>32.330360409999997</v>
      </c>
      <c r="I53" s="10">
        <v>3.5573892589999998</v>
      </c>
    </row>
    <row r="54" spans="1:9">
      <c r="A54" s="12">
        <f>1+A50</f>
        <v>2017</v>
      </c>
      <c r="B54" s="10">
        <v>76.037254329999996</v>
      </c>
      <c r="C54" s="10">
        <v>68.5043869</v>
      </c>
      <c r="D54" s="10">
        <v>41.67672348</v>
      </c>
      <c r="E54" s="10">
        <v>6.2306857109999996</v>
      </c>
      <c r="F54" s="10">
        <v>60.447196959999999</v>
      </c>
      <c r="G54" s="10">
        <v>52.490348820000001</v>
      </c>
      <c r="H54" s="10">
        <v>32.55962753</v>
      </c>
      <c r="I54" s="10">
        <v>3.520623922</v>
      </c>
    </row>
    <row r="55" spans="1:9">
      <c r="A55" s="12"/>
      <c r="B55" s="10">
        <v>77.730529790000006</v>
      </c>
      <c r="C55" s="10">
        <v>69.449783330000002</v>
      </c>
      <c r="D55" s="10">
        <v>43.70338821</v>
      </c>
      <c r="E55" s="10">
        <v>6.0473136900000002</v>
      </c>
      <c r="F55" s="10">
        <v>60.799518589999998</v>
      </c>
      <c r="G55" s="10">
        <v>52.36309052</v>
      </c>
      <c r="H55" s="10">
        <v>33.076190949999997</v>
      </c>
      <c r="I55" s="10">
        <v>4.0765433309999999</v>
      </c>
    </row>
    <row r="56" spans="1:9">
      <c r="A56" s="12"/>
      <c r="B56" s="10">
        <v>78.047683719999995</v>
      </c>
      <c r="C56" s="10">
        <v>70.270805359999997</v>
      </c>
      <c r="D56" s="10">
        <v>44.775035860000003</v>
      </c>
      <c r="E56" s="10">
        <v>5.8049039840000001</v>
      </c>
      <c r="F56" s="10">
        <v>61.440505979999998</v>
      </c>
      <c r="G56" s="10">
        <v>51.998210909999997</v>
      </c>
      <c r="H56" s="10">
        <v>33.043033600000001</v>
      </c>
      <c r="I56" s="10">
        <v>3.9938969609999999</v>
      </c>
    </row>
    <row r="57" spans="1:9">
      <c r="A57" s="12"/>
      <c r="B57" s="10">
        <v>78.28018951</v>
      </c>
      <c r="C57" s="10">
        <v>69.675476070000002</v>
      </c>
      <c r="D57" s="10">
        <v>44.58805847</v>
      </c>
      <c r="E57" s="10">
        <v>6.1657013889999996</v>
      </c>
      <c r="F57" s="10">
        <v>62.429199220000001</v>
      </c>
      <c r="G57" s="10">
        <v>53.661994929999999</v>
      </c>
      <c r="H57" s="10">
        <v>32.882896420000002</v>
      </c>
      <c r="I57" s="10">
        <v>4.3295221330000002</v>
      </c>
    </row>
    <row r="58" spans="1:9">
      <c r="A58" s="12">
        <f>1+A54</f>
        <v>2018</v>
      </c>
      <c r="B58" s="10">
        <v>76.817703249999994</v>
      </c>
      <c r="C58" s="10">
        <v>70.51065826</v>
      </c>
      <c r="D58" s="10">
        <v>43.611579900000002</v>
      </c>
      <c r="E58" s="10">
        <v>6.8514633180000004</v>
      </c>
      <c r="F58" s="10">
        <v>61.858352660000001</v>
      </c>
      <c r="G58" s="10">
        <v>53.810737609999997</v>
      </c>
      <c r="H58" s="10">
        <v>32.249763489999999</v>
      </c>
      <c r="I58" s="10">
        <v>4.1362380979999998</v>
      </c>
    </row>
    <row r="59" spans="1:9">
      <c r="A59" s="12"/>
      <c r="B59" s="10">
        <v>78.7275238</v>
      </c>
      <c r="C59" s="10">
        <v>71.316185000000004</v>
      </c>
      <c r="D59" s="10">
        <v>45.160755160000001</v>
      </c>
      <c r="E59" s="10">
        <v>6.848159313</v>
      </c>
      <c r="F59" s="10">
        <v>63.172401430000001</v>
      </c>
      <c r="G59" s="10">
        <v>54.686088560000002</v>
      </c>
      <c r="H59" s="10">
        <v>33.752716059999997</v>
      </c>
      <c r="I59" s="10">
        <v>3.7606647010000001</v>
      </c>
    </row>
    <row r="60" spans="1:9">
      <c r="A60" s="12"/>
      <c r="B60" s="10">
        <v>79.144447330000006</v>
      </c>
      <c r="C60" s="10">
        <v>72.708976750000005</v>
      </c>
      <c r="D60" s="10">
        <v>46.121124270000003</v>
      </c>
      <c r="E60" s="10">
        <v>7.0801115039999996</v>
      </c>
      <c r="F60" s="10">
        <v>63.571159360000003</v>
      </c>
      <c r="G60" s="10">
        <v>55.273887629999997</v>
      </c>
      <c r="H60" s="10">
        <v>33.483829499999999</v>
      </c>
      <c r="I60" s="10">
        <v>3.719562292</v>
      </c>
    </row>
    <row r="61" spans="1:9">
      <c r="A61" s="12"/>
      <c r="B61" s="10">
        <v>79.61482239</v>
      </c>
      <c r="C61" s="10">
        <v>72.722930910000002</v>
      </c>
      <c r="D61" s="10">
        <v>46.545970920000002</v>
      </c>
      <c r="E61" s="10">
        <v>6.8689041140000002</v>
      </c>
      <c r="F61" s="10">
        <v>63.890468599999998</v>
      </c>
      <c r="G61" s="10">
        <v>55.921192169999998</v>
      </c>
      <c r="H61" s="10">
        <v>33.730335240000002</v>
      </c>
      <c r="I61" s="10">
        <v>4.1051020620000003</v>
      </c>
    </row>
    <row r="62" spans="1:9">
      <c r="A62" s="12">
        <f>1+A58</f>
        <v>2019</v>
      </c>
      <c r="B62" s="10">
        <v>79.478851320000004</v>
      </c>
      <c r="C62" s="10">
        <v>72.523811339999995</v>
      </c>
      <c r="D62" s="10">
        <v>46.159877780000002</v>
      </c>
      <c r="E62" s="10">
        <v>5.4858145709999997</v>
      </c>
      <c r="F62" s="10">
        <v>64.131927489999995</v>
      </c>
      <c r="G62" s="10">
        <v>56.226985929999998</v>
      </c>
      <c r="H62" s="10">
        <v>34.643081670000001</v>
      </c>
      <c r="I62" s="10">
        <v>3.264496088</v>
      </c>
    </row>
    <row r="63" spans="1:9">
      <c r="A63" s="12"/>
      <c r="B63" s="10">
        <v>79.209899899999996</v>
      </c>
      <c r="C63" s="10">
        <v>73.175933839999999</v>
      </c>
      <c r="D63" s="10">
        <v>46.908172610000001</v>
      </c>
      <c r="E63" s="10">
        <v>6.6503176689999997</v>
      </c>
      <c r="F63" s="10">
        <v>65.469543459999997</v>
      </c>
      <c r="G63" s="10">
        <v>57.214138030000001</v>
      </c>
      <c r="H63" s="10">
        <v>35.399566649999997</v>
      </c>
      <c r="I63" s="10">
        <v>3.653076172</v>
      </c>
    </row>
    <row r="64" spans="1:9">
      <c r="A64" s="12"/>
      <c r="B64" s="10">
        <v>80.703742980000001</v>
      </c>
      <c r="C64" s="10">
        <v>72.836143489999998</v>
      </c>
      <c r="D64" s="10">
        <v>47.443729400000002</v>
      </c>
      <c r="E64" s="10">
        <v>8.1536235809999997</v>
      </c>
      <c r="F64" s="10">
        <v>65.38652802</v>
      </c>
      <c r="G64" s="10">
        <v>56.104759219999998</v>
      </c>
      <c r="H64" s="10">
        <v>35.254909519999998</v>
      </c>
      <c r="I64" s="10">
        <v>3.811693907</v>
      </c>
    </row>
    <row r="65" spans="1:9">
      <c r="A65" s="12"/>
      <c r="B65" s="10">
        <v>80.827362059999999</v>
      </c>
      <c r="C65" s="10">
        <v>72.998130799999998</v>
      </c>
      <c r="D65" s="10">
        <v>48.283260349999999</v>
      </c>
      <c r="E65" s="10">
        <v>8.1456108090000008</v>
      </c>
      <c r="F65" s="10">
        <v>67.268447879999997</v>
      </c>
      <c r="G65" s="10">
        <v>57.586246490000001</v>
      </c>
      <c r="H65" s="10">
        <v>36.95674133</v>
      </c>
      <c r="I65" s="10">
        <v>3.7748777869999999</v>
      </c>
    </row>
    <row r="66" spans="1:9">
      <c r="A66" s="12">
        <f>1+A62</f>
        <v>2020</v>
      </c>
      <c r="B66" s="10">
        <v>79.38300323</v>
      </c>
      <c r="C66" s="10">
        <v>73.439170840000003</v>
      </c>
      <c r="D66" s="10">
        <v>49.119159699999997</v>
      </c>
      <c r="E66" s="10">
        <v>8.7655754090000002</v>
      </c>
      <c r="F66" s="10">
        <v>65.755844120000006</v>
      </c>
      <c r="G66" s="10">
        <v>58.037788390000003</v>
      </c>
      <c r="H66" s="10">
        <v>37.571842189999998</v>
      </c>
      <c r="I66" s="10">
        <v>4.0165114400000004</v>
      </c>
    </row>
    <row r="67" spans="1:9">
      <c r="A67" s="12"/>
      <c r="B67" s="10">
        <v>78.391227720000003</v>
      </c>
      <c r="C67" s="10">
        <v>71.261619569999993</v>
      </c>
      <c r="D67" s="10">
        <v>48.213073729999998</v>
      </c>
      <c r="E67" s="10">
        <v>8.3477220540000001</v>
      </c>
      <c r="F67" s="10">
        <v>63.712055210000003</v>
      </c>
      <c r="G67" s="10">
        <v>56.381011960000002</v>
      </c>
      <c r="H67" s="10">
        <v>36.687831879999997</v>
      </c>
      <c r="I67" s="10">
        <v>4.5458130839999997</v>
      </c>
    </row>
    <row r="68" spans="1:9">
      <c r="A68" s="12"/>
      <c r="B68" s="10">
        <v>79.943824770000006</v>
      </c>
      <c r="C68" s="10">
        <v>72.935997009999994</v>
      </c>
      <c r="D68" s="10">
        <v>49.405864719999997</v>
      </c>
      <c r="E68" s="10">
        <v>9.0135793690000003</v>
      </c>
      <c r="F68" s="10">
        <v>63.645172119999998</v>
      </c>
      <c r="G68" s="10">
        <v>56.764739990000002</v>
      </c>
      <c r="H68" s="10">
        <v>37.373954769999997</v>
      </c>
      <c r="I68" s="10">
        <v>5.5229320529999999</v>
      </c>
    </row>
    <row r="69" spans="1:9">
      <c r="A69" s="12"/>
      <c r="B69" s="10">
        <v>79.881698610000001</v>
      </c>
      <c r="C69" s="10">
        <v>72.65731049</v>
      </c>
      <c r="D69" s="10">
        <v>48.918563839999997</v>
      </c>
      <c r="E69" s="10">
        <v>9.0952539439999995</v>
      </c>
      <c r="F69" s="10">
        <v>64.576332089999994</v>
      </c>
      <c r="G69" s="10">
        <v>57.949523929999998</v>
      </c>
      <c r="H69" s="10">
        <v>38.542556759999997</v>
      </c>
      <c r="I69" s="10">
        <v>6.2074985500000004</v>
      </c>
    </row>
    <row r="70" spans="1:9">
      <c r="A70" s="12">
        <f>1+A66</f>
        <v>2021</v>
      </c>
      <c r="B70" s="10">
        <v>79.163238530000001</v>
      </c>
      <c r="C70" s="10">
        <v>72.003082280000001</v>
      </c>
      <c r="D70" s="10">
        <v>48.739574429999998</v>
      </c>
      <c r="E70" s="10">
        <v>9.5717115400000008</v>
      </c>
      <c r="F70" s="10">
        <v>64.642303470000002</v>
      </c>
      <c r="G70" s="10">
        <v>57.642147059999999</v>
      </c>
      <c r="H70" s="10">
        <v>39.138603209999999</v>
      </c>
      <c r="I70" s="10">
        <v>6.4572353360000001</v>
      </c>
    </row>
    <row r="71" spans="1:9">
      <c r="A71" s="12"/>
      <c r="B71" s="10">
        <v>80.913421630000002</v>
      </c>
      <c r="C71" s="10">
        <v>71.895111080000007</v>
      </c>
      <c r="D71" s="10">
        <v>50.100200649999998</v>
      </c>
      <c r="E71" s="10">
        <v>9.6854181290000003</v>
      </c>
      <c r="F71" s="10">
        <v>64.86579132</v>
      </c>
      <c r="G71" s="10">
        <v>57.695056919999999</v>
      </c>
      <c r="H71" s="10">
        <v>40.017574310000001</v>
      </c>
      <c r="I71" s="10">
        <v>7.2758545879999996</v>
      </c>
    </row>
    <row r="72" spans="1:9">
      <c r="B72" s="10">
        <v>81.3793869</v>
      </c>
      <c r="C72" s="10">
        <v>73.229995729999999</v>
      </c>
      <c r="D72" s="10">
        <v>51.099803919999999</v>
      </c>
      <c r="E72" s="10">
        <v>8.8996620180000008</v>
      </c>
      <c r="F72" s="10">
        <v>66.454246519999998</v>
      </c>
      <c r="G72" s="10">
        <v>56.669544219999999</v>
      </c>
      <c r="H72" s="10">
        <v>39.99594879</v>
      </c>
      <c r="I72" s="10">
        <v>5.3995261189999999</v>
      </c>
    </row>
    <row r="73" spans="1:9">
      <c r="B73" s="10">
        <v>81.469627380000006</v>
      </c>
      <c r="C73" s="10">
        <v>74.942100519999997</v>
      </c>
      <c r="D73" s="10">
        <v>51.881431579999997</v>
      </c>
      <c r="E73" s="10">
        <v>9.5551700589999999</v>
      </c>
      <c r="F73" s="10">
        <v>67.879951480000003</v>
      </c>
      <c r="G73" s="10">
        <v>58.669708249999999</v>
      </c>
      <c r="H73" s="10">
        <v>40.571365360000001</v>
      </c>
      <c r="I73" s="10">
        <v>5.0434618000000002</v>
      </c>
    </row>
    <row r="74" spans="1:9">
      <c r="A74">
        <v>2022</v>
      </c>
      <c r="B74" s="10">
        <v>80.442222579338093</v>
      </c>
      <c r="C74" s="10">
        <v>73.532916929630048</v>
      </c>
      <c r="D74" s="10">
        <v>51.412713770348226</v>
      </c>
      <c r="E74" s="10">
        <v>9.4539104219888372</v>
      </c>
      <c r="F74" s="10">
        <v>67.104318350583384</v>
      </c>
      <c r="G74" s="10">
        <v>58.639062078915629</v>
      </c>
      <c r="H74" s="10">
        <v>41.360341787424368</v>
      </c>
      <c r="I74" s="10">
        <v>6.5320911692576793</v>
      </c>
    </row>
    <row r="75" spans="1:9">
      <c r="B75" s="10">
        <v>81.426183328789875</v>
      </c>
      <c r="C75" s="10">
        <v>74.391841979225731</v>
      </c>
      <c r="D75" s="10">
        <v>52.648629343809425</v>
      </c>
      <c r="E75" s="10">
        <v>7.9852605270127119</v>
      </c>
      <c r="F75" s="10">
        <v>67.967682195071646</v>
      </c>
      <c r="G75" s="10">
        <v>59.561017796272274</v>
      </c>
      <c r="H75" s="10">
        <v>41.795272471306191</v>
      </c>
      <c r="I75" s="10">
        <v>5.8669704485939471</v>
      </c>
    </row>
    <row r="150" spans="1:1">
      <c r="A150" t="s">
        <v>522</v>
      </c>
    </row>
  </sheetData>
  <mergeCells count="2">
    <mergeCell ref="F3:I3"/>
    <mergeCell ref="B3:E3"/>
  </mergeCells>
  <hyperlinks>
    <hyperlink ref="A1" location="Indice!A1" display="Volver índice" xr:uid="{00000000-0004-0000-46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B3:BH115"/>
  <sheetViews>
    <sheetView workbookViewId="0">
      <selection activeCell="B102" sqref="B102"/>
    </sheetView>
  </sheetViews>
  <sheetFormatPr baseColWidth="10" defaultRowHeight="15.6"/>
  <cols>
    <col min="2" max="2" width="78.296875" customWidth="1"/>
  </cols>
  <sheetData>
    <row r="3" spans="2:60" ht="21">
      <c r="B3" s="14" t="s">
        <v>925</v>
      </c>
    </row>
    <row r="5" spans="2:60">
      <c r="B5" s="2" t="s">
        <v>157</v>
      </c>
    </row>
    <row r="6" spans="2:60">
      <c r="B6" t="s">
        <v>156</v>
      </c>
    </row>
    <row r="7" spans="2:60">
      <c r="C7" s="4" t="s">
        <v>13</v>
      </c>
      <c r="D7" s="4" t="s">
        <v>14</v>
      </c>
      <c r="E7" s="4" t="s">
        <v>15</v>
      </c>
      <c r="F7" s="4" t="s">
        <v>16</v>
      </c>
      <c r="G7" s="4" t="s">
        <v>17</v>
      </c>
      <c r="H7" s="4" t="s">
        <v>18</v>
      </c>
      <c r="I7" s="4" t="s">
        <v>19</v>
      </c>
      <c r="J7" s="4" t="s">
        <v>20</v>
      </c>
      <c r="K7" s="4" t="s">
        <v>21</v>
      </c>
      <c r="L7" s="4" t="s">
        <v>22</v>
      </c>
      <c r="M7" s="4" t="s">
        <v>23</v>
      </c>
      <c r="N7" s="4" t="s">
        <v>24</v>
      </c>
      <c r="O7" s="4" t="s">
        <v>25</v>
      </c>
      <c r="P7" s="4" t="s">
        <v>26</v>
      </c>
      <c r="Q7" s="4" t="s">
        <v>27</v>
      </c>
      <c r="R7" s="4" t="s">
        <v>28</v>
      </c>
      <c r="S7" s="4" t="s">
        <v>29</v>
      </c>
      <c r="T7" s="4" t="s">
        <v>30</v>
      </c>
      <c r="U7" s="4" t="s">
        <v>31</v>
      </c>
      <c r="V7" s="4" t="s">
        <v>32</v>
      </c>
      <c r="W7" s="4" t="s">
        <v>33</v>
      </c>
      <c r="X7" s="4" t="s">
        <v>34</v>
      </c>
      <c r="Y7" s="4" t="s">
        <v>35</v>
      </c>
      <c r="Z7" s="4" t="s">
        <v>36</v>
      </c>
      <c r="AA7" s="4" t="s">
        <v>37</v>
      </c>
      <c r="AB7" s="4" t="s">
        <v>38</v>
      </c>
      <c r="AC7" s="4" t="s">
        <v>39</v>
      </c>
      <c r="AD7" s="4" t="s">
        <v>40</v>
      </c>
      <c r="AE7" s="4" t="s">
        <v>41</v>
      </c>
      <c r="AF7" s="4" t="s">
        <v>42</v>
      </c>
      <c r="AG7" s="4" t="s">
        <v>43</v>
      </c>
      <c r="AH7" s="4" t="s">
        <v>44</v>
      </c>
      <c r="AI7" s="4" t="s">
        <v>45</v>
      </c>
      <c r="AJ7" s="4" t="s">
        <v>46</v>
      </c>
      <c r="AK7" s="4" t="s">
        <v>47</v>
      </c>
      <c r="AL7" s="4" t="s">
        <v>48</v>
      </c>
      <c r="AM7" s="4" t="s">
        <v>49</v>
      </c>
      <c r="AN7" s="4" t="s">
        <v>50</v>
      </c>
      <c r="AO7" s="4" t="s">
        <v>51</v>
      </c>
      <c r="AP7" s="4" t="s">
        <v>52</v>
      </c>
      <c r="AQ7" s="4" t="s">
        <v>53</v>
      </c>
      <c r="AR7" s="4" t="s">
        <v>54</v>
      </c>
      <c r="AS7" s="4" t="s">
        <v>55</v>
      </c>
      <c r="AT7" s="4" t="s">
        <v>56</v>
      </c>
      <c r="AU7" s="4" t="s">
        <v>57</v>
      </c>
      <c r="AV7" s="4" t="s">
        <v>58</v>
      </c>
      <c r="AW7" s="4" t="s">
        <v>59</v>
      </c>
      <c r="AX7" s="4" t="s">
        <v>60</v>
      </c>
      <c r="AY7" s="4" t="s">
        <v>61</v>
      </c>
      <c r="AZ7" s="4" t="s">
        <v>62</v>
      </c>
      <c r="BA7" s="4" t="s">
        <v>63</v>
      </c>
      <c r="BB7" s="4" t="s">
        <v>64</v>
      </c>
      <c r="BC7" s="4" t="s">
        <v>65</v>
      </c>
      <c r="BD7" s="4" t="s">
        <v>66</v>
      </c>
      <c r="BE7" s="4" t="s">
        <v>67</v>
      </c>
      <c r="BF7" s="4" t="s">
        <v>68</v>
      </c>
      <c r="BG7" s="4" t="s">
        <v>898</v>
      </c>
      <c r="BH7" s="4" t="s">
        <v>1239</v>
      </c>
    </row>
    <row r="8" spans="2:60">
      <c r="B8" s="7" t="s">
        <v>97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spans="2:60">
      <c r="B9" t="s">
        <v>129</v>
      </c>
      <c r="C9" s="5">
        <v>104.30710000000001</v>
      </c>
      <c r="D9" s="5">
        <v>104.4211</v>
      </c>
      <c r="E9" s="5">
        <v>104.2289</v>
      </c>
      <c r="F9" s="5">
        <v>102.5466</v>
      </c>
      <c r="G9" s="5">
        <v>99.874600000000001</v>
      </c>
      <c r="H9" s="5">
        <v>99.863799999999998</v>
      </c>
      <c r="I9" s="5">
        <v>100.0748</v>
      </c>
      <c r="J9" s="5">
        <v>100.0544</v>
      </c>
      <c r="K9" s="5">
        <v>100.02630000000001</v>
      </c>
      <c r="L9" s="5">
        <v>100.176</v>
      </c>
      <c r="M9" s="5">
        <v>100.1249</v>
      </c>
      <c r="N9" s="5">
        <v>100.1921</v>
      </c>
      <c r="O9" s="5">
        <v>100.036</v>
      </c>
      <c r="P9" s="5">
        <v>99.718800000000002</v>
      </c>
      <c r="Q9" s="5">
        <v>99.072599999999994</v>
      </c>
      <c r="R9" s="5">
        <v>98.430199999999999</v>
      </c>
      <c r="S9" s="5">
        <v>97.507400000000004</v>
      </c>
      <c r="T9" s="5">
        <v>96.570400000000006</v>
      </c>
      <c r="U9" s="5">
        <v>96.078000000000003</v>
      </c>
      <c r="V9" s="5">
        <v>95.345399999999998</v>
      </c>
      <c r="W9" s="5">
        <v>95.040700000000001</v>
      </c>
      <c r="X9" s="5">
        <v>94.957499999999996</v>
      </c>
      <c r="Y9" s="5">
        <v>94.905500000000004</v>
      </c>
      <c r="Z9" s="5">
        <v>95.063699999999997</v>
      </c>
      <c r="AA9" s="5">
        <v>95.412899999999993</v>
      </c>
      <c r="AB9" s="5">
        <v>95.855099999999993</v>
      </c>
      <c r="AC9" s="5">
        <v>96.564599999999999</v>
      </c>
      <c r="AD9" s="5">
        <v>97.3934</v>
      </c>
      <c r="AE9" s="5">
        <v>98.510900000000007</v>
      </c>
      <c r="AF9" s="5">
        <v>99.567899999999995</v>
      </c>
      <c r="AG9" s="5">
        <v>100.4739</v>
      </c>
      <c r="AH9" s="5">
        <v>101.4473</v>
      </c>
      <c r="AI9" s="5">
        <v>102.1349</v>
      </c>
      <c r="AJ9" s="5">
        <v>102.5635</v>
      </c>
      <c r="AK9" s="5">
        <v>103.4731</v>
      </c>
      <c r="AL9" s="5">
        <v>103.9537</v>
      </c>
      <c r="AM9" s="5">
        <v>104.7791</v>
      </c>
      <c r="AN9" s="5">
        <v>105.9041</v>
      </c>
      <c r="AO9" s="5">
        <v>106.5154</v>
      </c>
      <c r="AP9" s="5">
        <v>107.182</v>
      </c>
      <c r="AQ9" s="5">
        <v>107.5866</v>
      </c>
      <c r="AR9" s="5">
        <v>108.2174</v>
      </c>
      <c r="AS9" s="5">
        <v>108.7777</v>
      </c>
      <c r="AT9" s="5">
        <v>109.5116</v>
      </c>
      <c r="AU9" s="5">
        <v>110.17019999999999</v>
      </c>
      <c r="AV9" s="5">
        <v>110.57299999999999</v>
      </c>
      <c r="AW9" s="5">
        <v>110.9922</v>
      </c>
      <c r="AX9" s="5">
        <v>111.41</v>
      </c>
      <c r="AY9" s="5">
        <v>105.4037</v>
      </c>
      <c r="AZ9" s="5">
        <v>86.797700000000006</v>
      </c>
      <c r="BA9" s="5">
        <v>101.3784</v>
      </c>
      <c r="BB9" s="5">
        <v>101.6041</v>
      </c>
      <c r="BC9" s="5">
        <v>100.9237</v>
      </c>
      <c r="BD9" s="5">
        <v>102.12730000000001</v>
      </c>
      <c r="BE9" s="5">
        <v>104.8135</v>
      </c>
      <c r="BF9" s="5">
        <v>106.9218</v>
      </c>
      <c r="BG9" s="5">
        <v>107.5748</v>
      </c>
      <c r="BH9" s="5">
        <v>108.65989999999999</v>
      </c>
    </row>
    <row r="10" spans="2:60">
      <c r="B10" t="s">
        <v>130</v>
      </c>
      <c r="C10" s="5">
        <v>90.128500000000003</v>
      </c>
      <c r="D10" s="5">
        <v>90.964399999999998</v>
      </c>
      <c r="E10" s="5">
        <v>90.056700000000006</v>
      </c>
      <c r="F10" s="5">
        <v>88.907899999999998</v>
      </c>
      <c r="G10" s="5">
        <v>85.775999999999996</v>
      </c>
      <c r="H10" s="5">
        <v>87.469300000000004</v>
      </c>
      <c r="I10" s="5">
        <v>87.807500000000005</v>
      </c>
      <c r="J10" s="5">
        <v>87.742099999999994</v>
      </c>
      <c r="K10" s="5">
        <v>87.822900000000004</v>
      </c>
      <c r="L10" s="5">
        <v>88.718999999999994</v>
      </c>
      <c r="M10" s="5">
        <v>89.309399999999997</v>
      </c>
      <c r="N10" s="5">
        <v>92.173000000000002</v>
      </c>
      <c r="O10" s="5">
        <v>93.257800000000003</v>
      </c>
      <c r="P10" s="5">
        <v>94.771500000000003</v>
      </c>
      <c r="Q10" s="5">
        <v>93.445400000000006</v>
      </c>
      <c r="R10" s="5">
        <v>93.929699999999997</v>
      </c>
      <c r="S10" s="5">
        <v>85.866600000000005</v>
      </c>
      <c r="T10" s="5">
        <v>82.827100000000002</v>
      </c>
      <c r="U10" s="5">
        <v>85.407399999999996</v>
      </c>
      <c r="V10" s="5">
        <v>85.912999999999997</v>
      </c>
      <c r="W10" s="5">
        <v>92.781899999999993</v>
      </c>
      <c r="X10" s="5">
        <v>97.1447</v>
      </c>
      <c r="Y10" s="5">
        <v>96.861900000000006</v>
      </c>
      <c r="Z10" s="5">
        <v>100.39660000000001</v>
      </c>
      <c r="AA10" s="5">
        <v>97.317300000000003</v>
      </c>
      <c r="AB10" s="5">
        <v>94.901799999999994</v>
      </c>
      <c r="AC10" s="5">
        <v>97.047300000000007</v>
      </c>
      <c r="AD10" s="5">
        <v>92.825199999999995</v>
      </c>
      <c r="AE10" s="5">
        <v>96.986000000000004</v>
      </c>
      <c r="AF10" s="5">
        <v>99.284700000000001</v>
      </c>
      <c r="AG10" s="5">
        <v>100.5707</v>
      </c>
      <c r="AH10" s="5">
        <v>103.15860000000001</v>
      </c>
      <c r="AI10" s="5">
        <v>105.9764</v>
      </c>
      <c r="AJ10" s="5">
        <v>105.5057</v>
      </c>
      <c r="AK10" s="5">
        <v>104.7809</v>
      </c>
      <c r="AL10" s="5">
        <v>102.8305</v>
      </c>
      <c r="AM10" s="5">
        <v>99.472700000000003</v>
      </c>
      <c r="AN10" s="5">
        <v>99.878</v>
      </c>
      <c r="AO10" s="5">
        <v>100.85129999999999</v>
      </c>
      <c r="AP10" s="5">
        <v>103.5654</v>
      </c>
      <c r="AQ10" s="5">
        <v>106.8651</v>
      </c>
      <c r="AR10" s="5">
        <v>109.36060000000001</v>
      </c>
      <c r="AS10" s="5">
        <v>106.0416</v>
      </c>
      <c r="AT10" s="5">
        <v>111.80840000000001</v>
      </c>
      <c r="AU10" s="5">
        <v>107.2807</v>
      </c>
      <c r="AV10" s="5">
        <v>104.36409999999999</v>
      </c>
      <c r="AW10" s="5">
        <v>105.8116</v>
      </c>
      <c r="AX10" s="5">
        <v>105.69580000000001</v>
      </c>
      <c r="AY10" s="5">
        <v>107.4494</v>
      </c>
      <c r="AZ10" s="5">
        <v>111.3843</v>
      </c>
      <c r="BA10" s="5">
        <v>109.0583</v>
      </c>
      <c r="BB10" s="5">
        <v>113.3857</v>
      </c>
      <c r="BC10" s="5">
        <v>104.74079999999999</v>
      </c>
      <c r="BD10" s="5">
        <v>104.41249999999999</v>
      </c>
      <c r="BE10" s="5">
        <v>99.549199999999999</v>
      </c>
      <c r="BF10" s="5">
        <v>108.4883</v>
      </c>
      <c r="BG10" s="5">
        <v>105.6789</v>
      </c>
      <c r="BH10" s="5">
        <v>102.623</v>
      </c>
    </row>
    <row r="11" spans="2:60">
      <c r="B11" t="s">
        <v>131</v>
      </c>
      <c r="C11" s="5">
        <v>115.58669999999999</v>
      </c>
      <c r="D11" s="5">
        <v>115.9049</v>
      </c>
      <c r="E11" s="5">
        <v>115.98950000000001</v>
      </c>
      <c r="F11" s="5">
        <v>110.6561</v>
      </c>
      <c r="G11" s="5">
        <v>101.5031</v>
      </c>
      <c r="H11" s="5">
        <v>102.2358</v>
      </c>
      <c r="I11" s="5">
        <v>103.05240000000001</v>
      </c>
      <c r="J11" s="5">
        <v>103.1431</v>
      </c>
      <c r="K11" s="5">
        <v>105.70229999999999</v>
      </c>
      <c r="L11" s="5">
        <v>106.43980000000001</v>
      </c>
      <c r="M11" s="5">
        <v>106.40689999999999</v>
      </c>
      <c r="N11" s="5">
        <v>106.7538</v>
      </c>
      <c r="O11" s="5">
        <v>107.3103</v>
      </c>
      <c r="P11" s="5">
        <v>106.07559999999999</v>
      </c>
      <c r="Q11" s="5">
        <v>105.5086</v>
      </c>
      <c r="R11" s="5">
        <v>102.9186</v>
      </c>
      <c r="S11" s="5">
        <v>101.4675</v>
      </c>
      <c r="T11" s="5">
        <v>100.747</v>
      </c>
      <c r="U11" s="5">
        <v>98.996700000000004</v>
      </c>
      <c r="V11" s="5">
        <v>98.046300000000002</v>
      </c>
      <c r="W11" s="5">
        <v>96.164299999999997</v>
      </c>
      <c r="X11" s="5">
        <v>95.536900000000003</v>
      </c>
      <c r="Y11" s="5">
        <v>96.062299999999993</v>
      </c>
      <c r="Z11" s="5">
        <v>95.545500000000004</v>
      </c>
      <c r="AA11" s="5">
        <v>96.333799999999997</v>
      </c>
      <c r="AB11" s="5">
        <v>96.866299999999995</v>
      </c>
      <c r="AC11" s="5">
        <v>96.996300000000005</v>
      </c>
      <c r="AD11" s="5">
        <v>98.2393</v>
      </c>
      <c r="AE11" s="5">
        <v>98.981899999999996</v>
      </c>
      <c r="AF11" s="5">
        <v>99.6678</v>
      </c>
      <c r="AG11" s="5">
        <v>100.0677</v>
      </c>
      <c r="AH11" s="5">
        <v>101.2826</v>
      </c>
      <c r="AI11" s="5">
        <v>104.3764</v>
      </c>
      <c r="AJ11" s="5">
        <v>104.2265</v>
      </c>
      <c r="AK11" s="5">
        <v>104.26649999999999</v>
      </c>
      <c r="AL11" s="5">
        <v>103.4966</v>
      </c>
      <c r="AM11" s="5">
        <v>107.6456</v>
      </c>
      <c r="AN11" s="5">
        <v>107.9088</v>
      </c>
      <c r="AO11" s="5">
        <v>108.13160000000001</v>
      </c>
      <c r="AP11" s="5">
        <v>109.22110000000001</v>
      </c>
      <c r="AQ11" s="5">
        <v>108.65819999999999</v>
      </c>
      <c r="AR11" s="5">
        <v>108.2484</v>
      </c>
      <c r="AS11" s="5">
        <v>107.87560000000001</v>
      </c>
      <c r="AT11" s="5">
        <v>108.02119999999999</v>
      </c>
      <c r="AU11" s="5">
        <v>109.2428</v>
      </c>
      <c r="AV11" s="5">
        <v>109.7838</v>
      </c>
      <c r="AW11" s="5">
        <v>110.2516</v>
      </c>
      <c r="AX11" s="5">
        <v>109.584</v>
      </c>
      <c r="AY11" s="5">
        <v>103.1542</v>
      </c>
      <c r="AZ11" s="5">
        <v>82.576300000000003</v>
      </c>
      <c r="BA11" s="5">
        <v>103.8167</v>
      </c>
      <c r="BB11" s="5">
        <v>104.7987</v>
      </c>
      <c r="BC11" s="5">
        <v>103.19670000000001</v>
      </c>
      <c r="BD11" s="5">
        <v>101.94119999999999</v>
      </c>
      <c r="BE11" s="5">
        <v>103.943</v>
      </c>
      <c r="BF11" s="5">
        <v>106.0286</v>
      </c>
      <c r="BG11" s="5">
        <v>104.6677</v>
      </c>
      <c r="BH11" s="5">
        <v>105.03489999999999</v>
      </c>
    </row>
    <row r="12" spans="2:60">
      <c r="B12" t="s">
        <v>132</v>
      </c>
      <c r="C12" s="5">
        <v>117.24890000000001</v>
      </c>
      <c r="D12" s="5">
        <v>117.3569</v>
      </c>
      <c r="E12" s="5">
        <v>117.37390000000001</v>
      </c>
      <c r="F12" s="5">
        <v>110.95489999999999</v>
      </c>
      <c r="G12" s="5">
        <v>102.1891</v>
      </c>
      <c r="H12" s="5">
        <v>102.56610000000001</v>
      </c>
      <c r="I12" s="5">
        <v>102.96129999999999</v>
      </c>
      <c r="J12" s="5">
        <v>102.25709999999999</v>
      </c>
      <c r="K12" s="5">
        <v>102.095</v>
      </c>
      <c r="L12" s="5">
        <v>102.40519999999999</v>
      </c>
      <c r="M12" s="5">
        <v>102.098</v>
      </c>
      <c r="N12" s="5">
        <v>101.9431</v>
      </c>
      <c r="O12" s="5">
        <v>102.34099999999999</v>
      </c>
      <c r="P12" s="5">
        <v>101.3843</v>
      </c>
      <c r="Q12" s="5">
        <v>100.58410000000001</v>
      </c>
      <c r="R12" s="5">
        <v>97.685900000000004</v>
      </c>
      <c r="S12" s="5">
        <v>96.141900000000007</v>
      </c>
      <c r="T12" s="5">
        <v>95.052999999999997</v>
      </c>
      <c r="U12" s="5">
        <v>94.083500000000001</v>
      </c>
      <c r="V12" s="5">
        <v>93.205399999999997</v>
      </c>
      <c r="W12" s="5">
        <v>93.737099999999998</v>
      </c>
      <c r="X12" s="5">
        <v>93.612399999999994</v>
      </c>
      <c r="Y12" s="5">
        <v>93.646799999999999</v>
      </c>
      <c r="Z12" s="5">
        <v>93.626999999999995</v>
      </c>
      <c r="AA12" s="5">
        <v>94.700900000000004</v>
      </c>
      <c r="AB12" s="5">
        <v>95.113500000000002</v>
      </c>
      <c r="AC12" s="5">
        <v>95.505300000000005</v>
      </c>
      <c r="AD12" s="5">
        <v>97.061599999999999</v>
      </c>
      <c r="AE12" s="5">
        <v>98.348500000000001</v>
      </c>
      <c r="AF12" s="5">
        <v>99.686199999999999</v>
      </c>
      <c r="AG12" s="5">
        <v>100.30589999999999</v>
      </c>
      <c r="AH12" s="5">
        <v>101.65940000000001</v>
      </c>
      <c r="AI12" s="5">
        <v>103.2645</v>
      </c>
      <c r="AJ12" s="5">
        <v>102.42700000000001</v>
      </c>
      <c r="AK12" s="5">
        <v>102.0295</v>
      </c>
      <c r="AL12" s="5">
        <v>101.5981</v>
      </c>
      <c r="AM12" s="5">
        <v>107.126</v>
      </c>
      <c r="AN12" s="5">
        <v>107.77549999999999</v>
      </c>
      <c r="AO12" s="5">
        <v>108.6477</v>
      </c>
      <c r="AP12" s="5">
        <v>108.96550000000001</v>
      </c>
      <c r="AQ12" s="5">
        <v>107.68940000000001</v>
      </c>
      <c r="AR12" s="5">
        <v>107.2418</v>
      </c>
      <c r="AS12" s="5">
        <v>106.29900000000001</v>
      </c>
      <c r="AT12" s="5">
        <v>106.3197</v>
      </c>
      <c r="AU12" s="5">
        <v>107.4316</v>
      </c>
      <c r="AV12" s="5">
        <v>107.4204</v>
      </c>
      <c r="AW12" s="5">
        <v>107.9311</v>
      </c>
      <c r="AX12" s="5">
        <v>107.54900000000001</v>
      </c>
      <c r="AY12" s="5">
        <v>99.919399999999996</v>
      </c>
      <c r="AZ12" s="5">
        <v>76.106200000000001</v>
      </c>
      <c r="BA12" s="5">
        <v>100.4628</v>
      </c>
      <c r="BB12" s="5">
        <v>101.8764</v>
      </c>
      <c r="BC12" s="5">
        <v>99.3536</v>
      </c>
      <c r="BD12" s="5">
        <v>98.283799999999999</v>
      </c>
      <c r="BE12" s="5">
        <v>101.2945</v>
      </c>
      <c r="BF12" s="5">
        <v>102.20010000000001</v>
      </c>
      <c r="BG12" s="5">
        <v>101.5629</v>
      </c>
      <c r="BH12" s="5">
        <v>101.0963</v>
      </c>
    </row>
    <row r="13" spans="2:60">
      <c r="B13" t="s">
        <v>133</v>
      </c>
      <c r="C13" s="5">
        <v>177.89429999999999</v>
      </c>
      <c r="D13" s="5">
        <v>177.72540000000001</v>
      </c>
      <c r="E13" s="5">
        <v>175.33150000000001</v>
      </c>
      <c r="F13" s="5">
        <v>172.2645</v>
      </c>
      <c r="G13" s="5">
        <v>167.53460000000001</v>
      </c>
      <c r="H13" s="5">
        <v>163.9477</v>
      </c>
      <c r="I13" s="5">
        <v>159.4333</v>
      </c>
      <c r="J13" s="5">
        <v>155.1901</v>
      </c>
      <c r="K13" s="5">
        <v>141.99350000000001</v>
      </c>
      <c r="L13" s="5">
        <v>137.9915</v>
      </c>
      <c r="M13" s="5">
        <v>135.7243</v>
      </c>
      <c r="N13" s="5">
        <v>132.37100000000001</v>
      </c>
      <c r="O13" s="5">
        <v>123.48260000000001</v>
      </c>
      <c r="P13" s="5">
        <v>120.6708</v>
      </c>
      <c r="Q13" s="5">
        <v>116.6508</v>
      </c>
      <c r="R13" s="5">
        <v>113.1075</v>
      </c>
      <c r="S13" s="5">
        <v>110.6615</v>
      </c>
      <c r="T13" s="5">
        <v>107.6806</v>
      </c>
      <c r="U13" s="5">
        <v>105.7778</v>
      </c>
      <c r="V13" s="5">
        <v>104.20269999999999</v>
      </c>
      <c r="W13" s="5">
        <v>98.0505</v>
      </c>
      <c r="X13" s="5">
        <v>96.005899999999997</v>
      </c>
      <c r="Y13" s="5">
        <v>95.628299999999996</v>
      </c>
      <c r="Z13" s="5">
        <v>94.619100000000003</v>
      </c>
      <c r="AA13" s="5">
        <v>93.793800000000005</v>
      </c>
      <c r="AB13" s="5">
        <v>94.526700000000005</v>
      </c>
      <c r="AC13" s="5">
        <v>95.269800000000004</v>
      </c>
      <c r="AD13" s="5">
        <v>95.813100000000006</v>
      </c>
      <c r="AE13" s="5">
        <v>98.049199999999999</v>
      </c>
      <c r="AF13" s="5">
        <v>99.672499999999999</v>
      </c>
      <c r="AG13" s="5">
        <v>100.3282</v>
      </c>
      <c r="AH13" s="5">
        <v>101.95010000000001</v>
      </c>
      <c r="AI13" s="5">
        <v>102.34269999999999</v>
      </c>
      <c r="AJ13" s="5">
        <v>102.8074</v>
      </c>
      <c r="AK13" s="5">
        <v>104.8387</v>
      </c>
      <c r="AL13" s="5">
        <v>105.66679999999999</v>
      </c>
      <c r="AM13" s="5">
        <v>105.36960000000001</v>
      </c>
      <c r="AN13" s="5">
        <v>105.8984</v>
      </c>
      <c r="AO13" s="5">
        <v>105.8676</v>
      </c>
      <c r="AP13" s="5">
        <v>106.6407</v>
      </c>
      <c r="AQ13" s="5">
        <v>105.99420000000001</v>
      </c>
      <c r="AR13" s="5">
        <v>107.1831</v>
      </c>
      <c r="AS13" s="5">
        <v>109.28489999999999</v>
      </c>
      <c r="AT13" s="5">
        <v>111.0363</v>
      </c>
      <c r="AU13" s="5">
        <v>113.1658</v>
      </c>
      <c r="AV13" s="5">
        <v>114.241</v>
      </c>
      <c r="AW13" s="5">
        <v>114.44</v>
      </c>
      <c r="AX13" s="5">
        <v>114.7431</v>
      </c>
      <c r="AY13" s="5">
        <v>109.8616</v>
      </c>
      <c r="AZ13" s="5">
        <v>85.564499999999995</v>
      </c>
      <c r="BA13" s="5">
        <v>106.02030000000001</v>
      </c>
      <c r="BB13" s="5">
        <v>103.7218</v>
      </c>
      <c r="BC13" s="5">
        <v>97.828699999999998</v>
      </c>
      <c r="BD13" s="5">
        <v>95.165000000000006</v>
      </c>
      <c r="BE13" s="5">
        <v>97.045400000000001</v>
      </c>
      <c r="BF13" s="5">
        <v>98.586699999999993</v>
      </c>
      <c r="BG13" s="5">
        <v>100.26349999999999</v>
      </c>
      <c r="BH13" s="5">
        <v>100.1841</v>
      </c>
    </row>
    <row r="14" spans="2:60">
      <c r="B14" t="s">
        <v>134</v>
      </c>
      <c r="C14" s="5">
        <v>95.828599999999994</v>
      </c>
      <c r="D14" s="5">
        <v>96.219399999999993</v>
      </c>
      <c r="E14" s="5">
        <v>96.459400000000002</v>
      </c>
      <c r="F14" s="5">
        <v>95.957999999999998</v>
      </c>
      <c r="G14" s="5">
        <v>95.006100000000004</v>
      </c>
      <c r="H14" s="5">
        <v>95.259799999999998</v>
      </c>
      <c r="I14" s="5">
        <v>95.780799999999999</v>
      </c>
      <c r="J14" s="5">
        <v>95.997</v>
      </c>
      <c r="K14" s="5">
        <v>96.339200000000005</v>
      </c>
      <c r="L14" s="5">
        <v>96.566800000000001</v>
      </c>
      <c r="M14" s="5">
        <v>96.774600000000007</v>
      </c>
      <c r="N14" s="5">
        <v>97.019199999999998</v>
      </c>
      <c r="O14" s="5">
        <v>97.7042</v>
      </c>
      <c r="P14" s="5">
        <v>97.8964</v>
      </c>
      <c r="Q14" s="5">
        <v>97.616500000000002</v>
      </c>
      <c r="R14" s="5">
        <v>97.625</v>
      </c>
      <c r="S14" s="5">
        <v>97.100399999999993</v>
      </c>
      <c r="T14" s="5">
        <v>96.405699999999996</v>
      </c>
      <c r="U14" s="5">
        <v>96.191299999999998</v>
      </c>
      <c r="V14" s="5">
        <v>95.594499999999996</v>
      </c>
      <c r="W14" s="5">
        <v>95.882300000000001</v>
      </c>
      <c r="X14" s="5">
        <v>95.968900000000005</v>
      </c>
      <c r="Y14" s="5">
        <v>95.801199999999994</v>
      </c>
      <c r="Z14" s="5">
        <v>95.962299999999999</v>
      </c>
      <c r="AA14" s="5">
        <v>96.262</v>
      </c>
      <c r="AB14" s="5">
        <v>96.575400000000002</v>
      </c>
      <c r="AC14" s="5">
        <v>97.153000000000006</v>
      </c>
      <c r="AD14" s="5">
        <v>97.898600000000002</v>
      </c>
      <c r="AE14" s="5">
        <v>98.703999999999994</v>
      </c>
      <c r="AF14" s="5">
        <v>99.600200000000001</v>
      </c>
      <c r="AG14" s="5">
        <v>100.46169999999999</v>
      </c>
      <c r="AH14" s="5">
        <v>101.23399999999999</v>
      </c>
      <c r="AI14" s="5">
        <v>101.2569</v>
      </c>
      <c r="AJ14" s="5">
        <v>101.7788</v>
      </c>
      <c r="AK14" s="5">
        <v>102.8531</v>
      </c>
      <c r="AL14" s="5">
        <v>103.60590000000001</v>
      </c>
      <c r="AM14" s="5">
        <v>104.1108</v>
      </c>
      <c r="AN14" s="5">
        <v>105.5638</v>
      </c>
      <c r="AO14" s="5">
        <v>106.33450000000001</v>
      </c>
      <c r="AP14" s="5">
        <v>106.85250000000001</v>
      </c>
      <c r="AQ14" s="5">
        <v>107.3475</v>
      </c>
      <c r="AR14" s="5">
        <v>108.0737</v>
      </c>
      <c r="AS14" s="5">
        <v>108.9187</v>
      </c>
      <c r="AT14" s="5">
        <v>109.5329</v>
      </c>
      <c r="AU14" s="5">
        <v>110.1491</v>
      </c>
      <c r="AV14" s="5">
        <v>110.6202</v>
      </c>
      <c r="AW14" s="5">
        <v>111.1041</v>
      </c>
      <c r="AX14" s="5">
        <v>111.97669999999999</v>
      </c>
      <c r="AY14" s="5">
        <v>105.66119999999999</v>
      </c>
      <c r="AZ14" s="5">
        <v>86.514099999999999</v>
      </c>
      <c r="BA14" s="5">
        <v>100.19929999999999</v>
      </c>
      <c r="BB14" s="5">
        <v>100.4802</v>
      </c>
      <c r="BC14" s="5">
        <v>100.3466</v>
      </c>
      <c r="BD14" s="5">
        <v>101.8421</v>
      </c>
      <c r="BE14" s="5">
        <v>106.04689999999999</v>
      </c>
      <c r="BF14" s="5">
        <v>107.9898</v>
      </c>
      <c r="BG14" s="5">
        <v>108.6675</v>
      </c>
      <c r="BH14" s="5">
        <v>109.7585</v>
      </c>
    </row>
    <row r="15" spans="2:60">
      <c r="B15" t="s">
        <v>135</v>
      </c>
      <c r="C15" s="5">
        <v>98.280500000000004</v>
      </c>
      <c r="D15" s="5">
        <v>98.340800000000002</v>
      </c>
      <c r="E15" s="5">
        <v>97.662800000000004</v>
      </c>
      <c r="F15" s="5">
        <v>96.553899999999999</v>
      </c>
      <c r="G15" s="5">
        <v>94.568700000000007</v>
      </c>
      <c r="H15" s="5">
        <v>94.272499999999994</v>
      </c>
      <c r="I15" s="5">
        <v>94.871399999999994</v>
      </c>
      <c r="J15" s="5">
        <v>95.3643</v>
      </c>
      <c r="K15" s="5">
        <v>95.9268</v>
      </c>
      <c r="L15" s="5">
        <v>96.377700000000004</v>
      </c>
      <c r="M15" s="5">
        <v>96.493499999999997</v>
      </c>
      <c r="N15" s="5">
        <v>96.697900000000004</v>
      </c>
      <c r="O15" s="5">
        <v>96.934700000000007</v>
      </c>
      <c r="P15" s="5">
        <v>96.656599999999997</v>
      </c>
      <c r="Q15" s="5">
        <v>96.161100000000005</v>
      </c>
      <c r="R15" s="5">
        <v>95.894000000000005</v>
      </c>
      <c r="S15" s="5">
        <v>95.612700000000004</v>
      </c>
      <c r="T15" s="5">
        <v>94.773499999999999</v>
      </c>
      <c r="U15" s="5">
        <v>94.52</v>
      </c>
      <c r="V15" s="5">
        <v>93.611999999999995</v>
      </c>
      <c r="W15" s="5">
        <v>93.077299999999994</v>
      </c>
      <c r="X15" s="5">
        <v>93.365300000000005</v>
      </c>
      <c r="Y15" s="5">
        <v>93.130799999999994</v>
      </c>
      <c r="Z15" s="5">
        <v>93.330799999999996</v>
      </c>
      <c r="AA15" s="5">
        <v>93.410300000000007</v>
      </c>
      <c r="AB15" s="5">
        <v>93.903099999999995</v>
      </c>
      <c r="AC15" s="5">
        <v>94.793199999999999</v>
      </c>
      <c r="AD15" s="5">
        <v>96.212699999999998</v>
      </c>
      <c r="AE15" s="5">
        <v>98.117800000000003</v>
      </c>
      <c r="AF15" s="5">
        <v>99.258200000000002</v>
      </c>
      <c r="AG15" s="5">
        <v>100.8087</v>
      </c>
      <c r="AH15" s="5">
        <v>101.8152</v>
      </c>
      <c r="AI15" s="5">
        <v>101.39279999999999</v>
      </c>
      <c r="AJ15" s="5">
        <v>102.2337</v>
      </c>
      <c r="AK15" s="5">
        <v>103.5701</v>
      </c>
      <c r="AL15" s="5">
        <v>104.5878</v>
      </c>
      <c r="AM15" s="5">
        <v>105.25369999999999</v>
      </c>
      <c r="AN15" s="5">
        <v>106.5513</v>
      </c>
      <c r="AO15" s="5">
        <v>107.16719999999999</v>
      </c>
      <c r="AP15" s="5">
        <v>107.3601</v>
      </c>
      <c r="AQ15" s="5">
        <v>107.75700000000001</v>
      </c>
      <c r="AR15" s="5">
        <v>108.69159999999999</v>
      </c>
      <c r="AS15" s="5">
        <v>109.32980000000001</v>
      </c>
      <c r="AT15" s="5">
        <v>110.08799999999999</v>
      </c>
      <c r="AU15" s="5">
        <v>110.837</v>
      </c>
      <c r="AV15" s="5">
        <v>110.968</v>
      </c>
      <c r="AW15" s="5">
        <v>111.75620000000001</v>
      </c>
      <c r="AX15" s="5">
        <v>112.50360000000001</v>
      </c>
      <c r="AY15" s="5">
        <v>99.748000000000005</v>
      </c>
      <c r="AZ15" s="5">
        <v>59.832299999999996</v>
      </c>
      <c r="BA15" s="5">
        <v>85.732799999999997</v>
      </c>
      <c r="BB15" s="5">
        <v>86.005700000000004</v>
      </c>
      <c r="BC15" s="5">
        <v>88.161699999999996</v>
      </c>
      <c r="BD15" s="5">
        <v>87.952799999999996</v>
      </c>
      <c r="BE15" s="5">
        <v>98.292599999999993</v>
      </c>
      <c r="BF15" s="5">
        <v>102.69029999999999</v>
      </c>
      <c r="BG15" s="5">
        <v>105.6027</v>
      </c>
      <c r="BH15" s="5">
        <v>107.5108</v>
      </c>
    </row>
    <row r="16" spans="2:60">
      <c r="B16" t="s">
        <v>136</v>
      </c>
      <c r="C16" s="5">
        <v>84.0578</v>
      </c>
      <c r="D16" s="5">
        <v>84.531099999999995</v>
      </c>
      <c r="E16" s="5">
        <v>84.879599999999996</v>
      </c>
      <c r="F16" s="5">
        <v>84.068799999999996</v>
      </c>
      <c r="G16" s="5">
        <v>84.000299999999996</v>
      </c>
      <c r="H16" s="5">
        <v>84.239500000000007</v>
      </c>
      <c r="I16" s="5">
        <v>84.344099999999997</v>
      </c>
      <c r="J16" s="5">
        <v>85.581500000000005</v>
      </c>
      <c r="K16" s="5">
        <v>86.6999</v>
      </c>
      <c r="L16" s="5">
        <v>87.197900000000004</v>
      </c>
      <c r="M16" s="5">
        <v>86.974800000000002</v>
      </c>
      <c r="N16" s="5">
        <v>87.175299999999993</v>
      </c>
      <c r="O16" s="5">
        <v>86.2423</v>
      </c>
      <c r="P16" s="5">
        <v>86.028800000000004</v>
      </c>
      <c r="Q16" s="5">
        <v>85.810299999999998</v>
      </c>
      <c r="R16" s="5">
        <v>85.826599999999999</v>
      </c>
      <c r="S16" s="5">
        <v>86.659199999999998</v>
      </c>
      <c r="T16" s="5">
        <v>86.3</v>
      </c>
      <c r="U16" s="5">
        <v>87.336299999999994</v>
      </c>
      <c r="V16" s="5">
        <v>86.991799999999998</v>
      </c>
      <c r="W16" s="5">
        <v>87.426100000000005</v>
      </c>
      <c r="X16" s="5">
        <v>88.819400000000002</v>
      </c>
      <c r="Y16" s="5">
        <v>89.418700000000001</v>
      </c>
      <c r="Z16" s="5">
        <v>90.722099999999998</v>
      </c>
      <c r="AA16" s="5">
        <v>93.212299999999999</v>
      </c>
      <c r="AB16" s="5">
        <v>93.758099999999999</v>
      </c>
      <c r="AC16" s="5">
        <v>94.894499999999994</v>
      </c>
      <c r="AD16" s="5">
        <v>97.350399999999993</v>
      </c>
      <c r="AE16" s="5">
        <v>98.029899999999998</v>
      </c>
      <c r="AF16" s="5">
        <v>99.436999999999998</v>
      </c>
      <c r="AG16" s="5">
        <v>100.6691</v>
      </c>
      <c r="AH16" s="5">
        <v>101.864</v>
      </c>
      <c r="AI16" s="5">
        <v>101.99</v>
      </c>
      <c r="AJ16" s="5">
        <v>103.5371</v>
      </c>
      <c r="AK16" s="5">
        <v>105.1743</v>
      </c>
      <c r="AL16" s="5">
        <v>106.8674</v>
      </c>
      <c r="AM16" s="5">
        <v>109.664</v>
      </c>
      <c r="AN16" s="5">
        <v>112.182</v>
      </c>
      <c r="AO16" s="5">
        <v>115.1828</v>
      </c>
      <c r="AP16" s="5">
        <v>116.3484</v>
      </c>
      <c r="AQ16" s="5">
        <v>115.3266</v>
      </c>
      <c r="AR16" s="5">
        <v>117.6977</v>
      </c>
      <c r="AS16" s="5">
        <v>118.38379999999999</v>
      </c>
      <c r="AT16" s="5">
        <v>119.1867</v>
      </c>
      <c r="AU16" s="5">
        <v>122.167</v>
      </c>
      <c r="AV16" s="5">
        <v>122.4569</v>
      </c>
      <c r="AW16" s="5">
        <v>123.5707</v>
      </c>
      <c r="AX16" s="5">
        <v>125.3651</v>
      </c>
      <c r="AY16" s="5">
        <v>121.2063</v>
      </c>
      <c r="AZ16" s="5">
        <v>108.01909999999999</v>
      </c>
      <c r="BA16" s="5">
        <v>115.2821</v>
      </c>
      <c r="BB16" s="5">
        <v>117.0754</v>
      </c>
      <c r="BC16" s="5">
        <v>115.49379999999999</v>
      </c>
      <c r="BD16" s="5">
        <v>120.7586</v>
      </c>
      <c r="BE16" s="5">
        <v>121.4605</v>
      </c>
      <c r="BF16" s="5">
        <v>125.6208</v>
      </c>
      <c r="BG16" s="5">
        <v>127.8164</v>
      </c>
      <c r="BH16" s="5">
        <v>130.86099999999999</v>
      </c>
    </row>
    <row r="17" spans="2:60">
      <c r="B17" t="s">
        <v>137</v>
      </c>
      <c r="C17" s="5">
        <v>153.7088</v>
      </c>
      <c r="D17" s="5">
        <v>153.38409999999999</v>
      </c>
      <c r="E17" s="5">
        <v>152.46019999999999</v>
      </c>
      <c r="F17" s="5">
        <v>151.2594</v>
      </c>
      <c r="G17" s="5">
        <v>146.68020000000001</v>
      </c>
      <c r="H17" s="5">
        <v>143.98099999999999</v>
      </c>
      <c r="I17" s="5">
        <v>141.5838</v>
      </c>
      <c r="J17" s="5">
        <v>140.36019999999999</v>
      </c>
      <c r="K17" s="5">
        <v>139.6405</v>
      </c>
      <c r="L17" s="5">
        <v>139.3869</v>
      </c>
      <c r="M17" s="5">
        <v>137.2809</v>
      </c>
      <c r="N17" s="5">
        <v>134.22059999999999</v>
      </c>
      <c r="O17" s="5">
        <v>131.05609999999999</v>
      </c>
      <c r="P17" s="5">
        <v>132.15539999999999</v>
      </c>
      <c r="Q17" s="5">
        <v>132.92310000000001</v>
      </c>
      <c r="R17" s="5">
        <v>130.33590000000001</v>
      </c>
      <c r="S17" s="5">
        <v>128.20830000000001</v>
      </c>
      <c r="T17" s="5">
        <v>123.9106</v>
      </c>
      <c r="U17" s="5">
        <v>119.887</v>
      </c>
      <c r="V17" s="5">
        <v>118.9327</v>
      </c>
      <c r="W17" s="5">
        <v>117.8201</v>
      </c>
      <c r="X17" s="5">
        <v>113.6992</v>
      </c>
      <c r="Y17" s="5">
        <v>109.48690000000001</v>
      </c>
      <c r="Z17" s="5">
        <v>109.5527</v>
      </c>
      <c r="AA17" s="5">
        <v>109.3997</v>
      </c>
      <c r="AB17" s="5">
        <v>108.34099999999999</v>
      </c>
      <c r="AC17" s="5">
        <v>109.11490000000001</v>
      </c>
      <c r="AD17" s="5">
        <v>105.36799999999999</v>
      </c>
      <c r="AE17" s="5">
        <v>99.465199999999996</v>
      </c>
      <c r="AF17" s="5">
        <v>101.7022</v>
      </c>
      <c r="AG17" s="5">
        <v>99.3095</v>
      </c>
      <c r="AH17" s="5">
        <v>99.523099999999999</v>
      </c>
      <c r="AI17" s="5">
        <v>99.802300000000002</v>
      </c>
      <c r="AJ17" s="5">
        <v>99.946899999999999</v>
      </c>
      <c r="AK17" s="5">
        <v>101.1739</v>
      </c>
      <c r="AL17" s="5">
        <v>100.82080000000001</v>
      </c>
      <c r="AM17" s="5">
        <v>97.895200000000003</v>
      </c>
      <c r="AN17" s="5">
        <v>99.576300000000003</v>
      </c>
      <c r="AO17" s="5">
        <v>102.2543</v>
      </c>
      <c r="AP17" s="5">
        <v>102.90130000000001</v>
      </c>
      <c r="AQ17" s="5">
        <v>105.2252</v>
      </c>
      <c r="AR17" s="5">
        <v>107.6096</v>
      </c>
      <c r="AS17" s="5">
        <v>107.3877</v>
      </c>
      <c r="AT17" s="5">
        <v>106.8117</v>
      </c>
      <c r="AU17" s="5">
        <v>103.9207</v>
      </c>
      <c r="AV17" s="5">
        <v>103.26049999999999</v>
      </c>
      <c r="AW17" s="5">
        <v>101.9333</v>
      </c>
      <c r="AX17" s="5">
        <v>102.79300000000001</v>
      </c>
      <c r="AY17" s="5">
        <v>104.5909</v>
      </c>
      <c r="AZ17" s="5">
        <v>107.10590000000001</v>
      </c>
      <c r="BA17" s="5">
        <v>111.8794</v>
      </c>
      <c r="BB17" s="5">
        <v>113.62009999999999</v>
      </c>
      <c r="BC17" s="5">
        <v>116.1307</v>
      </c>
      <c r="BD17" s="5">
        <v>117.6176</v>
      </c>
      <c r="BE17" s="5">
        <v>116.6525</v>
      </c>
      <c r="BF17" s="5">
        <v>117.85429999999999</v>
      </c>
      <c r="BG17" s="5">
        <v>115.7998</v>
      </c>
      <c r="BH17" s="5">
        <v>116.7127</v>
      </c>
    </row>
    <row r="18" spans="2:60">
      <c r="B18" t="s">
        <v>138</v>
      </c>
      <c r="C18" s="5">
        <v>86.184600000000003</v>
      </c>
      <c r="D18" s="5">
        <v>86.606700000000004</v>
      </c>
      <c r="E18" s="5">
        <v>87.579400000000007</v>
      </c>
      <c r="F18" s="5">
        <v>87.777299999999997</v>
      </c>
      <c r="G18" s="5">
        <v>89.099599999999995</v>
      </c>
      <c r="H18" s="5">
        <v>90.307900000000004</v>
      </c>
      <c r="I18" s="5">
        <v>91.572800000000001</v>
      </c>
      <c r="J18" s="5">
        <v>91.917100000000005</v>
      </c>
      <c r="K18" s="5">
        <v>91.851399999999998</v>
      </c>
      <c r="L18" s="5">
        <v>92.418800000000005</v>
      </c>
      <c r="M18" s="5">
        <v>93.021799999999999</v>
      </c>
      <c r="N18" s="5">
        <v>93.954999999999998</v>
      </c>
      <c r="O18" s="5">
        <v>95.496899999999997</v>
      </c>
      <c r="P18" s="5">
        <v>96.077299999999994</v>
      </c>
      <c r="Q18" s="5">
        <v>96.328000000000003</v>
      </c>
      <c r="R18" s="5">
        <v>97.033299999999997</v>
      </c>
      <c r="S18" s="5">
        <v>97.905199999999994</v>
      </c>
      <c r="T18" s="5">
        <v>98.090500000000006</v>
      </c>
      <c r="U18" s="5">
        <v>99.034400000000005</v>
      </c>
      <c r="V18" s="5">
        <v>99.193100000000001</v>
      </c>
      <c r="W18" s="5">
        <v>99.891099999999994</v>
      </c>
      <c r="X18" s="5">
        <v>100.23699999999999</v>
      </c>
      <c r="Y18" s="5">
        <v>100.0162</v>
      </c>
      <c r="Z18" s="5">
        <v>99.976600000000005</v>
      </c>
      <c r="AA18" s="5">
        <v>100.1203</v>
      </c>
      <c r="AB18" s="5">
        <v>100.1829</v>
      </c>
      <c r="AC18" s="5">
        <v>100.24420000000001</v>
      </c>
      <c r="AD18" s="5">
        <v>100.08450000000001</v>
      </c>
      <c r="AE18" s="5">
        <v>99.915800000000004</v>
      </c>
      <c r="AF18" s="5">
        <v>99.835400000000007</v>
      </c>
      <c r="AG18" s="5">
        <v>99.920500000000004</v>
      </c>
      <c r="AH18" s="5">
        <v>100.3283</v>
      </c>
      <c r="AI18" s="5">
        <v>100.54859999999999</v>
      </c>
      <c r="AJ18" s="5">
        <v>100.89919999999999</v>
      </c>
      <c r="AK18" s="5">
        <v>101.6347</v>
      </c>
      <c r="AL18" s="5">
        <v>102.0309</v>
      </c>
      <c r="AM18" s="5">
        <v>101.81950000000001</v>
      </c>
      <c r="AN18" s="5">
        <v>102.5009</v>
      </c>
      <c r="AO18" s="5">
        <v>103.2615</v>
      </c>
      <c r="AP18" s="5">
        <v>103.9816</v>
      </c>
      <c r="AQ18" s="5">
        <v>104.68089999999999</v>
      </c>
      <c r="AR18" s="5">
        <v>105.24890000000001</v>
      </c>
      <c r="AS18" s="5">
        <v>106.0377</v>
      </c>
      <c r="AT18" s="5">
        <v>106.8261</v>
      </c>
      <c r="AU18" s="5">
        <v>106.9641</v>
      </c>
      <c r="AV18" s="5">
        <v>107.85760000000001</v>
      </c>
      <c r="AW18" s="5">
        <v>109.0915</v>
      </c>
      <c r="AX18" s="5">
        <v>110.1621</v>
      </c>
      <c r="AY18" s="5">
        <v>111.1799</v>
      </c>
      <c r="AZ18" s="5">
        <v>104.9683</v>
      </c>
      <c r="BA18" s="5">
        <v>112.578</v>
      </c>
      <c r="BB18" s="5">
        <v>112.20269999999999</v>
      </c>
      <c r="BC18" s="5">
        <v>111.24039999999999</v>
      </c>
      <c r="BD18" s="5">
        <v>111.46729999999999</v>
      </c>
      <c r="BE18" s="5">
        <v>111.3955</v>
      </c>
      <c r="BF18" s="5">
        <v>109.77809999999999</v>
      </c>
      <c r="BG18" s="5">
        <v>113.98609999999999</v>
      </c>
      <c r="BH18" s="5">
        <v>112.22499999999999</v>
      </c>
    </row>
    <row r="19" spans="2:60">
      <c r="B19" t="s">
        <v>139</v>
      </c>
      <c r="C19" s="5">
        <v>91.905500000000004</v>
      </c>
      <c r="D19" s="5">
        <v>91.849800000000002</v>
      </c>
      <c r="E19" s="5">
        <v>92.207800000000006</v>
      </c>
      <c r="F19" s="5">
        <v>91.287899999999993</v>
      </c>
      <c r="G19" s="5">
        <v>89.799700000000001</v>
      </c>
      <c r="H19" s="5">
        <v>89.267200000000003</v>
      </c>
      <c r="I19" s="5">
        <v>88.683400000000006</v>
      </c>
      <c r="J19" s="5">
        <v>88.576400000000007</v>
      </c>
      <c r="K19" s="5">
        <v>88.100499999999997</v>
      </c>
      <c r="L19" s="5">
        <v>88.6875</v>
      </c>
      <c r="M19" s="5">
        <v>89.0852</v>
      </c>
      <c r="N19" s="5">
        <v>89.749399999999994</v>
      </c>
      <c r="O19" s="5">
        <v>91.327699999999993</v>
      </c>
      <c r="P19" s="5">
        <v>91.557599999999994</v>
      </c>
      <c r="Q19" s="5">
        <v>91.015500000000003</v>
      </c>
      <c r="R19" s="5">
        <v>91.431700000000006</v>
      </c>
      <c r="S19" s="5">
        <v>89.729799999999997</v>
      </c>
      <c r="T19" s="5">
        <v>88.775499999999994</v>
      </c>
      <c r="U19" s="5">
        <v>88.145700000000005</v>
      </c>
      <c r="V19" s="5">
        <v>86.473299999999995</v>
      </c>
      <c r="W19" s="5">
        <v>87.321600000000004</v>
      </c>
      <c r="X19" s="5">
        <v>87.337100000000007</v>
      </c>
      <c r="Y19" s="5">
        <v>88.169600000000003</v>
      </c>
      <c r="Z19" s="5">
        <v>89.171899999999994</v>
      </c>
      <c r="AA19" s="5">
        <v>90.783199999999994</v>
      </c>
      <c r="AB19" s="5">
        <v>92.249899999999997</v>
      </c>
      <c r="AC19" s="5">
        <v>93.931100000000001</v>
      </c>
      <c r="AD19" s="5">
        <v>96.004999999999995</v>
      </c>
      <c r="AE19" s="5">
        <v>97.270799999999994</v>
      </c>
      <c r="AF19" s="5">
        <v>99.428799999999995</v>
      </c>
      <c r="AG19" s="5">
        <v>101.07980000000001</v>
      </c>
      <c r="AH19" s="5">
        <v>102.2206</v>
      </c>
      <c r="AI19" s="5">
        <v>103.1084</v>
      </c>
      <c r="AJ19" s="5">
        <v>103.6726</v>
      </c>
      <c r="AK19" s="5">
        <v>105.11709999999999</v>
      </c>
      <c r="AL19" s="5">
        <v>106.64790000000001</v>
      </c>
      <c r="AM19" s="5">
        <v>107.45529999999999</v>
      </c>
      <c r="AN19" s="5">
        <v>109.3382</v>
      </c>
      <c r="AO19" s="5">
        <v>110.029</v>
      </c>
      <c r="AP19" s="5">
        <v>111.3006</v>
      </c>
      <c r="AQ19" s="5">
        <v>111.7495</v>
      </c>
      <c r="AR19" s="5">
        <v>112.72539999999999</v>
      </c>
      <c r="AS19" s="5">
        <v>114.9696</v>
      </c>
      <c r="AT19" s="5">
        <v>116.4203</v>
      </c>
      <c r="AU19" s="5">
        <v>118.8194</v>
      </c>
      <c r="AV19" s="5">
        <v>120.3524</v>
      </c>
      <c r="AW19" s="5">
        <v>122.09350000000001</v>
      </c>
      <c r="AX19" s="5">
        <v>123.75069999999999</v>
      </c>
      <c r="AY19" s="5">
        <v>112.0146</v>
      </c>
      <c r="AZ19" s="5">
        <v>83.930899999999994</v>
      </c>
      <c r="BA19" s="5">
        <v>102.7897</v>
      </c>
      <c r="BB19" s="5">
        <v>107.3734</v>
      </c>
      <c r="BC19" s="5">
        <v>100.8317</v>
      </c>
      <c r="BD19" s="5">
        <v>101.633</v>
      </c>
      <c r="BE19" s="5">
        <v>107.29040000000001</v>
      </c>
      <c r="BF19" s="5">
        <v>115.42619999999999</v>
      </c>
      <c r="BG19" s="5">
        <v>106.5423</v>
      </c>
      <c r="BH19" s="5">
        <v>108.71259999999999</v>
      </c>
    </row>
    <row r="20" spans="2:60">
      <c r="B20" t="s">
        <v>140</v>
      </c>
      <c r="C20" s="5">
        <v>94.563100000000006</v>
      </c>
      <c r="D20" s="5">
        <v>95.635999999999996</v>
      </c>
      <c r="E20" s="5">
        <v>96.686599999999999</v>
      </c>
      <c r="F20" s="5">
        <v>96.7072</v>
      </c>
      <c r="G20" s="5">
        <v>96.141199999999998</v>
      </c>
      <c r="H20" s="5">
        <v>97.457099999999997</v>
      </c>
      <c r="I20" s="5">
        <v>98.533500000000004</v>
      </c>
      <c r="J20" s="5">
        <v>98.310100000000006</v>
      </c>
      <c r="K20" s="5">
        <v>99.148200000000003</v>
      </c>
      <c r="L20" s="5">
        <v>98.741399999999999</v>
      </c>
      <c r="M20" s="5">
        <v>99.372</v>
      </c>
      <c r="N20" s="5">
        <v>99.852199999999996</v>
      </c>
      <c r="O20" s="5">
        <v>100.9825</v>
      </c>
      <c r="P20" s="5">
        <v>101.36799999999999</v>
      </c>
      <c r="Q20" s="5">
        <v>100.91840000000001</v>
      </c>
      <c r="R20" s="5">
        <v>101.1194</v>
      </c>
      <c r="S20" s="5">
        <v>99.949700000000007</v>
      </c>
      <c r="T20" s="5">
        <v>99.602199999999996</v>
      </c>
      <c r="U20" s="5">
        <v>99.204599999999999</v>
      </c>
      <c r="V20" s="5">
        <v>98.879199999999997</v>
      </c>
      <c r="W20" s="5">
        <v>99.818600000000004</v>
      </c>
      <c r="X20" s="5">
        <v>99.823400000000007</v>
      </c>
      <c r="Y20" s="5">
        <v>99.670500000000004</v>
      </c>
      <c r="Z20" s="5">
        <v>99.238900000000001</v>
      </c>
      <c r="AA20" s="5">
        <v>98.927999999999997</v>
      </c>
      <c r="AB20" s="5">
        <v>98.875200000000007</v>
      </c>
      <c r="AC20" s="5">
        <v>98.842399999999998</v>
      </c>
      <c r="AD20" s="5">
        <v>99.133499999999998</v>
      </c>
      <c r="AE20" s="5">
        <v>99.305899999999994</v>
      </c>
      <c r="AF20" s="5">
        <v>99.574700000000007</v>
      </c>
      <c r="AG20" s="5">
        <v>100.24</v>
      </c>
      <c r="AH20" s="5">
        <v>100.8794</v>
      </c>
      <c r="AI20" s="5">
        <v>100.7373</v>
      </c>
      <c r="AJ20" s="5">
        <v>100.92310000000001</v>
      </c>
      <c r="AK20" s="5">
        <v>101.69750000000001</v>
      </c>
      <c r="AL20" s="5">
        <v>102.0568</v>
      </c>
      <c r="AM20" s="5">
        <v>102.5812</v>
      </c>
      <c r="AN20" s="5">
        <v>103.96040000000001</v>
      </c>
      <c r="AO20" s="5">
        <v>104.3798</v>
      </c>
      <c r="AP20" s="5">
        <v>104.49039999999999</v>
      </c>
      <c r="AQ20" s="5">
        <v>105.0257</v>
      </c>
      <c r="AR20" s="5">
        <v>105.3197</v>
      </c>
      <c r="AS20" s="5">
        <v>105.7248</v>
      </c>
      <c r="AT20" s="5">
        <v>106.2159</v>
      </c>
      <c r="AU20" s="5">
        <v>106.6395</v>
      </c>
      <c r="AV20" s="5">
        <v>107.04510000000001</v>
      </c>
      <c r="AW20" s="5">
        <v>106.7799</v>
      </c>
      <c r="AX20" s="5">
        <v>107.1892</v>
      </c>
      <c r="AY20" s="5">
        <v>105.4789</v>
      </c>
      <c r="AZ20" s="5">
        <v>105.7882</v>
      </c>
      <c r="BA20" s="5">
        <v>107.0291</v>
      </c>
      <c r="BB20" s="5">
        <v>109.1024</v>
      </c>
      <c r="BC20" s="5">
        <v>109.3445</v>
      </c>
      <c r="BD20" s="5">
        <v>111.09139999999999</v>
      </c>
      <c r="BE20" s="5">
        <v>110.253</v>
      </c>
      <c r="BF20" s="5">
        <v>111.4855</v>
      </c>
      <c r="BG20" s="5">
        <v>110.2831</v>
      </c>
      <c r="BH20" s="5">
        <v>109.4173</v>
      </c>
    </row>
    <row r="21" spans="2:60">
      <c r="B21" t="s">
        <v>141</v>
      </c>
      <c r="C21" s="5">
        <v>88.951300000000003</v>
      </c>
      <c r="D21" s="5">
        <v>89.542400000000001</v>
      </c>
      <c r="E21" s="5">
        <v>89.963899999999995</v>
      </c>
      <c r="F21" s="5">
        <v>90.359399999999994</v>
      </c>
      <c r="G21" s="5">
        <v>90.1297</v>
      </c>
      <c r="H21" s="5">
        <v>90.278700000000001</v>
      </c>
      <c r="I21" s="5">
        <v>91.052499999999995</v>
      </c>
      <c r="J21" s="5">
        <v>91.873999999999995</v>
      </c>
      <c r="K21" s="5">
        <v>92.071299999999994</v>
      </c>
      <c r="L21" s="5">
        <v>92.434100000000001</v>
      </c>
      <c r="M21" s="5">
        <v>92.546800000000005</v>
      </c>
      <c r="N21" s="5">
        <v>92.533000000000001</v>
      </c>
      <c r="O21" s="5">
        <v>93.096299999999999</v>
      </c>
      <c r="P21" s="5">
        <v>93.590299999999999</v>
      </c>
      <c r="Q21" s="5">
        <v>93.461399999999998</v>
      </c>
      <c r="R21" s="5">
        <v>93.277699999999996</v>
      </c>
      <c r="S21" s="5">
        <v>92.343000000000004</v>
      </c>
      <c r="T21" s="5">
        <v>91.251499999999993</v>
      </c>
      <c r="U21" s="5">
        <v>90.975499999999997</v>
      </c>
      <c r="V21" s="5">
        <v>90.852400000000003</v>
      </c>
      <c r="W21" s="5">
        <v>91.763099999999994</v>
      </c>
      <c r="X21" s="5">
        <v>92.336100000000002</v>
      </c>
      <c r="Y21" s="5">
        <v>92.875600000000006</v>
      </c>
      <c r="Z21" s="5">
        <v>93.1143</v>
      </c>
      <c r="AA21" s="5">
        <v>93.197900000000004</v>
      </c>
      <c r="AB21" s="5">
        <v>93.289599999999993</v>
      </c>
      <c r="AC21" s="5">
        <v>93.376000000000005</v>
      </c>
      <c r="AD21" s="5">
        <v>93.895200000000003</v>
      </c>
      <c r="AE21" s="5">
        <v>98.758499999999998</v>
      </c>
      <c r="AF21" s="5">
        <v>99.654499999999999</v>
      </c>
      <c r="AG21" s="5">
        <v>100.5543</v>
      </c>
      <c r="AH21" s="5">
        <v>101.03270000000001</v>
      </c>
      <c r="AI21" s="5">
        <v>101.6345</v>
      </c>
      <c r="AJ21" s="5">
        <v>101.76900000000001</v>
      </c>
      <c r="AK21" s="5">
        <v>102.36020000000001</v>
      </c>
      <c r="AL21" s="5">
        <v>102.9961</v>
      </c>
      <c r="AM21" s="5">
        <v>104.9611</v>
      </c>
      <c r="AN21" s="5">
        <v>107.6049</v>
      </c>
      <c r="AO21" s="5">
        <v>107.4628</v>
      </c>
      <c r="AP21" s="5">
        <v>108.7213</v>
      </c>
      <c r="AQ21" s="5">
        <v>108.71040000000001</v>
      </c>
      <c r="AR21" s="5">
        <v>107.503</v>
      </c>
      <c r="AS21" s="5">
        <v>109.715</v>
      </c>
      <c r="AT21" s="5">
        <v>109.1049</v>
      </c>
      <c r="AU21" s="5">
        <v>109.2701</v>
      </c>
      <c r="AV21" s="5">
        <v>109.8586</v>
      </c>
      <c r="AW21" s="5">
        <v>108.8459</v>
      </c>
      <c r="AX21" s="5">
        <v>109.6236</v>
      </c>
      <c r="AY21" s="5">
        <v>99.890199999999993</v>
      </c>
      <c r="AZ21" s="5">
        <v>67.6678</v>
      </c>
      <c r="BA21" s="5">
        <v>88.057299999999998</v>
      </c>
      <c r="BB21" s="5">
        <v>73.725300000000004</v>
      </c>
      <c r="BC21" s="5">
        <v>72.868300000000005</v>
      </c>
      <c r="BD21" s="5">
        <v>82.968999999999994</v>
      </c>
      <c r="BE21" s="5">
        <v>91.193399999999997</v>
      </c>
      <c r="BF21" s="5">
        <v>81.162300000000002</v>
      </c>
      <c r="BG21" s="5">
        <v>86.738699999999994</v>
      </c>
      <c r="BH21" s="5">
        <v>94.710899999999995</v>
      </c>
    </row>
    <row r="22" spans="2:60">
      <c r="B22" t="s">
        <v>142</v>
      </c>
      <c r="C22" s="5">
        <v>107.2209</v>
      </c>
      <c r="D22" s="5">
        <v>105.0595</v>
      </c>
      <c r="E22" s="5">
        <v>103.03</v>
      </c>
      <c r="F22" s="5">
        <v>99.093800000000002</v>
      </c>
      <c r="G22" s="5">
        <v>94.207999999999998</v>
      </c>
      <c r="H22" s="5">
        <v>92.732799999999997</v>
      </c>
      <c r="I22" s="5">
        <v>92.788499999999999</v>
      </c>
      <c r="J22" s="5">
        <v>93.82</v>
      </c>
      <c r="K22" s="5">
        <v>96.602500000000006</v>
      </c>
      <c r="L22" s="5">
        <v>98.241299999999995</v>
      </c>
      <c r="M22" s="5">
        <v>97.271900000000002</v>
      </c>
      <c r="N22" s="5">
        <v>96.991299999999995</v>
      </c>
      <c r="O22" s="5">
        <v>94.480800000000002</v>
      </c>
      <c r="P22" s="5">
        <v>92.711200000000005</v>
      </c>
      <c r="Q22" s="5">
        <v>91.537999999999997</v>
      </c>
      <c r="R22" s="5">
        <v>90.531300000000002</v>
      </c>
      <c r="S22" s="5">
        <v>90.370900000000006</v>
      </c>
      <c r="T22" s="5">
        <v>89.103700000000003</v>
      </c>
      <c r="U22" s="5">
        <v>88.518500000000003</v>
      </c>
      <c r="V22" s="5">
        <v>87.244799999999998</v>
      </c>
      <c r="W22" s="5">
        <v>86.242699999999999</v>
      </c>
      <c r="X22" s="5">
        <v>85.563500000000005</v>
      </c>
      <c r="Y22" s="5">
        <v>85.740799999999993</v>
      </c>
      <c r="Z22" s="5">
        <v>86.672200000000004</v>
      </c>
      <c r="AA22" s="5">
        <v>88.243700000000004</v>
      </c>
      <c r="AB22" s="5">
        <v>90.078000000000003</v>
      </c>
      <c r="AC22" s="5">
        <v>92.226500000000001</v>
      </c>
      <c r="AD22" s="5">
        <v>94.524000000000001</v>
      </c>
      <c r="AE22" s="5">
        <v>97.049199999999999</v>
      </c>
      <c r="AF22" s="5">
        <v>99.196299999999994</v>
      </c>
      <c r="AG22" s="5">
        <v>101.25449999999999</v>
      </c>
      <c r="AH22" s="5">
        <v>102.5</v>
      </c>
      <c r="AI22" s="5">
        <v>103.7452</v>
      </c>
      <c r="AJ22" s="5">
        <v>104.6644</v>
      </c>
      <c r="AK22" s="5">
        <v>105.6073</v>
      </c>
      <c r="AL22" s="5">
        <v>106.6206</v>
      </c>
      <c r="AM22" s="5">
        <v>106.4224</v>
      </c>
      <c r="AN22" s="5">
        <v>107.0236</v>
      </c>
      <c r="AO22" s="5">
        <v>107.3198</v>
      </c>
      <c r="AP22" s="5">
        <v>107.73779999999999</v>
      </c>
      <c r="AQ22" s="5">
        <v>108.66419999999999</v>
      </c>
      <c r="AR22" s="5">
        <v>109.30119999999999</v>
      </c>
      <c r="AS22" s="5">
        <v>109.5598</v>
      </c>
      <c r="AT22" s="5">
        <v>109.90819999999999</v>
      </c>
      <c r="AU22" s="5">
        <v>110.7467</v>
      </c>
      <c r="AV22" s="5">
        <v>111.0324</v>
      </c>
      <c r="AW22" s="5">
        <v>110.735</v>
      </c>
      <c r="AX22" s="5">
        <v>109.77760000000001</v>
      </c>
      <c r="AY22" s="5">
        <v>103.7486</v>
      </c>
      <c r="AZ22" s="5">
        <v>88.976100000000002</v>
      </c>
      <c r="BA22" s="5">
        <v>101.0827</v>
      </c>
      <c r="BB22" s="5">
        <v>100.0204</v>
      </c>
      <c r="BC22" s="5">
        <v>102.3933</v>
      </c>
      <c r="BD22" s="5">
        <v>108.4042</v>
      </c>
      <c r="BE22" s="5">
        <v>103.35550000000001</v>
      </c>
      <c r="BF22" s="5">
        <v>104.9502</v>
      </c>
      <c r="BG22" s="5">
        <v>109.4367</v>
      </c>
      <c r="BH22" s="5">
        <v>113.47499999999999</v>
      </c>
    </row>
    <row r="24" spans="2:60">
      <c r="B24" t="s">
        <v>98</v>
      </c>
    </row>
    <row r="25" spans="2:60">
      <c r="B25" s="3" t="s">
        <v>99</v>
      </c>
    </row>
    <row r="26" spans="2:60">
      <c r="B26" s="3"/>
    </row>
    <row r="28" spans="2:60">
      <c r="B28" s="2" t="s">
        <v>161</v>
      </c>
    </row>
    <row r="29" spans="2:60">
      <c r="B29" t="s">
        <v>162</v>
      </c>
    </row>
    <row r="30" spans="2:60">
      <c r="C30" s="4" t="s">
        <v>13</v>
      </c>
      <c r="D30" s="4" t="s">
        <v>14</v>
      </c>
      <c r="E30" s="4" t="s">
        <v>15</v>
      </c>
      <c r="F30" s="4" t="s">
        <v>16</v>
      </c>
      <c r="G30" s="4" t="s">
        <v>17</v>
      </c>
      <c r="H30" s="4" t="s">
        <v>18</v>
      </c>
      <c r="I30" s="4" t="s">
        <v>19</v>
      </c>
      <c r="J30" s="4" t="s">
        <v>20</v>
      </c>
      <c r="K30" s="4" t="s">
        <v>21</v>
      </c>
      <c r="L30" s="4" t="s">
        <v>22</v>
      </c>
      <c r="M30" s="4" t="s">
        <v>23</v>
      </c>
      <c r="N30" s="4" t="s">
        <v>24</v>
      </c>
      <c r="O30" s="4" t="s">
        <v>25</v>
      </c>
      <c r="P30" s="4" t="s">
        <v>26</v>
      </c>
      <c r="Q30" s="4" t="s">
        <v>27</v>
      </c>
      <c r="R30" s="4" t="s">
        <v>28</v>
      </c>
      <c r="S30" s="4" t="s">
        <v>29</v>
      </c>
      <c r="T30" s="4" t="s">
        <v>30</v>
      </c>
      <c r="U30" s="4" t="s">
        <v>31</v>
      </c>
      <c r="V30" s="4" t="s">
        <v>32</v>
      </c>
      <c r="W30" s="4" t="s">
        <v>33</v>
      </c>
      <c r="X30" s="4" t="s">
        <v>34</v>
      </c>
      <c r="Y30" s="4" t="s">
        <v>35</v>
      </c>
      <c r="Z30" s="4" t="s">
        <v>36</v>
      </c>
      <c r="AA30" s="4" t="s">
        <v>37</v>
      </c>
      <c r="AB30" s="4" t="s">
        <v>38</v>
      </c>
      <c r="AC30" s="4" t="s">
        <v>39</v>
      </c>
      <c r="AD30" s="4" t="s">
        <v>40</v>
      </c>
      <c r="AE30" s="4" t="s">
        <v>41</v>
      </c>
      <c r="AF30" s="4" t="s">
        <v>42</v>
      </c>
      <c r="AG30" s="4" t="s">
        <v>43</v>
      </c>
      <c r="AH30" s="4" t="s">
        <v>44</v>
      </c>
      <c r="AI30" s="4" t="s">
        <v>45</v>
      </c>
      <c r="AJ30" s="4" t="s">
        <v>46</v>
      </c>
      <c r="AK30" s="4" t="s">
        <v>47</v>
      </c>
      <c r="AL30" s="4" t="s">
        <v>48</v>
      </c>
      <c r="AM30" s="4" t="s">
        <v>49</v>
      </c>
      <c r="AN30" s="4" t="s">
        <v>50</v>
      </c>
      <c r="AO30" s="4" t="s">
        <v>51</v>
      </c>
      <c r="AP30" s="4" t="s">
        <v>52</v>
      </c>
      <c r="AQ30" s="4" t="s">
        <v>53</v>
      </c>
      <c r="AR30" s="4" t="s">
        <v>54</v>
      </c>
      <c r="AS30" s="4" t="s">
        <v>55</v>
      </c>
      <c r="AT30" s="4" t="s">
        <v>56</v>
      </c>
      <c r="AU30" s="4" t="s">
        <v>57</v>
      </c>
      <c r="AV30" s="4" t="s">
        <v>58</v>
      </c>
      <c r="AW30" s="4" t="s">
        <v>59</v>
      </c>
      <c r="AX30" s="4" t="s">
        <v>60</v>
      </c>
      <c r="AY30" s="4" t="s">
        <v>61</v>
      </c>
      <c r="AZ30" s="4" t="s">
        <v>62</v>
      </c>
      <c r="BA30" s="4" t="s">
        <v>63</v>
      </c>
      <c r="BB30" s="4" t="s">
        <v>64</v>
      </c>
      <c r="BC30" s="4" t="s">
        <v>65</v>
      </c>
      <c r="BD30" s="4" t="s">
        <v>66</v>
      </c>
      <c r="BE30" s="4" t="s">
        <v>67</v>
      </c>
      <c r="BF30" s="4" t="s">
        <v>68</v>
      </c>
      <c r="BG30" s="4" t="s">
        <v>898</v>
      </c>
      <c r="BH30" s="4" t="s">
        <v>1239</v>
      </c>
    </row>
    <row r="31" spans="2:60">
      <c r="B31" s="7" t="s">
        <v>97</v>
      </c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spans="2:60">
      <c r="B32" t="s">
        <v>129</v>
      </c>
      <c r="C32" s="5">
        <v>277657</v>
      </c>
      <c r="D32" s="5">
        <v>278983</v>
      </c>
      <c r="E32" s="5">
        <v>277456</v>
      </c>
      <c r="F32" s="5">
        <v>275445</v>
      </c>
      <c r="G32" s="5">
        <v>269199</v>
      </c>
      <c r="H32" s="5">
        <v>267165</v>
      </c>
      <c r="I32" s="5">
        <v>266711</v>
      </c>
      <c r="J32" s="5">
        <v>266248</v>
      </c>
      <c r="K32" s="5">
        <v>268031</v>
      </c>
      <c r="L32" s="5">
        <v>267355</v>
      </c>
      <c r="M32" s="5">
        <v>267959</v>
      </c>
      <c r="N32" s="5">
        <v>269364</v>
      </c>
      <c r="O32" s="5">
        <v>267991</v>
      </c>
      <c r="P32" s="5">
        <v>267784</v>
      </c>
      <c r="Q32" s="5">
        <v>265547</v>
      </c>
      <c r="R32" s="5">
        <v>262441</v>
      </c>
      <c r="S32" s="5">
        <v>261538</v>
      </c>
      <c r="T32" s="5">
        <v>258877</v>
      </c>
      <c r="U32" s="5">
        <v>257492</v>
      </c>
      <c r="V32" s="5">
        <v>253192</v>
      </c>
      <c r="W32" s="5">
        <v>255914</v>
      </c>
      <c r="X32" s="5">
        <v>255183</v>
      </c>
      <c r="Y32" s="5">
        <v>254815</v>
      </c>
      <c r="Z32" s="5">
        <v>254436</v>
      </c>
      <c r="AA32" s="5">
        <v>256308</v>
      </c>
      <c r="AB32" s="5">
        <v>256980</v>
      </c>
      <c r="AC32" s="5">
        <v>258252</v>
      </c>
      <c r="AD32" s="5">
        <v>260618</v>
      </c>
      <c r="AE32" s="5">
        <v>265848</v>
      </c>
      <c r="AF32" s="5">
        <v>268181</v>
      </c>
      <c r="AG32" s="5">
        <v>270633</v>
      </c>
      <c r="AH32" s="5">
        <v>272928</v>
      </c>
      <c r="AI32" s="5">
        <v>275039</v>
      </c>
      <c r="AJ32" s="5">
        <v>276760</v>
      </c>
      <c r="AK32" s="5">
        <v>280145</v>
      </c>
      <c r="AL32" s="5">
        <v>281896</v>
      </c>
      <c r="AM32" s="5">
        <v>285723</v>
      </c>
      <c r="AN32" s="5">
        <v>289461</v>
      </c>
      <c r="AO32" s="5">
        <v>291234</v>
      </c>
      <c r="AP32" s="5">
        <v>295449</v>
      </c>
      <c r="AQ32" s="5">
        <v>296217</v>
      </c>
      <c r="AR32" s="5">
        <v>299384</v>
      </c>
      <c r="AS32" s="5">
        <v>301953</v>
      </c>
      <c r="AT32" s="5">
        <v>305705</v>
      </c>
      <c r="AU32" s="5">
        <v>307704</v>
      </c>
      <c r="AV32" s="5">
        <v>309942</v>
      </c>
      <c r="AW32" s="5">
        <v>311706</v>
      </c>
      <c r="AX32" s="5">
        <v>315023</v>
      </c>
      <c r="AY32" s="5">
        <v>296636</v>
      </c>
      <c r="AZ32" s="5">
        <v>245851</v>
      </c>
      <c r="BA32" s="5">
        <v>289165</v>
      </c>
      <c r="BB32" s="5">
        <v>290296</v>
      </c>
      <c r="BC32" s="5">
        <v>288038</v>
      </c>
      <c r="BD32" s="5">
        <v>292209</v>
      </c>
      <c r="BE32" s="5">
        <v>303717</v>
      </c>
      <c r="BF32" s="5">
        <v>319030</v>
      </c>
      <c r="BG32" s="5">
        <v>317760</v>
      </c>
      <c r="BH32" s="5">
        <v>320361</v>
      </c>
    </row>
    <row r="33" spans="2:60">
      <c r="B33" t="s">
        <v>130</v>
      </c>
      <c r="C33" s="5">
        <v>6707</v>
      </c>
      <c r="D33" s="5">
        <v>7046</v>
      </c>
      <c r="E33" s="5">
        <v>6577</v>
      </c>
      <c r="F33" s="5">
        <v>5949</v>
      </c>
      <c r="G33" s="5">
        <v>6071</v>
      </c>
      <c r="H33" s="5">
        <v>6122</v>
      </c>
      <c r="I33" s="5">
        <v>6076</v>
      </c>
      <c r="J33" s="5">
        <v>5956</v>
      </c>
      <c r="K33" s="5">
        <v>6618</v>
      </c>
      <c r="L33" s="5">
        <v>6708</v>
      </c>
      <c r="M33" s="5">
        <v>6205</v>
      </c>
      <c r="N33" s="5">
        <v>6548</v>
      </c>
      <c r="O33" s="5">
        <v>6436</v>
      </c>
      <c r="P33" s="5">
        <v>6503</v>
      </c>
      <c r="Q33" s="5">
        <v>6174</v>
      </c>
      <c r="R33" s="5">
        <v>6133</v>
      </c>
      <c r="S33" s="5">
        <v>6057</v>
      </c>
      <c r="T33" s="5">
        <v>5802</v>
      </c>
      <c r="U33" s="5">
        <v>6367</v>
      </c>
      <c r="V33" s="5">
        <v>6606</v>
      </c>
      <c r="W33" s="5">
        <v>6300</v>
      </c>
      <c r="X33" s="5">
        <v>6735</v>
      </c>
      <c r="Y33" s="5">
        <v>6719</v>
      </c>
      <c r="Z33" s="5">
        <v>7003</v>
      </c>
      <c r="AA33" s="5">
        <v>6656</v>
      </c>
      <c r="AB33" s="5">
        <v>6407</v>
      </c>
      <c r="AC33" s="5">
        <v>6686</v>
      </c>
      <c r="AD33" s="5">
        <v>6430</v>
      </c>
      <c r="AE33" s="5">
        <v>7021</v>
      </c>
      <c r="AF33" s="5">
        <v>7171</v>
      </c>
      <c r="AG33" s="5">
        <v>7496</v>
      </c>
      <c r="AH33" s="5">
        <v>7788</v>
      </c>
      <c r="AI33" s="5">
        <v>7869</v>
      </c>
      <c r="AJ33" s="5">
        <v>7872</v>
      </c>
      <c r="AK33" s="5">
        <v>7975</v>
      </c>
      <c r="AL33" s="5">
        <v>7758</v>
      </c>
      <c r="AM33" s="5">
        <v>7990</v>
      </c>
      <c r="AN33" s="5">
        <v>7850</v>
      </c>
      <c r="AO33" s="5">
        <v>8149</v>
      </c>
      <c r="AP33" s="5">
        <v>8410</v>
      </c>
      <c r="AQ33" s="5">
        <v>8495</v>
      </c>
      <c r="AR33" s="5">
        <v>8515</v>
      </c>
      <c r="AS33" s="5">
        <v>7957</v>
      </c>
      <c r="AT33" s="5">
        <v>8214</v>
      </c>
      <c r="AU33" s="5">
        <v>7931</v>
      </c>
      <c r="AV33" s="5">
        <v>7728</v>
      </c>
      <c r="AW33" s="5">
        <v>8316</v>
      </c>
      <c r="AX33" s="5">
        <v>8312</v>
      </c>
      <c r="AY33" s="5">
        <v>8373</v>
      </c>
      <c r="AZ33" s="5">
        <v>9230</v>
      </c>
      <c r="BA33" s="5">
        <v>8813</v>
      </c>
      <c r="BB33" s="5">
        <v>8903</v>
      </c>
      <c r="BC33" s="5">
        <v>8435</v>
      </c>
      <c r="BD33" s="5">
        <v>7486</v>
      </c>
      <c r="BE33" s="5">
        <v>7783</v>
      </c>
      <c r="BF33" s="5">
        <v>8517</v>
      </c>
      <c r="BG33" s="5">
        <v>7984</v>
      </c>
      <c r="BH33" s="5">
        <v>6881</v>
      </c>
    </row>
    <row r="34" spans="2:60">
      <c r="B34" t="s">
        <v>131</v>
      </c>
      <c r="C34" s="5">
        <v>43902</v>
      </c>
      <c r="D34" s="5">
        <v>44891</v>
      </c>
      <c r="E34" s="5">
        <v>44755</v>
      </c>
      <c r="F34" s="5">
        <v>42606</v>
      </c>
      <c r="G34" s="5">
        <v>39251</v>
      </c>
      <c r="H34" s="5">
        <v>40086</v>
      </c>
      <c r="I34" s="5">
        <v>39850</v>
      </c>
      <c r="J34" s="5">
        <v>39496</v>
      </c>
      <c r="K34" s="5">
        <v>39714</v>
      </c>
      <c r="L34" s="5">
        <v>39813</v>
      </c>
      <c r="M34" s="5">
        <v>40043</v>
      </c>
      <c r="N34" s="5">
        <v>41307</v>
      </c>
      <c r="O34" s="5">
        <v>40990</v>
      </c>
      <c r="P34" s="5">
        <v>40509</v>
      </c>
      <c r="Q34" s="5">
        <v>40176</v>
      </c>
      <c r="R34" s="5">
        <v>39659</v>
      </c>
      <c r="S34" s="5">
        <v>39204</v>
      </c>
      <c r="T34" s="5">
        <v>38746</v>
      </c>
      <c r="U34" s="5">
        <v>38221</v>
      </c>
      <c r="V34" s="5">
        <v>38014</v>
      </c>
      <c r="W34" s="5">
        <v>38078</v>
      </c>
      <c r="X34" s="5">
        <v>37893</v>
      </c>
      <c r="Y34" s="5">
        <v>38544</v>
      </c>
      <c r="Z34" s="5">
        <v>38609</v>
      </c>
      <c r="AA34" s="5">
        <v>37646</v>
      </c>
      <c r="AB34" s="5">
        <v>38689</v>
      </c>
      <c r="AC34" s="5">
        <v>38566</v>
      </c>
      <c r="AD34" s="5">
        <v>39072</v>
      </c>
      <c r="AE34" s="5">
        <v>39787</v>
      </c>
      <c r="AF34" s="5">
        <v>40078</v>
      </c>
      <c r="AG34" s="5">
        <v>39955</v>
      </c>
      <c r="AH34" s="5">
        <v>40195</v>
      </c>
      <c r="AI34" s="5">
        <v>40530</v>
      </c>
      <c r="AJ34" s="5">
        <v>40542</v>
      </c>
      <c r="AK34" s="5">
        <v>41200</v>
      </c>
      <c r="AL34" s="5">
        <v>41217</v>
      </c>
      <c r="AM34" s="5">
        <v>42319</v>
      </c>
      <c r="AN34" s="5">
        <v>42359</v>
      </c>
      <c r="AO34" s="5">
        <v>42458</v>
      </c>
      <c r="AP34" s="5">
        <v>43865</v>
      </c>
      <c r="AQ34" s="5">
        <v>43260</v>
      </c>
      <c r="AR34" s="5">
        <v>43510</v>
      </c>
      <c r="AS34" s="5">
        <v>43945</v>
      </c>
      <c r="AT34" s="5">
        <v>44012</v>
      </c>
      <c r="AU34" s="5">
        <v>44308</v>
      </c>
      <c r="AV34" s="5">
        <v>45083</v>
      </c>
      <c r="AW34" s="5">
        <v>45119</v>
      </c>
      <c r="AX34" s="5">
        <v>45486</v>
      </c>
      <c r="AY34" s="5">
        <v>41189</v>
      </c>
      <c r="AZ34" s="5">
        <v>34995</v>
      </c>
      <c r="BA34" s="5">
        <v>43690</v>
      </c>
      <c r="BB34" s="5">
        <v>44929</v>
      </c>
      <c r="BC34" s="5">
        <v>43850</v>
      </c>
      <c r="BD34" s="5">
        <v>43840</v>
      </c>
      <c r="BE34" s="5">
        <v>44984</v>
      </c>
      <c r="BF34" s="5">
        <v>52444</v>
      </c>
      <c r="BG34" s="5">
        <v>50862</v>
      </c>
      <c r="BH34" s="5">
        <v>49518</v>
      </c>
    </row>
    <row r="35" spans="2:60">
      <c r="B35" t="s">
        <v>132</v>
      </c>
      <c r="C35" s="5">
        <v>35549</v>
      </c>
      <c r="D35" s="5">
        <v>35916</v>
      </c>
      <c r="E35" s="5">
        <v>35610</v>
      </c>
      <c r="F35" s="5">
        <v>33787</v>
      </c>
      <c r="G35" s="5">
        <v>30782</v>
      </c>
      <c r="H35" s="5">
        <v>31393</v>
      </c>
      <c r="I35" s="5">
        <v>31161</v>
      </c>
      <c r="J35" s="5">
        <v>30596</v>
      </c>
      <c r="K35" s="5">
        <v>30366</v>
      </c>
      <c r="L35" s="5">
        <v>30302</v>
      </c>
      <c r="M35" s="5">
        <v>30369</v>
      </c>
      <c r="N35" s="5">
        <v>31226</v>
      </c>
      <c r="O35" s="5">
        <v>31179</v>
      </c>
      <c r="P35" s="5">
        <v>30860</v>
      </c>
      <c r="Q35" s="5">
        <v>30469</v>
      </c>
      <c r="R35" s="5">
        <v>29810</v>
      </c>
      <c r="S35" s="5">
        <v>29246</v>
      </c>
      <c r="T35" s="5">
        <v>28695</v>
      </c>
      <c r="U35" s="5">
        <v>28434</v>
      </c>
      <c r="V35" s="5">
        <v>28334</v>
      </c>
      <c r="W35" s="5">
        <v>28565</v>
      </c>
      <c r="X35" s="5">
        <v>28410</v>
      </c>
      <c r="Y35" s="5">
        <v>28501</v>
      </c>
      <c r="Z35" s="5">
        <v>28728</v>
      </c>
      <c r="AA35" s="5">
        <v>28888</v>
      </c>
      <c r="AB35" s="5">
        <v>29032</v>
      </c>
      <c r="AC35" s="5">
        <v>29168</v>
      </c>
      <c r="AD35" s="5">
        <v>29653</v>
      </c>
      <c r="AE35" s="5">
        <v>30096</v>
      </c>
      <c r="AF35" s="5">
        <v>30310</v>
      </c>
      <c r="AG35" s="5">
        <v>30509</v>
      </c>
      <c r="AH35" s="5">
        <v>30857</v>
      </c>
      <c r="AI35" s="5">
        <v>31144</v>
      </c>
      <c r="AJ35" s="5">
        <v>31205</v>
      </c>
      <c r="AK35" s="5">
        <v>31609</v>
      </c>
      <c r="AL35" s="5">
        <v>31631</v>
      </c>
      <c r="AM35" s="5">
        <v>32496</v>
      </c>
      <c r="AN35" s="5">
        <v>32668</v>
      </c>
      <c r="AO35" s="5">
        <v>32911</v>
      </c>
      <c r="AP35" s="5">
        <v>33645</v>
      </c>
      <c r="AQ35" s="5">
        <v>33029</v>
      </c>
      <c r="AR35" s="5">
        <v>33259</v>
      </c>
      <c r="AS35" s="5">
        <v>33178</v>
      </c>
      <c r="AT35" s="5">
        <v>33310</v>
      </c>
      <c r="AU35" s="5">
        <v>33486</v>
      </c>
      <c r="AV35" s="5">
        <v>33932</v>
      </c>
      <c r="AW35" s="5">
        <v>34108</v>
      </c>
      <c r="AX35" s="5">
        <v>34735</v>
      </c>
      <c r="AY35" s="5">
        <v>31355</v>
      </c>
      <c r="AZ35" s="5">
        <v>25415</v>
      </c>
      <c r="BA35" s="5">
        <v>32799</v>
      </c>
      <c r="BB35" s="5">
        <v>34147</v>
      </c>
      <c r="BC35" s="5">
        <v>32904</v>
      </c>
      <c r="BD35" s="5">
        <v>33112</v>
      </c>
      <c r="BE35" s="5">
        <v>33966</v>
      </c>
      <c r="BF35" s="5">
        <v>36269</v>
      </c>
      <c r="BG35" s="5">
        <v>34835</v>
      </c>
      <c r="BH35" s="5">
        <v>36859</v>
      </c>
    </row>
    <row r="36" spans="2:60">
      <c r="B36" t="s">
        <v>133</v>
      </c>
      <c r="C36" s="5">
        <v>29109</v>
      </c>
      <c r="D36" s="5">
        <v>29227</v>
      </c>
      <c r="E36" s="5">
        <v>28783</v>
      </c>
      <c r="F36" s="5">
        <v>28430</v>
      </c>
      <c r="G36" s="5">
        <v>27858</v>
      </c>
      <c r="H36" s="5">
        <v>27696</v>
      </c>
      <c r="I36" s="5">
        <v>26625</v>
      </c>
      <c r="J36" s="5">
        <v>25396</v>
      </c>
      <c r="K36" s="5">
        <v>23123</v>
      </c>
      <c r="L36" s="5">
        <v>22036</v>
      </c>
      <c r="M36" s="5">
        <v>21565</v>
      </c>
      <c r="N36" s="5">
        <v>20836</v>
      </c>
      <c r="O36" s="5">
        <v>19566</v>
      </c>
      <c r="P36" s="5">
        <v>18953</v>
      </c>
      <c r="Q36" s="5">
        <v>17942</v>
      </c>
      <c r="R36" s="5">
        <v>17096</v>
      </c>
      <c r="S36" s="5">
        <v>16533</v>
      </c>
      <c r="T36" s="5">
        <v>15861</v>
      </c>
      <c r="U36" s="5">
        <v>15351</v>
      </c>
      <c r="V36" s="5">
        <v>14958</v>
      </c>
      <c r="W36" s="5">
        <v>13754</v>
      </c>
      <c r="X36" s="5">
        <v>13410</v>
      </c>
      <c r="Y36" s="5">
        <v>13346</v>
      </c>
      <c r="Z36" s="5">
        <v>13288</v>
      </c>
      <c r="AA36" s="5">
        <v>13133</v>
      </c>
      <c r="AB36" s="5">
        <v>13279</v>
      </c>
      <c r="AC36" s="5">
        <v>13358</v>
      </c>
      <c r="AD36" s="5">
        <v>13521</v>
      </c>
      <c r="AE36" s="5">
        <v>13839</v>
      </c>
      <c r="AF36" s="5">
        <v>14016</v>
      </c>
      <c r="AG36" s="5">
        <v>14172</v>
      </c>
      <c r="AH36" s="5">
        <v>14413</v>
      </c>
      <c r="AI36" s="5">
        <v>14635</v>
      </c>
      <c r="AJ36" s="5">
        <v>14705</v>
      </c>
      <c r="AK36" s="5">
        <v>14982</v>
      </c>
      <c r="AL36" s="5">
        <v>15052</v>
      </c>
      <c r="AM36" s="5">
        <v>15176</v>
      </c>
      <c r="AN36" s="5">
        <v>15459</v>
      </c>
      <c r="AO36" s="5">
        <v>15568</v>
      </c>
      <c r="AP36" s="5">
        <v>15867</v>
      </c>
      <c r="AQ36" s="5">
        <v>15691</v>
      </c>
      <c r="AR36" s="5">
        <v>15872</v>
      </c>
      <c r="AS36" s="5">
        <v>16269</v>
      </c>
      <c r="AT36" s="5">
        <v>16635</v>
      </c>
      <c r="AU36" s="5">
        <v>17181</v>
      </c>
      <c r="AV36" s="5">
        <v>17603</v>
      </c>
      <c r="AW36" s="5">
        <v>17779</v>
      </c>
      <c r="AX36" s="5">
        <v>18152</v>
      </c>
      <c r="AY36" s="5">
        <v>16502</v>
      </c>
      <c r="AZ36" s="5">
        <v>13920</v>
      </c>
      <c r="BA36" s="5">
        <v>16777</v>
      </c>
      <c r="BB36" s="5">
        <v>16543</v>
      </c>
      <c r="BC36" s="5">
        <v>15487</v>
      </c>
      <c r="BD36" s="5">
        <v>15512</v>
      </c>
      <c r="BE36" s="5">
        <v>15448</v>
      </c>
      <c r="BF36" s="5">
        <v>16295</v>
      </c>
      <c r="BG36" s="5">
        <v>15561</v>
      </c>
      <c r="BH36" s="5">
        <v>16103</v>
      </c>
    </row>
    <row r="37" spans="2:60">
      <c r="B37" t="s">
        <v>134</v>
      </c>
      <c r="C37" s="5">
        <v>174038</v>
      </c>
      <c r="D37" s="5">
        <v>176338</v>
      </c>
      <c r="E37" s="5">
        <v>176366</v>
      </c>
      <c r="F37" s="5">
        <v>177828</v>
      </c>
      <c r="G37" s="5">
        <v>176513</v>
      </c>
      <c r="H37" s="5">
        <v>178597</v>
      </c>
      <c r="I37" s="5">
        <v>178959</v>
      </c>
      <c r="J37" s="5">
        <v>177493</v>
      </c>
      <c r="K37" s="5">
        <v>177153</v>
      </c>
      <c r="L37" s="5">
        <v>177051</v>
      </c>
      <c r="M37" s="5">
        <v>178096</v>
      </c>
      <c r="N37" s="5">
        <v>178663</v>
      </c>
      <c r="O37" s="5">
        <v>179407</v>
      </c>
      <c r="P37" s="5">
        <v>180537</v>
      </c>
      <c r="Q37" s="5">
        <v>180615</v>
      </c>
      <c r="R37" s="5">
        <v>179543</v>
      </c>
      <c r="S37" s="5">
        <v>179538</v>
      </c>
      <c r="T37" s="5">
        <v>178243</v>
      </c>
      <c r="U37" s="5">
        <v>176458</v>
      </c>
      <c r="V37" s="5">
        <v>172380</v>
      </c>
      <c r="W37" s="5">
        <v>175818</v>
      </c>
      <c r="X37" s="5">
        <v>174460</v>
      </c>
      <c r="Y37" s="5">
        <v>174140</v>
      </c>
      <c r="Z37" s="5">
        <v>174351</v>
      </c>
      <c r="AA37" s="5">
        <v>175516</v>
      </c>
      <c r="AB37" s="5">
        <v>176144</v>
      </c>
      <c r="AC37" s="5">
        <v>176246</v>
      </c>
      <c r="AD37" s="5">
        <v>178600</v>
      </c>
      <c r="AE37" s="5">
        <v>181200</v>
      </c>
      <c r="AF37" s="5">
        <v>182050</v>
      </c>
      <c r="AG37" s="5">
        <v>183985</v>
      </c>
      <c r="AH37" s="5">
        <v>185303</v>
      </c>
      <c r="AI37" s="5">
        <v>187043</v>
      </c>
      <c r="AJ37" s="5">
        <v>188024</v>
      </c>
      <c r="AK37" s="5">
        <v>190118</v>
      </c>
      <c r="AL37" s="5">
        <v>191166</v>
      </c>
      <c r="AM37" s="5">
        <v>193385</v>
      </c>
      <c r="AN37" s="5">
        <v>196864</v>
      </c>
      <c r="AO37" s="5">
        <v>197758</v>
      </c>
      <c r="AP37" s="5">
        <v>199703</v>
      </c>
      <c r="AQ37" s="5">
        <v>200855</v>
      </c>
      <c r="AR37" s="5">
        <v>202886</v>
      </c>
      <c r="AS37" s="5">
        <v>204944</v>
      </c>
      <c r="AT37" s="5">
        <v>207760</v>
      </c>
      <c r="AU37" s="5">
        <v>209170</v>
      </c>
      <c r="AV37" s="5">
        <v>210816</v>
      </c>
      <c r="AW37" s="5">
        <v>211311</v>
      </c>
      <c r="AX37" s="5">
        <v>214186</v>
      </c>
      <c r="AY37" s="5">
        <v>203094</v>
      </c>
      <c r="AZ37" s="5">
        <v>169851</v>
      </c>
      <c r="BA37" s="5">
        <v>193657</v>
      </c>
      <c r="BB37" s="5">
        <v>193655</v>
      </c>
      <c r="BC37" s="5">
        <v>193173</v>
      </c>
      <c r="BD37" s="5">
        <v>197822</v>
      </c>
      <c r="BE37" s="5">
        <v>205359</v>
      </c>
      <c r="BF37" s="5">
        <v>212517</v>
      </c>
      <c r="BG37" s="5">
        <v>211757</v>
      </c>
      <c r="BH37" s="5">
        <v>214323</v>
      </c>
    </row>
    <row r="38" spans="2:60">
      <c r="B38" t="s">
        <v>135</v>
      </c>
      <c r="C38" s="5">
        <v>55538</v>
      </c>
      <c r="D38" s="5">
        <v>56421</v>
      </c>
      <c r="E38" s="5">
        <v>55851</v>
      </c>
      <c r="F38" s="5">
        <v>54543</v>
      </c>
      <c r="G38" s="5">
        <v>53735</v>
      </c>
      <c r="H38" s="5">
        <v>54945</v>
      </c>
      <c r="I38" s="5">
        <v>55241</v>
      </c>
      <c r="J38" s="5">
        <v>54586</v>
      </c>
      <c r="K38" s="5">
        <v>54668</v>
      </c>
      <c r="L38" s="5">
        <v>54734</v>
      </c>
      <c r="M38" s="5">
        <v>55225</v>
      </c>
      <c r="N38" s="5">
        <v>55629</v>
      </c>
      <c r="O38" s="5">
        <v>55933</v>
      </c>
      <c r="P38" s="5">
        <v>56008</v>
      </c>
      <c r="Q38" s="5">
        <v>55878</v>
      </c>
      <c r="R38" s="5">
        <v>55564</v>
      </c>
      <c r="S38" s="5">
        <v>55430</v>
      </c>
      <c r="T38" s="5">
        <v>54884</v>
      </c>
      <c r="U38" s="5">
        <v>54690</v>
      </c>
      <c r="V38" s="5">
        <v>54192</v>
      </c>
      <c r="W38" s="5">
        <v>53722</v>
      </c>
      <c r="X38" s="5">
        <v>53592</v>
      </c>
      <c r="Y38" s="5">
        <v>53644</v>
      </c>
      <c r="Z38" s="5">
        <v>53826</v>
      </c>
      <c r="AA38" s="5">
        <v>53813</v>
      </c>
      <c r="AB38" s="5">
        <v>53987</v>
      </c>
      <c r="AC38" s="5">
        <v>54278</v>
      </c>
      <c r="AD38" s="5">
        <v>55135</v>
      </c>
      <c r="AE38" s="5">
        <v>56670</v>
      </c>
      <c r="AF38" s="5">
        <v>56770</v>
      </c>
      <c r="AG38" s="5">
        <v>57628</v>
      </c>
      <c r="AH38" s="5">
        <v>58151</v>
      </c>
      <c r="AI38" s="5">
        <v>58902</v>
      </c>
      <c r="AJ38" s="5">
        <v>59356</v>
      </c>
      <c r="AK38" s="5">
        <v>60458</v>
      </c>
      <c r="AL38" s="5">
        <v>60919</v>
      </c>
      <c r="AM38" s="5">
        <v>61780</v>
      </c>
      <c r="AN38" s="5">
        <v>62884</v>
      </c>
      <c r="AO38" s="5">
        <v>63023</v>
      </c>
      <c r="AP38" s="5">
        <v>63706</v>
      </c>
      <c r="AQ38" s="5">
        <v>64017</v>
      </c>
      <c r="AR38" s="5">
        <v>64521</v>
      </c>
      <c r="AS38" s="5">
        <v>64953</v>
      </c>
      <c r="AT38" s="5">
        <v>65207</v>
      </c>
      <c r="AU38" s="5">
        <v>65891</v>
      </c>
      <c r="AV38" s="5">
        <v>66506</v>
      </c>
      <c r="AW38" s="5">
        <v>66672</v>
      </c>
      <c r="AX38" s="5">
        <v>67724</v>
      </c>
      <c r="AY38" s="5">
        <v>59139</v>
      </c>
      <c r="AZ38" s="5">
        <v>37825</v>
      </c>
      <c r="BA38" s="5">
        <v>52870</v>
      </c>
      <c r="BB38" s="5">
        <v>52412</v>
      </c>
      <c r="BC38" s="5">
        <v>53269</v>
      </c>
      <c r="BD38" s="5">
        <v>54770</v>
      </c>
      <c r="BE38" s="5">
        <v>60555</v>
      </c>
      <c r="BF38" s="5">
        <v>66352</v>
      </c>
      <c r="BG38" s="5">
        <v>67088</v>
      </c>
      <c r="BH38" s="5">
        <v>68436</v>
      </c>
    </row>
    <row r="39" spans="2:60">
      <c r="B39" t="s">
        <v>136</v>
      </c>
      <c r="C39" s="5">
        <v>10195</v>
      </c>
      <c r="D39" s="5">
        <v>10261</v>
      </c>
      <c r="E39" s="5">
        <v>10223</v>
      </c>
      <c r="F39" s="5">
        <v>10179</v>
      </c>
      <c r="G39" s="5">
        <v>10245</v>
      </c>
      <c r="H39" s="5">
        <v>10323</v>
      </c>
      <c r="I39" s="5">
        <v>10257</v>
      </c>
      <c r="J39" s="5">
        <v>10168</v>
      </c>
      <c r="K39" s="5">
        <v>10012</v>
      </c>
      <c r="L39" s="5">
        <v>9884</v>
      </c>
      <c r="M39" s="5">
        <v>9793</v>
      </c>
      <c r="N39" s="5">
        <v>9740</v>
      </c>
      <c r="O39" s="5">
        <v>9663</v>
      </c>
      <c r="P39" s="5">
        <v>9612</v>
      </c>
      <c r="Q39" s="5">
        <v>9543</v>
      </c>
      <c r="R39" s="5">
        <v>9447</v>
      </c>
      <c r="S39" s="5">
        <v>9400</v>
      </c>
      <c r="T39" s="5">
        <v>9286</v>
      </c>
      <c r="U39" s="5">
        <v>9273</v>
      </c>
      <c r="V39" s="5">
        <v>9178</v>
      </c>
      <c r="W39" s="5">
        <v>9139</v>
      </c>
      <c r="X39" s="5">
        <v>9102</v>
      </c>
      <c r="Y39" s="5">
        <v>9046</v>
      </c>
      <c r="Z39" s="5">
        <v>9009</v>
      </c>
      <c r="AA39" s="5">
        <v>8960</v>
      </c>
      <c r="AB39" s="5">
        <v>8900</v>
      </c>
      <c r="AC39" s="5">
        <v>8839</v>
      </c>
      <c r="AD39" s="5">
        <v>8915</v>
      </c>
      <c r="AE39" s="5">
        <v>8961</v>
      </c>
      <c r="AF39" s="5">
        <v>8995</v>
      </c>
      <c r="AG39" s="5">
        <v>9081</v>
      </c>
      <c r="AH39" s="5">
        <v>9118</v>
      </c>
      <c r="AI39" s="5">
        <v>9173</v>
      </c>
      <c r="AJ39" s="5">
        <v>9217</v>
      </c>
      <c r="AK39" s="5">
        <v>9294</v>
      </c>
      <c r="AL39" s="5">
        <v>9352</v>
      </c>
      <c r="AM39" s="5">
        <v>9531</v>
      </c>
      <c r="AN39" s="5">
        <v>9727</v>
      </c>
      <c r="AO39" s="5">
        <v>9953</v>
      </c>
      <c r="AP39" s="5">
        <v>10129</v>
      </c>
      <c r="AQ39" s="5">
        <v>9956</v>
      </c>
      <c r="AR39" s="5">
        <v>10016</v>
      </c>
      <c r="AS39" s="5">
        <v>10014</v>
      </c>
      <c r="AT39" s="5">
        <v>10035</v>
      </c>
      <c r="AU39" s="5">
        <v>10265</v>
      </c>
      <c r="AV39" s="5">
        <v>10392</v>
      </c>
      <c r="AW39" s="5">
        <v>10500</v>
      </c>
      <c r="AX39" s="5">
        <v>10749</v>
      </c>
      <c r="AY39" s="5">
        <v>10102</v>
      </c>
      <c r="AZ39" s="5">
        <v>9548</v>
      </c>
      <c r="BA39" s="5">
        <v>9830</v>
      </c>
      <c r="BB39" s="5">
        <v>10020</v>
      </c>
      <c r="BC39" s="5">
        <v>9758</v>
      </c>
      <c r="BD39" s="5">
        <v>10683</v>
      </c>
      <c r="BE39" s="5">
        <v>10339</v>
      </c>
      <c r="BF39" s="5">
        <v>10958</v>
      </c>
      <c r="BG39" s="5">
        <v>10699</v>
      </c>
      <c r="BH39" s="5">
        <v>11344</v>
      </c>
    </row>
    <row r="40" spans="2:60">
      <c r="B40" t="s">
        <v>137</v>
      </c>
      <c r="C40" s="5">
        <v>12738</v>
      </c>
      <c r="D40" s="5">
        <v>12042</v>
      </c>
      <c r="E40" s="5">
        <v>12633</v>
      </c>
      <c r="F40" s="5">
        <v>14672</v>
      </c>
      <c r="G40" s="5">
        <v>15105</v>
      </c>
      <c r="H40" s="5">
        <v>13827</v>
      </c>
      <c r="I40" s="5">
        <v>13328</v>
      </c>
      <c r="J40" s="5">
        <v>12961</v>
      </c>
      <c r="K40" s="5">
        <v>11455</v>
      </c>
      <c r="L40" s="5">
        <v>10239</v>
      </c>
      <c r="M40" s="5">
        <v>9649</v>
      </c>
      <c r="N40" s="5">
        <v>9938</v>
      </c>
      <c r="O40" s="5">
        <v>9444</v>
      </c>
      <c r="P40" s="5">
        <v>9588</v>
      </c>
      <c r="Q40" s="5">
        <v>9721</v>
      </c>
      <c r="R40" s="5">
        <v>10082</v>
      </c>
      <c r="S40" s="5">
        <v>10466</v>
      </c>
      <c r="T40" s="5">
        <v>10863</v>
      </c>
      <c r="U40" s="5">
        <v>9437</v>
      </c>
      <c r="V40" s="5">
        <v>9161</v>
      </c>
      <c r="W40" s="5">
        <v>9489</v>
      </c>
      <c r="X40" s="5">
        <v>8997</v>
      </c>
      <c r="Y40" s="5">
        <v>8184</v>
      </c>
      <c r="Z40" s="5">
        <v>7708</v>
      </c>
      <c r="AA40" s="5">
        <v>9282</v>
      </c>
      <c r="AB40" s="5">
        <v>9569</v>
      </c>
      <c r="AC40" s="5">
        <v>9202</v>
      </c>
      <c r="AD40" s="5">
        <v>9531</v>
      </c>
      <c r="AE40" s="5">
        <v>8873</v>
      </c>
      <c r="AF40" s="5">
        <v>9556</v>
      </c>
      <c r="AG40" s="5">
        <v>9554</v>
      </c>
      <c r="AH40" s="5">
        <v>9635</v>
      </c>
      <c r="AI40" s="5">
        <v>9527</v>
      </c>
      <c r="AJ40" s="5">
        <v>9503</v>
      </c>
      <c r="AK40" s="5">
        <v>9460</v>
      </c>
      <c r="AL40" s="5">
        <v>10172</v>
      </c>
      <c r="AM40" s="5">
        <v>9455</v>
      </c>
      <c r="AN40" s="5">
        <v>10481</v>
      </c>
      <c r="AO40" s="5">
        <v>10686</v>
      </c>
      <c r="AP40" s="5">
        <v>9761</v>
      </c>
      <c r="AQ40" s="5">
        <v>10134</v>
      </c>
      <c r="AR40" s="5">
        <v>10714</v>
      </c>
      <c r="AS40" s="5">
        <v>10738</v>
      </c>
      <c r="AT40" s="5">
        <v>12623</v>
      </c>
      <c r="AU40" s="5">
        <v>11493</v>
      </c>
      <c r="AV40" s="5">
        <v>10749</v>
      </c>
      <c r="AW40" s="5">
        <v>10844</v>
      </c>
      <c r="AX40" s="5">
        <v>10387</v>
      </c>
      <c r="AY40" s="5">
        <v>12930</v>
      </c>
      <c r="AZ40" s="5">
        <v>10745</v>
      </c>
      <c r="BA40" s="5">
        <v>11409</v>
      </c>
      <c r="BB40" s="5">
        <v>10957</v>
      </c>
      <c r="BC40" s="5">
        <v>11430</v>
      </c>
      <c r="BD40" s="5">
        <v>11060</v>
      </c>
      <c r="BE40" s="5">
        <v>11565</v>
      </c>
      <c r="BF40" s="5">
        <v>11404</v>
      </c>
      <c r="BG40" s="5">
        <v>11797</v>
      </c>
      <c r="BH40" s="5">
        <v>11499</v>
      </c>
    </row>
    <row r="41" spans="2:60">
      <c r="B41" t="s">
        <v>138</v>
      </c>
      <c r="C41" s="5">
        <v>23944</v>
      </c>
      <c r="D41" s="5">
        <v>24475</v>
      </c>
      <c r="E41" s="5">
        <v>24572</v>
      </c>
      <c r="F41" s="5">
        <v>24258</v>
      </c>
      <c r="G41" s="5">
        <v>23130</v>
      </c>
      <c r="H41" s="5">
        <v>23565</v>
      </c>
      <c r="I41" s="5">
        <v>24142</v>
      </c>
      <c r="J41" s="5">
        <v>24390</v>
      </c>
      <c r="K41" s="5">
        <v>25638</v>
      </c>
      <c r="L41" s="5">
        <v>26551</v>
      </c>
      <c r="M41" s="5">
        <v>27247</v>
      </c>
      <c r="N41" s="5">
        <v>27611</v>
      </c>
      <c r="O41" s="5">
        <v>27984</v>
      </c>
      <c r="P41" s="5">
        <v>28443</v>
      </c>
      <c r="Q41" s="5">
        <v>28793</v>
      </c>
      <c r="R41" s="5">
        <v>28631</v>
      </c>
      <c r="S41" s="5">
        <v>28823</v>
      </c>
      <c r="T41" s="5">
        <v>28799</v>
      </c>
      <c r="U41" s="5">
        <v>29145</v>
      </c>
      <c r="V41" s="5">
        <v>29275</v>
      </c>
      <c r="W41" s="5">
        <v>29593</v>
      </c>
      <c r="X41" s="5">
        <v>29615</v>
      </c>
      <c r="Y41" s="5">
        <v>29814</v>
      </c>
      <c r="Z41" s="5">
        <v>29969</v>
      </c>
      <c r="AA41" s="5">
        <v>29626</v>
      </c>
      <c r="AB41" s="5">
        <v>29618</v>
      </c>
      <c r="AC41" s="5">
        <v>29340</v>
      </c>
      <c r="AD41" s="5">
        <v>29328</v>
      </c>
      <c r="AE41" s="5">
        <v>29244</v>
      </c>
      <c r="AF41" s="5">
        <v>28995</v>
      </c>
      <c r="AG41" s="5">
        <v>29006</v>
      </c>
      <c r="AH41" s="5">
        <v>29076</v>
      </c>
      <c r="AI41" s="5">
        <v>29567</v>
      </c>
      <c r="AJ41" s="5">
        <v>29683</v>
      </c>
      <c r="AK41" s="5">
        <v>29952</v>
      </c>
      <c r="AL41" s="5">
        <v>29757</v>
      </c>
      <c r="AM41" s="5">
        <v>30080</v>
      </c>
      <c r="AN41" s="5">
        <v>30206</v>
      </c>
      <c r="AO41" s="5">
        <v>30382</v>
      </c>
      <c r="AP41" s="5">
        <v>30820</v>
      </c>
      <c r="AQ41" s="5">
        <v>31220</v>
      </c>
      <c r="AR41" s="5">
        <v>31438</v>
      </c>
      <c r="AS41" s="5">
        <v>31705</v>
      </c>
      <c r="AT41" s="5">
        <v>31894</v>
      </c>
      <c r="AU41" s="5">
        <v>32295</v>
      </c>
      <c r="AV41" s="5">
        <v>32502</v>
      </c>
      <c r="AW41" s="5">
        <v>32626</v>
      </c>
      <c r="AX41" s="5">
        <v>33237</v>
      </c>
      <c r="AY41" s="5">
        <v>33034</v>
      </c>
      <c r="AZ41" s="5">
        <v>31559</v>
      </c>
      <c r="BA41" s="5">
        <v>33130</v>
      </c>
      <c r="BB41" s="5">
        <v>33214</v>
      </c>
      <c r="BC41" s="5">
        <v>32783</v>
      </c>
      <c r="BD41" s="5">
        <v>32912</v>
      </c>
      <c r="BE41" s="5">
        <v>32449</v>
      </c>
      <c r="BF41" s="5">
        <v>32173</v>
      </c>
      <c r="BG41" s="5">
        <v>32715</v>
      </c>
      <c r="BH41" s="5">
        <v>32728</v>
      </c>
    </row>
    <row r="42" spans="2:60">
      <c r="B42" t="s">
        <v>139</v>
      </c>
      <c r="C42" s="5">
        <v>19103</v>
      </c>
      <c r="D42" s="5">
        <v>19417</v>
      </c>
      <c r="E42" s="5">
        <v>19362</v>
      </c>
      <c r="F42" s="5">
        <v>19339</v>
      </c>
      <c r="G42" s="5">
        <v>19067</v>
      </c>
      <c r="H42" s="5">
        <v>19168</v>
      </c>
      <c r="I42" s="5">
        <v>19018</v>
      </c>
      <c r="J42" s="5">
        <v>18653</v>
      </c>
      <c r="K42" s="5">
        <v>18571</v>
      </c>
      <c r="L42" s="5">
        <v>18485</v>
      </c>
      <c r="M42" s="5">
        <v>18502</v>
      </c>
      <c r="N42" s="5">
        <v>18534</v>
      </c>
      <c r="O42" s="5">
        <v>19209</v>
      </c>
      <c r="P42" s="5">
        <v>19179</v>
      </c>
      <c r="Q42" s="5">
        <v>19010</v>
      </c>
      <c r="R42" s="5">
        <v>18851</v>
      </c>
      <c r="S42" s="5">
        <v>18671</v>
      </c>
      <c r="T42" s="5">
        <v>18339</v>
      </c>
      <c r="U42" s="5">
        <v>18199</v>
      </c>
      <c r="V42" s="5">
        <v>17986</v>
      </c>
      <c r="W42" s="5">
        <v>18139</v>
      </c>
      <c r="X42" s="5">
        <v>18233</v>
      </c>
      <c r="Y42" s="5">
        <v>18390</v>
      </c>
      <c r="Z42" s="5">
        <v>18629</v>
      </c>
      <c r="AA42" s="5">
        <v>18838</v>
      </c>
      <c r="AB42" s="5">
        <v>19056</v>
      </c>
      <c r="AC42" s="5">
        <v>19414</v>
      </c>
      <c r="AD42" s="5">
        <v>19933</v>
      </c>
      <c r="AE42" s="5">
        <v>20473</v>
      </c>
      <c r="AF42" s="5">
        <v>20805</v>
      </c>
      <c r="AG42" s="5">
        <v>21171</v>
      </c>
      <c r="AH42" s="5">
        <v>21321</v>
      </c>
      <c r="AI42" s="5">
        <v>21417</v>
      </c>
      <c r="AJ42" s="5">
        <v>21520</v>
      </c>
      <c r="AK42" s="5">
        <v>21796</v>
      </c>
      <c r="AL42" s="5">
        <v>22025</v>
      </c>
      <c r="AM42" s="5">
        <v>22420</v>
      </c>
      <c r="AN42" s="5">
        <v>22711</v>
      </c>
      <c r="AO42" s="5">
        <v>22883</v>
      </c>
      <c r="AP42" s="5">
        <v>23355</v>
      </c>
      <c r="AQ42" s="5">
        <v>23426</v>
      </c>
      <c r="AR42" s="5">
        <v>23860</v>
      </c>
      <c r="AS42" s="5">
        <v>24243</v>
      </c>
      <c r="AT42" s="5">
        <v>24535</v>
      </c>
      <c r="AU42" s="5">
        <v>25056</v>
      </c>
      <c r="AV42" s="5">
        <v>25494</v>
      </c>
      <c r="AW42" s="5">
        <v>25803</v>
      </c>
      <c r="AX42" s="5">
        <v>26339</v>
      </c>
      <c r="AY42" s="5">
        <v>23807</v>
      </c>
      <c r="AZ42" s="5">
        <v>18717</v>
      </c>
      <c r="BA42" s="5">
        <v>22312</v>
      </c>
      <c r="BB42" s="5">
        <v>23562</v>
      </c>
      <c r="BC42" s="5">
        <v>22052</v>
      </c>
      <c r="BD42" s="5">
        <v>22718</v>
      </c>
      <c r="BE42" s="5">
        <v>23369</v>
      </c>
      <c r="BF42" s="5">
        <v>25638</v>
      </c>
      <c r="BG42" s="5">
        <v>23032</v>
      </c>
      <c r="BH42" s="5">
        <v>24081</v>
      </c>
    </row>
    <row r="43" spans="2:60">
      <c r="B43" t="s">
        <v>140</v>
      </c>
      <c r="C43" s="5">
        <v>42179</v>
      </c>
      <c r="D43" s="5">
        <v>43086</v>
      </c>
      <c r="E43" s="5">
        <v>43084</v>
      </c>
      <c r="F43" s="5">
        <v>44043</v>
      </c>
      <c r="G43" s="5">
        <v>44439</v>
      </c>
      <c r="H43" s="5">
        <v>45952</v>
      </c>
      <c r="I43" s="5">
        <v>46014</v>
      </c>
      <c r="J43" s="5">
        <v>45589</v>
      </c>
      <c r="K43" s="5">
        <v>45615</v>
      </c>
      <c r="L43" s="5">
        <v>45820</v>
      </c>
      <c r="M43" s="5">
        <v>46277</v>
      </c>
      <c r="N43" s="5">
        <v>45820</v>
      </c>
      <c r="O43" s="5">
        <v>45715</v>
      </c>
      <c r="P43" s="5">
        <v>46126</v>
      </c>
      <c r="Q43" s="5">
        <v>46095</v>
      </c>
      <c r="R43" s="5">
        <v>45437</v>
      </c>
      <c r="S43" s="5">
        <v>45250</v>
      </c>
      <c r="T43" s="5">
        <v>44769</v>
      </c>
      <c r="U43" s="5">
        <v>44447</v>
      </c>
      <c r="V43" s="5">
        <v>41396</v>
      </c>
      <c r="W43" s="5">
        <v>44594</v>
      </c>
      <c r="X43" s="5">
        <v>43786</v>
      </c>
      <c r="Y43" s="5">
        <v>43885</v>
      </c>
      <c r="Z43" s="5">
        <v>43986</v>
      </c>
      <c r="AA43" s="5">
        <v>43826</v>
      </c>
      <c r="AB43" s="5">
        <v>43758</v>
      </c>
      <c r="AC43" s="5">
        <v>43865</v>
      </c>
      <c r="AD43" s="5">
        <v>44271</v>
      </c>
      <c r="AE43" s="5">
        <v>45113</v>
      </c>
      <c r="AF43" s="5">
        <v>44870</v>
      </c>
      <c r="AG43" s="5">
        <v>45272</v>
      </c>
      <c r="AH43" s="5">
        <v>45660</v>
      </c>
      <c r="AI43" s="5">
        <v>46050</v>
      </c>
      <c r="AJ43" s="5">
        <v>46390</v>
      </c>
      <c r="AK43" s="5">
        <v>46663</v>
      </c>
      <c r="AL43" s="5">
        <v>46387</v>
      </c>
      <c r="AM43" s="5">
        <v>47248</v>
      </c>
      <c r="AN43" s="5">
        <v>47528</v>
      </c>
      <c r="AO43" s="5">
        <v>47555</v>
      </c>
      <c r="AP43" s="5">
        <v>48386</v>
      </c>
      <c r="AQ43" s="5">
        <v>48548</v>
      </c>
      <c r="AR43" s="5">
        <v>48968</v>
      </c>
      <c r="AS43" s="5">
        <v>49557</v>
      </c>
      <c r="AT43" s="5">
        <v>49846</v>
      </c>
      <c r="AU43" s="5">
        <v>50448</v>
      </c>
      <c r="AV43" s="5">
        <v>51272</v>
      </c>
      <c r="AW43" s="5">
        <v>51099</v>
      </c>
      <c r="AX43" s="5">
        <v>51770</v>
      </c>
      <c r="AY43" s="5">
        <v>51360</v>
      </c>
      <c r="AZ43" s="5">
        <v>52458</v>
      </c>
      <c r="BA43" s="5">
        <v>52644</v>
      </c>
      <c r="BB43" s="5">
        <v>53854</v>
      </c>
      <c r="BC43" s="5">
        <v>54317</v>
      </c>
      <c r="BD43" s="5">
        <v>54694</v>
      </c>
      <c r="BE43" s="5">
        <v>55122</v>
      </c>
      <c r="BF43" s="5">
        <v>55223</v>
      </c>
      <c r="BG43" s="5">
        <v>55006</v>
      </c>
      <c r="BH43" s="5">
        <v>53467</v>
      </c>
    </row>
    <row r="44" spans="2:60">
      <c r="B44" t="s">
        <v>141</v>
      </c>
      <c r="C44" s="5">
        <v>10341</v>
      </c>
      <c r="D44" s="5">
        <v>10636</v>
      </c>
      <c r="E44" s="5">
        <v>10641</v>
      </c>
      <c r="F44" s="5">
        <v>10794</v>
      </c>
      <c r="G44" s="5">
        <v>10792</v>
      </c>
      <c r="H44" s="5">
        <v>10817</v>
      </c>
      <c r="I44" s="5">
        <v>10959</v>
      </c>
      <c r="J44" s="5">
        <v>11146</v>
      </c>
      <c r="K44" s="5">
        <v>11194</v>
      </c>
      <c r="L44" s="5">
        <v>11338</v>
      </c>
      <c r="M44" s="5">
        <v>11403</v>
      </c>
      <c r="N44" s="5">
        <v>11391</v>
      </c>
      <c r="O44" s="5">
        <v>11459</v>
      </c>
      <c r="P44" s="5">
        <v>11581</v>
      </c>
      <c r="Q44" s="5">
        <v>11575</v>
      </c>
      <c r="R44" s="5">
        <v>11531</v>
      </c>
      <c r="S44" s="5">
        <v>11498</v>
      </c>
      <c r="T44" s="5">
        <v>11303</v>
      </c>
      <c r="U44" s="5">
        <v>11267</v>
      </c>
      <c r="V44" s="5">
        <v>11192</v>
      </c>
      <c r="W44" s="5">
        <v>11142</v>
      </c>
      <c r="X44" s="5">
        <v>11135</v>
      </c>
      <c r="Y44" s="5">
        <v>11177</v>
      </c>
      <c r="Z44" s="5">
        <v>11224</v>
      </c>
      <c r="AA44" s="5">
        <v>11171</v>
      </c>
      <c r="AB44" s="5">
        <v>11256</v>
      </c>
      <c r="AC44" s="5">
        <v>11308</v>
      </c>
      <c r="AD44" s="5">
        <v>11487</v>
      </c>
      <c r="AE44" s="5">
        <v>11866</v>
      </c>
      <c r="AF44" s="5">
        <v>12059</v>
      </c>
      <c r="AG44" s="5">
        <v>12273</v>
      </c>
      <c r="AH44" s="5">
        <v>12342</v>
      </c>
      <c r="AI44" s="5">
        <v>12407</v>
      </c>
      <c r="AJ44" s="5">
        <v>12355</v>
      </c>
      <c r="AK44" s="5">
        <v>12495</v>
      </c>
      <c r="AL44" s="5">
        <v>12554</v>
      </c>
      <c r="AM44" s="5">
        <v>12871</v>
      </c>
      <c r="AN44" s="5">
        <v>13327</v>
      </c>
      <c r="AO44" s="5">
        <v>13276</v>
      </c>
      <c r="AP44" s="5">
        <v>13546</v>
      </c>
      <c r="AQ44" s="5">
        <v>13554</v>
      </c>
      <c r="AR44" s="5">
        <v>13369</v>
      </c>
      <c r="AS44" s="5">
        <v>13734</v>
      </c>
      <c r="AT44" s="5">
        <v>13620</v>
      </c>
      <c r="AU44" s="5">
        <v>13722</v>
      </c>
      <c r="AV44" s="5">
        <v>13901</v>
      </c>
      <c r="AW44" s="5">
        <v>13767</v>
      </c>
      <c r="AX44" s="5">
        <v>13980</v>
      </c>
      <c r="AY44" s="5">
        <v>12722</v>
      </c>
      <c r="AZ44" s="5">
        <v>8999</v>
      </c>
      <c r="BA44" s="5">
        <v>11462</v>
      </c>
      <c r="BB44" s="5">
        <v>9636</v>
      </c>
      <c r="BC44" s="5">
        <v>9564</v>
      </c>
      <c r="BD44" s="5">
        <v>10985</v>
      </c>
      <c r="BE44" s="5">
        <v>11960</v>
      </c>
      <c r="BF44" s="5">
        <v>10769</v>
      </c>
      <c r="BG44" s="5">
        <v>11420</v>
      </c>
      <c r="BH44" s="5">
        <v>12768</v>
      </c>
    </row>
    <row r="45" spans="2:60">
      <c r="B45" t="s">
        <v>142</v>
      </c>
      <c r="C45" s="5">
        <v>23901</v>
      </c>
      <c r="D45" s="5">
        <v>21481</v>
      </c>
      <c r="E45" s="5">
        <v>20975</v>
      </c>
      <c r="F45" s="5">
        <v>20632</v>
      </c>
      <c r="G45" s="5">
        <v>19506</v>
      </c>
      <c r="H45" s="5">
        <v>14664</v>
      </c>
      <c r="I45" s="5">
        <v>15201</v>
      </c>
      <c r="J45" s="5">
        <v>17907</v>
      </c>
      <c r="K45" s="5">
        <v>21423</v>
      </c>
      <c r="L45" s="5">
        <v>21747</v>
      </c>
      <c r="M45" s="5">
        <v>22050</v>
      </c>
      <c r="N45" s="5">
        <v>22010</v>
      </c>
      <c r="O45" s="5">
        <v>21592</v>
      </c>
      <c r="P45" s="5">
        <v>21282</v>
      </c>
      <c r="Q45" s="5">
        <v>20640</v>
      </c>
      <c r="R45" s="5">
        <v>20010</v>
      </c>
      <c r="S45" s="5">
        <v>20206</v>
      </c>
      <c r="T45" s="5">
        <v>20225</v>
      </c>
      <c r="U45" s="5">
        <v>21095</v>
      </c>
      <c r="V45" s="5">
        <v>21234</v>
      </c>
      <c r="W45" s="5">
        <v>21964</v>
      </c>
      <c r="X45" s="5">
        <v>22685</v>
      </c>
      <c r="Y45" s="5">
        <v>22066</v>
      </c>
      <c r="Z45" s="5">
        <v>21185</v>
      </c>
      <c r="AA45" s="5">
        <v>23357</v>
      </c>
      <c r="AB45" s="5">
        <v>22461</v>
      </c>
      <c r="AC45" s="5">
        <v>23396</v>
      </c>
      <c r="AD45" s="5">
        <v>22995</v>
      </c>
      <c r="AE45" s="5">
        <v>24001</v>
      </c>
      <c r="AF45" s="5">
        <v>24866</v>
      </c>
      <c r="AG45" s="5">
        <v>25025</v>
      </c>
      <c r="AH45" s="5">
        <v>25229</v>
      </c>
      <c r="AI45" s="5">
        <v>24962</v>
      </c>
      <c r="AJ45" s="5">
        <v>25617</v>
      </c>
      <c r="AK45" s="5">
        <v>25870</v>
      </c>
      <c r="AL45" s="5">
        <v>26703</v>
      </c>
      <c r="AM45" s="5">
        <v>26853</v>
      </c>
      <c r="AN45" s="5">
        <v>26929</v>
      </c>
      <c r="AO45" s="5">
        <v>27301</v>
      </c>
      <c r="AP45" s="5">
        <v>27604</v>
      </c>
      <c r="AQ45" s="5">
        <v>27916</v>
      </c>
      <c r="AR45" s="5">
        <v>28601</v>
      </c>
      <c r="AS45" s="5">
        <v>28838</v>
      </c>
      <c r="AT45" s="5">
        <v>29084</v>
      </c>
      <c r="AU45" s="5">
        <v>29114</v>
      </c>
      <c r="AV45" s="5">
        <v>28712</v>
      </c>
      <c r="AW45" s="5">
        <v>29181</v>
      </c>
      <c r="AX45" s="5">
        <v>28887</v>
      </c>
      <c r="AY45" s="5">
        <v>27478</v>
      </c>
      <c r="AZ45" s="5">
        <v>17855</v>
      </c>
      <c r="BA45" s="5">
        <v>26228</v>
      </c>
      <c r="BB45" s="5">
        <v>26266</v>
      </c>
      <c r="BC45" s="5">
        <v>27093</v>
      </c>
      <c r="BD45" s="5">
        <v>27549</v>
      </c>
      <c r="BE45" s="5">
        <v>30143</v>
      </c>
      <c r="BF45" s="5">
        <v>29257</v>
      </c>
      <c r="BG45" s="5">
        <v>31596</v>
      </c>
      <c r="BH45" s="5">
        <v>33536</v>
      </c>
    </row>
    <row r="46" spans="2:60">
      <c r="B46" t="s">
        <v>163</v>
      </c>
      <c r="C46" s="5">
        <v>25642</v>
      </c>
      <c r="D46" s="5">
        <v>23237</v>
      </c>
      <c r="E46" s="5">
        <v>22617</v>
      </c>
      <c r="F46" s="5">
        <v>22227</v>
      </c>
      <c r="G46" s="5">
        <v>21202</v>
      </c>
      <c r="H46" s="5">
        <v>16436</v>
      </c>
      <c r="I46" s="5">
        <v>17039</v>
      </c>
      <c r="J46" s="5">
        <v>19630</v>
      </c>
      <c r="K46" s="5">
        <v>23074</v>
      </c>
      <c r="L46" s="5">
        <v>23350</v>
      </c>
      <c r="M46" s="5">
        <v>23596</v>
      </c>
      <c r="N46" s="5">
        <v>23432</v>
      </c>
      <c r="O46" s="5">
        <v>23129</v>
      </c>
      <c r="P46" s="5">
        <v>22776</v>
      </c>
      <c r="Q46" s="5">
        <v>22091</v>
      </c>
      <c r="R46" s="5">
        <v>21336</v>
      </c>
      <c r="S46" s="5">
        <v>21599</v>
      </c>
      <c r="T46" s="5">
        <v>21514</v>
      </c>
      <c r="U46" s="5">
        <v>22390</v>
      </c>
      <c r="V46" s="5">
        <v>22796</v>
      </c>
      <c r="W46" s="5">
        <v>23351</v>
      </c>
      <c r="X46" s="5">
        <v>23961</v>
      </c>
      <c r="Y46" s="5">
        <v>23982</v>
      </c>
      <c r="Z46" s="5">
        <v>23847</v>
      </c>
      <c r="AA46" s="5">
        <v>24749</v>
      </c>
      <c r="AB46" s="5">
        <v>24675</v>
      </c>
      <c r="AC46" s="5">
        <v>25364</v>
      </c>
      <c r="AD46" s="5">
        <v>25249</v>
      </c>
      <c r="AE46" s="5">
        <v>26173</v>
      </c>
      <c r="AF46" s="5">
        <v>26881</v>
      </c>
      <c r="AG46" s="5">
        <v>27191</v>
      </c>
      <c r="AH46" s="5">
        <v>27474</v>
      </c>
      <c r="AI46" s="5">
        <v>27066</v>
      </c>
      <c r="AJ46" s="5">
        <v>27496</v>
      </c>
      <c r="AK46" s="5">
        <v>27786</v>
      </c>
      <c r="AL46" s="5">
        <v>28343</v>
      </c>
      <c r="AM46" s="5">
        <v>28726</v>
      </c>
      <c r="AN46" s="5">
        <v>29066</v>
      </c>
      <c r="AO46" s="5">
        <v>29314</v>
      </c>
      <c r="AP46" s="5">
        <v>29548</v>
      </c>
      <c r="AQ46" s="5">
        <v>29955</v>
      </c>
      <c r="AR46" s="5">
        <v>30432</v>
      </c>
      <c r="AS46" s="5">
        <v>30537</v>
      </c>
      <c r="AT46" s="5">
        <v>30980</v>
      </c>
      <c r="AU46" s="5">
        <v>30815</v>
      </c>
      <c r="AV46" s="5">
        <v>30671</v>
      </c>
      <c r="AW46" s="5">
        <v>31143</v>
      </c>
      <c r="AX46" s="5">
        <v>30746</v>
      </c>
      <c r="AY46" s="5">
        <v>29721</v>
      </c>
      <c r="AZ46" s="5">
        <v>20280</v>
      </c>
      <c r="BA46" s="5">
        <v>28154</v>
      </c>
      <c r="BB46" s="5">
        <v>28769</v>
      </c>
      <c r="BC46" s="5">
        <v>29661</v>
      </c>
      <c r="BD46" s="5">
        <v>30128</v>
      </c>
      <c r="BE46" s="5">
        <v>32789</v>
      </c>
      <c r="BF46" s="5">
        <v>31820</v>
      </c>
      <c r="BG46" s="5">
        <v>34140</v>
      </c>
      <c r="BH46" s="5">
        <v>36324</v>
      </c>
    </row>
    <row r="47" spans="2:60">
      <c r="B47" t="s">
        <v>164</v>
      </c>
      <c r="C47" s="5">
        <v>1741</v>
      </c>
      <c r="D47" s="5">
        <v>1756</v>
      </c>
      <c r="E47" s="5">
        <v>1642</v>
      </c>
      <c r="F47" s="5">
        <v>1595</v>
      </c>
      <c r="G47" s="5">
        <v>1696</v>
      </c>
      <c r="H47" s="5">
        <v>1772</v>
      </c>
      <c r="I47" s="5">
        <v>1838</v>
      </c>
      <c r="J47" s="5">
        <v>1723</v>
      </c>
      <c r="K47" s="5">
        <v>1651</v>
      </c>
      <c r="L47" s="5">
        <v>1603</v>
      </c>
      <c r="M47" s="5">
        <v>1546</v>
      </c>
      <c r="N47" s="5">
        <v>1422</v>
      </c>
      <c r="O47" s="5">
        <v>1537</v>
      </c>
      <c r="P47" s="5">
        <v>1494</v>
      </c>
      <c r="Q47" s="5">
        <v>1451</v>
      </c>
      <c r="R47" s="5">
        <v>1326</v>
      </c>
      <c r="S47" s="5">
        <v>1393</v>
      </c>
      <c r="T47" s="5">
        <v>1289</v>
      </c>
      <c r="U47" s="5">
        <v>1295</v>
      </c>
      <c r="V47" s="5">
        <v>1562</v>
      </c>
      <c r="W47" s="5">
        <v>1387</v>
      </c>
      <c r="X47" s="5">
        <v>1276</v>
      </c>
      <c r="Y47" s="5">
        <v>1916</v>
      </c>
      <c r="Z47" s="5">
        <v>2662</v>
      </c>
      <c r="AA47" s="5">
        <v>1392</v>
      </c>
      <c r="AB47" s="5">
        <v>2214</v>
      </c>
      <c r="AC47" s="5">
        <v>1968</v>
      </c>
      <c r="AD47" s="5">
        <v>2254</v>
      </c>
      <c r="AE47" s="5">
        <v>2172</v>
      </c>
      <c r="AF47" s="5">
        <v>2015</v>
      </c>
      <c r="AG47" s="5">
        <v>2166</v>
      </c>
      <c r="AH47" s="5">
        <v>2245</v>
      </c>
      <c r="AI47" s="5">
        <v>2104</v>
      </c>
      <c r="AJ47" s="5">
        <v>1879</v>
      </c>
      <c r="AK47" s="5">
        <v>1916</v>
      </c>
      <c r="AL47" s="5">
        <v>1640</v>
      </c>
      <c r="AM47" s="5">
        <v>1873</v>
      </c>
      <c r="AN47" s="5">
        <v>2137</v>
      </c>
      <c r="AO47" s="5">
        <v>2013</v>
      </c>
      <c r="AP47" s="5">
        <v>1944</v>
      </c>
      <c r="AQ47" s="5">
        <v>2039</v>
      </c>
      <c r="AR47" s="5">
        <v>1831</v>
      </c>
      <c r="AS47" s="5">
        <v>1699</v>
      </c>
      <c r="AT47" s="5">
        <v>1896</v>
      </c>
      <c r="AU47" s="5">
        <v>1701</v>
      </c>
      <c r="AV47" s="5">
        <v>1959</v>
      </c>
      <c r="AW47" s="5">
        <v>1962</v>
      </c>
      <c r="AX47" s="5">
        <v>1859</v>
      </c>
      <c r="AY47" s="5">
        <v>2243</v>
      </c>
      <c r="AZ47" s="5">
        <v>2425</v>
      </c>
      <c r="BA47" s="5">
        <v>1926</v>
      </c>
      <c r="BB47" s="5">
        <v>2503</v>
      </c>
      <c r="BC47" s="5">
        <v>2568</v>
      </c>
      <c r="BD47" s="5">
        <v>2579</v>
      </c>
      <c r="BE47" s="5">
        <v>2646</v>
      </c>
      <c r="BF47" s="5">
        <v>2563</v>
      </c>
      <c r="BG47" s="5">
        <v>2544</v>
      </c>
      <c r="BH47" s="5">
        <v>2788</v>
      </c>
    </row>
    <row r="49" spans="2:60">
      <c r="B49" t="s">
        <v>98</v>
      </c>
    </row>
    <row r="50" spans="2:60">
      <c r="B50" s="3" t="s">
        <v>99</v>
      </c>
    </row>
    <row r="53" spans="2:60">
      <c r="B53" s="2" t="s">
        <v>127</v>
      </c>
    </row>
    <row r="54" spans="2:60">
      <c r="B54" t="s">
        <v>11</v>
      </c>
    </row>
    <row r="55" spans="2:60">
      <c r="C55" s="4" t="s">
        <v>13</v>
      </c>
      <c r="D55" s="4" t="s">
        <v>14</v>
      </c>
      <c r="E55" s="4" t="s">
        <v>15</v>
      </c>
      <c r="F55" s="4" t="s">
        <v>16</v>
      </c>
      <c r="G55" s="4" t="s">
        <v>17</v>
      </c>
      <c r="H55" s="4" t="s">
        <v>18</v>
      </c>
      <c r="I55" s="4" t="s">
        <v>19</v>
      </c>
      <c r="J55" s="4" t="s">
        <v>20</v>
      </c>
      <c r="K55" s="4" t="s">
        <v>21</v>
      </c>
      <c r="L55" s="4" t="s">
        <v>22</v>
      </c>
      <c r="M55" s="4" t="s">
        <v>23</v>
      </c>
      <c r="N55" s="4" t="s">
        <v>24</v>
      </c>
      <c r="O55" s="4" t="s">
        <v>25</v>
      </c>
      <c r="P55" s="4" t="s">
        <v>26</v>
      </c>
      <c r="Q55" s="4" t="s">
        <v>27</v>
      </c>
      <c r="R55" s="4" t="s">
        <v>28</v>
      </c>
      <c r="S55" s="4" t="s">
        <v>29</v>
      </c>
      <c r="T55" s="4" t="s">
        <v>30</v>
      </c>
      <c r="U55" s="4" t="s">
        <v>31</v>
      </c>
      <c r="V55" s="4" t="s">
        <v>32</v>
      </c>
      <c r="W55" s="4" t="s">
        <v>33</v>
      </c>
      <c r="X55" s="4" t="s">
        <v>34</v>
      </c>
      <c r="Y55" s="4" t="s">
        <v>35</v>
      </c>
      <c r="Z55" s="4" t="s">
        <v>36</v>
      </c>
      <c r="AA55" s="4" t="s">
        <v>37</v>
      </c>
      <c r="AB55" s="4" t="s">
        <v>38</v>
      </c>
      <c r="AC55" s="4" t="s">
        <v>39</v>
      </c>
      <c r="AD55" s="4" t="s">
        <v>40</v>
      </c>
      <c r="AE55" s="4" t="s">
        <v>41</v>
      </c>
      <c r="AF55" s="4" t="s">
        <v>42</v>
      </c>
      <c r="AG55" s="4" t="s">
        <v>43</v>
      </c>
      <c r="AH55" s="4" t="s">
        <v>44</v>
      </c>
      <c r="AI55" s="4" t="s">
        <v>45</v>
      </c>
      <c r="AJ55" s="4" t="s">
        <v>46</v>
      </c>
      <c r="AK55" s="4" t="s">
        <v>47</v>
      </c>
      <c r="AL55" s="4" t="s">
        <v>48</v>
      </c>
      <c r="AM55" s="4" t="s">
        <v>49</v>
      </c>
      <c r="AN55" s="4" t="s">
        <v>50</v>
      </c>
      <c r="AO55" s="4" t="s">
        <v>51</v>
      </c>
      <c r="AP55" s="4" t="s">
        <v>52</v>
      </c>
      <c r="AQ55" s="4" t="s">
        <v>53</v>
      </c>
      <c r="AR55" s="4" t="s">
        <v>54</v>
      </c>
      <c r="AS55" s="4" t="s">
        <v>55</v>
      </c>
      <c r="AT55" s="4" t="s">
        <v>56</v>
      </c>
      <c r="AU55" s="4" t="s">
        <v>57</v>
      </c>
      <c r="AV55" s="4" t="s">
        <v>58</v>
      </c>
      <c r="AW55" s="4" t="s">
        <v>59</v>
      </c>
      <c r="AX55" s="4" t="s">
        <v>60</v>
      </c>
      <c r="AY55" s="4" t="s">
        <v>61</v>
      </c>
      <c r="AZ55" s="4" t="s">
        <v>62</v>
      </c>
      <c r="BA55" s="4" t="s">
        <v>63</v>
      </c>
      <c r="BB55" s="4" t="s">
        <v>64</v>
      </c>
      <c r="BC55" s="4" t="s">
        <v>65</v>
      </c>
      <c r="BD55" s="4" t="s">
        <v>66</v>
      </c>
      <c r="BE55" s="4" t="s">
        <v>67</v>
      </c>
      <c r="BF55" s="4" t="s">
        <v>68</v>
      </c>
      <c r="BG55" s="4" t="s">
        <v>898</v>
      </c>
      <c r="BH55" s="4" t="s">
        <v>1239</v>
      </c>
    </row>
    <row r="56" spans="2:60">
      <c r="B56" s="7" t="s">
        <v>97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</row>
    <row r="57" spans="2:60">
      <c r="B57" s="1" t="s">
        <v>69</v>
      </c>
      <c r="C57" s="5">
        <v>21544.3</v>
      </c>
      <c r="D57" s="5">
        <v>21341.7</v>
      </c>
      <c r="E57" s="5">
        <v>21131.599999999999</v>
      </c>
      <c r="F57" s="5">
        <v>20766.8</v>
      </c>
      <c r="G57" s="5">
        <v>20195.3</v>
      </c>
      <c r="H57" s="5">
        <v>19890.099999999999</v>
      </c>
      <c r="I57" s="5">
        <v>19708.3</v>
      </c>
      <c r="J57" s="5">
        <v>19616.3</v>
      </c>
      <c r="K57" s="5">
        <v>19607.099999999999</v>
      </c>
      <c r="L57" s="5">
        <v>19512.900000000001</v>
      </c>
      <c r="M57" s="5">
        <v>19476.8</v>
      </c>
      <c r="N57" s="5">
        <v>19426.8</v>
      </c>
      <c r="O57" s="5">
        <v>19227</v>
      </c>
      <c r="P57" s="5">
        <v>19143.2</v>
      </c>
      <c r="Q57" s="5">
        <v>18912.099999999999</v>
      </c>
      <c r="R57" s="5">
        <v>18760.900000000001</v>
      </c>
      <c r="S57" s="5">
        <v>18519.599999999999</v>
      </c>
      <c r="T57" s="5">
        <v>18350.599999999999</v>
      </c>
      <c r="U57" s="5">
        <v>18150.5</v>
      </c>
      <c r="V57" s="5">
        <v>17971.7</v>
      </c>
      <c r="W57" s="5">
        <v>17863.400000000001</v>
      </c>
      <c r="X57" s="5">
        <v>17791</v>
      </c>
      <c r="Y57" s="5">
        <v>17782.900000000001</v>
      </c>
      <c r="Z57" s="5">
        <v>17773.900000000001</v>
      </c>
      <c r="AA57" s="5">
        <v>17781.3</v>
      </c>
      <c r="AB57" s="5">
        <v>17948.400000000001</v>
      </c>
      <c r="AC57" s="5">
        <v>18040.599999999999</v>
      </c>
      <c r="AD57" s="5">
        <v>18180.5</v>
      </c>
      <c r="AE57" s="5">
        <v>18286.5</v>
      </c>
      <c r="AF57" s="5">
        <v>18454.2</v>
      </c>
      <c r="AG57" s="5">
        <v>18561.5</v>
      </c>
      <c r="AH57" s="5">
        <v>18661</v>
      </c>
      <c r="AI57" s="5">
        <v>18742.400000000001</v>
      </c>
      <c r="AJ57" s="5">
        <v>18825.5</v>
      </c>
      <c r="AK57" s="5">
        <v>18943.099999999999</v>
      </c>
      <c r="AL57" s="5">
        <v>19030.599999999999</v>
      </c>
      <c r="AM57" s="5">
        <v>19182.8</v>
      </c>
      <c r="AN57" s="5">
        <v>19330.7</v>
      </c>
      <c r="AO57" s="5">
        <v>19470.400000000001</v>
      </c>
      <c r="AP57" s="5">
        <v>19544.5</v>
      </c>
      <c r="AQ57" s="5">
        <v>19599.2</v>
      </c>
      <c r="AR57" s="5">
        <v>19738.599999999999</v>
      </c>
      <c r="AS57" s="5">
        <v>19886.5</v>
      </c>
      <c r="AT57" s="5">
        <v>20012.099999999999</v>
      </c>
      <c r="AU57" s="5">
        <v>20227.7</v>
      </c>
      <c r="AV57" s="5">
        <v>20325</v>
      </c>
      <c r="AW57" s="5">
        <v>20382.2</v>
      </c>
      <c r="AX57" s="5">
        <v>20523.5</v>
      </c>
      <c r="AY57" s="5">
        <v>20306.099999999999</v>
      </c>
      <c r="AZ57" s="5">
        <v>18807.8</v>
      </c>
      <c r="BA57" s="5">
        <v>19378.3</v>
      </c>
      <c r="BB57" s="5">
        <v>19613</v>
      </c>
      <c r="BC57" s="5">
        <v>19831.2</v>
      </c>
      <c r="BD57" s="5">
        <v>19657</v>
      </c>
      <c r="BE57" s="5">
        <v>20172.3</v>
      </c>
      <c r="BF57" s="5">
        <v>20373.900000000001</v>
      </c>
      <c r="BG57" s="5">
        <v>20616.099999999999</v>
      </c>
      <c r="BH57" s="5">
        <v>20395.599999999999</v>
      </c>
    </row>
    <row r="58" spans="2:60">
      <c r="B58" t="s">
        <v>115</v>
      </c>
      <c r="C58" s="5">
        <v>835.9</v>
      </c>
      <c r="D58" s="5">
        <v>825.9</v>
      </c>
      <c r="E58" s="5">
        <v>821.3</v>
      </c>
      <c r="F58" s="5">
        <v>801.7</v>
      </c>
      <c r="G58" s="5">
        <v>804.9</v>
      </c>
      <c r="H58" s="5">
        <v>790.5</v>
      </c>
      <c r="I58" s="5">
        <v>772.5</v>
      </c>
      <c r="J58" s="5">
        <v>762.9</v>
      </c>
      <c r="K58" s="5">
        <v>810.7</v>
      </c>
      <c r="L58" s="5">
        <v>787.8</v>
      </c>
      <c r="M58" s="5">
        <v>796.8</v>
      </c>
      <c r="N58" s="5">
        <v>792.3</v>
      </c>
      <c r="O58" s="5">
        <v>772.1</v>
      </c>
      <c r="P58" s="5">
        <v>760.9</v>
      </c>
      <c r="Q58" s="5">
        <v>760.2</v>
      </c>
      <c r="R58" s="5">
        <v>791.2</v>
      </c>
      <c r="S58" s="5">
        <v>746.6</v>
      </c>
      <c r="T58" s="5">
        <v>734.7</v>
      </c>
      <c r="U58" s="5">
        <v>755</v>
      </c>
      <c r="V58" s="5">
        <v>748.1</v>
      </c>
      <c r="W58" s="5">
        <v>697.9</v>
      </c>
      <c r="X58" s="5">
        <v>756.9</v>
      </c>
      <c r="Y58" s="5">
        <v>747.2</v>
      </c>
      <c r="Z58" s="5">
        <v>758.4</v>
      </c>
      <c r="AA58" s="5">
        <v>762.8</v>
      </c>
      <c r="AB58" s="5">
        <v>755.3</v>
      </c>
      <c r="AC58" s="5">
        <v>733.5</v>
      </c>
      <c r="AD58" s="5">
        <v>732</v>
      </c>
      <c r="AE58" s="5">
        <v>719.9</v>
      </c>
      <c r="AF58" s="5">
        <v>751</v>
      </c>
      <c r="AG58" s="5">
        <v>751.9</v>
      </c>
      <c r="AH58" s="5">
        <v>762</v>
      </c>
      <c r="AI58" s="5">
        <v>766.3</v>
      </c>
      <c r="AJ58" s="5">
        <v>774.2</v>
      </c>
      <c r="AK58" s="5">
        <v>785.2</v>
      </c>
      <c r="AL58" s="5">
        <v>793.1</v>
      </c>
      <c r="AM58" s="5">
        <v>799.2</v>
      </c>
      <c r="AN58" s="5">
        <v>806.4</v>
      </c>
      <c r="AO58" s="5">
        <v>806.5</v>
      </c>
      <c r="AP58" s="5">
        <v>797.5</v>
      </c>
      <c r="AQ58" s="5">
        <v>804.6</v>
      </c>
      <c r="AR58" s="5">
        <v>802.4</v>
      </c>
      <c r="AS58" s="5">
        <v>802.4</v>
      </c>
      <c r="AT58" s="5">
        <v>800.2</v>
      </c>
      <c r="AU58" s="5">
        <v>787.4</v>
      </c>
      <c r="AV58" s="5">
        <v>772.5</v>
      </c>
      <c r="AW58" s="5">
        <v>767.8</v>
      </c>
      <c r="AX58" s="5">
        <v>756.7</v>
      </c>
      <c r="AY58" s="5">
        <v>734.6</v>
      </c>
      <c r="AZ58" s="5">
        <v>686.4</v>
      </c>
      <c r="BA58" s="5">
        <v>714.3</v>
      </c>
      <c r="BB58" s="5">
        <v>708.3</v>
      </c>
      <c r="BC58" s="5">
        <v>713</v>
      </c>
      <c r="BD58" s="5">
        <v>724.7</v>
      </c>
      <c r="BE58" s="5">
        <v>725.5</v>
      </c>
      <c r="BF58" s="5">
        <v>735.6</v>
      </c>
      <c r="BG58" s="5">
        <v>730.1</v>
      </c>
      <c r="BH58" s="5">
        <v>715.5</v>
      </c>
    </row>
    <row r="59" spans="2:60">
      <c r="B59" t="s">
        <v>116</v>
      </c>
      <c r="C59" s="5">
        <v>2971.4</v>
      </c>
      <c r="D59" s="5">
        <v>2909.5</v>
      </c>
      <c r="E59" s="5">
        <v>2861.1</v>
      </c>
      <c r="F59" s="5">
        <v>2687.2</v>
      </c>
      <c r="G59" s="5">
        <v>2619.1</v>
      </c>
      <c r="H59" s="5">
        <v>2515.4</v>
      </c>
      <c r="I59" s="5">
        <v>2468.9</v>
      </c>
      <c r="J59" s="5">
        <v>2426.1999999999998</v>
      </c>
      <c r="K59" s="5">
        <v>2447.9</v>
      </c>
      <c r="L59" s="5">
        <v>2430.1999999999998</v>
      </c>
      <c r="M59" s="5">
        <v>2408.3000000000002</v>
      </c>
      <c r="N59" s="5">
        <v>2396.8000000000002</v>
      </c>
      <c r="O59" s="5">
        <v>2352.6999999999998</v>
      </c>
      <c r="P59" s="5">
        <v>2343.1</v>
      </c>
      <c r="Q59" s="5">
        <v>2310.9</v>
      </c>
      <c r="R59" s="5">
        <v>2273.3000000000002</v>
      </c>
      <c r="S59" s="5">
        <v>2225.5</v>
      </c>
      <c r="T59" s="5">
        <v>2174.9</v>
      </c>
      <c r="U59" s="5">
        <v>2137.1999999999998</v>
      </c>
      <c r="V59" s="5">
        <v>2102</v>
      </c>
      <c r="W59" s="5">
        <v>2083.6999999999998</v>
      </c>
      <c r="X59" s="5">
        <v>2057.1999999999998</v>
      </c>
      <c r="Y59" s="5">
        <v>2040.9</v>
      </c>
      <c r="Z59" s="5">
        <v>2028.6</v>
      </c>
      <c r="AA59" s="5">
        <v>2023.3</v>
      </c>
      <c r="AB59" s="5">
        <v>2023.1</v>
      </c>
      <c r="AC59" s="5">
        <v>2033.5</v>
      </c>
      <c r="AD59" s="5">
        <v>2046.1</v>
      </c>
      <c r="AE59" s="5">
        <v>2050</v>
      </c>
      <c r="AF59" s="5">
        <v>2070.5</v>
      </c>
      <c r="AG59" s="5">
        <v>2083.1</v>
      </c>
      <c r="AH59" s="5">
        <v>2092.4</v>
      </c>
      <c r="AI59" s="5">
        <v>2122.4</v>
      </c>
      <c r="AJ59" s="5">
        <v>2136.3000000000002</v>
      </c>
      <c r="AK59" s="5">
        <v>2153.9</v>
      </c>
      <c r="AL59" s="5">
        <v>2169.4</v>
      </c>
      <c r="AM59" s="5">
        <v>2169.9</v>
      </c>
      <c r="AN59" s="5">
        <v>2183.1999999999998</v>
      </c>
      <c r="AO59" s="5">
        <v>2203.4</v>
      </c>
      <c r="AP59" s="5">
        <v>2230.3000000000002</v>
      </c>
      <c r="AQ59" s="5">
        <v>2242.6</v>
      </c>
      <c r="AR59" s="5">
        <v>2248.1</v>
      </c>
      <c r="AS59" s="5">
        <v>2237.1999999999998</v>
      </c>
      <c r="AT59" s="5">
        <v>2243.6999999999998</v>
      </c>
      <c r="AU59" s="5">
        <v>2261.1999999999998</v>
      </c>
      <c r="AV59" s="5">
        <v>2270.9</v>
      </c>
      <c r="AW59" s="5">
        <v>2286.4</v>
      </c>
      <c r="AX59" s="5">
        <v>2275.9</v>
      </c>
      <c r="AY59" s="5">
        <v>2274.4</v>
      </c>
      <c r="AZ59" s="5">
        <v>2109.9</v>
      </c>
      <c r="BA59" s="5">
        <v>2086</v>
      </c>
      <c r="BB59" s="5">
        <v>2116.1</v>
      </c>
      <c r="BC59" s="5">
        <v>2086.1</v>
      </c>
      <c r="BD59" s="5">
        <v>2069.5</v>
      </c>
      <c r="BE59" s="5">
        <v>2101.1999999999998</v>
      </c>
      <c r="BF59" s="5">
        <v>2150.8000000000002</v>
      </c>
      <c r="BG59" s="5">
        <v>2107.1</v>
      </c>
      <c r="BH59" s="5">
        <v>2139.6</v>
      </c>
    </row>
    <row r="60" spans="2:60">
      <c r="B60" t="s">
        <v>117</v>
      </c>
      <c r="C60" s="5">
        <v>2745.8</v>
      </c>
      <c r="D60" s="5">
        <v>2681</v>
      </c>
      <c r="E60" s="5">
        <v>2631.7</v>
      </c>
      <c r="F60" s="5">
        <v>2456.6999999999998</v>
      </c>
      <c r="G60" s="5">
        <v>2389.5</v>
      </c>
      <c r="H60" s="5">
        <v>2287.6</v>
      </c>
      <c r="I60" s="5">
        <v>2243.6999999999998</v>
      </c>
      <c r="J60" s="5">
        <v>2200.4</v>
      </c>
      <c r="K60" s="5">
        <v>2203.8000000000002</v>
      </c>
      <c r="L60" s="5">
        <v>2186.5</v>
      </c>
      <c r="M60" s="5">
        <v>2165.6</v>
      </c>
      <c r="N60" s="5">
        <v>2149.3000000000002</v>
      </c>
      <c r="O60" s="5">
        <v>2107.8000000000002</v>
      </c>
      <c r="P60" s="5">
        <v>2094.8000000000002</v>
      </c>
      <c r="Q60" s="5">
        <v>2060.1999999999998</v>
      </c>
      <c r="R60" s="5">
        <v>2027.2</v>
      </c>
      <c r="S60" s="5">
        <v>1980.2</v>
      </c>
      <c r="T60" s="5">
        <v>1931.4</v>
      </c>
      <c r="U60" s="5">
        <v>1894.9</v>
      </c>
      <c r="V60" s="5">
        <v>1861.5</v>
      </c>
      <c r="W60" s="5">
        <v>1842.8</v>
      </c>
      <c r="X60" s="5">
        <v>1817.2</v>
      </c>
      <c r="Y60" s="5">
        <v>1802.1</v>
      </c>
      <c r="Z60" s="5">
        <v>1790.7</v>
      </c>
      <c r="AA60" s="5">
        <v>1785.2</v>
      </c>
      <c r="AB60" s="5">
        <v>1785.4</v>
      </c>
      <c r="AC60" s="5">
        <v>1795.4</v>
      </c>
      <c r="AD60" s="5">
        <v>1806.8</v>
      </c>
      <c r="AE60" s="5">
        <v>1810.2</v>
      </c>
      <c r="AF60" s="5">
        <v>1828.8</v>
      </c>
      <c r="AG60" s="5">
        <v>1840.6</v>
      </c>
      <c r="AH60" s="5">
        <v>1849.6</v>
      </c>
      <c r="AI60" s="5">
        <v>1875.6</v>
      </c>
      <c r="AJ60" s="5">
        <v>1888.6</v>
      </c>
      <c r="AK60" s="5">
        <v>1904.8</v>
      </c>
      <c r="AL60" s="5">
        <v>1919.4</v>
      </c>
      <c r="AM60" s="5">
        <v>1921.4</v>
      </c>
      <c r="AN60" s="5">
        <v>1935.1</v>
      </c>
      <c r="AO60" s="5">
        <v>1956.7</v>
      </c>
      <c r="AP60" s="5">
        <v>1982</v>
      </c>
      <c r="AQ60" s="5">
        <v>1994.2</v>
      </c>
      <c r="AR60" s="5">
        <v>1998.4</v>
      </c>
      <c r="AS60" s="5">
        <v>1983.9</v>
      </c>
      <c r="AT60" s="5">
        <v>1990.3</v>
      </c>
      <c r="AU60" s="5">
        <v>2007.5</v>
      </c>
      <c r="AV60" s="5">
        <v>2015.2</v>
      </c>
      <c r="AW60" s="5">
        <v>2029.2</v>
      </c>
      <c r="AX60" s="5">
        <v>2017.3</v>
      </c>
      <c r="AY60" s="5">
        <v>2018.6</v>
      </c>
      <c r="AZ60" s="5">
        <v>1877.3</v>
      </c>
      <c r="BA60" s="5">
        <v>1839.6</v>
      </c>
      <c r="BB60" s="5">
        <v>1874.5</v>
      </c>
      <c r="BC60" s="5">
        <v>1844.9</v>
      </c>
      <c r="BD60" s="5">
        <v>1843.2</v>
      </c>
      <c r="BE60" s="5">
        <v>1846.6</v>
      </c>
      <c r="BF60" s="5">
        <v>1898.5</v>
      </c>
      <c r="BG60" s="5">
        <v>1869.6</v>
      </c>
      <c r="BH60" s="5">
        <v>1903</v>
      </c>
    </row>
    <row r="61" spans="2:60">
      <c r="B61" t="s">
        <v>118</v>
      </c>
      <c r="C61" s="5">
        <v>2685</v>
      </c>
      <c r="D61" s="5">
        <v>2532.3000000000002</v>
      </c>
      <c r="E61" s="5">
        <v>2358.5</v>
      </c>
      <c r="F61" s="5">
        <v>2177.4</v>
      </c>
      <c r="G61" s="5">
        <v>2008.9</v>
      </c>
      <c r="H61" s="5">
        <v>1929</v>
      </c>
      <c r="I61" s="5">
        <v>1836.6</v>
      </c>
      <c r="J61" s="5">
        <v>1790.7</v>
      </c>
      <c r="K61" s="5">
        <v>1694.7</v>
      </c>
      <c r="L61" s="5">
        <v>1694.6</v>
      </c>
      <c r="M61" s="5">
        <v>1650.6</v>
      </c>
      <c r="N61" s="5">
        <v>1576.5</v>
      </c>
      <c r="O61" s="5">
        <v>1518.3</v>
      </c>
      <c r="P61" s="5">
        <v>1434.1</v>
      </c>
      <c r="Q61" s="5">
        <v>1371.4</v>
      </c>
      <c r="R61" s="5">
        <v>1293</v>
      </c>
      <c r="S61" s="5">
        <v>1222.7</v>
      </c>
      <c r="T61" s="5">
        <v>1214.5</v>
      </c>
      <c r="U61" s="5">
        <v>1151.0999999999999</v>
      </c>
      <c r="V61" s="5">
        <v>1104.0999999999999</v>
      </c>
      <c r="W61" s="5">
        <v>1079.5</v>
      </c>
      <c r="X61" s="5">
        <v>1037.9000000000001</v>
      </c>
      <c r="Y61" s="5">
        <v>1015.9</v>
      </c>
      <c r="Z61" s="5">
        <v>994.7</v>
      </c>
      <c r="AA61" s="5">
        <v>972.5</v>
      </c>
      <c r="AB61" s="5">
        <v>991.1</v>
      </c>
      <c r="AC61" s="5">
        <v>1014.6</v>
      </c>
      <c r="AD61" s="5">
        <v>1029.4000000000001</v>
      </c>
      <c r="AE61" s="5">
        <v>1057.5</v>
      </c>
      <c r="AF61" s="5">
        <v>1069.0999999999999</v>
      </c>
      <c r="AG61" s="5">
        <v>1073</v>
      </c>
      <c r="AH61" s="5">
        <v>1078</v>
      </c>
      <c r="AI61" s="5">
        <v>1065.3</v>
      </c>
      <c r="AJ61" s="5">
        <v>1078.0999999999999</v>
      </c>
      <c r="AK61" s="5">
        <v>1097.5</v>
      </c>
      <c r="AL61" s="5">
        <v>1099.9000000000001</v>
      </c>
      <c r="AM61" s="5">
        <v>1108</v>
      </c>
      <c r="AN61" s="5">
        <v>1128.2</v>
      </c>
      <c r="AO61" s="5">
        <v>1140.4000000000001</v>
      </c>
      <c r="AP61" s="5">
        <v>1151</v>
      </c>
      <c r="AQ61" s="5">
        <v>1161.5999999999999</v>
      </c>
      <c r="AR61" s="5">
        <v>1196.9000000000001</v>
      </c>
      <c r="AS61" s="5">
        <v>1216.5</v>
      </c>
      <c r="AT61" s="5">
        <v>1261.4000000000001</v>
      </c>
      <c r="AU61" s="5">
        <v>1301</v>
      </c>
      <c r="AV61" s="5">
        <v>1286.7</v>
      </c>
      <c r="AW61" s="5">
        <v>1291.0999999999999</v>
      </c>
      <c r="AX61" s="5">
        <v>1302</v>
      </c>
      <c r="AY61" s="5">
        <v>1296.9000000000001</v>
      </c>
      <c r="AZ61" s="5">
        <v>1223.8</v>
      </c>
      <c r="BA61" s="5">
        <v>1297.7</v>
      </c>
      <c r="BB61" s="5">
        <v>1314.8</v>
      </c>
      <c r="BC61" s="5">
        <v>1331.8</v>
      </c>
      <c r="BD61" s="5">
        <v>1372.7</v>
      </c>
      <c r="BE61" s="5">
        <v>1347</v>
      </c>
      <c r="BF61" s="5">
        <v>1323.3</v>
      </c>
      <c r="BG61" s="5">
        <v>1391</v>
      </c>
      <c r="BH61" s="5">
        <v>1386.3</v>
      </c>
    </row>
    <row r="62" spans="2:60">
      <c r="B62" t="s">
        <v>119</v>
      </c>
      <c r="C62" s="5">
        <v>15052</v>
      </c>
      <c r="D62" s="5">
        <v>15074</v>
      </c>
      <c r="E62" s="5">
        <v>15090.7</v>
      </c>
      <c r="F62" s="5">
        <v>15100.5</v>
      </c>
      <c r="G62" s="5">
        <v>14762.4</v>
      </c>
      <c r="H62" s="5">
        <v>14655.2</v>
      </c>
      <c r="I62" s="5">
        <v>14630.3</v>
      </c>
      <c r="J62" s="5">
        <v>14636.5</v>
      </c>
      <c r="K62" s="5">
        <v>14653.8</v>
      </c>
      <c r="L62" s="5">
        <v>14600.3</v>
      </c>
      <c r="M62" s="5">
        <v>14621.1</v>
      </c>
      <c r="N62" s="5">
        <v>14661.2</v>
      </c>
      <c r="O62" s="5">
        <v>14583.9</v>
      </c>
      <c r="P62" s="5">
        <v>14605.1</v>
      </c>
      <c r="Q62" s="5">
        <v>14469.6</v>
      </c>
      <c r="R62" s="5">
        <v>14403.4</v>
      </c>
      <c r="S62" s="5">
        <v>14324.8</v>
      </c>
      <c r="T62" s="5">
        <v>14226.5</v>
      </c>
      <c r="U62" s="5">
        <v>14107.2</v>
      </c>
      <c r="V62" s="5">
        <v>14017.5</v>
      </c>
      <c r="W62" s="5">
        <v>14002.3</v>
      </c>
      <c r="X62" s="5">
        <v>13939</v>
      </c>
      <c r="Y62" s="5">
        <v>13978.9</v>
      </c>
      <c r="Z62" s="5">
        <v>13992.2</v>
      </c>
      <c r="AA62" s="5">
        <v>14022.7</v>
      </c>
      <c r="AB62" s="5">
        <v>14178.9</v>
      </c>
      <c r="AC62" s="5">
        <v>14259</v>
      </c>
      <c r="AD62" s="5">
        <v>14373</v>
      </c>
      <c r="AE62" s="5">
        <v>14459.1</v>
      </c>
      <c r="AF62" s="5">
        <v>14563.6</v>
      </c>
      <c r="AG62" s="5">
        <v>14653.5</v>
      </c>
      <c r="AH62" s="5">
        <v>14728.6</v>
      </c>
      <c r="AI62" s="5">
        <v>14788.4</v>
      </c>
      <c r="AJ62" s="5">
        <v>14836.9</v>
      </c>
      <c r="AK62" s="5">
        <v>14906.5</v>
      </c>
      <c r="AL62" s="5">
        <v>14968.2</v>
      </c>
      <c r="AM62" s="5">
        <v>15105.7</v>
      </c>
      <c r="AN62" s="5">
        <v>15212.9</v>
      </c>
      <c r="AO62" s="5">
        <v>15320.1</v>
      </c>
      <c r="AP62" s="5">
        <v>15365.7</v>
      </c>
      <c r="AQ62" s="5">
        <v>15390.4</v>
      </c>
      <c r="AR62" s="5">
        <v>15491.2</v>
      </c>
      <c r="AS62" s="5">
        <v>15630.4</v>
      </c>
      <c r="AT62" s="5">
        <v>15706.8</v>
      </c>
      <c r="AU62" s="5">
        <v>15878.1</v>
      </c>
      <c r="AV62" s="5">
        <v>15994.9</v>
      </c>
      <c r="AW62" s="5">
        <v>16036.9</v>
      </c>
      <c r="AX62" s="5">
        <v>16188.9</v>
      </c>
      <c r="AY62" s="5">
        <v>16000.2</v>
      </c>
      <c r="AZ62" s="5">
        <v>14787.7</v>
      </c>
      <c r="BA62" s="5">
        <v>15280.3</v>
      </c>
      <c r="BB62" s="5">
        <v>15473.8</v>
      </c>
      <c r="BC62" s="5">
        <v>15700.3</v>
      </c>
      <c r="BD62" s="5">
        <v>15490.1</v>
      </c>
      <c r="BE62" s="5">
        <v>15998.6</v>
      </c>
      <c r="BF62" s="5">
        <v>16164.2</v>
      </c>
      <c r="BG62" s="5">
        <v>16387.900000000001</v>
      </c>
      <c r="BH62" s="5">
        <v>16154.2</v>
      </c>
    </row>
    <row r="63" spans="2:60">
      <c r="B63" t="s">
        <v>120</v>
      </c>
      <c r="C63" s="5">
        <v>6177.3</v>
      </c>
      <c r="D63" s="5">
        <v>6164.1</v>
      </c>
      <c r="E63" s="5">
        <v>6130.5</v>
      </c>
      <c r="F63" s="5">
        <v>6091.3</v>
      </c>
      <c r="G63" s="5">
        <v>5917</v>
      </c>
      <c r="H63" s="5">
        <v>5816.6</v>
      </c>
      <c r="I63" s="5">
        <v>5803.7</v>
      </c>
      <c r="J63" s="5">
        <v>5759.5</v>
      </c>
      <c r="K63" s="5">
        <v>5764.1</v>
      </c>
      <c r="L63" s="5">
        <v>5719.3</v>
      </c>
      <c r="M63" s="5">
        <v>5702.8</v>
      </c>
      <c r="N63" s="5">
        <v>5763</v>
      </c>
      <c r="O63" s="5">
        <v>5728.1</v>
      </c>
      <c r="P63" s="5">
        <v>5702.1</v>
      </c>
      <c r="Q63" s="5">
        <v>5652.1</v>
      </c>
      <c r="R63" s="5">
        <v>5593.7</v>
      </c>
      <c r="S63" s="5">
        <v>5543.9</v>
      </c>
      <c r="T63" s="5">
        <v>5487.4</v>
      </c>
      <c r="U63" s="5">
        <v>5441.2</v>
      </c>
      <c r="V63" s="5">
        <v>5361.9</v>
      </c>
      <c r="W63" s="5">
        <v>5330.8</v>
      </c>
      <c r="X63" s="5">
        <v>5283.5</v>
      </c>
      <c r="Y63" s="5">
        <v>5300.7</v>
      </c>
      <c r="Z63" s="5">
        <v>5311.4</v>
      </c>
      <c r="AA63" s="5">
        <v>5283.7</v>
      </c>
      <c r="AB63" s="5">
        <v>5381.5</v>
      </c>
      <c r="AC63" s="5">
        <v>5408.1</v>
      </c>
      <c r="AD63" s="5">
        <v>5445.5</v>
      </c>
      <c r="AE63" s="5">
        <v>5504</v>
      </c>
      <c r="AF63" s="5">
        <v>5572.3</v>
      </c>
      <c r="AG63" s="5">
        <v>5596.4</v>
      </c>
      <c r="AH63" s="5">
        <v>5624.1</v>
      </c>
      <c r="AI63" s="5">
        <v>5633.7</v>
      </c>
      <c r="AJ63" s="5">
        <v>5648.1</v>
      </c>
      <c r="AK63" s="5">
        <v>5685</v>
      </c>
      <c r="AL63" s="5">
        <v>5727.6</v>
      </c>
      <c r="AM63" s="5">
        <v>5754.8</v>
      </c>
      <c r="AN63" s="5">
        <v>5793</v>
      </c>
      <c r="AO63" s="5">
        <v>5822.5</v>
      </c>
      <c r="AP63" s="5">
        <v>5804.9</v>
      </c>
      <c r="AQ63" s="5">
        <v>5776.3</v>
      </c>
      <c r="AR63" s="5">
        <v>5815.8</v>
      </c>
      <c r="AS63" s="5">
        <v>5872.5</v>
      </c>
      <c r="AT63" s="5">
        <v>5890.6</v>
      </c>
      <c r="AU63" s="5">
        <v>5993</v>
      </c>
      <c r="AV63" s="5">
        <v>6036</v>
      </c>
      <c r="AW63" s="5">
        <v>6043</v>
      </c>
      <c r="AX63" s="5">
        <v>6138.4</v>
      </c>
      <c r="AY63" s="5">
        <v>6032.1</v>
      </c>
      <c r="AZ63" s="5">
        <v>5263.5</v>
      </c>
      <c r="BA63" s="5">
        <v>5453.8</v>
      </c>
      <c r="BB63" s="5">
        <v>5471</v>
      </c>
      <c r="BC63" s="5">
        <v>5680.6</v>
      </c>
      <c r="BD63" s="5">
        <v>5407.1</v>
      </c>
      <c r="BE63" s="5">
        <v>5649.7</v>
      </c>
      <c r="BF63" s="5">
        <v>5741.8</v>
      </c>
      <c r="BG63" s="5">
        <v>5980.2</v>
      </c>
      <c r="BH63" s="5">
        <v>5785.1</v>
      </c>
    </row>
    <row r="64" spans="2:60">
      <c r="B64" t="s">
        <v>121</v>
      </c>
      <c r="C64" s="5">
        <v>443.2</v>
      </c>
      <c r="D64" s="5">
        <v>456</v>
      </c>
      <c r="E64" s="5">
        <v>462.9</v>
      </c>
      <c r="F64" s="5">
        <v>462.3</v>
      </c>
      <c r="G64" s="5">
        <v>465.2</v>
      </c>
      <c r="H64" s="5">
        <v>455.3</v>
      </c>
      <c r="I64" s="5">
        <v>437.2</v>
      </c>
      <c r="J64" s="5">
        <v>442.7</v>
      </c>
      <c r="K64" s="5">
        <v>443.2</v>
      </c>
      <c r="L64" s="5">
        <v>437.7</v>
      </c>
      <c r="M64" s="5">
        <v>444.6</v>
      </c>
      <c r="N64" s="5">
        <v>441.3</v>
      </c>
      <c r="O64" s="5">
        <v>445.2</v>
      </c>
      <c r="P64" s="5">
        <v>451.5</v>
      </c>
      <c r="Q64" s="5">
        <v>444.6</v>
      </c>
      <c r="R64" s="5">
        <v>446.3</v>
      </c>
      <c r="S64" s="5">
        <v>438</v>
      </c>
      <c r="T64" s="5">
        <v>435.1</v>
      </c>
      <c r="U64" s="5">
        <v>418.4</v>
      </c>
      <c r="V64" s="5">
        <v>416.9</v>
      </c>
      <c r="W64" s="5">
        <v>418.4</v>
      </c>
      <c r="X64" s="5">
        <v>415.3</v>
      </c>
      <c r="Y64" s="5">
        <v>416.9</v>
      </c>
      <c r="Z64" s="5">
        <v>417.8</v>
      </c>
      <c r="AA64" s="5">
        <v>414.7</v>
      </c>
      <c r="AB64" s="5">
        <v>416.2</v>
      </c>
      <c r="AC64" s="5">
        <v>420.5</v>
      </c>
      <c r="AD64" s="5">
        <v>427</v>
      </c>
      <c r="AE64" s="5">
        <v>428.8</v>
      </c>
      <c r="AF64" s="5">
        <v>434.6</v>
      </c>
      <c r="AG64" s="5">
        <v>446.4</v>
      </c>
      <c r="AH64" s="5">
        <v>447.8</v>
      </c>
      <c r="AI64" s="5">
        <v>454.5</v>
      </c>
      <c r="AJ64" s="5">
        <v>457.1</v>
      </c>
      <c r="AK64" s="5">
        <v>456.8</v>
      </c>
      <c r="AL64" s="5">
        <v>464.4</v>
      </c>
      <c r="AM64" s="5">
        <v>474.4</v>
      </c>
      <c r="AN64" s="5">
        <v>488.8</v>
      </c>
      <c r="AO64" s="5">
        <v>500.8</v>
      </c>
      <c r="AP64" s="5">
        <v>508.4</v>
      </c>
      <c r="AQ64" s="5">
        <v>507.3</v>
      </c>
      <c r="AR64" s="5">
        <v>505.8</v>
      </c>
      <c r="AS64" s="5">
        <v>513.5</v>
      </c>
      <c r="AT64" s="5">
        <v>520.20000000000005</v>
      </c>
      <c r="AU64" s="5">
        <v>523.4</v>
      </c>
      <c r="AV64" s="5">
        <v>534.4</v>
      </c>
      <c r="AW64" s="5">
        <v>529.70000000000005</v>
      </c>
      <c r="AX64" s="5">
        <v>531.29999999999995</v>
      </c>
      <c r="AY64" s="5">
        <v>538.20000000000005</v>
      </c>
      <c r="AZ64" s="5">
        <v>539</v>
      </c>
      <c r="BA64" s="5">
        <v>550</v>
      </c>
      <c r="BB64" s="5">
        <v>536.79999999999995</v>
      </c>
      <c r="BC64" s="5">
        <v>559.4</v>
      </c>
      <c r="BD64" s="5">
        <v>562</v>
      </c>
      <c r="BE64" s="5">
        <v>607.29999999999995</v>
      </c>
      <c r="BF64" s="5">
        <v>621.29999999999995</v>
      </c>
      <c r="BG64" s="5">
        <v>628</v>
      </c>
      <c r="BH64" s="5">
        <v>619.9</v>
      </c>
    </row>
    <row r="65" spans="2:60">
      <c r="B65" t="s">
        <v>122</v>
      </c>
      <c r="C65" s="5">
        <v>416.6</v>
      </c>
      <c r="D65" s="5">
        <v>413.4</v>
      </c>
      <c r="E65" s="5">
        <v>413.9</v>
      </c>
      <c r="F65" s="5">
        <v>410.5</v>
      </c>
      <c r="G65" s="5">
        <v>403.6</v>
      </c>
      <c r="H65" s="5">
        <v>405.6</v>
      </c>
      <c r="I65" s="5">
        <v>407.9</v>
      </c>
      <c r="J65" s="5">
        <v>411.3</v>
      </c>
      <c r="K65" s="5">
        <v>410.5</v>
      </c>
      <c r="L65" s="5">
        <v>406.8</v>
      </c>
      <c r="M65" s="5">
        <v>398.3</v>
      </c>
      <c r="N65" s="5">
        <v>393.6</v>
      </c>
      <c r="O65" s="5">
        <v>391.8</v>
      </c>
      <c r="P65" s="5">
        <v>390.1</v>
      </c>
      <c r="Q65" s="5">
        <v>390</v>
      </c>
      <c r="R65" s="5">
        <v>384.1</v>
      </c>
      <c r="S65" s="5">
        <v>383.1</v>
      </c>
      <c r="T65" s="5">
        <v>381.5</v>
      </c>
      <c r="U65" s="5">
        <v>377.4</v>
      </c>
      <c r="V65" s="5">
        <v>382</v>
      </c>
      <c r="W65" s="5">
        <v>397.7</v>
      </c>
      <c r="X65" s="5">
        <v>367.7</v>
      </c>
      <c r="Y65" s="5">
        <v>351.9</v>
      </c>
      <c r="Z65" s="5">
        <v>359.5</v>
      </c>
      <c r="AA65" s="5">
        <v>364</v>
      </c>
      <c r="AB65" s="5">
        <v>349.1</v>
      </c>
      <c r="AC65" s="5">
        <v>367.7</v>
      </c>
      <c r="AD65" s="5">
        <v>366</v>
      </c>
      <c r="AE65" s="5">
        <v>360.7</v>
      </c>
      <c r="AF65" s="5">
        <v>361.3</v>
      </c>
      <c r="AG65" s="5">
        <v>353.3</v>
      </c>
      <c r="AH65" s="5">
        <v>351.9</v>
      </c>
      <c r="AI65" s="5">
        <v>359.5</v>
      </c>
      <c r="AJ65" s="5">
        <v>356.1</v>
      </c>
      <c r="AK65" s="5">
        <v>359.4</v>
      </c>
      <c r="AL65" s="5">
        <v>363</v>
      </c>
      <c r="AM65" s="5">
        <v>355.2</v>
      </c>
      <c r="AN65" s="5">
        <v>358.3</v>
      </c>
      <c r="AO65" s="5">
        <v>361.2</v>
      </c>
      <c r="AP65" s="5">
        <v>355.3</v>
      </c>
      <c r="AQ65" s="5">
        <v>358.2</v>
      </c>
      <c r="AR65" s="5">
        <v>356.8</v>
      </c>
      <c r="AS65" s="5">
        <v>355</v>
      </c>
      <c r="AT65" s="5">
        <v>357.6</v>
      </c>
      <c r="AU65" s="5">
        <v>354.8</v>
      </c>
      <c r="AV65" s="5">
        <v>356.7</v>
      </c>
      <c r="AW65" s="5">
        <v>359.4</v>
      </c>
      <c r="AX65" s="5">
        <v>359.9</v>
      </c>
      <c r="AY65" s="5">
        <v>361.4</v>
      </c>
      <c r="AZ65" s="5">
        <v>343</v>
      </c>
      <c r="BA65" s="5">
        <v>359.8</v>
      </c>
      <c r="BB65" s="5">
        <v>361.8</v>
      </c>
      <c r="BC65" s="5">
        <v>365.7</v>
      </c>
      <c r="BD65" s="5">
        <v>358.3</v>
      </c>
      <c r="BE65" s="5">
        <v>369.1</v>
      </c>
      <c r="BF65" s="5">
        <v>362.1</v>
      </c>
      <c r="BG65" s="5">
        <v>332.7</v>
      </c>
      <c r="BH65" s="5">
        <v>334.9</v>
      </c>
    </row>
    <row r="66" spans="2:60">
      <c r="B66" t="s">
        <v>123</v>
      </c>
      <c r="C66" s="5">
        <v>226.2</v>
      </c>
      <c r="D66" s="5">
        <v>223.4</v>
      </c>
      <c r="E66" s="5">
        <v>212.2</v>
      </c>
      <c r="F66" s="5">
        <v>211.8</v>
      </c>
      <c r="G66" s="5">
        <v>203.4</v>
      </c>
      <c r="H66" s="5">
        <v>191.9</v>
      </c>
      <c r="I66" s="5">
        <v>190.7</v>
      </c>
      <c r="J66" s="5">
        <v>184</v>
      </c>
      <c r="K66" s="5">
        <v>180.4</v>
      </c>
      <c r="L66" s="5">
        <v>180.3</v>
      </c>
      <c r="M66" s="5">
        <v>187.2</v>
      </c>
      <c r="N66" s="5">
        <v>183.3</v>
      </c>
      <c r="O66" s="5">
        <v>177.2</v>
      </c>
      <c r="P66" s="5">
        <v>178.1</v>
      </c>
      <c r="Q66" s="5">
        <v>167.7</v>
      </c>
      <c r="R66" s="5">
        <v>175.4</v>
      </c>
      <c r="S66" s="5">
        <v>173.4</v>
      </c>
      <c r="T66" s="5">
        <v>177.9</v>
      </c>
      <c r="U66" s="5">
        <v>161.30000000000001</v>
      </c>
      <c r="V66" s="5">
        <v>162.6</v>
      </c>
      <c r="W66" s="5">
        <v>156.1</v>
      </c>
      <c r="X66" s="5">
        <v>157.1</v>
      </c>
      <c r="Y66" s="5">
        <v>161.80000000000001</v>
      </c>
      <c r="Z66" s="5">
        <v>161.80000000000001</v>
      </c>
      <c r="AA66" s="5">
        <v>169.2</v>
      </c>
      <c r="AB66" s="5">
        <v>175.2</v>
      </c>
      <c r="AC66" s="5">
        <v>174.4</v>
      </c>
      <c r="AD66" s="5">
        <v>174</v>
      </c>
      <c r="AE66" s="5">
        <v>180.8</v>
      </c>
      <c r="AF66" s="5">
        <v>182.7</v>
      </c>
      <c r="AG66" s="5">
        <v>183.1</v>
      </c>
      <c r="AH66" s="5">
        <v>185.4</v>
      </c>
      <c r="AI66" s="5">
        <v>190.1</v>
      </c>
      <c r="AJ66" s="5">
        <v>188.6</v>
      </c>
      <c r="AK66" s="5">
        <v>194.4</v>
      </c>
      <c r="AL66" s="5">
        <v>197.7</v>
      </c>
      <c r="AM66" s="5">
        <v>198.8</v>
      </c>
      <c r="AN66" s="5">
        <v>200.2</v>
      </c>
      <c r="AO66" s="5">
        <v>202.2</v>
      </c>
      <c r="AP66" s="5">
        <v>205.2</v>
      </c>
      <c r="AQ66" s="5">
        <v>208.4</v>
      </c>
      <c r="AR66" s="5">
        <v>217.7</v>
      </c>
      <c r="AS66" s="5">
        <v>225</v>
      </c>
      <c r="AT66" s="5">
        <v>227.3</v>
      </c>
      <c r="AU66" s="5">
        <v>232.3</v>
      </c>
      <c r="AV66" s="5">
        <v>229.7</v>
      </c>
      <c r="AW66" s="5">
        <v>225</v>
      </c>
      <c r="AX66" s="5">
        <v>222.2</v>
      </c>
      <c r="AY66" s="5">
        <v>214.1</v>
      </c>
      <c r="AZ66" s="5">
        <v>213.9</v>
      </c>
      <c r="BA66" s="5">
        <v>235.4</v>
      </c>
      <c r="BB66" s="5">
        <v>236.6</v>
      </c>
      <c r="BC66" s="5">
        <v>225.2</v>
      </c>
      <c r="BD66" s="5">
        <v>204.8</v>
      </c>
      <c r="BE66" s="5">
        <v>226</v>
      </c>
      <c r="BF66" s="5">
        <v>230.4</v>
      </c>
      <c r="BG66" s="5">
        <v>223.7</v>
      </c>
      <c r="BH66" s="5">
        <v>217.2</v>
      </c>
    </row>
    <row r="67" spans="2:60">
      <c r="B67" t="s">
        <v>124</v>
      </c>
      <c r="C67" s="5">
        <v>2280.4</v>
      </c>
      <c r="D67" s="5">
        <v>2276.5</v>
      </c>
      <c r="E67" s="5">
        <v>2317.8000000000002</v>
      </c>
      <c r="F67" s="5">
        <v>2253.3000000000002</v>
      </c>
      <c r="G67" s="5">
        <v>2207.1</v>
      </c>
      <c r="H67" s="5">
        <v>2195</v>
      </c>
      <c r="I67" s="5">
        <v>2164.8000000000002</v>
      </c>
      <c r="J67" s="5">
        <v>2180.6999999999998</v>
      </c>
      <c r="K67" s="5">
        <v>2163.6999999999998</v>
      </c>
      <c r="L67" s="5">
        <v>2174.4</v>
      </c>
      <c r="M67" s="5">
        <v>2204.3000000000002</v>
      </c>
      <c r="N67" s="5">
        <v>2180.4</v>
      </c>
      <c r="O67" s="5">
        <v>2159.1</v>
      </c>
      <c r="P67" s="5">
        <v>2160</v>
      </c>
      <c r="Q67" s="5">
        <v>2104.6</v>
      </c>
      <c r="R67" s="5">
        <v>2119.5</v>
      </c>
      <c r="S67" s="5">
        <v>2101.1999999999998</v>
      </c>
      <c r="T67" s="5">
        <v>2105.8000000000002</v>
      </c>
      <c r="U67" s="5">
        <v>2084</v>
      </c>
      <c r="V67" s="5">
        <v>2060.1999999999998</v>
      </c>
      <c r="W67" s="5">
        <v>2058.6</v>
      </c>
      <c r="X67" s="5">
        <v>2054.6999999999998</v>
      </c>
      <c r="Y67" s="5">
        <v>2077</v>
      </c>
      <c r="Z67" s="5">
        <v>2072.1</v>
      </c>
      <c r="AA67" s="5">
        <v>2099</v>
      </c>
      <c r="AB67" s="5">
        <v>2135.8000000000002</v>
      </c>
      <c r="AC67" s="5">
        <v>2159</v>
      </c>
      <c r="AD67" s="5">
        <v>2217.4</v>
      </c>
      <c r="AE67" s="5">
        <v>2244.5</v>
      </c>
      <c r="AF67" s="5">
        <v>2247.6</v>
      </c>
      <c r="AG67" s="5">
        <v>2278.1999999999998</v>
      </c>
      <c r="AH67" s="5">
        <v>2282.5</v>
      </c>
      <c r="AI67" s="5">
        <v>2284.1999999999998</v>
      </c>
      <c r="AJ67" s="5">
        <v>2290.8000000000002</v>
      </c>
      <c r="AK67" s="5">
        <v>2300.5</v>
      </c>
      <c r="AL67" s="5">
        <v>2304.9</v>
      </c>
      <c r="AM67" s="5">
        <v>2368.6</v>
      </c>
      <c r="AN67" s="5">
        <v>2378.8000000000002</v>
      </c>
      <c r="AO67" s="5">
        <v>2402.8000000000002</v>
      </c>
      <c r="AP67" s="5">
        <v>2411.8000000000002</v>
      </c>
      <c r="AQ67" s="5">
        <v>2394.1999999999998</v>
      </c>
      <c r="AR67" s="5">
        <v>2436</v>
      </c>
      <c r="AS67" s="5">
        <v>2457.3000000000002</v>
      </c>
      <c r="AT67" s="5">
        <v>2500.9</v>
      </c>
      <c r="AU67" s="5">
        <v>2556</v>
      </c>
      <c r="AV67" s="5">
        <v>2594.1</v>
      </c>
      <c r="AW67" s="5">
        <v>2629.4</v>
      </c>
      <c r="AX67" s="5">
        <v>2656.9</v>
      </c>
      <c r="AY67" s="5">
        <v>2641.8</v>
      </c>
      <c r="AZ67" s="5">
        <v>2511</v>
      </c>
      <c r="BA67" s="5">
        <v>2528.8000000000002</v>
      </c>
      <c r="BB67" s="5">
        <v>2578.8000000000002</v>
      </c>
      <c r="BC67" s="5">
        <v>2578.6999999999998</v>
      </c>
      <c r="BD67" s="5">
        <v>2567.3000000000002</v>
      </c>
      <c r="BE67" s="5">
        <v>2708.8</v>
      </c>
      <c r="BF67" s="5">
        <v>2738.8</v>
      </c>
      <c r="BG67" s="5">
        <v>2676.2</v>
      </c>
      <c r="BH67" s="5">
        <v>2657.4</v>
      </c>
    </row>
    <row r="68" spans="2:60">
      <c r="B68" t="s">
        <v>125</v>
      </c>
      <c r="C68" s="5">
        <v>3813.5</v>
      </c>
      <c r="D68" s="5">
        <v>3849.9</v>
      </c>
      <c r="E68" s="5">
        <v>3863.2</v>
      </c>
      <c r="F68" s="5">
        <v>3972.6</v>
      </c>
      <c r="G68" s="5">
        <v>3904.8</v>
      </c>
      <c r="H68" s="5">
        <v>3929.7</v>
      </c>
      <c r="I68" s="5">
        <v>3951.1</v>
      </c>
      <c r="J68" s="5">
        <v>3970.4</v>
      </c>
      <c r="K68" s="5">
        <v>3994.4</v>
      </c>
      <c r="L68" s="5">
        <v>4003.7</v>
      </c>
      <c r="M68" s="5">
        <v>4032.4</v>
      </c>
      <c r="N68" s="5">
        <v>4063.1</v>
      </c>
      <c r="O68" s="5">
        <v>4068.4</v>
      </c>
      <c r="P68" s="5">
        <v>4095.3</v>
      </c>
      <c r="Q68" s="5">
        <v>4094.2</v>
      </c>
      <c r="R68" s="5">
        <v>4076.5</v>
      </c>
      <c r="S68" s="5">
        <v>4057.5</v>
      </c>
      <c r="T68" s="5">
        <v>4033</v>
      </c>
      <c r="U68" s="5">
        <v>4004.3</v>
      </c>
      <c r="V68" s="5">
        <v>4005.2</v>
      </c>
      <c r="W68" s="5">
        <v>4005.3</v>
      </c>
      <c r="X68" s="5">
        <v>4016.2</v>
      </c>
      <c r="Y68" s="5">
        <v>4041.4</v>
      </c>
      <c r="Z68" s="5">
        <v>4053.5</v>
      </c>
      <c r="AA68" s="5">
        <v>4081</v>
      </c>
      <c r="AB68" s="5">
        <v>4095.9</v>
      </c>
      <c r="AC68" s="5">
        <v>4098.7</v>
      </c>
      <c r="AD68" s="5">
        <v>4110.8</v>
      </c>
      <c r="AE68" s="5">
        <v>4116.3999999999996</v>
      </c>
      <c r="AF68" s="5">
        <v>4129.3</v>
      </c>
      <c r="AG68" s="5">
        <v>4150</v>
      </c>
      <c r="AH68" s="5">
        <v>4175.5</v>
      </c>
      <c r="AI68" s="5">
        <v>4191.3</v>
      </c>
      <c r="AJ68" s="5">
        <v>4205.2</v>
      </c>
      <c r="AK68" s="5">
        <v>4229.1000000000004</v>
      </c>
      <c r="AL68" s="5">
        <v>4230.3999999999996</v>
      </c>
      <c r="AM68" s="5">
        <v>4251.6000000000004</v>
      </c>
      <c r="AN68" s="5">
        <v>4277.3</v>
      </c>
      <c r="AO68" s="5">
        <v>4291.2</v>
      </c>
      <c r="AP68" s="5">
        <v>4320.7</v>
      </c>
      <c r="AQ68" s="5">
        <v>4383.7</v>
      </c>
      <c r="AR68" s="5">
        <v>4411.1000000000004</v>
      </c>
      <c r="AS68" s="5">
        <v>4449.3</v>
      </c>
      <c r="AT68" s="5">
        <v>4470.7</v>
      </c>
      <c r="AU68" s="5">
        <v>4475.2</v>
      </c>
      <c r="AV68" s="5">
        <v>4490.5</v>
      </c>
      <c r="AW68" s="5">
        <v>4494.8999999999996</v>
      </c>
      <c r="AX68" s="5">
        <v>4514.6000000000004</v>
      </c>
      <c r="AY68" s="5">
        <v>4524.2</v>
      </c>
      <c r="AZ68" s="5">
        <v>4385.6000000000004</v>
      </c>
      <c r="BA68" s="5">
        <v>4513.6000000000004</v>
      </c>
      <c r="BB68" s="5">
        <v>4645.8</v>
      </c>
      <c r="BC68" s="5">
        <v>4695.5</v>
      </c>
      <c r="BD68" s="5">
        <v>4733.6000000000004</v>
      </c>
      <c r="BE68" s="5">
        <v>4766.3999999999996</v>
      </c>
      <c r="BF68" s="5">
        <v>4832.8999999999996</v>
      </c>
      <c r="BG68" s="5">
        <v>4819.3999999999996</v>
      </c>
      <c r="BH68" s="5">
        <v>4857.3</v>
      </c>
    </row>
    <row r="69" spans="2:60">
      <c r="B69" t="s">
        <v>126</v>
      </c>
      <c r="C69" s="5">
        <v>1694.8</v>
      </c>
      <c r="D69" s="5">
        <v>1690.7</v>
      </c>
      <c r="E69" s="5">
        <v>1690.2</v>
      </c>
      <c r="F69" s="5">
        <v>1698.7</v>
      </c>
      <c r="G69" s="5">
        <v>1661.3</v>
      </c>
      <c r="H69" s="5">
        <v>1661.1</v>
      </c>
      <c r="I69" s="5">
        <v>1674.9</v>
      </c>
      <c r="J69" s="5">
        <v>1687.9</v>
      </c>
      <c r="K69" s="5">
        <v>1697.5</v>
      </c>
      <c r="L69" s="5">
        <v>1678.1</v>
      </c>
      <c r="M69" s="5">
        <v>1651.5</v>
      </c>
      <c r="N69" s="5">
        <v>1636.5</v>
      </c>
      <c r="O69" s="5">
        <v>1614.1</v>
      </c>
      <c r="P69" s="5">
        <v>1628</v>
      </c>
      <c r="Q69" s="5">
        <v>1616.4</v>
      </c>
      <c r="R69" s="5">
        <v>1607.9</v>
      </c>
      <c r="S69" s="5">
        <v>1627.7</v>
      </c>
      <c r="T69" s="5">
        <v>1605.8</v>
      </c>
      <c r="U69" s="5">
        <v>1620.6</v>
      </c>
      <c r="V69" s="5">
        <v>1628.7</v>
      </c>
      <c r="W69" s="5">
        <v>1635.4</v>
      </c>
      <c r="X69" s="5">
        <v>1644.5</v>
      </c>
      <c r="Y69" s="5">
        <v>1629.2</v>
      </c>
      <c r="Z69" s="5">
        <v>1616.1</v>
      </c>
      <c r="AA69" s="5">
        <v>1611.1</v>
      </c>
      <c r="AB69" s="5">
        <v>1625.2</v>
      </c>
      <c r="AC69" s="5">
        <v>1630.6</v>
      </c>
      <c r="AD69" s="5">
        <v>1632.3</v>
      </c>
      <c r="AE69" s="5">
        <v>1623.9</v>
      </c>
      <c r="AF69" s="5">
        <v>1635.8</v>
      </c>
      <c r="AG69" s="5">
        <v>1646.1</v>
      </c>
      <c r="AH69" s="5">
        <v>1661.4</v>
      </c>
      <c r="AI69" s="5">
        <v>1675.1</v>
      </c>
      <c r="AJ69" s="5">
        <v>1691</v>
      </c>
      <c r="AK69" s="5">
        <v>1681.3</v>
      </c>
      <c r="AL69" s="5">
        <v>1680.2</v>
      </c>
      <c r="AM69" s="5">
        <v>1702.3</v>
      </c>
      <c r="AN69" s="5">
        <v>1716.5</v>
      </c>
      <c r="AO69" s="5">
        <v>1739.4</v>
      </c>
      <c r="AP69" s="5">
        <v>1759.4</v>
      </c>
      <c r="AQ69" s="5">
        <v>1762.3</v>
      </c>
      <c r="AR69" s="5">
        <v>1748</v>
      </c>
      <c r="AS69" s="5">
        <v>1757.8</v>
      </c>
      <c r="AT69" s="5">
        <v>1739.5</v>
      </c>
      <c r="AU69" s="5">
        <v>1743.4</v>
      </c>
      <c r="AV69" s="5">
        <v>1753.5</v>
      </c>
      <c r="AW69" s="5">
        <v>1755.5</v>
      </c>
      <c r="AX69" s="5">
        <v>1765.6</v>
      </c>
      <c r="AY69" s="5">
        <v>1688.4</v>
      </c>
      <c r="AZ69" s="5">
        <v>1531.7</v>
      </c>
      <c r="BA69" s="5">
        <v>1638.9</v>
      </c>
      <c r="BB69" s="5">
        <v>1643</v>
      </c>
      <c r="BC69" s="5">
        <v>1595.2</v>
      </c>
      <c r="BD69" s="5">
        <v>1657</v>
      </c>
      <c r="BE69" s="5">
        <v>1671.3</v>
      </c>
      <c r="BF69" s="5">
        <v>1636.9</v>
      </c>
      <c r="BG69" s="5">
        <v>1727.7</v>
      </c>
      <c r="BH69" s="5">
        <v>1682.4</v>
      </c>
    </row>
    <row r="71" spans="2:60">
      <c r="B71" t="s">
        <v>98</v>
      </c>
    </row>
    <row r="72" spans="2:60">
      <c r="B72" s="3" t="s">
        <v>99</v>
      </c>
    </row>
    <row r="75" spans="2:60">
      <c r="B75" s="2" t="s">
        <v>128</v>
      </c>
    </row>
    <row r="76" spans="2:60">
      <c r="B76" t="s">
        <v>70</v>
      </c>
    </row>
    <row r="77" spans="2:60">
      <c r="C77" s="4" t="s">
        <v>13</v>
      </c>
      <c r="D77" s="4" t="s">
        <v>14</v>
      </c>
      <c r="E77" s="4" t="s">
        <v>15</v>
      </c>
      <c r="F77" s="4" t="s">
        <v>16</v>
      </c>
      <c r="G77" s="4" t="s">
        <v>17</v>
      </c>
      <c r="H77" s="4" t="s">
        <v>18</v>
      </c>
      <c r="I77" s="4" t="s">
        <v>19</v>
      </c>
      <c r="J77" s="4" t="s">
        <v>20</v>
      </c>
      <c r="K77" s="4" t="s">
        <v>21</v>
      </c>
      <c r="L77" s="4" t="s">
        <v>22</v>
      </c>
      <c r="M77" s="4" t="s">
        <v>23</v>
      </c>
      <c r="N77" s="4" t="s">
        <v>24</v>
      </c>
      <c r="O77" s="4" t="s">
        <v>25</v>
      </c>
      <c r="P77" s="4" t="s">
        <v>26</v>
      </c>
      <c r="Q77" s="4" t="s">
        <v>27</v>
      </c>
      <c r="R77" s="4" t="s">
        <v>28</v>
      </c>
      <c r="S77" s="4" t="s">
        <v>29</v>
      </c>
      <c r="T77" s="4" t="s">
        <v>30</v>
      </c>
      <c r="U77" s="4" t="s">
        <v>31</v>
      </c>
      <c r="V77" s="4" t="s">
        <v>32</v>
      </c>
      <c r="W77" s="4" t="s">
        <v>33</v>
      </c>
      <c r="X77" s="4" t="s">
        <v>34</v>
      </c>
      <c r="Y77" s="4" t="s">
        <v>35</v>
      </c>
      <c r="Z77" s="4" t="s">
        <v>36</v>
      </c>
      <c r="AA77" s="4" t="s">
        <v>37</v>
      </c>
      <c r="AB77" s="4" t="s">
        <v>38</v>
      </c>
      <c r="AC77" s="4" t="s">
        <v>39</v>
      </c>
      <c r="AD77" s="4" t="s">
        <v>40</v>
      </c>
      <c r="AE77" s="4" t="s">
        <v>41</v>
      </c>
      <c r="AF77" s="4" t="s">
        <v>42</v>
      </c>
      <c r="AG77" s="4" t="s">
        <v>43</v>
      </c>
      <c r="AH77" s="4" t="s">
        <v>44</v>
      </c>
      <c r="AI77" s="4" t="s">
        <v>45</v>
      </c>
      <c r="AJ77" s="4" t="s">
        <v>46</v>
      </c>
      <c r="AK77" s="4" t="s">
        <v>47</v>
      </c>
      <c r="AL77" s="4" t="s">
        <v>48</v>
      </c>
      <c r="AM77" s="4" t="s">
        <v>49</v>
      </c>
      <c r="AN77" s="4" t="s">
        <v>50</v>
      </c>
      <c r="AO77" s="4" t="s">
        <v>51</v>
      </c>
      <c r="AP77" s="4" t="s">
        <v>52</v>
      </c>
      <c r="AQ77" s="4" t="s">
        <v>53</v>
      </c>
      <c r="AR77" s="4" t="s">
        <v>54</v>
      </c>
      <c r="AS77" s="4" t="s">
        <v>55</v>
      </c>
      <c r="AT77" s="4" t="s">
        <v>56</v>
      </c>
      <c r="AU77" s="4" t="s">
        <v>57</v>
      </c>
      <c r="AV77" s="4" t="s">
        <v>58</v>
      </c>
      <c r="AW77" s="4" t="s">
        <v>59</v>
      </c>
      <c r="AX77" s="4" t="s">
        <v>60</v>
      </c>
      <c r="AY77" s="4" t="s">
        <v>61</v>
      </c>
      <c r="AZ77" s="4" t="s">
        <v>62</v>
      </c>
      <c r="BA77" s="4" t="s">
        <v>63</v>
      </c>
      <c r="BB77" s="4" t="s">
        <v>64</v>
      </c>
      <c r="BC77" s="4" t="s">
        <v>65</v>
      </c>
      <c r="BD77" s="4" t="s">
        <v>66</v>
      </c>
      <c r="BE77" s="4" t="s">
        <v>67</v>
      </c>
      <c r="BF77" s="4" t="s">
        <v>68</v>
      </c>
      <c r="BG77" s="4" t="s">
        <v>898</v>
      </c>
      <c r="BH77" s="4" t="s">
        <v>1239</v>
      </c>
    </row>
    <row r="78" spans="2:60">
      <c r="B78" s="7" t="s">
        <v>97</v>
      </c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</row>
    <row r="79" spans="2:60">
      <c r="B79" s="1" t="s">
        <v>69</v>
      </c>
      <c r="C79" s="5">
        <v>9117942.3000000007</v>
      </c>
      <c r="D79" s="5">
        <v>9137186.5999999996</v>
      </c>
      <c r="E79" s="5">
        <v>9015328.5</v>
      </c>
      <c r="F79" s="5">
        <v>8977548.5</v>
      </c>
      <c r="G79" s="5">
        <v>8655446.1999999993</v>
      </c>
      <c r="H79" s="5">
        <v>8521778.6999999993</v>
      </c>
      <c r="I79" s="5">
        <v>8457732.0999999996</v>
      </c>
      <c r="J79" s="5">
        <v>8428053.1999999993</v>
      </c>
      <c r="K79" s="5">
        <v>8331375.2000000002</v>
      </c>
      <c r="L79" s="5">
        <v>8418323.4000000004</v>
      </c>
      <c r="M79" s="5">
        <v>8313837.5999999996</v>
      </c>
      <c r="N79" s="5">
        <v>8209150.7999999998</v>
      </c>
      <c r="O79" s="5">
        <v>8280866.9000000004</v>
      </c>
      <c r="P79" s="5">
        <v>8146450.2000000002</v>
      </c>
      <c r="Q79" s="5">
        <v>8095070</v>
      </c>
      <c r="R79" s="5">
        <v>7999230</v>
      </c>
      <c r="S79" s="5">
        <v>7890088.4000000004</v>
      </c>
      <c r="T79" s="5">
        <v>7765383.2999999998</v>
      </c>
      <c r="U79" s="5">
        <v>7717750.5999999996</v>
      </c>
      <c r="V79" s="5">
        <v>7588814.5999999996</v>
      </c>
      <c r="W79" s="5">
        <v>7542021.4000000004</v>
      </c>
      <c r="X79" s="5">
        <v>7508262.9000000004</v>
      </c>
      <c r="Y79" s="5">
        <v>7495694.9000000004</v>
      </c>
      <c r="Z79" s="5">
        <v>7537627.0999999996</v>
      </c>
      <c r="AA79" s="5">
        <v>7526574.2000000002</v>
      </c>
      <c r="AB79" s="5">
        <v>7584318.5999999996</v>
      </c>
      <c r="AC79" s="5">
        <v>7605326.2999999998</v>
      </c>
      <c r="AD79" s="5">
        <v>7693138.7000000002</v>
      </c>
      <c r="AE79" s="5">
        <v>7708184.5999999996</v>
      </c>
      <c r="AF79" s="5">
        <v>7810728.7999999998</v>
      </c>
      <c r="AG79" s="5">
        <v>7867307.0999999996</v>
      </c>
      <c r="AH79" s="5">
        <v>7941580.2999999998</v>
      </c>
      <c r="AI79" s="5">
        <v>7995401.0999999996</v>
      </c>
      <c r="AJ79" s="5">
        <v>8009711.2999999998</v>
      </c>
      <c r="AK79" s="5">
        <v>8054297.2000000002</v>
      </c>
      <c r="AL79" s="5">
        <v>8073155.0999999996</v>
      </c>
      <c r="AM79" s="5">
        <v>8139572.0999999996</v>
      </c>
      <c r="AN79" s="5">
        <v>8172295.9000000004</v>
      </c>
      <c r="AO79" s="5">
        <v>8230270.0999999996</v>
      </c>
      <c r="AP79" s="5">
        <v>8260014.7999999998</v>
      </c>
      <c r="AQ79" s="5">
        <v>8308501.0999999996</v>
      </c>
      <c r="AR79" s="5">
        <v>8405877.1999999993</v>
      </c>
      <c r="AS79" s="5">
        <v>8466614.8000000007</v>
      </c>
      <c r="AT79" s="5">
        <v>8447369.9000000004</v>
      </c>
      <c r="AU79" s="5">
        <v>8570583.0999999996</v>
      </c>
      <c r="AV79" s="5">
        <v>8543427.8000000007</v>
      </c>
      <c r="AW79" s="5">
        <v>8564856.8000000007</v>
      </c>
      <c r="AX79" s="5">
        <v>8593459.5</v>
      </c>
      <c r="AY79" s="5">
        <v>8174334.0999999996</v>
      </c>
      <c r="AZ79" s="5">
        <v>6379863.5999999996</v>
      </c>
      <c r="BA79" s="5">
        <v>8027586.5999999996</v>
      </c>
      <c r="BB79" s="5">
        <v>8068105.7000000002</v>
      </c>
      <c r="BC79" s="5">
        <v>7948449.2000000002</v>
      </c>
      <c r="BD79" s="5">
        <v>8269926.5999999996</v>
      </c>
      <c r="BE79" s="5">
        <v>8291921</v>
      </c>
      <c r="BF79" s="5">
        <v>8304602.9000000004</v>
      </c>
      <c r="BG79" s="5">
        <v>8546549.4000000004</v>
      </c>
      <c r="BH79" s="5">
        <v>8578717.6999999993</v>
      </c>
    </row>
    <row r="80" spans="2:60">
      <c r="B80" t="s">
        <v>115</v>
      </c>
      <c r="C80" s="5">
        <v>408444.7</v>
      </c>
      <c r="D80" s="5">
        <v>394387.5</v>
      </c>
      <c r="E80" s="5">
        <v>401030.7</v>
      </c>
      <c r="F80" s="5">
        <v>393430.7</v>
      </c>
      <c r="G80" s="5">
        <v>392535.2</v>
      </c>
      <c r="H80" s="5">
        <v>387076.6</v>
      </c>
      <c r="I80" s="5">
        <v>375765.9</v>
      </c>
      <c r="J80" s="5">
        <v>369805.6</v>
      </c>
      <c r="K80" s="5">
        <v>373201.7</v>
      </c>
      <c r="L80" s="5">
        <v>383368.9</v>
      </c>
      <c r="M80" s="5">
        <v>382784</v>
      </c>
      <c r="N80" s="5">
        <v>381404.3</v>
      </c>
      <c r="O80" s="5">
        <v>382320</v>
      </c>
      <c r="P80" s="5">
        <v>366295.5</v>
      </c>
      <c r="Q80" s="5">
        <v>368461.7</v>
      </c>
      <c r="R80" s="5">
        <v>382905.8</v>
      </c>
      <c r="S80" s="5">
        <v>365642.8</v>
      </c>
      <c r="T80" s="5">
        <v>361060.7</v>
      </c>
      <c r="U80" s="5">
        <v>371439.9</v>
      </c>
      <c r="V80" s="5">
        <v>360679.4</v>
      </c>
      <c r="W80" s="5">
        <v>332920.8</v>
      </c>
      <c r="X80" s="5">
        <v>367142.9</v>
      </c>
      <c r="Y80" s="5">
        <v>364209.2</v>
      </c>
      <c r="Z80" s="5">
        <v>366907.4</v>
      </c>
      <c r="AA80" s="5">
        <v>359376.2</v>
      </c>
      <c r="AB80" s="5">
        <v>363845.3</v>
      </c>
      <c r="AC80" s="5">
        <v>353142</v>
      </c>
      <c r="AD80" s="5">
        <v>354588.6</v>
      </c>
      <c r="AE80" s="5">
        <v>348669.4</v>
      </c>
      <c r="AF80" s="5">
        <v>357835.5</v>
      </c>
      <c r="AG80" s="5">
        <v>358805.6</v>
      </c>
      <c r="AH80" s="5">
        <v>365154.2</v>
      </c>
      <c r="AI80" s="5">
        <v>367356</v>
      </c>
      <c r="AJ80" s="5">
        <v>371041.3</v>
      </c>
      <c r="AK80" s="5">
        <v>373335.1</v>
      </c>
      <c r="AL80" s="5">
        <v>377582.1</v>
      </c>
      <c r="AM80" s="5">
        <v>382907.7</v>
      </c>
      <c r="AN80" s="5">
        <v>379306.8</v>
      </c>
      <c r="AO80" s="5">
        <v>382593.9</v>
      </c>
      <c r="AP80" s="5">
        <v>379175.4</v>
      </c>
      <c r="AQ80" s="5">
        <v>375335.3</v>
      </c>
      <c r="AR80" s="5">
        <v>378848.8</v>
      </c>
      <c r="AS80" s="5">
        <v>376371.4</v>
      </c>
      <c r="AT80" s="5">
        <v>374521.1</v>
      </c>
      <c r="AU80" s="5">
        <v>379191</v>
      </c>
      <c r="AV80" s="5">
        <v>362907.7</v>
      </c>
      <c r="AW80" s="5">
        <v>357429.2</v>
      </c>
      <c r="AX80" s="5">
        <v>354999.5</v>
      </c>
      <c r="AY80" s="5">
        <v>341399</v>
      </c>
      <c r="AZ80" s="5">
        <v>330510.09999999998</v>
      </c>
      <c r="BA80" s="5">
        <v>354563.6</v>
      </c>
      <c r="BB80" s="5">
        <v>351695.1</v>
      </c>
      <c r="BC80" s="5">
        <v>345081.4</v>
      </c>
      <c r="BD80" s="5">
        <v>354465.4</v>
      </c>
      <c r="BE80" s="5">
        <v>352783.6</v>
      </c>
      <c r="BF80" s="5">
        <v>359674.5</v>
      </c>
      <c r="BG80" s="5">
        <v>344803.6</v>
      </c>
      <c r="BH80" s="5">
        <v>344556.9</v>
      </c>
    </row>
    <row r="81" spans="2:60">
      <c r="B81" t="s">
        <v>116</v>
      </c>
      <c r="C81" s="5">
        <v>1273925.8999999999</v>
      </c>
      <c r="D81" s="5">
        <v>1269443.8999999999</v>
      </c>
      <c r="E81" s="5">
        <v>1233835.1000000001</v>
      </c>
      <c r="F81" s="5">
        <v>1184642.3</v>
      </c>
      <c r="G81" s="5">
        <v>1131576.3999999999</v>
      </c>
      <c r="H81" s="5">
        <v>1092676.2</v>
      </c>
      <c r="I81" s="5">
        <v>1065510.3</v>
      </c>
      <c r="J81" s="5">
        <v>1061715.3999999999</v>
      </c>
      <c r="K81" s="5">
        <v>1042251</v>
      </c>
      <c r="L81" s="5">
        <v>1086427.5</v>
      </c>
      <c r="M81" s="5">
        <v>1061747.3999999999</v>
      </c>
      <c r="N81" s="5">
        <v>1046828.7</v>
      </c>
      <c r="O81" s="5">
        <v>1037700.5</v>
      </c>
      <c r="P81" s="5">
        <v>1027522.1</v>
      </c>
      <c r="Q81" s="5">
        <v>1017531</v>
      </c>
      <c r="R81" s="5">
        <v>994506</v>
      </c>
      <c r="S81" s="5">
        <v>971804.3</v>
      </c>
      <c r="T81" s="5">
        <v>944942</v>
      </c>
      <c r="U81" s="5">
        <v>930151.4</v>
      </c>
      <c r="V81" s="5">
        <v>913957.5</v>
      </c>
      <c r="W81" s="5">
        <v>898658.7</v>
      </c>
      <c r="X81" s="5">
        <v>894367.8</v>
      </c>
      <c r="Y81" s="5">
        <v>891390.9</v>
      </c>
      <c r="Z81" s="5">
        <v>885386</v>
      </c>
      <c r="AA81" s="5">
        <v>880162.8</v>
      </c>
      <c r="AB81" s="5">
        <v>876676.1</v>
      </c>
      <c r="AC81" s="5">
        <v>881365.8</v>
      </c>
      <c r="AD81" s="5">
        <v>887180.4</v>
      </c>
      <c r="AE81" s="5">
        <v>892657.5</v>
      </c>
      <c r="AF81" s="5">
        <v>899641</v>
      </c>
      <c r="AG81" s="5">
        <v>903405.3</v>
      </c>
      <c r="AH81" s="5">
        <v>911028.7</v>
      </c>
      <c r="AI81" s="5">
        <v>919781.8</v>
      </c>
      <c r="AJ81" s="5">
        <v>929767.2</v>
      </c>
      <c r="AK81" s="5">
        <v>938278.5</v>
      </c>
      <c r="AL81" s="5">
        <v>943307</v>
      </c>
      <c r="AM81" s="5">
        <v>948443.4</v>
      </c>
      <c r="AN81" s="5">
        <v>950901.1</v>
      </c>
      <c r="AO81" s="5">
        <v>953711.2</v>
      </c>
      <c r="AP81" s="5">
        <v>964982.2</v>
      </c>
      <c r="AQ81" s="5">
        <v>972241.6</v>
      </c>
      <c r="AR81" s="5">
        <v>974900.7</v>
      </c>
      <c r="AS81" s="5">
        <v>969511.4</v>
      </c>
      <c r="AT81" s="5">
        <v>964494.2</v>
      </c>
      <c r="AU81" s="5">
        <v>980192.3</v>
      </c>
      <c r="AV81" s="5">
        <v>975490.8</v>
      </c>
      <c r="AW81" s="5">
        <v>974364.9</v>
      </c>
      <c r="AX81" s="5">
        <v>970150.7</v>
      </c>
      <c r="AY81" s="5">
        <v>948453.1</v>
      </c>
      <c r="AZ81" s="5">
        <v>771016.3</v>
      </c>
      <c r="BA81" s="5">
        <v>887014.6</v>
      </c>
      <c r="BB81" s="5">
        <v>905354.6</v>
      </c>
      <c r="BC81" s="5">
        <v>894779</v>
      </c>
      <c r="BD81" s="5">
        <v>915926.1</v>
      </c>
      <c r="BE81" s="5">
        <v>865892.2</v>
      </c>
      <c r="BF81" s="5">
        <v>873861.9</v>
      </c>
      <c r="BG81" s="5">
        <v>905830.2</v>
      </c>
      <c r="BH81" s="5">
        <v>916210.5</v>
      </c>
    </row>
    <row r="82" spans="2:60">
      <c r="B82" t="s">
        <v>117</v>
      </c>
      <c r="C82" s="5">
        <v>1178519.2</v>
      </c>
      <c r="D82" s="5">
        <v>1173103</v>
      </c>
      <c r="E82" s="5">
        <v>1137349.5</v>
      </c>
      <c r="F82" s="5">
        <v>1086890.2</v>
      </c>
      <c r="G82" s="5">
        <v>1034592.2</v>
      </c>
      <c r="H82" s="5">
        <v>997094.9</v>
      </c>
      <c r="I82" s="5">
        <v>969791.6</v>
      </c>
      <c r="J82" s="5">
        <v>963206.2</v>
      </c>
      <c r="K82" s="5">
        <v>941022.3</v>
      </c>
      <c r="L82" s="5">
        <v>981005.3</v>
      </c>
      <c r="M82" s="5">
        <v>957124.3</v>
      </c>
      <c r="N82" s="5">
        <v>939940.4</v>
      </c>
      <c r="O82" s="5">
        <v>934613.7</v>
      </c>
      <c r="P82" s="5">
        <v>923011.2</v>
      </c>
      <c r="Q82" s="5">
        <v>913259.6</v>
      </c>
      <c r="R82" s="5">
        <v>890243.8</v>
      </c>
      <c r="S82" s="5">
        <v>869092.8</v>
      </c>
      <c r="T82" s="5">
        <v>843569.1</v>
      </c>
      <c r="U82" s="5">
        <v>826294.4</v>
      </c>
      <c r="V82" s="5">
        <v>813440.1</v>
      </c>
      <c r="W82" s="5">
        <v>798909.8</v>
      </c>
      <c r="X82" s="5">
        <v>795340.3</v>
      </c>
      <c r="Y82" s="5">
        <v>792428.8</v>
      </c>
      <c r="Z82" s="5">
        <v>787255.8</v>
      </c>
      <c r="AA82" s="5">
        <v>781727</v>
      </c>
      <c r="AB82" s="5">
        <v>778574.5</v>
      </c>
      <c r="AC82" s="5">
        <v>783508.3</v>
      </c>
      <c r="AD82" s="5">
        <v>787352.7</v>
      </c>
      <c r="AE82" s="5">
        <v>794041.8</v>
      </c>
      <c r="AF82" s="5">
        <v>800931.3</v>
      </c>
      <c r="AG82" s="5">
        <v>804487.9</v>
      </c>
      <c r="AH82" s="5">
        <v>813060.7</v>
      </c>
      <c r="AI82" s="5">
        <v>820236.4</v>
      </c>
      <c r="AJ82" s="5">
        <v>828966</v>
      </c>
      <c r="AK82" s="5">
        <v>836918.5</v>
      </c>
      <c r="AL82" s="5">
        <v>842302.2</v>
      </c>
      <c r="AM82" s="5">
        <v>848125.3</v>
      </c>
      <c r="AN82" s="5">
        <v>851252.1</v>
      </c>
      <c r="AO82" s="5">
        <v>854813.1</v>
      </c>
      <c r="AP82" s="5">
        <v>865504.6</v>
      </c>
      <c r="AQ82" s="5">
        <v>871146.5</v>
      </c>
      <c r="AR82" s="5">
        <v>874541.2</v>
      </c>
      <c r="AS82" s="5">
        <v>869036.6</v>
      </c>
      <c r="AT82" s="5">
        <v>864106.1</v>
      </c>
      <c r="AU82" s="5">
        <v>879803.7</v>
      </c>
      <c r="AV82" s="5">
        <v>873997.4</v>
      </c>
      <c r="AW82" s="5">
        <v>872576</v>
      </c>
      <c r="AX82" s="5">
        <v>867291.6</v>
      </c>
      <c r="AY82" s="5">
        <v>846109</v>
      </c>
      <c r="AZ82" s="5">
        <v>675918.5</v>
      </c>
      <c r="BA82" s="5">
        <v>784446.2</v>
      </c>
      <c r="BB82" s="5">
        <v>803759.9</v>
      </c>
      <c r="BC82" s="5">
        <v>799740.2</v>
      </c>
      <c r="BD82" s="5">
        <v>823515.4</v>
      </c>
      <c r="BE82" s="5">
        <v>764661.7</v>
      </c>
      <c r="BF82" s="5">
        <v>775470.5</v>
      </c>
      <c r="BG82" s="5">
        <v>813236.1</v>
      </c>
      <c r="BH82" s="5">
        <v>823073.4</v>
      </c>
    </row>
    <row r="83" spans="2:60">
      <c r="B83" t="s">
        <v>118</v>
      </c>
      <c r="C83" s="5">
        <v>1279107.8999999999</v>
      </c>
      <c r="D83" s="5">
        <v>1216018.8999999999</v>
      </c>
      <c r="E83" s="5">
        <v>1137182.8</v>
      </c>
      <c r="F83" s="5">
        <v>1070307.8999999999</v>
      </c>
      <c r="G83" s="5">
        <v>985050.7</v>
      </c>
      <c r="H83" s="5">
        <v>938480.4</v>
      </c>
      <c r="I83" s="5">
        <v>897552.6</v>
      </c>
      <c r="J83" s="5">
        <v>872099.1</v>
      </c>
      <c r="K83" s="5">
        <v>831187.7</v>
      </c>
      <c r="L83" s="5">
        <v>823602.1</v>
      </c>
      <c r="M83" s="5">
        <v>789663.8</v>
      </c>
      <c r="N83" s="5">
        <v>755657.4</v>
      </c>
      <c r="O83" s="5">
        <v>746016.3</v>
      </c>
      <c r="P83" s="5">
        <v>692764.5</v>
      </c>
      <c r="Q83" s="5">
        <v>668100.1</v>
      </c>
      <c r="R83" s="5">
        <v>629722.30000000005</v>
      </c>
      <c r="S83" s="5">
        <v>590828.80000000005</v>
      </c>
      <c r="T83" s="5">
        <v>568908.69999999995</v>
      </c>
      <c r="U83" s="5">
        <v>542208.6</v>
      </c>
      <c r="V83" s="5">
        <v>521772.6</v>
      </c>
      <c r="W83" s="5">
        <v>510180.3</v>
      </c>
      <c r="X83" s="5">
        <v>490876.1</v>
      </c>
      <c r="Y83" s="5">
        <v>480027.4</v>
      </c>
      <c r="Z83" s="5">
        <v>476296.4</v>
      </c>
      <c r="AA83" s="5">
        <v>468965.3</v>
      </c>
      <c r="AB83" s="5">
        <v>479344.1</v>
      </c>
      <c r="AC83" s="5">
        <v>485602.9</v>
      </c>
      <c r="AD83" s="5">
        <v>498748.2</v>
      </c>
      <c r="AE83" s="5">
        <v>513188.3</v>
      </c>
      <c r="AF83" s="5">
        <v>523155.7</v>
      </c>
      <c r="AG83" s="5">
        <v>529472.5</v>
      </c>
      <c r="AH83" s="5">
        <v>531566.6</v>
      </c>
      <c r="AI83" s="5">
        <v>529798.30000000005</v>
      </c>
      <c r="AJ83" s="5">
        <v>531139</v>
      </c>
      <c r="AK83" s="5">
        <v>535749.30000000005</v>
      </c>
      <c r="AL83" s="5">
        <v>541003.1</v>
      </c>
      <c r="AM83" s="5">
        <v>548169.80000000005</v>
      </c>
      <c r="AN83" s="5">
        <v>556965.9</v>
      </c>
      <c r="AO83" s="5">
        <v>565077.19999999995</v>
      </c>
      <c r="AP83" s="5">
        <v>572066.69999999995</v>
      </c>
      <c r="AQ83" s="5">
        <v>576979.69999999995</v>
      </c>
      <c r="AR83" s="5">
        <v>595060.9</v>
      </c>
      <c r="AS83" s="5">
        <v>610609.6</v>
      </c>
      <c r="AT83" s="5">
        <v>622048.4</v>
      </c>
      <c r="AU83" s="5">
        <v>642394.4</v>
      </c>
      <c r="AV83" s="5">
        <v>635367.19999999995</v>
      </c>
      <c r="AW83" s="5">
        <v>639088.80000000005</v>
      </c>
      <c r="AX83" s="5">
        <v>644431.69999999995</v>
      </c>
      <c r="AY83" s="5">
        <v>588831.1</v>
      </c>
      <c r="AZ83" s="5">
        <v>422899.7</v>
      </c>
      <c r="BA83" s="5">
        <v>625091.5</v>
      </c>
      <c r="BB83" s="5">
        <v>620072.19999999995</v>
      </c>
      <c r="BC83" s="5">
        <v>617047.1</v>
      </c>
      <c r="BD83" s="5">
        <v>623882.6</v>
      </c>
      <c r="BE83" s="5">
        <v>621770.9</v>
      </c>
      <c r="BF83" s="5">
        <v>608209.4</v>
      </c>
      <c r="BG83" s="5">
        <v>656033.6</v>
      </c>
      <c r="BH83" s="5">
        <v>610437.9</v>
      </c>
    </row>
    <row r="84" spans="2:60">
      <c r="B84" t="s">
        <v>119</v>
      </c>
      <c r="C84" s="5">
        <v>6156463.7999999998</v>
      </c>
      <c r="D84" s="5">
        <v>6257336.2999999998</v>
      </c>
      <c r="E84" s="5">
        <v>6243279.9000000004</v>
      </c>
      <c r="F84" s="5">
        <v>6329167.5999999996</v>
      </c>
      <c r="G84" s="5">
        <v>6146283.9000000004</v>
      </c>
      <c r="H84" s="5">
        <v>6103545.5</v>
      </c>
      <c r="I84" s="5">
        <v>6118903.2999999998</v>
      </c>
      <c r="J84" s="5">
        <v>6124433.0999999996</v>
      </c>
      <c r="K84" s="5">
        <v>6084734.7999999998</v>
      </c>
      <c r="L84" s="5">
        <v>6124924.9000000004</v>
      </c>
      <c r="M84" s="5">
        <v>6079642.4000000004</v>
      </c>
      <c r="N84" s="5">
        <v>6025260.4000000004</v>
      </c>
      <c r="O84" s="5">
        <v>6114830.0999999996</v>
      </c>
      <c r="P84" s="5">
        <v>6059868.0999999996</v>
      </c>
      <c r="Q84" s="5">
        <v>6040977.2000000002</v>
      </c>
      <c r="R84" s="5">
        <v>5992095.9000000004</v>
      </c>
      <c r="S84" s="5">
        <v>5961812.5</v>
      </c>
      <c r="T84" s="5">
        <v>5890471.9000000004</v>
      </c>
      <c r="U84" s="5">
        <v>5873950.7000000002</v>
      </c>
      <c r="V84" s="5">
        <v>5792405.0999999996</v>
      </c>
      <c r="W84" s="5">
        <v>5800261.5999999996</v>
      </c>
      <c r="X84" s="5">
        <v>5755876.0999999996</v>
      </c>
      <c r="Y84" s="5">
        <v>5760067.4000000004</v>
      </c>
      <c r="Z84" s="5">
        <v>5809037.2999999998</v>
      </c>
      <c r="AA84" s="5">
        <v>5818069.9000000004</v>
      </c>
      <c r="AB84" s="5">
        <v>5864453.0999999996</v>
      </c>
      <c r="AC84" s="5">
        <v>5885215.5999999996</v>
      </c>
      <c r="AD84" s="5">
        <v>5952621.5</v>
      </c>
      <c r="AE84" s="5">
        <v>5953669.4000000004</v>
      </c>
      <c r="AF84" s="5">
        <v>6030096.5999999996</v>
      </c>
      <c r="AG84" s="5">
        <v>6075623.7000000002</v>
      </c>
      <c r="AH84" s="5">
        <v>6133830.7999999998</v>
      </c>
      <c r="AI84" s="5">
        <v>6178465</v>
      </c>
      <c r="AJ84" s="5">
        <v>6177763.7999999998</v>
      </c>
      <c r="AK84" s="5">
        <v>6206934.2999999998</v>
      </c>
      <c r="AL84" s="5">
        <v>6211262.9000000004</v>
      </c>
      <c r="AM84" s="5">
        <v>6260051.2000000002</v>
      </c>
      <c r="AN84" s="5">
        <v>6285122.0999999996</v>
      </c>
      <c r="AO84" s="5">
        <v>6328887.7999999998</v>
      </c>
      <c r="AP84" s="5">
        <v>6343790.5</v>
      </c>
      <c r="AQ84" s="5">
        <v>6383944.5</v>
      </c>
      <c r="AR84" s="5">
        <v>6457066.7999999998</v>
      </c>
      <c r="AS84" s="5">
        <v>6510122.4000000004</v>
      </c>
      <c r="AT84" s="5">
        <v>6486306.2000000002</v>
      </c>
      <c r="AU84" s="5">
        <v>6568805.4000000004</v>
      </c>
      <c r="AV84" s="5">
        <v>6569662.0999999996</v>
      </c>
      <c r="AW84" s="5">
        <v>6593973.9000000004</v>
      </c>
      <c r="AX84" s="5">
        <v>6623877.5999999996</v>
      </c>
      <c r="AY84" s="5">
        <v>6295650.9000000004</v>
      </c>
      <c r="AZ84" s="5">
        <v>4855437.5</v>
      </c>
      <c r="BA84" s="5">
        <v>6160916.9000000004</v>
      </c>
      <c r="BB84" s="5">
        <v>6190983.7999999998</v>
      </c>
      <c r="BC84" s="5">
        <v>6091541.7000000002</v>
      </c>
      <c r="BD84" s="5">
        <v>6375652.5</v>
      </c>
      <c r="BE84" s="5">
        <v>6451474.2999999998</v>
      </c>
      <c r="BF84" s="5">
        <v>6462857.0999999996</v>
      </c>
      <c r="BG84" s="5">
        <v>6639882</v>
      </c>
      <c r="BH84" s="5">
        <v>6707512.4000000004</v>
      </c>
    </row>
    <row r="85" spans="2:60">
      <c r="B85" t="s">
        <v>120</v>
      </c>
      <c r="C85" s="5">
        <v>2735285</v>
      </c>
      <c r="D85" s="5">
        <v>2767616.2</v>
      </c>
      <c r="E85" s="5">
        <v>2746419.2000000002</v>
      </c>
      <c r="F85" s="5">
        <v>2740337.9</v>
      </c>
      <c r="G85" s="5">
        <v>2650206.2000000002</v>
      </c>
      <c r="H85" s="5">
        <v>2615630.2000000002</v>
      </c>
      <c r="I85" s="5">
        <v>2603237.5</v>
      </c>
      <c r="J85" s="5">
        <v>2595779.2000000002</v>
      </c>
      <c r="K85" s="5">
        <v>2598070.6</v>
      </c>
      <c r="L85" s="5">
        <v>2601895.7999999998</v>
      </c>
      <c r="M85" s="5">
        <v>2578841.2999999998</v>
      </c>
      <c r="N85" s="5">
        <v>2580917.2000000002</v>
      </c>
      <c r="O85" s="5">
        <v>2596929.4</v>
      </c>
      <c r="P85" s="5">
        <v>2565415.1</v>
      </c>
      <c r="Q85" s="5">
        <v>2547349.9</v>
      </c>
      <c r="R85" s="5">
        <v>2504252.7999999998</v>
      </c>
      <c r="S85" s="5">
        <v>2492853.2999999998</v>
      </c>
      <c r="T85" s="5">
        <v>2458122.2000000002</v>
      </c>
      <c r="U85" s="5">
        <v>2456974.2999999998</v>
      </c>
      <c r="V85" s="5">
        <v>2413419</v>
      </c>
      <c r="W85" s="5">
        <v>2400920.7000000002</v>
      </c>
      <c r="X85" s="5">
        <v>2384186.5</v>
      </c>
      <c r="Y85" s="5">
        <v>2384452</v>
      </c>
      <c r="Z85" s="5">
        <v>2411091.5</v>
      </c>
      <c r="AA85" s="5">
        <v>2397480.2000000002</v>
      </c>
      <c r="AB85" s="5">
        <v>2429134.5</v>
      </c>
      <c r="AC85" s="5">
        <v>2440806</v>
      </c>
      <c r="AD85" s="5">
        <v>2458583.7000000002</v>
      </c>
      <c r="AE85" s="5">
        <v>2466406.7999999998</v>
      </c>
      <c r="AF85" s="5">
        <v>2497930.5</v>
      </c>
      <c r="AG85" s="5">
        <v>2504624.2999999998</v>
      </c>
      <c r="AH85" s="5">
        <v>2535592.9</v>
      </c>
      <c r="AI85" s="5">
        <v>2558833.5</v>
      </c>
      <c r="AJ85" s="5">
        <v>2556162.9</v>
      </c>
      <c r="AK85" s="5">
        <v>2573250.7999999998</v>
      </c>
      <c r="AL85" s="5">
        <v>2573294.6</v>
      </c>
      <c r="AM85" s="5">
        <v>2584452</v>
      </c>
      <c r="AN85" s="5">
        <v>2600536.4</v>
      </c>
      <c r="AO85" s="5">
        <v>2606932.4</v>
      </c>
      <c r="AP85" s="5">
        <v>2606153.2000000002</v>
      </c>
      <c r="AQ85" s="5">
        <v>2619779.9</v>
      </c>
      <c r="AR85" s="5">
        <v>2648917.4</v>
      </c>
      <c r="AS85" s="5">
        <v>2669102.1</v>
      </c>
      <c r="AT85" s="5">
        <v>2666498.6</v>
      </c>
      <c r="AU85" s="5">
        <v>2693824.3</v>
      </c>
      <c r="AV85" s="5">
        <v>2699821.8</v>
      </c>
      <c r="AW85" s="5">
        <v>2704048.2</v>
      </c>
      <c r="AX85" s="5">
        <v>2719558.7</v>
      </c>
      <c r="AY85" s="5">
        <v>2505651.1</v>
      </c>
      <c r="AZ85" s="5">
        <v>1581632.4</v>
      </c>
      <c r="BA85" s="5">
        <v>2373190.9</v>
      </c>
      <c r="BB85" s="5">
        <v>2271891.9</v>
      </c>
      <c r="BC85" s="5">
        <v>2253022.9</v>
      </c>
      <c r="BD85" s="5">
        <v>2486622</v>
      </c>
      <c r="BE85" s="5">
        <v>2490477.7000000002</v>
      </c>
      <c r="BF85" s="5">
        <v>2519732.1</v>
      </c>
      <c r="BG85" s="5">
        <v>2612718.9</v>
      </c>
      <c r="BH85" s="5">
        <v>2734677.1</v>
      </c>
    </row>
    <row r="86" spans="2:60">
      <c r="B86" t="s">
        <v>121</v>
      </c>
      <c r="C86" s="5">
        <v>187353.60000000001</v>
      </c>
      <c r="D86" s="5">
        <v>190795.2</v>
      </c>
      <c r="E86" s="5">
        <v>194163.5</v>
      </c>
      <c r="F86" s="5">
        <v>198337.3</v>
      </c>
      <c r="G86" s="5">
        <v>199677.8</v>
      </c>
      <c r="H86" s="5">
        <v>192849.8</v>
      </c>
      <c r="I86" s="5">
        <v>190897.2</v>
      </c>
      <c r="J86" s="5">
        <v>190495.8</v>
      </c>
      <c r="K86" s="5">
        <v>188728.8</v>
      </c>
      <c r="L86" s="5">
        <v>190271.3</v>
      </c>
      <c r="M86" s="5">
        <v>190706.7</v>
      </c>
      <c r="N86" s="5">
        <v>188810.2</v>
      </c>
      <c r="O86" s="5">
        <v>196700.4</v>
      </c>
      <c r="P86" s="5">
        <v>194450.2</v>
      </c>
      <c r="Q86" s="5">
        <v>193794.7</v>
      </c>
      <c r="R86" s="5">
        <v>195345.3</v>
      </c>
      <c r="S86" s="5">
        <v>190419.5</v>
      </c>
      <c r="T86" s="5">
        <v>187946.3</v>
      </c>
      <c r="U86" s="5">
        <v>184640.3</v>
      </c>
      <c r="V86" s="5">
        <v>181568.5</v>
      </c>
      <c r="W86" s="5">
        <v>182547.7</v>
      </c>
      <c r="X86" s="5">
        <v>182894</v>
      </c>
      <c r="Y86" s="5">
        <v>181480.1</v>
      </c>
      <c r="Z86" s="5">
        <v>181653</v>
      </c>
      <c r="AA86" s="5">
        <v>180113.5</v>
      </c>
      <c r="AB86" s="5">
        <v>179813.5</v>
      </c>
      <c r="AC86" s="5">
        <v>181990.2</v>
      </c>
      <c r="AD86" s="5">
        <v>187843.7</v>
      </c>
      <c r="AE86" s="5">
        <v>188280.4</v>
      </c>
      <c r="AF86" s="5">
        <v>192403.4</v>
      </c>
      <c r="AG86" s="5">
        <v>196992.8</v>
      </c>
      <c r="AH86" s="5">
        <v>197854.3</v>
      </c>
      <c r="AI86" s="5">
        <v>197971.9</v>
      </c>
      <c r="AJ86" s="5">
        <v>201569.2</v>
      </c>
      <c r="AK86" s="5">
        <v>201034.6</v>
      </c>
      <c r="AL86" s="5">
        <v>202891.1</v>
      </c>
      <c r="AM86" s="5">
        <v>210651.2</v>
      </c>
      <c r="AN86" s="5">
        <v>213532.79999999999</v>
      </c>
      <c r="AO86" s="5">
        <v>218194.2</v>
      </c>
      <c r="AP86" s="5">
        <v>219710.4</v>
      </c>
      <c r="AQ86" s="5">
        <v>221350.3</v>
      </c>
      <c r="AR86" s="5">
        <v>221816.3</v>
      </c>
      <c r="AS86" s="5">
        <v>224137.60000000001</v>
      </c>
      <c r="AT86" s="5">
        <v>228062.6</v>
      </c>
      <c r="AU86" s="5">
        <v>230001.4</v>
      </c>
      <c r="AV86" s="5">
        <v>233424.8</v>
      </c>
      <c r="AW86" s="5">
        <v>234634.9</v>
      </c>
      <c r="AX86" s="5">
        <v>235357.3</v>
      </c>
      <c r="AY86" s="5">
        <v>237346.1</v>
      </c>
      <c r="AZ86" s="5">
        <v>223354.4</v>
      </c>
      <c r="BA86" s="5">
        <v>225026</v>
      </c>
      <c r="BB86" s="5">
        <v>239707.6</v>
      </c>
      <c r="BC86" s="5">
        <v>238946.9</v>
      </c>
      <c r="BD86" s="5">
        <v>239394.9</v>
      </c>
      <c r="BE86" s="5">
        <v>259146.2</v>
      </c>
      <c r="BF86" s="5">
        <v>251182.3</v>
      </c>
      <c r="BG86" s="5">
        <v>267072.7</v>
      </c>
      <c r="BH86" s="5">
        <v>255479.3</v>
      </c>
    </row>
    <row r="87" spans="2:60">
      <c r="B87" t="s">
        <v>122</v>
      </c>
      <c r="C87" s="5">
        <v>170876.7</v>
      </c>
      <c r="D87" s="5">
        <v>177716.5</v>
      </c>
      <c r="E87" s="5">
        <v>176355</v>
      </c>
      <c r="F87" s="5">
        <v>177006.3</v>
      </c>
      <c r="G87" s="5">
        <v>168447.4</v>
      </c>
      <c r="H87" s="5">
        <v>171578.3</v>
      </c>
      <c r="I87" s="5">
        <v>172129.3</v>
      </c>
      <c r="J87" s="5">
        <v>173067.8</v>
      </c>
      <c r="K87" s="5">
        <v>170266.4</v>
      </c>
      <c r="L87" s="5">
        <v>170607.2</v>
      </c>
      <c r="M87" s="5">
        <v>165244.5</v>
      </c>
      <c r="N87" s="5">
        <v>162987.9</v>
      </c>
      <c r="O87" s="5">
        <v>164296.4</v>
      </c>
      <c r="P87" s="5">
        <v>161495.70000000001</v>
      </c>
      <c r="Q87" s="5">
        <v>164799.29999999999</v>
      </c>
      <c r="R87" s="5">
        <v>161364.9</v>
      </c>
      <c r="S87" s="5">
        <v>161032</v>
      </c>
      <c r="T87" s="5">
        <v>159501.4</v>
      </c>
      <c r="U87" s="5">
        <v>154874.79999999999</v>
      </c>
      <c r="V87" s="5">
        <v>159799.4</v>
      </c>
      <c r="W87" s="5">
        <v>161605.4</v>
      </c>
      <c r="X87" s="5">
        <v>154771</v>
      </c>
      <c r="Y87" s="5">
        <v>142671.29999999999</v>
      </c>
      <c r="Z87" s="5">
        <v>148583.79999999999</v>
      </c>
      <c r="AA87" s="5">
        <v>149516</v>
      </c>
      <c r="AB87" s="5">
        <v>145705.5</v>
      </c>
      <c r="AC87" s="5">
        <v>151918.70000000001</v>
      </c>
      <c r="AD87" s="5">
        <v>149032.70000000001</v>
      </c>
      <c r="AE87" s="5">
        <v>143112.79999999999</v>
      </c>
      <c r="AF87" s="5">
        <v>149043.70000000001</v>
      </c>
      <c r="AG87" s="5">
        <v>144167.6</v>
      </c>
      <c r="AH87" s="5">
        <v>146447.1</v>
      </c>
      <c r="AI87" s="5">
        <v>147456.5</v>
      </c>
      <c r="AJ87" s="5">
        <v>150300.4</v>
      </c>
      <c r="AK87" s="5">
        <v>146094.20000000001</v>
      </c>
      <c r="AL87" s="5">
        <v>149296.1</v>
      </c>
      <c r="AM87" s="5">
        <v>147979.29999999999</v>
      </c>
      <c r="AN87" s="5">
        <v>144997.5</v>
      </c>
      <c r="AO87" s="5">
        <v>150546.70000000001</v>
      </c>
      <c r="AP87" s="5">
        <v>143618.4</v>
      </c>
      <c r="AQ87" s="5">
        <v>148093.79999999999</v>
      </c>
      <c r="AR87" s="5">
        <v>148008.29999999999</v>
      </c>
      <c r="AS87" s="5">
        <v>144490.4</v>
      </c>
      <c r="AT87" s="5">
        <v>145781.6</v>
      </c>
      <c r="AU87" s="5">
        <v>146707.9</v>
      </c>
      <c r="AV87" s="5">
        <v>146781.6</v>
      </c>
      <c r="AW87" s="5">
        <v>145018.20000000001</v>
      </c>
      <c r="AX87" s="5">
        <v>146195.20000000001</v>
      </c>
      <c r="AY87" s="5">
        <v>147578.70000000001</v>
      </c>
      <c r="AZ87" s="5">
        <v>140278.9</v>
      </c>
      <c r="BA87" s="5">
        <v>147855.20000000001</v>
      </c>
      <c r="BB87" s="5">
        <v>150431</v>
      </c>
      <c r="BC87" s="5">
        <v>147830.5</v>
      </c>
      <c r="BD87" s="5">
        <v>146962.20000000001</v>
      </c>
      <c r="BE87" s="5">
        <v>147417.70000000001</v>
      </c>
      <c r="BF87" s="5">
        <v>146823</v>
      </c>
      <c r="BG87" s="5">
        <v>139733.9</v>
      </c>
      <c r="BH87" s="5">
        <v>134947.20000000001</v>
      </c>
    </row>
    <row r="88" spans="2:60">
      <c r="B88" t="s">
        <v>123</v>
      </c>
      <c r="C88" s="5">
        <v>89067.7</v>
      </c>
      <c r="D88" s="5">
        <v>91583.3</v>
      </c>
      <c r="E88" s="5">
        <v>91368.5</v>
      </c>
      <c r="F88" s="5">
        <v>92228.9</v>
      </c>
      <c r="G88" s="5">
        <v>85100</v>
      </c>
      <c r="H88" s="5">
        <v>83119.600000000006</v>
      </c>
      <c r="I88" s="5">
        <v>80712.600000000006</v>
      </c>
      <c r="J88" s="5">
        <v>82664</v>
      </c>
      <c r="K88" s="5">
        <v>79111.199999999997</v>
      </c>
      <c r="L88" s="5">
        <v>81334.100000000006</v>
      </c>
      <c r="M88" s="5">
        <v>83009.7</v>
      </c>
      <c r="N88" s="5">
        <v>82139.5</v>
      </c>
      <c r="O88" s="5">
        <v>82551.8</v>
      </c>
      <c r="P88" s="5">
        <v>80397</v>
      </c>
      <c r="Q88" s="5">
        <v>80094.8</v>
      </c>
      <c r="R88" s="5">
        <v>80352</v>
      </c>
      <c r="S88" s="5">
        <v>79150.600000000006</v>
      </c>
      <c r="T88" s="5">
        <v>79406.2</v>
      </c>
      <c r="U88" s="5">
        <v>74540.600000000006</v>
      </c>
      <c r="V88" s="5">
        <v>73163.3</v>
      </c>
      <c r="W88" s="5">
        <v>68445.7</v>
      </c>
      <c r="X88" s="5">
        <v>69230</v>
      </c>
      <c r="Y88" s="5">
        <v>72399.5</v>
      </c>
      <c r="Z88" s="5">
        <v>72212.5</v>
      </c>
      <c r="AA88" s="5">
        <v>75661.399999999994</v>
      </c>
      <c r="AB88" s="5">
        <v>75041.100000000006</v>
      </c>
      <c r="AC88" s="5">
        <v>76946</v>
      </c>
      <c r="AD88" s="5">
        <v>78022.899999999994</v>
      </c>
      <c r="AE88" s="5">
        <v>79813.600000000006</v>
      </c>
      <c r="AF88" s="5">
        <v>80176.3</v>
      </c>
      <c r="AG88" s="5">
        <v>81874.8</v>
      </c>
      <c r="AH88" s="5">
        <v>82751.100000000006</v>
      </c>
      <c r="AI88" s="5">
        <v>82804.5</v>
      </c>
      <c r="AJ88" s="5">
        <v>85713.8</v>
      </c>
      <c r="AK88" s="5">
        <v>87315.4</v>
      </c>
      <c r="AL88" s="5">
        <v>86067.1</v>
      </c>
      <c r="AM88" s="5">
        <v>89363.5</v>
      </c>
      <c r="AN88" s="5">
        <v>90831.6</v>
      </c>
      <c r="AO88" s="5">
        <v>88722.1</v>
      </c>
      <c r="AP88" s="5">
        <v>93251.7</v>
      </c>
      <c r="AQ88" s="5">
        <v>96239.1</v>
      </c>
      <c r="AR88" s="5">
        <v>98619</v>
      </c>
      <c r="AS88" s="5">
        <v>101429.8</v>
      </c>
      <c r="AT88" s="5">
        <v>101737.7</v>
      </c>
      <c r="AU88" s="5">
        <v>105237.9</v>
      </c>
      <c r="AV88" s="5">
        <v>102255</v>
      </c>
      <c r="AW88" s="5">
        <v>104141.1</v>
      </c>
      <c r="AX88" s="5">
        <v>102161.9</v>
      </c>
      <c r="AY88" s="5">
        <v>99506</v>
      </c>
      <c r="AZ88" s="5">
        <v>77233.100000000006</v>
      </c>
      <c r="BA88" s="5">
        <v>104420.3</v>
      </c>
      <c r="BB88" s="5">
        <v>109476.2</v>
      </c>
      <c r="BC88" s="5">
        <v>111142.39999999999</v>
      </c>
      <c r="BD88" s="5">
        <v>93150</v>
      </c>
      <c r="BE88" s="5">
        <v>117498.8</v>
      </c>
      <c r="BF88" s="5">
        <v>109948.2</v>
      </c>
      <c r="BG88" s="5">
        <v>116608.4</v>
      </c>
      <c r="BH88" s="5">
        <v>102947</v>
      </c>
    </row>
    <row r="89" spans="2:60">
      <c r="B89" t="s">
        <v>124</v>
      </c>
      <c r="C89" s="5">
        <v>931470.7</v>
      </c>
      <c r="D89" s="5">
        <v>950342.4</v>
      </c>
      <c r="E89" s="5">
        <v>954866</v>
      </c>
      <c r="F89" s="5">
        <v>965710.7</v>
      </c>
      <c r="G89" s="5">
        <v>920916.6</v>
      </c>
      <c r="H89" s="5">
        <v>921883</v>
      </c>
      <c r="I89" s="5">
        <v>910360.3</v>
      </c>
      <c r="J89" s="5">
        <v>925300.9</v>
      </c>
      <c r="K89" s="5">
        <v>901923.9</v>
      </c>
      <c r="L89" s="5">
        <v>922633.8</v>
      </c>
      <c r="M89" s="5">
        <v>916554.1</v>
      </c>
      <c r="N89" s="5">
        <v>896740</v>
      </c>
      <c r="O89" s="5">
        <v>906686</v>
      </c>
      <c r="P89" s="5">
        <v>897172.2</v>
      </c>
      <c r="Q89" s="5">
        <v>887452.9</v>
      </c>
      <c r="R89" s="5">
        <v>892267.9</v>
      </c>
      <c r="S89" s="5">
        <v>880233</v>
      </c>
      <c r="T89" s="5">
        <v>875949.3</v>
      </c>
      <c r="U89" s="5">
        <v>862211.6</v>
      </c>
      <c r="V89" s="5">
        <v>840228.3</v>
      </c>
      <c r="W89" s="5">
        <v>855020.1</v>
      </c>
      <c r="X89" s="5">
        <v>835772.9</v>
      </c>
      <c r="Y89" s="5">
        <v>843401.6</v>
      </c>
      <c r="Z89" s="5">
        <v>853835.5</v>
      </c>
      <c r="AA89" s="5">
        <v>859681.4</v>
      </c>
      <c r="AB89" s="5">
        <v>878048.2</v>
      </c>
      <c r="AC89" s="5">
        <v>888142.7</v>
      </c>
      <c r="AD89" s="5">
        <v>913929.5</v>
      </c>
      <c r="AE89" s="5">
        <v>908900.1</v>
      </c>
      <c r="AF89" s="5">
        <v>930770.8</v>
      </c>
      <c r="AG89" s="5">
        <v>952793.1</v>
      </c>
      <c r="AH89" s="5">
        <v>956636.2</v>
      </c>
      <c r="AI89" s="5">
        <v>965638</v>
      </c>
      <c r="AJ89" s="5">
        <v>960068.7</v>
      </c>
      <c r="AK89" s="5">
        <v>966600.8</v>
      </c>
      <c r="AL89" s="5">
        <v>965973.1</v>
      </c>
      <c r="AM89" s="5">
        <v>1000275</v>
      </c>
      <c r="AN89" s="5">
        <v>998760</v>
      </c>
      <c r="AO89" s="5">
        <v>999644.4</v>
      </c>
      <c r="AP89" s="5">
        <v>1002530.7</v>
      </c>
      <c r="AQ89" s="5">
        <v>1004789.3</v>
      </c>
      <c r="AR89" s="5">
        <v>1023653.8</v>
      </c>
      <c r="AS89" s="5">
        <v>1034367.8</v>
      </c>
      <c r="AT89" s="5">
        <v>1034441.6</v>
      </c>
      <c r="AU89" s="5">
        <v>1069795.1000000001</v>
      </c>
      <c r="AV89" s="5">
        <v>1081996.8999999999</v>
      </c>
      <c r="AW89" s="5">
        <v>1093354.2</v>
      </c>
      <c r="AX89" s="5">
        <v>1091075.8999999999</v>
      </c>
      <c r="AY89" s="5">
        <v>1054466.3</v>
      </c>
      <c r="AZ89" s="5">
        <v>865094.2</v>
      </c>
      <c r="BA89" s="5">
        <v>1042812.4</v>
      </c>
      <c r="BB89" s="5">
        <v>1065173.3999999999</v>
      </c>
      <c r="BC89" s="5">
        <v>1072303</v>
      </c>
      <c r="BD89" s="5">
        <v>1078899.1000000001</v>
      </c>
      <c r="BE89" s="5">
        <v>1105518.3</v>
      </c>
      <c r="BF89" s="5">
        <v>1095049.3</v>
      </c>
      <c r="BG89" s="5">
        <v>1122740.6000000001</v>
      </c>
      <c r="BH89" s="5">
        <v>1109629.8999999999</v>
      </c>
    </row>
    <row r="90" spans="2:60">
      <c r="B90" t="s">
        <v>125</v>
      </c>
      <c r="C90" s="5">
        <v>1438501.9</v>
      </c>
      <c r="D90" s="5">
        <v>1461584</v>
      </c>
      <c r="E90" s="5">
        <v>1458967.5</v>
      </c>
      <c r="F90" s="5">
        <v>1514922</v>
      </c>
      <c r="G90" s="5">
        <v>1501287.1</v>
      </c>
      <c r="H90" s="5">
        <v>1500439.8</v>
      </c>
      <c r="I90" s="5">
        <v>1530548</v>
      </c>
      <c r="J90" s="5">
        <v>1528058</v>
      </c>
      <c r="K90" s="5">
        <v>1519271.1</v>
      </c>
      <c r="L90" s="5">
        <v>1532896.9</v>
      </c>
      <c r="M90" s="5">
        <v>1525406.7</v>
      </c>
      <c r="N90" s="5">
        <v>1512866.4</v>
      </c>
      <c r="O90" s="5">
        <v>1550440.1</v>
      </c>
      <c r="P90" s="5">
        <v>1549318.2</v>
      </c>
      <c r="Q90" s="5">
        <v>1555196.2</v>
      </c>
      <c r="R90" s="5">
        <v>1550459</v>
      </c>
      <c r="S90" s="5">
        <v>1542660</v>
      </c>
      <c r="T90" s="5">
        <v>1528989.6</v>
      </c>
      <c r="U90" s="5">
        <v>1527526.7</v>
      </c>
      <c r="V90" s="5">
        <v>1518463.8</v>
      </c>
      <c r="W90" s="5">
        <v>1531400</v>
      </c>
      <c r="X90" s="5">
        <v>1521514.3</v>
      </c>
      <c r="Y90" s="5">
        <v>1531168</v>
      </c>
      <c r="Z90" s="5">
        <v>1542671.9</v>
      </c>
      <c r="AA90" s="5">
        <v>1551615.3</v>
      </c>
      <c r="AB90" s="5">
        <v>1561931.2</v>
      </c>
      <c r="AC90" s="5">
        <v>1555041.3</v>
      </c>
      <c r="AD90" s="5">
        <v>1566720.7</v>
      </c>
      <c r="AE90" s="5">
        <v>1561275</v>
      </c>
      <c r="AF90" s="5">
        <v>1573163.9</v>
      </c>
      <c r="AG90" s="5">
        <v>1581121.2</v>
      </c>
      <c r="AH90" s="5">
        <v>1590684</v>
      </c>
      <c r="AI90" s="5">
        <v>1605099.2</v>
      </c>
      <c r="AJ90" s="5">
        <v>1594214.2</v>
      </c>
      <c r="AK90" s="5">
        <v>1603540.4</v>
      </c>
      <c r="AL90" s="5">
        <v>1600558.5</v>
      </c>
      <c r="AM90" s="5">
        <v>1593871.7</v>
      </c>
      <c r="AN90" s="5">
        <v>1598385.9</v>
      </c>
      <c r="AO90" s="5">
        <v>1616823</v>
      </c>
      <c r="AP90" s="5">
        <v>1619727.5</v>
      </c>
      <c r="AQ90" s="5">
        <v>1632930.8</v>
      </c>
      <c r="AR90" s="5">
        <v>1648455.2</v>
      </c>
      <c r="AS90" s="5">
        <v>1662541.1</v>
      </c>
      <c r="AT90" s="5">
        <v>1651554.7</v>
      </c>
      <c r="AU90" s="5">
        <v>1660243.5</v>
      </c>
      <c r="AV90" s="5">
        <v>1646087.8</v>
      </c>
      <c r="AW90" s="5">
        <v>1647888.6</v>
      </c>
      <c r="AX90" s="5">
        <v>1663878.5</v>
      </c>
      <c r="AY90" s="5">
        <v>1646267.8</v>
      </c>
      <c r="AZ90" s="5">
        <v>1574706.8</v>
      </c>
      <c r="BA90" s="5">
        <v>1662827.8</v>
      </c>
      <c r="BB90" s="5">
        <v>1755410.8</v>
      </c>
      <c r="BC90" s="5">
        <v>1697894.9</v>
      </c>
      <c r="BD90" s="5">
        <v>1720774</v>
      </c>
      <c r="BE90" s="5">
        <v>1711372.4</v>
      </c>
      <c r="BF90" s="5">
        <v>1720803.4</v>
      </c>
      <c r="BG90" s="5">
        <v>1745722.4</v>
      </c>
      <c r="BH90" s="5">
        <v>1726215.6</v>
      </c>
    </row>
    <row r="91" spans="2:60">
      <c r="B91" t="s">
        <v>126</v>
      </c>
      <c r="C91" s="5">
        <v>603908.19999999995</v>
      </c>
      <c r="D91" s="5">
        <v>617698.69999999995</v>
      </c>
      <c r="E91" s="5">
        <v>621140.19999999995</v>
      </c>
      <c r="F91" s="5">
        <v>640624.5</v>
      </c>
      <c r="G91" s="5">
        <v>620648.80000000005</v>
      </c>
      <c r="H91" s="5">
        <v>618044.80000000005</v>
      </c>
      <c r="I91" s="5">
        <v>631018.4</v>
      </c>
      <c r="J91" s="5">
        <v>629067.4</v>
      </c>
      <c r="K91" s="5">
        <v>627362.80000000005</v>
      </c>
      <c r="L91" s="5">
        <v>625285.80000000005</v>
      </c>
      <c r="M91" s="5">
        <v>619879.4</v>
      </c>
      <c r="N91" s="5">
        <v>600799.19999999995</v>
      </c>
      <c r="O91" s="5">
        <v>617226</v>
      </c>
      <c r="P91" s="5">
        <v>611619.69999999995</v>
      </c>
      <c r="Q91" s="5">
        <v>612289.4</v>
      </c>
      <c r="R91" s="5">
        <v>608054</v>
      </c>
      <c r="S91" s="5">
        <v>615464.1</v>
      </c>
      <c r="T91" s="5">
        <v>600556.9</v>
      </c>
      <c r="U91" s="5">
        <v>613182.4</v>
      </c>
      <c r="V91" s="5">
        <v>605762.80000000005</v>
      </c>
      <c r="W91" s="5">
        <v>600322</v>
      </c>
      <c r="X91" s="5">
        <v>607507.4</v>
      </c>
      <c r="Y91" s="5">
        <v>604494.9</v>
      </c>
      <c r="Z91" s="5">
        <v>598989.1</v>
      </c>
      <c r="AA91" s="5">
        <v>604002.1</v>
      </c>
      <c r="AB91" s="5">
        <v>594779.1</v>
      </c>
      <c r="AC91" s="5">
        <v>590370.69999999995</v>
      </c>
      <c r="AD91" s="5">
        <v>598488.30000000005</v>
      </c>
      <c r="AE91" s="5">
        <v>605880.69999999995</v>
      </c>
      <c r="AF91" s="5">
        <v>606608</v>
      </c>
      <c r="AG91" s="5">
        <v>614049.9</v>
      </c>
      <c r="AH91" s="5">
        <v>623865.19999999995</v>
      </c>
      <c r="AI91" s="5">
        <v>620661.4</v>
      </c>
      <c r="AJ91" s="5">
        <v>629734.6</v>
      </c>
      <c r="AK91" s="5">
        <v>629098.1</v>
      </c>
      <c r="AL91" s="5">
        <v>633182.4</v>
      </c>
      <c r="AM91" s="5">
        <v>633458.5</v>
      </c>
      <c r="AN91" s="5">
        <v>638077.9</v>
      </c>
      <c r="AO91" s="5">
        <v>648025</v>
      </c>
      <c r="AP91" s="5">
        <v>658798.6</v>
      </c>
      <c r="AQ91" s="5">
        <v>660761.30000000005</v>
      </c>
      <c r="AR91" s="5">
        <v>667596.80000000005</v>
      </c>
      <c r="AS91" s="5">
        <v>674053.6</v>
      </c>
      <c r="AT91" s="5">
        <v>658229.4</v>
      </c>
      <c r="AU91" s="5">
        <v>662995.30000000005</v>
      </c>
      <c r="AV91" s="5">
        <v>659294.19999999995</v>
      </c>
      <c r="AW91" s="5">
        <v>664888.69999999995</v>
      </c>
      <c r="AX91" s="5">
        <v>665650.1</v>
      </c>
      <c r="AY91" s="5">
        <v>604834.9</v>
      </c>
      <c r="AZ91" s="5">
        <v>393137.7</v>
      </c>
      <c r="BA91" s="5">
        <v>604784.30000000005</v>
      </c>
      <c r="BB91" s="5">
        <v>598892.9</v>
      </c>
      <c r="BC91" s="5">
        <v>570401.1</v>
      </c>
      <c r="BD91" s="5">
        <v>609850.30000000005</v>
      </c>
      <c r="BE91" s="5">
        <v>620043.19999999995</v>
      </c>
      <c r="BF91" s="5">
        <v>619318.80000000005</v>
      </c>
      <c r="BG91" s="5">
        <v>635285.1</v>
      </c>
      <c r="BH91" s="5">
        <v>643616.30000000005</v>
      </c>
    </row>
    <row r="93" spans="2:60">
      <c r="B93" t="s">
        <v>98</v>
      </c>
    </row>
    <row r="94" spans="2:60">
      <c r="B94" s="3" t="s">
        <v>99</v>
      </c>
    </row>
    <row r="98" spans="2:60">
      <c r="C98" s="4" t="s">
        <v>13</v>
      </c>
      <c r="D98" s="4" t="s">
        <v>14</v>
      </c>
      <c r="E98" s="4" t="s">
        <v>15</v>
      </c>
      <c r="F98" s="4" t="s">
        <v>16</v>
      </c>
      <c r="G98" s="4" t="s">
        <v>17</v>
      </c>
      <c r="H98" s="4" t="s">
        <v>18</v>
      </c>
      <c r="I98" s="4" t="s">
        <v>19</v>
      </c>
      <c r="J98" s="4" t="s">
        <v>20</v>
      </c>
      <c r="K98" s="4" t="s">
        <v>21</v>
      </c>
      <c r="L98" s="4" t="s">
        <v>22</v>
      </c>
      <c r="M98" s="4" t="s">
        <v>23</v>
      </c>
      <c r="N98" s="4" t="s">
        <v>24</v>
      </c>
      <c r="O98" s="4" t="s">
        <v>25</v>
      </c>
      <c r="P98" s="4" t="s">
        <v>26</v>
      </c>
      <c r="Q98" s="4" t="s">
        <v>27</v>
      </c>
      <c r="R98" s="4" t="s">
        <v>28</v>
      </c>
      <c r="S98" s="4" t="s">
        <v>29</v>
      </c>
      <c r="T98" s="4" t="s">
        <v>30</v>
      </c>
      <c r="U98" s="4" t="s">
        <v>31</v>
      </c>
      <c r="V98" s="4" t="s">
        <v>32</v>
      </c>
      <c r="W98" s="4" t="s">
        <v>33</v>
      </c>
      <c r="X98" s="4" t="s">
        <v>34</v>
      </c>
      <c r="Y98" s="4" t="s">
        <v>35</v>
      </c>
      <c r="Z98" s="4" t="s">
        <v>36</v>
      </c>
      <c r="AA98" s="4" t="s">
        <v>37</v>
      </c>
      <c r="AB98" s="4" t="s">
        <v>38</v>
      </c>
      <c r="AC98" s="4" t="s">
        <v>39</v>
      </c>
      <c r="AD98" s="4" t="s">
        <v>40</v>
      </c>
      <c r="AE98" s="4" t="s">
        <v>41</v>
      </c>
      <c r="AF98" s="4" t="s">
        <v>42</v>
      </c>
      <c r="AG98" s="4" t="s">
        <v>43</v>
      </c>
      <c r="AH98" s="4" t="s">
        <v>44</v>
      </c>
      <c r="AI98" s="4" t="s">
        <v>45</v>
      </c>
      <c r="AJ98" s="4" t="s">
        <v>46</v>
      </c>
      <c r="AK98" s="4" t="s">
        <v>47</v>
      </c>
      <c r="AL98" s="4" t="s">
        <v>48</v>
      </c>
      <c r="AM98" s="4" t="s">
        <v>49</v>
      </c>
      <c r="AN98" s="4" t="s">
        <v>50</v>
      </c>
      <c r="AO98" s="4" t="s">
        <v>51</v>
      </c>
      <c r="AP98" s="4" t="s">
        <v>52</v>
      </c>
      <c r="AQ98" s="4" t="s">
        <v>53</v>
      </c>
      <c r="AR98" s="4" t="s">
        <v>54</v>
      </c>
      <c r="AS98" s="4" t="s">
        <v>55</v>
      </c>
      <c r="AT98" s="4" t="s">
        <v>56</v>
      </c>
      <c r="AU98" s="4" t="s">
        <v>57</v>
      </c>
      <c r="AV98" s="4" t="s">
        <v>58</v>
      </c>
      <c r="AW98" s="4" t="s">
        <v>59</v>
      </c>
      <c r="AX98" s="4" t="s">
        <v>60</v>
      </c>
      <c r="AY98" s="4" t="s">
        <v>61</v>
      </c>
      <c r="AZ98" s="4" t="s">
        <v>62</v>
      </c>
      <c r="BA98" s="4" t="s">
        <v>63</v>
      </c>
      <c r="BB98" s="4" t="s">
        <v>64</v>
      </c>
      <c r="BC98" s="4" t="s">
        <v>65</v>
      </c>
      <c r="BD98" s="4" t="s">
        <v>66</v>
      </c>
      <c r="BE98" s="4" t="s">
        <v>67</v>
      </c>
      <c r="BF98" s="4" t="s">
        <v>68</v>
      </c>
      <c r="BG98" s="4" t="s">
        <v>898</v>
      </c>
      <c r="BH98" s="4" t="s">
        <v>1239</v>
      </c>
    </row>
    <row r="99" spans="2:60">
      <c r="B99" s="7"/>
    </row>
    <row r="100" spans="2:60">
      <c r="B100" s="7" t="s">
        <v>113</v>
      </c>
      <c r="C100" s="5">
        <f>C32/C57*1000</f>
        <v>12887.724363288666</v>
      </c>
      <c r="D100" s="5">
        <f t="shared" ref="D100:BG100" si="0">D32/D57*1000</f>
        <v>13072.201371024799</v>
      </c>
      <c r="E100" s="5">
        <f t="shared" si="0"/>
        <v>13129.909708682731</v>
      </c>
      <c r="F100" s="5">
        <f t="shared" si="0"/>
        <v>13263.719013040045</v>
      </c>
      <c r="G100" s="5">
        <f t="shared" si="0"/>
        <v>13329.784652864775</v>
      </c>
      <c r="H100" s="5">
        <f t="shared" si="0"/>
        <v>13432.059165112292</v>
      </c>
      <c r="I100" s="5">
        <f t="shared" si="0"/>
        <v>13532.927751252011</v>
      </c>
      <c r="J100" s="5">
        <f t="shared" si="0"/>
        <v>13572.794053924543</v>
      </c>
      <c r="K100" s="5">
        <f t="shared" si="0"/>
        <v>13670.099096755768</v>
      </c>
      <c r="L100" s="5">
        <f t="shared" si="0"/>
        <v>13701.448785162635</v>
      </c>
      <c r="M100" s="5">
        <f t="shared" si="0"/>
        <v>13757.855499876778</v>
      </c>
      <c r="N100" s="5">
        <f t="shared" si="0"/>
        <v>13865.587744764964</v>
      </c>
      <c r="O100" s="5">
        <f t="shared" si="0"/>
        <v>13938.263899724347</v>
      </c>
      <c r="P100" s="5">
        <f t="shared" si="0"/>
        <v>13988.465878223076</v>
      </c>
      <c r="Q100" s="5">
        <f t="shared" si="0"/>
        <v>14041.116533859276</v>
      </c>
      <c r="R100" s="5">
        <f t="shared" si="0"/>
        <v>13988.721223395465</v>
      </c>
      <c r="S100" s="5">
        <f t="shared" si="0"/>
        <v>14122.227261927905</v>
      </c>
      <c r="T100" s="5">
        <f t="shared" si="0"/>
        <v>14107.27714625135</v>
      </c>
      <c r="U100" s="5">
        <f t="shared" si="0"/>
        <v>14186.496239773009</v>
      </c>
      <c r="V100" s="5">
        <f t="shared" si="0"/>
        <v>14088.372274186637</v>
      </c>
      <c r="W100" s="5">
        <f t="shared" si="0"/>
        <v>14326.164112095121</v>
      </c>
      <c r="X100" s="5">
        <f t="shared" si="0"/>
        <v>14343.375864201</v>
      </c>
      <c r="Y100" s="5">
        <f t="shared" si="0"/>
        <v>14329.215144886379</v>
      </c>
      <c r="Z100" s="5">
        <f t="shared" si="0"/>
        <v>14315.147491546593</v>
      </c>
      <c r="AA100" s="5">
        <f t="shared" si="0"/>
        <v>14414.469133302966</v>
      </c>
      <c r="AB100" s="5">
        <f t="shared" si="0"/>
        <v>14317.710770876511</v>
      </c>
      <c r="AC100" s="5">
        <f t="shared" si="0"/>
        <v>14315.044954158953</v>
      </c>
      <c r="AD100" s="5">
        <f t="shared" si="0"/>
        <v>14335.029289623497</v>
      </c>
      <c r="AE100" s="5">
        <f t="shared" si="0"/>
        <v>14537.93782298417</v>
      </c>
      <c r="AF100" s="5">
        <f t="shared" si="0"/>
        <v>14532.247401675499</v>
      </c>
      <c r="AG100" s="5">
        <f t="shared" si="0"/>
        <v>14580.341028472914</v>
      </c>
      <c r="AH100" s="5">
        <f t="shared" si="0"/>
        <v>14625.582766196881</v>
      </c>
      <c r="AI100" s="5">
        <f t="shared" si="0"/>
        <v>14674.694809629502</v>
      </c>
      <c r="AJ100" s="5">
        <f t="shared" si="0"/>
        <v>14701.335953892327</v>
      </c>
      <c r="AK100" s="5">
        <f t="shared" si="0"/>
        <v>14788.762135025419</v>
      </c>
      <c r="AL100" s="5">
        <f t="shared" si="0"/>
        <v>14812.775214654295</v>
      </c>
      <c r="AM100" s="5">
        <f t="shared" si="0"/>
        <v>14894.74946306066</v>
      </c>
      <c r="AN100" s="5">
        <f t="shared" si="0"/>
        <v>14974.160273554502</v>
      </c>
      <c r="AO100" s="5">
        <f t="shared" si="0"/>
        <v>14957.78206919221</v>
      </c>
      <c r="AP100" s="5">
        <f t="shared" si="0"/>
        <v>15116.733607920385</v>
      </c>
      <c r="AQ100" s="5">
        <f t="shared" si="0"/>
        <v>15113.729131801298</v>
      </c>
      <c r="AR100" s="5">
        <f t="shared" si="0"/>
        <v>15167.438420151379</v>
      </c>
      <c r="AS100" s="5">
        <f t="shared" si="0"/>
        <v>15183.81816810399</v>
      </c>
      <c r="AT100" s="5">
        <f t="shared" si="0"/>
        <v>15276.008015150834</v>
      </c>
      <c r="AU100" s="5">
        <f t="shared" si="0"/>
        <v>15212.011251897151</v>
      </c>
      <c r="AV100" s="5">
        <f t="shared" si="0"/>
        <v>15249.298892988931</v>
      </c>
      <c r="AW100" s="5">
        <f t="shared" si="0"/>
        <v>15293.049817978432</v>
      </c>
      <c r="AX100" s="5">
        <f t="shared" si="0"/>
        <v>15349.379979048408</v>
      </c>
      <c r="AY100" s="5">
        <f t="shared" si="0"/>
        <v>14608.221174917882</v>
      </c>
      <c r="AZ100" s="5">
        <f t="shared" si="0"/>
        <v>13071.75746232946</v>
      </c>
      <c r="BA100" s="5">
        <f t="shared" si="0"/>
        <v>14922.103590098202</v>
      </c>
      <c r="BB100" s="5">
        <f t="shared" si="0"/>
        <v>14801.20328353643</v>
      </c>
      <c r="BC100" s="5">
        <f t="shared" si="0"/>
        <v>14524.486667473475</v>
      </c>
      <c r="BD100" s="5">
        <f t="shared" si="0"/>
        <v>14865.391463600754</v>
      </c>
      <c r="BE100" s="5">
        <f t="shared" si="0"/>
        <v>15056.141342335777</v>
      </c>
      <c r="BF100" s="5">
        <f t="shared" si="0"/>
        <v>15658.75949130996</v>
      </c>
      <c r="BG100" s="5">
        <f t="shared" si="0"/>
        <v>15413.196482360874</v>
      </c>
      <c r="BH100" s="5">
        <f t="shared" ref="BH100" si="1">BH32/BH57*1000</f>
        <v>15707.358449861737</v>
      </c>
    </row>
    <row r="101" spans="2:60">
      <c r="B101" t="s">
        <v>926</v>
      </c>
      <c r="C101" s="5"/>
      <c r="D101" s="5"/>
      <c r="E101" s="5"/>
      <c r="F101" s="5"/>
      <c r="G101" s="125">
        <f t="shared" ref="G101:BH101" si="2">(G100/C100-1)*100</f>
        <v>3.4300880210888174</v>
      </c>
      <c r="H101" s="125">
        <f t="shared" si="2"/>
        <v>2.7528476946900193</v>
      </c>
      <c r="I101" s="125">
        <f t="shared" si="2"/>
        <v>3.0694654533897303</v>
      </c>
      <c r="J101" s="125">
        <f t="shared" si="2"/>
        <v>2.3302291052806234</v>
      </c>
      <c r="K101" s="125">
        <f t="shared" si="2"/>
        <v>2.5530378228417527</v>
      </c>
      <c r="L101" s="125">
        <f t="shared" si="2"/>
        <v>2.0055720179526837</v>
      </c>
      <c r="M101" s="125">
        <f t="shared" si="2"/>
        <v>1.6620775101969798</v>
      </c>
      <c r="N101" s="125">
        <f t="shared" si="2"/>
        <v>2.1572101490463513</v>
      </c>
      <c r="O101" s="125">
        <f t="shared" si="2"/>
        <v>1.9616888002825128</v>
      </c>
      <c r="P101" s="125">
        <f t="shared" si="2"/>
        <v>2.0947937518202675</v>
      </c>
      <c r="Q101" s="125">
        <f t="shared" si="2"/>
        <v>2.0589039766047534</v>
      </c>
      <c r="R101" s="125">
        <f t="shared" si="2"/>
        <v>0.88805091350701026</v>
      </c>
      <c r="S101" s="125">
        <f t="shared" si="2"/>
        <v>1.3198441608441414</v>
      </c>
      <c r="T101" s="125">
        <f t="shared" si="2"/>
        <v>0.84935166631272541</v>
      </c>
      <c r="U101" s="125">
        <f t="shared" si="2"/>
        <v>1.0353856515837423</v>
      </c>
      <c r="V101" s="125">
        <f t="shared" si="2"/>
        <v>0.71236712205338115</v>
      </c>
      <c r="W101" s="125">
        <f t="shared" si="2"/>
        <v>1.4440841829320261</v>
      </c>
      <c r="X101" s="125">
        <f t="shared" si="2"/>
        <v>1.6735952338782001</v>
      </c>
      <c r="Y101" s="125">
        <f t="shared" si="2"/>
        <v>1.0060194053641336</v>
      </c>
      <c r="Z101" s="125">
        <f t="shared" si="2"/>
        <v>1.6096623012685773</v>
      </c>
      <c r="AA101" s="125">
        <f t="shared" si="2"/>
        <v>0.61638984809124775</v>
      </c>
      <c r="AB101" s="125">
        <f t="shared" si="2"/>
        <v>-0.17893342242076837</v>
      </c>
      <c r="AC101" s="125">
        <f t="shared" si="2"/>
        <v>-9.889020845975649E-2</v>
      </c>
      <c r="AD101" s="125">
        <f t="shared" si="2"/>
        <v>0.13888643542543377</v>
      </c>
      <c r="AE101" s="125">
        <f t="shared" si="2"/>
        <v>0.8565607830533617</v>
      </c>
      <c r="AF101" s="125">
        <f t="shared" si="2"/>
        <v>1.4984003674342494</v>
      </c>
      <c r="AG101" s="125">
        <f t="shared" si="2"/>
        <v>1.8532674899975454</v>
      </c>
      <c r="AH101" s="125">
        <f t="shared" si="2"/>
        <v>2.0268774531469136</v>
      </c>
      <c r="AI101" s="125">
        <f t="shared" si="2"/>
        <v>0.94069040816175953</v>
      </c>
      <c r="AJ101" s="125">
        <f t="shared" si="2"/>
        <v>1.1635402807506079</v>
      </c>
      <c r="AK101" s="125">
        <f t="shared" si="2"/>
        <v>1.4294666094949005</v>
      </c>
      <c r="AL101" s="125">
        <f t="shared" si="2"/>
        <v>1.2798973651160006</v>
      </c>
      <c r="AM101" s="125">
        <f t="shared" si="2"/>
        <v>1.4995518222754356</v>
      </c>
      <c r="AN101" s="125">
        <f t="shared" si="2"/>
        <v>1.8557790973407595</v>
      </c>
      <c r="AO101" s="125">
        <f t="shared" si="2"/>
        <v>1.1428943992985552</v>
      </c>
      <c r="AP101" s="125">
        <f t="shared" si="2"/>
        <v>2.0520016597928459</v>
      </c>
      <c r="AQ101" s="125">
        <f t="shared" si="2"/>
        <v>1.4701802758328553</v>
      </c>
      <c r="AR101" s="125">
        <f t="shared" si="2"/>
        <v>1.290744476257677</v>
      </c>
      <c r="AS101" s="125">
        <f t="shared" si="2"/>
        <v>1.5111605307937648</v>
      </c>
      <c r="AT101" s="125">
        <f t="shared" si="2"/>
        <v>1.0536297811519102</v>
      </c>
      <c r="AU101" s="125">
        <f t="shared" si="2"/>
        <v>0.65028372044233507</v>
      </c>
      <c r="AV101" s="125">
        <f t="shared" si="2"/>
        <v>0.53971191818911191</v>
      </c>
      <c r="AW101" s="125">
        <f t="shared" si="2"/>
        <v>0.71939513938530375</v>
      </c>
      <c r="AX101" s="125">
        <f t="shared" si="2"/>
        <v>0.48030849306182066</v>
      </c>
      <c r="AY101" s="125">
        <f t="shared" si="2"/>
        <v>-3.9691666472043141</v>
      </c>
      <c r="AZ101" s="125">
        <f t="shared" si="2"/>
        <v>-14.279616695431319</v>
      </c>
      <c r="BA101" s="125">
        <f t="shared" si="2"/>
        <v>-2.425586997330953</v>
      </c>
      <c r="BB101" s="125">
        <f t="shared" si="2"/>
        <v>-3.5713279380680363</v>
      </c>
      <c r="BC101" s="125">
        <f t="shared" si="2"/>
        <v>-0.57320125730420113</v>
      </c>
      <c r="BD101" s="125">
        <f t="shared" si="2"/>
        <v>13.721444927663606</v>
      </c>
      <c r="BE101" s="125">
        <f t="shared" si="2"/>
        <v>0.89824971009127008</v>
      </c>
      <c r="BF101" s="125">
        <f t="shared" si="2"/>
        <v>5.7938276459414739</v>
      </c>
      <c r="BG101" s="125">
        <f t="shared" si="2"/>
        <v>6.1187003384952643</v>
      </c>
      <c r="BH101" s="125">
        <f t="shared" si="2"/>
        <v>5.6639408946788539</v>
      </c>
    </row>
    <row r="102" spans="2:60">
      <c r="B102" t="s">
        <v>927</v>
      </c>
      <c r="C102" s="5">
        <f>C32/C79*1000</f>
        <v>30.451717159912274</v>
      </c>
      <c r="D102" s="5">
        <f t="shared" ref="D102:BG102" si="3">D32/D79*1000</f>
        <v>30.53270248415415</v>
      </c>
      <c r="E102" s="5">
        <f t="shared" si="3"/>
        <v>30.776027739865498</v>
      </c>
      <c r="F102" s="5">
        <f t="shared" si="3"/>
        <v>30.681538506865209</v>
      </c>
      <c r="G102" s="5">
        <f t="shared" si="3"/>
        <v>31.101689477314299</v>
      </c>
      <c r="H102" s="5">
        <f t="shared" si="3"/>
        <v>31.350849324449133</v>
      </c>
      <c r="I102" s="5">
        <f t="shared" si="3"/>
        <v>31.534576508991108</v>
      </c>
      <c r="J102" s="5">
        <f t="shared" si="3"/>
        <v>31.590688108138664</v>
      </c>
      <c r="K102" s="5">
        <f t="shared" si="3"/>
        <v>32.171279478566753</v>
      </c>
      <c r="L102" s="5">
        <f t="shared" si="3"/>
        <v>31.758699125291383</v>
      </c>
      <c r="M102" s="5">
        <f t="shared" si="3"/>
        <v>32.230482827809865</v>
      </c>
      <c r="N102" s="5">
        <f t="shared" si="3"/>
        <v>32.812650974812158</v>
      </c>
      <c r="O102" s="5">
        <f t="shared" si="3"/>
        <v>32.362674492449578</v>
      </c>
      <c r="P102" s="5">
        <f t="shared" si="3"/>
        <v>32.871249860460694</v>
      </c>
      <c r="Q102" s="5">
        <f t="shared" si="3"/>
        <v>32.803545861864066</v>
      </c>
      <c r="R102" s="5">
        <f t="shared" si="3"/>
        <v>32.808282797219228</v>
      </c>
      <c r="S102" s="5">
        <f t="shared" si="3"/>
        <v>33.147664099682331</v>
      </c>
      <c r="T102" s="5">
        <f t="shared" si="3"/>
        <v>33.337311243863525</v>
      </c>
      <c r="U102" s="5">
        <f t="shared" si="3"/>
        <v>33.36360726660434</v>
      </c>
      <c r="V102" s="5">
        <f t="shared" si="3"/>
        <v>33.363840513378733</v>
      </c>
      <c r="W102" s="5">
        <f t="shared" si="3"/>
        <v>33.931752036662211</v>
      </c>
      <c r="X102" s="5">
        <f t="shared" si="3"/>
        <v>33.986955890955812</v>
      </c>
      <c r="Y102" s="5">
        <f t="shared" si="3"/>
        <v>33.994846828677616</v>
      </c>
      <c r="Z102" s="5">
        <f t="shared" si="3"/>
        <v>33.755450704108192</v>
      </c>
      <c r="AA102" s="5">
        <f t="shared" si="3"/>
        <v>34.053739880754783</v>
      </c>
      <c r="AB102" s="5">
        <f t="shared" si="3"/>
        <v>33.883070260260425</v>
      </c>
      <c r="AC102" s="5">
        <f t="shared" si="3"/>
        <v>33.956728457528506</v>
      </c>
      <c r="AD102" s="5">
        <f t="shared" si="3"/>
        <v>33.87668026835393</v>
      </c>
      <c r="AE102" s="5">
        <f t="shared" si="3"/>
        <v>34.489054660159546</v>
      </c>
      <c r="AF102" s="5">
        <f t="shared" si="3"/>
        <v>34.334952200619234</v>
      </c>
      <c r="AG102" s="5">
        <f t="shared" si="3"/>
        <v>34.399699485482145</v>
      </c>
      <c r="AH102" s="5">
        <f t="shared" si="3"/>
        <v>34.366963461919539</v>
      </c>
      <c r="AI102" s="5">
        <f t="shared" si="3"/>
        <v>34.399650068837694</v>
      </c>
      <c r="AJ102" s="5">
        <f t="shared" si="3"/>
        <v>34.55305561387712</v>
      </c>
      <c r="AK102" s="5">
        <f t="shared" si="3"/>
        <v>34.78205398231394</v>
      </c>
      <c r="AL102" s="5">
        <f t="shared" si="3"/>
        <v>34.917699029466192</v>
      </c>
      <c r="AM102" s="5">
        <f t="shared" si="3"/>
        <v>35.102950927850372</v>
      </c>
      <c r="AN102" s="5">
        <f t="shared" si="3"/>
        <v>35.419789437629149</v>
      </c>
      <c r="AO102" s="5">
        <f t="shared" si="3"/>
        <v>35.385715956029202</v>
      </c>
      <c r="AP102" s="5">
        <f t="shared" si="3"/>
        <v>35.768579978815538</v>
      </c>
      <c r="AQ102" s="5">
        <f t="shared" si="3"/>
        <v>35.652279085574172</v>
      </c>
      <c r="AR102" s="5">
        <f t="shared" si="3"/>
        <v>35.616033029842505</v>
      </c>
      <c r="AS102" s="5">
        <f t="shared" si="3"/>
        <v>35.663958634329262</v>
      </c>
      <c r="AT102" s="5">
        <f t="shared" si="3"/>
        <v>36.189370611082154</v>
      </c>
      <c r="AU102" s="5">
        <f t="shared" si="3"/>
        <v>35.902341347113243</v>
      </c>
      <c r="AV102" s="5">
        <f t="shared" si="3"/>
        <v>36.278412746696354</v>
      </c>
      <c r="AW102" s="5">
        <f t="shared" si="3"/>
        <v>36.393603218211418</v>
      </c>
      <c r="AX102" s="5">
        <f t="shared" si="3"/>
        <v>36.658461007467366</v>
      </c>
      <c r="AY102" s="5">
        <f t="shared" si="3"/>
        <v>36.288705155812018</v>
      </c>
      <c r="AZ102" s="5">
        <f t="shared" si="3"/>
        <v>38.535463360063062</v>
      </c>
      <c r="BA102" s="5">
        <f t="shared" si="3"/>
        <v>36.021411466305459</v>
      </c>
      <c r="BB102" s="5">
        <f t="shared" si="3"/>
        <v>35.980688750768344</v>
      </c>
      <c r="BC102" s="5">
        <f t="shared" si="3"/>
        <v>36.23826393707089</v>
      </c>
      <c r="BD102" s="5">
        <f t="shared" si="3"/>
        <v>35.333929082272633</v>
      </c>
      <c r="BE102" s="5">
        <f t="shared" si="3"/>
        <v>36.628062423653091</v>
      </c>
      <c r="BF102" s="5">
        <f t="shared" si="3"/>
        <v>38.416045154910414</v>
      </c>
      <c r="BG102" s="5">
        <f t="shared" si="3"/>
        <v>37.179917312594014</v>
      </c>
      <c r="BH102" s="5">
        <f t="shared" ref="BH102" si="4">BH32/BH79*1000</f>
        <v>37.343692985724431</v>
      </c>
    </row>
    <row r="103" spans="2:60">
      <c r="B103" t="s">
        <v>928</v>
      </c>
      <c r="C103" s="5"/>
      <c r="D103" s="5"/>
      <c r="E103" s="5"/>
      <c r="F103" s="5"/>
      <c r="G103" s="125">
        <f>(G102/C102-1)*100</f>
        <v>2.1344356838361556</v>
      </c>
      <c r="H103" s="125">
        <f t="shared" ref="H103:BH103" si="5">(H102/D102-1)*100</f>
        <v>2.6795755820159917</v>
      </c>
      <c r="I103" s="125">
        <f t="shared" si="5"/>
        <v>2.464739034995822</v>
      </c>
      <c r="J103" s="125">
        <f t="shared" si="5"/>
        <v>2.9631812663827972</v>
      </c>
      <c r="K103" s="125">
        <f t="shared" si="5"/>
        <v>3.4390093246626341</v>
      </c>
      <c r="L103" s="125">
        <f t="shared" si="5"/>
        <v>1.3009210583784236</v>
      </c>
      <c r="M103" s="125">
        <f t="shared" si="5"/>
        <v>2.2068040730476968</v>
      </c>
      <c r="N103" s="125">
        <f t="shared" si="5"/>
        <v>3.8681109524761448</v>
      </c>
      <c r="O103" s="125">
        <f t="shared" si="5"/>
        <v>0.59492509152561102</v>
      </c>
      <c r="P103" s="125">
        <f t="shared" si="5"/>
        <v>3.5031369854923389</v>
      </c>
      <c r="Q103" s="125">
        <f t="shared" si="5"/>
        <v>1.7780156664601199</v>
      </c>
      <c r="R103" s="125">
        <f t="shared" si="5"/>
        <v>-1.3312479983051961E-2</v>
      </c>
      <c r="S103" s="125">
        <f t="shared" si="5"/>
        <v>2.4256017759468396</v>
      </c>
      <c r="T103" s="125">
        <f t="shared" si="5"/>
        <v>1.4178389485683507</v>
      </c>
      <c r="U103" s="125">
        <f t="shared" si="5"/>
        <v>1.7073197120174077</v>
      </c>
      <c r="V103" s="125">
        <f t="shared" si="5"/>
        <v>1.6933459138757323</v>
      </c>
      <c r="W103" s="125">
        <f t="shared" si="5"/>
        <v>2.3654394910662679</v>
      </c>
      <c r="X103" s="125">
        <f t="shared" si="5"/>
        <v>1.9487013884836646</v>
      </c>
      <c r="Y103" s="125">
        <f t="shared" si="5"/>
        <v>1.8920003374608863</v>
      </c>
      <c r="Z103" s="125">
        <f t="shared" si="5"/>
        <v>1.1737563323156008</v>
      </c>
      <c r="AA103" s="125">
        <f t="shared" si="5"/>
        <v>0.35950941749418597</v>
      </c>
      <c r="AB103" s="125">
        <f t="shared" si="5"/>
        <v>-0.30566324041698678</v>
      </c>
      <c r="AC103" s="125">
        <f t="shared" si="5"/>
        <v>-0.11212985115425234</v>
      </c>
      <c r="AD103" s="125">
        <f t="shared" si="5"/>
        <v>0.35914070681031252</v>
      </c>
      <c r="AE103" s="125">
        <f t="shared" si="5"/>
        <v>1.2783170980018577</v>
      </c>
      <c r="AF103" s="125">
        <f t="shared" si="5"/>
        <v>1.3336511033027465</v>
      </c>
      <c r="AG103" s="125">
        <f t="shared" si="5"/>
        <v>1.3045162124722509</v>
      </c>
      <c r="AH103" s="125">
        <f t="shared" si="5"/>
        <v>1.4472586737597437</v>
      </c>
      <c r="AI103" s="125">
        <f t="shared" si="5"/>
        <v>-0.2592259840195843</v>
      </c>
      <c r="AJ103" s="125">
        <f t="shared" si="5"/>
        <v>0.63522270828719751</v>
      </c>
      <c r="AK103" s="125">
        <f t="shared" si="5"/>
        <v>1.1115053403101927</v>
      </c>
      <c r="AL103" s="125">
        <f t="shared" si="5"/>
        <v>1.6025144850428719</v>
      </c>
      <c r="AM103" s="125">
        <f t="shared" si="5"/>
        <v>2.0445000388239265</v>
      </c>
      <c r="AN103" s="125">
        <f t="shared" si="5"/>
        <v>2.5084144031647826</v>
      </c>
      <c r="AO103" s="125">
        <f t="shared" si="5"/>
        <v>1.7355558530908199</v>
      </c>
      <c r="AP103" s="125">
        <f t="shared" si="5"/>
        <v>2.43681849892603</v>
      </c>
      <c r="AQ103" s="125">
        <f t="shared" si="5"/>
        <v>1.5649059215929517</v>
      </c>
      <c r="AR103" s="125">
        <f t="shared" si="5"/>
        <v>0.55405070252865229</v>
      </c>
      <c r="AS103" s="125">
        <f t="shared" si="5"/>
        <v>0.78631354709852719</v>
      </c>
      <c r="AT103" s="125">
        <f t="shared" si="5"/>
        <v>1.1764253222124932</v>
      </c>
      <c r="AU103" s="125">
        <f t="shared" si="5"/>
        <v>0.70139207913990642</v>
      </c>
      <c r="AV103" s="125">
        <f t="shared" si="5"/>
        <v>1.8597796006614375</v>
      </c>
      <c r="AW103" s="125">
        <f t="shared" si="5"/>
        <v>2.0458878145395154</v>
      </c>
      <c r="AX103" s="125">
        <f t="shared" si="5"/>
        <v>1.2962104299254262</v>
      </c>
      <c r="AY103" s="125">
        <f t="shared" si="5"/>
        <v>1.0761521232370619</v>
      </c>
      <c r="AZ103" s="125">
        <f t="shared" si="5"/>
        <v>6.2214701319099008</v>
      </c>
      <c r="BA103" s="125">
        <f t="shared" si="5"/>
        <v>-1.0226845351759883</v>
      </c>
      <c r="BB103" s="125">
        <f t="shared" si="5"/>
        <v>-1.8488835539521409</v>
      </c>
      <c r="BC103" s="125">
        <f t="shared" si="5"/>
        <v>-0.1389997756176431</v>
      </c>
      <c r="BD103" s="125">
        <f t="shared" si="5"/>
        <v>-8.3080207129633159</v>
      </c>
      <c r="BE103" s="125">
        <f t="shared" si="5"/>
        <v>1.6841398841772159</v>
      </c>
      <c r="BF103" s="125">
        <f t="shared" si="5"/>
        <v>6.7685096886592078</v>
      </c>
      <c r="BG103" s="125">
        <f t="shared" si="5"/>
        <v>2.5985057594324568</v>
      </c>
      <c r="BH103" s="125">
        <f t="shared" si="5"/>
        <v>5.6879151445971443</v>
      </c>
    </row>
    <row r="104" spans="2:60">
      <c r="B104" t="s">
        <v>929</v>
      </c>
      <c r="C104" s="5">
        <f>C79/C57</f>
        <v>423.21831296445004</v>
      </c>
      <c r="D104" s="5">
        <f>D79/D57</f>
        <v>428.13771161622549</v>
      </c>
      <c r="E104" s="5">
        <f t="shared" ref="E104:BG104" si="6">E79/E57</f>
        <v>426.62782278672699</v>
      </c>
      <c r="F104" s="5">
        <f t="shared" si="6"/>
        <v>432.30293063928963</v>
      </c>
      <c r="G104" s="5">
        <f t="shared" si="6"/>
        <v>428.58715641758226</v>
      </c>
      <c r="H104" s="5">
        <f t="shared" si="6"/>
        <v>428.44323055188261</v>
      </c>
      <c r="I104" s="5">
        <f t="shared" si="6"/>
        <v>429.14569496100626</v>
      </c>
      <c r="J104" s="5">
        <f t="shared" si="6"/>
        <v>429.64540713590225</v>
      </c>
      <c r="K104" s="5">
        <f t="shared" si="6"/>
        <v>424.91623952547803</v>
      </c>
      <c r="L104" s="5">
        <f t="shared" si="6"/>
        <v>431.42348907645709</v>
      </c>
      <c r="M104" s="5">
        <f t="shared" si="6"/>
        <v>426.8584983159451</v>
      </c>
      <c r="N104" s="5">
        <f t="shared" si="6"/>
        <v>422.56834887886839</v>
      </c>
      <c r="O104" s="5">
        <f t="shared" si="6"/>
        <v>430.68949394081244</v>
      </c>
      <c r="P104" s="5">
        <f t="shared" si="6"/>
        <v>425.55320949475532</v>
      </c>
      <c r="Q104" s="5">
        <f t="shared" si="6"/>
        <v>428.03654803009715</v>
      </c>
      <c r="R104" s="5">
        <f t="shared" si="6"/>
        <v>426.37773241155804</v>
      </c>
      <c r="S104" s="5">
        <f t="shared" si="6"/>
        <v>426.03989287025644</v>
      </c>
      <c r="T104" s="5">
        <f t="shared" si="6"/>
        <v>423.1678146763594</v>
      </c>
      <c r="U104" s="5">
        <f t="shared" si="6"/>
        <v>425.20870499435273</v>
      </c>
      <c r="V104" s="5">
        <f t="shared" si="6"/>
        <v>422.26470506407293</v>
      </c>
      <c r="W104" s="5">
        <f t="shared" si="6"/>
        <v>422.20525767770971</v>
      </c>
      <c r="X104" s="5">
        <f t="shared" si="6"/>
        <v>422.02590635714688</v>
      </c>
      <c r="Y104" s="5">
        <f t="shared" si="6"/>
        <v>421.51139015571135</v>
      </c>
      <c r="Z104" s="5">
        <f t="shared" si="6"/>
        <v>424.0840277035428</v>
      </c>
      <c r="AA104" s="5">
        <f t="shared" si="6"/>
        <v>423.28593522408374</v>
      </c>
      <c r="AB104" s="5">
        <f t="shared" si="6"/>
        <v>422.56237881928189</v>
      </c>
      <c r="AC104" s="5">
        <f t="shared" si="6"/>
        <v>421.56725940378925</v>
      </c>
      <c r="AD104" s="5">
        <f t="shared" si="6"/>
        <v>423.15330711476582</v>
      </c>
      <c r="AE104" s="5">
        <f t="shared" si="6"/>
        <v>421.52323298608263</v>
      </c>
      <c r="AF104" s="5">
        <f t="shared" si="6"/>
        <v>423.24938496385641</v>
      </c>
      <c r="AG104" s="5">
        <f t="shared" si="6"/>
        <v>423.85082563370418</v>
      </c>
      <c r="AH104" s="5">
        <f t="shared" si="6"/>
        <v>425.57099298001179</v>
      </c>
      <c r="AI104" s="5">
        <f t="shared" si="6"/>
        <v>426.59430489158268</v>
      </c>
      <c r="AJ104" s="5">
        <f t="shared" si="6"/>
        <v>425.47137127831928</v>
      </c>
      <c r="AK104" s="5">
        <f t="shared" si="6"/>
        <v>425.18369221510738</v>
      </c>
      <c r="AL104" s="5">
        <f t="shared" si="6"/>
        <v>424.21968303679341</v>
      </c>
      <c r="AM104" s="5">
        <f t="shared" si="6"/>
        <v>424.31616343807997</v>
      </c>
      <c r="AN104" s="5">
        <f t="shared" si="6"/>
        <v>422.76254351885859</v>
      </c>
      <c r="AO104" s="5">
        <f t="shared" si="6"/>
        <v>422.7067805489358</v>
      </c>
      <c r="AP104" s="5">
        <f t="shared" si="6"/>
        <v>422.62604824886796</v>
      </c>
      <c r="AQ104" s="5">
        <f t="shared" si="6"/>
        <v>423.92042022123348</v>
      </c>
      <c r="AR104" s="5">
        <f t="shared" si="6"/>
        <v>425.85984821618553</v>
      </c>
      <c r="AS104" s="5">
        <f t="shared" si="6"/>
        <v>425.74685339300532</v>
      </c>
      <c r="AT104" s="5">
        <f t="shared" si="6"/>
        <v>422.11311656447856</v>
      </c>
      <c r="AU104" s="5">
        <f t="shared" si="6"/>
        <v>423.70527049540971</v>
      </c>
      <c r="AV104" s="5">
        <f t="shared" si="6"/>
        <v>420.34085116851173</v>
      </c>
      <c r="AW104" s="5">
        <f t="shared" si="6"/>
        <v>420.21257764127523</v>
      </c>
      <c r="AX104" s="5">
        <f t="shared" si="6"/>
        <v>418.71315808707089</v>
      </c>
      <c r="AY104" s="5">
        <f t="shared" si="6"/>
        <v>402.55559166949831</v>
      </c>
      <c r="AZ104" s="5">
        <f t="shared" si="6"/>
        <v>339.21370920575504</v>
      </c>
      <c r="BA104" s="5">
        <f t="shared" si="6"/>
        <v>414.25649308762894</v>
      </c>
      <c r="BB104" s="5">
        <f t="shared" si="6"/>
        <v>411.36520165196555</v>
      </c>
      <c r="BC104" s="5">
        <f t="shared" si="6"/>
        <v>400.8052563637097</v>
      </c>
      <c r="BD104" s="5">
        <f t="shared" si="6"/>
        <v>420.71153278730219</v>
      </c>
      <c r="BE104" s="5">
        <f t="shared" si="6"/>
        <v>411.05481278783282</v>
      </c>
      <c r="BF104" s="5">
        <f t="shared" si="6"/>
        <v>407.60987832471938</v>
      </c>
      <c r="BG104" s="5">
        <f t="shared" si="6"/>
        <v>414.5570403713603</v>
      </c>
      <c r="BH104" s="5">
        <f t="shared" ref="BH104" si="7">BH79/BH57</f>
        <v>420.61609857027986</v>
      </c>
    </row>
    <row r="105" spans="2:60">
      <c r="B105" t="s">
        <v>930</v>
      </c>
      <c r="C105" s="5"/>
      <c r="D105" s="5"/>
      <c r="E105" s="5"/>
      <c r="F105" s="5"/>
      <c r="G105" s="125">
        <f>(G104/C104-1)*100</f>
        <v>1.268575411003825</v>
      </c>
      <c r="H105" s="125">
        <f t="shared" ref="H105:BH105" si="8">(H104/D104-1)*100</f>
        <v>7.1359968385831252E-2</v>
      </c>
      <c r="I105" s="125">
        <f t="shared" si="8"/>
        <v>0.590180021038611</v>
      </c>
      <c r="J105" s="125">
        <f t="shared" si="8"/>
        <v>-0.61473640705081989</v>
      </c>
      <c r="K105" s="125">
        <f t="shared" si="8"/>
        <v>-0.85651584214240239</v>
      </c>
      <c r="L105" s="125">
        <f t="shared" si="8"/>
        <v>0.69560173018385907</v>
      </c>
      <c r="M105" s="125">
        <f t="shared" si="8"/>
        <v>-0.53296506802170684</v>
      </c>
      <c r="N105" s="125">
        <f t="shared" si="8"/>
        <v>-1.6471858280089346</v>
      </c>
      <c r="O105" s="125">
        <f t="shared" si="8"/>
        <v>1.3586805770901211</v>
      </c>
      <c r="P105" s="125">
        <f t="shared" si="8"/>
        <v>-1.3606768593588225</v>
      </c>
      <c r="Q105" s="125">
        <f t="shared" si="8"/>
        <v>0.27598131905530732</v>
      </c>
      <c r="R105" s="125">
        <f t="shared" si="8"/>
        <v>0.90148340328763954</v>
      </c>
      <c r="S105" s="125">
        <f t="shared" si="8"/>
        <v>-1.0795715093981362</v>
      </c>
      <c r="T105" s="125">
        <f t="shared" si="8"/>
        <v>-0.56053973161852566</v>
      </c>
      <c r="U105" s="125">
        <f t="shared" si="8"/>
        <v>-0.66065457465225297</v>
      </c>
      <c r="V105" s="125">
        <f t="shared" si="8"/>
        <v>-0.96464403153095901</v>
      </c>
      <c r="W105" s="125">
        <f t="shared" si="8"/>
        <v>-0.90006481944978622</v>
      </c>
      <c r="X105" s="125">
        <f t="shared" si="8"/>
        <v>-0.26984763009111346</v>
      </c>
      <c r="Y105" s="125">
        <f t="shared" si="8"/>
        <v>-0.86952943230323987</v>
      </c>
      <c r="Z105" s="125">
        <f t="shared" si="8"/>
        <v>0.43084885325517241</v>
      </c>
      <c r="AA105" s="125">
        <f t="shared" si="8"/>
        <v>0.2559602294671004</v>
      </c>
      <c r="AB105" s="125">
        <f t="shared" si="8"/>
        <v>0.12711837213164046</v>
      </c>
      <c r="AC105" s="125">
        <f t="shared" si="8"/>
        <v>1.3254504951154544E-2</v>
      </c>
      <c r="AD105" s="125">
        <f t="shared" si="8"/>
        <v>-0.21946607935623419</v>
      </c>
      <c r="AE105" s="125">
        <f t="shared" si="8"/>
        <v>-0.41643298095126458</v>
      </c>
      <c r="AF105" s="125">
        <f t="shared" si="8"/>
        <v>0.16258100082031657</v>
      </c>
      <c r="AG105" s="125">
        <f t="shared" si="8"/>
        <v>0.54168491005315289</v>
      </c>
      <c r="AH105" s="125">
        <f t="shared" si="8"/>
        <v>0.57134986885267747</v>
      </c>
      <c r="AI105" s="125">
        <f t="shared" si="8"/>
        <v>1.2030349714240884</v>
      </c>
      <c r="AJ105" s="125">
        <f t="shared" si="8"/>
        <v>0.52498276273988953</v>
      </c>
      <c r="AK105" s="125">
        <f t="shared" si="8"/>
        <v>0.31446596321014209</v>
      </c>
      <c r="AL105" s="125">
        <f t="shared" si="8"/>
        <v>-0.31752867688561448</v>
      </c>
      <c r="AM105" s="125">
        <f t="shared" si="8"/>
        <v>-0.53402997353227954</v>
      </c>
      <c r="AN105" s="125">
        <f t="shared" si="8"/>
        <v>-0.63666510659038389</v>
      </c>
      <c r="AO105" s="125">
        <f t="shared" si="8"/>
        <v>-0.58255095656831735</v>
      </c>
      <c r="AP105" s="125">
        <f t="shared" si="8"/>
        <v>-0.37566262284610685</v>
      </c>
      <c r="AQ105" s="125">
        <f t="shared" si="8"/>
        <v>-9.3266118745027882E-2</v>
      </c>
      <c r="AR105" s="125">
        <f t="shared" si="8"/>
        <v>0.73263460654451329</v>
      </c>
      <c r="AS105" s="125">
        <f t="shared" si="8"/>
        <v>0.71919188050912908</v>
      </c>
      <c r="AT105" s="125">
        <f t="shared" si="8"/>
        <v>-0.12136774023151498</v>
      </c>
      <c r="AU105" s="125">
        <f t="shared" si="8"/>
        <v>-5.0752385485819396E-2</v>
      </c>
      <c r="AV105" s="125">
        <f t="shared" si="8"/>
        <v>-1.2959655790024338</v>
      </c>
      <c r="AW105" s="125">
        <f t="shared" si="8"/>
        <v>-1.2998982159526218</v>
      </c>
      <c r="AX105" s="125">
        <f t="shared" si="8"/>
        <v>-0.80546146139202079</v>
      </c>
      <c r="AY105" s="125">
        <f t="shared" si="8"/>
        <v>-4.9916015444373629</v>
      </c>
      <c r="AZ105" s="125">
        <f t="shared" si="8"/>
        <v>-19.300322996737084</v>
      </c>
      <c r="BA105" s="125">
        <f t="shared" si="8"/>
        <v>-1.417397972016643</v>
      </c>
      <c r="BB105" s="125">
        <f t="shared" si="8"/>
        <v>-1.7548902615516448</v>
      </c>
      <c r="BC105" s="125">
        <f t="shared" si="8"/>
        <v>-0.43480586085751227</v>
      </c>
      <c r="BD105" s="125">
        <f t="shared" si="8"/>
        <v>24.025509986718575</v>
      </c>
      <c r="BE105" s="125">
        <f t="shared" si="8"/>
        <v>-0.77287389653994953</v>
      </c>
      <c r="BF105" s="125">
        <f t="shared" si="8"/>
        <v>-0.91289280477918622</v>
      </c>
      <c r="BG105" s="125">
        <f t="shared" si="8"/>
        <v>3.4310388372680301</v>
      </c>
      <c r="BH105" s="125">
        <f t="shared" si="8"/>
        <v>-2.2684003072137582E-2</v>
      </c>
    </row>
    <row r="106" spans="2:60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</row>
    <row r="107" spans="2:60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</row>
    <row r="108" spans="2:60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</row>
    <row r="109" spans="2:60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</row>
    <row r="110" spans="2:60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</row>
    <row r="111" spans="2:60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</row>
    <row r="112" spans="2:60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</row>
    <row r="113" spans="2:59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</row>
    <row r="114" spans="2:59">
      <c r="B114" s="7"/>
      <c r="C114" s="5"/>
      <c r="D114" s="5"/>
      <c r="E114" s="5"/>
      <c r="F114" s="5"/>
    </row>
    <row r="115" spans="2:59">
      <c r="B115" s="1"/>
    </row>
  </sheetData>
  <hyperlinks>
    <hyperlink ref="B25" r:id="rId1" xr:uid="{00000000-0004-0000-0600-000000000000}"/>
    <hyperlink ref="B72" r:id="rId2" xr:uid="{00000000-0004-0000-0600-000001000000}"/>
    <hyperlink ref="B94" r:id="rId3" xr:uid="{00000000-0004-0000-0600-000002000000}"/>
    <hyperlink ref="B50" r:id="rId4" xr:uid="{00000000-0004-0000-0600-000003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C8454-CF14-4125-A6E9-53556DE37F37}">
  <sheetPr>
    <tabColor theme="5" tint="0.39997558519241921"/>
  </sheetPr>
  <dimension ref="A1:J48"/>
  <sheetViews>
    <sheetView topLeftCell="A11" zoomScale="91" workbookViewId="0">
      <selection activeCell="F36" sqref="F36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833</v>
      </c>
    </row>
    <row r="3" spans="1:10">
      <c r="A3" s="2" t="s">
        <v>1193</v>
      </c>
      <c r="J3" s="2" t="s">
        <v>1288</v>
      </c>
    </row>
    <row r="4" spans="1:10">
      <c r="A4" s="2"/>
      <c r="B4" s="164" t="s">
        <v>58</v>
      </c>
      <c r="C4" s="164" t="s">
        <v>1239</v>
      </c>
      <c r="F4" s="96" t="s">
        <v>58</v>
      </c>
      <c r="G4" s="96" t="s">
        <v>1239</v>
      </c>
      <c r="J4" s="2"/>
    </row>
    <row r="5" spans="1:10">
      <c r="A5" t="s">
        <v>1139</v>
      </c>
      <c r="B5">
        <f>'Base_IX.1 regional'!T60</f>
        <v>36.625746045368011</v>
      </c>
      <c r="C5">
        <f>'Base_IX.1 regional'!AF60</f>
        <v>38.627850003719523</v>
      </c>
      <c r="E5" t="s">
        <v>1156</v>
      </c>
      <c r="F5" s="156">
        <v>46.464362690419243</v>
      </c>
      <c r="G5" s="156">
        <v>50.881776616590471</v>
      </c>
    </row>
    <row r="6" spans="1:10">
      <c r="A6" t="s">
        <v>1140</v>
      </c>
      <c r="B6">
        <f>'Base_IX.1 regional'!T61</f>
        <v>41.483422277445506</v>
      </c>
      <c r="C6">
        <f>'Base_IX.1 regional'!AF61</f>
        <v>41.407983092511543</v>
      </c>
      <c r="E6" t="s">
        <v>1142</v>
      </c>
      <c r="F6" s="156">
        <v>45.642534806512565</v>
      </c>
      <c r="G6" s="156">
        <v>49.218144517893776</v>
      </c>
    </row>
    <row r="7" spans="1:10">
      <c r="A7" t="s">
        <v>1141</v>
      </c>
      <c r="B7">
        <f>'Base_IX.1 regional'!T62</f>
        <v>31.583116973096271</v>
      </c>
      <c r="C7">
        <f>'Base_IX.1 regional'!AF62</f>
        <v>34.095699922794658</v>
      </c>
      <c r="E7" t="s">
        <v>1151</v>
      </c>
      <c r="F7" s="156">
        <v>44.235262848300422</v>
      </c>
      <c r="G7" s="156">
        <v>47.019867549668874</v>
      </c>
    </row>
    <row r="8" spans="1:10">
      <c r="A8" t="s">
        <v>1142</v>
      </c>
      <c r="B8">
        <f>'Base_IX.1 regional'!T63</f>
        <v>45.642534806512565</v>
      </c>
      <c r="C8">
        <f>'Base_IX.1 regional'!AF63</f>
        <v>49.218144517893776</v>
      </c>
      <c r="E8" t="s">
        <v>1157</v>
      </c>
      <c r="F8" s="156">
        <v>40.397958637540889</v>
      </c>
      <c r="G8" s="156">
        <v>45.471949392375564</v>
      </c>
    </row>
    <row r="9" spans="1:10">
      <c r="A9" t="s">
        <v>1143</v>
      </c>
      <c r="B9">
        <f>'Base_IX.1 regional'!T64</f>
        <v>38.867922615079564</v>
      </c>
      <c r="C9">
        <f>'Base_IX.1 regional'!AF64</f>
        <v>38.616367607732663</v>
      </c>
      <c r="E9" t="s">
        <v>1155</v>
      </c>
      <c r="F9" s="156">
        <v>38.663182628953493</v>
      </c>
      <c r="G9" s="156">
        <v>44.705937107308522</v>
      </c>
    </row>
    <row r="10" spans="1:10">
      <c r="A10" t="s">
        <v>1144</v>
      </c>
      <c r="B10">
        <f>'Base_IX.1 regional'!T65</f>
        <v>39.829154703633918</v>
      </c>
      <c r="C10">
        <f>'Base_IX.1 regional'!AF65</f>
        <v>40.166556275342884</v>
      </c>
      <c r="E10" t="s">
        <v>1146</v>
      </c>
      <c r="F10" s="156">
        <v>40.297320378060839</v>
      </c>
      <c r="G10" s="156">
        <v>44.14931082107416</v>
      </c>
    </row>
    <row r="11" spans="1:10">
      <c r="A11" t="s">
        <v>1145</v>
      </c>
      <c r="B11">
        <f>'Base_IX.1 regional'!T66</f>
        <v>38.536174401300251</v>
      </c>
      <c r="C11">
        <f>'Base_IX.1 regional'!AF66</f>
        <v>39.560337037131895</v>
      </c>
      <c r="E11" t="s">
        <v>1152</v>
      </c>
      <c r="F11" s="156">
        <v>42.382688000183997</v>
      </c>
      <c r="G11" s="156">
        <v>44.009435026973343</v>
      </c>
    </row>
    <row r="12" spans="1:10">
      <c r="A12" t="s">
        <v>1146</v>
      </c>
      <c r="B12">
        <f>'Base_IX.1 regional'!T67</f>
        <v>40.297320378060839</v>
      </c>
      <c r="C12">
        <f>'Base_IX.1 regional'!AF67</f>
        <v>44.14931082107416</v>
      </c>
      <c r="E12" t="s">
        <v>1153</v>
      </c>
      <c r="F12" s="156">
        <v>42.719231329942481</v>
      </c>
      <c r="G12" s="156">
        <v>43.073530896019498</v>
      </c>
    </row>
    <row r="13" spans="1:10">
      <c r="A13" t="s">
        <v>1147</v>
      </c>
      <c r="B13">
        <f>'Base_IX.1 regional'!T68</f>
        <v>39.62243658714943</v>
      </c>
      <c r="C13">
        <f>'Base_IX.1 regional'!AF68</f>
        <v>41.855719193224722</v>
      </c>
      <c r="E13" t="s">
        <v>1147</v>
      </c>
      <c r="F13" s="156">
        <v>39.62243658714943</v>
      </c>
      <c r="G13" s="156">
        <v>41.855719193224722</v>
      </c>
    </row>
    <row r="14" spans="1:10">
      <c r="A14" t="s">
        <v>1148</v>
      </c>
      <c r="B14">
        <f>'Base_IX.1 regional'!T69</f>
        <v>38.692763440257522</v>
      </c>
      <c r="C14">
        <f>'Base_IX.1 regional'!AF69</f>
        <v>39.957028210165632</v>
      </c>
      <c r="E14" t="s">
        <v>1140</v>
      </c>
      <c r="F14" s="156">
        <v>41.483422277445506</v>
      </c>
      <c r="G14" s="156">
        <v>41.407983092511543</v>
      </c>
    </row>
    <row r="15" spans="1:10">
      <c r="A15" t="s">
        <v>1149</v>
      </c>
      <c r="B15">
        <f>'Base_IX.1 regional'!T70</f>
        <v>37.233377717567706</v>
      </c>
      <c r="C15">
        <f>'Base_IX.1 regional'!AF70</f>
        <v>38.200765670325275</v>
      </c>
      <c r="E15" t="s">
        <v>1158</v>
      </c>
      <c r="F15" s="156">
        <v>39.012518268479461</v>
      </c>
      <c r="G15" s="156">
        <v>40.956951352121052</v>
      </c>
    </row>
    <row r="16" spans="1:10">
      <c r="A16" t="s">
        <v>1150</v>
      </c>
      <c r="B16">
        <f>'Base_IX.1 regional'!T71</f>
        <v>32.772592056679507</v>
      </c>
      <c r="C16">
        <f>'Base_IX.1 regional'!AF71</f>
        <v>35.280489040494444</v>
      </c>
      <c r="E16" t="s">
        <v>1144</v>
      </c>
      <c r="F16" s="156">
        <v>39.829154703633918</v>
      </c>
      <c r="G16" s="156">
        <v>40.166556275342884</v>
      </c>
    </row>
    <row r="17" spans="1:9">
      <c r="A17" t="s">
        <v>1151</v>
      </c>
      <c r="B17">
        <f>'Base_IX.1 regional'!T72</f>
        <v>44.235262848300422</v>
      </c>
      <c r="C17">
        <f>'Base_IX.1 regional'!AF72</f>
        <v>47.019867549668874</v>
      </c>
      <c r="E17" t="s">
        <v>1148</v>
      </c>
      <c r="F17" s="156">
        <v>38.692763440257522</v>
      </c>
      <c r="G17" s="156">
        <v>39.957028210165632</v>
      </c>
    </row>
    <row r="18" spans="1:9">
      <c r="A18" t="s">
        <v>1152</v>
      </c>
      <c r="B18">
        <f>'Base_IX.1 regional'!T73</f>
        <v>42.382688000183997</v>
      </c>
      <c r="C18">
        <f>'Base_IX.1 regional'!AF73</f>
        <v>44.009435026973343</v>
      </c>
      <c r="E18" t="s">
        <v>1145</v>
      </c>
      <c r="F18" s="156">
        <v>38.536174401300251</v>
      </c>
      <c r="G18" s="156">
        <v>39.560337037131895</v>
      </c>
    </row>
    <row r="19" spans="1:9">
      <c r="A19" t="s">
        <v>1153</v>
      </c>
      <c r="B19">
        <f>'Base_IX.1 regional'!T74</f>
        <v>42.719231329942481</v>
      </c>
      <c r="C19">
        <f>'Base_IX.1 regional'!AF74</f>
        <v>43.073530896019498</v>
      </c>
      <c r="E19" t="s">
        <v>1154</v>
      </c>
      <c r="F19" s="156">
        <v>37.212927362084145</v>
      </c>
      <c r="G19" s="156">
        <v>38.659133462536545</v>
      </c>
    </row>
    <row r="20" spans="1:9">
      <c r="A20" t="s">
        <v>1154</v>
      </c>
      <c r="B20">
        <f>'Base_IX.1 regional'!T75</f>
        <v>37.212927362084145</v>
      </c>
      <c r="C20">
        <f>'Base_IX.1 regional'!AF75</f>
        <v>38.659133462536545</v>
      </c>
      <c r="E20" t="s">
        <v>1139</v>
      </c>
      <c r="F20" s="156">
        <v>36.625746045368011</v>
      </c>
      <c r="G20" s="156">
        <v>38.627850003719523</v>
      </c>
    </row>
    <row r="21" spans="1:9">
      <c r="A21" t="s">
        <v>1155</v>
      </c>
      <c r="B21">
        <f>'Base_IX.1 regional'!T76</f>
        <v>38.663182628953493</v>
      </c>
      <c r="C21">
        <f>'Base_IX.1 regional'!AF76</f>
        <v>44.705937107308522</v>
      </c>
      <c r="E21" t="s">
        <v>1143</v>
      </c>
      <c r="F21" s="156">
        <v>38.867922615079564</v>
      </c>
      <c r="G21" s="156">
        <v>38.616367607732663</v>
      </c>
    </row>
    <row r="22" spans="1:9">
      <c r="A22" t="s">
        <v>1156</v>
      </c>
      <c r="B22">
        <f>'Base_IX.1 regional'!T77</f>
        <v>46.464362690419243</v>
      </c>
      <c r="C22">
        <f>'Base_IX.1 regional'!AF77</f>
        <v>50.881776616590471</v>
      </c>
      <c r="E22" t="s">
        <v>1149</v>
      </c>
      <c r="F22" s="156">
        <v>37.233377717567706</v>
      </c>
      <c r="G22" s="156">
        <v>38.200765670325275</v>
      </c>
    </row>
    <row r="23" spans="1:9">
      <c r="A23" t="s">
        <v>1157</v>
      </c>
      <c r="B23">
        <f>'Base_IX.1 regional'!T78</f>
        <v>40.397958637540889</v>
      </c>
      <c r="C23">
        <f>'Base_IX.1 regional'!AF78</f>
        <v>45.471949392375564</v>
      </c>
      <c r="E23" t="s">
        <v>1150</v>
      </c>
      <c r="F23" s="156">
        <v>32.772592056679507</v>
      </c>
      <c r="G23" s="156">
        <v>35.280489040494444</v>
      </c>
    </row>
    <row r="24" spans="1:9">
      <c r="A24" t="s">
        <v>1158</v>
      </c>
      <c r="B24">
        <f>'Base_IX.1 regional'!T79</f>
        <v>39.012518268479461</v>
      </c>
      <c r="C24">
        <f>'Base_IX.1 regional'!AF79</f>
        <v>40.956951352121052</v>
      </c>
      <c r="E24" t="s">
        <v>1141</v>
      </c>
      <c r="F24" s="156">
        <v>31.583116973096271</v>
      </c>
      <c r="G24" s="156">
        <v>34.095699922794658</v>
      </c>
    </row>
    <row r="25" spans="1:9">
      <c r="E25" s="10"/>
      <c r="F25" s="10"/>
    </row>
    <row r="26" spans="1:9">
      <c r="E26" s="10"/>
      <c r="F26" s="10"/>
    </row>
    <row r="27" spans="1:9">
      <c r="A27" s="2" t="s">
        <v>1196</v>
      </c>
    </row>
    <row r="28" spans="1:9">
      <c r="A28" s="2"/>
      <c r="B28" s="164" t="s">
        <v>58</v>
      </c>
      <c r="C28" s="164" t="s">
        <v>1239</v>
      </c>
      <c r="F28" s="96" t="s">
        <v>58</v>
      </c>
      <c r="G28" s="96" t="s">
        <v>1239</v>
      </c>
    </row>
    <row r="29" spans="1:9">
      <c r="A29" t="s">
        <v>1139</v>
      </c>
      <c r="B29">
        <f>'Base_IX.1 regional'!T136</f>
        <v>22.584705756295261</v>
      </c>
      <c r="C29">
        <f>'Base_IX.1 regional'!AF136</f>
        <v>23.988043112158977</v>
      </c>
      <c r="E29" t="s">
        <v>1157</v>
      </c>
      <c r="F29" s="156">
        <v>36.460650324533958</v>
      </c>
      <c r="G29" s="156">
        <v>38.753899195534395</v>
      </c>
    </row>
    <row r="30" spans="1:9">
      <c r="A30" t="s">
        <v>1140</v>
      </c>
      <c r="B30">
        <f>'Base_IX.1 regional'!T137</f>
        <v>29.715591436343104</v>
      </c>
      <c r="C30">
        <f>'Base_IX.1 regional'!AF137</f>
        <v>34.025817608052776</v>
      </c>
      <c r="E30" t="s">
        <v>1156</v>
      </c>
      <c r="F30" s="156">
        <v>27.045648467200039</v>
      </c>
      <c r="G30" s="156">
        <v>36.775304547483891</v>
      </c>
      <c r="I30" s="2" t="s">
        <v>1289</v>
      </c>
    </row>
    <row r="31" spans="1:9">
      <c r="A31" t="s">
        <v>1141</v>
      </c>
      <c r="B31">
        <f>'Base_IX.1 regional'!T138</f>
        <v>24.495372553767563</v>
      </c>
      <c r="C31">
        <f>'Base_IX.1 regional'!AF138</f>
        <v>26.016697407317839</v>
      </c>
      <c r="E31" t="s">
        <v>1142</v>
      </c>
      <c r="F31" s="156">
        <v>34.925750926693802</v>
      </c>
      <c r="G31" s="156">
        <v>35.999797590483382</v>
      </c>
    </row>
    <row r="32" spans="1:9">
      <c r="A32" t="s">
        <v>1142</v>
      </c>
      <c r="B32">
        <f>'Base_IX.1 regional'!T139</f>
        <v>34.925750926693802</v>
      </c>
      <c r="C32">
        <f>'Base_IX.1 regional'!AF139</f>
        <v>35.999797590483382</v>
      </c>
      <c r="E32" t="s">
        <v>1151</v>
      </c>
      <c r="F32" s="156">
        <v>32.099914264415027</v>
      </c>
      <c r="G32" s="156">
        <v>35.371463489748407</v>
      </c>
    </row>
    <row r="33" spans="1:7">
      <c r="A33" t="s">
        <v>1143</v>
      </c>
      <c r="B33">
        <f>'Base_IX.1 regional'!T140</f>
        <v>28.501034694894063</v>
      </c>
      <c r="C33">
        <f>'Base_IX.1 regional'!AF140</f>
        <v>28.864687051736688</v>
      </c>
      <c r="E33" t="s">
        <v>1153</v>
      </c>
      <c r="F33" s="156">
        <v>31.092128653571493</v>
      </c>
      <c r="G33" s="156">
        <v>34.396598310532156</v>
      </c>
    </row>
    <row r="34" spans="1:7">
      <c r="A34" t="s">
        <v>1144</v>
      </c>
      <c r="B34">
        <f>'Base_IX.1 regional'!T141</f>
        <v>26.788797016245823</v>
      </c>
      <c r="C34">
        <f>'Base_IX.1 regional'!AF141</f>
        <v>29.82691429975775</v>
      </c>
      <c r="E34" t="s">
        <v>1140</v>
      </c>
      <c r="F34" s="156">
        <v>29.715591436343104</v>
      </c>
      <c r="G34" s="156">
        <v>34.025817608052776</v>
      </c>
    </row>
    <row r="35" spans="1:7">
      <c r="A35" t="s">
        <v>1145</v>
      </c>
      <c r="B35">
        <f>'Base_IX.1 regional'!T142</f>
        <v>26.712866946228853</v>
      </c>
      <c r="C35">
        <f>'Base_IX.1 regional'!AF142</f>
        <v>30.603337655388508</v>
      </c>
      <c r="E35" t="s">
        <v>1147</v>
      </c>
      <c r="F35" s="156">
        <v>30.833880093143168</v>
      </c>
      <c r="G35" s="156">
        <v>32.766902360705068</v>
      </c>
    </row>
    <row r="36" spans="1:7">
      <c r="A36" t="s">
        <v>1146</v>
      </c>
      <c r="B36">
        <f>'Base_IX.1 regional'!T143</f>
        <v>24.999905576983082</v>
      </c>
      <c r="C36">
        <f>'Base_IX.1 regional'!AF143</f>
        <v>28.115622771529235</v>
      </c>
      <c r="E36" t="s">
        <v>1155</v>
      </c>
      <c r="F36" s="156">
        <v>33.52210417096753</v>
      </c>
      <c r="G36" s="156">
        <v>32.251426960749768</v>
      </c>
    </row>
    <row r="37" spans="1:7">
      <c r="A37" t="s">
        <v>1147</v>
      </c>
      <c r="B37">
        <f>'Base_IX.1 regional'!T144</f>
        <v>30.833880093143168</v>
      </c>
      <c r="C37">
        <f>'Base_IX.1 regional'!AF144</f>
        <v>32.766902360705068</v>
      </c>
      <c r="E37" t="s">
        <v>1152</v>
      </c>
      <c r="F37" s="156">
        <v>27.689102638576568</v>
      </c>
      <c r="G37" s="156">
        <v>32.240101753057878</v>
      </c>
    </row>
    <row r="38" spans="1:7">
      <c r="A38" t="s">
        <v>1148</v>
      </c>
      <c r="B38">
        <f>'Base_IX.1 regional'!T145</f>
        <v>27.3448588766929</v>
      </c>
      <c r="C38">
        <f>'Base_IX.1 regional'!AF145</f>
        <v>29.096948818897637</v>
      </c>
      <c r="E38" t="s">
        <v>1154</v>
      </c>
      <c r="F38" s="156">
        <v>29.891943714479595</v>
      </c>
      <c r="G38" s="156">
        <v>31.617335478330656</v>
      </c>
    </row>
    <row r="39" spans="1:7">
      <c r="A39" t="s">
        <v>1149</v>
      </c>
      <c r="B39">
        <f>'Base_IX.1 regional'!T146</f>
        <v>22.710924034269947</v>
      </c>
      <c r="C39">
        <f>'Base_IX.1 regional'!AF146</f>
        <v>25.366988377483306</v>
      </c>
      <c r="E39" t="s">
        <v>1145</v>
      </c>
      <c r="F39" s="156">
        <v>26.712866946228853</v>
      </c>
      <c r="G39" s="156">
        <v>30.603337655388508</v>
      </c>
    </row>
    <row r="40" spans="1:7">
      <c r="A40" t="s">
        <v>1150</v>
      </c>
      <c r="B40">
        <f>'Base_IX.1 regional'!T147</f>
        <v>25.987794385032224</v>
      </c>
      <c r="C40">
        <f>'Base_IX.1 regional'!AF147</f>
        <v>27.886486162179768</v>
      </c>
      <c r="E40" t="s">
        <v>1158</v>
      </c>
      <c r="F40" s="156">
        <v>27.847977347703768</v>
      </c>
      <c r="G40" s="156">
        <v>30.088241838388267</v>
      </c>
    </row>
    <row r="41" spans="1:7">
      <c r="A41" t="s">
        <v>1151</v>
      </c>
      <c r="B41">
        <f>'Base_IX.1 regional'!T148</f>
        <v>32.099914264415027</v>
      </c>
      <c r="C41">
        <f>'Base_IX.1 regional'!AF148</f>
        <v>35.371463489748407</v>
      </c>
      <c r="E41" t="s">
        <v>1144</v>
      </c>
      <c r="F41" s="156">
        <v>26.788797016245823</v>
      </c>
      <c r="G41" s="156">
        <v>29.82691429975775</v>
      </c>
    </row>
    <row r="42" spans="1:7">
      <c r="A42" t="s">
        <v>1152</v>
      </c>
      <c r="B42">
        <f>'Base_IX.1 regional'!T149</f>
        <v>27.689102638576568</v>
      </c>
      <c r="C42">
        <f>'Base_IX.1 regional'!AF149</f>
        <v>32.240101753057878</v>
      </c>
      <c r="E42" t="s">
        <v>1148</v>
      </c>
      <c r="F42" s="156">
        <v>27.3448588766929</v>
      </c>
      <c r="G42" s="156">
        <v>29.096948818897637</v>
      </c>
    </row>
    <row r="43" spans="1:7">
      <c r="A43" t="s">
        <v>1153</v>
      </c>
      <c r="B43">
        <f>'Base_IX.1 regional'!T150</f>
        <v>31.092128653571493</v>
      </c>
      <c r="C43">
        <f>'Base_IX.1 regional'!AF150</f>
        <v>34.396598310532156</v>
      </c>
      <c r="E43" t="s">
        <v>1143</v>
      </c>
      <c r="F43" s="156">
        <v>28.501034694894063</v>
      </c>
      <c r="G43" s="156">
        <v>28.864687051736688</v>
      </c>
    </row>
    <row r="44" spans="1:7">
      <c r="A44" t="s">
        <v>1154</v>
      </c>
      <c r="B44">
        <f>'Base_IX.1 regional'!T151</f>
        <v>29.891943714479595</v>
      </c>
      <c r="C44">
        <f>'Base_IX.1 regional'!AF151</f>
        <v>31.617335478330656</v>
      </c>
      <c r="E44" t="s">
        <v>1146</v>
      </c>
      <c r="F44" s="156">
        <v>24.999905576983082</v>
      </c>
      <c r="G44" s="156">
        <v>28.115622771529235</v>
      </c>
    </row>
    <row r="45" spans="1:7">
      <c r="A45" t="s">
        <v>1155</v>
      </c>
      <c r="B45">
        <f>'Base_IX.1 regional'!T152</f>
        <v>33.52210417096753</v>
      </c>
      <c r="C45">
        <f>'Base_IX.1 regional'!AF152</f>
        <v>32.251426960749768</v>
      </c>
      <c r="E45" t="s">
        <v>1150</v>
      </c>
      <c r="F45" s="156">
        <v>25.987794385032224</v>
      </c>
      <c r="G45" s="156">
        <v>27.886486162179768</v>
      </c>
    </row>
    <row r="46" spans="1:7">
      <c r="A46" t="s">
        <v>1156</v>
      </c>
      <c r="B46">
        <f>'Base_IX.1 regional'!T153</f>
        <v>27.045648467200039</v>
      </c>
      <c r="C46">
        <f>'Base_IX.1 regional'!AF153</f>
        <v>36.775304547483891</v>
      </c>
      <c r="E46" t="s">
        <v>1141</v>
      </c>
      <c r="F46" s="156">
        <v>24.495372553767563</v>
      </c>
      <c r="G46" s="156">
        <v>26.016697407317839</v>
      </c>
    </row>
    <row r="47" spans="1:7">
      <c r="A47" t="s">
        <v>1157</v>
      </c>
      <c r="B47">
        <f>'Base_IX.1 regional'!T154</f>
        <v>36.460650324533958</v>
      </c>
      <c r="C47">
        <f>'Base_IX.1 regional'!AF154</f>
        <v>38.753899195534395</v>
      </c>
      <c r="E47" t="s">
        <v>1149</v>
      </c>
      <c r="F47" s="156">
        <v>22.710924034269947</v>
      </c>
      <c r="G47" s="156">
        <v>25.366988377483306</v>
      </c>
    </row>
    <row r="48" spans="1:7">
      <c r="A48" t="s">
        <v>1158</v>
      </c>
      <c r="B48">
        <f>'Base_IX.1 regional'!T155</f>
        <v>27.847977347703768</v>
      </c>
      <c r="C48">
        <f>'Base_IX.1 regional'!AF155</f>
        <v>30.088241838388267</v>
      </c>
      <c r="E48" t="s">
        <v>1139</v>
      </c>
      <c r="F48" s="156">
        <v>22.584705756295261</v>
      </c>
      <c r="G48" s="156">
        <v>23.988043112158977</v>
      </c>
    </row>
  </sheetData>
  <sortState ref="E29:G48">
    <sortCondition descending="1" ref="G29:G48"/>
  </sortState>
  <hyperlinks>
    <hyperlink ref="A1" location="Indice!A1" display="Volver índice" xr:uid="{1E1C835E-8D06-427C-993F-EE63D8C3911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5" tint="0.39997558519241921"/>
  </sheetPr>
  <dimension ref="A1:F13"/>
  <sheetViews>
    <sheetView workbookViewId="0">
      <selection activeCell="K23" sqref="K23"/>
    </sheetView>
  </sheetViews>
  <sheetFormatPr baseColWidth="10" defaultColWidth="10.796875" defaultRowHeight="15.6"/>
  <sheetData>
    <row r="1" spans="1:6">
      <c r="A1" s="3" t="s">
        <v>833</v>
      </c>
    </row>
    <row r="2" spans="1:6">
      <c r="B2" s="2" t="s">
        <v>1285</v>
      </c>
    </row>
    <row r="3" spans="1:6">
      <c r="B3" s="2"/>
    </row>
    <row r="4" spans="1:6">
      <c r="B4" s="414" t="s">
        <v>1287</v>
      </c>
      <c r="C4" s="413" t="s">
        <v>1286</v>
      </c>
      <c r="D4" s="413"/>
      <c r="E4" s="413" t="s">
        <v>514</v>
      </c>
      <c r="F4" s="413"/>
    </row>
    <row r="5" spans="1:6">
      <c r="B5" s="415"/>
      <c r="C5" s="173" t="s">
        <v>539</v>
      </c>
      <c r="D5" s="173" t="s">
        <v>540</v>
      </c>
      <c r="E5" s="173" t="s">
        <v>539</v>
      </c>
      <c r="F5" s="173" t="s">
        <v>540</v>
      </c>
    </row>
    <row r="6" spans="1:6">
      <c r="B6" t="s">
        <v>5</v>
      </c>
      <c r="C6" s="19">
        <v>73</v>
      </c>
      <c r="D6" s="19">
        <v>50.5</v>
      </c>
      <c r="E6" s="19">
        <v>57.7</v>
      </c>
      <c r="F6" s="19">
        <v>39.9</v>
      </c>
    </row>
    <row r="7" spans="1:6">
      <c r="B7" t="s">
        <v>225</v>
      </c>
      <c r="C7" s="19">
        <v>79.2</v>
      </c>
      <c r="D7" s="19">
        <v>53.6</v>
      </c>
      <c r="E7" s="19">
        <v>68.099999999999994</v>
      </c>
      <c r="F7" s="19">
        <v>39.700000000000003</v>
      </c>
    </row>
    <row r="8" spans="1:6">
      <c r="B8" t="s">
        <v>226</v>
      </c>
      <c r="C8" s="19">
        <v>76.8</v>
      </c>
      <c r="D8" s="19">
        <v>47.4</v>
      </c>
      <c r="E8" s="19">
        <v>54.3</v>
      </c>
      <c r="F8" s="19">
        <v>32.1</v>
      </c>
    </row>
    <row r="9" spans="1:6">
      <c r="B9" t="s">
        <v>228</v>
      </c>
      <c r="C9" s="19">
        <v>80.599999999999994</v>
      </c>
      <c r="D9" s="19">
        <v>56.3</v>
      </c>
      <c r="E9" s="19">
        <v>69.900000000000006</v>
      </c>
      <c r="F9" s="19">
        <v>46.5</v>
      </c>
    </row>
    <row r="10" spans="1:6">
      <c r="B10" t="s">
        <v>229</v>
      </c>
      <c r="C10" s="19">
        <v>77.599999999999994</v>
      </c>
      <c r="D10" s="19">
        <v>36.1</v>
      </c>
      <c r="E10" s="19">
        <v>72.8</v>
      </c>
      <c r="F10" s="19">
        <v>35</v>
      </c>
    </row>
    <row r="11" spans="1:6">
      <c r="B11" s="171" t="s">
        <v>230</v>
      </c>
      <c r="C11" s="172">
        <v>84.7</v>
      </c>
      <c r="D11" s="172">
        <v>65.7</v>
      </c>
      <c r="E11" s="172">
        <v>77.400000000000006</v>
      </c>
      <c r="F11" s="172">
        <v>56.7</v>
      </c>
    </row>
    <row r="13" spans="1:6">
      <c r="B13" t="s">
        <v>698</v>
      </c>
    </row>
  </sheetData>
  <mergeCells count="3">
    <mergeCell ref="C4:D4"/>
    <mergeCell ref="E4:F4"/>
    <mergeCell ref="B4:B5"/>
  </mergeCells>
  <hyperlinks>
    <hyperlink ref="A1" location="Indice!A1" display="Volver índice" xr:uid="{00000000-0004-0000-47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5" tint="0.39997558519241921"/>
  </sheetPr>
  <dimension ref="A1:I90"/>
  <sheetViews>
    <sheetView topLeftCell="C7" workbookViewId="0">
      <selection activeCell="Q22" sqref="Q22"/>
    </sheetView>
  </sheetViews>
  <sheetFormatPr baseColWidth="10" defaultRowHeight="15.6"/>
  <cols>
    <col min="4" max="4" width="92.796875" customWidth="1"/>
    <col min="5" max="6" width="10.796875" style="12"/>
  </cols>
  <sheetData>
    <row r="1" spans="1:9">
      <c r="A1" s="3" t="s">
        <v>833</v>
      </c>
    </row>
    <row r="2" spans="1:9">
      <c r="H2" s="13"/>
    </row>
    <row r="3" spans="1:9">
      <c r="C3" s="2" t="s">
        <v>823</v>
      </c>
      <c r="E3" s="12" t="s">
        <v>701</v>
      </c>
      <c r="F3" s="12" t="s">
        <v>1239</v>
      </c>
    </row>
    <row r="4" spans="1:9">
      <c r="B4">
        <v>1</v>
      </c>
      <c r="C4" s="92" t="s">
        <v>722</v>
      </c>
      <c r="E4" s="12">
        <v>23.992584229999999</v>
      </c>
      <c r="F4" s="10">
        <f>'Base_IX.1-IX.3'!E114</f>
        <v>25</v>
      </c>
    </row>
    <row r="5" spans="1:9">
      <c r="B5">
        <v>2</v>
      </c>
      <c r="C5" s="92" t="s">
        <v>723</v>
      </c>
      <c r="E5" s="12">
        <v>20.057020189999999</v>
      </c>
      <c r="F5" s="10">
        <f>'Base_IX.1-IX.3'!E115</f>
        <v>20</v>
      </c>
    </row>
    <row r="6" spans="1:9">
      <c r="B6">
        <v>3</v>
      </c>
      <c r="C6" s="92" t="s">
        <v>724</v>
      </c>
      <c r="E6" s="12">
        <v>18.723260880000002</v>
      </c>
      <c r="F6" s="10">
        <f>'Base_IX.1-IX.3'!E116</f>
        <v>18</v>
      </c>
      <c r="I6" s="2" t="s">
        <v>1291</v>
      </c>
    </row>
    <row r="7" spans="1:9">
      <c r="B7">
        <v>5</v>
      </c>
      <c r="C7" s="92" t="s">
        <v>725</v>
      </c>
      <c r="E7" s="12">
        <v>9.9630870819999995</v>
      </c>
      <c r="F7" s="10"/>
    </row>
    <row r="8" spans="1:9">
      <c r="B8">
        <v>6</v>
      </c>
      <c r="C8" s="92" t="s">
        <v>726</v>
      </c>
      <c r="E8" s="12">
        <v>0.95597469810000002</v>
      </c>
      <c r="F8" s="10"/>
    </row>
    <row r="9" spans="1:9">
      <c r="B9">
        <v>7</v>
      </c>
      <c r="C9" s="92" t="s">
        <v>727</v>
      </c>
      <c r="E9" s="12">
        <v>22.06352425</v>
      </c>
      <c r="F9" s="10"/>
    </row>
    <row r="10" spans="1:9">
      <c r="B10">
        <v>8</v>
      </c>
      <c r="C10" s="92" t="s">
        <v>728</v>
      </c>
      <c r="E10" s="12">
        <v>19.36419296</v>
      </c>
      <c r="F10" s="10">
        <f>'Base_IX.1-IX.3'!E120</f>
        <v>16</v>
      </c>
    </row>
    <row r="11" spans="1:9">
      <c r="B11">
        <v>9</v>
      </c>
      <c r="C11" s="92" t="s">
        <v>729</v>
      </c>
      <c r="F11" s="10">
        <f>'Base_IX.1-IX.3'!E121</f>
        <v>31</v>
      </c>
    </row>
    <row r="12" spans="1:9">
      <c r="B12">
        <v>10</v>
      </c>
      <c r="C12" s="92" t="s">
        <v>730</v>
      </c>
      <c r="E12" s="12">
        <v>17.271108630000001</v>
      </c>
      <c r="F12" s="10">
        <f>'Base_IX.1-IX.3'!E122</f>
        <v>17</v>
      </c>
    </row>
    <row r="13" spans="1:9">
      <c r="B13">
        <v>11</v>
      </c>
      <c r="C13" s="92" t="s">
        <v>731</v>
      </c>
      <c r="E13" s="12">
        <v>14.281811709999999</v>
      </c>
      <c r="F13" s="10">
        <f>'Base_IX.1-IX.3'!E123</f>
        <v>15</v>
      </c>
    </row>
    <row r="14" spans="1:9">
      <c r="B14">
        <v>12</v>
      </c>
      <c r="C14" s="92" t="s">
        <v>732</v>
      </c>
      <c r="E14" s="12">
        <v>38.926853180000002</v>
      </c>
      <c r="F14" s="10">
        <f>'Base_IX.1-IX.3'!E124</f>
        <v>41</v>
      </c>
    </row>
    <row r="15" spans="1:9">
      <c r="B15">
        <v>13</v>
      </c>
      <c r="C15" s="92" t="s">
        <v>733</v>
      </c>
      <c r="E15" s="12">
        <v>20.67907524</v>
      </c>
      <c r="F15" s="10">
        <f>'Base_IX.1-IX.3'!E125</f>
        <v>22</v>
      </c>
    </row>
    <row r="16" spans="1:9">
      <c r="B16">
        <v>14</v>
      </c>
      <c r="C16" s="92" t="s">
        <v>734</v>
      </c>
      <c r="E16" s="12">
        <v>23.465868</v>
      </c>
      <c r="F16" s="10">
        <f>'Base_IX.1-IX.3'!E126</f>
        <v>34</v>
      </c>
    </row>
    <row r="17" spans="2:9">
      <c r="B17">
        <v>15</v>
      </c>
      <c r="C17" s="92" t="s">
        <v>735</v>
      </c>
      <c r="E17" s="12">
        <v>25.229084010000001</v>
      </c>
      <c r="F17" s="10">
        <f>'Base_IX.1-IX.3'!E127</f>
        <v>25</v>
      </c>
    </row>
    <row r="18" spans="2:9">
      <c r="B18">
        <v>16</v>
      </c>
      <c r="C18" s="92" t="s">
        <v>736</v>
      </c>
      <c r="E18" s="12">
        <v>17.343622209999999</v>
      </c>
      <c r="F18" s="10">
        <f>'Base_IX.1-IX.3'!E128</f>
        <v>19</v>
      </c>
    </row>
    <row r="19" spans="2:9">
      <c r="B19">
        <v>17</v>
      </c>
      <c r="C19" s="92" t="s">
        <v>737</v>
      </c>
      <c r="E19" s="12">
        <v>14.92364407</v>
      </c>
      <c r="F19" s="10">
        <f>'Base_IX.1-IX.3'!E129</f>
        <v>24</v>
      </c>
    </row>
    <row r="20" spans="2:9">
      <c r="B20">
        <v>18</v>
      </c>
      <c r="C20" s="92" t="s">
        <v>738</v>
      </c>
      <c r="E20" s="12">
        <v>14.45858097</v>
      </c>
      <c r="F20" s="10">
        <f>'Base_IX.1-IX.3'!E130</f>
        <v>20</v>
      </c>
    </row>
    <row r="21" spans="2:9">
      <c r="B21">
        <v>19</v>
      </c>
      <c r="C21" s="92" t="s">
        <v>739</v>
      </c>
      <c r="E21" s="12">
        <v>4.6710333820000001</v>
      </c>
      <c r="F21" s="10">
        <f>'Base_IX.1-IX.3'!E131</f>
        <v>7</v>
      </c>
    </row>
    <row r="22" spans="2:9">
      <c r="B22">
        <v>20</v>
      </c>
      <c r="C22" s="92" t="s">
        <v>740</v>
      </c>
      <c r="E22" s="12">
        <v>13.00143433</v>
      </c>
      <c r="F22" s="10">
        <f>'Base_IX.1-IX.3'!E132</f>
        <v>18</v>
      </c>
    </row>
    <row r="23" spans="2:9">
      <c r="B23">
        <v>21</v>
      </c>
      <c r="C23" s="92" t="s">
        <v>741</v>
      </c>
      <c r="E23" s="12">
        <v>14.53155804</v>
      </c>
      <c r="F23" s="10">
        <f>'Base_IX.1-IX.3'!E133</f>
        <v>13</v>
      </c>
    </row>
    <row r="24" spans="2:9">
      <c r="B24">
        <v>22</v>
      </c>
      <c r="C24" s="92" t="s">
        <v>742</v>
      </c>
      <c r="E24" s="12">
        <v>12.546334269999999</v>
      </c>
      <c r="F24" s="10">
        <f>'Base_IX.1-IX.3'!E134</f>
        <v>17</v>
      </c>
    </row>
    <row r="25" spans="2:9">
      <c r="B25">
        <v>23</v>
      </c>
      <c r="C25" s="92" t="s">
        <v>743</v>
      </c>
      <c r="E25" s="12">
        <v>14.42776394</v>
      </c>
      <c r="F25" s="10">
        <f>'Base_IX.1-IX.3'!E135</f>
        <v>23</v>
      </c>
    </row>
    <row r="26" spans="2:9">
      <c r="B26">
        <v>24</v>
      </c>
      <c r="C26" s="92" t="s">
        <v>744</v>
      </c>
      <c r="E26" s="12">
        <v>13.6721611</v>
      </c>
      <c r="F26" s="10">
        <f>'Base_IX.1-IX.3'!E136</f>
        <v>19</v>
      </c>
    </row>
    <row r="27" spans="2:9">
      <c r="B27">
        <v>25</v>
      </c>
      <c r="C27" s="92" t="s">
        <v>745</v>
      </c>
      <c r="E27" s="12">
        <v>13.18981743</v>
      </c>
      <c r="F27" s="10">
        <f>'Base_IX.1-IX.3'!E137</f>
        <v>16</v>
      </c>
    </row>
    <row r="28" spans="2:9">
      <c r="B28">
        <v>26</v>
      </c>
      <c r="C28" s="92" t="s">
        <v>746</v>
      </c>
      <c r="E28" s="12">
        <v>13.36520672</v>
      </c>
      <c r="F28" s="10">
        <f>'Base_IX.1-IX.3'!E138</f>
        <v>18</v>
      </c>
    </row>
    <row r="29" spans="2:9">
      <c r="B29">
        <v>27</v>
      </c>
      <c r="C29" s="92" t="s">
        <v>747</v>
      </c>
      <c r="E29" s="12">
        <v>12.64420986</v>
      </c>
      <c r="F29" s="10">
        <f>'Base_IX.1-IX.3'!E139</f>
        <v>12</v>
      </c>
    </row>
    <row r="30" spans="2:9">
      <c r="B30">
        <v>28</v>
      </c>
      <c r="C30" s="92" t="s">
        <v>748</v>
      </c>
      <c r="E30" s="12">
        <v>13.003450389999999</v>
      </c>
      <c r="F30" s="10">
        <f>'Base_IX.1-IX.3'!E140</f>
        <v>12</v>
      </c>
    </row>
    <row r="31" spans="2:9">
      <c r="B31">
        <v>29</v>
      </c>
      <c r="C31" s="92" t="s">
        <v>749</v>
      </c>
      <c r="E31" s="12">
        <v>10.57998276</v>
      </c>
      <c r="F31" s="10">
        <f>'Base_IX.1-IX.3'!E141</f>
        <v>14</v>
      </c>
      <c r="I31" t="s">
        <v>677</v>
      </c>
    </row>
    <row r="32" spans="2:9">
      <c r="B32">
        <v>30</v>
      </c>
      <c r="C32" s="92" t="s">
        <v>750</v>
      </c>
      <c r="E32" s="12">
        <v>13.21615791</v>
      </c>
      <c r="F32" s="10">
        <f>'Base_IX.1-IX.3'!E142</f>
        <v>14</v>
      </c>
    </row>
    <row r="33" spans="2:6">
      <c r="B33">
        <v>31</v>
      </c>
      <c r="C33" s="92" t="s">
        <v>751</v>
      </c>
      <c r="E33" s="12">
        <v>18.454549790000002</v>
      </c>
      <c r="F33" s="10">
        <f>'Base_IX.1-IX.3'!E143</f>
        <v>24</v>
      </c>
    </row>
    <row r="34" spans="2:6">
      <c r="B34">
        <v>32</v>
      </c>
      <c r="C34" s="92" t="s">
        <v>752</v>
      </c>
      <c r="E34" s="12">
        <v>21.325969700000002</v>
      </c>
      <c r="F34" s="10">
        <f>'Base_IX.1-IX.3'!E144</f>
        <v>20</v>
      </c>
    </row>
    <row r="35" spans="2:6">
      <c r="B35">
        <v>33</v>
      </c>
      <c r="C35" s="92" t="s">
        <v>753</v>
      </c>
      <c r="E35" s="12">
        <v>18.054870609999998</v>
      </c>
      <c r="F35" s="10">
        <f>'Base_IX.1-IX.3'!E145</f>
        <v>15</v>
      </c>
    </row>
    <row r="36" spans="2:6">
      <c r="B36">
        <v>35</v>
      </c>
      <c r="C36" s="92" t="s">
        <v>754</v>
      </c>
      <c r="E36" s="12">
        <v>14.653801919999999</v>
      </c>
      <c r="F36" s="10">
        <f>'Base_IX.1-IX.3'!E146</f>
        <v>13</v>
      </c>
    </row>
    <row r="37" spans="2:6">
      <c r="B37">
        <v>36</v>
      </c>
      <c r="C37" s="92" t="s">
        <v>755</v>
      </c>
      <c r="E37" s="12">
        <v>23.565443040000002</v>
      </c>
      <c r="F37" s="10">
        <f>'Base_IX.1-IX.3'!E147</f>
        <v>33</v>
      </c>
    </row>
    <row r="38" spans="2:6">
      <c r="B38">
        <v>37</v>
      </c>
      <c r="C38" s="92" t="s">
        <v>756</v>
      </c>
      <c r="E38" s="12">
        <v>10.48699665</v>
      </c>
      <c r="F38" s="10">
        <f>'Base_IX.1-IX.3'!E148</f>
        <v>23</v>
      </c>
    </row>
    <row r="39" spans="2:6">
      <c r="B39">
        <v>38</v>
      </c>
      <c r="C39" s="92" t="s">
        <v>757</v>
      </c>
      <c r="E39" s="12">
        <v>17.42104149</v>
      </c>
      <c r="F39" s="10">
        <f>'Base_IX.1-IX.3'!E149</f>
        <v>16</v>
      </c>
    </row>
    <row r="40" spans="2:6">
      <c r="B40">
        <v>39</v>
      </c>
      <c r="C40" s="92" t="s">
        <v>758</v>
      </c>
      <c r="E40" s="12">
        <v>13.84137058</v>
      </c>
      <c r="F40" s="10">
        <f>'Base_IX.1-IX.3'!E150</f>
        <v>6</v>
      </c>
    </row>
    <row r="41" spans="2:6">
      <c r="B41">
        <v>41</v>
      </c>
      <c r="C41" s="92" t="s">
        <v>759</v>
      </c>
      <c r="E41" s="12">
        <v>17.155809399999999</v>
      </c>
      <c r="F41" s="10">
        <f>'Base_IX.1-IX.3'!E151</f>
        <v>20</v>
      </c>
    </row>
    <row r="42" spans="2:6">
      <c r="B42">
        <v>42</v>
      </c>
      <c r="C42" s="92" t="s">
        <v>760</v>
      </c>
      <c r="E42" s="12">
        <v>18.095695500000001</v>
      </c>
      <c r="F42" s="10">
        <f>'Base_IX.1-IX.3'!E152</f>
        <v>18</v>
      </c>
    </row>
    <row r="43" spans="2:6">
      <c r="B43">
        <v>43</v>
      </c>
      <c r="C43" s="92" t="s">
        <v>761</v>
      </c>
      <c r="E43" s="12">
        <v>15.5546627</v>
      </c>
      <c r="F43" s="10">
        <f>'Base_IX.1-IX.3'!E153</f>
        <v>20</v>
      </c>
    </row>
    <row r="44" spans="2:6">
      <c r="B44">
        <v>45</v>
      </c>
      <c r="C44" s="92" t="s">
        <v>762</v>
      </c>
      <c r="E44" s="12">
        <v>15.177374840000001</v>
      </c>
      <c r="F44" s="10">
        <f>'Base_IX.1-IX.3'!E154</f>
        <v>18</v>
      </c>
    </row>
    <row r="45" spans="2:6">
      <c r="B45">
        <v>46</v>
      </c>
      <c r="C45" s="92" t="s">
        <v>763</v>
      </c>
      <c r="E45" s="12">
        <v>18.108737949999998</v>
      </c>
      <c r="F45" s="10">
        <f>'Base_IX.1-IX.3'!E155</f>
        <v>19</v>
      </c>
    </row>
    <row r="46" spans="2:6">
      <c r="B46">
        <v>47</v>
      </c>
      <c r="C46" s="92" t="s">
        <v>764</v>
      </c>
      <c r="E46" s="12">
        <v>14.32994843</v>
      </c>
      <c r="F46" s="10">
        <f>'Base_IX.1-IX.3'!E156</f>
        <v>17</v>
      </c>
    </row>
    <row r="47" spans="2:6">
      <c r="B47">
        <v>49</v>
      </c>
      <c r="C47" s="92" t="s">
        <v>765</v>
      </c>
      <c r="E47" s="12">
        <v>22.484683990000001</v>
      </c>
      <c r="F47" s="10">
        <f>'Base_IX.1-IX.3'!E157</f>
        <v>24</v>
      </c>
    </row>
    <row r="48" spans="2:6">
      <c r="B48">
        <v>50</v>
      </c>
      <c r="C48" s="92" t="s">
        <v>766</v>
      </c>
      <c r="E48" s="12">
        <v>8.9977436070000003</v>
      </c>
      <c r="F48" s="10">
        <f>'Base_IX.1-IX.3'!E158</f>
        <v>8</v>
      </c>
    </row>
    <row r="49" spans="2:6">
      <c r="B49">
        <v>51</v>
      </c>
      <c r="C49" s="92" t="s">
        <v>767</v>
      </c>
      <c r="E49" s="12">
        <v>5.5702571870000002</v>
      </c>
      <c r="F49" s="10">
        <f>'Base_IX.1-IX.3'!E159</f>
        <v>13</v>
      </c>
    </row>
    <row r="50" spans="2:6">
      <c r="B50">
        <v>52</v>
      </c>
      <c r="C50" s="92" t="s">
        <v>768</v>
      </c>
      <c r="E50" s="12">
        <v>10.1438942</v>
      </c>
      <c r="F50" s="10">
        <f>'Base_IX.1-IX.3'!E160</f>
        <v>16</v>
      </c>
    </row>
    <row r="51" spans="2:6">
      <c r="B51">
        <v>53</v>
      </c>
      <c r="C51" s="92" t="s">
        <v>769</v>
      </c>
      <c r="E51" s="12">
        <v>21.63535881</v>
      </c>
      <c r="F51" s="10">
        <f>'Base_IX.1-IX.3'!E161</f>
        <v>18</v>
      </c>
    </row>
    <row r="52" spans="2:6">
      <c r="B52">
        <v>55</v>
      </c>
      <c r="C52" s="92" t="s">
        <v>770</v>
      </c>
      <c r="E52" s="12">
        <v>14.502266880000001</v>
      </c>
      <c r="F52" s="10">
        <f>'Base_IX.1-IX.3'!E162</f>
        <v>20</v>
      </c>
    </row>
    <row r="53" spans="2:6">
      <c r="B53">
        <v>56</v>
      </c>
      <c r="C53" s="92" t="s">
        <v>771</v>
      </c>
      <c r="E53" s="12">
        <v>13.59549999</v>
      </c>
      <c r="F53" s="10">
        <f>'Base_IX.1-IX.3'!E163</f>
        <v>16</v>
      </c>
    </row>
    <row r="54" spans="2:6">
      <c r="B54">
        <v>58</v>
      </c>
      <c r="C54" s="92" t="s">
        <v>772</v>
      </c>
      <c r="E54" s="12">
        <v>14.479438780000001</v>
      </c>
      <c r="F54" s="10">
        <f>'Base_IX.1-IX.3'!E164</f>
        <v>13</v>
      </c>
    </row>
    <row r="55" spans="2:6">
      <c r="B55">
        <v>59</v>
      </c>
      <c r="C55" s="92" t="s">
        <v>773</v>
      </c>
      <c r="E55" s="12">
        <v>9.5414504999999998</v>
      </c>
      <c r="F55" s="10">
        <f>'Base_IX.1-IX.3'!E165</f>
        <v>7</v>
      </c>
    </row>
    <row r="56" spans="2:6">
      <c r="B56">
        <v>60</v>
      </c>
      <c r="C56" s="92" t="s">
        <v>774</v>
      </c>
      <c r="E56" s="12">
        <v>19.016799930000001</v>
      </c>
      <c r="F56" s="10">
        <f>'Base_IX.1-IX.3'!E166</f>
        <v>18</v>
      </c>
    </row>
    <row r="57" spans="2:6">
      <c r="B57">
        <v>61</v>
      </c>
      <c r="C57" s="92" t="s">
        <v>775</v>
      </c>
      <c r="E57" s="12">
        <v>7.3386301989999998</v>
      </c>
      <c r="F57" s="10">
        <f>'Base_IX.1-IX.3'!E167</f>
        <v>10</v>
      </c>
    </row>
    <row r="58" spans="2:6">
      <c r="B58">
        <v>62</v>
      </c>
      <c r="C58" s="92" t="s">
        <v>776</v>
      </c>
      <c r="E58" s="12">
        <v>5.416311264</v>
      </c>
      <c r="F58" s="10">
        <f>'Base_IX.1-IX.3'!E168</f>
        <v>8</v>
      </c>
    </row>
    <row r="59" spans="2:6">
      <c r="B59">
        <v>63</v>
      </c>
      <c r="C59" s="92" t="s">
        <v>777</v>
      </c>
      <c r="E59" s="12">
        <v>6.5270252229999999</v>
      </c>
      <c r="F59" s="10">
        <f>'Base_IX.1-IX.3'!E169</f>
        <v>22</v>
      </c>
    </row>
    <row r="60" spans="2:6">
      <c r="B60">
        <v>64</v>
      </c>
      <c r="C60" s="92" t="s">
        <v>778</v>
      </c>
      <c r="E60" s="12">
        <v>11.26368999</v>
      </c>
      <c r="F60" s="10">
        <f>'Base_IX.1-IX.3'!E170</f>
        <v>10</v>
      </c>
    </row>
    <row r="61" spans="2:6">
      <c r="B61">
        <v>65</v>
      </c>
      <c r="C61" s="92" t="s">
        <v>779</v>
      </c>
      <c r="E61" s="12">
        <v>18.488084789999998</v>
      </c>
      <c r="F61" s="10">
        <f>'Base_IX.1-IX.3'!E171</f>
        <v>20</v>
      </c>
    </row>
    <row r="62" spans="2:6">
      <c r="B62">
        <v>66</v>
      </c>
      <c r="C62" s="92" t="s">
        <v>780</v>
      </c>
      <c r="E62" s="12">
        <v>17.198263170000001</v>
      </c>
      <c r="F62" s="10">
        <f>'Base_IX.1-IX.3'!E172</f>
        <v>20</v>
      </c>
    </row>
    <row r="63" spans="2:6">
      <c r="B63">
        <v>68</v>
      </c>
      <c r="C63" s="92" t="s">
        <v>781</v>
      </c>
      <c r="E63" s="12">
        <v>20.004796979999998</v>
      </c>
      <c r="F63" s="10">
        <f>'Base_IX.1-IX.3'!E173</f>
        <v>25</v>
      </c>
    </row>
    <row r="64" spans="2:6">
      <c r="B64">
        <v>69</v>
      </c>
      <c r="C64" s="92" t="s">
        <v>782</v>
      </c>
      <c r="E64" s="12">
        <v>17.496774670000001</v>
      </c>
      <c r="F64" s="10">
        <f>'Base_IX.1-IX.3'!E174</f>
        <v>23</v>
      </c>
    </row>
    <row r="65" spans="2:6">
      <c r="B65">
        <v>70</v>
      </c>
      <c r="C65" s="92" t="s">
        <v>783</v>
      </c>
      <c r="E65" s="12">
        <v>16.451377870000002</v>
      </c>
      <c r="F65" s="10">
        <f>'Base_IX.1-IX.3'!E175</f>
        <v>17</v>
      </c>
    </row>
    <row r="66" spans="2:6">
      <c r="B66">
        <v>71</v>
      </c>
      <c r="C66" s="92" t="s">
        <v>784</v>
      </c>
      <c r="E66" s="12">
        <v>13.24149704</v>
      </c>
      <c r="F66" s="10">
        <f>'Base_IX.1-IX.3'!E176</f>
        <v>12</v>
      </c>
    </row>
    <row r="67" spans="2:6">
      <c r="B67">
        <v>72</v>
      </c>
      <c r="C67" s="92" t="s">
        <v>785</v>
      </c>
      <c r="E67" s="12">
        <v>9.7120037079999992</v>
      </c>
      <c r="F67" s="10">
        <f>'Base_IX.1-IX.3'!E177</f>
        <v>8</v>
      </c>
    </row>
    <row r="68" spans="2:6">
      <c r="B68">
        <v>73</v>
      </c>
      <c r="C68" s="92" t="s">
        <v>786</v>
      </c>
      <c r="E68" s="12">
        <v>9.3249969480000008</v>
      </c>
      <c r="F68" s="10">
        <f>'Base_IX.1-IX.3'!E178</f>
        <v>8</v>
      </c>
    </row>
    <row r="69" spans="2:6">
      <c r="B69">
        <v>74</v>
      </c>
      <c r="C69" s="92" t="s">
        <v>787</v>
      </c>
      <c r="E69" s="12">
        <v>11.318686489999999</v>
      </c>
      <c r="F69" s="10">
        <f>'Base_IX.1-IX.3'!E179</f>
        <v>12</v>
      </c>
    </row>
    <row r="70" spans="2:6">
      <c r="B70">
        <v>75</v>
      </c>
      <c r="C70" s="92" t="s">
        <v>788</v>
      </c>
      <c r="E70" s="12">
        <v>7.3631896970000001</v>
      </c>
      <c r="F70" s="10">
        <f>'Base_IX.1-IX.3'!E180</f>
        <v>14</v>
      </c>
    </row>
    <row r="71" spans="2:6">
      <c r="B71">
        <v>77</v>
      </c>
      <c r="C71" s="92" t="s">
        <v>789</v>
      </c>
      <c r="E71" s="12">
        <v>10.46432209</v>
      </c>
      <c r="F71" s="10">
        <f>'Base_IX.1-IX.3'!E181</f>
        <v>12</v>
      </c>
    </row>
    <row r="72" spans="2:6">
      <c r="B72">
        <v>78</v>
      </c>
      <c r="C72" s="92" t="s">
        <v>790</v>
      </c>
      <c r="E72" s="12">
        <v>9.5841064449999998</v>
      </c>
      <c r="F72" s="10">
        <f>'Base_IX.1-IX.3'!E182</f>
        <v>10</v>
      </c>
    </row>
    <row r="73" spans="2:6">
      <c r="B73">
        <v>79</v>
      </c>
      <c r="C73" s="92" t="s">
        <v>791</v>
      </c>
      <c r="E73" s="12">
        <v>10.949899670000001</v>
      </c>
      <c r="F73" s="10">
        <f>'Base_IX.1-IX.3'!E183</f>
        <v>23</v>
      </c>
    </row>
    <row r="74" spans="2:6">
      <c r="B74">
        <v>80</v>
      </c>
      <c r="C74" s="92" t="s">
        <v>792</v>
      </c>
      <c r="E74" s="12">
        <v>17.477905270000001</v>
      </c>
      <c r="F74" s="10">
        <f>'Base_IX.1-IX.3'!E184</f>
        <v>20</v>
      </c>
    </row>
    <row r="75" spans="2:6">
      <c r="B75">
        <v>81</v>
      </c>
      <c r="C75" s="92" t="s">
        <v>793</v>
      </c>
      <c r="E75" s="12">
        <v>25.221363069999999</v>
      </c>
      <c r="F75" s="10">
        <f>'Base_IX.1-IX.3'!E185</f>
        <v>30</v>
      </c>
    </row>
    <row r="76" spans="2:6">
      <c r="B76">
        <v>82</v>
      </c>
      <c r="C76" s="92" t="s">
        <v>794</v>
      </c>
      <c r="E76" s="12">
        <v>8.6133384700000004</v>
      </c>
      <c r="F76" s="10">
        <f>'Base_IX.1-IX.3'!E186</f>
        <v>11</v>
      </c>
    </row>
    <row r="77" spans="2:6">
      <c r="B77">
        <v>84</v>
      </c>
      <c r="C77" s="92" t="s">
        <v>795</v>
      </c>
      <c r="E77" s="12">
        <v>27.512514110000001</v>
      </c>
      <c r="F77" s="10">
        <f>'Base_IX.1-IX.3'!E187</f>
        <v>30</v>
      </c>
    </row>
    <row r="78" spans="2:6">
      <c r="B78">
        <v>85</v>
      </c>
      <c r="C78" s="92" t="s">
        <v>796</v>
      </c>
      <c r="E78" s="12">
        <v>21.62709808</v>
      </c>
      <c r="F78" s="10">
        <f>'Base_IX.1-IX.3'!E188</f>
        <v>21</v>
      </c>
    </row>
    <row r="79" spans="2:6">
      <c r="B79">
        <v>86</v>
      </c>
      <c r="C79" s="92" t="s">
        <v>797</v>
      </c>
      <c r="E79" s="12">
        <v>24.05381203</v>
      </c>
      <c r="F79" s="10">
        <f>'Base_IX.1-IX.3'!E189</f>
        <v>25</v>
      </c>
    </row>
    <row r="80" spans="2:6">
      <c r="B80">
        <v>87</v>
      </c>
      <c r="C80" s="92" t="s">
        <v>798</v>
      </c>
      <c r="E80" s="12">
        <v>19.374040600000001</v>
      </c>
      <c r="F80" s="10">
        <f>'Base_IX.1-IX.3'!E190</f>
        <v>23</v>
      </c>
    </row>
    <row r="81" spans="2:6">
      <c r="B81">
        <v>88</v>
      </c>
      <c r="C81" s="92" t="s">
        <v>799</v>
      </c>
      <c r="E81" s="12">
        <v>19.076261519999999</v>
      </c>
      <c r="F81" s="10">
        <f>'Base_IX.1-IX.3'!E191</f>
        <v>21</v>
      </c>
    </row>
    <row r="82" spans="2:6">
      <c r="B82">
        <v>90</v>
      </c>
      <c r="C82" s="92" t="s">
        <v>800</v>
      </c>
      <c r="E82" s="12">
        <v>11.92830086</v>
      </c>
      <c r="F82" s="10">
        <f>'Base_IX.1-IX.3'!E192</f>
        <v>15</v>
      </c>
    </row>
    <row r="83" spans="2:6">
      <c r="B83">
        <v>91</v>
      </c>
      <c r="C83" s="92" t="s">
        <v>801</v>
      </c>
      <c r="E83" s="12">
        <v>22.06203842</v>
      </c>
      <c r="F83" s="10">
        <f>'Base_IX.1-IX.3'!E193</f>
        <v>38</v>
      </c>
    </row>
    <row r="84" spans="2:6">
      <c r="B84">
        <v>92</v>
      </c>
      <c r="C84" s="92" t="s">
        <v>802</v>
      </c>
      <c r="E84" s="12">
        <v>19.94766808</v>
      </c>
      <c r="F84" s="10">
        <f>'Base_IX.1-IX.3'!E194</f>
        <v>28</v>
      </c>
    </row>
    <row r="85" spans="2:6">
      <c r="B85">
        <v>93</v>
      </c>
      <c r="C85" s="92" t="s">
        <v>803</v>
      </c>
      <c r="E85" s="12">
        <v>9.4942426680000001</v>
      </c>
      <c r="F85" s="10">
        <f>'Base_IX.1-IX.3'!E195</f>
        <v>11</v>
      </c>
    </row>
    <row r="86" spans="2:6">
      <c r="B86">
        <v>94</v>
      </c>
      <c r="C86" s="92" t="s">
        <v>804</v>
      </c>
      <c r="E86" s="12">
        <v>17.201805109999999</v>
      </c>
      <c r="F86" s="10">
        <f>'Base_IX.1-IX.3'!E196</f>
        <v>20</v>
      </c>
    </row>
    <row r="87" spans="2:6">
      <c r="B87">
        <v>95</v>
      </c>
      <c r="C87" s="92" t="s">
        <v>805</v>
      </c>
      <c r="E87" s="12">
        <v>20.92904472</v>
      </c>
      <c r="F87" s="10">
        <f>'Base_IX.1-IX.3'!E197</f>
        <v>21</v>
      </c>
    </row>
    <row r="88" spans="2:6">
      <c r="B88">
        <v>96</v>
      </c>
      <c r="C88" s="92" t="s">
        <v>806</v>
      </c>
      <c r="E88" s="12">
        <v>11.54785538</v>
      </c>
      <c r="F88" s="10">
        <f>'Base_IX.1-IX.3'!E198</f>
        <v>14</v>
      </c>
    </row>
    <row r="89" spans="2:6">
      <c r="B89">
        <v>97</v>
      </c>
      <c r="C89" s="92" t="s">
        <v>807</v>
      </c>
      <c r="E89" s="12">
        <v>25.459199909999999</v>
      </c>
      <c r="F89" s="10">
        <f>'Base_IX.1-IX.3'!E199</f>
        <v>31</v>
      </c>
    </row>
    <row r="90" spans="2:6">
      <c r="B90">
        <v>99</v>
      </c>
      <c r="C90" s="92" t="s">
        <v>808</v>
      </c>
      <c r="E90" s="12">
        <v>12.26241875</v>
      </c>
      <c r="F90" s="10"/>
    </row>
  </sheetData>
  <hyperlinks>
    <hyperlink ref="A1" location="Indice!A1" display="Volver índice" xr:uid="{00000000-0004-0000-48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3:B7"/>
  <sheetViews>
    <sheetView workbookViewId="0"/>
  </sheetViews>
  <sheetFormatPr baseColWidth="10" defaultRowHeight="15.6"/>
  <sheetData>
    <row r="3" spans="2:2" ht="21">
      <c r="B3" s="11" t="s">
        <v>623</v>
      </c>
    </row>
    <row r="5" spans="2:2">
      <c r="B5" t="s">
        <v>624</v>
      </c>
    </row>
    <row r="7" spans="2:2">
      <c r="B7" t="s">
        <v>625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4" tint="0.39997558519241921"/>
  </sheetPr>
  <dimension ref="B3:BT24"/>
  <sheetViews>
    <sheetView topLeftCell="AW1" workbookViewId="0">
      <selection activeCell="BT19" sqref="BT19:BT22"/>
    </sheetView>
  </sheetViews>
  <sheetFormatPr baseColWidth="10" defaultRowHeight="15.6"/>
  <cols>
    <col min="2" max="2" width="27.296875" customWidth="1"/>
  </cols>
  <sheetData>
    <row r="3" spans="2:72" ht="21">
      <c r="B3" s="11" t="s">
        <v>943</v>
      </c>
    </row>
    <row r="5" spans="2:72">
      <c r="B5" s="2" t="s">
        <v>944</v>
      </c>
    </row>
    <row r="6" spans="2:72">
      <c r="B6" t="s">
        <v>648</v>
      </c>
    </row>
    <row r="7" spans="2:72">
      <c r="C7" s="6" t="s">
        <v>169</v>
      </c>
      <c r="D7" s="6" t="s">
        <v>170</v>
      </c>
      <c r="E7" s="6" t="s">
        <v>171</v>
      </c>
      <c r="F7" s="6" t="s">
        <v>172</v>
      </c>
      <c r="G7" s="22" t="s">
        <v>173</v>
      </c>
      <c r="H7" s="22" t="s">
        <v>174</v>
      </c>
      <c r="I7" s="22" t="s">
        <v>175</v>
      </c>
      <c r="J7" s="22" t="s">
        <v>176</v>
      </c>
      <c r="K7" s="22" t="s">
        <v>177</v>
      </c>
      <c r="L7" s="22" t="s">
        <v>178</v>
      </c>
      <c r="M7" s="22" t="s">
        <v>179</v>
      </c>
      <c r="N7" s="22" t="s">
        <v>180</v>
      </c>
      <c r="O7" s="22" t="s">
        <v>13</v>
      </c>
      <c r="P7" s="22" t="s">
        <v>14</v>
      </c>
      <c r="Q7" s="22" t="s">
        <v>15</v>
      </c>
      <c r="R7" s="22" t="s">
        <v>16</v>
      </c>
      <c r="S7" s="22" t="s">
        <v>17</v>
      </c>
      <c r="T7" s="22" t="s">
        <v>18</v>
      </c>
      <c r="U7" s="22" t="s">
        <v>19</v>
      </c>
      <c r="V7" s="22" t="s">
        <v>20</v>
      </c>
      <c r="W7" s="22" t="s">
        <v>21</v>
      </c>
      <c r="X7" s="22" t="s">
        <v>22</v>
      </c>
      <c r="Y7" s="22" t="s">
        <v>23</v>
      </c>
      <c r="Z7" s="22" t="s">
        <v>24</v>
      </c>
      <c r="AA7" s="22" t="s">
        <v>25</v>
      </c>
      <c r="AB7" s="22" t="s">
        <v>26</v>
      </c>
      <c r="AC7" s="22" t="s">
        <v>27</v>
      </c>
      <c r="AD7" s="22" t="s">
        <v>28</v>
      </c>
      <c r="AE7" s="22" t="s">
        <v>29</v>
      </c>
      <c r="AF7" s="22" t="s">
        <v>30</v>
      </c>
      <c r="AG7" s="22" t="s">
        <v>31</v>
      </c>
      <c r="AH7" s="22" t="s">
        <v>32</v>
      </c>
      <c r="AI7" s="22" t="s">
        <v>33</v>
      </c>
      <c r="AJ7" s="22" t="s">
        <v>34</v>
      </c>
      <c r="AK7" s="22" t="s">
        <v>35</v>
      </c>
      <c r="AL7" s="22" t="s">
        <v>36</v>
      </c>
      <c r="AM7" s="22" t="s">
        <v>37</v>
      </c>
      <c r="AN7" s="22" t="s">
        <v>38</v>
      </c>
      <c r="AO7" s="22" t="s">
        <v>39</v>
      </c>
      <c r="AP7" s="22" t="s">
        <v>40</v>
      </c>
      <c r="AQ7" s="22" t="s">
        <v>41</v>
      </c>
      <c r="AR7" s="22" t="s">
        <v>42</v>
      </c>
      <c r="AS7" s="22" t="s">
        <v>43</v>
      </c>
      <c r="AT7" s="22" t="s">
        <v>44</v>
      </c>
      <c r="AU7" s="22" t="s">
        <v>45</v>
      </c>
      <c r="AV7" s="22" t="s">
        <v>46</v>
      </c>
      <c r="AW7" s="22" t="s">
        <v>47</v>
      </c>
      <c r="AX7" s="22" t="s">
        <v>48</v>
      </c>
      <c r="AY7" s="22" t="s">
        <v>49</v>
      </c>
      <c r="AZ7" s="22" t="s">
        <v>50</v>
      </c>
      <c r="BA7" s="22" t="s">
        <v>51</v>
      </c>
      <c r="BB7" s="22" t="s">
        <v>52</v>
      </c>
      <c r="BC7" s="22" t="s">
        <v>53</v>
      </c>
      <c r="BD7" s="22" t="s">
        <v>54</v>
      </c>
      <c r="BE7" s="22" t="s">
        <v>55</v>
      </c>
      <c r="BF7" s="22" t="s">
        <v>56</v>
      </c>
      <c r="BG7" s="22" t="s">
        <v>57</v>
      </c>
      <c r="BH7" s="22" t="s">
        <v>58</v>
      </c>
      <c r="BI7" s="22" t="s">
        <v>59</v>
      </c>
      <c r="BJ7" s="22" t="s">
        <v>60</v>
      </c>
      <c r="BK7" s="22" t="s">
        <v>61</v>
      </c>
      <c r="BL7" s="22" t="s">
        <v>62</v>
      </c>
      <c r="BM7" s="22" t="s">
        <v>63</v>
      </c>
      <c r="BN7" s="22" t="s">
        <v>64</v>
      </c>
      <c r="BO7" s="22" t="s">
        <v>65</v>
      </c>
      <c r="BP7" s="22" t="s">
        <v>66</v>
      </c>
      <c r="BQ7" s="22" t="s">
        <v>67</v>
      </c>
      <c r="BR7" s="22" t="s">
        <v>68</v>
      </c>
      <c r="BS7" s="22" t="s">
        <v>898</v>
      </c>
      <c r="BT7" s="22" t="s">
        <v>1239</v>
      </c>
    </row>
    <row r="8" spans="2:72">
      <c r="B8" t="s">
        <v>541</v>
      </c>
      <c r="C8" s="10">
        <v>7.4688568120000003</v>
      </c>
      <c r="D8" s="10">
        <v>7.0849452020000001</v>
      </c>
      <c r="E8" s="10">
        <v>6.3169951439999998</v>
      </c>
      <c r="F8" s="10">
        <v>6.5545310969999999</v>
      </c>
      <c r="G8" s="10">
        <v>6.4431309700000003</v>
      </c>
      <c r="H8" s="10">
        <v>5.8864850999999998</v>
      </c>
      <c r="I8" s="10">
        <v>5.7060976029999999</v>
      </c>
      <c r="J8" s="10">
        <v>5.7275600430000004</v>
      </c>
      <c r="K8" s="10">
        <v>5.7346391680000002</v>
      </c>
      <c r="L8" s="10">
        <v>5.4903240200000001</v>
      </c>
      <c r="M8" s="10">
        <v>5.7131352419999999</v>
      </c>
      <c r="N8" s="10">
        <v>6.1866240499999998</v>
      </c>
      <c r="O8" s="10">
        <v>7.0343399050000004</v>
      </c>
      <c r="P8" s="10">
        <v>7.9149556160000003</v>
      </c>
      <c r="Q8" s="10">
        <v>8.9709606169999994</v>
      </c>
      <c r="R8" s="10">
        <v>11.39156723</v>
      </c>
      <c r="S8" s="10">
        <v>14.35284233</v>
      </c>
      <c r="T8" s="10">
        <v>15.15783405</v>
      </c>
      <c r="U8" s="10">
        <v>15.390378950000001</v>
      </c>
      <c r="V8" s="10">
        <v>16.040409090000001</v>
      </c>
      <c r="W8" s="10">
        <v>17.278167719999999</v>
      </c>
      <c r="X8" s="10">
        <v>17.328125</v>
      </c>
      <c r="Y8" s="10">
        <v>17.210289</v>
      </c>
      <c r="Z8" s="10">
        <v>17.789455409999999</v>
      </c>
      <c r="AA8" s="10">
        <v>18.542099</v>
      </c>
      <c r="AB8" s="10">
        <v>18.329713819999998</v>
      </c>
      <c r="AC8" s="10">
        <v>18.644538879999999</v>
      </c>
      <c r="AD8" s="10">
        <v>19.96437645</v>
      </c>
      <c r="AE8" s="10">
        <v>21.53941536</v>
      </c>
      <c r="AF8" s="10">
        <v>22.306833269999998</v>
      </c>
      <c r="AG8" s="10">
        <v>22.564315799999999</v>
      </c>
      <c r="AH8" s="10">
        <v>23.433599470000001</v>
      </c>
      <c r="AI8" s="10">
        <v>24.368227009999998</v>
      </c>
      <c r="AJ8" s="10">
        <v>23.954637529999999</v>
      </c>
      <c r="AK8" s="10">
        <v>23.227489469999998</v>
      </c>
      <c r="AL8" s="10">
        <v>23.334186549999998</v>
      </c>
      <c r="AM8" s="10">
        <v>23.506996149999999</v>
      </c>
      <c r="AN8" s="10">
        <v>22.18934059</v>
      </c>
      <c r="AO8" s="10">
        <v>21.097635270000001</v>
      </c>
      <c r="AP8" s="10">
        <v>21.30360413</v>
      </c>
      <c r="AQ8" s="10">
        <v>21.210481640000001</v>
      </c>
      <c r="AR8" s="10">
        <v>19.731609339999999</v>
      </c>
      <c r="AS8" s="10">
        <v>18.680007929999999</v>
      </c>
      <c r="AT8" s="10">
        <v>18.45478439</v>
      </c>
      <c r="AU8" s="10">
        <v>18.35843277</v>
      </c>
      <c r="AV8" s="10">
        <v>17.380353929999998</v>
      </c>
      <c r="AW8" s="10">
        <v>16.606109620000002</v>
      </c>
      <c r="AX8" s="10">
        <v>16.458824159999999</v>
      </c>
      <c r="AY8" s="10">
        <v>16.31379128</v>
      </c>
      <c r="AZ8" s="10">
        <v>14.82779026</v>
      </c>
      <c r="BA8" s="10">
        <v>13.87996483</v>
      </c>
      <c r="BB8" s="10">
        <v>14.07111168</v>
      </c>
      <c r="BC8" s="10">
        <v>14.18721581</v>
      </c>
      <c r="BD8" s="10">
        <v>12.86053276</v>
      </c>
      <c r="BE8" s="10">
        <v>12.182525630000001</v>
      </c>
      <c r="BF8" s="10">
        <v>12.00158978</v>
      </c>
      <c r="BG8" s="10">
        <v>12.02807522</v>
      </c>
      <c r="BH8" s="10">
        <v>11.57666111</v>
      </c>
      <c r="BI8" s="10">
        <v>11.47117901</v>
      </c>
      <c r="BJ8" s="10">
        <v>11.43209457</v>
      </c>
      <c r="BK8" s="10">
        <v>11.987544059999999</v>
      </c>
      <c r="BL8" s="10">
        <v>12.804466250000001</v>
      </c>
      <c r="BM8" s="10">
        <v>13.2783947</v>
      </c>
      <c r="BN8" s="10">
        <v>12.96248817</v>
      </c>
      <c r="BO8" s="10">
        <v>12.9506216</v>
      </c>
      <c r="BP8" s="10">
        <v>12.13388252</v>
      </c>
      <c r="BQ8" s="10">
        <v>12.10219288</v>
      </c>
      <c r="BR8" s="10">
        <v>11.0579958</v>
      </c>
      <c r="BS8" s="10">
        <v>10.98152733</v>
      </c>
      <c r="BT8" s="10">
        <v>10</v>
      </c>
    </row>
    <row r="9" spans="2:72">
      <c r="B9" t="s">
        <v>542</v>
      </c>
      <c r="C9" s="10">
        <v>11.094038960000001</v>
      </c>
      <c r="D9" s="10">
        <v>10.191536899999999</v>
      </c>
      <c r="E9" s="10">
        <v>8.5423517229999995</v>
      </c>
      <c r="F9" s="10">
        <v>8.2195549010000004</v>
      </c>
      <c r="G9" s="10">
        <v>10.093894000000001</v>
      </c>
      <c r="H9" s="10">
        <v>10.09835243</v>
      </c>
      <c r="I9" s="10">
        <v>8.5263977050000008</v>
      </c>
      <c r="J9" s="10">
        <v>8.8536920549999998</v>
      </c>
      <c r="K9" s="10">
        <v>10.41619682</v>
      </c>
      <c r="L9" s="10">
        <v>10.52280045</v>
      </c>
      <c r="M9" s="10">
        <v>9.746714592</v>
      </c>
      <c r="N9" s="10">
        <v>11.36961365</v>
      </c>
      <c r="O9" s="10">
        <v>13.09028625</v>
      </c>
      <c r="P9" s="10">
        <v>15.788034440000001</v>
      </c>
      <c r="Q9" s="10">
        <v>18.093832020000001</v>
      </c>
      <c r="R9" s="10">
        <v>21.941123959999999</v>
      </c>
      <c r="S9" s="10">
        <v>30.983493800000002</v>
      </c>
      <c r="T9" s="10">
        <v>30.9852314</v>
      </c>
      <c r="U9" s="10">
        <v>30.486385349999999</v>
      </c>
      <c r="V9" s="10">
        <v>33.034492489999998</v>
      </c>
      <c r="W9" s="10">
        <v>34.166969299999998</v>
      </c>
      <c r="X9" s="10">
        <v>32.745861050000002</v>
      </c>
      <c r="Y9" s="10">
        <v>30.570766450000001</v>
      </c>
      <c r="Z9" s="10">
        <v>31.96449089</v>
      </c>
      <c r="AA9" s="10">
        <v>33.35035706</v>
      </c>
      <c r="AB9" s="10">
        <v>33.438640589999999</v>
      </c>
      <c r="AC9" s="10">
        <v>34.925849909999997</v>
      </c>
      <c r="AD9" s="10">
        <v>36.352390290000002</v>
      </c>
      <c r="AE9" s="10">
        <v>39.181873320000001</v>
      </c>
      <c r="AF9" s="10">
        <v>38.189315800000003</v>
      </c>
      <c r="AG9" s="10">
        <v>37.435798650000002</v>
      </c>
      <c r="AH9" s="10">
        <v>38.178344729999999</v>
      </c>
      <c r="AI9" s="10">
        <v>41.842857359999996</v>
      </c>
      <c r="AJ9" s="10">
        <v>36.206310270000003</v>
      </c>
      <c r="AK9" s="10">
        <v>39.11648941</v>
      </c>
      <c r="AL9" s="10">
        <v>37.438472750000003</v>
      </c>
      <c r="AM9" s="10">
        <v>39.165962219999997</v>
      </c>
      <c r="AN9" s="10">
        <v>34.869899750000002</v>
      </c>
      <c r="AO9" s="10">
        <v>33.274997710000001</v>
      </c>
      <c r="AP9" s="10">
        <v>34.147808070000004</v>
      </c>
      <c r="AQ9" s="10">
        <v>34.457386020000001</v>
      </c>
      <c r="AR9" s="10">
        <v>30.510103229999999</v>
      </c>
      <c r="AS9" s="10">
        <v>29.25987816</v>
      </c>
      <c r="AT9" s="10">
        <v>27.388906479999999</v>
      </c>
      <c r="AU9" s="10">
        <v>27.83059883</v>
      </c>
      <c r="AV9" s="10">
        <v>26.254026410000002</v>
      </c>
      <c r="AW9" s="10">
        <v>23.517826079999999</v>
      </c>
      <c r="AX9" s="10">
        <v>23.15110207</v>
      </c>
      <c r="AY9" s="10">
        <v>24.14875984</v>
      </c>
      <c r="AZ9" s="10">
        <v>21.848451610000001</v>
      </c>
      <c r="BA9" s="10">
        <v>21.843517299999998</v>
      </c>
      <c r="BB9" s="10">
        <v>21.70347404</v>
      </c>
      <c r="BC9" s="10">
        <v>22.662097930000002</v>
      </c>
      <c r="BD9" s="10">
        <v>20.01771355</v>
      </c>
      <c r="BE9" s="10">
        <v>19.9591198</v>
      </c>
      <c r="BF9" s="10">
        <v>19.045907969999998</v>
      </c>
      <c r="BG9" s="10">
        <v>18.97846985</v>
      </c>
      <c r="BH9" s="10">
        <v>18.718902589999999</v>
      </c>
      <c r="BI9" s="10">
        <v>17.011199950000002</v>
      </c>
      <c r="BJ9" s="10">
        <v>17.49760246</v>
      </c>
      <c r="BK9" s="10">
        <v>18.108243940000001</v>
      </c>
      <c r="BL9" s="10">
        <v>23.001703259999999</v>
      </c>
      <c r="BM9" s="10">
        <v>21.818876270000001</v>
      </c>
      <c r="BN9" s="10">
        <v>22.22441864</v>
      </c>
      <c r="BO9" s="10">
        <v>21.64262772</v>
      </c>
      <c r="BP9" s="10">
        <v>21.865037919999999</v>
      </c>
      <c r="BQ9" s="10">
        <v>18.900451660000002</v>
      </c>
      <c r="BR9" s="10">
        <v>16.660900120000001</v>
      </c>
      <c r="BS9" s="10">
        <v>18.88629341</v>
      </c>
      <c r="BT9" s="10">
        <v>16</v>
      </c>
    </row>
    <row r="10" spans="2:72">
      <c r="B10" t="s">
        <v>543</v>
      </c>
      <c r="C10" s="10">
        <v>12.979048730000001</v>
      </c>
      <c r="D10" s="10">
        <v>11.840353970000001</v>
      </c>
      <c r="E10" s="10">
        <v>10.87267494</v>
      </c>
      <c r="F10" s="10">
        <v>11.295582769999999</v>
      </c>
      <c r="G10" s="10">
        <v>11.59148407</v>
      </c>
      <c r="H10" s="10">
        <v>10.839890479999999</v>
      </c>
      <c r="I10" s="10">
        <v>10.457734110000001</v>
      </c>
      <c r="J10" s="10">
        <v>10.43270016</v>
      </c>
      <c r="K10" s="10">
        <v>10.57880688</v>
      </c>
      <c r="L10" s="10">
        <v>9.7660455699999993</v>
      </c>
      <c r="M10" s="10">
        <v>9.7333650590000005</v>
      </c>
      <c r="N10" s="10">
        <v>10.316509249999999</v>
      </c>
      <c r="O10" s="10">
        <v>11.001150129999999</v>
      </c>
      <c r="P10" s="10">
        <v>11.19649506</v>
      </c>
      <c r="Q10" s="10">
        <v>11.7600956</v>
      </c>
      <c r="R10" s="10">
        <v>13.902707100000001</v>
      </c>
      <c r="S10" s="10">
        <v>16.378114700000001</v>
      </c>
      <c r="T10" s="10">
        <v>16.9466629</v>
      </c>
      <c r="U10" s="10">
        <v>16.942216869999999</v>
      </c>
      <c r="V10" s="10">
        <v>17.66095352</v>
      </c>
      <c r="W10" s="10">
        <v>18.773748399999999</v>
      </c>
      <c r="X10" s="10">
        <v>19.142108919999998</v>
      </c>
      <c r="Y10" s="10">
        <v>18.852977750000001</v>
      </c>
      <c r="Z10" s="10">
        <v>19.121562959999999</v>
      </c>
      <c r="AA10" s="10">
        <v>20.12455559</v>
      </c>
      <c r="AB10" s="10">
        <v>19.326482769999998</v>
      </c>
      <c r="AC10" s="10">
        <v>20.334220890000001</v>
      </c>
      <c r="AD10" s="10">
        <v>21.257284160000001</v>
      </c>
      <c r="AE10" s="10">
        <v>22.75182152</v>
      </c>
      <c r="AF10" s="10">
        <v>22.880887990000002</v>
      </c>
      <c r="AG10" s="10">
        <v>23.99490166</v>
      </c>
      <c r="AH10" s="10">
        <v>24.807514189999999</v>
      </c>
      <c r="AI10" s="10">
        <v>25.73496819</v>
      </c>
      <c r="AJ10" s="10">
        <v>25.351079940000002</v>
      </c>
      <c r="AK10" s="10">
        <v>24.987989429999999</v>
      </c>
      <c r="AL10" s="10">
        <v>25.181312559999999</v>
      </c>
      <c r="AM10" s="10">
        <v>25.146396639999999</v>
      </c>
      <c r="AN10" s="10">
        <v>24.22673035</v>
      </c>
      <c r="AO10" s="10">
        <v>23.968711849999998</v>
      </c>
      <c r="AP10" s="10">
        <v>23.68535614</v>
      </c>
      <c r="AQ10" s="10">
        <v>23.865859990000001</v>
      </c>
      <c r="AR10" s="10">
        <v>22.978517530000001</v>
      </c>
      <c r="AS10" s="10">
        <v>21.863685610000001</v>
      </c>
      <c r="AT10" s="10">
        <v>21.560924530000001</v>
      </c>
      <c r="AU10" s="10">
        <v>21.513704300000001</v>
      </c>
      <c r="AV10" s="10">
        <v>20.907358169999998</v>
      </c>
      <c r="AW10" s="10">
        <v>19.919748309999999</v>
      </c>
      <c r="AX10" s="10">
        <v>19.435228349999999</v>
      </c>
      <c r="AY10" s="10">
        <v>19.633476259999998</v>
      </c>
      <c r="AZ10" s="10">
        <v>18.13183403</v>
      </c>
      <c r="BA10" s="10">
        <v>17.450792310000001</v>
      </c>
      <c r="BB10" s="10">
        <v>17.316782</v>
      </c>
      <c r="BC10" s="10">
        <v>17.471429820000001</v>
      </c>
      <c r="BD10" s="10">
        <v>16.086267469999999</v>
      </c>
      <c r="BE10" s="10">
        <v>15.482361790000001</v>
      </c>
      <c r="BF10" s="10">
        <v>15.32045078</v>
      </c>
      <c r="BG10" s="10">
        <v>15.82678509</v>
      </c>
      <c r="BH10" s="10">
        <v>14.84531879</v>
      </c>
      <c r="BI10" s="10">
        <v>15.0148592</v>
      </c>
      <c r="BJ10" s="10">
        <v>14.43976402</v>
      </c>
      <c r="BK10" s="10">
        <v>14.92109108</v>
      </c>
      <c r="BL10" s="10">
        <v>15.112468720000001</v>
      </c>
      <c r="BM10" s="10">
        <v>16.508123399999999</v>
      </c>
      <c r="BN10" s="10">
        <v>16.182872769999999</v>
      </c>
      <c r="BO10" s="10">
        <v>16.067186360000001</v>
      </c>
      <c r="BP10" s="10">
        <v>15.997076030000001</v>
      </c>
      <c r="BQ10" s="10">
        <v>15.031083110000001</v>
      </c>
      <c r="BR10" s="10">
        <v>13.42072201</v>
      </c>
      <c r="BS10" s="10">
        <v>14.10552406</v>
      </c>
      <c r="BT10" s="10">
        <v>13</v>
      </c>
    </row>
    <row r="11" spans="2:72">
      <c r="B11" t="s">
        <v>544</v>
      </c>
      <c r="C11" s="10">
        <v>17.31742096</v>
      </c>
      <c r="D11" s="10">
        <v>13.246656420000001</v>
      </c>
      <c r="E11" s="10">
        <v>12.314794539999999</v>
      </c>
      <c r="F11" s="10">
        <v>12.81037617</v>
      </c>
      <c r="G11" s="10">
        <v>15.140787120000001</v>
      </c>
      <c r="H11" s="10">
        <v>14.23931694</v>
      </c>
      <c r="I11" s="10">
        <v>13.913819309999999</v>
      </c>
      <c r="J11" s="10">
        <v>15.91306496</v>
      </c>
      <c r="K11" s="10">
        <v>15.367181779999999</v>
      </c>
      <c r="L11" s="10">
        <v>13.882469179999999</v>
      </c>
      <c r="M11" s="10">
        <v>14.166659360000001</v>
      </c>
      <c r="N11" s="10">
        <v>13.708041189999999</v>
      </c>
      <c r="O11" s="10">
        <v>16.816556930000001</v>
      </c>
      <c r="P11" s="10">
        <v>17.069715500000001</v>
      </c>
      <c r="Q11" s="10">
        <v>16.48350143</v>
      </c>
      <c r="R11" s="10">
        <v>20.11363983</v>
      </c>
      <c r="S11" s="10">
        <v>25.197086330000001</v>
      </c>
      <c r="T11" s="10">
        <v>24.10667801</v>
      </c>
      <c r="U11" s="10">
        <v>23.22502136</v>
      </c>
      <c r="V11" s="10">
        <v>25.17547798</v>
      </c>
      <c r="W11" s="10">
        <v>26.140254970000001</v>
      </c>
      <c r="X11" s="10">
        <v>26.661148069999999</v>
      </c>
      <c r="Y11" s="10">
        <v>27.39981079</v>
      </c>
      <c r="Z11" s="10">
        <v>28.21681976</v>
      </c>
      <c r="AA11" s="10">
        <v>30.158920290000001</v>
      </c>
      <c r="AB11" s="10">
        <v>29.552555080000001</v>
      </c>
      <c r="AC11" s="10">
        <v>29.828552250000001</v>
      </c>
      <c r="AD11" s="10">
        <v>32.49802399</v>
      </c>
      <c r="AE11" s="10">
        <v>34.248336790000003</v>
      </c>
      <c r="AF11" s="10">
        <v>33.030693049999996</v>
      </c>
      <c r="AG11" s="10">
        <v>31.784980770000001</v>
      </c>
      <c r="AH11" s="10">
        <v>34.710075379999999</v>
      </c>
      <c r="AI11" s="10">
        <v>36.295024869999999</v>
      </c>
      <c r="AJ11" s="10">
        <v>35.22971725</v>
      </c>
      <c r="AK11" s="10">
        <v>33.881362920000001</v>
      </c>
      <c r="AL11" s="10">
        <v>35.389751429999997</v>
      </c>
      <c r="AM11" s="10">
        <v>36.176521299999997</v>
      </c>
      <c r="AN11" s="10">
        <v>33.334121699999997</v>
      </c>
      <c r="AO11" s="10">
        <v>32.411819459999997</v>
      </c>
      <c r="AP11" s="10">
        <v>32.206241609999999</v>
      </c>
      <c r="AQ11" s="10">
        <v>32.77452469</v>
      </c>
      <c r="AR11" s="10">
        <v>31.208543779999999</v>
      </c>
      <c r="AS11" s="10">
        <v>28.592933649999999</v>
      </c>
      <c r="AT11" s="10">
        <v>29.49654198</v>
      </c>
      <c r="AU11" s="10">
        <v>31.803682330000001</v>
      </c>
      <c r="AV11" s="10">
        <v>28.47869682</v>
      </c>
      <c r="AW11" s="10">
        <v>26.210260389999998</v>
      </c>
      <c r="AX11" s="10">
        <v>26.32434464</v>
      </c>
      <c r="AY11" s="10">
        <v>26.919910430000002</v>
      </c>
      <c r="AZ11" s="10">
        <v>25.614303589999999</v>
      </c>
      <c r="BA11" s="10">
        <v>23.646127700000001</v>
      </c>
      <c r="BB11" s="10">
        <v>25.586887359999999</v>
      </c>
      <c r="BC11" s="10">
        <v>26.048351289999999</v>
      </c>
      <c r="BD11" s="10">
        <v>24.01955414</v>
      </c>
      <c r="BE11" s="10">
        <v>21.426794050000002</v>
      </c>
      <c r="BF11" s="10">
        <v>22.73648262</v>
      </c>
      <c r="BG11" s="10">
        <v>22.977392200000001</v>
      </c>
      <c r="BH11" s="10">
        <v>21.998476029999999</v>
      </c>
      <c r="BI11" s="10">
        <v>21.95162582</v>
      </c>
      <c r="BJ11" s="10">
        <v>22.820005420000001</v>
      </c>
      <c r="BK11" s="10">
        <v>24.747377400000001</v>
      </c>
      <c r="BL11" s="10">
        <v>27.097064970000002</v>
      </c>
      <c r="BM11" s="10">
        <v>29.684013369999999</v>
      </c>
      <c r="BN11" s="10">
        <v>31.056875229999999</v>
      </c>
      <c r="BO11" s="10">
        <v>31.00629807</v>
      </c>
      <c r="BP11" s="10">
        <v>25.693897249999999</v>
      </c>
      <c r="BQ11" s="10">
        <v>24.837865829999998</v>
      </c>
      <c r="BR11" s="10">
        <v>25.683567050000001</v>
      </c>
      <c r="BS11" s="10">
        <v>24.060443880000001</v>
      </c>
      <c r="BT11" s="10">
        <v>22</v>
      </c>
    </row>
    <row r="13" spans="2:72">
      <c r="B13" t="s">
        <v>626</v>
      </c>
    </row>
    <row r="16" spans="2:72">
      <c r="B16" s="2" t="s">
        <v>945</v>
      </c>
    </row>
    <row r="17" spans="2:72">
      <c r="B17" t="s">
        <v>648</v>
      </c>
    </row>
    <row r="18" spans="2:72">
      <c r="C18" s="6" t="s">
        <v>169</v>
      </c>
      <c r="D18" s="6" t="s">
        <v>170</v>
      </c>
      <c r="E18" s="6" t="s">
        <v>171</v>
      </c>
      <c r="F18" s="6" t="s">
        <v>172</v>
      </c>
      <c r="G18" s="22" t="s">
        <v>173</v>
      </c>
      <c r="H18" s="22" t="s">
        <v>174</v>
      </c>
      <c r="I18" s="22" t="s">
        <v>175</v>
      </c>
      <c r="J18" s="22" t="s">
        <v>176</v>
      </c>
      <c r="K18" s="22" t="s">
        <v>177</v>
      </c>
      <c r="L18" s="22" t="s">
        <v>178</v>
      </c>
      <c r="M18" s="22" t="s">
        <v>179</v>
      </c>
      <c r="N18" s="22" t="s">
        <v>180</v>
      </c>
      <c r="O18" s="22" t="s">
        <v>13</v>
      </c>
      <c r="P18" s="22" t="s">
        <v>14</v>
      </c>
      <c r="Q18" s="22" t="s">
        <v>15</v>
      </c>
      <c r="R18" s="22" t="s">
        <v>16</v>
      </c>
      <c r="S18" s="22" t="s">
        <v>17</v>
      </c>
      <c r="T18" s="22" t="s">
        <v>18</v>
      </c>
      <c r="U18" s="22" t="s">
        <v>19</v>
      </c>
      <c r="V18" s="22" t="s">
        <v>20</v>
      </c>
      <c r="W18" s="22" t="s">
        <v>21</v>
      </c>
      <c r="X18" s="22" t="s">
        <v>22</v>
      </c>
      <c r="Y18" s="22" t="s">
        <v>23</v>
      </c>
      <c r="Z18" s="22" t="s">
        <v>24</v>
      </c>
      <c r="AA18" s="22" t="s">
        <v>25</v>
      </c>
      <c r="AB18" s="22" t="s">
        <v>26</v>
      </c>
      <c r="AC18" s="22" t="s">
        <v>27</v>
      </c>
      <c r="AD18" s="22" t="s">
        <v>28</v>
      </c>
      <c r="AE18" s="22" t="s">
        <v>29</v>
      </c>
      <c r="AF18" s="22" t="s">
        <v>30</v>
      </c>
      <c r="AG18" s="22" t="s">
        <v>31</v>
      </c>
      <c r="AH18" s="22" t="s">
        <v>32</v>
      </c>
      <c r="AI18" s="22" t="s">
        <v>33</v>
      </c>
      <c r="AJ18" s="22" t="s">
        <v>34</v>
      </c>
      <c r="AK18" s="22" t="s">
        <v>35</v>
      </c>
      <c r="AL18" s="22" t="s">
        <v>36</v>
      </c>
      <c r="AM18" s="22" t="s">
        <v>37</v>
      </c>
      <c r="AN18" s="22" t="s">
        <v>38</v>
      </c>
      <c r="AO18" s="22" t="s">
        <v>39</v>
      </c>
      <c r="AP18" s="22" t="s">
        <v>40</v>
      </c>
      <c r="AQ18" s="22" t="s">
        <v>41</v>
      </c>
      <c r="AR18" s="22" t="s">
        <v>42</v>
      </c>
      <c r="AS18" s="22" t="s">
        <v>43</v>
      </c>
      <c r="AT18" s="22" t="s">
        <v>44</v>
      </c>
      <c r="AU18" s="22" t="s">
        <v>45</v>
      </c>
      <c r="AV18" s="22" t="s">
        <v>46</v>
      </c>
      <c r="AW18" s="22" t="s">
        <v>47</v>
      </c>
      <c r="AX18" s="22" t="s">
        <v>48</v>
      </c>
      <c r="AY18" s="22" t="s">
        <v>49</v>
      </c>
      <c r="AZ18" s="22" t="s">
        <v>50</v>
      </c>
      <c r="BA18" s="22" t="s">
        <v>51</v>
      </c>
      <c r="BB18" s="22" t="s">
        <v>52</v>
      </c>
      <c r="BC18" s="22" t="s">
        <v>53</v>
      </c>
      <c r="BD18" s="22" t="s">
        <v>54</v>
      </c>
      <c r="BE18" s="22" t="s">
        <v>55</v>
      </c>
      <c r="BF18" s="22" t="s">
        <v>56</v>
      </c>
      <c r="BG18" s="22" t="s">
        <v>57</v>
      </c>
      <c r="BH18" s="22" t="s">
        <v>58</v>
      </c>
      <c r="BI18" s="22" t="s">
        <v>59</v>
      </c>
      <c r="BJ18" s="22" t="s">
        <v>60</v>
      </c>
      <c r="BK18" s="22" t="s">
        <v>61</v>
      </c>
      <c r="BL18" s="22" t="s">
        <v>62</v>
      </c>
      <c r="BM18" s="22" t="s">
        <v>63</v>
      </c>
      <c r="BN18" s="22" t="s">
        <v>64</v>
      </c>
      <c r="BO18" s="22" t="s">
        <v>65</v>
      </c>
      <c r="BP18" s="22" t="s">
        <v>66</v>
      </c>
      <c r="BQ18" s="22" t="s">
        <v>67</v>
      </c>
      <c r="BR18" s="22" t="s">
        <v>68</v>
      </c>
      <c r="BS18" s="22" t="s">
        <v>898</v>
      </c>
      <c r="BT18" s="22" t="s">
        <v>1239</v>
      </c>
    </row>
    <row r="19" spans="2:72">
      <c r="B19" t="s">
        <v>541</v>
      </c>
      <c r="C19" s="10">
        <v>10.90199947</v>
      </c>
      <c r="D19" s="10">
        <v>10.29510498</v>
      </c>
      <c r="E19" s="10">
        <v>9.7394971849999994</v>
      </c>
      <c r="F19" s="10">
        <v>9.6142854690000004</v>
      </c>
      <c r="G19" s="10">
        <v>9.516583443</v>
      </c>
      <c r="H19" s="10">
        <v>8.7982168200000004</v>
      </c>
      <c r="I19" s="10">
        <v>8.6397514340000008</v>
      </c>
      <c r="J19" s="10">
        <v>8.1964368820000004</v>
      </c>
      <c r="K19" s="10">
        <v>8.3244609829999998</v>
      </c>
      <c r="L19" s="10">
        <v>7.7358260149999998</v>
      </c>
      <c r="M19" s="10">
        <v>8.0302391049999997</v>
      </c>
      <c r="N19" s="10">
        <v>8.4848356250000005</v>
      </c>
      <c r="O19" s="10">
        <v>9.2673559189999999</v>
      </c>
      <c r="P19" s="10">
        <v>10.22431183</v>
      </c>
      <c r="Q19" s="10">
        <v>11.59436417</v>
      </c>
      <c r="R19" s="10">
        <v>14.199650760000001</v>
      </c>
      <c r="S19" s="10">
        <v>17.257516859999999</v>
      </c>
      <c r="T19" s="10">
        <v>18.33548927</v>
      </c>
      <c r="U19" s="10">
        <v>18.90983391</v>
      </c>
      <c r="V19" s="10">
        <v>19.579961780000001</v>
      </c>
      <c r="W19" s="10">
        <v>21.057924270000001</v>
      </c>
      <c r="X19" s="10">
        <v>21.167266850000001</v>
      </c>
      <c r="Y19" s="10">
        <v>21.201227190000001</v>
      </c>
      <c r="Z19" s="10">
        <v>21.739421839999999</v>
      </c>
      <c r="AA19" s="10">
        <v>22.693521499999999</v>
      </c>
      <c r="AB19" s="10">
        <v>22.61556053</v>
      </c>
      <c r="AC19" s="10">
        <v>22.85500145</v>
      </c>
      <c r="AD19" s="10">
        <v>24.252843859999999</v>
      </c>
      <c r="AE19" s="10">
        <v>25.97256088</v>
      </c>
      <c r="AF19" s="10">
        <v>26.8754673</v>
      </c>
      <c r="AG19" s="10">
        <v>27.692113880000001</v>
      </c>
      <c r="AH19" s="10">
        <v>28.423055649999998</v>
      </c>
      <c r="AI19" s="10">
        <v>29.598627090000001</v>
      </c>
      <c r="AJ19" s="10">
        <v>29.605661390000002</v>
      </c>
      <c r="AK19" s="10">
        <v>28.812906269999999</v>
      </c>
      <c r="AL19" s="10">
        <v>29.07624817</v>
      </c>
      <c r="AM19" s="10">
        <v>29.3781395</v>
      </c>
      <c r="AN19" s="10">
        <v>28.129425049999998</v>
      </c>
      <c r="AO19" s="10">
        <v>26.946641920000001</v>
      </c>
      <c r="AP19" s="10">
        <v>26.910861969999999</v>
      </c>
      <c r="AQ19" s="10">
        <v>26.925905230000001</v>
      </c>
      <c r="AR19" s="10">
        <v>25.77317429</v>
      </c>
      <c r="AS19" s="10">
        <v>24.769899370000001</v>
      </c>
      <c r="AT19" s="10">
        <v>24.342088700000001</v>
      </c>
      <c r="AU19" s="10">
        <v>24.128742219999999</v>
      </c>
      <c r="AV19" s="10">
        <v>23.320236210000001</v>
      </c>
      <c r="AW19" s="10">
        <v>22.283020019999999</v>
      </c>
      <c r="AX19" s="10">
        <v>22.08834457</v>
      </c>
      <c r="AY19" s="10">
        <v>22.023056029999999</v>
      </c>
      <c r="AZ19" s="10">
        <v>20.345165250000001</v>
      </c>
      <c r="BA19" s="10">
        <v>19.339693069999999</v>
      </c>
      <c r="BB19" s="10">
        <v>19.232585910000001</v>
      </c>
      <c r="BC19" s="10">
        <v>19.191251749999999</v>
      </c>
      <c r="BD19" s="10">
        <v>17.781167979999999</v>
      </c>
      <c r="BE19" s="10">
        <v>17.124061579999999</v>
      </c>
      <c r="BF19" s="10">
        <v>17.020805360000001</v>
      </c>
      <c r="BG19" s="10">
        <v>16.81188393</v>
      </c>
      <c r="BH19" s="10">
        <v>16.512428280000002</v>
      </c>
      <c r="BI19" s="10">
        <v>16.449718480000001</v>
      </c>
      <c r="BJ19" s="10">
        <v>16.154254909999999</v>
      </c>
      <c r="BK19" s="10">
        <v>16.926595689999999</v>
      </c>
      <c r="BL19" s="10">
        <v>19.783246989999999</v>
      </c>
      <c r="BM19" s="10">
        <v>19.005466460000001</v>
      </c>
      <c r="BN19" s="10">
        <v>18.38072777</v>
      </c>
      <c r="BO19" s="10">
        <v>18.445821760000001</v>
      </c>
      <c r="BP19" s="10">
        <v>17.572862629999999</v>
      </c>
      <c r="BQ19" s="10">
        <v>17.139596940000001</v>
      </c>
      <c r="BR19" s="10">
        <v>15.64586544</v>
      </c>
      <c r="BS19" s="10">
        <v>15.579759599999999</v>
      </c>
      <c r="BT19" s="10">
        <v>15</v>
      </c>
    </row>
    <row r="20" spans="2:72">
      <c r="B20" t="s">
        <v>542</v>
      </c>
      <c r="C20" s="10">
        <v>15.157206540000001</v>
      </c>
      <c r="D20" s="10">
        <v>14.20615482</v>
      </c>
      <c r="E20" s="10">
        <v>13.567732810000001</v>
      </c>
      <c r="F20" s="10">
        <v>12.46939564</v>
      </c>
      <c r="G20" s="10">
        <v>14.1996479</v>
      </c>
      <c r="H20" s="10">
        <v>13.508751869999999</v>
      </c>
      <c r="I20" s="10">
        <v>12.5927124</v>
      </c>
      <c r="J20" s="10">
        <v>13.22555161</v>
      </c>
      <c r="K20" s="10">
        <v>14.62629795</v>
      </c>
      <c r="L20" s="10">
        <v>14.37825584</v>
      </c>
      <c r="M20" s="10">
        <v>13.863348009999999</v>
      </c>
      <c r="N20" s="10">
        <v>15.38199425</v>
      </c>
      <c r="O20" s="10">
        <v>16.821226119999999</v>
      </c>
      <c r="P20" s="10">
        <v>19.463731769999999</v>
      </c>
      <c r="Q20" s="10">
        <v>22.827348709999999</v>
      </c>
      <c r="R20" s="10">
        <v>26.49475288</v>
      </c>
      <c r="S20" s="10">
        <v>35.115371699999997</v>
      </c>
      <c r="T20" s="10">
        <v>36.21477127</v>
      </c>
      <c r="U20" s="10">
        <v>37.09056854</v>
      </c>
      <c r="V20" s="10">
        <v>39.459941860000001</v>
      </c>
      <c r="W20" s="10">
        <v>39.791221620000002</v>
      </c>
      <c r="X20" s="10">
        <v>38.938232419999999</v>
      </c>
      <c r="Y20" s="10">
        <v>37.477294919999999</v>
      </c>
      <c r="Z20" s="10">
        <v>38.115070340000003</v>
      </c>
      <c r="AA20" s="10">
        <v>40.582763669999999</v>
      </c>
      <c r="AB20" s="10">
        <v>41.028778080000002</v>
      </c>
      <c r="AC20" s="10">
        <v>42.317352290000002</v>
      </c>
      <c r="AD20" s="10">
        <v>43.351558689999997</v>
      </c>
      <c r="AE20" s="10">
        <v>46.196510310000001</v>
      </c>
      <c r="AF20" s="10">
        <v>45.603134160000003</v>
      </c>
      <c r="AG20" s="10">
        <v>45.114807130000003</v>
      </c>
      <c r="AH20" s="10">
        <v>46.168437959999999</v>
      </c>
      <c r="AI20" s="10">
        <v>50.023696899999997</v>
      </c>
      <c r="AJ20" s="10">
        <v>46.602531429999999</v>
      </c>
      <c r="AK20" s="10">
        <v>48.799343110000002</v>
      </c>
      <c r="AL20" s="10">
        <v>46.466056819999999</v>
      </c>
      <c r="AM20" s="10">
        <v>47.731784820000001</v>
      </c>
      <c r="AN20" s="10">
        <v>44.288558960000003</v>
      </c>
      <c r="AO20" s="10">
        <v>42.319782259999997</v>
      </c>
      <c r="AP20" s="10">
        <v>42.743621830000002</v>
      </c>
      <c r="AQ20" s="10">
        <v>43.859436039999999</v>
      </c>
      <c r="AR20" s="10">
        <v>39.083072659999999</v>
      </c>
      <c r="AS20" s="10">
        <v>37.766670230000003</v>
      </c>
      <c r="AT20" s="10">
        <v>36.946498869999999</v>
      </c>
      <c r="AU20" s="10">
        <v>36.43424606</v>
      </c>
      <c r="AV20" s="10">
        <v>34.465267179999998</v>
      </c>
      <c r="AW20" s="10">
        <v>32.05256653</v>
      </c>
      <c r="AX20" s="10">
        <v>32.069412229999998</v>
      </c>
      <c r="AY20" s="10">
        <v>32.530937190000003</v>
      </c>
      <c r="AZ20" s="10">
        <v>29.337421419999998</v>
      </c>
      <c r="BA20" s="10">
        <v>30.37437057</v>
      </c>
      <c r="BB20" s="10">
        <v>29.564092639999998</v>
      </c>
      <c r="BC20" s="10">
        <v>29.62496758</v>
      </c>
      <c r="BD20" s="10">
        <v>28.11831093</v>
      </c>
      <c r="BE20" s="10">
        <v>27.35716438</v>
      </c>
      <c r="BF20" s="10">
        <v>25.9822998</v>
      </c>
      <c r="BG20" s="10">
        <v>26.18505287</v>
      </c>
      <c r="BH20" s="10">
        <v>25.7491436</v>
      </c>
      <c r="BI20" s="10">
        <v>24.77724838</v>
      </c>
      <c r="BJ20" s="10">
        <v>24.785028459999999</v>
      </c>
      <c r="BK20" s="10">
        <v>26.029027939999999</v>
      </c>
      <c r="BL20" s="10">
        <v>33.941028590000002</v>
      </c>
      <c r="BM20" s="10">
        <v>31.445070269999999</v>
      </c>
      <c r="BN20" s="10">
        <v>30.039587019999999</v>
      </c>
      <c r="BO20" s="10">
        <v>30.210739140000001</v>
      </c>
      <c r="BP20" s="10">
        <v>29.69477272</v>
      </c>
      <c r="BQ20" s="10">
        <v>27.415946959999999</v>
      </c>
      <c r="BR20" s="10">
        <v>23.366033550000001</v>
      </c>
      <c r="BS20" s="10">
        <v>25.029413219999999</v>
      </c>
      <c r="BT20" s="10">
        <v>24</v>
      </c>
    </row>
    <row r="21" spans="2:72">
      <c r="B21" t="s">
        <v>543</v>
      </c>
      <c r="C21" s="10">
        <v>26.670526500000001</v>
      </c>
      <c r="D21" s="10">
        <v>24.488542559999999</v>
      </c>
      <c r="E21" s="10">
        <v>23.721555710000001</v>
      </c>
      <c r="F21" s="10">
        <v>23.814130779999999</v>
      </c>
      <c r="G21" s="10">
        <v>24.140277860000001</v>
      </c>
      <c r="H21" s="10">
        <v>22.783523559999999</v>
      </c>
      <c r="I21" s="10">
        <v>21.9538765</v>
      </c>
      <c r="J21" s="10">
        <v>21.735963819999998</v>
      </c>
      <c r="K21" s="10">
        <v>21.716794969999999</v>
      </c>
      <c r="L21" s="10">
        <v>19.863286970000001</v>
      </c>
      <c r="M21" s="10">
        <v>19.711778639999999</v>
      </c>
      <c r="N21" s="10">
        <v>20.39840508</v>
      </c>
      <c r="O21" s="10">
        <v>21.114673610000001</v>
      </c>
      <c r="P21" s="10">
        <v>21.384490970000002</v>
      </c>
      <c r="Q21" s="10">
        <v>21.680025100000002</v>
      </c>
      <c r="R21" s="10">
        <v>24.476413730000001</v>
      </c>
      <c r="S21" s="10">
        <v>27.495519640000001</v>
      </c>
      <c r="T21" s="10">
        <v>27.87863922</v>
      </c>
      <c r="U21" s="10">
        <v>28.390350340000001</v>
      </c>
      <c r="V21" s="10">
        <v>29.509954449999999</v>
      </c>
      <c r="W21" s="10">
        <v>30.705965039999999</v>
      </c>
      <c r="X21" s="10">
        <v>31.53845596</v>
      </c>
      <c r="Y21" s="10">
        <v>30.901769640000001</v>
      </c>
      <c r="Z21" s="10">
        <v>31.60548592</v>
      </c>
      <c r="AA21" s="10">
        <v>32.53817368</v>
      </c>
      <c r="AB21" s="10">
        <v>32.000621799999998</v>
      </c>
      <c r="AC21" s="10">
        <v>32.491149900000003</v>
      </c>
      <c r="AD21" s="10">
        <v>33.964733119999998</v>
      </c>
      <c r="AE21" s="10">
        <v>35.713817599999999</v>
      </c>
      <c r="AF21" s="10">
        <v>36.207904820000003</v>
      </c>
      <c r="AG21" s="10">
        <v>37.349334720000002</v>
      </c>
      <c r="AH21" s="10">
        <v>38.952369689999998</v>
      </c>
      <c r="AI21" s="10">
        <v>40.412395480000001</v>
      </c>
      <c r="AJ21" s="10">
        <v>40.075553890000002</v>
      </c>
      <c r="AK21" s="10">
        <v>39.319892879999998</v>
      </c>
      <c r="AL21" s="10">
        <v>40.185935970000003</v>
      </c>
      <c r="AM21" s="10">
        <v>40.209789280000003</v>
      </c>
      <c r="AN21" s="10">
        <v>39.507583619999998</v>
      </c>
      <c r="AO21" s="10">
        <v>38.642215729999997</v>
      </c>
      <c r="AP21" s="10">
        <v>38.886268620000003</v>
      </c>
      <c r="AQ21" s="10">
        <v>38.662651060000002</v>
      </c>
      <c r="AR21" s="10">
        <v>37.354930879999998</v>
      </c>
      <c r="AS21" s="10">
        <v>36.377826689999999</v>
      </c>
      <c r="AT21" s="10">
        <v>36.07074738</v>
      </c>
      <c r="AU21" s="10">
        <v>36.109363559999998</v>
      </c>
      <c r="AV21" s="10">
        <v>34.688797000000001</v>
      </c>
      <c r="AW21" s="10">
        <v>33.968788150000002</v>
      </c>
      <c r="AX21" s="10">
        <v>33.86888123</v>
      </c>
      <c r="AY21" s="10">
        <v>33.842651369999999</v>
      </c>
      <c r="AZ21" s="10">
        <v>32.197864529999997</v>
      </c>
      <c r="BA21" s="10">
        <v>31.086143490000001</v>
      </c>
      <c r="BB21" s="10">
        <v>30.899478909999999</v>
      </c>
      <c r="BC21" s="10">
        <v>30.917562480000001</v>
      </c>
      <c r="BD21" s="10">
        <v>29.421472550000001</v>
      </c>
      <c r="BE21" s="10">
        <v>28.453472139999999</v>
      </c>
      <c r="BF21" s="10">
        <v>28.2678051</v>
      </c>
      <c r="BG21" s="10">
        <v>28.622631070000001</v>
      </c>
      <c r="BH21" s="10">
        <v>27.66452408</v>
      </c>
      <c r="BI21" s="10">
        <v>27.266326899999999</v>
      </c>
      <c r="BJ21" s="10">
        <v>26.84379959</v>
      </c>
      <c r="BK21" s="10">
        <v>27.237186430000001</v>
      </c>
      <c r="BL21" s="10">
        <v>29.544176100000001</v>
      </c>
      <c r="BM21" s="10">
        <v>29.46709061</v>
      </c>
      <c r="BN21" s="10">
        <v>29.03889465</v>
      </c>
      <c r="BO21" s="10">
        <v>29.319484710000001</v>
      </c>
      <c r="BP21" s="10">
        <v>28.97530746</v>
      </c>
      <c r="BQ21" s="10">
        <v>27.13238716</v>
      </c>
      <c r="BR21" s="10">
        <v>25.721647260000001</v>
      </c>
      <c r="BS21" s="10">
        <v>26.238170619999998</v>
      </c>
      <c r="BT21" s="10">
        <v>24</v>
      </c>
    </row>
    <row r="22" spans="2:72">
      <c r="B22" t="s">
        <v>544</v>
      </c>
      <c r="C22" s="10">
        <v>33.627586360000002</v>
      </c>
      <c r="D22" s="10">
        <v>31.196199419999999</v>
      </c>
      <c r="E22" s="10">
        <v>27.491926190000001</v>
      </c>
      <c r="F22" s="10">
        <v>27.58458328</v>
      </c>
      <c r="G22" s="10">
        <v>29.565198899999999</v>
      </c>
      <c r="H22" s="10">
        <v>29.140811920000001</v>
      </c>
      <c r="I22" s="10">
        <v>28.329414369999999</v>
      </c>
      <c r="J22" s="10">
        <v>32.18595886</v>
      </c>
      <c r="K22" s="10">
        <v>31.347826000000001</v>
      </c>
      <c r="L22" s="10">
        <v>28.3014698</v>
      </c>
      <c r="M22" s="10">
        <v>28.00872421</v>
      </c>
      <c r="N22" s="10">
        <v>28.218740459999999</v>
      </c>
      <c r="O22" s="10">
        <v>31.258966449999999</v>
      </c>
      <c r="P22" s="10">
        <v>32.009838100000003</v>
      </c>
      <c r="Q22" s="10">
        <v>31.771015169999998</v>
      </c>
      <c r="R22" s="10">
        <v>36.669589999999999</v>
      </c>
      <c r="S22" s="10">
        <v>41.435115809999999</v>
      </c>
      <c r="T22" s="10">
        <v>41.184860229999998</v>
      </c>
      <c r="U22" s="10">
        <v>40.375705719999999</v>
      </c>
      <c r="V22" s="10">
        <v>43.398113250000002</v>
      </c>
      <c r="W22" s="10">
        <v>44.240966800000002</v>
      </c>
      <c r="X22" s="10">
        <v>43.708492280000002</v>
      </c>
      <c r="Y22" s="10">
        <v>44.774791720000003</v>
      </c>
      <c r="Z22" s="10">
        <v>45.461395260000003</v>
      </c>
      <c r="AA22" s="10">
        <v>47.99747086</v>
      </c>
      <c r="AB22" s="10">
        <v>46.626121519999998</v>
      </c>
      <c r="AC22" s="10">
        <v>46.795394899999998</v>
      </c>
      <c r="AD22" s="10">
        <v>49.964115139999997</v>
      </c>
      <c r="AE22" s="10">
        <v>52.839950559999998</v>
      </c>
      <c r="AF22" s="10">
        <v>50.63368225</v>
      </c>
      <c r="AG22" s="10">
        <v>51.07995605</v>
      </c>
      <c r="AH22" s="10">
        <v>54.949356080000001</v>
      </c>
      <c r="AI22" s="10">
        <v>55.446113590000003</v>
      </c>
      <c r="AJ22" s="10">
        <v>55.846927639999997</v>
      </c>
      <c r="AK22" s="10">
        <v>51.905929569999998</v>
      </c>
      <c r="AL22" s="10">
        <v>54.437702180000002</v>
      </c>
      <c r="AM22" s="10">
        <v>54.962898250000002</v>
      </c>
      <c r="AN22" s="10">
        <v>53.073440550000001</v>
      </c>
      <c r="AO22" s="10">
        <v>52.14781189</v>
      </c>
      <c r="AP22" s="10">
        <v>51.946258540000002</v>
      </c>
      <c r="AQ22" s="10">
        <v>51.137435910000001</v>
      </c>
      <c r="AR22" s="10">
        <v>50.199939729999997</v>
      </c>
      <c r="AS22" s="10">
        <v>48.320743559999997</v>
      </c>
      <c r="AT22" s="10">
        <v>48.381984709999998</v>
      </c>
      <c r="AU22" s="10">
        <v>50.080883030000003</v>
      </c>
      <c r="AV22" s="10">
        <v>46.333072659999999</v>
      </c>
      <c r="AW22" s="10">
        <v>44.87263489</v>
      </c>
      <c r="AX22" s="10">
        <v>45.479251859999998</v>
      </c>
      <c r="AY22" s="10">
        <v>45.273963930000001</v>
      </c>
      <c r="AZ22" s="10">
        <v>43.032058720000002</v>
      </c>
      <c r="BA22" s="10">
        <v>42.191467289999999</v>
      </c>
      <c r="BB22" s="10">
        <v>43.403736109999997</v>
      </c>
      <c r="BC22" s="10">
        <v>43.29957581</v>
      </c>
      <c r="BD22" s="10">
        <v>41.515121460000003</v>
      </c>
      <c r="BE22" s="10">
        <v>38.827976229999997</v>
      </c>
      <c r="BF22" s="10">
        <v>41.001937869999999</v>
      </c>
      <c r="BG22" s="10">
        <v>41.615352629999997</v>
      </c>
      <c r="BH22" s="10">
        <v>38.36560059</v>
      </c>
      <c r="BI22" s="10">
        <v>38.914085389999997</v>
      </c>
      <c r="BJ22" s="10">
        <v>40.065967559999997</v>
      </c>
      <c r="BK22" s="10">
        <v>41.282276150000001</v>
      </c>
      <c r="BL22" s="10">
        <v>47.048664090000003</v>
      </c>
      <c r="BM22" s="10">
        <v>45.098587039999998</v>
      </c>
      <c r="BN22" s="10">
        <v>49.316982269999997</v>
      </c>
      <c r="BO22" s="10">
        <v>47.058273319999998</v>
      </c>
      <c r="BP22" s="10">
        <v>43.668918609999999</v>
      </c>
      <c r="BQ22" s="10">
        <v>41.932994839999999</v>
      </c>
      <c r="BR22" s="10">
        <v>40.920093540000003</v>
      </c>
      <c r="BS22" s="10">
        <v>39.405849459999999</v>
      </c>
      <c r="BT22" s="10">
        <v>38</v>
      </c>
    </row>
    <row r="24" spans="2:72">
      <c r="B24" t="s">
        <v>626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56670-D431-44FA-B31C-1CEC6A20C6E2}">
  <sheetPr>
    <tabColor theme="4" tint="0.39997558519241921"/>
  </sheetPr>
  <dimension ref="B3:BS205"/>
  <sheetViews>
    <sheetView topLeftCell="Q183" workbookViewId="0">
      <selection activeCell="AH187" sqref="AH187:AK216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1292</v>
      </c>
    </row>
    <row r="6" spans="2:71">
      <c r="B6" s="2" t="s">
        <v>1183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898</v>
      </c>
      <c r="AF8" s="22" t="s">
        <v>1239</v>
      </c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203</v>
      </c>
      <c r="C9">
        <v>30.445880890000002</v>
      </c>
      <c r="D9">
        <v>28.373279570000001</v>
      </c>
      <c r="E9">
        <v>28.974664690000001</v>
      </c>
      <c r="F9">
        <v>27.40211678</v>
      </c>
      <c r="G9">
        <v>26.41579247</v>
      </c>
      <c r="H9">
        <v>26.586488719999998</v>
      </c>
      <c r="I9">
        <v>26.19544411</v>
      </c>
      <c r="J9">
        <v>25.727428440000001</v>
      </c>
      <c r="K9">
        <v>24.128808979999999</v>
      </c>
      <c r="L9">
        <v>22.629701610000001</v>
      </c>
      <c r="M9">
        <v>21.650894170000001</v>
      </c>
      <c r="N9">
        <v>21.285171510000001</v>
      </c>
      <c r="O9">
        <v>21.251955030000001</v>
      </c>
      <c r="P9">
        <v>19.663797379999998</v>
      </c>
      <c r="Q9">
        <v>18.77923775</v>
      </c>
      <c r="R9">
        <v>17.61546135</v>
      </c>
      <c r="S9">
        <v>17.454622270000002</v>
      </c>
      <c r="T9">
        <v>17.139078139999999</v>
      </c>
      <c r="U9">
        <v>17.941267010000001</v>
      </c>
      <c r="V9">
        <v>17.51045036</v>
      </c>
      <c r="W9">
        <v>17.67770767</v>
      </c>
      <c r="X9">
        <v>17.66129303</v>
      </c>
      <c r="Y9">
        <v>19.424026489999999</v>
      </c>
      <c r="Z9">
        <v>18.945310589999998</v>
      </c>
      <c r="AA9">
        <v>18.692192080000002</v>
      </c>
      <c r="AB9">
        <v>17.676553729999998</v>
      </c>
      <c r="AC9">
        <v>18.799201969999999</v>
      </c>
      <c r="AD9">
        <v>16.876716609999999</v>
      </c>
      <c r="AE9">
        <v>15.476210590000001</v>
      </c>
      <c r="AF9" s="10">
        <v>15.3</v>
      </c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204</v>
      </c>
      <c r="C10">
        <v>12.65775681</v>
      </c>
      <c r="D10">
        <v>11.641620639999999</v>
      </c>
      <c r="E10">
        <v>10.586174010000001</v>
      </c>
      <c r="F10">
        <v>10.15813065</v>
      </c>
      <c r="G10">
        <v>10.668728829999999</v>
      </c>
      <c r="H10">
        <v>9.9512290950000004</v>
      </c>
      <c r="I10">
        <v>9.5621900560000004</v>
      </c>
      <c r="J10">
        <v>9.0280561450000008</v>
      </c>
      <c r="K10">
        <v>8.7777547840000008</v>
      </c>
      <c r="L10">
        <v>7.4369926450000001</v>
      </c>
      <c r="M10">
        <v>7.1586203580000003</v>
      </c>
      <c r="N10">
        <v>7.111909389</v>
      </c>
      <c r="O10">
        <v>8.5437297819999998</v>
      </c>
      <c r="P10">
        <v>7.1714339259999997</v>
      </c>
      <c r="Q10">
        <v>7.2986912730000002</v>
      </c>
      <c r="R10">
        <v>8.1937398909999999</v>
      </c>
      <c r="S10">
        <v>7.6523160929999996</v>
      </c>
      <c r="T10">
        <v>7.2232003210000002</v>
      </c>
      <c r="U10">
        <v>7.6445069309999996</v>
      </c>
      <c r="V10">
        <v>7.1924757960000001</v>
      </c>
      <c r="W10">
        <v>7.8062896730000002</v>
      </c>
      <c r="X10">
        <v>8.6234807969999991</v>
      </c>
      <c r="Y10">
        <v>9.0456991200000001</v>
      </c>
      <c r="Z10">
        <v>8.4188098910000004</v>
      </c>
      <c r="AA10">
        <v>8.6674308779999993</v>
      </c>
      <c r="AB10">
        <v>8.0732727050000008</v>
      </c>
      <c r="AC10">
        <v>7.1141300200000002</v>
      </c>
      <c r="AD10">
        <v>6.478521347</v>
      </c>
      <c r="AE10">
        <v>7.0492854119999997</v>
      </c>
      <c r="AF10" s="10">
        <v>6.19</v>
      </c>
      <c r="AG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205</v>
      </c>
      <c r="C11">
        <v>17.672245029999999</v>
      </c>
      <c r="D11">
        <v>20.75813484</v>
      </c>
      <c r="E11">
        <v>17.310304639999998</v>
      </c>
      <c r="F11">
        <v>20.939220429999999</v>
      </c>
      <c r="G11">
        <v>20.163040160000001</v>
      </c>
      <c r="H11">
        <v>21.074874879999999</v>
      </c>
      <c r="I11">
        <v>18.185203550000001</v>
      </c>
      <c r="J11">
        <v>13.69835091</v>
      </c>
      <c r="K11">
        <v>12.67745876</v>
      </c>
      <c r="L11">
        <v>11.8523531</v>
      </c>
      <c r="M11">
        <v>11.954436299999999</v>
      </c>
      <c r="N11">
        <v>13.06860256</v>
      </c>
      <c r="O11">
        <v>12.32744789</v>
      </c>
      <c r="P11">
        <v>9.8675594330000003</v>
      </c>
      <c r="Q11">
        <v>11.864629750000001</v>
      </c>
      <c r="R11">
        <v>10.91832352</v>
      </c>
      <c r="S11">
        <v>12.828846929999999</v>
      </c>
      <c r="T11">
        <v>10.751636510000001</v>
      </c>
      <c r="U11">
        <v>12.96563911</v>
      </c>
      <c r="V11">
        <v>11.813045499999999</v>
      </c>
      <c r="W11">
        <v>13.08231449</v>
      </c>
      <c r="X11">
        <v>13.876947400000001</v>
      </c>
      <c r="Y11">
        <v>12.70034218</v>
      </c>
      <c r="Z11">
        <v>11.071208</v>
      </c>
      <c r="AA11">
        <v>11.18633842</v>
      </c>
      <c r="AB11">
        <v>10.85256386</v>
      </c>
      <c r="AC11">
        <v>10.71728706</v>
      </c>
      <c r="AD11">
        <v>9.3859777449999999</v>
      </c>
      <c r="AE11">
        <v>8.7690258029999999</v>
      </c>
      <c r="AF11" s="10">
        <v>10.74</v>
      </c>
      <c r="AG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206</v>
      </c>
      <c r="C12">
        <v>19.62749672</v>
      </c>
      <c r="D12">
        <v>13.72702789</v>
      </c>
      <c r="E12">
        <v>12.877591130000001</v>
      </c>
      <c r="F12">
        <v>15.432244300000001</v>
      </c>
      <c r="G12">
        <v>16.705348969999999</v>
      </c>
      <c r="H12">
        <v>10.53884029</v>
      </c>
      <c r="I12">
        <v>10.297315599999999</v>
      </c>
      <c r="J12">
        <v>11.729369159999999</v>
      </c>
      <c r="K12">
        <v>15.411840440000001</v>
      </c>
      <c r="L12">
        <v>10.823263170000001</v>
      </c>
      <c r="M12">
        <v>9.0737237929999992</v>
      </c>
      <c r="N12">
        <v>12.198555949999999</v>
      </c>
      <c r="O12">
        <v>16.622714999999999</v>
      </c>
      <c r="P12">
        <v>10.497069359999999</v>
      </c>
      <c r="Q12">
        <v>6.9704065320000002</v>
      </c>
      <c r="R12">
        <v>10.39904022</v>
      </c>
      <c r="S12">
        <v>13.037270550000001</v>
      </c>
      <c r="T12">
        <v>8.0554714199999999</v>
      </c>
      <c r="U12">
        <v>6.5911130910000004</v>
      </c>
      <c r="V12">
        <v>8.3712701799999998</v>
      </c>
      <c r="W12">
        <v>13.40851402</v>
      </c>
      <c r="X12">
        <v>12.1931181</v>
      </c>
      <c r="Y12">
        <v>12.15646553</v>
      </c>
      <c r="Z12">
        <v>13.299773220000001</v>
      </c>
      <c r="AA12">
        <v>14.15560436</v>
      </c>
      <c r="AB12">
        <v>10.232914920000001</v>
      </c>
      <c r="AC12">
        <v>8.3291215899999997</v>
      </c>
      <c r="AD12">
        <v>9.6956005100000002</v>
      </c>
      <c r="AE12">
        <v>11.969239229999999</v>
      </c>
      <c r="AF12" s="10">
        <v>5.79</v>
      </c>
      <c r="AG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207</v>
      </c>
      <c r="C13">
        <v>30.511903759999999</v>
      </c>
      <c r="D13">
        <v>29.747184749999999</v>
      </c>
      <c r="E13">
        <v>26.467433929999999</v>
      </c>
      <c r="F13">
        <v>26.973327640000001</v>
      </c>
      <c r="G13">
        <v>25.798213959999998</v>
      </c>
      <c r="H13">
        <v>27.107126239999999</v>
      </c>
      <c r="I13">
        <v>25.238445280000001</v>
      </c>
      <c r="J13">
        <v>23.924295430000001</v>
      </c>
      <c r="K13">
        <v>24.861286159999999</v>
      </c>
      <c r="L13">
        <v>21.84737968</v>
      </c>
      <c r="M13">
        <v>19.67256927</v>
      </c>
      <c r="N13">
        <v>20.71004486</v>
      </c>
      <c r="O13">
        <v>20.22937202</v>
      </c>
      <c r="P13">
        <v>18.74067879</v>
      </c>
      <c r="Q13">
        <v>19.817216869999999</v>
      </c>
      <c r="R13">
        <v>19.243144990000001</v>
      </c>
      <c r="S13">
        <v>19.632888789999999</v>
      </c>
      <c r="T13">
        <v>19.761781689999999</v>
      </c>
      <c r="U13">
        <v>19.038602829999999</v>
      </c>
      <c r="V13">
        <v>17.699144359999998</v>
      </c>
      <c r="W13">
        <v>18.207843780000001</v>
      </c>
      <c r="X13">
        <v>20.944341659999999</v>
      </c>
      <c r="Y13">
        <v>20.860586170000001</v>
      </c>
      <c r="Z13">
        <v>23.248098370000001</v>
      </c>
      <c r="AA13">
        <v>23.851606369999999</v>
      </c>
      <c r="AB13">
        <v>21.582098009999999</v>
      </c>
      <c r="AC13">
        <v>21.889236449999999</v>
      </c>
      <c r="AD13">
        <v>16.853721620000002</v>
      </c>
      <c r="AE13">
        <v>18.650068279999999</v>
      </c>
      <c r="AF13" s="10">
        <v>18.07</v>
      </c>
      <c r="AG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208</v>
      </c>
      <c r="C14">
        <v>15.62202263</v>
      </c>
      <c r="D14">
        <v>15.11185646</v>
      </c>
      <c r="E14">
        <v>15.163442610000001</v>
      </c>
      <c r="F14">
        <v>16.90482712</v>
      </c>
      <c r="G14">
        <v>18.117933270000002</v>
      </c>
      <c r="H14">
        <v>14.16864586</v>
      </c>
      <c r="I14">
        <v>12.1062727</v>
      </c>
      <c r="J14">
        <v>11.481406209999999</v>
      </c>
      <c r="K14">
        <v>12.70475006</v>
      </c>
      <c r="L14">
        <v>13.29232025</v>
      </c>
      <c r="M14">
        <v>12.012045860000001</v>
      </c>
      <c r="N14">
        <v>11.312746049999999</v>
      </c>
      <c r="O14">
        <v>9.4832553859999997</v>
      </c>
      <c r="P14">
        <v>8.5369377140000005</v>
      </c>
      <c r="Q14">
        <v>7.4561204910000001</v>
      </c>
      <c r="R14">
        <v>8.5326948169999994</v>
      </c>
      <c r="S14">
        <v>10.076544760000001</v>
      </c>
      <c r="T14">
        <v>8.4547595980000008</v>
      </c>
      <c r="U14">
        <v>7.6622977260000003</v>
      </c>
      <c r="V14">
        <v>9.6220455170000001</v>
      </c>
      <c r="W14">
        <v>9.9139833450000001</v>
      </c>
      <c r="X14">
        <v>12.098430629999999</v>
      </c>
      <c r="Y14">
        <v>11.96203613</v>
      </c>
      <c r="Z14">
        <v>11.186311720000001</v>
      </c>
      <c r="AA14">
        <v>10.52235889</v>
      </c>
      <c r="AB14">
        <v>9.4040937420000006</v>
      </c>
      <c r="AC14">
        <v>8.8695859909999992</v>
      </c>
      <c r="AD14">
        <v>9.5910139080000008</v>
      </c>
      <c r="AE14">
        <v>7.9268479349999996</v>
      </c>
      <c r="AF14" s="10">
        <v>6.3</v>
      </c>
      <c r="AG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209</v>
      </c>
      <c r="C15">
        <v>17.126197810000001</v>
      </c>
      <c r="D15">
        <v>15.56863403</v>
      </c>
      <c r="E15">
        <v>14.18237877</v>
      </c>
      <c r="F15">
        <v>14.28519344</v>
      </c>
      <c r="G15">
        <v>15.82553577</v>
      </c>
      <c r="H15">
        <v>13.75273037</v>
      </c>
      <c r="I15">
        <v>11.20456409</v>
      </c>
      <c r="J15">
        <v>13.045208929999999</v>
      </c>
      <c r="K15">
        <v>13.137784</v>
      </c>
      <c r="L15">
        <v>11.96144009</v>
      </c>
      <c r="M15">
        <v>9.9960222240000007</v>
      </c>
      <c r="N15">
        <v>10.76678753</v>
      </c>
      <c r="O15">
        <v>11.12260532</v>
      </c>
      <c r="P15">
        <v>9.6031427380000007</v>
      </c>
      <c r="Q15">
        <v>9.7491874690000007</v>
      </c>
      <c r="R15">
        <v>9.5091800689999992</v>
      </c>
      <c r="S15">
        <v>10.39829445</v>
      </c>
      <c r="T15">
        <v>9.5279436109999995</v>
      </c>
      <c r="U15">
        <v>8.8797349929999996</v>
      </c>
      <c r="V15">
        <v>8.8895273209999992</v>
      </c>
      <c r="W15">
        <v>10.023805619999999</v>
      </c>
      <c r="X15">
        <v>10.73856544</v>
      </c>
      <c r="Y15">
        <v>10.164960860000001</v>
      </c>
      <c r="Z15">
        <v>8.3575773239999993</v>
      </c>
      <c r="AA15">
        <v>10.312401769999999</v>
      </c>
      <c r="AB15">
        <v>9.2191705699999993</v>
      </c>
      <c r="AC15">
        <v>6.6420216559999998</v>
      </c>
      <c r="AD15">
        <v>7.9673161510000003</v>
      </c>
      <c r="AE15">
        <v>8.7825212480000001</v>
      </c>
      <c r="AF15" s="10">
        <v>8.75</v>
      </c>
      <c r="AG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210</v>
      </c>
      <c r="C16">
        <v>24.232736589999998</v>
      </c>
      <c r="D16">
        <v>21.390666960000001</v>
      </c>
      <c r="E16">
        <v>19.829805369999999</v>
      </c>
      <c r="F16">
        <v>19.745100019999999</v>
      </c>
      <c r="G16">
        <v>20.435213090000001</v>
      </c>
      <c r="H16">
        <v>18.327497480000002</v>
      </c>
      <c r="I16">
        <v>17.96053886</v>
      </c>
      <c r="J16">
        <v>17.47787666</v>
      </c>
      <c r="K16">
        <v>17.367774959999998</v>
      </c>
      <c r="L16">
        <v>17.35479355</v>
      </c>
      <c r="M16">
        <v>13.85076237</v>
      </c>
      <c r="N16">
        <v>14.42571259</v>
      </c>
      <c r="O16">
        <v>14.12029362</v>
      </c>
      <c r="P16">
        <v>13.381984709999999</v>
      </c>
      <c r="Q16">
        <v>11.87673283</v>
      </c>
      <c r="R16">
        <v>11.260589599999999</v>
      </c>
      <c r="S16">
        <v>10.683050160000001</v>
      </c>
      <c r="T16">
        <v>11.853747370000001</v>
      </c>
      <c r="U16">
        <v>11.90446472</v>
      </c>
      <c r="V16">
        <v>11.65414047</v>
      </c>
      <c r="W16">
        <v>12.380371090000001</v>
      </c>
      <c r="X16">
        <v>12.613669399999999</v>
      </c>
      <c r="Y16">
        <v>13.073206900000001</v>
      </c>
      <c r="Z16">
        <v>11.44602871</v>
      </c>
      <c r="AA16">
        <v>12.17326641</v>
      </c>
      <c r="AB16">
        <v>11.53684998</v>
      </c>
      <c r="AC16">
        <v>11.964336400000001</v>
      </c>
      <c r="AD16">
        <v>9.3022451400000001</v>
      </c>
      <c r="AE16">
        <v>11.00824738</v>
      </c>
      <c r="AF16" s="10">
        <v>9.75</v>
      </c>
      <c r="AG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211</v>
      </c>
      <c r="C17">
        <v>17.047666549999999</v>
      </c>
      <c r="D17">
        <v>15.67908001</v>
      </c>
      <c r="E17">
        <v>13.98262596</v>
      </c>
      <c r="F17">
        <v>14.204610819999999</v>
      </c>
      <c r="G17">
        <v>14.065486910000001</v>
      </c>
      <c r="H17">
        <v>12.40272236</v>
      </c>
      <c r="I17">
        <v>11.83361816</v>
      </c>
      <c r="J17">
        <v>11.972417829999999</v>
      </c>
      <c r="K17">
        <v>12.434747700000001</v>
      </c>
      <c r="L17">
        <v>10.583915709999999</v>
      </c>
      <c r="M17">
        <v>10.050626749999999</v>
      </c>
      <c r="N17">
        <v>10.369118690000001</v>
      </c>
      <c r="O17">
        <v>9.9800195689999995</v>
      </c>
      <c r="P17">
        <v>9.2281713490000001</v>
      </c>
      <c r="Q17">
        <v>8.5281772609999997</v>
      </c>
      <c r="R17">
        <v>8.9501991269999994</v>
      </c>
      <c r="S17">
        <v>9.0466718670000006</v>
      </c>
      <c r="T17">
        <v>9.0960960390000007</v>
      </c>
      <c r="U17">
        <v>8.9496278759999992</v>
      </c>
      <c r="V17">
        <v>8.6348161700000006</v>
      </c>
      <c r="W17">
        <v>8.7326374050000002</v>
      </c>
      <c r="X17">
        <v>10.85537815</v>
      </c>
      <c r="Y17">
        <v>10.89836884</v>
      </c>
      <c r="Z17">
        <v>10.3293705</v>
      </c>
      <c r="AA17">
        <v>9.8319101329999992</v>
      </c>
      <c r="AB17">
        <v>9.3632488249999994</v>
      </c>
      <c r="AC17">
        <v>9.0120553969999992</v>
      </c>
      <c r="AD17">
        <v>7.73458004</v>
      </c>
      <c r="AE17">
        <v>8.3026742939999991</v>
      </c>
      <c r="AF17" s="10">
        <v>7.35</v>
      </c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212</v>
      </c>
      <c r="C18">
        <v>21.770019529999999</v>
      </c>
      <c r="D18">
        <v>20.693552019999998</v>
      </c>
      <c r="E18">
        <v>20.00563812</v>
      </c>
      <c r="F18">
        <v>19.415431980000001</v>
      </c>
      <c r="G18">
        <v>19.57218933</v>
      </c>
      <c r="H18">
        <v>17.79254341</v>
      </c>
      <c r="I18">
        <v>17.443893429999999</v>
      </c>
      <c r="J18">
        <v>17.185274119999999</v>
      </c>
      <c r="K18">
        <v>17.649553300000001</v>
      </c>
      <c r="L18">
        <v>15.448134420000001</v>
      </c>
      <c r="M18">
        <v>15.09733963</v>
      </c>
      <c r="N18">
        <v>13.742179869999999</v>
      </c>
      <c r="O18">
        <v>14.627581599999999</v>
      </c>
      <c r="P18">
        <v>13.119653700000001</v>
      </c>
      <c r="Q18">
        <v>12.112378120000001</v>
      </c>
      <c r="R18">
        <v>11.61420727</v>
      </c>
      <c r="S18">
        <v>11.056134220000001</v>
      </c>
      <c r="T18">
        <v>11.785792349999999</v>
      </c>
      <c r="U18">
        <v>11.037859920000001</v>
      </c>
      <c r="V18">
        <v>11.047418589999999</v>
      </c>
      <c r="W18">
        <v>11.771435739999999</v>
      </c>
      <c r="X18">
        <v>13.22709942</v>
      </c>
      <c r="Y18">
        <v>13.585927959999999</v>
      </c>
      <c r="Z18">
        <v>12.945215230000001</v>
      </c>
      <c r="AA18">
        <v>12.895154</v>
      </c>
      <c r="AB18">
        <v>12.516563420000001</v>
      </c>
      <c r="AC18">
        <v>11.813184740000001</v>
      </c>
      <c r="AD18">
        <v>11.695555690000001</v>
      </c>
      <c r="AE18">
        <v>10.244032860000001</v>
      </c>
      <c r="AF18" s="10">
        <v>10.11</v>
      </c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213</v>
      </c>
      <c r="C19">
        <v>25.903415679999998</v>
      </c>
      <c r="D19">
        <v>25.457075119999999</v>
      </c>
      <c r="E19">
        <v>25.282218929999999</v>
      </c>
      <c r="F19">
        <v>23.212087629999999</v>
      </c>
      <c r="G19">
        <v>24.530015949999999</v>
      </c>
      <c r="H19">
        <v>23.282224660000001</v>
      </c>
      <c r="I19">
        <v>21.67981911</v>
      </c>
      <c r="J19">
        <v>24.174940110000001</v>
      </c>
      <c r="K19">
        <v>24.600305559999999</v>
      </c>
      <c r="L19">
        <v>21.3202076</v>
      </c>
      <c r="M19">
        <v>21.85377312</v>
      </c>
      <c r="N19">
        <v>20.514583590000001</v>
      </c>
      <c r="O19">
        <v>20.702186579999999</v>
      </c>
      <c r="P19">
        <v>18.870199199999998</v>
      </c>
      <c r="Q19">
        <v>17.183927539999999</v>
      </c>
      <c r="R19">
        <v>18.087343220000001</v>
      </c>
      <c r="S19">
        <v>16.295576100000002</v>
      </c>
      <c r="T19">
        <v>15.291336060000001</v>
      </c>
      <c r="U19">
        <v>15.5179882</v>
      </c>
      <c r="V19">
        <v>19.846584320000002</v>
      </c>
      <c r="W19">
        <v>19.485397339999999</v>
      </c>
      <c r="X19">
        <v>17.67380524</v>
      </c>
      <c r="Y19">
        <v>17.106267930000001</v>
      </c>
      <c r="Z19">
        <v>16.642431259999999</v>
      </c>
      <c r="AA19">
        <v>17.32486153</v>
      </c>
      <c r="AB19">
        <v>13.868140220000001</v>
      </c>
      <c r="AC19">
        <v>13.65068913</v>
      </c>
      <c r="AD19">
        <v>16.311779019999999</v>
      </c>
      <c r="AE19">
        <v>15.357765199999999</v>
      </c>
      <c r="AF19" s="10">
        <v>13.68</v>
      </c>
      <c r="AG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214</v>
      </c>
      <c r="C20">
        <v>21.0630703</v>
      </c>
      <c r="D20">
        <v>19.27753448</v>
      </c>
      <c r="E20">
        <v>16.33046341</v>
      </c>
      <c r="F20">
        <v>16.747732160000002</v>
      </c>
      <c r="G20">
        <v>17.139266970000001</v>
      </c>
      <c r="H20">
        <v>16.545141220000001</v>
      </c>
      <c r="I20">
        <v>15.150636670000001</v>
      </c>
      <c r="J20">
        <v>14.98296261</v>
      </c>
      <c r="K20">
        <v>16.65184975</v>
      </c>
      <c r="L20">
        <v>14.76630497</v>
      </c>
      <c r="M20">
        <v>12.816881179999999</v>
      </c>
      <c r="N20">
        <v>13.939417840000001</v>
      </c>
      <c r="O20">
        <v>14.09131432</v>
      </c>
      <c r="P20">
        <v>12.41650009</v>
      </c>
      <c r="Q20">
        <v>10.530201910000001</v>
      </c>
      <c r="R20">
        <v>11.08290482</v>
      </c>
      <c r="S20">
        <v>11.977911949999999</v>
      </c>
      <c r="T20">
        <v>10.58813095</v>
      </c>
      <c r="U20">
        <v>9.4228248600000004</v>
      </c>
      <c r="V20">
        <v>9.7340583800000005</v>
      </c>
      <c r="W20">
        <v>10.55135727</v>
      </c>
      <c r="X20">
        <v>11.06482697</v>
      </c>
      <c r="Y20">
        <v>10.33647156</v>
      </c>
      <c r="Z20">
        <v>9.5827045440000003</v>
      </c>
      <c r="AA20">
        <v>10.96209526</v>
      </c>
      <c r="AB20">
        <v>10.862415309999999</v>
      </c>
      <c r="AC20">
        <v>9.2069845200000007</v>
      </c>
      <c r="AD20">
        <v>9.3849267960000002</v>
      </c>
      <c r="AE20">
        <v>9.446434021</v>
      </c>
      <c r="AF20" s="10">
        <v>10.15</v>
      </c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215</v>
      </c>
      <c r="C21">
        <v>15.70756626</v>
      </c>
      <c r="D21">
        <v>14.95419693</v>
      </c>
      <c r="E21">
        <v>13.94201183</v>
      </c>
      <c r="F21">
        <v>14.28112698</v>
      </c>
      <c r="G21">
        <v>13.8555069</v>
      </c>
      <c r="H21">
        <v>13.28519535</v>
      </c>
      <c r="I21">
        <v>12.67785454</v>
      </c>
      <c r="J21">
        <v>12.851986889999999</v>
      </c>
      <c r="K21">
        <v>11.8855238</v>
      </c>
      <c r="L21">
        <v>11.826227190000001</v>
      </c>
      <c r="M21">
        <v>10.549597739999999</v>
      </c>
      <c r="N21">
        <v>11.585095409999999</v>
      </c>
      <c r="O21">
        <v>11.10414791</v>
      </c>
      <c r="P21">
        <v>9.9996604920000003</v>
      </c>
      <c r="Q21">
        <v>10.094312670000001</v>
      </c>
      <c r="R21">
        <v>9.8990917209999996</v>
      </c>
      <c r="S21">
        <v>9.7041091920000007</v>
      </c>
      <c r="T21">
        <v>8.3538990020000004</v>
      </c>
      <c r="U21">
        <v>8.4549093249999991</v>
      </c>
      <c r="V21">
        <v>8.0995626450000007</v>
      </c>
      <c r="W21">
        <v>8.7498035430000005</v>
      </c>
      <c r="X21">
        <v>9.8738679890000007</v>
      </c>
      <c r="Y21">
        <v>10.301679610000001</v>
      </c>
      <c r="Z21">
        <v>11.196589469999999</v>
      </c>
      <c r="AA21">
        <v>9.6395444870000002</v>
      </c>
      <c r="AB21">
        <v>9.9268951419999993</v>
      </c>
      <c r="AC21">
        <v>10.377720829999999</v>
      </c>
      <c r="AD21">
        <v>8.9307336809999995</v>
      </c>
      <c r="AE21">
        <v>9.3775568010000008</v>
      </c>
      <c r="AF21" s="10">
        <v>7.69</v>
      </c>
      <c r="AG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216</v>
      </c>
      <c r="C22">
        <v>23.58369064</v>
      </c>
      <c r="D22">
        <v>19.463676450000001</v>
      </c>
      <c r="E22">
        <v>20.034877779999999</v>
      </c>
      <c r="F22">
        <v>18.67094994</v>
      </c>
      <c r="G22">
        <v>17.620792389999998</v>
      </c>
      <c r="H22">
        <v>15.606533049999999</v>
      </c>
      <c r="I22">
        <v>17.25476265</v>
      </c>
      <c r="J22">
        <v>15.08102703</v>
      </c>
      <c r="K22">
        <v>15.5493536</v>
      </c>
      <c r="L22">
        <v>14.4887228</v>
      </c>
      <c r="M22">
        <v>15.16566658</v>
      </c>
      <c r="N22">
        <v>14.366409300000001</v>
      </c>
      <c r="O22">
        <v>14.111312870000001</v>
      </c>
      <c r="P22">
        <v>12.77883053</v>
      </c>
      <c r="Q22">
        <v>12.629529</v>
      </c>
      <c r="R22">
        <v>10.58737183</v>
      </c>
      <c r="S22">
        <v>10.71605301</v>
      </c>
      <c r="T22">
        <v>10.487181659999999</v>
      </c>
      <c r="U22">
        <v>11.32673073</v>
      </c>
      <c r="V22">
        <v>11.53156757</v>
      </c>
      <c r="W22">
        <v>12.33288288</v>
      </c>
      <c r="X22">
        <v>11.898495670000001</v>
      </c>
      <c r="Y22">
        <v>12.670971870000001</v>
      </c>
      <c r="Z22">
        <v>11.30878448</v>
      </c>
      <c r="AA22">
        <v>11.80900478</v>
      </c>
      <c r="AB22">
        <v>9.4673709870000007</v>
      </c>
      <c r="AC22">
        <v>11.887620930000001</v>
      </c>
      <c r="AD22">
        <v>10.683839799999999</v>
      </c>
      <c r="AE22">
        <v>10.720328329999999</v>
      </c>
      <c r="AF22" s="10">
        <v>9.93</v>
      </c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217</v>
      </c>
      <c r="C23">
        <v>10.985010150000001</v>
      </c>
      <c r="D23">
        <v>8.6712465289999994</v>
      </c>
      <c r="E23">
        <v>10.406151769999999</v>
      </c>
      <c r="F23">
        <v>10.85028076</v>
      </c>
      <c r="G23">
        <v>10.34976196</v>
      </c>
      <c r="H23">
        <v>9.5748958589999997</v>
      </c>
      <c r="I23">
        <v>9.9118185039999993</v>
      </c>
      <c r="J23">
        <v>8.1191358569999998</v>
      </c>
      <c r="K23">
        <v>6.1295838360000001</v>
      </c>
      <c r="L23">
        <v>5.5881628990000003</v>
      </c>
      <c r="M23">
        <v>6.2664752010000004</v>
      </c>
      <c r="N23">
        <v>6.8749589919999998</v>
      </c>
      <c r="O23">
        <v>8.368164063</v>
      </c>
      <c r="P23">
        <v>8.3708019260000004</v>
      </c>
      <c r="Q23">
        <v>7.1212291719999996</v>
      </c>
      <c r="R23">
        <v>8.6398200989999996</v>
      </c>
      <c r="S23">
        <v>6.9170355800000003</v>
      </c>
      <c r="T23">
        <v>5.715633392</v>
      </c>
      <c r="U23">
        <v>5.799078465</v>
      </c>
      <c r="V23">
        <v>6.8025059700000003</v>
      </c>
      <c r="W23">
        <v>7.8267269129999999</v>
      </c>
      <c r="X23">
        <v>8.5932245250000001</v>
      </c>
      <c r="Y23">
        <v>8.8246927260000003</v>
      </c>
      <c r="Z23">
        <v>9.6175155639999996</v>
      </c>
      <c r="AA23">
        <v>9.5577945710000005</v>
      </c>
      <c r="AB23">
        <v>8.623173714</v>
      </c>
      <c r="AC23">
        <v>7.8321352009999998</v>
      </c>
      <c r="AD23">
        <v>7.2214956279999996</v>
      </c>
      <c r="AE23">
        <v>8.0484304430000009</v>
      </c>
      <c r="AF23" s="10">
        <v>5.16</v>
      </c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218</v>
      </c>
      <c r="C24">
        <v>15.429979319999999</v>
      </c>
      <c r="D24">
        <v>14.634196279999999</v>
      </c>
      <c r="E24">
        <v>12.34089565</v>
      </c>
      <c r="F24">
        <v>10.955820080000001</v>
      </c>
      <c r="G24">
        <v>11.358748439999999</v>
      </c>
      <c r="H24">
        <v>10.89146996</v>
      </c>
      <c r="I24">
        <v>9.7901248929999998</v>
      </c>
      <c r="J24">
        <v>10.519126890000001</v>
      </c>
      <c r="K24">
        <v>9.310474396</v>
      </c>
      <c r="L24">
        <v>8.3713684080000004</v>
      </c>
      <c r="M24">
        <v>9.1758785249999999</v>
      </c>
      <c r="N24">
        <v>8.9468727109999993</v>
      </c>
      <c r="O24">
        <v>9.3946866989999993</v>
      </c>
      <c r="P24">
        <v>9.4207086560000004</v>
      </c>
      <c r="Q24">
        <v>8.2321033480000008</v>
      </c>
      <c r="R24">
        <v>7.9987678530000004</v>
      </c>
      <c r="S24">
        <v>7.7499356270000002</v>
      </c>
      <c r="T24">
        <v>8.018536568</v>
      </c>
      <c r="U24">
        <v>6.5460624689999998</v>
      </c>
      <c r="V24">
        <v>6.9454522130000003</v>
      </c>
      <c r="W24">
        <v>6.9860825540000002</v>
      </c>
      <c r="X24">
        <v>7.2055697439999999</v>
      </c>
      <c r="Y24">
        <v>8.7605161670000005</v>
      </c>
      <c r="Z24">
        <v>8.3398637769999997</v>
      </c>
      <c r="AA24">
        <v>9.6314420700000003</v>
      </c>
      <c r="AB24">
        <v>8.6258897779999995</v>
      </c>
      <c r="AC24">
        <v>8.5884809489999991</v>
      </c>
      <c r="AD24">
        <v>8.0736198429999995</v>
      </c>
      <c r="AE24">
        <v>7.4505310060000003</v>
      </c>
      <c r="AF24" s="10">
        <v>6.91</v>
      </c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219</v>
      </c>
      <c r="C25">
        <v>11.83518982</v>
      </c>
      <c r="D25">
        <v>11.83175087</v>
      </c>
      <c r="E25">
        <v>11.45532227</v>
      </c>
      <c r="F25">
        <v>11.152848240000001</v>
      </c>
      <c r="G25">
        <v>11.24574947</v>
      </c>
      <c r="H25">
        <v>11.07933521</v>
      </c>
      <c r="I25">
        <v>11.43645763</v>
      </c>
      <c r="J25">
        <v>9.0759267809999997</v>
      </c>
      <c r="K25">
        <v>8.9672851560000009</v>
      </c>
      <c r="L25">
        <v>5.8510012629999997</v>
      </c>
      <c r="M25">
        <v>9.0482730870000001</v>
      </c>
      <c r="N25">
        <v>7.508032322</v>
      </c>
      <c r="O25">
        <v>6.8947463039999999</v>
      </c>
      <c r="P25">
        <v>7.5914163590000001</v>
      </c>
      <c r="Q25">
        <v>7.0316777229999996</v>
      </c>
      <c r="R25">
        <v>8.5202903750000001</v>
      </c>
      <c r="S25">
        <v>9.5586624150000006</v>
      </c>
      <c r="T25">
        <v>9.0590209959999992</v>
      </c>
      <c r="U25">
        <v>7.9613552089999997</v>
      </c>
      <c r="V25">
        <v>8.3321504589999993</v>
      </c>
      <c r="W25">
        <v>8.5174751279999992</v>
      </c>
      <c r="X25">
        <v>9.6551742550000004</v>
      </c>
      <c r="Y25">
        <v>6.9722385410000003</v>
      </c>
      <c r="Z25">
        <v>7.2795519830000002</v>
      </c>
      <c r="AA25">
        <v>7.524272442</v>
      </c>
      <c r="AB25">
        <v>6.1186060910000002</v>
      </c>
      <c r="AC25">
        <v>8.4128856659999993</v>
      </c>
      <c r="AD25">
        <v>8.4037761690000004</v>
      </c>
      <c r="AE25">
        <v>9.0527467730000009</v>
      </c>
      <c r="AF25">
        <v>7.68</v>
      </c>
      <c r="AG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220</v>
      </c>
      <c r="C26">
        <v>22.834218979999999</v>
      </c>
      <c r="D26">
        <v>17.974699019999999</v>
      </c>
      <c r="E26">
        <v>24.42407227</v>
      </c>
      <c r="F26">
        <v>18.581644059999999</v>
      </c>
      <c r="G26">
        <v>19.526626589999999</v>
      </c>
      <c r="H26">
        <v>20.92317581</v>
      </c>
      <c r="I26">
        <v>17.393020629999999</v>
      </c>
      <c r="J26">
        <v>18.11022758</v>
      </c>
      <c r="K26">
        <v>20.958314900000001</v>
      </c>
      <c r="L26">
        <v>12.373140340000001</v>
      </c>
      <c r="M26">
        <v>13.43099022</v>
      </c>
      <c r="N26">
        <v>17.895105359999999</v>
      </c>
      <c r="O26">
        <v>21.918396000000001</v>
      </c>
      <c r="P26">
        <v>20.753295900000001</v>
      </c>
      <c r="Q26">
        <v>20.994342799999998</v>
      </c>
      <c r="R26">
        <v>16.757692339999998</v>
      </c>
      <c r="S26">
        <v>17.506578449999999</v>
      </c>
      <c r="T26">
        <v>22.026720050000002</v>
      </c>
      <c r="U26">
        <v>24.656560899999999</v>
      </c>
      <c r="V26">
        <v>24.619300840000001</v>
      </c>
      <c r="W26">
        <v>21.10346985</v>
      </c>
      <c r="X26">
        <v>17.276960370000001</v>
      </c>
      <c r="Y26">
        <v>22.645421979999998</v>
      </c>
      <c r="Z26">
        <v>22.50440407</v>
      </c>
      <c r="AA26">
        <v>24.492765429999999</v>
      </c>
      <c r="AB26">
        <v>15.90055561</v>
      </c>
      <c r="AC26">
        <v>18.9472065</v>
      </c>
      <c r="AD26">
        <v>18.00974274</v>
      </c>
      <c r="AE26">
        <v>20.881427760000001</v>
      </c>
      <c r="AF26">
        <v>17.850000000000001</v>
      </c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221</v>
      </c>
      <c r="C27">
        <v>27.041213989999999</v>
      </c>
      <c r="D27">
        <v>32.87526321</v>
      </c>
      <c r="E27">
        <v>26.720575329999999</v>
      </c>
      <c r="F27">
        <v>26.955942149999998</v>
      </c>
      <c r="G27">
        <v>24.725740429999998</v>
      </c>
      <c r="H27">
        <v>28.08634567</v>
      </c>
      <c r="I27">
        <v>23.43881798</v>
      </c>
      <c r="J27">
        <v>20.292966839999998</v>
      </c>
      <c r="K27">
        <v>20.356063840000001</v>
      </c>
      <c r="L27">
        <v>22.332040790000001</v>
      </c>
      <c r="M27">
        <v>18.900289539999999</v>
      </c>
      <c r="N27">
        <v>22.09451103</v>
      </c>
      <c r="O27">
        <v>24.19262505</v>
      </c>
      <c r="P27">
        <v>24.058517460000001</v>
      </c>
      <c r="Q27">
        <v>18.149839400000001</v>
      </c>
      <c r="R27">
        <v>19.620677950000001</v>
      </c>
      <c r="S27">
        <v>21.081163409999998</v>
      </c>
      <c r="T27">
        <v>21.567605969999999</v>
      </c>
      <c r="U27">
        <v>20.676668169999999</v>
      </c>
      <c r="V27">
        <v>20.935131070000001</v>
      </c>
      <c r="W27">
        <v>19.396177290000001</v>
      </c>
      <c r="X27">
        <v>19.311622620000001</v>
      </c>
      <c r="Y27">
        <v>19.548154830000001</v>
      </c>
      <c r="Z27">
        <v>19.938371660000001</v>
      </c>
      <c r="AA27">
        <v>17.387638089999999</v>
      </c>
      <c r="AB27">
        <v>19.25158119</v>
      </c>
      <c r="AC27">
        <v>14.435507769999999</v>
      </c>
      <c r="AD27">
        <v>20.950454709999999</v>
      </c>
      <c r="AE27">
        <v>18.652782439999999</v>
      </c>
      <c r="AF27">
        <v>20.420000000000002</v>
      </c>
      <c r="AG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222</v>
      </c>
      <c r="C28">
        <v>21.210481640000001</v>
      </c>
      <c r="D28">
        <v>19.731609339999999</v>
      </c>
      <c r="E28">
        <v>18.680007929999999</v>
      </c>
      <c r="F28">
        <v>18.45478439</v>
      </c>
      <c r="G28">
        <v>18.35843277</v>
      </c>
      <c r="H28">
        <v>17.380353929999998</v>
      </c>
      <c r="I28">
        <v>16.606109620000002</v>
      </c>
      <c r="J28">
        <v>16.458824159999999</v>
      </c>
      <c r="K28">
        <v>16.31379128</v>
      </c>
      <c r="L28">
        <v>14.82779026</v>
      </c>
      <c r="M28">
        <v>13.87996483</v>
      </c>
      <c r="N28">
        <v>14.07111168</v>
      </c>
      <c r="O28">
        <v>14.18721581</v>
      </c>
      <c r="P28">
        <v>12.86053276</v>
      </c>
      <c r="Q28">
        <v>12.182525630000001</v>
      </c>
      <c r="R28">
        <v>12.00158978</v>
      </c>
      <c r="S28">
        <v>12.02807522</v>
      </c>
      <c r="T28">
        <v>11.57666111</v>
      </c>
      <c r="U28">
        <v>11.47117901</v>
      </c>
      <c r="V28">
        <v>11.43209457</v>
      </c>
      <c r="W28">
        <v>11.987544059999999</v>
      </c>
      <c r="X28">
        <v>12.804466250000001</v>
      </c>
      <c r="Y28">
        <v>13.2783947</v>
      </c>
      <c r="Z28">
        <v>12.96248817</v>
      </c>
      <c r="AA28">
        <v>12.9506216</v>
      </c>
      <c r="AB28">
        <v>12.13388252</v>
      </c>
      <c r="AC28">
        <v>12.10219288</v>
      </c>
      <c r="AD28">
        <v>11.0579958</v>
      </c>
      <c r="AE28">
        <v>10.98152733</v>
      </c>
      <c r="AF28">
        <v>10.210000000000001</v>
      </c>
      <c r="AG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1184</v>
      </c>
    </row>
    <row r="33" spans="2:32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898</v>
      </c>
      <c r="AF33" s="22" t="s">
        <v>1239</v>
      </c>
    </row>
    <row r="34" spans="2:32">
      <c r="B34" t="s">
        <v>203</v>
      </c>
      <c r="C34">
        <v>35.816791530000003</v>
      </c>
      <c r="D34">
        <v>31.97574234</v>
      </c>
      <c r="E34">
        <v>35.154125209999997</v>
      </c>
      <c r="F34">
        <v>26.34025192</v>
      </c>
      <c r="G34">
        <v>31.722997670000002</v>
      </c>
      <c r="H34">
        <v>27.678754810000001</v>
      </c>
      <c r="I34">
        <v>18.710741039999998</v>
      </c>
      <c r="J34">
        <v>25.39768982</v>
      </c>
      <c r="K34">
        <v>25.215860370000001</v>
      </c>
      <c r="L34">
        <v>30.74209213</v>
      </c>
      <c r="M34">
        <v>32.907161709999997</v>
      </c>
      <c r="N34">
        <v>25.15084839</v>
      </c>
      <c r="O34">
        <v>24.757198330000001</v>
      </c>
      <c r="P34">
        <v>25.46192551</v>
      </c>
      <c r="Q34">
        <v>26.437131879999999</v>
      </c>
      <c r="R34">
        <v>21.223424909999999</v>
      </c>
      <c r="S34">
        <v>18.01099396</v>
      </c>
      <c r="T34">
        <v>23.264711380000001</v>
      </c>
      <c r="U34">
        <v>22.824405670000001</v>
      </c>
      <c r="V34">
        <v>21.180753710000001</v>
      </c>
      <c r="W34">
        <v>20.311676030000001</v>
      </c>
      <c r="X34">
        <v>25.182405469999999</v>
      </c>
      <c r="Y34">
        <v>25.286111829999999</v>
      </c>
      <c r="Z34">
        <v>19.452909470000002</v>
      </c>
      <c r="AA34">
        <v>22.69251633</v>
      </c>
      <c r="AB34">
        <v>24.77967834</v>
      </c>
      <c r="AC34">
        <v>25.565591810000001</v>
      </c>
      <c r="AD34">
        <v>20.74060059</v>
      </c>
      <c r="AE34">
        <v>22.91835785</v>
      </c>
      <c r="AF34" s="10">
        <v>18.37</v>
      </c>
    </row>
    <row r="35" spans="2:32">
      <c r="B35" t="s">
        <v>204</v>
      </c>
      <c r="C35">
        <v>32.609645839999999</v>
      </c>
      <c r="D35">
        <v>25.600580220000001</v>
      </c>
      <c r="E35">
        <v>24.81214714</v>
      </c>
      <c r="F35">
        <v>23.354225159999999</v>
      </c>
      <c r="G35">
        <v>21.327901839999999</v>
      </c>
      <c r="H35">
        <v>29.480579380000002</v>
      </c>
      <c r="I35">
        <v>28.84109879</v>
      </c>
      <c r="J35">
        <v>26.14353371</v>
      </c>
      <c r="K35">
        <v>23.41677666</v>
      </c>
      <c r="L35">
        <v>13.463122370000001</v>
      </c>
      <c r="M35">
        <v>15.398105620000001</v>
      </c>
      <c r="N35">
        <v>20.293273930000002</v>
      </c>
      <c r="O35">
        <v>24.971965789999999</v>
      </c>
      <c r="P35">
        <v>21.368934629999998</v>
      </c>
      <c r="Q35">
        <v>11.53300381</v>
      </c>
      <c r="R35">
        <v>20.779888150000001</v>
      </c>
      <c r="S35">
        <v>19.66552162</v>
      </c>
      <c r="T35">
        <v>17.65980721</v>
      </c>
      <c r="U35">
        <v>14.907508849999999</v>
      </c>
      <c r="V35">
        <v>17.395263669999999</v>
      </c>
      <c r="W35">
        <v>20.198247909999999</v>
      </c>
      <c r="X35">
        <v>19.485103609999999</v>
      </c>
      <c r="Y35">
        <v>18.211643219999999</v>
      </c>
      <c r="Z35">
        <v>18.866615299999999</v>
      </c>
      <c r="AA35">
        <v>16.72064018</v>
      </c>
      <c r="AB35">
        <v>7.3593974109999998</v>
      </c>
      <c r="AC35">
        <v>12.81494045</v>
      </c>
      <c r="AD35">
        <v>17.52406693</v>
      </c>
      <c r="AE35">
        <v>17.10891724</v>
      </c>
      <c r="AF35" s="10">
        <v>13.61</v>
      </c>
    </row>
    <row r="36" spans="2:32">
      <c r="B36" t="s">
        <v>205</v>
      </c>
      <c r="C36">
        <v>33.023139950000001</v>
      </c>
      <c r="D36">
        <v>35.779975890000003</v>
      </c>
      <c r="E36">
        <v>21.562828060000001</v>
      </c>
      <c r="F36">
        <v>23.64950752</v>
      </c>
      <c r="G36">
        <v>17.68997383</v>
      </c>
      <c r="H36">
        <v>27.098541260000001</v>
      </c>
      <c r="I36">
        <v>35.327522279999997</v>
      </c>
      <c r="J36">
        <v>41.363479609999999</v>
      </c>
      <c r="K36">
        <v>37.789848329999998</v>
      </c>
      <c r="L36">
        <v>22.228639600000001</v>
      </c>
      <c r="M36">
        <v>49.45977783</v>
      </c>
      <c r="N36">
        <v>33.572235110000001</v>
      </c>
      <c r="O36">
        <v>43.435321809999998</v>
      </c>
      <c r="P36">
        <v>27.65657616</v>
      </c>
      <c r="Q36">
        <v>34.362396240000002</v>
      </c>
      <c r="R36">
        <v>24.806512829999999</v>
      </c>
      <c r="S36">
        <v>35.863201140000001</v>
      </c>
      <c r="T36">
        <v>39.697711939999998</v>
      </c>
      <c r="U36">
        <v>36.973953250000001</v>
      </c>
      <c r="V36">
        <v>28.39481163</v>
      </c>
      <c r="W36">
        <v>26.360006330000001</v>
      </c>
      <c r="X36">
        <v>51.540706630000003</v>
      </c>
      <c r="Y36">
        <v>23.335699080000001</v>
      </c>
      <c r="Z36">
        <v>39.941574099999997</v>
      </c>
      <c r="AA36">
        <v>32.391262050000002</v>
      </c>
      <c r="AB36">
        <v>33.781993870000001</v>
      </c>
      <c r="AC36">
        <v>22.11885071</v>
      </c>
      <c r="AD36">
        <v>14.31733322</v>
      </c>
      <c r="AE36">
        <v>24.551147459999999</v>
      </c>
      <c r="AF36" s="10">
        <v>17.059999999999999</v>
      </c>
    </row>
    <row r="37" spans="2:32">
      <c r="B37" t="s">
        <v>206</v>
      </c>
      <c r="C37">
        <v>29.262424469999999</v>
      </c>
      <c r="D37">
        <v>21.171569819999998</v>
      </c>
      <c r="E37">
        <v>25.11864662</v>
      </c>
      <c r="F37">
        <v>24.869642259999999</v>
      </c>
      <c r="G37">
        <v>25.753545760000002</v>
      </c>
      <c r="H37">
        <v>17.112771989999999</v>
      </c>
      <c r="I37">
        <v>10.7340889</v>
      </c>
      <c r="J37">
        <v>17.353023530000002</v>
      </c>
      <c r="K37">
        <v>17.27659607</v>
      </c>
      <c r="L37">
        <v>11.493663789999999</v>
      </c>
      <c r="M37">
        <v>10.2123785</v>
      </c>
      <c r="N37">
        <v>18.78393745</v>
      </c>
      <c r="O37">
        <v>24.691299440000002</v>
      </c>
      <c r="P37">
        <v>13.64509106</v>
      </c>
      <c r="Q37">
        <v>9.3690843580000003</v>
      </c>
      <c r="R37">
        <v>14.615668299999999</v>
      </c>
      <c r="S37">
        <v>20.077474590000001</v>
      </c>
      <c r="T37">
        <v>12.838059429999999</v>
      </c>
      <c r="U37">
        <v>12.32734108</v>
      </c>
      <c r="V37">
        <v>12.53937531</v>
      </c>
      <c r="W37">
        <v>17.999467849999998</v>
      </c>
      <c r="X37">
        <v>23.81394577</v>
      </c>
      <c r="Y37">
        <v>19.773021700000001</v>
      </c>
      <c r="Z37">
        <v>27.592441560000001</v>
      </c>
      <c r="AA37">
        <v>26.356088639999999</v>
      </c>
      <c r="AB37">
        <v>25.337207790000001</v>
      </c>
      <c r="AC37">
        <v>14.06929111</v>
      </c>
      <c r="AD37">
        <v>26.11049843</v>
      </c>
      <c r="AE37">
        <v>27.899431230000001</v>
      </c>
      <c r="AF37" s="10">
        <v>13.93</v>
      </c>
    </row>
    <row r="38" spans="2:32">
      <c r="B38" t="s">
        <v>207</v>
      </c>
      <c r="C38">
        <v>27.855724330000001</v>
      </c>
      <c r="D38">
        <v>28.264148710000001</v>
      </c>
      <c r="E38">
        <v>24.35482597</v>
      </c>
      <c r="F38">
        <v>21.159156800000002</v>
      </c>
      <c r="G38">
        <v>16.617555620000001</v>
      </c>
      <c r="H38">
        <v>17.071401600000002</v>
      </c>
      <c r="I38">
        <v>19.62277031</v>
      </c>
      <c r="J38">
        <v>20.908557890000001</v>
      </c>
      <c r="K38">
        <v>22.46165276</v>
      </c>
      <c r="L38">
        <v>23.589033130000001</v>
      </c>
      <c r="M38">
        <v>11.66550159</v>
      </c>
      <c r="N38">
        <v>16.837915420000002</v>
      </c>
      <c r="O38">
        <v>14.28708076</v>
      </c>
      <c r="P38">
        <v>14.57578182</v>
      </c>
      <c r="Q38">
        <v>16.070692059999999</v>
      </c>
      <c r="R38">
        <v>19.117506030000001</v>
      </c>
      <c r="S38">
        <v>23.922811509999999</v>
      </c>
      <c r="T38">
        <v>23.768732069999999</v>
      </c>
      <c r="U38">
        <v>17.767860410000001</v>
      </c>
      <c r="V38">
        <v>16.596548080000002</v>
      </c>
      <c r="W38">
        <v>16.385995860000001</v>
      </c>
      <c r="X38">
        <v>27.651933669999998</v>
      </c>
      <c r="Y38">
        <v>31.250499730000001</v>
      </c>
      <c r="Z38">
        <v>23.837635039999999</v>
      </c>
      <c r="AA38">
        <v>31.14092445</v>
      </c>
      <c r="AB38">
        <v>35.728698729999998</v>
      </c>
      <c r="AC38">
        <v>23.788343430000001</v>
      </c>
      <c r="AD38">
        <v>21.7480011</v>
      </c>
      <c r="AE38">
        <v>22.708158489999999</v>
      </c>
      <c r="AF38" s="10">
        <v>16.510000000000002</v>
      </c>
    </row>
    <row r="39" spans="2:32">
      <c r="B39" t="s">
        <v>208</v>
      </c>
      <c r="C39">
        <v>30.578063960000001</v>
      </c>
      <c r="D39">
        <v>34.781204219999999</v>
      </c>
      <c r="E39">
        <v>31.36907768</v>
      </c>
      <c r="F39">
        <v>22.720048899999998</v>
      </c>
      <c r="G39">
        <v>28.060201639999999</v>
      </c>
      <c r="H39">
        <v>14.7631464</v>
      </c>
      <c r="I39">
        <v>11.58483028</v>
      </c>
      <c r="J39">
        <v>28.746990199999999</v>
      </c>
      <c r="K39">
        <v>26.880702970000002</v>
      </c>
      <c r="L39">
        <v>18.729906079999999</v>
      </c>
      <c r="M39">
        <v>20.11854744</v>
      </c>
      <c r="N39">
        <v>36.203983309999998</v>
      </c>
      <c r="O39">
        <v>30.385248180000001</v>
      </c>
      <c r="P39">
        <v>25.361236569999999</v>
      </c>
      <c r="Q39">
        <v>13.006572719999999</v>
      </c>
      <c r="R39">
        <v>5.8088312149999997</v>
      </c>
      <c r="S39">
        <v>27.78176689</v>
      </c>
      <c r="T39">
        <v>13.19752693</v>
      </c>
      <c r="U39">
        <v>14.39702415</v>
      </c>
      <c r="V39">
        <v>19.526350019999999</v>
      </c>
      <c r="W39">
        <v>16.825241089999999</v>
      </c>
      <c r="X39">
        <v>27.774358750000001</v>
      </c>
      <c r="Y39">
        <v>8.9034156800000002</v>
      </c>
      <c r="Z39">
        <v>9.4637842180000007</v>
      </c>
      <c r="AA39">
        <v>16.527355190000002</v>
      </c>
      <c r="AB39">
        <v>15.091691969999999</v>
      </c>
      <c r="AC39">
        <v>12.96434975</v>
      </c>
      <c r="AD39">
        <v>19.412878039999999</v>
      </c>
      <c r="AE39">
        <v>17.079130169999999</v>
      </c>
      <c r="AF39" s="10">
        <v>14.96</v>
      </c>
    </row>
    <row r="40" spans="2:32">
      <c r="B40" t="s">
        <v>209</v>
      </c>
      <c r="C40">
        <v>32.853614810000003</v>
      </c>
      <c r="D40">
        <v>23.16293907</v>
      </c>
      <c r="E40">
        <v>18.853233339999999</v>
      </c>
      <c r="F40">
        <v>23.67434883</v>
      </c>
      <c r="G40">
        <v>29.40557098</v>
      </c>
      <c r="H40">
        <v>27.029689789999999</v>
      </c>
      <c r="I40">
        <v>20.18875504</v>
      </c>
      <c r="J40">
        <v>16.534448619999999</v>
      </c>
      <c r="K40">
        <v>21.413620000000002</v>
      </c>
      <c r="L40">
        <v>21.917222979999998</v>
      </c>
      <c r="M40">
        <v>15.90065098</v>
      </c>
      <c r="N40">
        <v>18.292530060000001</v>
      </c>
      <c r="O40">
        <v>18.766851429999999</v>
      </c>
      <c r="P40">
        <v>14.810760500000001</v>
      </c>
      <c r="Q40">
        <v>13.854001999999999</v>
      </c>
      <c r="R40">
        <v>13.494551660000001</v>
      </c>
      <c r="S40">
        <v>15.15949535</v>
      </c>
      <c r="T40">
        <v>15.496251109999999</v>
      </c>
      <c r="U40">
        <v>19.017681119999999</v>
      </c>
      <c r="V40">
        <v>19.149831769999999</v>
      </c>
      <c r="W40">
        <v>19.07330704</v>
      </c>
      <c r="X40">
        <v>21.86174965</v>
      </c>
      <c r="Y40">
        <v>18.768001559999998</v>
      </c>
      <c r="Z40">
        <v>20.60415459</v>
      </c>
      <c r="AA40">
        <v>17.249490739999999</v>
      </c>
      <c r="AB40">
        <v>24.167455669999999</v>
      </c>
      <c r="AC40">
        <v>19.698213580000001</v>
      </c>
      <c r="AD40">
        <v>18.597930909999999</v>
      </c>
      <c r="AE40">
        <v>17.030178070000002</v>
      </c>
      <c r="AF40" s="10">
        <v>12.11</v>
      </c>
    </row>
    <row r="41" spans="2:32">
      <c r="B41" t="s">
        <v>210</v>
      </c>
      <c r="C41">
        <v>38.254493709999998</v>
      </c>
      <c r="D41">
        <v>32.674713130000001</v>
      </c>
      <c r="E41">
        <v>27.672243120000001</v>
      </c>
      <c r="F41">
        <v>33.920989990000002</v>
      </c>
      <c r="G41">
        <v>33.198383329999999</v>
      </c>
      <c r="H41">
        <v>32.450736999999997</v>
      </c>
      <c r="I41">
        <v>34.537899019999998</v>
      </c>
      <c r="J41">
        <v>28.125728609999999</v>
      </c>
      <c r="K41">
        <v>27.04860497</v>
      </c>
      <c r="L41">
        <v>28.11941719</v>
      </c>
      <c r="M41">
        <v>21.155439380000001</v>
      </c>
      <c r="N41">
        <v>24.636482239999999</v>
      </c>
      <c r="O41">
        <v>26.890840529999998</v>
      </c>
      <c r="P41">
        <v>19.707216259999999</v>
      </c>
      <c r="Q41">
        <v>22.323598860000001</v>
      </c>
      <c r="R41">
        <v>16.839572910000001</v>
      </c>
      <c r="S41">
        <v>18.600734710000001</v>
      </c>
      <c r="T41">
        <v>19.876510620000001</v>
      </c>
      <c r="U41">
        <v>14.75768948</v>
      </c>
      <c r="V41">
        <v>17.227331159999999</v>
      </c>
      <c r="W41">
        <v>22.643278120000002</v>
      </c>
      <c r="X41">
        <v>25.47130585</v>
      </c>
      <c r="Y41">
        <v>26.8580246</v>
      </c>
      <c r="Z41">
        <v>19.66728973</v>
      </c>
      <c r="AA41">
        <v>14.427111630000001</v>
      </c>
      <c r="AB41">
        <v>21.058931350000002</v>
      </c>
      <c r="AC41">
        <v>10.16860294</v>
      </c>
      <c r="AD41">
        <v>10.38964462</v>
      </c>
      <c r="AE41">
        <v>10.82287884</v>
      </c>
      <c r="AF41" s="10">
        <v>15.56</v>
      </c>
    </row>
    <row r="42" spans="2:32">
      <c r="B42" t="s">
        <v>211</v>
      </c>
      <c r="C42">
        <v>36.706687930000001</v>
      </c>
      <c r="D42">
        <v>33.207019809999998</v>
      </c>
      <c r="E42">
        <v>33.3685379</v>
      </c>
      <c r="F42">
        <v>29.996084209999999</v>
      </c>
      <c r="G42">
        <v>28.770505910000001</v>
      </c>
      <c r="H42">
        <v>25.22146416</v>
      </c>
      <c r="I42">
        <v>25.53234673</v>
      </c>
      <c r="J42">
        <v>24.870300289999999</v>
      </c>
      <c r="K42">
        <v>24.058990479999999</v>
      </c>
      <c r="L42">
        <v>22.248100279999999</v>
      </c>
      <c r="M42">
        <v>20.738504410000001</v>
      </c>
      <c r="N42">
        <v>20.439409260000001</v>
      </c>
      <c r="O42">
        <v>20.59526825</v>
      </c>
      <c r="P42">
        <v>20.195880890000002</v>
      </c>
      <c r="Q42">
        <v>21.229347229999998</v>
      </c>
      <c r="R42">
        <v>21.04286003</v>
      </c>
      <c r="S42">
        <v>21.1385231</v>
      </c>
      <c r="T42">
        <v>19.91497803</v>
      </c>
      <c r="U42">
        <v>16.889881129999999</v>
      </c>
      <c r="V42">
        <v>16.243782039999999</v>
      </c>
      <c r="W42">
        <v>15.89294815</v>
      </c>
      <c r="X42">
        <v>21.738420489999999</v>
      </c>
      <c r="Y42">
        <v>18.65556145</v>
      </c>
      <c r="Z42">
        <v>24.821683879999998</v>
      </c>
      <c r="AA42">
        <v>20.136779789999999</v>
      </c>
      <c r="AB42">
        <v>18.70590782</v>
      </c>
      <c r="AC42">
        <v>14.99420452</v>
      </c>
      <c r="AD42">
        <v>14.03983116</v>
      </c>
      <c r="AE42">
        <v>15.72820759</v>
      </c>
      <c r="AF42" s="10">
        <v>13.06</v>
      </c>
    </row>
    <row r="43" spans="2:32">
      <c r="B43" t="s">
        <v>212</v>
      </c>
      <c r="C43">
        <v>34.629043580000001</v>
      </c>
      <c r="D43">
        <v>31.700031280000001</v>
      </c>
      <c r="E43">
        <v>28.847652440000001</v>
      </c>
      <c r="F43">
        <v>25.705718990000001</v>
      </c>
      <c r="G43">
        <v>27.448020939999999</v>
      </c>
      <c r="H43">
        <v>26.368028639999999</v>
      </c>
      <c r="I43">
        <v>24.02389526</v>
      </c>
      <c r="J43">
        <v>19.396776200000001</v>
      </c>
      <c r="K43">
        <v>25.159397129999999</v>
      </c>
      <c r="L43">
        <v>20.140899659999999</v>
      </c>
      <c r="M43">
        <v>23.271881100000002</v>
      </c>
      <c r="N43">
        <v>20.40600586</v>
      </c>
      <c r="O43">
        <v>22.542804719999999</v>
      </c>
      <c r="P43">
        <v>19.520019529999999</v>
      </c>
      <c r="Q43">
        <v>21.416143420000001</v>
      </c>
      <c r="R43">
        <v>17.91163826</v>
      </c>
      <c r="S43">
        <v>15.91943264</v>
      </c>
      <c r="T43">
        <v>13.79701328</v>
      </c>
      <c r="U43">
        <v>13.769840240000001</v>
      </c>
      <c r="V43">
        <v>16.115720750000001</v>
      </c>
      <c r="W43">
        <v>19.363088609999998</v>
      </c>
      <c r="X43">
        <v>22.832233429999999</v>
      </c>
      <c r="Y43">
        <v>21.74434853</v>
      </c>
      <c r="Z43">
        <v>23.898092269999999</v>
      </c>
      <c r="AA43">
        <v>28.628173830000001</v>
      </c>
      <c r="AB43">
        <v>24.361455920000001</v>
      </c>
      <c r="AC43">
        <v>26.116191860000001</v>
      </c>
      <c r="AD43">
        <v>17.53556442</v>
      </c>
      <c r="AE43">
        <v>18.444267270000001</v>
      </c>
      <c r="AF43" s="10">
        <v>16.93</v>
      </c>
    </row>
    <row r="44" spans="2:32">
      <c r="B44" t="s">
        <v>213</v>
      </c>
      <c r="C44">
        <v>41.299251560000002</v>
      </c>
      <c r="D44">
        <v>56.195228579999998</v>
      </c>
      <c r="E44">
        <v>61.945091249999997</v>
      </c>
      <c r="F44">
        <v>37.565761569999999</v>
      </c>
      <c r="G44">
        <v>43.053417209999999</v>
      </c>
      <c r="H44">
        <v>31.286926269999999</v>
      </c>
      <c r="I44">
        <v>34.84209061</v>
      </c>
      <c r="J44">
        <v>27.893632889999999</v>
      </c>
      <c r="K44">
        <v>55.01275253</v>
      </c>
      <c r="L44">
        <v>46.491394040000003</v>
      </c>
      <c r="M44">
        <v>37.188327790000002</v>
      </c>
      <c r="N44">
        <v>41.692153930000003</v>
      </c>
      <c r="O44">
        <v>41.742694849999999</v>
      </c>
      <c r="P44">
        <v>41.856689449999998</v>
      </c>
      <c r="Q44">
        <v>33.502197270000003</v>
      </c>
      <c r="R44">
        <v>30.28928947</v>
      </c>
      <c r="S44">
        <v>22.480266570000001</v>
      </c>
      <c r="T44">
        <v>18.661214829999999</v>
      </c>
      <c r="U44">
        <v>10.156008720000001</v>
      </c>
      <c r="V44">
        <v>5.1047124860000004</v>
      </c>
      <c r="W44">
        <v>29.70695877</v>
      </c>
      <c r="X44">
        <v>22.70189667</v>
      </c>
      <c r="Y44">
        <v>21.16249084</v>
      </c>
      <c r="Z44">
        <v>33.609931950000004</v>
      </c>
      <c r="AA44">
        <v>31.230993269999999</v>
      </c>
      <c r="AB44">
        <v>6.7113332750000003</v>
      </c>
      <c r="AC44">
        <v>9.4976282120000004</v>
      </c>
      <c r="AD44">
        <v>12.76313019</v>
      </c>
      <c r="AE44">
        <v>22.01063538</v>
      </c>
      <c r="AF44" s="10">
        <v>23.72</v>
      </c>
    </row>
    <row r="45" spans="2:32">
      <c r="B45" t="s">
        <v>214</v>
      </c>
      <c r="C45">
        <v>30.468128199999999</v>
      </c>
      <c r="D45">
        <v>23.73794174</v>
      </c>
      <c r="E45">
        <v>24.901746750000001</v>
      </c>
      <c r="F45">
        <v>23.41911507</v>
      </c>
      <c r="G45">
        <v>29.520706180000001</v>
      </c>
      <c r="H45">
        <v>34.628383640000003</v>
      </c>
      <c r="I45">
        <v>30.430233000000001</v>
      </c>
      <c r="J45">
        <v>31.195909499999999</v>
      </c>
      <c r="K45">
        <v>29.830310820000001</v>
      </c>
      <c r="L45">
        <v>27.53710938</v>
      </c>
      <c r="M45">
        <v>23.227951050000001</v>
      </c>
      <c r="N45">
        <v>21.185218809999999</v>
      </c>
      <c r="O45">
        <v>17.99563217</v>
      </c>
      <c r="P45">
        <v>21.959955220000001</v>
      </c>
      <c r="Q45">
        <v>23.655363080000001</v>
      </c>
      <c r="R45">
        <v>16.80736542</v>
      </c>
      <c r="S45">
        <v>16.315715789999999</v>
      </c>
      <c r="T45">
        <v>13.69697285</v>
      </c>
      <c r="U45">
        <v>17.544794079999999</v>
      </c>
      <c r="V45">
        <v>21.178592680000001</v>
      </c>
      <c r="W45">
        <v>21.63258553</v>
      </c>
      <c r="X45">
        <v>20.726314540000001</v>
      </c>
      <c r="Y45">
        <v>16.986454009999999</v>
      </c>
      <c r="Z45">
        <v>22.839780810000001</v>
      </c>
      <c r="AA45">
        <v>26.306684489999999</v>
      </c>
      <c r="AB45">
        <v>19.623992919999999</v>
      </c>
      <c r="AC45">
        <v>14.703316689999999</v>
      </c>
      <c r="AD45">
        <v>18.56593895</v>
      </c>
      <c r="AE45">
        <v>20.912614820000002</v>
      </c>
      <c r="AF45">
        <v>16.41</v>
      </c>
    </row>
    <row r="46" spans="2:32">
      <c r="B46" t="s">
        <v>215</v>
      </c>
      <c r="C46">
        <v>34.057582859999997</v>
      </c>
      <c r="D46">
        <v>29.548898699999999</v>
      </c>
      <c r="E46">
        <v>26.42328835</v>
      </c>
      <c r="F46">
        <v>28.428977969999998</v>
      </c>
      <c r="G46">
        <v>28.026447300000001</v>
      </c>
      <c r="H46">
        <v>29.928552629999999</v>
      </c>
      <c r="I46">
        <v>23.943733219999999</v>
      </c>
      <c r="J46">
        <v>22.155706410000001</v>
      </c>
      <c r="K46">
        <v>23.831699369999999</v>
      </c>
      <c r="L46">
        <v>18.524101259999998</v>
      </c>
      <c r="M46">
        <v>19.965162280000001</v>
      </c>
      <c r="N46">
        <v>22.148685459999999</v>
      </c>
      <c r="O46">
        <v>23.614534379999998</v>
      </c>
      <c r="P46">
        <v>19.47993469</v>
      </c>
      <c r="Q46">
        <v>17.558660509999999</v>
      </c>
      <c r="R46">
        <v>17.772262569999999</v>
      </c>
      <c r="S46">
        <v>16.031633379999999</v>
      </c>
      <c r="T46">
        <v>17.904026030000001</v>
      </c>
      <c r="U46">
        <v>14.753522869999999</v>
      </c>
      <c r="V46">
        <v>16.488346100000001</v>
      </c>
      <c r="W46">
        <v>15.014332769999999</v>
      </c>
      <c r="X46">
        <v>22.604297639999999</v>
      </c>
      <c r="Y46">
        <v>20.813640589999999</v>
      </c>
      <c r="Z46">
        <v>20.65475464</v>
      </c>
      <c r="AA46">
        <v>16.51843452</v>
      </c>
      <c r="AB46">
        <v>19.549509050000001</v>
      </c>
      <c r="AC46">
        <v>15.254508019999999</v>
      </c>
      <c r="AD46">
        <v>11.530140879999999</v>
      </c>
      <c r="AE46">
        <v>15.73076344</v>
      </c>
      <c r="AF46">
        <v>16.34</v>
      </c>
    </row>
    <row r="47" spans="2:32">
      <c r="B47" t="s">
        <v>216</v>
      </c>
      <c r="C47">
        <v>30.322969440000001</v>
      </c>
      <c r="D47">
        <v>24.576070789999999</v>
      </c>
      <c r="E47">
        <v>26.888031009999999</v>
      </c>
      <c r="F47">
        <v>29.54592323</v>
      </c>
      <c r="G47">
        <v>25.019556049999998</v>
      </c>
      <c r="H47">
        <v>20.958601000000002</v>
      </c>
      <c r="I47">
        <v>22.336269380000001</v>
      </c>
      <c r="J47">
        <v>18.446052550000001</v>
      </c>
      <c r="K47">
        <v>16.53712273</v>
      </c>
      <c r="L47">
        <v>11.452672959999999</v>
      </c>
      <c r="M47">
        <v>20.795446399999999</v>
      </c>
      <c r="N47">
        <v>18.15607262</v>
      </c>
      <c r="O47">
        <v>18.566049580000001</v>
      </c>
      <c r="P47">
        <v>14.24397373</v>
      </c>
      <c r="Q47">
        <v>18.623277659999999</v>
      </c>
      <c r="R47">
        <v>18.654064179999999</v>
      </c>
      <c r="S47">
        <v>15.50803661</v>
      </c>
      <c r="T47">
        <v>12.191250800000001</v>
      </c>
      <c r="U47">
        <v>16.810564039999999</v>
      </c>
      <c r="V47">
        <v>19.920856480000001</v>
      </c>
      <c r="W47">
        <v>23.44576073</v>
      </c>
      <c r="X47">
        <v>18.40421486</v>
      </c>
      <c r="Y47">
        <v>24.88275337</v>
      </c>
      <c r="Z47">
        <v>18.862104420000001</v>
      </c>
      <c r="AA47">
        <v>19.990831379999999</v>
      </c>
      <c r="AB47">
        <v>19.681875229999999</v>
      </c>
      <c r="AC47">
        <v>17.746725080000001</v>
      </c>
      <c r="AD47">
        <v>10.22761631</v>
      </c>
      <c r="AE47">
        <v>17.386266710000001</v>
      </c>
      <c r="AF47">
        <v>12.95</v>
      </c>
    </row>
    <row r="48" spans="2:32">
      <c r="B48" t="s">
        <v>217</v>
      </c>
      <c r="C48">
        <v>44.965736390000004</v>
      </c>
      <c r="D48">
        <v>37.715988160000002</v>
      </c>
      <c r="E48">
        <v>27.031011580000001</v>
      </c>
      <c r="F48">
        <v>23.269124980000001</v>
      </c>
      <c r="G48">
        <v>26.676942830000002</v>
      </c>
      <c r="H48">
        <v>27.252393720000001</v>
      </c>
      <c r="I48">
        <v>23.449222559999999</v>
      </c>
      <c r="J48">
        <v>20.546464919999998</v>
      </c>
      <c r="K48">
        <v>32.510219569999997</v>
      </c>
      <c r="L48">
        <v>24.07938957</v>
      </c>
      <c r="M48">
        <v>20.77709007</v>
      </c>
      <c r="N48">
        <v>18.089574809999998</v>
      </c>
      <c r="O48">
        <v>28.423585889999998</v>
      </c>
      <c r="P48">
        <v>15.583357810000001</v>
      </c>
      <c r="Q48">
        <v>15.5964241</v>
      </c>
      <c r="R48">
        <v>12.435346600000001</v>
      </c>
      <c r="S48">
        <v>16.147167209999999</v>
      </c>
      <c r="T48">
        <v>14.245671270000001</v>
      </c>
      <c r="U48">
        <v>13.532543179999999</v>
      </c>
      <c r="V48">
        <v>16.854812620000001</v>
      </c>
      <c r="W48">
        <v>10.8194418</v>
      </c>
      <c r="X48">
        <v>21.03067398</v>
      </c>
      <c r="Y48">
        <v>20.566381450000002</v>
      </c>
      <c r="Z48">
        <v>22.955205920000001</v>
      </c>
      <c r="AA48">
        <v>24.370605470000001</v>
      </c>
      <c r="AB48">
        <v>26.439125059999999</v>
      </c>
      <c r="AC48">
        <v>41.526542659999997</v>
      </c>
      <c r="AD48">
        <v>33.862464899999999</v>
      </c>
      <c r="AE48">
        <v>32.933570860000003</v>
      </c>
      <c r="AF48">
        <v>23.41</v>
      </c>
    </row>
    <row r="49" spans="2:32">
      <c r="B49" t="s">
        <v>218</v>
      </c>
      <c r="C49">
        <v>42.057285309999997</v>
      </c>
      <c r="D49">
        <v>43.642299649999998</v>
      </c>
      <c r="E49">
        <v>32.69075394</v>
      </c>
      <c r="F49">
        <v>31.62874794</v>
      </c>
      <c r="G49">
        <v>32.757141109999999</v>
      </c>
      <c r="H49">
        <v>35.226203920000003</v>
      </c>
      <c r="I49">
        <v>35.039764400000003</v>
      </c>
      <c r="J49">
        <v>33.363517760000001</v>
      </c>
      <c r="K49">
        <v>32.611392969999997</v>
      </c>
      <c r="L49">
        <v>35.01065826</v>
      </c>
      <c r="M49">
        <v>35.243206020000002</v>
      </c>
      <c r="N49">
        <v>36.628387449999998</v>
      </c>
      <c r="O49">
        <v>28.659236910000001</v>
      </c>
      <c r="P49">
        <v>33.147579190000002</v>
      </c>
      <c r="Q49">
        <v>30.967981340000001</v>
      </c>
      <c r="R49">
        <v>27.004619600000002</v>
      </c>
      <c r="S49">
        <v>29.177534099999999</v>
      </c>
      <c r="T49">
        <v>29.100685120000001</v>
      </c>
      <c r="U49">
        <v>28.649253850000001</v>
      </c>
      <c r="V49">
        <v>26.930503850000001</v>
      </c>
      <c r="W49">
        <v>20.440990450000001</v>
      </c>
      <c r="X49">
        <v>17.128242490000002</v>
      </c>
      <c r="Y49">
        <v>23.569810870000001</v>
      </c>
      <c r="Z49">
        <v>12.526483539999999</v>
      </c>
      <c r="AA49">
        <v>22.722545619999998</v>
      </c>
      <c r="AB49">
        <v>21.975019450000001</v>
      </c>
      <c r="AC49">
        <v>20.189928049999999</v>
      </c>
      <c r="AD49">
        <v>19.869741439999999</v>
      </c>
      <c r="AE49">
        <v>28.475076680000001</v>
      </c>
      <c r="AF49">
        <v>27.57</v>
      </c>
    </row>
    <row r="50" spans="2:32">
      <c r="B50" t="s">
        <v>219</v>
      </c>
      <c r="C50">
        <v>34.034484859999999</v>
      </c>
      <c r="D50">
        <v>29.02614784</v>
      </c>
      <c r="E50">
        <v>29.868551249999999</v>
      </c>
      <c r="F50">
        <v>38.22396088</v>
      </c>
      <c r="G50">
        <v>36.728916169999998</v>
      </c>
      <c r="H50">
        <v>23.152305599999998</v>
      </c>
      <c r="I50">
        <v>24.00406456</v>
      </c>
      <c r="J50">
        <v>10.11301899</v>
      </c>
      <c r="K50">
        <v>16.295204160000001</v>
      </c>
      <c r="L50">
        <v>19.9134922</v>
      </c>
      <c r="M50">
        <v>26.162506100000002</v>
      </c>
      <c r="N50">
        <v>22.215698239999998</v>
      </c>
      <c r="O50">
        <v>29.052402499999999</v>
      </c>
      <c r="P50">
        <v>15.730386729999999</v>
      </c>
      <c r="Q50">
        <v>16.239074710000001</v>
      </c>
      <c r="R50">
        <v>14.87608528</v>
      </c>
      <c r="S50">
        <v>15.1028986</v>
      </c>
      <c r="T50">
        <v>15.671253200000001</v>
      </c>
      <c r="U50">
        <v>20.530099870000001</v>
      </c>
      <c r="V50">
        <v>21.241664889999999</v>
      </c>
      <c r="W50">
        <v>14.36289406</v>
      </c>
      <c r="X50">
        <v>14.727515220000001</v>
      </c>
      <c r="Y50">
        <v>21.042552950000001</v>
      </c>
      <c r="Z50">
        <v>11.09262657</v>
      </c>
      <c r="AA50">
        <v>9.4406862260000004</v>
      </c>
      <c r="AB50">
        <v>12.42076778</v>
      </c>
      <c r="AC50">
        <v>18.920118330000001</v>
      </c>
      <c r="AD50">
        <v>17.843704219999999</v>
      </c>
      <c r="AE50">
        <v>12.279318809999999</v>
      </c>
      <c r="AF50">
        <v>23.47</v>
      </c>
    </row>
    <row r="51" spans="2:32">
      <c r="B51" t="s">
        <v>220</v>
      </c>
      <c r="C51">
        <v>66.129463200000004</v>
      </c>
      <c r="D51">
        <v>44.874713900000003</v>
      </c>
      <c r="E51">
        <v>0</v>
      </c>
      <c r="F51">
        <v>7.5407466889999997</v>
      </c>
      <c r="G51">
        <v>37.381496429999999</v>
      </c>
      <c r="H51">
        <v>47.039035800000001</v>
      </c>
      <c r="I51">
        <v>24.998992919999999</v>
      </c>
      <c r="J51">
        <v>29.85939789</v>
      </c>
      <c r="K51">
        <v>15.17328453</v>
      </c>
      <c r="L51">
        <v>23.947965620000002</v>
      </c>
      <c r="M51">
        <v>35.364810939999998</v>
      </c>
      <c r="N51">
        <v>63.09437561</v>
      </c>
      <c r="O51">
        <v>90.151992800000002</v>
      </c>
      <c r="P51">
        <v>82.641090390000002</v>
      </c>
      <c r="Q51">
        <v>75.498130799999998</v>
      </c>
      <c r="R51">
        <v>84.367660520000001</v>
      </c>
      <c r="S51">
        <v>41.114879610000003</v>
      </c>
      <c r="T51">
        <v>50.037807460000003</v>
      </c>
      <c r="U51">
        <v>74.557624820000001</v>
      </c>
      <c r="V51">
        <v>52.585762019999997</v>
      </c>
      <c r="W51">
        <v>46.301322939999999</v>
      </c>
      <c r="X51">
        <v>28.512672420000001</v>
      </c>
      <c r="Y51">
        <v>41.06618881</v>
      </c>
      <c r="Z51">
        <v>43.583576200000003</v>
      </c>
      <c r="AA51">
        <v>46.474601749999998</v>
      </c>
      <c r="AB51">
        <v>67.262069699999998</v>
      </c>
      <c r="AC51">
        <v>90.825660709999994</v>
      </c>
      <c r="AD51">
        <v>100</v>
      </c>
      <c r="AE51">
        <v>74.487762450000005</v>
      </c>
      <c r="AF51">
        <v>26</v>
      </c>
    </row>
    <row r="52" spans="2:32">
      <c r="B52" t="s">
        <v>221</v>
      </c>
      <c r="C52">
        <v>46.486557009999999</v>
      </c>
      <c r="D52">
        <v>25.51824951</v>
      </c>
      <c r="E52">
        <v>39.73480988</v>
      </c>
      <c r="F52">
        <v>49.948345179999997</v>
      </c>
      <c r="G52">
        <v>85.167137150000002</v>
      </c>
      <c r="H52">
        <v>48.149368289999998</v>
      </c>
      <c r="I52">
        <v>31.572641369999999</v>
      </c>
      <c r="J52">
        <v>32.189205170000001</v>
      </c>
      <c r="K52">
        <v>20.589853290000001</v>
      </c>
      <c r="L52">
        <v>25.801649090000002</v>
      </c>
      <c r="M52">
        <v>20.32189941</v>
      </c>
      <c r="N52">
        <v>5.1763453479999999</v>
      </c>
      <c r="O52">
        <v>13.645855900000001</v>
      </c>
      <c r="P52">
        <v>24.175569530000001</v>
      </c>
      <c r="Q52">
        <v>17.830806729999999</v>
      </c>
      <c r="R52">
        <v>32.304695129999999</v>
      </c>
      <c r="S52">
        <v>37.848159789999997</v>
      </c>
      <c r="T52">
        <v>30.955673220000001</v>
      </c>
      <c r="U52">
        <v>34.780654910000003</v>
      </c>
      <c r="V52">
        <v>24.03747559</v>
      </c>
      <c r="W52">
        <v>34.959049219999997</v>
      </c>
      <c r="X52">
        <v>32.58473206</v>
      </c>
      <c r="Y52">
        <v>33.155578609999999</v>
      </c>
      <c r="Z52">
        <v>23.51231194</v>
      </c>
      <c r="AA52">
        <v>22.457218170000001</v>
      </c>
      <c r="AB52">
        <v>19.10189819</v>
      </c>
      <c r="AC52">
        <v>24.143182750000001</v>
      </c>
      <c r="AD52">
        <v>3.0399622919999998</v>
      </c>
      <c r="AE52">
        <v>13.043096540000001</v>
      </c>
      <c r="AF52">
        <v>14.36</v>
      </c>
    </row>
    <row r="53" spans="2:32">
      <c r="B53" t="s">
        <v>222</v>
      </c>
      <c r="C53">
        <v>34.457386020000001</v>
      </c>
      <c r="D53">
        <v>30.510103229999999</v>
      </c>
      <c r="E53">
        <v>29.25987816</v>
      </c>
      <c r="F53">
        <v>27.388906479999999</v>
      </c>
      <c r="G53">
        <v>27.83059883</v>
      </c>
      <c r="H53">
        <v>26.254026410000002</v>
      </c>
      <c r="I53">
        <v>23.517826079999999</v>
      </c>
      <c r="J53">
        <v>23.15110207</v>
      </c>
      <c r="K53">
        <v>24.14875984</v>
      </c>
      <c r="L53">
        <v>21.848451610000001</v>
      </c>
      <c r="M53">
        <v>21.843517299999998</v>
      </c>
      <c r="N53">
        <v>21.70347404</v>
      </c>
      <c r="O53">
        <v>22.662097930000002</v>
      </c>
      <c r="P53">
        <v>20.01771355</v>
      </c>
      <c r="Q53">
        <v>19.9591198</v>
      </c>
      <c r="R53">
        <v>19.045907969999998</v>
      </c>
      <c r="S53">
        <v>18.97846985</v>
      </c>
      <c r="T53">
        <v>18.718902589999999</v>
      </c>
      <c r="U53">
        <v>17.011199950000002</v>
      </c>
      <c r="V53">
        <v>17.49760246</v>
      </c>
      <c r="W53">
        <v>18.108243940000001</v>
      </c>
      <c r="X53">
        <v>23.001703259999999</v>
      </c>
      <c r="Y53">
        <v>21.818876270000001</v>
      </c>
      <c r="Z53">
        <v>22.22441864</v>
      </c>
      <c r="AA53">
        <v>21.64262772</v>
      </c>
      <c r="AB53">
        <v>21.865037919999999</v>
      </c>
      <c r="AC53">
        <v>18.900451660000002</v>
      </c>
      <c r="AD53">
        <v>16.660900120000001</v>
      </c>
      <c r="AE53">
        <v>18.88629341</v>
      </c>
      <c r="AF53">
        <v>15.89</v>
      </c>
    </row>
    <row r="57" spans="2:32">
      <c r="B57" s="2" t="s">
        <v>1185</v>
      </c>
    </row>
    <row r="59" spans="2:32">
      <c r="C59" s="22" t="s">
        <v>41</v>
      </c>
      <c r="D59" s="22" t="s">
        <v>42</v>
      </c>
      <c r="E59" s="22" t="s">
        <v>43</v>
      </c>
      <c r="F59" s="22" t="s">
        <v>44</v>
      </c>
      <c r="G59" s="22" t="s">
        <v>45</v>
      </c>
      <c r="H59" s="22" t="s">
        <v>46</v>
      </c>
      <c r="I59" s="22" t="s">
        <v>47</v>
      </c>
      <c r="J59" s="22" t="s">
        <v>48</v>
      </c>
      <c r="K59" s="22" t="s">
        <v>49</v>
      </c>
      <c r="L59" s="22" t="s">
        <v>50</v>
      </c>
      <c r="M59" s="22" t="s">
        <v>51</v>
      </c>
      <c r="N59" s="22" t="s">
        <v>52</v>
      </c>
      <c r="O59" s="22" t="s">
        <v>53</v>
      </c>
      <c r="P59" s="22" t="s">
        <v>54</v>
      </c>
      <c r="Q59" s="22" t="s">
        <v>55</v>
      </c>
      <c r="R59" s="22" t="s">
        <v>56</v>
      </c>
      <c r="S59" s="22" t="s">
        <v>57</v>
      </c>
      <c r="T59" s="22" t="s">
        <v>58</v>
      </c>
      <c r="U59" s="22" t="s">
        <v>59</v>
      </c>
      <c r="V59" s="22" t="s">
        <v>60</v>
      </c>
      <c r="W59" s="22" t="s">
        <v>61</v>
      </c>
      <c r="X59" s="22" t="s">
        <v>62</v>
      </c>
      <c r="Y59" s="22" t="s">
        <v>63</v>
      </c>
      <c r="Z59" s="22" t="s">
        <v>64</v>
      </c>
      <c r="AA59" s="22" t="s">
        <v>65</v>
      </c>
      <c r="AB59" s="22" t="s">
        <v>66</v>
      </c>
      <c r="AC59" s="22" t="s">
        <v>67</v>
      </c>
      <c r="AD59" s="22" t="s">
        <v>68</v>
      </c>
      <c r="AE59" s="4" t="s">
        <v>898</v>
      </c>
      <c r="AF59" s="22" t="s">
        <v>1239</v>
      </c>
    </row>
    <row r="60" spans="2:32">
      <c r="B60" t="s">
        <v>203</v>
      </c>
      <c r="C60">
        <v>36.758941649999997</v>
      </c>
      <c r="D60">
        <v>33.523635859999999</v>
      </c>
      <c r="E60">
        <v>34.312023160000003</v>
      </c>
      <c r="F60">
        <v>32.773231510000002</v>
      </c>
      <c r="G60">
        <v>33.089126589999999</v>
      </c>
      <c r="H60">
        <v>32.127239230000001</v>
      </c>
      <c r="I60">
        <v>31.956039430000001</v>
      </c>
      <c r="J60">
        <v>31.707088469999999</v>
      </c>
      <c r="K60">
        <v>30.831565860000001</v>
      </c>
      <c r="L60">
        <v>27.589624400000002</v>
      </c>
      <c r="M60">
        <v>28.558031079999999</v>
      </c>
      <c r="N60">
        <v>27.983646390000001</v>
      </c>
      <c r="O60">
        <v>28.626602170000002</v>
      </c>
      <c r="P60">
        <v>26.752172470000001</v>
      </c>
      <c r="Q60">
        <v>27.079984660000001</v>
      </c>
      <c r="R60">
        <v>25.57205772</v>
      </c>
      <c r="S60">
        <v>25.277404789999999</v>
      </c>
      <c r="T60">
        <v>25.025405880000001</v>
      </c>
      <c r="U60">
        <v>25.22490311</v>
      </c>
      <c r="V60">
        <v>23.62057304</v>
      </c>
      <c r="W60">
        <v>24.433961870000001</v>
      </c>
      <c r="X60">
        <v>24.267509459999999</v>
      </c>
      <c r="Y60">
        <v>26.67865372</v>
      </c>
      <c r="Z60">
        <v>25.83215332</v>
      </c>
      <c r="AA60">
        <v>25.754253389999999</v>
      </c>
      <c r="AB60">
        <v>24.99575806</v>
      </c>
      <c r="AC60">
        <v>25.179639819999998</v>
      </c>
      <c r="AD60">
        <v>22.865100859999998</v>
      </c>
      <c r="AE60">
        <v>22.784719469999999</v>
      </c>
      <c r="AF60">
        <v>21.53</v>
      </c>
    </row>
    <row r="61" spans="2:32">
      <c r="B61" t="s">
        <v>204</v>
      </c>
      <c r="C61">
        <v>18.18352127</v>
      </c>
      <c r="D61">
        <v>16.981517790000002</v>
      </c>
      <c r="E61">
        <v>14.93574905</v>
      </c>
      <c r="F61">
        <v>14.85534286</v>
      </c>
      <c r="G61">
        <v>16.434234620000002</v>
      </c>
      <c r="H61">
        <v>17.269035339999999</v>
      </c>
      <c r="I61">
        <v>16.33515358</v>
      </c>
      <c r="J61">
        <v>13.32025623</v>
      </c>
      <c r="K61">
        <v>13.55819702</v>
      </c>
      <c r="L61">
        <v>13.8642149</v>
      </c>
      <c r="M61">
        <v>11.437399859999999</v>
      </c>
      <c r="N61">
        <v>12.803821559999999</v>
      </c>
      <c r="O61">
        <v>11.10803318</v>
      </c>
      <c r="P61">
        <v>9.2755374909999997</v>
      </c>
      <c r="Q61">
        <v>10.54456806</v>
      </c>
      <c r="R61">
        <v>9.5401258470000005</v>
      </c>
      <c r="S61">
        <v>9.1099386219999996</v>
      </c>
      <c r="T61">
        <v>8.8866815569999993</v>
      </c>
      <c r="U61">
        <v>9.7289705279999996</v>
      </c>
      <c r="V61">
        <v>10.08047771</v>
      </c>
      <c r="W61">
        <v>9.7551097870000003</v>
      </c>
      <c r="X61">
        <v>9.9144353869999993</v>
      </c>
      <c r="Y61">
        <v>11.753650670000001</v>
      </c>
      <c r="Z61">
        <v>12.095246319999999</v>
      </c>
      <c r="AA61">
        <v>11.27488041</v>
      </c>
      <c r="AB61">
        <v>11.87380314</v>
      </c>
      <c r="AC61">
        <v>9.2836265559999998</v>
      </c>
      <c r="AD61">
        <v>7.3989577290000001</v>
      </c>
      <c r="AE61">
        <v>9.0142402649999998</v>
      </c>
      <c r="AF61">
        <v>8.73</v>
      </c>
    </row>
    <row r="62" spans="2:32">
      <c r="B62" t="s">
        <v>205</v>
      </c>
      <c r="C62">
        <v>19.87667656</v>
      </c>
      <c r="D62">
        <v>17.760475159999999</v>
      </c>
      <c r="E62">
        <v>16.33157349</v>
      </c>
      <c r="F62">
        <v>19.56915665</v>
      </c>
      <c r="G62">
        <v>19.107149119999999</v>
      </c>
      <c r="H62">
        <v>16.542266850000001</v>
      </c>
      <c r="I62">
        <v>14.474594120000001</v>
      </c>
      <c r="J62">
        <v>14.008660320000001</v>
      </c>
      <c r="K62">
        <v>14.967099190000001</v>
      </c>
      <c r="L62">
        <v>13.725180630000001</v>
      </c>
      <c r="M62">
        <v>11.131431579999999</v>
      </c>
      <c r="N62">
        <v>14.42355156</v>
      </c>
      <c r="O62">
        <v>14.000494959999999</v>
      </c>
      <c r="P62">
        <v>14.230762479999999</v>
      </c>
      <c r="Q62">
        <v>12.746738430000001</v>
      </c>
      <c r="R62">
        <v>12.78620815</v>
      </c>
      <c r="S62">
        <v>14.50944138</v>
      </c>
      <c r="T62">
        <v>14.84543991</v>
      </c>
      <c r="U62">
        <v>13.2221756</v>
      </c>
      <c r="V62">
        <v>12.642697330000001</v>
      </c>
      <c r="W62">
        <v>14.830920219999999</v>
      </c>
      <c r="X62">
        <v>12.31658936</v>
      </c>
      <c r="Y62">
        <v>13.744939799999999</v>
      </c>
      <c r="Z62">
        <v>12.810588839999999</v>
      </c>
      <c r="AA62">
        <v>14.85839558</v>
      </c>
      <c r="AB62">
        <v>14.911138530000001</v>
      </c>
      <c r="AC62">
        <v>12.622612</v>
      </c>
      <c r="AD62">
        <v>9.5616302490000002</v>
      </c>
      <c r="AE62">
        <v>12.8370924</v>
      </c>
      <c r="AF62">
        <v>11.19</v>
      </c>
    </row>
    <row r="63" spans="2:32">
      <c r="B63" t="s">
        <v>206</v>
      </c>
      <c r="C63">
        <v>19.31235886</v>
      </c>
      <c r="D63">
        <v>16.247066499999999</v>
      </c>
      <c r="E63">
        <v>12.20412636</v>
      </c>
      <c r="F63">
        <v>15.774997709999999</v>
      </c>
      <c r="G63">
        <v>14.99105072</v>
      </c>
      <c r="H63">
        <v>12.60951519</v>
      </c>
      <c r="I63">
        <v>10.592137340000001</v>
      </c>
      <c r="J63">
        <v>13.343668940000001</v>
      </c>
      <c r="K63">
        <v>15.00344181</v>
      </c>
      <c r="L63">
        <v>10.645393370000001</v>
      </c>
      <c r="M63">
        <v>8.8045721050000001</v>
      </c>
      <c r="N63">
        <v>10.47585583</v>
      </c>
      <c r="O63">
        <v>14.3890686</v>
      </c>
      <c r="P63">
        <v>11.29321957</v>
      </c>
      <c r="Q63">
        <v>6.9180932039999998</v>
      </c>
      <c r="R63">
        <v>9.4692144389999999</v>
      </c>
      <c r="S63">
        <v>16.327148439999998</v>
      </c>
      <c r="T63">
        <v>11.39572239</v>
      </c>
      <c r="U63">
        <v>6.2477688789999997</v>
      </c>
      <c r="V63">
        <v>8.4731006620000002</v>
      </c>
      <c r="W63">
        <v>17.222967149999999</v>
      </c>
      <c r="X63">
        <v>14.42494202</v>
      </c>
      <c r="Y63">
        <v>11.7682991</v>
      </c>
      <c r="Z63">
        <v>12.01102352</v>
      </c>
      <c r="AA63">
        <v>16.209775919999998</v>
      </c>
      <c r="AB63">
        <v>13.8734169</v>
      </c>
      <c r="AC63">
        <v>9.4343957899999999</v>
      </c>
      <c r="AD63">
        <v>12.85797215</v>
      </c>
      <c r="AE63">
        <v>15.823641780000001</v>
      </c>
      <c r="AF63">
        <v>9.99</v>
      </c>
    </row>
    <row r="64" spans="2:32">
      <c r="B64" t="s">
        <v>207</v>
      </c>
      <c r="C64">
        <v>31.60370064</v>
      </c>
      <c r="D64">
        <v>32.910675050000002</v>
      </c>
      <c r="E64">
        <v>32.05553055</v>
      </c>
      <c r="F64">
        <v>28.787660599999999</v>
      </c>
      <c r="G64">
        <v>27.579097749999999</v>
      </c>
      <c r="H64">
        <v>29.801574710000001</v>
      </c>
      <c r="I64">
        <v>29.064266199999999</v>
      </c>
      <c r="J64">
        <v>28.915506359999998</v>
      </c>
      <c r="K64">
        <v>28.778472900000001</v>
      </c>
      <c r="L64">
        <v>27.007326129999999</v>
      </c>
      <c r="M64">
        <v>26.78205681</v>
      </c>
      <c r="N64">
        <v>23.480022429999998</v>
      </c>
      <c r="O64">
        <v>21.54729652</v>
      </c>
      <c r="P64">
        <v>21.808338169999999</v>
      </c>
      <c r="Q64">
        <v>20.591655729999999</v>
      </c>
      <c r="R64">
        <v>21.158170699999999</v>
      </c>
      <c r="S64">
        <v>22.00549316</v>
      </c>
      <c r="T64">
        <v>21.597652440000001</v>
      </c>
      <c r="U64">
        <v>23.459463119999999</v>
      </c>
      <c r="V64">
        <v>20.621303560000001</v>
      </c>
      <c r="W64">
        <v>19.28931236</v>
      </c>
      <c r="X64">
        <v>19.965787890000001</v>
      </c>
      <c r="Y64">
        <v>25.297266010000001</v>
      </c>
      <c r="Z64">
        <v>24.214305880000001</v>
      </c>
      <c r="AA64">
        <v>23.803045269999998</v>
      </c>
      <c r="AB64">
        <v>23.566072460000001</v>
      </c>
      <c r="AC64">
        <v>23.325599669999999</v>
      </c>
      <c r="AD64">
        <v>18.563884739999999</v>
      </c>
      <c r="AE64">
        <v>19.243072510000001</v>
      </c>
      <c r="AF64">
        <v>16.95</v>
      </c>
    </row>
    <row r="65" spans="2:32">
      <c r="B65" t="s">
        <v>208</v>
      </c>
      <c r="C65">
        <v>19.328390120000002</v>
      </c>
      <c r="D65">
        <v>18.52634621</v>
      </c>
      <c r="E65">
        <v>14.552020069999999</v>
      </c>
      <c r="F65">
        <v>16.537528989999998</v>
      </c>
      <c r="G65">
        <v>17.460964199999999</v>
      </c>
      <c r="H65">
        <v>15.55823612</v>
      </c>
      <c r="I65">
        <v>12.459788319999999</v>
      </c>
      <c r="J65">
        <v>13.09196281</v>
      </c>
      <c r="K65">
        <v>13.757538800000001</v>
      </c>
      <c r="L65">
        <v>14.10856819</v>
      </c>
      <c r="M65">
        <v>11.934596060000001</v>
      </c>
      <c r="N65">
        <v>13.012952800000001</v>
      </c>
      <c r="O65">
        <v>13.1961174</v>
      </c>
      <c r="P65">
        <v>12.56239223</v>
      </c>
      <c r="Q65">
        <v>9.4492959980000002</v>
      </c>
      <c r="R65">
        <v>9.6211013790000006</v>
      </c>
      <c r="S65">
        <v>10.91582775</v>
      </c>
      <c r="T65">
        <v>8.5337553019999994</v>
      </c>
      <c r="U65">
        <v>8.5088634489999997</v>
      </c>
      <c r="V65">
        <v>11.05582905</v>
      </c>
      <c r="W65">
        <v>11.446763990000001</v>
      </c>
      <c r="X65">
        <v>13.12164402</v>
      </c>
      <c r="Y65">
        <v>12.063885689999999</v>
      </c>
      <c r="Z65">
        <v>11.463945389999999</v>
      </c>
      <c r="AA65">
        <v>11.35594463</v>
      </c>
      <c r="AB65">
        <v>12.957377429999999</v>
      </c>
      <c r="AC65">
        <v>10.09653664</v>
      </c>
      <c r="AD65">
        <v>11.97525978</v>
      </c>
      <c r="AE65">
        <v>11.514060020000001</v>
      </c>
      <c r="AF65">
        <v>8.9700000000000006</v>
      </c>
    </row>
    <row r="66" spans="2:32">
      <c r="B66" t="s">
        <v>209</v>
      </c>
      <c r="C66">
        <v>22.259601589999999</v>
      </c>
      <c r="D66">
        <v>20.090452190000001</v>
      </c>
      <c r="E66">
        <v>18.467048649999999</v>
      </c>
      <c r="F66">
        <v>19.369979860000001</v>
      </c>
      <c r="G66">
        <v>18.875076289999999</v>
      </c>
      <c r="H66">
        <v>16.746200559999998</v>
      </c>
      <c r="I66">
        <v>15.584270480000001</v>
      </c>
      <c r="J66">
        <v>15.55916882</v>
      </c>
      <c r="K66">
        <v>15.7125349</v>
      </c>
      <c r="L66">
        <v>15.724427220000001</v>
      </c>
      <c r="M66">
        <v>15.31739426</v>
      </c>
      <c r="N66">
        <v>15.51333618</v>
      </c>
      <c r="O66">
        <v>15.26854801</v>
      </c>
      <c r="P66">
        <v>13.220098500000001</v>
      </c>
      <c r="Q66">
        <v>11.83073044</v>
      </c>
      <c r="R66">
        <v>12.343258860000001</v>
      </c>
      <c r="S66">
        <v>13.73371601</v>
      </c>
      <c r="T66">
        <v>12.815748210000001</v>
      </c>
      <c r="U66">
        <v>12.115967749999999</v>
      </c>
      <c r="V66">
        <v>12.019413950000001</v>
      </c>
      <c r="W66">
        <v>12.3615303</v>
      </c>
      <c r="X66">
        <v>11.75701046</v>
      </c>
      <c r="Y66">
        <v>13.28829956</v>
      </c>
      <c r="Z66">
        <v>12.78530407</v>
      </c>
      <c r="AA66">
        <v>13.581776619999999</v>
      </c>
      <c r="AB66">
        <v>13.650837900000001</v>
      </c>
      <c r="AC66">
        <v>11.46199608</v>
      </c>
      <c r="AD66">
        <v>11.3850956</v>
      </c>
      <c r="AE66">
        <v>11.96172237</v>
      </c>
      <c r="AF66">
        <v>10.25</v>
      </c>
    </row>
    <row r="67" spans="2:32">
      <c r="B67" t="s">
        <v>210</v>
      </c>
      <c r="C67">
        <v>30.777875900000002</v>
      </c>
      <c r="D67">
        <v>30.432594300000002</v>
      </c>
      <c r="E67">
        <v>28.617069239999999</v>
      </c>
      <c r="F67">
        <v>28.657417299999999</v>
      </c>
      <c r="G67">
        <v>29.054763789999999</v>
      </c>
      <c r="H67">
        <v>27.903797149999999</v>
      </c>
      <c r="I67">
        <v>25.221851350000001</v>
      </c>
      <c r="J67">
        <v>25.536367420000001</v>
      </c>
      <c r="K67">
        <v>26.37331009</v>
      </c>
      <c r="L67">
        <v>26.110614779999999</v>
      </c>
      <c r="M67">
        <v>22.49357414</v>
      </c>
      <c r="N67">
        <v>22.675941470000001</v>
      </c>
      <c r="O67">
        <v>25.002096179999999</v>
      </c>
      <c r="P67">
        <v>22.801942830000002</v>
      </c>
      <c r="Q67">
        <v>19.515192030000001</v>
      </c>
      <c r="R67">
        <v>19.929372789999999</v>
      </c>
      <c r="S67">
        <v>20.201644900000002</v>
      </c>
      <c r="T67">
        <v>20.204807280000001</v>
      </c>
      <c r="U67">
        <v>20.463899609999999</v>
      </c>
      <c r="V67">
        <v>20.806016920000001</v>
      </c>
      <c r="W67">
        <v>22.124399189999998</v>
      </c>
      <c r="X67">
        <v>18.646635060000001</v>
      </c>
      <c r="Y67">
        <v>20.841936109999999</v>
      </c>
      <c r="Z67">
        <v>21.691108700000001</v>
      </c>
      <c r="AA67">
        <v>21.143507</v>
      </c>
      <c r="AB67">
        <v>19.407367709999999</v>
      </c>
      <c r="AC67">
        <v>18.039405819999999</v>
      </c>
      <c r="AD67">
        <v>16.83791733</v>
      </c>
      <c r="AE67">
        <v>17.46859169</v>
      </c>
      <c r="AF67">
        <v>16.190000000000001</v>
      </c>
    </row>
    <row r="68" spans="2:32">
      <c r="B68" t="s">
        <v>211</v>
      </c>
      <c r="C68">
        <v>18.301458360000002</v>
      </c>
      <c r="D68">
        <v>18.626234050000001</v>
      </c>
      <c r="E68">
        <v>17.14305878</v>
      </c>
      <c r="F68">
        <v>16.824119570000001</v>
      </c>
      <c r="G68">
        <v>16.35438538</v>
      </c>
      <c r="H68">
        <v>16.304090500000001</v>
      </c>
      <c r="I68">
        <v>14.320606229999999</v>
      </c>
      <c r="J68">
        <v>14.383640290000001</v>
      </c>
      <c r="K68">
        <v>14.20612049</v>
      </c>
      <c r="L68">
        <v>12.163300509999999</v>
      </c>
      <c r="M68">
        <v>12.149297710000001</v>
      </c>
      <c r="N68">
        <v>11.217222209999999</v>
      </c>
      <c r="O68">
        <v>11.188205719999999</v>
      </c>
      <c r="P68">
        <v>10.249391559999999</v>
      </c>
      <c r="Q68">
        <v>9.6433534620000003</v>
      </c>
      <c r="R68">
        <v>11.20835209</v>
      </c>
      <c r="S68">
        <v>10.87473774</v>
      </c>
      <c r="T68">
        <v>10.05318737</v>
      </c>
      <c r="U68">
        <v>10.43806839</v>
      </c>
      <c r="V68">
        <v>9.5821170809999998</v>
      </c>
      <c r="W68">
        <v>9.1936473850000002</v>
      </c>
      <c r="X68">
        <v>10.38412857</v>
      </c>
      <c r="Y68">
        <v>11.49188519</v>
      </c>
      <c r="Z68">
        <v>11.900915149999999</v>
      </c>
      <c r="AA68">
        <v>11.33522224</v>
      </c>
      <c r="AB68">
        <v>11.696102140000001</v>
      </c>
      <c r="AC68">
        <v>10.14640808</v>
      </c>
      <c r="AD68">
        <v>8.6746711730000001</v>
      </c>
      <c r="AE68">
        <v>9.4764757159999995</v>
      </c>
      <c r="AF68">
        <v>8.34</v>
      </c>
    </row>
    <row r="69" spans="2:32">
      <c r="B69" t="s">
        <v>212</v>
      </c>
      <c r="C69">
        <v>23.189868929999999</v>
      </c>
      <c r="D69">
        <v>22.794376369999998</v>
      </c>
      <c r="E69">
        <v>22.763654710000001</v>
      </c>
      <c r="F69">
        <v>22.04076195</v>
      </c>
      <c r="G69">
        <v>21.429580690000002</v>
      </c>
      <c r="H69">
        <v>22.456176760000002</v>
      </c>
      <c r="I69">
        <v>20.761978150000001</v>
      </c>
      <c r="J69">
        <v>18.65419769</v>
      </c>
      <c r="K69">
        <v>19.500247959999999</v>
      </c>
      <c r="L69">
        <v>20.235219959999998</v>
      </c>
      <c r="M69">
        <v>17.572017670000001</v>
      </c>
      <c r="N69">
        <v>18.13697243</v>
      </c>
      <c r="O69">
        <v>17.012626650000001</v>
      </c>
      <c r="P69">
        <v>16.30168724</v>
      </c>
      <c r="Q69">
        <v>16.185155869999999</v>
      </c>
      <c r="R69">
        <v>14.799270630000001</v>
      </c>
      <c r="S69">
        <v>15.19820309</v>
      </c>
      <c r="T69">
        <v>15.14851189</v>
      </c>
      <c r="U69">
        <v>15.42504025</v>
      </c>
      <c r="V69">
        <v>14.158862109999999</v>
      </c>
      <c r="W69">
        <v>14.329166409999999</v>
      </c>
      <c r="X69">
        <v>16.96920776</v>
      </c>
      <c r="Y69">
        <v>17.14936256</v>
      </c>
      <c r="Z69">
        <v>16.0307827</v>
      </c>
      <c r="AA69">
        <v>14.643365859999999</v>
      </c>
      <c r="AB69">
        <v>16.692426680000001</v>
      </c>
      <c r="AC69">
        <v>16.011409759999999</v>
      </c>
      <c r="AD69">
        <v>12.716496469999999</v>
      </c>
      <c r="AE69">
        <v>12.26703644</v>
      </c>
      <c r="AF69">
        <v>12.52</v>
      </c>
    </row>
    <row r="70" spans="2:32">
      <c r="B70" t="s">
        <v>213</v>
      </c>
      <c r="C70">
        <v>34.166133879999997</v>
      </c>
      <c r="D70">
        <v>32.662490839999997</v>
      </c>
      <c r="E70">
        <v>30.739013669999999</v>
      </c>
      <c r="F70">
        <v>32.090148929999998</v>
      </c>
      <c r="G70">
        <v>33.429103849999997</v>
      </c>
      <c r="H70">
        <v>30.920354840000002</v>
      </c>
      <c r="I70">
        <v>29.57529259</v>
      </c>
      <c r="J70">
        <v>32.941761020000001</v>
      </c>
      <c r="K70">
        <v>33.399341579999998</v>
      </c>
      <c r="L70">
        <v>29.619085309999999</v>
      </c>
      <c r="M70">
        <v>26.59463882</v>
      </c>
      <c r="N70">
        <v>29.591480260000001</v>
      </c>
      <c r="O70">
        <v>30.898521420000002</v>
      </c>
      <c r="P70">
        <v>28.412546160000002</v>
      </c>
      <c r="Q70">
        <v>26.730855940000001</v>
      </c>
      <c r="R70">
        <v>28.652572630000002</v>
      </c>
      <c r="S70">
        <v>29.78274536</v>
      </c>
      <c r="T70">
        <v>26.740625380000001</v>
      </c>
      <c r="U70">
        <v>24.96627045</v>
      </c>
      <c r="V70">
        <v>28.174217219999999</v>
      </c>
      <c r="W70">
        <v>27.0674572</v>
      </c>
      <c r="X70">
        <v>25.498704910000001</v>
      </c>
      <c r="Y70">
        <v>24.492855070000001</v>
      </c>
      <c r="Z70">
        <v>24.891519550000002</v>
      </c>
      <c r="AA70">
        <v>26.90997887</v>
      </c>
      <c r="AB70">
        <v>25.28602982</v>
      </c>
      <c r="AC70">
        <v>23.28198433</v>
      </c>
      <c r="AD70">
        <v>22.421205520000001</v>
      </c>
      <c r="AE70">
        <v>22.19879341</v>
      </c>
      <c r="AF70">
        <v>19.190000000000001</v>
      </c>
    </row>
    <row r="71" spans="2:32">
      <c r="B71" t="s">
        <v>214</v>
      </c>
      <c r="C71">
        <v>21.661903379999998</v>
      </c>
      <c r="D71">
        <v>20.070825580000001</v>
      </c>
      <c r="E71">
        <v>18.136457440000001</v>
      </c>
      <c r="F71">
        <v>18.039314269999998</v>
      </c>
      <c r="G71">
        <v>18.2265625</v>
      </c>
      <c r="H71">
        <v>17.391918180000001</v>
      </c>
      <c r="I71">
        <v>16.215261460000001</v>
      </c>
      <c r="J71">
        <v>15.951254840000001</v>
      </c>
      <c r="K71">
        <v>16.862226490000001</v>
      </c>
      <c r="L71">
        <v>16.096023559999999</v>
      </c>
      <c r="M71">
        <v>15.000864979999999</v>
      </c>
      <c r="N71">
        <v>14.72882366</v>
      </c>
      <c r="O71">
        <v>14.68739605</v>
      </c>
      <c r="P71">
        <v>13.65353298</v>
      </c>
      <c r="Q71">
        <v>12.510625839999999</v>
      </c>
      <c r="R71">
        <v>11.85955429</v>
      </c>
      <c r="S71">
        <v>11.872925759999999</v>
      </c>
      <c r="T71">
        <v>10.980132100000001</v>
      </c>
      <c r="U71">
        <v>12.175775529999999</v>
      </c>
      <c r="V71">
        <v>12.37175465</v>
      </c>
      <c r="W71">
        <v>13.516901969999999</v>
      </c>
      <c r="X71">
        <v>11.656042100000001</v>
      </c>
      <c r="Y71">
        <v>12.06883049</v>
      </c>
      <c r="Z71">
        <v>11.88579082</v>
      </c>
      <c r="AA71">
        <v>12.775473590000001</v>
      </c>
      <c r="AB71">
        <v>12.198236469999999</v>
      </c>
      <c r="AC71">
        <v>9.9953079220000003</v>
      </c>
      <c r="AD71">
        <v>10.86936951</v>
      </c>
      <c r="AE71">
        <v>11.57387829</v>
      </c>
      <c r="AF71">
        <v>11.02</v>
      </c>
    </row>
    <row r="72" spans="2:32">
      <c r="B72" t="s">
        <v>215</v>
      </c>
      <c r="C72">
        <v>16.539752960000001</v>
      </c>
      <c r="D72">
        <v>17.218389510000002</v>
      </c>
      <c r="E72">
        <v>15.435811040000001</v>
      </c>
      <c r="F72">
        <v>15.598912240000001</v>
      </c>
      <c r="G72">
        <v>16.438797000000001</v>
      </c>
      <c r="H72">
        <v>15.513730049999999</v>
      </c>
      <c r="I72">
        <v>15.3510952</v>
      </c>
      <c r="J72">
        <v>14.394400600000001</v>
      </c>
      <c r="K72">
        <v>13.949435230000001</v>
      </c>
      <c r="L72">
        <v>12.57740974</v>
      </c>
      <c r="M72">
        <v>12.594241139999999</v>
      </c>
      <c r="N72">
        <v>13.387422559999999</v>
      </c>
      <c r="O72">
        <v>13.203756329999999</v>
      </c>
      <c r="P72">
        <v>11.84682941</v>
      </c>
      <c r="Q72">
        <v>11.71785736</v>
      </c>
      <c r="R72">
        <v>10.54538822</v>
      </c>
      <c r="S72">
        <v>12.183390620000001</v>
      </c>
      <c r="T72">
        <v>10.679713250000001</v>
      </c>
      <c r="U72">
        <v>10.662856100000001</v>
      </c>
      <c r="V72">
        <v>9.6403779979999999</v>
      </c>
      <c r="W72">
        <v>10.310759539999999</v>
      </c>
      <c r="X72">
        <v>11.65534019</v>
      </c>
      <c r="Y72">
        <v>13.26239872</v>
      </c>
      <c r="Z72">
        <v>12.54102325</v>
      </c>
      <c r="AA72">
        <v>11.766650200000001</v>
      </c>
      <c r="AB72">
        <v>11.93865871</v>
      </c>
      <c r="AC72">
        <v>11.4272337</v>
      </c>
      <c r="AD72">
        <v>10.184120180000001</v>
      </c>
      <c r="AE72">
        <v>12.331357000000001</v>
      </c>
      <c r="AF72">
        <v>10.16</v>
      </c>
    </row>
    <row r="73" spans="2:32">
      <c r="B73" t="s">
        <v>216</v>
      </c>
      <c r="C73">
        <v>27.20399857</v>
      </c>
      <c r="D73">
        <v>29.017915729999999</v>
      </c>
      <c r="E73">
        <v>25.574874879999999</v>
      </c>
      <c r="F73">
        <v>25.940139769999998</v>
      </c>
      <c r="G73">
        <v>23.668252939999999</v>
      </c>
      <c r="H73">
        <v>20.053199769999999</v>
      </c>
      <c r="I73">
        <v>21.056051249999999</v>
      </c>
      <c r="J73">
        <v>20.579483029999999</v>
      </c>
      <c r="K73">
        <v>23.132677080000001</v>
      </c>
      <c r="L73">
        <v>21.078018190000002</v>
      </c>
      <c r="M73">
        <v>19.460968019999999</v>
      </c>
      <c r="N73">
        <v>18.743169779999999</v>
      </c>
      <c r="O73">
        <v>21.87855339</v>
      </c>
      <c r="P73">
        <v>19.040948870000001</v>
      </c>
      <c r="Q73">
        <v>17.42736244</v>
      </c>
      <c r="R73">
        <v>19.43153191</v>
      </c>
      <c r="S73">
        <v>18.310373309999999</v>
      </c>
      <c r="T73">
        <v>15.921437259999999</v>
      </c>
      <c r="U73">
        <v>15.215563769999999</v>
      </c>
      <c r="V73">
        <v>18.857486720000001</v>
      </c>
      <c r="W73">
        <v>18.678661349999999</v>
      </c>
      <c r="X73">
        <v>17.98478699</v>
      </c>
      <c r="Y73">
        <v>17.587173459999999</v>
      </c>
      <c r="Z73">
        <v>17.123828889999999</v>
      </c>
      <c r="AA73">
        <v>18.520914080000001</v>
      </c>
      <c r="AB73">
        <v>14.494891170000001</v>
      </c>
      <c r="AC73">
        <v>15.275905610000001</v>
      </c>
      <c r="AD73">
        <v>14.25592136</v>
      </c>
      <c r="AE73">
        <v>13.18270493</v>
      </c>
      <c r="AF73">
        <v>13.32</v>
      </c>
    </row>
    <row r="74" spans="2:32">
      <c r="B74" t="s">
        <v>217</v>
      </c>
      <c r="C74">
        <v>14.812836649999999</v>
      </c>
      <c r="D74">
        <v>11.697547910000001</v>
      </c>
      <c r="E74">
        <v>14.06513691</v>
      </c>
      <c r="F74">
        <v>13.565913200000001</v>
      </c>
      <c r="G74">
        <v>13.864290240000001</v>
      </c>
      <c r="H74">
        <v>13.653493879999999</v>
      </c>
      <c r="I74">
        <v>11.16448879</v>
      </c>
      <c r="J74">
        <v>8.6671495440000008</v>
      </c>
      <c r="K74">
        <v>10.191432000000001</v>
      </c>
      <c r="L74">
        <v>10.98601055</v>
      </c>
      <c r="M74">
        <v>10.71126366</v>
      </c>
      <c r="N74">
        <v>8.6620016100000008</v>
      </c>
      <c r="O74">
        <v>9.3707237239999994</v>
      </c>
      <c r="P74">
        <v>8.3356485370000009</v>
      </c>
      <c r="Q74">
        <v>9.0891828540000006</v>
      </c>
      <c r="R74">
        <v>8.5807209009999994</v>
      </c>
      <c r="S74">
        <v>6.9875512119999996</v>
      </c>
      <c r="T74">
        <v>6.2112483980000004</v>
      </c>
      <c r="U74">
        <v>7.4370756150000004</v>
      </c>
      <c r="V74">
        <v>7.6281118389999998</v>
      </c>
      <c r="W74">
        <v>6.6467847820000001</v>
      </c>
      <c r="X74">
        <v>7.8593769069999997</v>
      </c>
      <c r="Y74">
        <v>8.5435323719999996</v>
      </c>
      <c r="Z74">
        <v>7.9026823039999998</v>
      </c>
      <c r="AA74">
        <v>9.2199239730000002</v>
      </c>
      <c r="AB74">
        <v>9.2037887569999999</v>
      </c>
      <c r="AC74">
        <v>7.2687826160000002</v>
      </c>
      <c r="AD74">
        <v>6.8284058569999999</v>
      </c>
      <c r="AE74">
        <v>6.1999597550000001</v>
      </c>
      <c r="AF74">
        <v>7.76</v>
      </c>
    </row>
    <row r="75" spans="2:32">
      <c r="B75" t="s">
        <v>218</v>
      </c>
      <c r="C75">
        <v>14.6435976</v>
      </c>
      <c r="D75">
        <v>14.065847399999999</v>
      </c>
      <c r="E75">
        <v>12.697480199999999</v>
      </c>
      <c r="F75">
        <v>12.250647539999999</v>
      </c>
      <c r="G75">
        <v>11.909056659999999</v>
      </c>
      <c r="H75">
        <v>11.192289349999999</v>
      </c>
      <c r="I75">
        <v>13.454865460000001</v>
      </c>
      <c r="J75">
        <v>11.37647533</v>
      </c>
      <c r="K75">
        <v>12.16499138</v>
      </c>
      <c r="L75">
        <v>11.04692459</v>
      </c>
      <c r="M75">
        <v>10.846876140000001</v>
      </c>
      <c r="N75">
        <v>9.5148401259999993</v>
      </c>
      <c r="O75">
        <v>9.6562414170000004</v>
      </c>
      <c r="P75">
        <v>8.1035575869999992</v>
      </c>
      <c r="Q75">
        <v>8.2182655330000003</v>
      </c>
      <c r="R75">
        <v>8.785777092</v>
      </c>
      <c r="S75">
        <v>9.0781517029999996</v>
      </c>
      <c r="T75">
        <v>6.5961599350000002</v>
      </c>
      <c r="U75">
        <v>8.7982921600000008</v>
      </c>
      <c r="V75">
        <v>8.1777124400000005</v>
      </c>
      <c r="W75">
        <v>8.5009956360000007</v>
      </c>
      <c r="X75">
        <v>9.0630550379999999</v>
      </c>
      <c r="Y75">
        <v>9.8816928859999997</v>
      </c>
      <c r="Z75">
        <v>10.110572810000001</v>
      </c>
      <c r="AA75">
        <v>9.5567016599999999</v>
      </c>
      <c r="AB75">
        <v>9.7588863369999999</v>
      </c>
      <c r="AC75">
        <v>10.02111244</v>
      </c>
      <c r="AD75">
        <v>6.6416792869999997</v>
      </c>
      <c r="AE75">
        <v>7.4651947019999998</v>
      </c>
      <c r="AF75">
        <v>7.8</v>
      </c>
    </row>
    <row r="76" spans="2:32">
      <c r="B76" t="s">
        <v>219</v>
      </c>
      <c r="C76">
        <v>18.413333890000001</v>
      </c>
      <c r="D76">
        <v>17.227121350000001</v>
      </c>
      <c r="E76">
        <v>10.895418169999999</v>
      </c>
      <c r="F76">
        <v>11.718223569999999</v>
      </c>
      <c r="G76">
        <v>13.11661911</v>
      </c>
      <c r="H76">
        <v>18.854351040000001</v>
      </c>
      <c r="I76">
        <v>12.60204506</v>
      </c>
      <c r="J76">
        <v>11.60167599</v>
      </c>
      <c r="K76">
        <v>15.55547333</v>
      </c>
      <c r="L76">
        <v>14.59138203</v>
      </c>
      <c r="M76">
        <v>13.502111429999999</v>
      </c>
      <c r="N76">
        <v>12.93464565</v>
      </c>
      <c r="O76">
        <v>12.266777039999999</v>
      </c>
      <c r="P76">
        <v>11.41655636</v>
      </c>
      <c r="Q76">
        <v>9.9276790619999993</v>
      </c>
      <c r="R76">
        <v>10.251130099999999</v>
      </c>
      <c r="S76">
        <v>9.5186986919999992</v>
      </c>
      <c r="T76">
        <v>8.3658351900000003</v>
      </c>
      <c r="U76">
        <v>6.3607406620000004</v>
      </c>
      <c r="V76">
        <v>7.9065322880000002</v>
      </c>
      <c r="W76">
        <v>11.109831809999999</v>
      </c>
      <c r="X76">
        <v>8.9002542499999997</v>
      </c>
      <c r="Y76">
        <v>10.709125520000001</v>
      </c>
      <c r="Z76">
        <v>10.696582790000001</v>
      </c>
      <c r="AA76">
        <v>15.21809483</v>
      </c>
      <c r="AB76">
        <v>13.5367918</v>
      </c>
      <c r="AC76">
        <v>12.286795619999999</v>
      </c>
      <c r="AD76">
        <v>8.4530000689999998</v>
      </c>
      <c r="AE76">
        <v>11.1744442</v>
      </c>
      <c r="AF76">
        <v>8.8699999999999992</v>
      </c>
    </row>
    <row r="77" spans="2:32">
      <c r="B77" t="s">
        <v>220</v>
      </c>
      <c r="C77">
        <v>38.818145749999999</v>
      </c>
      <c r="D77">
        <v>29.45283508</v>
      </c>
      <c r="E77">
        <v>38.811473849999999</v>
      </c>
      <c r="F77">
        <v>29.827497480000002</v>
      </c>
      <c r="G77">
        <v>34.411773680000003</v>
      </c>
      <c r="H77">
        <v>30.663288120000001</v>
      </c>
      <c r="I77">
        <v>32.19451523</v>
      </c>
      <c r="J77">
        <v>24.947149280000001</v>
      </c>
      <c r="K77">
        <v>24.543203349999999</v>
      </c>
      <c r="L77">
        <v>24.2817173</v>
      </c>
      <c r="M77">
        <v>30.86928558</v>
      </c>
      <c r="N77">
        <v>31.562454219999999</v>
      </c>
      <c r="O77">
        <v>36.601684570000003</v>
      </c>
      <c r="P77">
        <v>32.74279404</v>
      </c>
      <c r="Q77">
        <v>37.642475130000001</v>
      </c>
      <c r="R77">
        <v>29.49405861</v>
      </c>
      <c r="S77">
        <v>25.95118141</v>
      </c>
      <c r="T77">
        <v>25.175716399999999</v>
      </c>
      <c r="U77">
        <v>30.69569778</v>
      </c>
      <c r="V77">
        <v>29.414609909999999</v>
      </c>
      <c r="W77">
        <v>24.15756798</v>
      </c>
      <c r="X77">
        <v>22.770681379999999</v>
      </c>
      <c r="Y77">
        <v>31.689617160000001</v>
      </c>
      <c r="Z77">
        <v>30.05173302</v>
      </c>
      <c r="AA77">
        <v>30.994165420000002</v>
      </c>
      <c r="AB77">
        <v>28.417455669999999</v>
      </c>
      <c r="AC77">
        <v>32.287219999999998</v>
      </c>
      <c r="AD77">
        <v>33.339176180000003</v>
      </c>
      <c r="AE77">
        <v>36.046833040000003</v>
      </c>
      <c r="AF77">
        <v>28.58</v>
      </c>
    </row>
    <row r="78" spans="2:32">
      <c r="B78" t="s">
        <v>221</v>
      </c>
      <c r="C78">
        <v>40.789867399999999</v>
      </c>
      <c r="D78">
        <v>41.562866210000003</v>
      </c>
      <c r="E78">
        <v>31.86640358</v>
      </c>
      <c r="F78">
        <v>35.68378448</v>
      </c>
      <c r="G78">
        <v>32.100994110000002</v>
      </c>
      <c r="H78">
        <v>38.174777980000002</v>
      </c>
      <c r="I78">
        <v>36.585388180000002</v>
      </c>
      <c r="J78">
        <v>31.258359909999999</v>
      </c>
      <c r="K78">
        <v>37.87319565</v>
      </c>
      <c r="L78">
        <v>37.156398770000003</v>
      </c>
      <c r="M78">
        <v>34.383472439999998</v>
      </c>
      <c r="N78">
        <v>27.33821678</v>
      </c>
      <c r="O78">
        <v>28.28032112</v>
      </c>
      <c r="P78">
        <v>28.090566639999999</v>
      </c>
      <c r="Q78">
        <v>25.195476530000001</v>
      </c>
      <c r="R78">
        <v>26.338504790000002</v>
      </c>
      <c r="S78">
        <v>26.984920500000001</v>
      </c>
      <c r="T78">
        <v>28.11260223</v>
      </c>
      <c r="U78">
        <v>34.538162229999998</v>
      </c>
      <c r="V78">
        <v>28.65284729</v>
      </c>
      <c r="W78">
        <v>19.218597410000001</v>
      </c>
      <c r="X78">
        <v>21.187261580000001</v>
      </c>
      <c r="Y78">
        <v>25.38876724</v>
      </c>
      <c r="Z78">
        <v>24.292024609999999</v>
      </c>
      <c r="AA78">
        <v>22.421878809999999</v>
      </c>
      <c r="AB78">
        <v>13.2545681</v>
      </c>
      <c r="AC78">
        <v>19.960945129999999</v>
      </c>
      <c r="AD78">
        <v>16.427808760000001</v>
      </c>
      <c r="AE78">
        <v>23.508581159999999</v>
      </c>
      <c r="AF78">
        <v>26.44</v>
      </c>
    </row>
    <row r="79" spans="2:32">
      <c r="B79" t="s">
        <v>222</v>
      </c>
      <c r="C79">
        <v>23.865859990000001</v>
      </c>
      <c r="D79">
        <v>22.978517530000001</v>
      </c>
      <c r="E79">
        <v>21.863685610000001</v>
      </c>
      <c r="F79">
        <v>21.560924530000001</v>
      </c>
      <c r="G79">
        <v>21.513704300000001</v>
      </c>
      <c r="H79">
        <v>20.907358169999998</v>
      </c>
      <c r="I79">
        <v>19.919748309999999</v>
      </c>
      <c r="J79">
        <v>19.435228349999999</v>
      </c>
      <c r="K79">
        <v>19.633476259999998</v>
      </c>
      <c r="L79">
        <v>18.13183403</v>
      </c>
      <c r="M79">
        <v>17.450792310000001</v>
      </c>
      <c r="N79">
        <v>17.316782</v>
      </c>
      <c r="O79">
        <v>17.471429820000001</v>
      </c>
      <c r="P79">
        <v>16.086267469999999</v>
      </c>
      <c r="Q79">
        <v>15.482361790000001</v>
      </c>
      <c r="R79">
        <v>15.32045078</v>
      </c>
      <c r="S79">
        <v>15.82678509</v>
      </c>
      <c r="T79">
        <v>14.84531879</v>
      </c>
      <c r="U79">
        <v>15.0148592</v>
      </c>
      <c r="V79">
        <v>14.43976402</v>
      </c>
      <c r="W79">
        <v>14.92109108</v>
      </c>
      <c r="X79">
        <v>15.112468720000001</v>
      </c>
      <c r="Y79">
        <v>16.508123399999999</v>
      </c>
      <c r="Z79">
        <v>16.182872769999999</v>
      </c>
      <c r="AA79">
        <v>16.067186360000001</v>
      </c>
      <c r="AB79">
        <v>15.997076030000001</v>
      </c>
      <c r="AC79">
        <v>15.031083110000001</v>
      </c>
      <c r="AD79">
        <v>13.42072201</v>
      </c>
      <c r="AE79">
        <v>14.10552406</v>
      </c>
      <c r="AF79">
        <v>12.87</v>
      </c>
    </row>
    <row r="82" spans="2:32">
      <c r="B82" s="2" t="s">
        <v>1186</v>
      </c>
    </row>
    <row r="84" spans="2:32">
      <c r="C84" s="22" t="s">
        <v>41</v>
      </c>
      <c r="D84" s="22" t="s">
        <v>42</v>
      </c>
      <c r="E84" s="22" t="s">
        <v>43</v>
      </c>
      <c r="F84" s="22" t="s">
        <v>44</v>
      </c>
      <c r="G84" s="22" t="s">
        <v>45</v>
      </c>
      <c r="H84" s="22" t="s">
        <v>46</v>
      </c>
      <c r="I84" s="22" t="s">
        <v>47</v>
      </c>
      <c r="J84" s="22" t="s">
        <v>48</v>
      </c>
      <c r="K84" s="22" t="s">
        <v>49</v>
      </c>
      <c r="L84" s="22" t="s">
        <v>50</v>
      </c>
      <c r="M84" s="22" t="s">
        <v>51</v>
      </c>
      <c r="N84" s="22" t="s">
        <v>52</v>
      </c>
      <c r="O84" s="22" t="s">
        <v>53</v>
      </c>
      <c r="P84" s="22" t="s">
        <v>54</v>
      </c>
      <c r="Q84" s="22" t="s">
        <v>55</v>
      </c>
      <c r="R84" s="22" t="s">
        <v>56</v>
      </c>
      <c r="S84" s="22" t="s">
        <v>57</v>
      </c>
      <c r="T84" s="22" t="s">
        <v>58</v>
      </c>
      <c r="U84" s="22" t="s">
        <v>59</v>
      </c>
      <c r="V84" s="22" t="s">
        <v>60</v>
      </c>
      <c r="W84" s="22" t="s">
        <v>61</v>
      </c>
      <c r="X84" s="22" t="s">
        <v>62</v>
      </c>
      <c r="Y84" s="22" t="s">
        <v>63</v>
      </c>
      <c r="Z84" s="22" t="s">
        <v>64</v>
      </c>
      <c r="AA84" s="22" t="s">
        <v>65</v>
      </c>
      <c r="AB84" s="22" t="s">
        <v>66</v>
      </c>
      <c r="AC84" s="22" t="s">
        <v>67</v>
      </c>
      <c r="AD84" s="22" t="s">
        <v>68</v>
      </c>
      <c r="AE84" s="4" t="s">
        <v>898</v>
      </c>
      <c r="AF84" s="22" t="s">
        <v>1239</v>
      </c>
    </row>
    <row r="85" spans="2:32">
      <c r="B85" t="s">
        <v>203</v>
      </c>
      <c r="C85">
        <v>38.384971620000002</v>
      </c>
      <c r="D85">
        <v>35.924945829999999</v>
      </c>
      <c r="E85">
        <v>35.574081419999999</v>
      </c>
      <c r="F85">
        <v>33.755046839999999</v>
      </c>
      <c r="G85">
        <v>33.543098450000002</v>
      </c>
      <c r="H85">
        <v>30.605257030000001</v>
      </c>
      <c r="I85">
        <v>33.116939539999997</v>
      </c>
      <c r="J85">
        <v>28.35596657</v>
      </c>
      <c r="K85">
        <v>25.050146099999999</v>
      </c>
      <c r="L85">
        <v>28.05199623</v>
      </c>
      <c r="M85">
        <v>31.490032200000002</v>
      </c>
      <c r="N85">
        <v>26.7461071</v>
      </c>
      <c r="O85">
        <v>28.80946732</v>
      </c>
      <c r="P85">
        <v>25.97025871</v>
      </c>
      <c r="Q85">
        <v>27.294267649999998</v>
      </c>
      <c r="R85">
        <v>23.731609339999999</v>
      </c>
      <c r="S85">
        <v>26.291393280000001</v>
      </c>
      <c r="T85">
        <v>25.69602394</v>
      </c>
      <c r="U85">
        <v>33.090900419999997</v>
      </c>
      <c r="V85">
        <v>30.9228363</v>
      </c>
      <c r="W85">
        <v>31.85754395</v>
      </c>
      <c r="X85">
        <v>31.389839169999998</v>
      </c>
      <c r="Y85">
        <v>42.035076140000001</v>
      </c>
      <c r="Z85">
        <v>37.851306919999999</v>
      </c>
      <c r="AA85">
        <v>34.64094162</v>
      </c>
      <c r="AB85">
        <v>29.499242779999999</v>
      </c>
      <c r="AC85">
        <v>33.164791110000003</v>
      </c>
      <c r="AD85">
        <v>31.395477289999999</v>
      </c>
      <c r="AE85">
        <v>26.856101989999999</v>
      </c>
      <c r="AF85">
        <v>29.13</v>
      </c>
    </row>
    <row r="86" spans="2:32">
      <c r="B86" t="s">
        <v>204</v>
      </c>
      <c r="C86">
        <v>45.117908479999997</v>
      </c>
      <c r="D86">
        <v>44.172729490000002</v>
      </c>
      <c r="E86">
        <v>34.114067079999998</v>
      </c>
      <c r="F86">
        <v>33.69186783</v>
      </c>
      <c r="G86">
        <v>32.724960330000002</v>
      </c>
      <c r="H86">
        <v>24.851781849999998</v>
      </c>
      <c r="I86">
        <v>28.11817169</v>
      </c>
      <c r="J86">
        <v>31.888774869999999</v>
      </c>
      <c r="K86">
        <v>32.434253689999998</v>
      </c>
      <c r="L86">
        <v>23.131101610000002</v>
      </c>
      <c r="M86">
        <v>23.531326289999999</v>
      </c>
      <c r="N86">
        <v>23.591667180000002</v>
      </c>
      <c r="O86">
        <v>21.48820877</v>
      </c>
      <c r="P86">
        <v>21.90081215</v>
      </c>
      <c r="Q86">
        <v>21.903125760000002</v>
      </c>
      <c r="R86">
        <v>28.85972404</v>
      </c>
      <c r="S86">
        <v>27.44588852</v>
      </c>
      <c r="T86">
        <v>25.202671049999999</v>
      </c>
      <c r="U86">
        <v>16.870302200000001</v>
      </c>
      <c r="V86">
        <v>17.689058299999999</v>
      </c>
      <c r="W86">
        <v>20.931673050000001</v>
      </c>
      <c r="X86">
        <v>30.645996090000001</v>
      </c>
      <c r="Y86">
        <v>22.49856758</v>
      </c>
      <c r="Z86">
        <v>29.547231669999999</v>
      </c>
      <c r="AA86">
        <v>30.824460980000001</v>
      </c>
      <c r="AB86">
        <v>24.055337909999999</v>
      </c>
      <c r="AC86">
        <v>12.66700745</v>
      </c>
      <c r="AD86">
        <v>23.936586380000001</v>
      </c>
      <c r="AE86">
        <v>29.72927284</v>
      </c>
      <c r="AF86">
        <v>23.61</v>
      </c>
    </row>
    <row r="87" spans="2:32">
      <c r="B87" t="s">
        <v>205</v>
      </c>
      <c r="C87">
        <v>15.628223419999999</v>
      </c>
      <c r="D87">
        <v>33.663887019999997</v>
      </c>
      <c r="E87">
        <v>17.65857506</v>
      </c>
      <c r="F87">
        <v>19.959947589999999</v>
      </c>
      <c r="G87">
        <v>15.80217648</v>
      </c>
      <c r="H87">
        <v>25.977357860000001</v>
      </c>
      <c r="I87">
        <v>24.654844279999999</v>
      </c>
      <c r="J87">
        <v>17.146640779999998</v>
      </c>
      <c r="K87">
        <v>9.2200126650000005</v>
      </c>
      <c r="L87">
        <v>15.238168720000001</v>
      </c>
      <c r="M87">
        <v>24.084100719999999</v>
      </c>
      <c r="N87">
        <v>31.972927089999999</v>
      </c>
      <c r="O87">
        <v>49.949760439999999</v>
      </c>
      <c r="P87">
        <v>39.201179500000002</v>
      </c>
      <c r="Q87">
        <v>37.126888280000003</v>
      </c>
      <c r="R87">
        <v>38.418525700000004</v>
      </c>
      <c r="S87">
        <v>45.42551804</v>
      </c>
      <c r="T87">
        <v>37.185752870000002</v>
      </c>
      <c r="U87">
        <v>39.502876280000002</v>
      </c>
      <c r="V87">
        <v>28.854740140000001</v>
      </c>
      <c r="W87">
        <v>17.181846620000002</v>
      </c>
      <c r="X87">
        <v>26.874849319999999</v>
      </c>
      <c r="Y87">
        <v>33.188365939999997</v>
      </c>
      <c r="Z87">
        <v>32.978694920000002</v>
      </c>
      <c r="AA87">
        <v>29.69823456</v>
      </c>
      <c r="AB87">
        <v>22.193298339999998</v>
      </c>
      <c r="AC87">
        <v>24.409980770000001</v>
      </c>
      <c r="AD87">
        <v>21.718502040000001</v>
      </c>
      <c r="AE87">
        <v>36.703758239999999</v>
      </c>
      <c r="AF87">
        <v>20.66</v>
      </c>
    </row>
    <row r="88" spans="2:32">
      <c r="B88" t="s">
        <v>206</v>
      </c>
      <c r="C88">
        <v>35.416839600000003</v>
      </c>
      <c r="D88">
        <v>22.855850220000001</v>
      </c>
      <c r="E88">
        <v>11.700757980000001</v>
      </c>
      <c r="F88">
        <v>19.942474369999999</v>
      </c>
      <c r="G88">
        <v>30.18914032</v>
      </c>
      <c r="H88">
        <v>19.891326899999999</v>
      </c>
      <c r="I88">
        <v>11.924395560000001</v>
      </c>
      <c r="J88">
        <v>19.75002289</v>
      </c>
      <c r="K88">
        <v>28.677570339999999</v>
      </c>
      <c r="L88">
        <v>17.361213679999999</v>
      </c>
      <c r="M88">
        <v>10.34144878</v>
      </c>
      <c r="N88">
        <v>14.071192740000001</v>
      </c>
      <c r="O88">
        <v>22.199434279999998</v>
      </c>
      <c r="P88">
        <v>11.068473819999999</v>
      </c>
      <c r="Q88">
        <v>6.3177738190000001</v>
      </c>
      <c r="R88">
        <v>13.483603479999999</v>
      </c>
      <c r="S88">
        <v>31.734922409999999</v>
      </c>
      <c r="T88">
        <v>28.682186130000002</v>
      </c>
      <c r="U88">
        <v>15.615447039999999</v>
      </c>
      <c r="V88">
        <v>17.442291260000001</v>
      </c>
      <c r="W88">
        <v>40.121540070000002</v>
      </c>
      <c r="X88">
        <v>25.992603299999999</v>
      </c>
      <c r="Y88">
        <v>15.044891359999999</v>
      </c>
      <c r="Z88">
        <v>34.694339749999997</v>
      </c>
      <c r="AA88">
        <v>34.502201079999999</v>
      </c>
      <c r="AB88">
        <v>23.905563350000001</v>
      </c>
      <c r="AC88">
        <v>18.037923809999999</v>
      </c>
      <c r="AD88">
        <v>24.510568620000001</v>
      </c>
      <c r="AE88">
        <v>34.070941929999996</v>
      </c>
      <c r="AF88">
        <v>13.25</v>
      </c>
    </row>
    <row r="89" spans="2:32">
      <c r="B89" t="s">
        <v>207</v>
      </c>
      <c r="C89">
        <v>32.133422850000002</v>
      </c>
      <c r="D89">
        <v>23.127828600000001</v>
      </c>
      <c r="E89">
        <v>28.71681976</v>
      </c>
      <c r="F89">
        <v>21.699306490000001</v>
      </c>
      <c r="G89">
        <v>30.637777329999999</v>
      </c>
      <c r="H89">
        <v>27.91017914</v>
      </c>
      <c r="I89">
        <v>22.31489754</v>
      </c>
      <c r="J89">
        <v>14.59934902</v>
      </c>
      <c r="K89">
        <v>17.947082519999999</v>
      </c>
      <c r="L89">
        <v>25.61963081</v>
      </c>
      <c r="M89">
        <v>20.865070339999999</v>
      </c>
      <c r="N89">
        <v>28.208818440000002</v>
      </c>
      <c r="O89">
        <v>25.880548480000002</v>
      </c>
      <c r="P89">
        <v>25.084198000000001</v>
      </c>
      <c r="Q89">
        <v>18.3242321</v>
      </c>
      <c r="R89">
        <v>19.52845383</v>
      </c>
      <c r="S89">
        <v>20.124450679999999</v>
      </c>
      <c r="T89">
        <v>21.309083940000001</v>
      </c>
      <c r="U89">
        <v>26.159360889999999</v>
      </c>
      <c r="V89">
        <v>19.006849290000002</v>
      </c>
      <c r="W89">
        <v>22.290206909999998</v>
      </c>
      <c r="X89">
        <v>25.008106229999999</v>
      </c>
      <c r="Y89">
        <v>38.136157990000001</v>
      </c>
      <c r="Z89">
        <v>40.271183010000001</v>
      </c>
      <c r="AA89">
        <v>35.525245669999997</v>
      </c>
      <c r="AB89">
        <v>33.832553859999997</v>
      </c>
      <c r="AC89">
        <v>36.169994350000003</v>
      </c>
      <c r="AD89">
        <v>28.008607860000001</v>
      </c>
      <c r="AE89">
        <v>30.786333079999999</v>
      </c>
      <c r="AF89">
        <v>21.15</v>
      </c>
    </row>
    <row r="90" spans="2:32">
      <c r="B90" t="s">
        <v>208</v>
      </c>
      <c r="C90">
        <v>38.371734619999998</v>
      </c>
      <c r="D90">
        <v>44.554721829999998</v>
      </c>
      <c r="E90">
        <v>36.9544754</v>
      </c>
      <c r="F90">
        <v>42.638889310000003</v>
      </c>
      <c r="G90">
        <v>42.179283140000003</v>
      </c>
      <c r="H90">
        <v>30.476392749999999</v>
      </c>
      <c r="I90">
        <v>22.695653920000002</v>
      </c>
      <c r="J90">
        <v>14.91017437</v>
      </c>
      <c r="K90">
        <v>23.928806300000002</v>
      </c>
      <c r="L90">
        <v>18.443542480000001</v>
      </c>
      <c r="M90">
        <v>21.61982918</v>
      </c>
      <c r="N90">
        <v>24.07964325</v>
      </c>
      <c r="O90">
        <v>27.18172646</v>
      </c>
      <c r="P90">
        <v>29.585546489999999</v>
      </c>
      <c r="Q90">
        <v>22.59389114</v>
      </c>
      <c r="R90">
        <v>32.169143679999998</v>
      </c>
      <c r="S90">
        <v>37.779560089999997</v>
      </c>
      <c r="T90">
        <v>16.708580019999999</v>
      </c>
      <c r="U90">
        <v>18.47500801</v>
      </c>
      <c r="V90">
        <v>22.171316149999999</v>
      </c>
      <c r="W90">
        <v>15.592701910000001</v>
      </c>
      <c r="X90">
        <v>23.42055702</v>
      </c>
      <c r="Y90">
        <v>16.646446229999999</v>
      </c>
      <c r="Z90">
        <v>26.52357864</v>
      </c>
      <c r="AA90">
        <v>33.70380402</v>
      </c>
      <c r="AB90">
        <v>44.140411380000003</v>
      </c>
      <c r="AC90">
        <v>22.39557838</v>
      </c>
      <c r="AD90">
        <v>22.696298599999999</v>
      </c>
      <c r="AE90">
        <v>27.157798769999999</v>
      </c>
      <c r="AF90">
        <v>14.78</v>
      </c>
    </row>
    <row r="91" spans="2:32">
      <c r="B91" t="s">
        <v>209</v>
      </c>
      <c r="C91">
        <v>31.775262829999999</v>
      </c>
      <c r="D91">
        <v>36.009746550000003</v>
      </c>
      <c r="E91">
        <v>28.162382130000001</v>
      </c>
      <c r="F91">
        <v>38.240135189999997</v>
      </c>
      <c r="G91">
        <v>37.4792366</v>
      </c>
      <c r="H91">
        <v>36.985622409999998</v>
      </c>
      <c r="I91">
        <v>28.445274349999998</v>
      </c>
      <c r="J91">
        <v>31.259387969999999</v>
      </c>
      <c r="K91">
        <v>32.443649290000003</v>
      </c>
      <c r="L91">
        <v>30.260873790000002</v>
      </c>
      <c r="M91">
        <v>27.443862920000001</v>
      </c>
      <c r="N91">
        <v>30.283998489999998</v>
      </c>
      <c r="O91">
        <v>34.16090775</v>
      </c>
      <c r="P91">
        <v>29.298744200000002</v>
      </c>
      <c r="Q91">
        <v>25.214057919999998</v>
      </c>
      <c r="R91">
        <v>19.84350967</v>
      </c>
      <c r="S91">
        <v>22.673622129999998</v>
      </c>
      <c r="T91">
        <v>26.360702509999999</v>
      </c>
      <c r="U91">
        <v>22.735416409999999</v>
      </c>
      <c r="V91">
        <v>23.264759059999999</v>
      </c>
      <c r="W91">
        <v>20.53608513</v>
      </c>
      <c r="X91">
        <v>27.90202141</v>
      </c>
      <c r="Y91">
        <v>24.706565860000001</v>
      </c>
      <c r="Z91">
        <v>27.86513519</v>
      </c>
      <c r="AA91">
        <v>26.8170681</v>
      </c>
      <c r="AB91">
        <v>29.865871429999999</v>
      </c>
      <c r="AC91">
        <v>25.758150100000002</v>
      </c>
      <c r="AD91">
        <v>19.534126279999999</v>
      </c>
      <c r="AE91">
        <v>23.134761810000001</v>
      </c>
      <c r="AF91">
        <v>23.25</v>
      </c>
    </row>
    <row r="92" spans="2:32">
      <c r="B92" t="s">
        <v>210</v>
      </c>
      <c r="C92">
        <v>44.818229680000002</v>
      </c>
      <c r="D92">
        <v>47.12912369</v>
      </c>
      <c r="E92">
        <v>39.831993099999998</v>
      </c>
      <c r="F92">
        <v>38.196334839999999</v>
      </c>
      <c r="G92">
        <v>39.758426669999999</v>
      </c>
      <c r="H92">
        <v>39.913326259999998</v>
      </c>
      <c r="I92">
        <v>38.493782039999999</v>
      </c>
      <c r="J92">
        <v>36.898265840000001</v>
      </c>
      <c r="K92">
        <v>39.607917790000002</v>
      </c>
      <c r="L92">
        <v>36.627605440000004</v>
      </c>
      <c r="M92">
        <v>35.976222989999997</v>
      </c>
      <c r="N92">
        <v>45.074527740000001</v>
      </c>
      <c r="O92">
        <v>46.258468630000003</v>
      </c>
      <c r="P92">
        <v>46.725154879999998</v>
      </c>
      <c r="Q92">
        <v>37.754863739999998</v>
      </c>
      <c r="R92">
        <v>33.680377960000001</v>
      </c>
      <c r="S92">
        <v>27.335199360000001</v>
      </c>
      <c r="T92">
        <v>27.510618210000001</v>
      </c>
      <c r="U92">
        <v>25.762929920000001</v>
      </c>
      <c r="V92">
        <v>30.493820190000001</v>
      </c>
      <c r="W92">
        <v>36.132965089999999</v>
      </c>
      <c r="X92">
        <v>35.693927760000001</v>
      </c>
      <c r="Y92">
        <v>37.564884190000001</v>
      </c>
      <c r="Z92">
        <v>36.717651369999999</v>
      </c>
      <c r="AA92">
        <v>39.638278960000001</v>
      </c>
      <c r="AB92">
        <v>35.592010500000001</v>
      </c>
      <c r="AC92">
        <v>29.420530320000001</v>
      </c>
      <c r="AD92">
        <v>27.556652069999998</v>
      </c>
      <c r="AE92">
        <v>25.552787779999999</v>
      </c>
      <c r="AF92">
        <v>37.67</v>
      </c>
    </row>
    <row r="93" spans="2:32">
      <c r="B93" t="s">
        <v>211</v>
      </c>
      <c r="C93">
        <v>31.365180970000001</v>
      </c>
      <c r="D93">
        <v>29.283586499999998</v>
      </c>
      <c r="E93">
        <v>25.712009429999998</v>
      </c>
      <c r="F93">
        <v>32.232204439999997</v>
      </c>
      <c r="G93">
        <v>32.780326840000001</v>
      </c>
      <c r="H93">
        <v>26.164400100000002</v>
      </c>
      <c r="I93">
        <v>22.302827839999999</v>
      </c>
      <c r="J93">
        <v>25.194871899999999</v>
      </c>
      <c r="K93">
        <v>29.96713257</v>
      </c>
      <c r="L93">
        <v>26.189386370000001</v>
      </c>
      <c r="M93">
        <v>21.600076680000001</v>
      </c>
      <c r="N93">
        <v>26.76515388</v>
      </c>
      <c r="O93">
        <v>23.482677460000001</v>
      </c>
      <c r="P93">
        <v>21.449754710000001</v>
      </c>
      <c r="Q93">
        <v>17.189170839999999</v>
      </c>
      <c r="R93">
        <v>20.75600433</v>
      </c>
      <c r="S93">
        <v>19.607717510000001</v>
      </c>
      <c r="T93">
        <v>18.84255791</v>
      </c>
      <c r="U93">
        <v>17.108461380000001</v>
      </c>
      <c r="V93">
        <v>18.446214680000001</v>
      </c>
      <c r="W93">
        <v>23.386838910000002</v>
      </c>
      <c r="X93">
        <v>26.490840909999999</v>
      </c>
      <c r="Y93">
        <v>28.693103789999999</v>
      </c>
      <c r="Z93">
        <v>29.873874659999998</v>
      </c>
      <c r="AA93">
        <v>28.828098300000001</v>
      </c>
      <c r="AB93">
        <v>23.383993149999998</v>
      </c>
      <c r="AC93">
        <v>20.852062230000001</v>
      </c>
      <c r="AD93">
        <v>26.19864273</v>
      </c>
      <c r="AE93">
        <v>17.982656479999999</v>
      </c>
      <c r="AF93">
        <v>20.12</v>
      </c>
    </row>
    <row r="94" spans="2:32">
      <c r="B94" t="s">
        <v>212</v>
      </c>
      <c r="C94">
        <v>34.260410309999997</v>
      </c>
      <c r="D94">
        <v>29.455326079999999</v>
      </c>
      <c r="E94">
        <v>28.556623460000001</v>
      </c>
      <c r="F94">
        <v>27.068147660000001</v>
      </c>
      <c r="G94">
        <v>32.886264799999999</v>
      </c>
      <c r="H94">
        <v>31.70435715</v>
      </c>
      <c r="I94">
        <v>30.54315948</v>
      </c>
      <c r="J94">
        <v>32.814975740000001</v>
      </c>
      <c r="K94">
        <v>28.619298929999999</v>
      </c>
      <c r="L94">
        <v>29.257587430000001</v>
      </c>
      <c r="M94">
        <v>26.286642069999999</v>
      </c>
      <c r="N94">
        <v>23.987661360000001</v>
      </c>
      <c r="O94">
        <v>27.666791920000001</v>
      </c>
      <c r="P94">
        <v>23.706222530000002</v>
      </c>
      <c r="Q94">
        <v>24.535331729999999</v>
      </c>
      <c r="R94">
        <v>25.2353363</v>
      </c>
      <c r="S94">
        <v>26.058237080000001</v>
      </c>
      <c r="T94">
        <v>26.212417599999998</v>
      </c>
      <c r="U94">
        <v>23.93228912</v>
      </c>
      <c r="V94">
        <v>30.397378920000001</v>
      </c>
      <c r="W94">
        <v>25.088619229999999</v>
      </c>
      <c r="X94">
        <v>29.235355380000001</v>
      </c>
      <c r="Y94">
        <v>32.6072998</v>
      </c>
      <c r="Z94">
        <v>28.390146260000002</v>
      </c>
      <c r="AA94">
        <v>34.814052580000002</v>
      </c>
      <c r="AB94">
        <v>32.344078060000001</v>
      </c>
      <c r="AC94">
        <v>31.139562609999999</v>
      </c>
      <c r="AD94">
        <v>35.238204959999997</v>
      </c>
      <c r="AE94">
        <v>25.099517819999999</v>
      </c>
      <c r="AF94">
        <v>25.7</v>
      </c>
    </row>
    <row r="95" spans="2:32">
      <c r="B95" t="s">
        <v>213</v>
      </c>
      <c r="C95">
        <v>59.540355679999998</v>
      </c>
      <c r="D95">
        <v>55.19391632</v>
      </c>
      <c r="E95">
        <v>41.28137589</v>
      </c>
      <c r="F95">
        <v>68.149948120000005</v>
      </c>
      <c r="G95">
        <v>56.175304410000003</v>
      </c>
      <c r="H95">
        <v>43.101486209999997</v>
      </c>
      <c r="I95">
        <v>47.627902980000002</v>
      </c>
      <c r="J95">
        <v>49.196044919999999</v>
      </c>
      <c r="K95">
        <v>52.887966159999998</v>
      </c>
      <c r="L95">
        <v>49.585231780000001</v>
      </c>
      <c r="M95">
        <v>62.389892580000001</v>
      </c>
      <c r="N95">
        <v>43.746810910000001</v>
      </c>
      <c r="O95">
        <v>55.520278930000003</v>
      </c>
      <c r="P95">
        <v>48.789997100000001</v>
      </c>
      <c r="Q95">
        <v>22.68630409</v>
      </c>
      <c r="R95">
        <v>31.201635360000001</v>
      </c>
      <c r="S95">
        <v>36.702560419999998</v>
      </c>
      <c r="T95">
        <v>29.38646889</v>
      </c>
      <c r="U95">
        <v>28.90428734</v>
      </c>
      <c r="V95">
        <v>40.382785800000001</v>
      </c>
      <c r="W95">
        <v>44.370643620000003</v>
      </c>
      <c r="X95">
        <v>29.23387718</v>
      </c>
      <c r="Y95">
        <v>42.464618680000001</v>
      </c>
      <c r="Z95">
        <v>50.871875760000002</v>
      </c>
      <c r="AA95">
        <v>40.199279789999999</v>
      </c>
      <c r="AB95">
        <v>34.313457489999998</v>
      </c>
      <c r="AC95">
        <v>24.004846570000002</v>
      </c>
      <c r="AD95">
        <v>20.943193440000002</v>
      </c>
      <c r="AE95">
        <v>40.230400090000003</v>
      </c>
      <c r="AF95">
        <v>33.4</v>
      </c>
    </row>
    <row r="96" spans="2:32">
      <c r="B96" t="s">
        <v>214</v>
      </c>
      <c r="C96">
        <v>34.788333889999997</v>
      </c>
      <c r="D96">
        <v>32.236770630000002</v>
      </c>
      <c r="E96">
        <v>31.603296279999999</v>
      </c>
      <c r="F96">
        <v>29.302640910000001</v>
      </c>
      <c r="G96">
        <v>33.030132289999997</v>
      </c>
      <c r="H96">
        <v>36.798938749999998</v>
      </c>
      <c r="I96">
        <v>33.577117919999999</v>
      </c>
      <c r="J96">
        <v>38.986511229999998</v>
      </c>
      <c r="K96">
        <v>31.849302290000001</v>
      </c>
      <c r="L96">
        <v>34.006755830000003</v>
      </c>
      <c r="M96">
        <v>32.912597660000003</v>
      </c>
      <c r="N96">
        <v>26.271781919999999</v>
      </c>
      <c r="O96">
        <v>40.753303529999997</v>
      </c>
      <c r="P96">
        <v>41.735111240000002</v>
      </c>
      <c r="Q96">
        <v>29.813087459999998</v>
      </c>
      <c r="R96">
        <v>30.350433349999999</v>
      </c>
      <c r="S96">
        <v>28.897285459999999</v>
      </c>
      <c r="T96">
        <v>29.53938484</v>
      </c>
      <c r="U96">
        <v>32.797103880000002</v>
      </c>
      <c r="V96">
        <v>29.504552839999999</v>
      </c>
      <c r="W96">
        <v>28.194797520000002</v>
      </c>
      <c r="X96">
        <v>25.50786209</v>
      </c>
      <c r="Y96">
        <v>28.041166310000001</v>
      </c>
      <c r="Z96">
        <v>32.650535580000003</v>
      </c>
      <c r="AA96">
        <v>41.197299960000002</v>
      </c>
      <c r="AB96">
        <v>34.884590150000001</v>
      </c>
      <c r="AC96">
        <v>27.451246260000001</v>
      </c>
      <c r="AD96">
        <v>33.749069210000002</v>
      </c>
      <c r="AE96">
        <v>34.429943080000001</v>
      </c>
      <c r="AF96">
        <v>25.55</v>
      </c>
    </row>
    <row r="97" spans="2:32">
      <c r="B97" t="s">
        <v>215</v>
      </c>
      <c r="C97">
        <v>21.434089660000001</v>
      </c>
      <c r="D97">
        <v>25.23258972</v>
      </c>
      <c r="E97">
        <v>25.712373729999999</v>
      </c>
      <c r="F97">
        <v>22.880218509999999</v>
      </c>
      <c r="G97">
        <v>25.216438289999999</v>
      </c>
      <c r="H97">
        <v>24.438621520000002</v>
      </c>
      <c r="I97">
        <v>20.825393680000001</v>
      </c>
      <c r="J97">
        <v>19.190992359999999</v>
      </c>
      <c r="K97">
        <v>20.574987409999999</v>
      </c>
      <c r="L97">
        <v>17.38256836</v>
      </c>
      <c r="M97">
        <v>14.8158493</v>
      </c>
      <c r="N97">
        <v>20.767572399999999</v>
      </c>
      <c r="O97">
        <v>17.978019710000002</v>
      </c>
      <c r="P97">
        <v>18.167999269999999</v>
      </c>
      <c r="Q97">
        <v>17.137365339999999</v>
      </c>
      <c r="R97">
        <v>19.748624800000002</v>
      </c>
      <c r="S97">
        <v>16.08869743</v>
      </c>
      <c r="T97">
        <v>14.71824646</v>
      </c>
      <c r="U97">
        <v>13.852334020000001</v>
      </c>
      <c r="V97">
        <v>15.441344259999999</v>
      </c>
      <c r="W97">
        <v>17.537626270000001</v>
      </c>
      <c r="X97">
        <v>22.417202</v>
      </c>
      <c r="Y97">
        <v>20.97364044</v>
      </c>
      <c r="Z97">
        <v>23.877264019999998</v>
      </c>
      <c r="AA97">
        <v>22.86729622</v>
      </c>
      <c r="AB97">
        <v>16.64217567</v>
      </c>
      <c r="AC97">
        <v>18.135108949999999</v>
      </c>
      <c r="AD97">
        <v>14.949890140000001</v>
      </c>
      <c r="AE97">
        <v>18.749414439999999</v>
      </c>
      <c r="AF97">
        <v>17.36</v>
      </c>
    </row>
    <row r="98" spans="2:32">
      <c r="B98" t="s">
        <v>216</v>
      </c>
      <c r="C98">
        <v>39.865634919999998</v>
      </c>
      <c r="D98">
        <v>38.769023900000001</v>
      </c>
      <c r="E98">
        <v>31.91101265</v>
      </c>
      <c r="F98">
        <v>35.837688450000002</v>
      </c>
      <c r="G98">
        <v>42.03390503</v>
      </c>
      <c r="H98">
        <v>30.3885231</v>
      </c>
      <c r="I98">
        <v>27.609457020000001</v>
      </c>
      <c r="J98">
        <v>32.563926700000003</v>
      </c>
      <c r="K98">
        <v>28.80853844</v>
      </c>
      <c r="L98">
        <v>26.168310170000002</v>
      </c>
      <c r="M98">
        <v>26.62571526</v>
      </c>
      <c r="N98">
        <v>26.833406449999998</v>
      </c>
      <c r="O98">
        <v>32.324527740000001</v>
      </c>
      <c r="P98">
        <v>29.69639969</v>
      </c>
      <c r="Q98">
        <v>34.903541560000001</v>
      </c>
      <c r="R98">
        <v>27.153759000000001</v>
      </c>
      <c r="S98">
        <v>27.660003660000001</v>
      </c>
      <c r="T98">
        <v>20.513067249999999</v>
      </c>
      <c r="U98">
        <v>25.088949199999998</v>
      </c>
      <c r="V98">
        <v>27.48264885</v>
      </c>
      <c r="W98">
        <v>23.1540699</v>
      </c>
      <c r="X98">
        <v>26.122962950000002</v>
      </c>
      <c r="Y98">
        <v>38.107509610000001</v>
      </c>
      <c r="Z98">
        <v>31.55525398</v>
      </c>
      <c r="AA98">
        <v>33.737056729999999</v>
      </c>
      <c r="AB98">
        <v>23.88411713</v>
      </c>
      <c r="AC98">
        <v>26.562181469999999</v>
      </c>
      <c r="AD98">
        <v>28.430601119999999</v>
      </c>
      <c r="AE98">
        <v>30.1630249</v>
      </c>
      <c r="AF98">
        <v>19.23</v>
      </c>
    </row>
    <row r="99" spans="2:32">
      <c r="B99" t="s">
        <v>217</v>
      </c>
      <c r="C99">
        <v>38.36436844</v>
      </c>
      <c r="D99">
        <v>30.08784103</v>
      </c>
      <c r="E99">
        <v>24.729766850000001</v>
      </c>
      <c r="F99">
        <v>31.424800869999999</v>
      </c>
      <c r="G99">
        <v>41.309955600000002</v>
      </c>
      <c r="H99">
        <v>33.898300169999999</v>
      </c>
      <c r="I99">
        <v>40.068359379999997</v>
      </c>
      <c r="J99">
        <v>34.873367309999999</v>
      </c>
      <c r="K99">
        <v>35.772155759999997</v>
      </c>
      <c r="L99">
        <v>44.529365540000001</v>
      </c>
      <c r="M99">
        <v>43.19979858</v>
      </c>
      <c r="N99">
        <v>34.508651729999997</v>
      </c>
      <c r="O99">
        <v>22.627914430000001</v>
      </c>
      <c r="P99">
        <v>27.86592293</v>
      </c>
      <c r="Q99">
        <v>27.33426476</v>
      </c>
      <c r="R99">
        <v>27.98450089</v>
      </c>
      <c r="S99">
        <v>17.947870250000001</v>
      </c>
      <c r="T99">
        <v>23.416688919999999</v>
      </c>
      <c r="U99">
        <v>28.132257460000002</v>
      </c>
      <c r="V99">
        <v>26.113435750000001</v>
      </c>
      <c r="W99">
        <v>26.804830549999998</v>
      </c>
      <c r="X99">
        <v>31.80412102</v>
      </c>
      <c r="Y99">
        <v>19.457483289999999</v>
      </c>
      <c r="Z99">
        <v>43.677837369999999</v>
      </c>
      <c r="AA99">
        <v>27.255634310000001</v>
      </c>
      <c r="AB99">
        <v>15.00767899</v>
      </c>
      <c r="AC99">
        <v>25.796392440000002</v>
      </c>
      <c r="AD99">
        <v>20.351074220000001</v>
      </c>
      <c r="AE99">
        <v>30.2686615</v>
      </c>
      <c r="AF99">
        <v>27.21</v>
      </c>
    </row>
    <row r="100" spans="2:32">
      <c r="B100" t="s">
        <v>218</v>
      </c>
      <c r="C100">
        <v>30.297685619999999</v>
      </c>
      <c r="D100">
        <v>32.375778199999999</v>
      </c>
      <c r="E100">
        <v>30.34007454</v>
      </c>
      <c r="F100">
        <v>32.822517400000002</v>
      </c>
      <c r="G100">
        <v>27.289283749999999</v>
      </c>
      <c r="H100">
        <v>31.117315290000001</v>
      </c>
      <c r="I100">
        <v>28.077539439999999</v>
      </c>
      <c r="J100">
        <v>30.55862999</v>
      </c>
      <c r="K100">
        <v>26.048477170000002</v>
      </c>
      <c r="L100">
        <v>32.391593929999999</v>
      </c>
      <c r="M100">
        <v>33.071060180000003</v>
      </c>
      <c r="N100">
        <v>23.447797779999998</v>
      </c>
      <c r="O100">
        <v>27.064626690000001</v>
      </c>
      <c r="P100">
        <v>23.902902600000001</v>
      </c>
      <c r="Q100">
        <v>19.749010089999999</v>
      </c>
      <c r="R100">
        <v>24.751085280000002</v>
      </c>
      <c r="S100">
        <v>22.95211411</v>
      </c>
      <c r="T100">
        <v>19.73623276</v>
      </c>
      <c r="U100">
        <v>30.13964081</v>
      </c>
      <c r="V100">
        <v>29.65865707</v>
      </c>
      <c r="W100">
        <v>20.013542180000002</v>
      </c>
      <c r="X100">
        <v>26.616193769999999</v>
      </c>
      <c r="Y100">
        <v>21.282577509999999</v>
      </c>
      <c r="Z100">
        <v>24.078096389999999</v>
      </c>
      <c r="AA100">
        <v>32.907112120000001</v>
      </c>
      <c r="AB100">
        <v>18.388074870000001</v>
      </c>
      <c r="AC100">
        <v>15.85466194</v>
      </c>
      <c r="AD100">
        <v>21.593309399999999</v>
      </c>
      <c r="AE100">
        <v>20.297470090000001</v>
      </c>
      <c r="AF100">
        <v>23.76</v>
      </c>
    </row>
    <row r="101" spans="2:32">
      <c r="B101" t="s">
        <v>219</v>
      </c>
      <c r="C101">
        <v>38.728328699999999</v>
      </c>
      <c r="D101">
        <v>31.71452713</v>
      </c>
      <c r="E101">
        <v>28.819595339999999</v>
      </c>
      <c r="F101">
        <v>25.18093872</v>
      </c>
      <c r="G101">
        <v>22.361448289999998</v>
      </c>
      <c r="H101">
        <v>17.022733689999999</v>
      </c>
      <c r="I101">
        <v>26.390268330000001</v>
      </c>
      <c r="J101">
        <v>21.072490689999999</v>
      </c>
      <c r="K101">
        <v>22.757768630000001</v>
      </c>
      <c r="L101">
        <v>15.682191850000001</v>
      </c>
      <c r="M101">
        <v>19.416246409999999</v>
      </c>
      <c r="N101">
        <v>20.349538800000001</v>
      </c>
      <c r="O101">
        <v>11.740910530000001</v>
      </c>
      <c r="P101">
        <v>21.53587151</v>
      </c>
      <c r="Q101">
        <v>18.969808579999999</v>
      </c>
      <c r="R101">
        <v>17.523593900000002</v>
      </c>
      <c r="S101">
        <v>26.842418670000001</v>
      </c>
      <c r="T101">
        <v>18.49636078</v>
      </c>
      <c r="U101">
        <v>19.7141552</v>
      </c>
      <c r="V101">
        <v>18.583982469999999</v>
      </c>
      <c r="W101">
        <v>25.921197889999998</v>
      </c>
      <c r="X101">
        <v>14.50299644</v>
      </c>
      <c r="Y101">
        <v>31.190063479999999</v>
      </c>
      <c r="Z101">
        <v>24.863513950000002</v>
      </c>
      <c r="AA101">
        <v>23.88218689</v>
      </c>
      <c r="AB101">
        <v>34.717613219999997</v>
      </c>
      <c r="AC101">
        <v>29.567586899999998</v>
      </c>
      <c r="AD101">
        <v>27.120222089999999</v>
      </c>
      <c r="AE101">
        <v>25.780206679999999</v>
      </c>
      <c r="AF101">
        <v>19.489999999999998</v>
      </c>
    </row>
    <row r="102" spans="2:32">
      <c r="B102" t="s">
        <v>220</v>
      </c>
      <c r="C102">
        <v>92.881462099999993</v>
      </c>
      <c r="D102">
        <v>73.778121949999999</v>
      </c>
      <c r="E102">
        <v>62.52186966</v>
      </c>
      <c r="F102">
        <v>46.649791720000003</v>
      </c>
      <c r="G102">
        <v>28.617979049999999</v>
      </c>
      <c r="H102">
        <v>42.103008269999997</v>
      </c>
      <c r="I102">
        <v>56.933841710000003</v>
      </c>
      <c r="J102">
        <v>47.935131069999997</v>
      </c>
      <c r="K102">
        <v>46.205333709999998</v>
      </c>
      <c r="L102">
        <v>25.044067380000001</v>
      </c>
      <c r="M102">
        <v>46.248241419999999</v>
      </c>
      <c r="N102">
        <v>56.40829849</v>
      </c>
      <c r="O102">
        <v>61.329463959999998</v>
      </c>
      <c r="P102">
        <v>70.395370479999997</v>
      </c>
      <c r="Q102">
        <v>72.596565249999998</v>
      </c>
      <c r="R102">
        <v>52.143455510000003</v>
      </c>
      <c r="S102">
        <v>67.880500789999999</v>
      </c>
      <c r="T102">
        <v>100</v>
      </c>
      <c r="U102">
        <v>58.776687619999997</v>
      </c>
      <c r="V102">
        <v>64.344932560000004</v>
      </c>
      <c r="W102">
        <v>51.761840820000003</v>
      </c>
      <c r="X102">
        <v>64.168685909999994</v>
      </c>
      <c r="Y102">
        <v>29.392213819999998</v>
      </c>
      <c r="Z102">
        <v>35.194377899999999</v>
      </c>
      <c r="AA102">
        <v>37.603870389999997</v>
      </c>
      <c r="AB102">
        <v>56.865039830000001</v>
      </c>
      <c r="AC102">
        <v>52.273719790000001</v>
      </c>
      <c r="AD102">
        <v>63.231594090000002</v>
      </c>
      <c r="AE102">
        <v>51.971317290000002</v>
      </c>
      <c r="AF102">
        <v>40.479999999999997</v>
      </c>
    </row>
    <row r="103" spans="2:32">
      <c r="B103" t="s">
        <v>221</v>
      </c>
      <c r="C103">
        <v>69.402221679999997</v>
      </c>
      <c r="D103">
        <v>46.645347600000001</v>
      </c>
      <c r="E103">
        <v>78.591651920000004</v>
      </c>
      <c r="F103">
        <v>82.820358279999994</v>
      </c>
      <c r="G103">
        <v>70.711715699999999</v>
      </c>
      <c r="H103">
        <v>65.471275329999997</v>
      </c>
      <c r="I103">
        <v>84.303894040000003</v>
      </c>
      <c r="J103">
        <v>72.798553470000002</v>
      </c>
      <c r="K103">
        <v>77.291175839999994</v>
      </c>
      <c r="L103">
        <v>66.180419920000006</v>
      </c>
      <c r="M103">
        <v>54.621990199999999</v>
      </c>
      <c r="N103">
        <v>64.552772520000005</v>
      </c>
      <c r="O103">
        <v>68.643226619999993</v>
      </c>
      <c r="P103">
        <v>63.832279210000003</v>
      </c>
      <c r="Q103">
        <v>67.917152400000006</v>
      </c>
      <c r="R103">
        <v>38.70126724</v>
      </c>
      <c r="S103">
        <v>51.709579470000001</v>
      </c>
      <c r="T103">
        <v>51.066158289999997</v>
      </c>
      <c r="U103">
        <v>51.142242430000003</v>
      </c>
      <c r="V103">
        <v>68.04701996</v>
      </c>
      <c r="W103">
        <v>74.977691649999997</v>
      </c>
      <c r="X103">
        <v>77.518150329999997</v>
      </c>
      <c r="Y103">
        <v>62.191543580000001</v>
      </c>
      <c r="Z103">
        <v>70.194946290000004</v>
      </c>
      <c r="AA103">
        <v>70.200889590000003</v>
      </c>
      <c r="AB103">
        <v>47.592887879999999</v>
      </c>
      <c r="AC103">
        <v>69.753395080000004</v>
      </c>
      <c r="AD103">
        <v>50.762771610000001</v>
      </c>
      <c r="AE103">
        <v>52.58704376</v>
      </c>
      <c r="AF103">
        <v>55.28</v>
      </c>
    </row>
    <row r="104" spans="2:32">
      <c r="B104" t="s">
        <v>222</v>
      </c>
      <c r="C104">
        <v>32.77452469</v>
      </c>
      <c r="D104">
        <v>31.208543779999999</v>
      </c>
      <c r="E104">
        <v>28.592933649999999</v>
      </c>
      <c r="F104">
        <v>29.49654198</v>
      </c>
      <c r="G104">
        <v>31.803682330000001</v>
      </c>
      <c r="H104">
        <v>28.47869682</v>
      </c>
      <c r="I104">
        <v>26.210260389999998</v>
      </c>
      <c r="J104">
        <v>26.32434464</v>
      </c>
      <c r="K104">
        <v>26.919910430000002</v>
      </c>
      <c r="L104">
        <v>25.614303589999999</v>
      </c>
      <c r="M104">
        <v>23.646127700000001</v>
      </c>
      <c r="N104">
        <v>25.586887359999999</v>
      </c>
      <c r="O104">
        <v>26.048351289999999</v>
      </c>
      <c r="P104">
        <v>24.01955414</v>
      </c>
      <c r="Q104">
        <v>21.426794050000002</v>
      </c>
      <c r="R104">
        <v>22.73648262</v>
      </c>
      <c r="S104">
        <v>22.977392200000001</v>
      </c>
      <c r="T104">
        <v>21.998476029999999</v>
      </c>
      <c r="U104">
        <v>21.95162582</v>
      </c>
      <c r="V104">
        <v>22.820005420000001</v>
      </c>
      <c r="W104">
        <v>24.747377400000001</v>
      </c>
      <c r="X104">
        <v>27.097064970000002</v>
      </c>
      <c r="Y104">
        <v>29.684013369999999</v>
      </c>
      <c r="Z104">
        <v>31.056875229999999</v>
      </c>
      <c r="AA104">
        <v>31.00629807</v>
      </c>
      <c r="AB104">
        <v>25.693897249999999</v>
      </c>
      <c r="AC104">
        <v>24.837865829999998</v>
      </c>
      <c r="AD104">
        <v>25.683567050000001</v>
      </c>
      <c r="AE104">
        <v>24.060443880000001</v>
      </c>
      <c r="AF104">
        <v>22.38</v>
      </c>
    </row>
    <row r="107" spans="2:32">
      <c r="B107" s="2" t="s">
        <v>1187</v>
      </c>
    </row>
    <row r="109" spans="2:32">
      <c r="C109" s="22" t="s">
        <v>41</v>
      </c>
      <c r="D109" s="22" t="s">
        <v>42</v>
      </c>
      <c r="E109" s="22" t="s">
        <v>43</v>
      </c>
      <c r="F109" s="22" t="s">
        <v>44</v>
      </c>
      <c r="G109" s="22" t="s">
        <v>45</v>
      </c>
      <c r="H109" s="22" t="s">
        <v>46</v>
      </c>
      <c r="I109" s="22" t="s">
        <v>47</v>
      </c>
      <c r="J109" s="22" t="s">
        <v>48</v>
      </c>
      <c r="K109" s="22" t="s">
        <v>49</v>
      </c>
      <c r="L109" s="22" t="s">
        <v>50</v>
      </c>
      <c r="M109" s="22" t="s">
        <v>51</v>
      </c>
      <c r="N109" s="22" t="s">
        <v>52</v>
      </c>
      <c r="O109" s="22" t="s">
        <v>53</v>
      </c>
      <c r="P109" s="22" t="s">
        <v>54</v>
      </c>
      <c r="Q109" s="22" t="s">
        <v>55</v>
      </c>
      <c r="R109" s="22" t="s">
        <v>56</v>
      </c>
      <c r="S109" s="22" t="s">
        <v>57</v>
      </c>
      <c r="T109" s="22" t="s">
        <v>58</v>
      </c>
      <c r="U109" s="22" t="s">
        <v>59</v>
      </c>
      <c r="V109" s="22" t="s">
        <v>60</v>
      </c>
      <c r="W109" s="22" t="s">
        <v>61</v>
      </c>
      <c r="X109" s="22" t="s">
        <v>62</v>
      </c>
      <c r="Y109" s="22" t="s">
        <v>63</v>
      </c>
      <c r="Z109" s="22" t="s">
        <v>64</v>
      </c>
      <c r="AA109" s="22" t="s">
        <v>65</v>
      </c>
      <c r="AB109" s="22" t="s">
        <v>66</v>
      </c>
      <c r="AC109" s="22" t="s">
        <v>67</v>
      </c>
      <c r="AD109" s="22" t="s">
        <v>68</v>
      </c>
      <c r="AE109" s="4" t="s">
        <v>898</v>
      </c>
      <c r="AF109" s="22" t="s">
        <v>1239</v>
      </c>
    </row>
    <row r="110" spans="2:32">
      <c r="B110" t="s">
        <v>203</v>
      </c>
      <c r="C110">
        <v>33.277553560000001</v>
      </c>
      <c r="D110">
        <v>30.850940699999999</v>
      </c>
      <c r="E110">
        <v>31.86761284</v>
      </c>
      <c r="F110">
        <v>30.06715393</v>
      </c>
      <c r="G110">
        <v>28.81799698</v>
      </c>
      <c r="H110">
        <v>29.350267410000001</v>
      </c>
      <c r="I110">
        <v>29.043014530000001</v>
      </c>
      <c r="J110">
        <v>28.40797997</v>
      </c>
      <c r="K110">
        <v>26.754177089999999</v>
      </c>
      <c r="L110">
        <v>25.60736275</v>
      </c>
      <c r="M110">
        <v>24.82232475</v>
      </c>
      <c r="N110">
        <v>24.04216194</v>
      </c>
      <c r="O110">
        <v>23.89516068</v>
      </c>
      <c r="P110">
        <v>22.565301900000001</v>
      </c>
      <c r="Q110">
        <v>21.412763600000002</v>
      </c>
      <c r="R110">
        <v>20.260015490000001</v>
      </c>
      <c r="S110">
        <v>20.392494200000002</v>
      </c>
      <c r="T110">
        <v>19.67037582</v>
      </c>
      <c r="U110">
        <v>20.742637630000001</v>
      </c>
      <c r="V110">
        <v>20.274190900000001</v>
      </c>
      <c r="W110">
        <v>20.363744740000001</v>
      </c>
      <c r="X110">
        <v>24.190292360000001</v>
      </c>
      <c r="Y110">
        <v>23.553377149999999</v>
      </c>
      <c r="Z110">
        <v>22.015676500000001</v>
      </c>
      <c r="AA110">
        <v>25.039726259999998</v>
      </c>
      <c r="AB110">
        <v>24.403610230000002</v>
      </c>
      <c r="AC110">
        <v>25.641611099999999</v>
      </c>
      <c r="AD110">
        <v>22.441797260000001</v>
      </c>
      <c r="AE110">
        <v>22.130962369999999</v>
      </c>
      <c r="AF110">
        <v>21.44</v>
      </c>
    </row>
    <row r="111" spans="2:32">
      <c r="B111" t="s">
        <v>204</v>
      </c>
      <c r="C111">
        <v>14.30734348</v>
      </c>
      <c r="D111">
        <v>12.82305813</v>
      </c>
      <c r="E111">
        <v>12.73295212</v>
      </c>
      <c r="F111">
        <v>12.24835873</v>
      </c>
      <c r="G111">
        <v>12.45059395</v>
      </c>
      <c r="H111">
        <v>11.86397648</v>
      </c>
      <c r="I111">
        <v>11.59634018</v>
      </c>
      <c r="J111">
        <v>10.54313183</v>
      </c>
      <c r="K111">
        <v>10.12013245</v>
      </c>
      <c r="L111">
        <v>8.674623489</v>
      </c>
      <c r="M111">
        <v>8.4419298170000001</v>
      </c>
      <c r="N111">
        <v>8.3713827129999991</v>
      </c>
      <c r="O111">
        <v>10.14185333</v>
      </c>
      <c r="P111">
        <v>8.5370302200000001</v>
      </c>
      <c r="Q111">
        <v>9.7383813860000004</v>
      </c>
      <c r="R111">
        <v>9.8363199229999996</v>
      </c>
      <c r="S111">
        <v>8.7271995540000002</v>
      </c>
      <c r="T111">
        <v>8.3272199629999992</v>
      </c>
      <c r="U111">
        <v>9.0797138210000004</v>
      </c>
      <c r="V111">
        <v>8.4854097369999995</v>
      </c>
      <c r="W111">
        <v>10.04611111</v>
      </c>
      <c r="X111">
        <v>10.65835953</v>
      </c>
      <c r="Y111">
        <v>12.10821629</v>
      </c>
      <c r="Z111">
        <v>11.032563209999999</v>
      </c>
      <c r="AA111">
        <v>12.45107746</v>
      </c>
      <c r="AB111">
        <v>11.75079536</v>
      </c>
      <c r="AC111">
        <v>10.357481959999999</v>
      </c>
      <c r="AD111">
        <v>10.258466719999999</v>
      </c>
      <c r="AE111">
        <v>9.82730484</v>
      </c>
      <c r="AF111">
        <v>10.220000000000001</v>
      </c>
    </row>
    <row r="112" spans="2:32">
      <c r="B112" t="s">
        <v>205</v>
      </c>
      <c r="C112">
        <v>19.998846050000001</v>
      </c>
      <c r="D112">
        <v>22.785289760000001</v>
      </c>
      <c r="E112">
        <v>19.637157439999999</v>
      </c>
      <c r="F112">
        <v>22.140777589999999</v>
      </c>
      <c r="G112">
        <v>22.543941499999999</v>
      </c>
      <c r="H112">
        <v>23.223310470000001</v>
      </c>
      <c r="I112">
        <v>20.364732740000001</v>
      </c>
      <c r="J112">
        <v>16.685838700000001</v>
      </c>
      <c r="K112">
        <v>15.5450058</v>
      </c>
      <c r="L112">
        <v>14.04384232</v>
      </c>
      <c r="M112">
        <v>15.049232480000001</v>
      </c>
      <c r="N112">
        <v>15.78553104</v>
      </c>
      <c r="O112">
        <v>15.56388664</v>
      </c>
      <c r="P112">
        <v>13.694482799999999</v>
      </c>
      <c r="Q112">
        <v>14.856743809999999</v>
      </c>
      <c r="R112">
        <v>13.92228699</v>
      </c>
      <c r="S112">
        <v>15.87141132</v>
      </c>
      <c r="T112">
        <v>13.500397680000001</v>
      </c>
      <c r="U112">
        <v>15.310634609999999</v>
      </c>
      <c r="V112">
        <v>14.07292747</v>
      </c>
      <c r="W112">
        <v>14.84147263</v>
      </c>
      <c r="X112">
        <v>19.072370530000001</v>
      </c>
      <c r="Y112">
        <v>15.70613575</v>
      </c>
      <c r="Z112">
        <v>14.359547620000001</v>
      </c>
      <c r="AA112">
        <v>16.27952385</v>
      </c>
      <c r="AB112">
        <v>15.5436306</v>
      </c>
      <c r="AC112">
        <v>16.029172899999999</v>
      </c>
      <c r="AD112">
        <v>13.575635910000001</v>
      </c>
      <c r="AE112">
        <v>12.39747047</v>
      </c>
      <c r="AF112">
        <v>15.42</v>
      </c>
    </row>
    <row r="113" spans="2:32">
      <c r="B113" t="s">
        <v>206</v>
      </c>
      <c r="C113">
        <v>21.659700390000001</v>
      </c>
      <c r="D113">
        <v>15.21362877</v>
      </c>
      <c r="E113">
        <v>14.01476574</v>
      </c>
      <c r="F113">
        <v>16.864793779999999</v>
      </c>
      <c r="G113">
        <v>19.309997559999999</v>
      </c>
      <c r="H113">
        <v>11.71427345</v>
      </c>
      <c r="I113">
        <v>11.27932549</v>
      </c>
      <c r="J113">
        <v>13.946786879999999</v>
      </c>
      <c r="K113">
        <v>17.01230812</v>
      </c>
      <c r="L113">
        <v>12.841298099999999</v>
      </c>
      <c r="M113">
        <v>10.07112598</v>
      </c>
      <c r="N113">
        <v>15.04760838</v>
      </c>
      <c r="O113">
        <v>20.040227890000001</v>
      </c>
      <c r="P113">
        <v>12.006197930000001</v>
      </c>
      <c r="Q113">
        <v>8.4997739790000004</v>
      </c>
      <c r="R113">
        <v>12.009975430000001</v>
      </c>
      <c r="S113">
        <v>14.45551109</v>
      </c>
      <c r="T113">
        <v>9.0733537670000004</v>
      </c>
      <c r="U113">
        <v>8.6473970409999996</v>
      </c>
      <c r="V113">
        <v>10.825268749999999</v>
      </c>
      <c r="W113">
        <v>17.534206390000001</v>
      </c>
      <c r="X113">
        <v>16.600084299999999</v>
      </c>
      <c r="Y113">
        <v>15.35677624</v>
      </c>
      <c r="Z113">
        <v>18.37859344</v>
      </c>
      <c r="AA113">
        <v>22.022037510000001</v>
      </c>
      <c r="AB113">
        <v>13.96212673</v>
      </c>
      <c r="AC113">
        <v>11.79150009</v>
      </c>
      <c r="AD113">
        <v>14.1871233</v>
      </c>
      <c r="AE113">
        <v>14.764309880000001</v>
      </c>
      <c r="AF113">
        <v>8</v>
      </c>
    </row>
    <row r="114" spans="2:32">
      <c r="B114" t="s">
        <v>207</v>
      </c>
      <c r="C114">
        <v>32.846446989999997</v>
      </c>
      <c r="D114">
        <v>31.306003570000001</v>
      </c>
      <c r="E114">
        <v>29.105674740000001</v>
      </c>
      <c r="F114">
        <v>29.145030980000001</v>
      </c>
      <c r="G114">
        <v>28.088266369999999</v>
      </c>
      <c r="H114">
        <v>29.19285202</v>
      </c>
      <c r="I114">
        <v>27.656471249999999</v>
      </c>
      <c r="J114">
        <v>26.229896549999999</v>
      </c>
      <c r="K114">
        <v>28.075819020000001</v>
      </c>
      <c r="L114">
        <v>24.648162840000001</v>
      </c>
      <c r="M114">
        <v>22.13071442</v>
      </c>
      <c r="N114">
        <v>22.673666000000001</v>
      </c>
      <c r="O114">
        <v>22.182640079999999</v>
      </c>
      <c r="P114">
        <v>20.470417019999999</v>
      </c>
      <c r="Q114">
        <v>22.024578089999999</v>
      </c>
      <c r="R114">
        <v>21.598333360000002</v>
      </c>
      <c r="S114">
        <v>21.42308998</v>
      </c>
      <c r="T114">
        <v>21.38030243</v>
      </c>
      <c r="U114">
        <v>21.239854810000001</v>
      </c>
      <c r="V114">
        <v>19.30245399</v>
      </c>
      <c r="W114">
        <v>20.381443019999999</v>
      </c>
      <c r="X114">
        <v>25.69732475</v>
      </c>
      <c r="Y114">
        <v>25.210508350000001</v>
      </c>
      <c r="Z114">
        <v>27.287267679999999</v>
      </c>
      <c r="AA114">
        <v>31.586759570000002</v>
      </c>
      <c r="AB114">
        <v>29.653198239999998</v>
      </c>
      <c r="AC114">
        <v>27.111684799999999</v>
      </c>
      <c r="AD114">
        <v>23.901937480000001</v>
      </c>
      <c r="AE114">
        <v>23.463474269999999</v>
      </c>
      <c r="AF114">
        <v>22.81</v>
      </c>
    </row>
    <row r="115" spans="2:32">
      <c r="B115" t="s">
        <v>208</v>
      </c>
      <c r="C115">
        <v>18.562057500000002</v>
      </c>
      <c r="D115">
        <v>18.097578049999999</v>
      </c>
      <c r="E115">
        <v>17.88607025</v>
      </c>
      <c r="F115">
        <v>20.202873230000002</v>
      </c>
      <c r="G115">
        <v>20.093181609999998</v>
      </c>
      <c r="H115">
        <v>16.791646960000001</v>
      </c>
      <c r="I115">
        <v>14.595468520000001</v>
      </c>
      <c r="J115">
        <v>13.67824364</v>
      </c>
      <c r="K115">
        <v>16.0466938</v>
      </c>
      <c r="L115">
        <v>15.28025246</v>
      </c>
      <c r="M115">
        <v>15.090493199999999</v>
      </c>
      <c r="N115">
        <v>12.961858749999999</v>
      </c>
      <c r="O115">
        <v>11.23905849</v>
      </c>
      <c r="P115">
        <v>10.815315249999999</v>
      </c>
      <c r="Q115">
        <v>8.5690002439999997</v>
      </c>
      <c r="R115">
        <v>10.82156563</v>
      </c>
      <c r="S115">
        <v>12.311596870000001</v>
      </c>
      <c r="T115">
        <v>11.18025589</v>
      </c>
      <c r="U115">
        <v>11.54169083</v>
      </c>
      <c r="V115">
        <v>11.635153770000001</v>
      </c>
      <c r="W115">
        <v>13.71907043</v>
      </c>
      <c r="X115">
        <v>18.78198051</v>
      </c>
      <c r="Y115">
        <v>15.58354568</v>
      </c>
      <c r="Z115">
        <v>13.98515415</v>
      </c>
      <c r="AA115">
        <v>15.20708752</v>
      </c>
      <c r="AB115">
        <v>14.066932680000001</v>
      </c>
      <c r="AC115">
        <v>12.479923250000001</v>
      </c>
      <c r="AD115">
        <v>14.577131270000001</v>
      </c>
      <c r="AE115">
        <v>11.59300518</v>
      </c>
      <c r="AF115">
        <v>10.9</v>
      </c>
    </row>
    <row r="116" spans="2:32">
      <c r="B116" t="s">
        <v>209</v>
      </c>
      <c r="C116">
        <v>19.063953399999999</v>
      </c>
      <c r="D116">
        <v>18.131120679999999</v>
      </c>
      <c r="E116">
        <v>16.84770966</v>
      </c>
      <c r="F116">
        <v>16.77718544</v>
      </c>
      <c r="G116">
        <v>18.19443321</v>
      </c>
      <c r="H116">
        <v>16.074262619999999</v>
      </c>
      <c r="I116">
        <v>13.289052010000001</v>
      </c>
      <c r="J116">
        <v>15.327083590000001</v>
      </c>
      <c r="K116">
        <v>15.556874280000001</v>
      </c>
      <c r="L116">
        <v>13.889529230000001</v>
      </c>
      <c r="M116">
        <v>12.8848772</v>
      </c>
      <c r="N116">
        <v>12.873013500000001</v>
      </c>
      <c r="O116">
        <v>13.134055139999999</v>
      </c>
      <c r="P116">
        <v>11.585297580000001</v>
      </c>
      <c r="Q116">
        <v>11.810765269999999</v>
      </c>
      <c r="R116">
        <v>12.10997581</v>
      </c>
      <c r="S116">
        <v>13.13311481</v>
      </c>
      <c r="T116">
        <v>11.00776291</v>
      </c>
      <c r="U116">
        <v>10.76660633</v>
      </c>
      <c r="V116">
        <v>10.93821239</v>
      </c>
      <c r="W116">
        <v>12.389206890000001</v>
      </c>
      <c r="X116">
        <v>15.475380899999999</v>
      </c>
      <c r="Y116">
        <v>12.9008112</v>
      </c>
      <c r="Z116">
        <v>11.328740120000001</v>
      </c>
      <c r="AA116">
        <v>15.223822589999999</v>
      </c>
      <c r="AB116">
        <v>14.64125443</v>
      </c>
      <c r="AC116">
        <v>12.15227413</v>
      </c>
      <c r="AD116">
        <v>12.79269695</v>
      </c>
      <c r="AE116">
        <v>13.13977337</v>
      </c>
      <c r="AF116">
        <v>12.93</v>
      </c>
    </row>
    <row r="117" spans="2:32">
      <c r="B117" t="s">
        <v>210</v>
      </c>
      <c r="C117">
        <v>26.336610790000002</v>
      </c>
      <c r="D117">
        <v>23.811912540000002</v>
      </c>
      <c r="E117">
        <v>22.294008259999998</v>
      </c>
      <c r="F117">
        <v>21.821434020000002</v>
      </c>
      <c r="G117">
        <v>22.556045529999999</v>
      </c>
      <c r="H117">
        <v>20.86232948</v>
      </c>
      <c r="I117">
        <v>20.824434279999998</v>
      </c>
      <c r="J117">
        <v>19.383413310000002</v>
      </c>
      <c r="K117">
        <v>19.33145142</v>
      </c>
      <c r="L117">
        <v>19.910049440000002</v>
      </c>
      <c r="M117">
        <v>16.14454842</v>
      </c>
      <c r="N117">
        <v>16.40697479</v>
      </c>
      <c r="O117">
        <v>16.212055209999999</v>
      </c>
      <c r="P117">
        <v>16.0959301</v>
      </c>
      <c r="Q117">
        <v>14.41398525</v>
      </c>
      <c r="R117">
        <v>13.266831399999999</v>
      </c>
      <c r="S117">
        <v>12.51915455</v>
      </c>
      <c r="T117">
        <v>13.477841379999999</v>
      </c>
      <c r="U117">
        <v>14.336256029999999</v>
      </c>
      <c r="V117">
        <v>14.335227010000001</v>
      </c>
      <c r="W117">
        <v>14.517112729999999</v>
      </c>
      <c r="X117">
        <v>16.251527790000001</v>
      </c>
      <c r="Y117">
        <v>15.887691500000001</v>
      </c>
      <c r="Z117">
        <v>13.46620274</v>
      </c>
      <c r="AA117">
        <v>17.460712430000001</v>
      </c>
      <c r="AB117">
        <v>16.31046104</v>
      </c>
      <c r="AC117">
        <v>15.799812319999999</v>
      </c>
      <c r="AD117">
        <v>13.088268279999999</v>
      </c>
      <c r="AE117">
        <v>13.83629227</v>
      </c>
      <c r="AF117">
        <v>14.01</v>
      </c>
    </row>
    <row r="118" spans="2:32">
      <c r="B118" t="s">
        <v>211</v>
      </c>
      <c r="C118">
        <v>18.212354659999999</v>
      </c>
      <c r="D118">
        <v>16.629598619999999</v>
      </c>
      <c r="E118">
        <v>15.124259950000001</v>
      </c>
      <c r="F118">
        <v>15.317126269999999</v>
      </c>
      <c r="G118">
        <v>15.1591568</v>
      </c>
      <c r="H118">
        <v>13.59260559</v>
      </c>
      <c r="I118">
        <v>12.99980736</v>
      </c>
      <c r="J118">
        <v>13.051270479999999</v>
      </c>
      <c r="K118">
        <v>13.558086400000001</v>
      </c>
      <c r="L118">
        <v>11.51930237</v>
      </c>
      <c r="M118">
        <v>11.27258396</v>
      </c>
      <c r="N118">
        <v>11.425396920000001</v>
      </c>
      <c r="O118">
        <v>11.5556345</v>
      </c>
      <c r="P118">
        <v>10.598965639999999</v>
      </c>
      <c r="Q118">
        <v>10.57190514</v>
      </c>
      <c r="R118">
        <v>10.460111619999999</v>
      </c>
      <c r="S118">
        <v>10.589892389999999</v>
      </c>
      <c r="T118">
        <v>10.37206078</v>
      </c>
      <c r="U118">
        <v>10.45461845</v>
      </c>
      <c r="V118">
        <v>10.002722739999999</v>
      </c>
      <c r="W118">
        <v>10.416501050000001</v>
      </c>
      <c r="X118">
        <v>13.98750401</v>
      </c>
      <c r="Y118">
        <v>13.98609257</v>
      </c>
      <c r="Z118">
        <v>12.62370205</v>
      </c>
      <c r="AA118">
        <v>14.114863400000001</v>
      </c>
      <c r="AB118">
        <v>14.027617449999999</v>
      </c>
      <c r="AC118">
        <v>13.213673590000001</v>
      </c>
      <c r="AD118">
        <v>11.192340850000001</v>
      </c>
      <c r="AE118">
        <v>11.874310489999999</v>
      </c>
      <c r="AF118">
        <v>10.74</v>
      </c>
    </row>
    <row r="119" spans="2:32">
      <c r="B119" t="s">
        <v>212</v>
      </c>
      <c r="C119">
        <v>24.760923389999999</v>
      </c>
      <c r="D119">
        <v>24.05078125</v>
      </c>
      <c r="E119">
        <v>22.941654209999999</v>
      </c>
      <c r="F119">
        <v>22.434658049999999</v>
      </c>
      <c r="G119">
        <v>21.730974199999999</v>
      </c>
      <c r="H119">
        <v>20.834358219999999</v>
      </c>
      <c r="I119">
        <v>20.116264340000001</v>
      </c>
      <c r="J119">
        <v>20.020286559999999</v>
      </c>
      <c r="K119">
        <v>20.224834439999999</v>
      </c>
      <c r="L119">
        <v>17.828132629999999</v>
      </c>
      <c r="M119">
        <v>17.863060000000001</v>
      </c>
      <c r="N119">
        <v>15.93555737</v>
      </c>
      <c r="O119">
        <v>17.03962898</v>
      </c>
      <c r="P119">
        <v>15.310835839999999</v>
      </c>
      <c r="Q119">
        <v>14.37634182</v>
      </c>
      <c r="R119">
        <v>13.68178558</v>
      </c>
      <c r="S119">
        <v>13.47665024</v>
      </c>
      <c r="T119">
        <v>13.91823387</v>
      </c>
      <c r="U119">
        <v>13.703853609999999</v>
      </c>
      <c r="V119">
        <v>13.19388103</v>
      </c>
      <c r="W119">
        <v>14.112024310000001</v>
      </c>
      <c r="X119">
        <v>18.467899320000001</v>
      </c>
      <c r="Y119">
        <v>16.41127586</v>
      </c>
      <c r="Z119">
        <v>15.047595980000001</v>
      </c>
      <c r="AA119">
        <v>18.507946010000001</v>
      </c>
      <c r="AB119">
        <v>17.196098330000002</v>
      </c>
      <c r="AC119">
        <v>16.343198780000002</v>
      </c>
      <c r="AD119">
        <v>15.72814178</v>
      </c>
      <c r="AE119">
        <v>14.417051320000001</v>
      </c>
      <c r="AF119">
        <v>14.57</v>
      </c>
    </row>
    <row r="120" spans="2:32">
      <c r="B120" t="s">
        <v>213</v>
      </c>
      <c r="C120">
        <v>28.770658489999999</v>
      </c>
      <c r="D120">
        <v>28.304042819999999</v>
      </c>
      <c r="E120">
        <v>28.13350105</v>
      </c>
      <c r="F120">
        <v>27.13218307</v>
      </c>
      <c r="G120">
        <v>26.93364334</v>
      </c>
      <c r="H120">
        <v>26.38513184</v>
      </c>
      <c r="I120">
        <v>25.03480339</v>
      </c>
      <c r="J120">
        <v>27.322639469999999</v>
      </c>
      <c r="K120">
        <v>27.236625669999999</v>
      </c>
      <c r="L120">
        <v>24.27723503</v>
      </c>
      <c r="M120">
        <v>25.806688309999998</v>
      </c>
      <c r="N120">
        <v>23.175424580000001</v>
      </c>
      <c r="O120">
        <v>23.338468550000002</v>
      </c>
      <c r="P120">
        <v>21.03253746</v>
      </c>
      <c r="Q120">
        <v>20.03836823</v>
      </c>
      <c r="R120">
        <v>21.286863329999999</v>
      </c>
      <c r="S120">
        <v>18.23116684</v>
      </c>
      <c r="T120">
        <v>17.536445619999999</v>
      </c>
      <c r="U120">
        <v>18.184286119999999</v>
      </c>
      <c r="V120">
        <v>22.929771420000002</v>
      </c>
      <c r="W120">
        <v>23.485424040000002</v>
      </c>
      <c r="X120">
        <v>22.708774569999999</v>
      </c>
      <c r="Y120">
        <v>20.686342239999998</v>
      </c>
      <c r="Z120">
        <v>20.425344469999999</v>
      </c>
      <c r="AA120">
        <v>24.173322679999998</v>
      </c>
      <c r="AB120">
        <v>18.994056700000002</v>
      </c>
      <c r="AC120">
        <v>20.075897220000002</v>
      </c>
      <c r="AD120">
        <v>21.57673454</v>
      </c>
      <c r="AE120">
        <v>21.39754486</v>
      </c>
      <c r="AF120">
        <v>19.55</v>
      </c>
    </row>
    <row r="121" spans="2:32">
      <c r="B121" t="s">
        <v>214</v>
      </c>
      <c r="C121">
        <v>23.769483569999998</v>
      </c>
      <c r="D121">
        <v>21.857776640000001</v>
      </c>
      <c r="E121">
        <v>19.261476519999999</v>
      </c>
      <c r="F121">
        <v>19.127885819999999</v>
      </c>
      <c r="G121">
        <v>19.67640686</v>
      </c>
      <c r="H121">
        <v>18.776529310000001</v>
      </c>
      <c r="I121">
        <v>17.77453423</v>
      </c>
      <c r="J121">
        <v>17.744935989999998</v>
      </c>
      <c r="K121">
        <v>19.0130558</v>
      </c>
      <c r="L121">
        <v>17.085681919999999</v>
      </c>
      <c r="M121">
        <v>15.25066185</v>
      </c>
      <c r="N121">
        <v>16.30611992</v>
      </c>
      <c r="O121">
        <v>16.890752790000001</v>
      </c>
      <c r="P121">
        <v>15.296918870000001</v>
      </c>
      <c r="Q121">
        <v>13.40471649</v>
      </c>
      <c r="R121">
        <v>13.651046750000001</v>
      </c>
      <c r="S121">
        <v>14.71877956</v>
      </c>
      <c r="T121">
        <v>13.11573505</v>
      </c>
      <c r="U121">
        <v>11.696620940000001</v>
      </c>
      <c r="V121">
        <v>11.90588093</v>
      </c>
      <c r="W121">
        <v>12.98569775</v>
      </c>
      <c r="X121">
        <v>15.55627823</v>
      </c>
      <c r="Y121">
        <v>13.10088539</v>
      </c>
      <c r="Z121">
        <v>12.49622059</v>
      </c>
      <c r="AA121">
        <v>16.023694989999999</v>
      </c>
      <c r="AB121">
        <v>15.817429539999999</v>
      </c>
      <c r="AC121">
        <v>14.027781490000001</v>
      </c>
      <c r="AD121">
        <v>14.670334820000001</v>
      </c>
      <c r="AE121">
        <v>14.51719379</v>
      </c>
      <c r="AF121">
        <v>14.76</v>
      </c>
    </row>
    <row r="122" spans="2:32">
      <c r="B122" t="s">
        <v>215</v>
      </c>
      <c r="C122">
        <v>17.453720090000001</v>
      </c>
      <c r="D122">
        <v>16.49674606</v>
      </c>
      <c r="E122">
        <v>16.215549469999999</v>
      </c>
      <c r="F122">
        <v>16.30121231</v>
      </c>
      <c r="G122">
        <v>15.6611805</v>
      </c>
      <c r="H122">
        <v>15.26985168</v>
      </c>
      <c r="I122">
        <v>14.213749890000001</v>
      </c>
      <c r="J122">
        <v>14.700456620000001</v>
      </c>
      <c r="K122">
        <v>13.60463524</v>
      </c>
      <c r="L122">
        <v>13.98956299</v>
      </c>
      <c r="M122">
        <v>12.476963039999999</v>
      </c>
      <c r="N122">
        <v>13.16397285</v>
      </c>
      <c r="O122">
        <v>12.71341801</v>
      </c>
      <c r="P122">
        <v>11.381217960000001</v>
      </c>
      <c r="Q122">
        <v>11.896499629999999</v>
      </c>
      <c r="R122">
        <v>11.76764584</v>
      </c>
      <c r="S122">
        <v>11.391755099999999</v>
      </c>
      <c r="T122">
        <v>10.3901825</v>
      </c>
      <c r="U122">
        <v>10.860775950000001</v>
      </c>
      <c r="V122">
        <v>9.9568052290000004</v>
      </c>
      <c r="W122">
        <v>11.2637167</v>
      </c>
      <c r="X122">
        <v>13.529137609999999</v>
      </c>
      <c r="Y122">
        <v>13.340600970000001</v>
      </c>
      <c r="Z122">
        <v>13.43191242</v>
      </c>
      <c r="AA122">
        <v>15.05529213</v>
      </c>
      <c r="AB122">
        <v>15.18471909</v>
      </c>
      <c r="AC122">
        <v>15.10097408</v>
      </c>
      <c r="AD122">
        <v>13.312454219999999</v>
      </c>
      <c r="AE122">
        <v>13.72036076</v>
      </c>
      <c r="AF122">
        <v>12.4</v>
      </c>
    </row>
    <row r="123" spans="2:32">
      <c r="B123" t="s">
        <v>216</v>
      </c>
      <c r="C123">
        <v>25.569049840000002</v>
      </c>
      <c r="D123">
        <v>21.265525820000001</v>
      </c>
      <c r="E123">
        <v>22.237913129999999</v>
      </c>
      <c r="F123">
        <v>21.061016080000002</v>
      </c>
      <c r="G123">
        <v>19.79261971</v>
      </c>
      <c r="H123">
        <v>17.705963130000001</v>
      </c>
      <c r="I123">
        <v>19.207649230000001</v>
      </c>
      <c r="J123">
        <v>17.873561859999999</v>
      </c>
      <c r="K123">
        <v>17.431354519999999</v>
      </c>
      <c r="L123">
        <v>16.216318130000001</v>
      </c>
      <c r="M123">
        <v>17.930719379999999</v>
      </c>
      <c r="N123">
        <v>16.109582899999999</v>
      </c>
      <c r="O123">
        <v>16.109006879999999</v>
      </c>
      <c r="P123">
        <v>14.855084420000001</v>
      </c>
      <c r="Q123">
        <v>15.124849319999999</v>
      </c>
      <c r="R123">
        <v>13.446553229999999</v>
      </c>
      <c r="S123">
        <v>12.74502182</v>
      </c>
      <c r="T123">
        <v>13.022835730000001</v>
      </c>
      <c r="U123">
        <v>14.49690914</v>
      </c>
      <c r="V123">
        <v>14.113946909999999</v>
      </c>
      <c r="W123">
        <v>14.9212265</v>
      </c>
      <c r="X123">
        <v>16.02191925</v>
      </c>
      <c r="Y123">
        <v>14.76064014</v>
      </c>
      <c r="Z123">
        <v>14.27243423</v>
      </c>
      <c r="AA123">
        <v>16.455326079999999</v>
      </c>
      <c r="AB123">
        <v>15.030901910000001</v>
      </c>
      <c r="AC123">
        <v>17.011795039999999</v>
      </c>
      <c r="AD123">
        <v>15.11730957</v>
      </c>
      <c r="AE123">
        <v>14.610189439999999</v>
      </c>
      <c r="AF123">
        <v>14.29</v>
      </c>
    </row>
    <row r="124" spans="2:32">
      <c r="B124" t="s">
        <v>217</v>
      </c>
      <c r="C124">
        <v>13.20518017</v>
      </c>
      <c r="D124">
        <v>11.90785217</v>
      </c>
      <c r="E124">
        <v>12.25320148</v>
      </c>
      <c r="F124">
        <v>12.385492320000001</v>
      </c>
      <c r="G124">
        <v>11.41924667</v>
      </c>
      <c r="H124">
        <v>11.88375282</v>
      </c>
      <c r="I124">
        <v>11.807015420000001</v>
      </c>
      <c r="J124">
        <v>10.230535509999999</v>
      </c>
      <c r="K124">
        <v>7.8305883410000003</v>
      </c>
      <c r="L124">
        <v>6.8881845469999998</v>
      </c>
      <c r="M124">
        <v>8.1891345980000008</v>
      </c>
      <c r="N124">
        <v>7.6699562070000002</v>
      </c>
      <c r="O124">
        <v>10.15109348</v>
      </c>
      <c r="P124">
        <v>10.87965202</v>
      </c>
      <c r="Q124">
        <v>8.3787508010000007</v>
      </c>
      <c r="R124">
        <v>10.84592915</v>
      </c>
      <c r="S124">
        <v>9.6208696370000002</v>
      </c>
      <c r="T124">
        <v>8.1644687650000005</v>
      </c>
      <c r="U124">
        <v>7.1288413999999998</v>
      </c>
      <c r="V124">
        <v>8.419813156</v>
      </c>
      <c r="W124">
        <v>9.1928920749999996</v>
      </c>
      <c r="X124">
        <v>11.93971157</v>
      </c>
      <c r="Y124">
        <v>10.87976551</v>
      </c>
      <c r="Z124">
        <v>11.578744889999999</v>
      </c>
      <c r="AA124">
        <v>14.269749640000001</v>
      </c>
      <c r="AB124">
        <v>12.86344433</v>
      </c>
      <c r="AC124">
        <v>11.165980340000001</v>
      </c>
      <c r="AD124">
        <v>9.7682838440000008</v>
      </c>
      <c r="AE124">
        <v>10.75204563</v>
      </c>
      <c r="AF124">
        <v>7.73</v>
      </c>
    </row>
    <row r="125" spans="2:32">
      <c r="B125" t="s">
        <v>218</v>
      </c>
      <c r="C125">
        <v>18.400432590000001</v>
      </c>
      <c r="D125">
        <v>17.696611399999998</v>
      </c>
      <c r="E125">
        <v>15.3365469</v>
      </c>
      <c r="F125">
        <v>13.893120769999999</v>
      </c>
      <c r="G125">
        <v>14.178113939999999</v>
      </c>
      <c r="H125">
        <v>13.88043594</v>
      </c>
      <c r="I125">
        <v>12.34273243</v>
      </c>
      <c r="J125">
        <v>12.778969760000001</v>
      </c>
      <c r="K125">
        <v>12.034882550000001</v>
      </c>
      <c r="L125">
        <v>11.228376389999999</v>
      </c>
      <c r="M125">
        <v>12.51572037</v>
      </c>
      <c r="N125">
        <v>10.833151819999999</v>
      </c>
      <c r="O125">
        <v>11.579544070000001</v>
      </c>
      <c r="P125">
        <v>11.71856594</v>
      </c>
      <c r="Q125">
        <v>10.613873480000001</v>
      </c>
      <c r="R125">
        <v>10.04813671</v>
      </c>
      <c r="S125">
        <v>9.7486295700000003</v>
      </c>
      <c r="T125">
        <v>9.8608636860000001</v>
      </c>
      <c r="U125">
        <v>10.286749840000001</v>
      </c>
      <c r="V125">
        <v>9.1588296889999992</v>
      </c>
      <c r="W125">
        <v>9.2116203310000007</v>
      </c>
      <c r="X125">
        <v>11.28701687</v>
      </c>
      <c r="Y125">
        <v>12.39965153</v>
      </c>
      <c r="Z125">
        <v>11.681689260000001</v>
      </c>
      <c r="AA125">
        <v>14.28493214</v>
      </c>
      <c r="AB125">
        <v>14.820109370000001</v>
      </c>
      <c r="AC125">
        <v>13.000044819999999</v>
      </c>
      <c r="AD125">
        <v>12.132408140000001</v>
      </c>
      <c r="AE125">
        <v>12.757854460000001</v>
      </c>
      <c r="AF125">
        <v>12.46</v>
      </c>
    </row>
    <row r="126" spans="2:32">
      <c r="B126" t="s">
        <v>219</v>
      </c>
      <c r="C126">
        <v>14.091970440000001</v>
      </c>
      <c r="D126">
        <v>13.501099590000001</v>
      </c>
      <c r="E126">
        <v>13.10379219</v>
      </c>
      <c r="F126">
        <v>13.46092606</v>
      </c>
      <c r="G126">
        <v>12.66368866</v>
      </c>
      <c r="H126">
        <v>12.858275409999999</v>
      </c>
      <c r="I126">
        <v>13.48439121</v>
      </c>
      <c r="J126">
        <v>11.1570015</v>
      </c>
      <c r="K126">
        <v>10.93680382</v>
      </c>
      <c r="L126">
        <v>8.1520862580000006</v>
      </c>
      <c r="M126">
        <v>10.64364052</v>
      </c>
      <c r="N126">
        <v>9.4121360779999996</v>
      </c>
      <c r="O126">
        <v>8.5572900769999993</v>
      </c>
      <c r="P126">
        <v>9.4019346240000008</v>
      </c>
      <c r="Q126">
        <v>7.9418983460000003</v>
      </c>
      <c r="R126">
        <v>9.7723865510000003</v>
      </c>
      <c r="S126">
        <v>11.66101456</v>
      </c>
      <c r="T126">
        <v>9.9573841089999995</v>
      </c>
      <c r="U126">
        <v>9.4980297090000008</v>
      </c>
      <c r="V126">
        <v>10.275588040000001</v>
      </c>
      <c r="W126">
        <v>9.528157234</v>
      </c>
      <c r="X126">
        <v>14.189780239999999</v>
      </c>
      <c r="Y126">
        <v>10.47895336</v>
      </c>
      <c r="Z126">
        <v>9.4671468730000008</v>
      </c>
      <c r="AA126">
        <v>11.63332939</v>
      </c>
      <c r="AB126">
        <v>10.82295322</v>
      </c>
      <c r="AC126">
        <v>12.87648106</v>
      </c>
      <c r="AD126">
        <v>13.136481290000001</v>
      </c>
      <c r="AE126">
        <v>12.683341029999999</v>
      </c>
      <c r="AF126">
        <v>10.54</v>
      </c>
    </row>
    <row r="127" spans="2:32">
      <c r="B127" t="s">
        <v>220</v>
      </c>
      <c r="C127">
        <v>25.3120327</v>
      </c>
      <c r="D127">
        <v>20.858209609999999</v>
      </c>
      <c r="E127">
        <v>25.20065117</v>
      </c>
      <c r="F127">
        <v>20.579454420000001</v>
      </c>
      <c r="G127">
        <v>20.755634310000001</v>
      </c>
      <c r="H127">
        <v>21.88454437</v>
      </c>
      <c r="I127">
        <v>19.23985291</v>
      </c>
      <c r="J127">
        <v>22.539489750000001</v>
      </c>
      <c r="K127">
        <v>23.131414410000001</v>
      </c>
      <c r="L127">
        <v>13.402815820000001</v>
      </c>
      <c r="M127">
        <v>15.61527252</v>
      </c>
      <c r="N127">
        <v>19.487659449999999</v>
      </c>
      <c r="O127">
        <v>24.51865578</v>
      </c>
      <c r="P127">
        <v>22.420812609999999</v>
      </c>
      <c r="Q127">
        <v>22.930551529999999</v>
      </c>
      <c r="R127">
        <v>20.542984010000001</v>
      </c>
      <c r="S127">
        <v>21.828603739999998</v>
      </c>
      <c r="T127">
        <v>24.932477949999999</v>
      </c>
      <c r="U127">
        <v>27.841346739999999</v>
      </c>
      <c r="V127">
        <v>28.039159770000001</v>
      </c>
      <c r="W127">
        <v>22.474449159999999</v>
      </c>
      <c r="X127">
        <v>22.912662510000001</v>
      </c>
      <c r="Y127">
        <v>24.290081019999999</v>
      </c>
      <c r="Z127">
        <v>25.60104561</v>
      </c>
      <c r="AA127">
        <v>31.112707140000001</v>
      </c>
      <c r="AB127">
        <v>22.445873259999999</v>
      </c>
      <c r="AC127">
        <v>25.93137741</v>
      </c>
      <c r="AD127">
        <v>23.55548477</v>
      </c>
      <c r="AE127">
        <v>27.133325580000001</v>
      </c>
      <c r="AF127">
        <v>23</v>
      </c>
    </row>
    <row r="128" spans="2:32">
      <c r="B128" t="s">
        <v>221</v>
      </c>
      <c r="C128">
        <v>29.68544769</v>
      </c>
      <c r="D128">
        <v>35.324668879999997</v>
      </c>
      <c r="E128">
        <v>28.313196179999998</v>
      </c>
      <c r="F128">
        <v>29.127046589999999</v>
      </c>
      <c r="G128">
        <v>27.9354744</v>
      </c>
      <c r="H128">
        <v>29.024703980000002</v>
      </c>
      <c r="I128">
        <v>26.64306259</v>
      </c>
      <c r="J128">
        <v>24.15271568</v>
      </c>
      <c r="K128">
        <v>24.036811830000001</v>
      </c>
      <c r="L128">
        <v>26.450904850000001</v>
      </c>
      <c r="M128">
        <v>22.560268399999998</v>
      </c>
      <c r="N128">
        <v>24.04153633</v>
      </c>
      <c r="O128">
        <v>26.42653275</v>
      </c>
      <c r="P128">
        <v>24.955514910000002</v>
      </c>
      <c r="Q128">
        <v>19.717288969999998</v>
      </c>
      <c r="R128">
        <v>20.92360115</v>
      </c>
      <c r="S128">
        <v>21.581237789999999</v>
      </c>
      <c r="T128">
        <v>23.356849669999999</v>
      </c>
      <c r="U128">
        <v>24.13550377</v>
      </c>
      <c r="V128">
        <v>23.48820877</v>
      </c>
      <c r="W128">
        <v>20.59273529</v>
      </c>
      <c r="X128">
        <v>22.37621498</v>
      </c>
      <c r="Y128">
        <v>20.992130280000001</v>
      </c>
      <c r="Z128">
        <v>23.709606170000001</v>
      </c>
      <c r="AA128">
        <v>21.841060639999998</v>
      </c>
      <c r="AB128">
        <v>19.578578950000001</v>
      </c>
      <c r="AC128">
        <v>18.319358829999999</v>
      </c>
      <c r="AD128">
        <v>23.697729110000001</v>
      </c>
      <c r="AE128">
        <v>22.829458240000001</v>
      </c>
      <c r="AF128">
        <v>25.19</v>
      </c>
    </row>
    <row r="129" spans="2:32">
      <c r="B129" t="s">
        <v>222</v>
      </c>
      <c r="C129">
        <v>23.489931110000001</v>
      </c>
      <c r="D129">
        <v>21.890472410000001</v>
      </c>
      <c r="E129">
        <v>21.105531689999999</v>
      </c>
      <c r="F129">
        <v>20.73545837</v>
      </c>
      <c r="G129">
        <v>20.437602999999999</v>
      </c>
      <c r="H129">
        <v>19.669109339999999</v>
      </c>
      <c r="I129">
        <v>18.834045410000002</v>
      </c>
      <c r="J129">
        <v>18.711387630000001</v>
      </c>
      <c r="K129">
        <v>18.505702970000002</v>
      </c>
      <c r="L129">
        <v>17.062614440000001</v>
      </c>
      <c r="M129">
        <v>16.325801850000001</v>
      </c>
      <c r="N129">
        <v>16.07657433</v>
      </c>
      <c r="O129">
        <v>16.368322370000001</v>
      </c>
      <c r="P129">
        <v>14.997522350000001</v>
      </c>
      <c r="Q129">
        <v>14.46386242</v>
      </c>
      <c r="R129">
        <v>14.1951561</v>
      </c>
      <c r="S129">
        <v>14.210965160000001</v>
      </c>
      <c r="T129">
        <v>13.558889389999999</v>
      </c>
      <c r="U129">
        <v>13.870978360000001</v>
      </c>
      <c r="V129">
        <v>13.57239628</v>
      </c>
      <c r="W129">
        <v>14.39049149</v>
      </c>
      <c r="X129">
        <v>17.400325779999999</v>
      </c>
      <c r="Y129">
        <v>16.560049060000001</v>
      </c>
      <c r="Z129">
        <v>15.74760532</v>
      </c>
      <c r="AA129">
        <v>18.445821760000001</v>
      </c>
      <c r="AB129">
        <v>17.572862629999999</v>
      </c>
      <c r="AC129">
        <v>17.139596940000001</v>
      </c>
      <c r="AD129">
        <v>15.64586544</v>
      </c>
      <c r="AE129">
        <v>15.579759599999999</v>
      </c>
      <c r="AF129">
        <v>14.86</v>
      </c>
    </row>
    <row r="132" spans="2:32">
      <c r="B132" s="2" t="s">
        <v>1188</v>
      </c>
    </row>
    <row r="134" spans="2:32">
      <c r="C134" s="22" t="s">
        <v>41</v>
      </c>
      <c r="D134" s="22" t="s">
        <v>42</v>
      </c>
      <c r="E134" s="22" t="s">
        <v>43</v>
      </c>
      <c r="F134" s="22" t="s">
        <v>44</v>
      </c>
      <c r="G134" s="22" t="s">
        <v>45</v>
      </c>
      <c r="H134" s="22" t="s">
        <v>46</v>
      </c>
      <c r="I134" s="22" t="s">
        <v>47</v>
      </c>
      <c r="J134" s="22" t="s">
        <v>48</v>
      </c>
      <c r="K134" s="22" t="s">
        <v>49</v>
      </c>
      <c r="L134" s="22" t="s">
        <v>50</v>
      </c>
      <c r="M134" s="22" t="s">
        <v>51</v>
      </c>
      <c r="N134" s="22" t="s">
        <v>52</v>
      </c>
      <c r="O134" s="22" t="s">
        <v>53</v>
      </c>
      <c r="P134" s="22" t="s">
        <v>54</v>
      </c>
      <c r="Q134" s="22" t="s">
        <v>55</v>
      </c>
      <c r="R134" s="22" t="s">
        <v>56</v>
      </c>
      <c r="S134" s="22" t="s">
        <v>57</v>
      </c>
      <c r="T134" s="22" t="s">
        <v>58</v>
      </c>
      <c r="U134" s="22" t="s">
        <v>59</v>
      </c>
      <c r="V134" s="22" t="s">
        <v>60</v>
      </c>
      <c r="W134" s="22" t="s">
        <v>61</v>
      </c>
      <c r="X134" s="22" t="s">
        <v>62</v>
      </c>
      <c r="Y134" s="22" t="s">
        <v>63</v>
      </c>
      <c r="Z134" s="22" t="s">
        <v>64</v>
      </c>
      <c r="AA134" s="22" t="s">
        <v>65</v>
      </c>
      <c r="AB134" s="22" t="s">
        <v>66</v>
      </c>
      <c r="AC134" s="22" t="s">
        <v>67</v>
      </c>
      <c r="AD134" s="22" t="s">
        <v>68</v>
      </c>
      <c r="AE134" s="4" t="s">
        <v>898</v>
      </c>
      <c r="AF134" s="22" t="s">
        <v>1239</v>
      </c>
    </row>
    <row r="135" spans="2:32">
      <c r="B135" t="s">
        <v>203</v>
      </c>
      <c r="C135">
        <v>37.1389122</v>
      </c>
      <c r="D135">
        <v>34.50670624</v>
      </c>
      <c r="E135">
        <v>37.533985139999999</v>
      </c>
      <c r="F135">
        <v>32.081356049999997</v>
      </c>
      <c r="G135">
        <v>35.012039180000002</v>
      </c>
      <c r="H135">
        <v>32.040405270000001</v>
      </c>
      <c r="I135">
        <v>23.786050800000002</v>
      </c>
      <c r="J135">
        <v>28.408382419999999</v>
      </c>
      <c r="K135">
        <v>26.623302460000001</v>
      </c>
      <c r="L135">
        <v>33.243679049999997</v>
      </c>
      <c r="M135">
        <v>33.504173280000003</v>
      </c>
      <c r="N135">
        <v>27.8584137</v>
      </c>
      <c r="O135">
        <v>27.137378689999998</v>
      </c>
      <c r="P135">
        <v>27.949491500000001</v>
      </c>
      <c r="Q135">
        <v>28.372896189999999</v>
      </c>
      <c r="R135">
        <v>23.586099619999999</v>
      </c>
      <c r="S135">
        <v>20.480430599999998</v>
      </c>
      <c r="T135">
        <v>26.735074999999998</v>
      </c>
      <c r="U135">
        <v>27.809831620000001</v>
      </c>
      <c r="V135">
        <v>26.2940197</v>
      </c>
      <c r="W135">
        <v>24.408876419999999</v>
      </c>
      <c r="X135">
        <v>34.098926540000001</v>
      </c>
      <c r="Y135">
        <v>30.382659910000001</v>
      </c>
      <c r="Z135">
        <v>24.509952550000001</v>
      </c>
      <c r="AA135">
        <v>31.09161568</v>
      </c>
      <c r="AB135">
        <v>35.486522669999999</v>
      </c>
      <c r="AC135">
        <v>32.985828400000003</v>
      </c>
      <c r="AD135">
        <v>25.414508820000002</v>
      </c>
      <c r="AE135">
        <v>29.852022170000001</v>
      </c>
      <c r="AF135">
        <v>26.99</v>
      </c>
    </row>
    <row r="136" spans="2:32">
      <c r="B136" t="s">
        <v>204</v>
      </c>
      <c r="C136">
        <v>33.269912720000001</v>
      </c>
      <c r="D136">
        <v>25.81809616</v>
      </c>
      <c r="E136">
        <v>25.688903809999999</v>
      </c>
      <c r="F136">
        <v>24.693515779999998</v>
      </c>
      <c r="G136">
        <v>21.51590157</v>
      </c>
      <c r="H136">
        <v>30.483236309999999</v>
      </c>
      <c r="I136">
        <v>29.851625439999999</v>
      </c>
      <c r="J136">
        <v>27.719696039999999</v>
      </c>
      <c r="K136">
        <v>26.006578449999999</v>
      </c>
      <c r="L136">
        <v>17.091554639999998</v>
      </c>
      <c r="M136">
        <v>18.359916689999999</v>
      </c>
      <c r="N136">
        <v>20.293273930000002</v>
      </c>
      <c r="O136">
        <v>25.552633289999999</v>
      </c>
      <c r="P136">
        <v>21.368934629999998</v>
      </c>
      <c r="Q136">
        <v>12.182210919999999</v>
      </c>
      <c r="R136">
        <v>21.965606690000001</v>
      </c>
      <c r="S136">
        <v>21.616559980000002</v>
      </c>
      <c r="T136">
        <v>19.139495849999999</v>
      </c>
      <c r="U136">
        <v>16.204071039999999</v>
      </c>
      <c r="V136">
        <v>19.097091670000001</v>
      </c>
      <c r="W136">
        <v>21.68152237</v>
      </c>
      <c r="X136">
        <v>21.894357679999999</v>
      </c>
      <c r="Y136">
        <v>21.12344933</v>
      </c>
      <c r="Z136">
        <v>22.11418724</v>
      </c>
      <c r="AA136">
        <v>21.66151619</v>
      </c>
      <c r="AB136">
        <v>12.290052409999999</v>
      </c>
      <c r="AC136">
        <v>15.268756870000001</v>
      </c>
      <c r="AD136">
        <v>19.008939739999999</v>
      </c>
      <c r="AE136">
        <v>23.567287449999998</v>
      </c>
      <c r="AF136">
        <v>16.86</v>
      </c>
    </row>
    <row r="137" spans="2:32">
      <c r="B137" t="s">
        <v>205</v>
      </c>
      <c r="C137">
        <v>35.968990329999997</v>
      </c>
      <c r="D137">
        <v>37.498580930000003</v>
      </c>
      <c r="E137">
        <v>23.608774189999998</v>
      </c>
      <c r="F137">
        <v>28.885160450000001</v>
      </c>
      <c r="G137">
        <v>17.68997383</v>
      </c>
      <c r="H137">
        <v>28.857650759999999</v>
      </c>
      <c r="I137">
        <v>37.8885231</v>
      </c>
      <c r="J137">
        <v>43.002502440000001</v>
      </c>
      <c r="K137">
        <v>37.789848329999998</v>
      </c>
      <c r="L137">
        <v>26.173734660000001</v>
      </c>
      <c r="M137">
        <v>52.9996376</v>
      </c>
      <c r="N137">
        <v>38.79641342</v>
      </c>
      <c r="O137">
        <v>43.435321809999998</v>
      </c>
      <c r="P137">
        <v>32.711261749999998</v>
      </c>
      <c r="Q137">
        <v>37.55034637</v>
      </c>
      <c r="R137">
        <v>29.941009520000001</v>
      </c>
      <c r="S137">
        <v>38.836006159999997</v>
      </c>
      <c r="T137">
        <v>41.017753599999999</v>
      </c>
      <c r="U137">
        <v>39.911472320000001</v>
      </c>
      <c r="V137">
        <v>32.72814941</v>
      </c>
      <c r="W137">
        <v>28.14513779</v>
      </c>
      <c r="X137">
        <v>60.8671875</v>
      </c>
      <c r="Y137">
        <v>28.666561130000002</v>
      </c>
      <c r="Z137">
        <v>41.651977539999997</v>
      </c>
      <c r="AA137">
        <v>45.995567319999999</v>
      </c>
      <c r="AB137">
        <v>47.534870150000003</v>
      </c>
      <c r="AC137">
        <v>35.901733399999998</v>
      </c>
      <c r="AD137">
        <v>23.04354477</v>
      </c>
      <c r="AE137">
        <v>30.28255463</v>
      </c>
      <c r="AF137">
        <v>22.04</v>
      </c>
    </row>
    <row r="138" spans="2:32">
      <c r="B138" t="s">
        <v>206</v>
      </c>
      <c r="C138">
        <v>31.265365599999999</v>
      </c>
      <c r="D138">
        <v>22.424686430000001</v>
      </c>
      <c r="E138">
        <v>25.11864662</v>
      </c>
      <c r="F138">
        <v>25.895112990000001</v>
      </c>
      <c r="G138">
        <v>26.712087629999999</v>
      </c>
      <c r="H138">
        <v>19.627866740000002</v>
      </c>
      <c r="I138">
        <v>12.16914272</v>
      </c>
      <c r="J138">
        <v>17.353023530000002</v>
      </c>
      <c r="K138">
        <v>19.71297264</v>
      </c>
      <c r="L138">
        <v>12.24660873</v>
      </c>
      <c r="M138">
        <v>11.139276499999999</v>
      </c>
      <c r="N138">
        <v>20.17798805</v>
      </c>
      <c r="O138">
        <v>26.819938659999998</v>
      </c>
      <c r="P138">
        <v>15.29010296</v>
      </c>
      <c r="Q138">
        <v>10.18801212</v>
      </c>
      <c r="R138">
        <v>16.718385699999999</v>
      </c>
      <c r="S138">
        <v>23.80461502</v>
      </c>
      <c r="T138">
        <v>12.838059429999999</v>
      </c>
      <c r="U138">
        <v>16.092157360000002</v>
      </c>
      <c r="V138">
        <v>15.80256748</v>
      </c>
      <c r="W138">
        <v>20.368459699999999</v>
      </c>
      <c r="X138">
        <v>32.812454219999999</v>
      </c>
      <c r="Y138">
        <v>22.50870132</v>
      </c>
      <c r="Z138">
        <v>32.760864259999998</v>
      </c>
      <c r="AA138">
        <v>33.178394320000002</v>
      </c>
      <c r="AB138">
        <v>29.736707689999999</v>
      </c>
      <c r="AC138">
        <v>20.382652279999999</v>
      </c>
      <c r="AD138">
        <v>30.293148039999998</v>
      </c>
      <c r="AE138">
        <v>32.424560550000002</v>
      </c>
      <c r="AF138">
        <v>21.93</v>
      </c>
    </row>
    <row r="139" spans="2:32">
      <c r="B139" t="s">
        <v>207</v>
      </c>
      <c r="C139">
        <v>29.656913759999998</v>
      </c>
      <c r="D139">
        <v>30.33461952</v>
      </c>
      <c r="E139">
        <v>29.859455109999999</v>
      </c>
      <c r="F139">
        <v>26.372863769999999</v>
      </c>
      <c r="G139">
        <v>17.100618359999999</v>
      </c>
      <c r="H139">
        <v>20.30176544</v>
      </c>
      <c r="I139">
        <v>23.193964000000001</v>
      </c>
      <c r="J139">
        <v>24.416969300000002</v>
      </c>
      <c r="K139">
        <v>25.67970657</v>
      </c>
      <c r="L139">
        <v>26.2832489</v>
      </c>
      <c r="M139">
        <v>17.399793620000001</v>
      </c>
      <c r="N139">
        <v>18.020702360000001</v>
      </c>
      <c r="O139">
        <v>15.625506400000001</v>
      </c>
      <c r="P139">
        <v>18.466009140000001</v>
      </c>
      <c r="Q139">
        <v>20.072050090000001</v>
      </c>
      <c r="R139">
        <v>20.8182106</v>
      </c>
      <c r="S139">
        <v>25.41161537</v>
      </c>
      <c r="T139">
        <v>27.69117928</v>
      </c>
      <c r="U139">
        <v>20.039274219999999</v>
      </c>
      <c r="V139">
        <v>18.96036148</v>
      </c>
      <c r="W139">
        <v>19.68878174</v>
      </c>
      <c r="X139">
        <v>35.067714690000003</v>
      </c>
      <c r="Y139">
        <v>36.01873398</v>
      </c>
      <c r="Z139">
        <v>28.074777600000001</v>
      </c>
      <c r="AA139">
        <v>43.252330780000001</v>
      </c>
      <c r="AB139">
        <v>43.983882899999998</v>
      </c>
      <c r="AC139">
        <v>34.597862239999998</v>
      </c>
      <c r="AD139">
        <v>32.239917759999997</v>
      </c>
      <c r="AE139">
        <v>25.975204470000001</v>
      </c>
      <c r="AF139">
        <v>19.96</v>
      </c>
    </row>
    <row r="140" spans="2:32">
      <c r="B140" t="s">
        <v>208</v>
      </c>
      <c r="C140">
        <v>37.516017910000002</v>
      </c>
      <c r="D140">
        <v>45.885826109999996</v>
      </c>
      <c r="E140">
        <v>36.29024124</v>
      </c>
      <c r="F140">
        <v>27.691629410000001</v>
      </c>
      <c r="G140">
        <v>36.752906799999998</v>
      </c>
      <c r="H140">
        <v>14.7631464</v>
      </c>
      <c r="I140">
        <v>16.317056659999999</v>
      </c>
      <c r="J140">
        <v>28.746990199999999</v>
      </c>
      <c r="K140">
        <v>29.21887207</v>
      </c>
      <c r="L140">
        <v>20.296613690000001</v>
      </c>
      <c r="M140">
        <v>23.308914179999999</v>
      </c>
      <c r="N140">
        <v>36.203983309999998</v>
      </c>
      <c r="O140">
        <v>37.622871400000001</v>
      </c>
      <c r="P140">
        <v>28.448705669999999</v>
      </c>
      <c r="Q140">
        <v>16.032777790000001</v>
      </c>
      <c r="R140">
        <v>13.63844299</v>
      </c>
      <c r="S140">
        <v>30.802766800000001</v>
      </c>
      <c r="T140">
        <v>14.92461872</v>
      </c>
      <c r="U140">
        <v>15.59908581</v>
      </c>
      <c r="V140">
        <v>19.526350019999999</v>
      </c>
      <c r="W140">
        <v>19.42066574</v>
      </c>
      <c r="X140">
        <v>32.702186580000003</v>
      </c>
      <c r="Y140">
        <v>11.3194046</v>
      </c>
      <c r="Z140">
        <v>13.05582905</v>
      </c>
      <c r="AA140">
        <v>32.862915039999997</v>
      </c>
      <c r="AB140">
        <v>26.404563899999999</v>
      </c>
      <c r="AC140">
        <v>24.04518509</v>
      </c>
      <c r="AD140">
        <v>25.524677279999999</v>
      </c>
      <c r="AE140">
        <v>24.68228912</v>
      </c>
      <c r="AF140">
        <v>21.08</v>
      </c>
    </row>
    <row r="141" spans="2:32">
      <c r="B141" t="s">
        <v>209</v>
      </c>
      <c r="C141">
        <v>35.441577909999999</v>
      </c>
      <c r="D141">
        <v>26.374450679999999</v>
      </c>
      <c r="E141">
        <v>21.655687329999999</v>
      </c>
      <c r="F141">
        <v>25.8018055</v>
      </c>
      <c r="G141">
        <v>32.570541380000002</v>
      </c>
      <c r="H141">
        <v>29.432594300000002</v>
      </c>
      <c r="I141">
        <v>24.330514910000002</v>
      </c>
      <c r="J141">
        <v>18.860754010000001</v>
      </c>
      <c r="K141">
        <v>23.3909874</v>
      </c>
      <c r="L141">
        <v>25.00426483</v>
      </c>
      <c r="M141">
        <v>19.492275240000001</v>
      </c>
      <c r="N141">
        <v>22.811744690000001</v>
      </c>
      <c r="O141">
        <v>22.42248154</v>
      </c>
      <c r="P141">
        <v>16.898778920000002</v>
      </c>
      <c r="Q141">
        <v>16.61857796</v>
      </c>
      <c r="R141">
        <v>16.58630943</v>
      </c>
      <c r="S141">
        <v>19.02920151</v>
      </c>
      <c r="T141">
        <v>17.14931679</v>
      </c>
      <c r="U141">
        <v>20.759046550000001</v>
      </c>
      <c r="V141">
        <v>23.823057169999998</v>
      </c>
      <c r="W141">
        <v>21.899866100000001</v>
      </c>
      <c r="X141">
        <v>27.779806140000002</v>
      </c>
      <c r="Y141">
        <v>24.118223189999998</v>
      </c>
      <c r="Z141">
        <v>25.549270629999999</v>
      </c>
      <c r="AA141">
        <v>22.758848189999998</v>
      </c>
      <c r="AB141">
        <v>27.407308579999999</v>
      </c>
      <c r="AC141">
        <v>22.09237671</v>
      </c>
      <c r="AD141">
        <v>24.292961120000001</v>
      </c>
      <c r="AE141">
        <v>25.635374070000001</v>
      </c>
      <c r="AF141">
        <v>18.02</v>
      </c>
    </row>
    <row r="142" spans="2:32">
      <c r="B142" t="s">
        <v>210</v>
      </c>
      <c r="C142">
        <v>40.556602480000002</v>
      </c>
      <c r="D142">
        <v>33.679504389999998</v>
      </c>
      <c r="E142">
        <v>28.948526380000001</v>
      </c>
      <c r="F142">
        <v>34.796009060000003</v>
      </c>
      <c r="G142">
        <v>35.638103489999999</v>
      </c>
      <c r="H142">
        <v>35.454273219999997</v>
      </c>
      <c r="I142">
        <v>38.794776919999997</v>
      </c>
      <c r="J142">
        <v>30.111761090000002</v>
      </c>
      <c r="K142">
        <v>29.02379036</v>
      </c>
      <c r="L142">
        <v>28.251846310000001</v>
      </c>
      <c r="M142">
        <v>22.81219673</v>
      </c>
      <c r="N142">
        <v>25.730598449999999</v>
      </c>
      <c r="O142">
        <v>27.483144759999998</v>
      </c>
      <c r="P142">
        <v>22.095916750000001</v>
      </c>
      <c r="Q142">
        <v>24.846729280000002</v>
      </c>
      <c r="R142">
        <v>19.033123020000001</v>
      </c>
      <c r="S142">
        <v>18.600734710000001</v>
      </c>
      <c r="T142">
        <v>20.84651947</v>
      </c>
      <c r="U142">
        <v>15.95247269</v>
      </c>
      <c r="V142">
        <v>18.511400219999999</v>
      </c>
      <c r="W142">
        <v>28.611204149999999</v>
      </c>
      <c r="X142">
        <v>36.949764250000001</v>
      </c>
      <c r="Y142">
        <v>29.077823639999998</v>
      </c>
      <c r="Z142">
        <v>21.79607201</v>
      </c>
      <c r="AA142">
        <v>24.933746339999999</v>
      </c>
      <c r="AB142">
        <v>25.054643630000001</v>
      </c>
      <c r="AC142">
        <v>15.23451614</v>
      </c>
      <c r="AD142">
        <v>13.735795019999999</v>
      </c>
      <c r="AE142">
        <v>13.23493481</v>
      </c>
      <c r="AF142">
        <v>21.35</v>
      </c>
    </row>
    <row r="143" spans="2:32">
      <c r="B143" t="s">
        <v>211</v>
      </c>
      <c r="C143">
        <v>37.803749080000003</v>
      </c>
      <c r="D143">
        <v>34.091079710000002</v>
      </c>
      <c r="E143">
        <v>34.490425109999997</v>
      </c>
      <c r="F143">
        <v>30.538312909999998</v>
      </c>
      <c r="G143">
        <v>30.083547589999998</v>
      </c>
      <c r="H143">
        <v>27.06702232</v>
      </c>
      <c r="I143">
        <v>27.00080109</v>
      </c>
      <c r="J143">
        <v>25.870080949999998</v>
      </c>
      <c r="K143">
        <v>25.024196620000001</v>
      </c>
      <c r="L143">
        <v>24.849901200000001</v>
      </c>
      <c r="M143">
        <v>22.608510970000001</v>
      </c>
      <c r="N143">
        <v>22.045431140000002</v>
      </c>
      <c r="O143">
        <v>21.791652679999999</v>
      </c>
      <c r="P143">
        <v>22.29154587</v>
      </c>
      <c r="Q143">
        <v>23.24658775</v>
      </c>
      <c r="R143">
        <v>23.03778076</v>
      </c>
      <c r="S143">
        <v>23.145202640000001</v>
      </c>
      <c r="T143">
        <v>22.161502840000001</v>
      </c>
      <c r="U143">
        <v>19.236602779999998</v>
      </c>
      <c r="V143">
        <v>18.79418373</v>
      </c>
      <c r="W143">
        <v>17.985292430000001</v>
      </c>
      <c r="X143">
        <v>27.833675379999999</v>
      </c>
      <c r="Y143">
        <v>22.948209760000001</v>
      </c>
      <c r="Z143">
        <v>26.987253190000001</v>
      </c>
      <c r="AA143">
        <v>27.23490524</v>
      </c>
      <c r="AB143">
        <v>25.092864989999999</v>
      </c>
      <c r="AC143">
        <v>22.884422300000001</v>
      </c>
      <c r="AD143">
        <v>20.080612179999999</v>
      </c>
      <c r="AE143">
        <v>22.32118225</v>
      </c>
      <c r="AF143">
        <v>20.079999999999998</v>
      </c>
    </row>
    <row r="144" spans="2:32">
      <c r="B144" t="s">
        <v>212</v>
      </c>
      <c r="C144">
        <v>38.836433409999998</v>
      </c>
      <c r="D144">
        <v>35.525379180000002</v>
      </c>
      <c r="E144">
        <v>32.504837039999998</v>
      </c>
      <c r="F144">
        <v>27.117963790000001</v>
      </c>
      <c r="G144">
        <v>28.740612030000001</v>
      </c>
      <c r="H144">
        <v>28.657905580000001</v>
      </c>
      <c r="I144">
        <v>27.02641869</v>
      </c>
      <c r="J144">
        <v>22.078889849999999</v>
      </c>
      <c r="K144">
        <v>27.766265870000002</v>
      </c>
      <c r="L144">
        <v>23.656936649999999</v>
      </c>
      <c r="M144">
        <v>24.930437090000002</v>
      </c>
      <c r="N144">
        <v>23.556510930000002</v>
      </c>
      <c r="O144">
        <v>27.215187069999999</v>
      </c>
      <c r="P144">
        <v>22.773389819999998</v>
      </c>
      <c r="Q144">
        <v>24.415044779999999</v>
      </c>
      <c r="R144">
        <v>20.204608919999998</v>
      </c>
      <c r="S144">
        <v>18.748115540000001</v>
      </c>
      <c r="T144">
        <v>14.99370766</v>
      </c>
      <c r="U144">
        <v>15.14173031</v>
      </c>
      <c r="V144">
        <v>17.917695999999999</v>
      </c>
      <c r="W144">
        <v>22.488105770000001</v>
      </c>
      <c r="X144">
        <v>27.600223540000002</v>
      </c>
      <c r="Y144">
        <v>24.681055069999999</v>
      </c>
      <c r="Z144">
        <v>28.736820219999998</v>
      </c>
      <c r="AA144">
        <v>39.204360960000002</v>
      </c>
      <c r="AB144">
        <v>35.560653690000002</v>
      </c>
      <c r="AC144">
        <v>38.199768069999998</v>
      </c>
      <c r="AD144">
        <v>25.413959500000001</v>
      </c>
      <c r="AE144">
        <v>24.313905720000001</v>
      </c>
      <c r="AF144">
        <v>29.84</v>
      </c>
    </row>
    <row r="145" spans="2:32">
      <c r="B145" t="s">
        <v>213</v>
      </c>
      <c r="C145">
        <v>42.782451629999997</v>
      </c>
      <c r="D145">
        <v>59.524608610000001</v>
      </c>
      <c r="E145">
        <v>63.765861510000001</v>
      </c>
      <c r="F145">
        <v>43.505680079999998</v>
      </c>
      <c r="G145">
        <v>46.400627139999997</v>
      </c>
      <c r="H145">
        <v>33.444702149999998</v>
      </c>
      <c r="I145">
        <v>34.84209061</v>
      </c>
      <c r="J145">
        <v>27.893632889999999</v>
      </c>
      <c r="K145">
        <v>55.01275253</v>
      </c>
      <c r="L145">
        <v>54.402477259999998</v>
      </c>
      <c r="M145">
        <v>43.89489365</v>
      </c>
      <c r="N145">
        <v>46.0790863</v>
      </c>
      <c r="O145">
        <v>47.662071230000002</v>
      </c>
      <c r="P145">
        <v>50.67910767</v>
      </c>
      <c r="Q145">
        <v>33.502197270000003</v>
      </c>
      <c r="R145">
        <v>30.28928947</v>
      </c>
      <c r="S145">
        <v>27.56817436</v>
      </c>
      <c r="T145">
        <v>28.46864128</v>
      </c>
      <c r="U145">
        <v>14.548290250000001</v>
      </c>
      <c r="V145">
        <v>5.1047124860000004</v>
      </c>
      <c r="W145">
        <v>32.677501679999999</v>
      </c>
      <c r="X145">
        <v>29.663007740000001</v>
      </c>
      <c r="Y145">
        <v>46.471389770000002</v>
      </c>
      <c r="Z145">
        <v>33.609931950000004</v>
      </c>
      <c r="AA145">
        <v>38.592727660000001</v>
      </c>
      <c r="AB145">
        <v>11.71378803</v>
      </c>
      <c r="AC145">
        <v>17.502347950000001</v>
      </c>
      <c r="AD145">
        <v>12.76313019</v>
      </c>
      <c r="AE145">
        <v>26.1692009</v>
      </c>
      <c r="AF145">
        <v>26.41</v>
      </c>
    </row>
    <row r="146" spans="2:32">
      <c r="B146" t="s">
        <v>214</v>
      </c>
      <c r="C146">
        <v>33.247962950000002</v>
      </c>
      <c r="D146">
        <v>30.460586549999999</v>
      </c>
      <c r="E146">
        <v>31.70581627</v>
      </c>
      <c r="F146">
        <v>29.815303799999999</v>
      </c>
      <c r="G146">
        <v>33.187808990000001</v>
      </c>
      <c r="H146">
        <v>37.4965744</v>
      </c>
      <c r="I146">
        <v>32.575481410000002</v>
      </c>
      <c r="J146">
        <v>34.436244960000003</v>
      </c>
      <c r="K146">
        <v>34.052543640000003</v>
      </c>
      <c r="L146">
        <v>27.53710938</v>
      </c>
      <c r="M146">
        <v>27.46286774</v>
      </c>
      <c r="N146">
        <v>23.43814278</v>
      </c>
      <c r="O146">
        <v>21.983139040000001</v>
      </c>
      <c r="P146">
        <v>23.538215640000001</v>
      </c>
      <c r="Q146">
        <v>23.655363080000001</v>
      </c>
      <c r="R146">
        <v>19.491289139999999</v>
      </c>
      <c r="S146">
        <v>24.342416759999999</v>
      </c>
      <c r="T146">
        <v>16.836015700000001</v>
      </c>
      <c r="U146">
        <v>21.116701129999999</v>
      </c>
      <c r="V146">
        <v>24.069465640000001</v>
      </c>
      <c r="W146">
        <v>24.20107651</v>
      </c>
      <c r="X146">
        <v>29.11001396</v>
      </c>
      <c r="Y146">
        <v>21.149843220000001</v>
      </c>
      <c r="Z146">
        <v>27.857980730000001</v>
      </c>
      <c r="AA146">
        <v>32.692398070000003</v>
      </c>
      <c r="AB146">
        <v>25.27915192</v>
      </c>
      <c r="AC146">
        <v>30.858308789999999</v>
      </c>
      <c r="AD146">
        <v>30.325563429999999</v>
      </c>
      <c r="AE146">
        <v>28.594358440000001</v>
      </c>
      <c r="AF146">
        <v>23.14</v>
      </c>
    </row>
    <row r="147" spans="2:32">
      <c r="B147" t="s">
        <v>215</v>
      </c>
      <c r="C147">
        <v>36.838394170000001</v>
      </c>
      <c r="D147">
        <v>29.798961640000002</v>
      </c>
      <c r="E147">
        <v>28.412977219999998</v>
      </c>
      <c r="F147">
        <v>31.398738860000002</v>
      </c>
      <c r="G147">
        <v>29.93556023</v>
      </c>
      <c r="H147">
        <v>31.705589289999999</v>
      </c>
      <c r="I147">
        <v>26.147779459999999</v>
      </c>
      <c r="J147">
        <v>24.88536835</v>
      </c>
      <c r="K147">
        <v>26.394824979999999</v>
      </c>
      <c r="L147">
        <v>21.805107119999999</v>
      </c>
      <c r="M147">
        <v>23.628551479999999</v>
      </c>
      <c r="N147">
        <v>26.195238109999998</v>
      </c>
      <c r="O147">
        <v>25.480121610000001</v>
      </c>
      <c r="P147">
        <v>22.096662519999999</v>
      </c>
      <c r="Q147">
        <v>19.374326709999998</v>
      </c>
      <c r="R147">
        <v>18.57053947</v>
      </c>
      <c r="S147">
        <v>18.090566639999999</v>
      </c>
      <c r="T147">
        <v>19.588512420000001</v>
      </c>
      <c r="U147">
        <v>17.290266039999999</v>
      </c>
      <c r="V147">
        <v>17.631792069999999</v>
      </c>
      <c r="W147">
        <v>19.067794800000001</v>
      </c>
      <c r="X147">
        <v>29.323837279999999</v>
      </c>
      <c r="Y147">
        <v>23.193964000000001</v>
      </c>
      <c r="Z147">
        <v>23.874744419999999</v>
      </c>
      <c r="AA147">
        <v>26.483188630000001</v>
      </c>
      <c r="AB147">
        <v>27.01470947</v>
      </c>
      <c r="AC147">
        <v>24.912643429999999</v>
      </c>
      <c r="AD147">
        <v>20.66860771</v>
      </c>
      <c r="AE147">
        <v>22.258544919999999</v>
      </c>
      <c r="AF147">
        <v>22.86</v>
      </c>
    </row>
    <row r="148" spans="2:32">
      <c r="B148" t="s">
        <v>216</v>
      </c>
      <c r="C148">
        <v>33.01396561</v>
      </c>
      <c r="D148">
        <v>26.10398674</v>
      </c>
      <c r="E148">
        <v>29.18016815</v>
      </c>
      <c r="F148">
        <v>33.002285000000001</v>
      </c>
      <c r="G148">
        <v>27.640626910000002</v>
      </c>
      <c r="H148">
        <v>22.58848381</v>
      </c>
      <c r="I148">
        <v>25.943077089999999</v>
      </c>
      <c r="J148">
        <v>21.971960070000002</v>
      </c>
      <c r="K148">
        <v>18.161584850000001</v>
      </c>
      <c r="L148">
        <v>12.53988171</v>
      </c>
      <c r="M148">
        <v>23.67135811</v>
      </c>
      <c r="N148">
        <v>21.50790215</v>
      </c>
      <c r="O148">
        <v>21.362325670000001</v>
      </c>
      <c r="P148">
        <v>16.595933909999999</v>
      </c>
      <c r="Q148">
        <v>24.182680130000001</v>
      </c>
      <c r="R148">
        <v>20.91778755</v>
      </c>
      <c r="S148">
        <v>16.634592059999999</v>
      </c>
      <c r="T148">
        <v>13.947269439999999</v>
      </c>
      <c r="U148">
        <v>20.682107930000001</v>
      </c>
      <c r="V148">
        <v>21.494766240000001</v>
      </c>
      <c r="W148">
        <v>24.818784709999999</v>
      </c>
      <c r="X148">
        <v>23.537876130000001</v>
      </c>
      <c r="Y148">
        <v>28.682706830000001</v>
      </c>
      <c r="Z148">
        <v>21.5831871</v>
      </c>
      <c r="AA148">
        <v>24.604415889999999</v>
      </c>
      <c r="AB148">
        <v>24.380548480000002</v>
      </c>
      <c r="AC148">
        <v>21.14859581</v>
      </c>
      <c r="AD148">
        <v>12.30016041</v>
      </c>
      <c r="AE148">
        <v>21.06854439</v>
      </c>
      <c r="AF148">
        <v>19.28</v>
      </c>
    </row>
    <row r="149" spans="2:32">
      <c r="B149" t="s">
        <v>217</v>
      </c>
      <c r="C149">
        <v>53.877082819999998</v>
      </c>
      <c r="D149">
        <v>39.37931442</v>
      </c>
      <c r="E149">
        <v>27.031011580000001</v>
      </c>
      <c r="F149">
        <v>25.5229435</v>
      </c>
      <c r="G149">
        <v>28.165174480000001</v>
      </c>
      <c r="H149">
        <v>32.859714510000003</v>
      </c>
      <c r="I149">
        <v>28.925088880000001</v>
      </c>
      <c r="J149">
        <v>22.42225075</v>
      </c>
      <c r="K149">
        <v>38.487636569999999</v>
      </c>
      <c r="L149">
        <v>28.80768776</v>
      </c>
      <c r="M149">
        <v>22.281606669999999</v>
      </c>
      <c r="N149">
        <v>21.489284519999998</v>
      </c>
      <c r="O149">
        <v>32.758022310000001</v>
      </c>
      <c r="P149">
        <v>20.94987106</v>
      </c>
      <c r="Q149">
        <v>17.126901629999999</v>
      </c>
      <c r="R149">
        <v>16.309404369999999</v>
      </c>
      <c r="S149">
        <v>18.472990039999999</v>
      </c>
      <c r="T149">
        <v>16.46813774</v>
      </c>
      <c r="U149">
        <v>20.985034939999998</v>
      </c>
      <c r="V149">
        <v>21.03139114</v>
      </c>
      <c r="W149">
        <v>15.18976784</v>
      </c>
      <c r="X149">
        <v>30.86459541</v>
      </c>
      <c r="Y149">
        <v>27.590673450000001</v>
      </c>
      <c r="Z149">
        <v>22.955205920000001</v>
      </c>
      <c r="AA149">
        <v>29.39874077</v>
      </c>
      <c r="AB149">
        <v>35.465671540000002</v>
      </c>
      <c r="AC149">
        <v>49.098773960000003</v>
      </c>
      <c r="AD149">
        <v>44.166080469999997</v>
      </c>
      <c r="AE149">
        <v>36.163112640000001</v>
      </c>
      <c r="AF149">
        <v>31.37</v>
      </c>
    </row>
    <row r="150" spans="2:32">
      <c r="B150" t="s">
        <v>218</v>
      </c>
      <c r="C150">
        <v>44.787223820000001</v>
      </c>
      <c r="D150">
        <v>46.5465126</v>
      </c>
      <c r="E150">
        <v>37.894165039999997</v>
      </c>
      <c r="F150">
        <v>33.790760040000002</v>
      </c>
      <c r="G150">
        <v>35.110397339999999</v>
      </c>
      <c r="H150">
        <v>37.891223910000001</v>
      </c>
      <c r="I150">
        <v>38.817508699999998</v>
      </c>
      <c r="J150">
        <v>36.86904526</v>
      </c>
      <c r="K150">
        <v>35.88467026</v>
      </c>
      <c r="L150">
        <v>37.30474091</v>
      </c>
      <c r="M150">
        <v>38.486545560000003</v>
      </c>
      <c r="N150">
        <v>38.584056850000003</v>
      </c>
      <c r="O150">
        <v>33.960006710000002</v>
      </c>
      <c r="P150">
        <v>37.195987700000003</v>
      </c>
      <c r="Q150">
        <v>33.394813540000001</v>
      </c>
      <c r="R150">
        <v>30.51671219</v>
      </c>
      <c r="S150">
        <v>30.528509140000001</v>
      </c>
      <c r="T150">
        <v>32.41133499</v>
      </c>
      <c r="U150">
        <v>33.853038789999999</v>
      </c>
      <c r="V150">
        <v>29.577678679999998</v>
      </c>
      <c r="W150">
        <v>21.855428700000001</v>
      </c>
      <c r="X150">
        <v>30.90760994</v>
      </c>
      <c r="Y150">
        <v>31.361398699999999</v>
      </c>
      <c r="Z150">
        <v>19.009355549999999</v>
      </c>
      <c r="AA150">
        <v>28.11504936</v>
      </c>
      <c r="AB150">
        <v>35.234680179999998</v>
      </c>
      <c r="AC150">
        <v>32.725345609999998</v>
      </c>
      <c r="AD150">
        <v>31.72044945</v>
      </c>
      <c r="AE150">
        <v>44.093574519999997</v>
      </c>
      <c r="AF150">
        <v>40.56</v>
      </c>
    </row>
    <row r="151" spans="2:32">
      <c r="B151" t="s">
        <v>219</v>
      </c>
      <c r="C151">
        <v>35.689804080000002</v>
      </c>
      <c r="D151">
        <v>29.02614784</v>
      </c>
      <c r="E151">
        <v>34.295757289999997</v>
      </c>
      <c r="F151">
        <v>39.334255220000003</v>
      </c>
      <c r="G151">
        <v>37.593006129999999</v>
      </c>
      <c r="H151">
        <v>24.48110771</v>
      </c>
      <c r="I151">
        <v>27.422140120000002</v>
      </c>
      <c r="J151">
        <v>13.191255569999999</v>
      </c>
      <c r="K151">
        <v>18.17537308</v>
      </c>
      <c r="L151">
        <v>20.746141430000002</v>
      </c>
      <c r="M151">
        <v>26.911396029999999</v>
      </c>
      <c r="N151">
        <v>22.215698239999998</v>
      </c>
      <c r="O151">
        <v>30.29537964</v>
      </c>
      <c r="P151">
        <v>17.291507719999998</v>
      </c>
      <c r="Q151">
        <v>17.72237015</v>
      </c>
      <c r="R151">
        <v>14.87608528</v>
      </c>
      <c r="S151">
        <v>15.1028986</v>
      </c>
      <c r="T151">
        <v>17.579364779999999</v>
      </c>
      <c r="U151">
        <v>25.370340349999999</v>
      </c>
      <c r="V151">
        <v>22.49352837</v>
      </c>
      <c r="W151">
        <v>21.003028870000001</v>
      </c>
      <c r="X151">
        <v>18.668174740000001</v>
      </c>
      <c r="Y151">
        <v>21.042552950000001</v>
      </c>
      <c r="Z151">
        <v>12.27097893</v>
      </c>
      <c r="AA151">
        <v>14.3140974</v>
      </c>
      <c r="AB151">
        <v>19.353754039999998</v>
      </c>
      <c r="AC151">
        <v>21.671152110000001</v>
      </c>
      <c r="AD151">
        <v>23.505430220000001</v>
      </c>
      <c r="AE151">
        <v>16.713232040000001</v>
      </c>
      <c r="AF151">
        <v>31.2</v>
      </c>
    </row>
    <row r="152" spans="2:32">
      <c r="B152" t="s">
        <v>220</v>
      </c>
      <c r="C152">
        <v>66.129463200000004</v>
      </c>
      <c r="D152">
        <v>44.874713900000003</v>
      </c>
      <c r="E152">
        <v>0</v>
      </c>
      <c r="F152">
        <v>7.5407466889999997</v>
      </c>
      <c r="G152">
        <v>37.381496429999999</v>
      </c>
      <c r="H152">
        <v>47.039035800000001</v>
      </c>
      <c r="I152">
        <v>32.833129880000001</v>
      </c>
      <c r="J152">
        <v>33.121612550000002</v>
      </c>
      <c r="K152">
        <v>24.166603089999999</v>
      </c>
      <c r="L152">
        <v>23.947965620000002</v>
      </c>
      <c r="M152">
        <v>35.364810939999998</v>
      </c>
      <c r="N152">
        <v>76.624404909999996</v>
      </c>
      <c r="O152">
        <v>90.151992800000002</v>
      </c>
      <c r="P152">
        <v>82.641090390000002</v>
      </c>
      <c r="Q152">
        <v>75.498130799999998</v>
      </c>
      <c r="R152">
        <v>84.367660520000001</v>
      </c>
      <c r="S152">
        <v>63.739509580000004</v>
      </c>
      <c r="T152">
        <v>50.037807460000003</v>
      </c>
      <c r="U152">
        <v>74.557624820000001</v>
      </c>
      <c r="V152">
        <v>62.615146639999999</v>
      </c>
      <c r="W152">
        <v>53.243904110000003</v>
      </c>
      <c r="X152">
        <v>49.916446690000001</v>
      </c>
      <c r="Y152">
        <v>41.06618881</v>
      </c>
      <c r="Z152">
        <v>43.583576200000003</v>
      </c>
      <c r="AA152">
        <v>63.255569459999997</v>
      </c>
      <c r="AB152">
        <v>81.821243289999998</v>
      </c>
      <c r="AC152">
        <v>93.241813660000005</v>
      </c>
      <c r="AD152">
        <v>100</v>
      </c>
      <c r="AE152">
        <v>74.487762450000005</v>
      </c>
      <c r="AF152">
        <v>26</v>
      </c>
    </row>
    <row r="153" spans="2:32">
      <c r="B153" t="s">
        <v>221</v>
      </c>
      <c r="C153">
        <v>46.486557009999999</v>
      </c>
      <c r="D153">
        <v>25.51824951</v>
      </c>
      <c r="E153">
        <v>39.73480988</v>
      </c>
      <c r="F153">
        <v>49.948345179999997</v>
      </c>
      <c r="G153">
        <v>86.661254880000001</v>
      </c>
      <c r="H153">
        <v>48.149368289999998</v>
      </c>
      <c r="I153">
        <v>39.881465910000003</v>
      </c>
      <c r="J153">
        <v>32.189205170000001</v>
      </c>
      <c r="K153">
        <v>20.589853290000001</v>
      </c>
      <c r="L153">
        <v>25.801649090000002</v>
      </c>
      <c r="M153">
        <v>20.32189941</v>
      </c>
      <c r="N153">
        <v>10.72604179</v>
      </c>
      <c r="O153">
        <v>19.935989379999999</v>
      </c>
      <c r="P153">
        <v>24.175569530000001</v>
      </c>
      <c r="Q153">
        <v>17.830806729999999</v>
      </c>
      <c r="R153">
        <v>37.063510890000003</v>
      </c>
      <c r="S153">
        <v>37.848159789999997</v>
      </c>
      <c r="T153">
        <v>30.955673220000001</v>
      </c>
      <c r="U153">
        <v>34.780654910000003</v>
      </c>
      <c r="V153">
        <v>31.863853450000001</v>
      </c>
      <c r="W153">
        <v>34.959049219999997</v>
      </c>
      <c r="X153">
        <v>38.379859920000001</v>
      </c>
      <c r="Y153">
        <v>36.491413119999997</v>
      </c>
      <c r="Z153">
        <v>23.51231194</v>
      </c>
      <c r="AA153">
        <v>41.175052639999997</v>
      </c>
      <c r="AB153">
        <v>50.391502379999999</v>
      </c>
      <c r="AC153">
        <v>24.143182750000001</v>
      </c>
      <c r="AD153">
        <v>21.440351490000001</v>
      </c>
      <c r="AE153">
        <v>19.800275800000001</v>
      </c>
      <c r="AF153">
        <v>29.18</v>
      </c>
    </row>
    <row r="154" spans="2:32">
      <c r="B154" t="s">
        <v>222</v>
      </c>
      <c r="C154">
        <v>36.790092469999998</v>
      </c>
      <c r="D154">
        <v>32.371978759999998</v>
      </c>
      <c r="E154">
        <v>31.68748283</v>
      </c>
      <c r="F154">
        <v>30.048131940000001</v>
      </c>
      <c r="G154">
        <v>29.707616810000001</v>
      </c>
      <c r="H154">
        <v>28.705783839999999</v>
      </c>
      <c r="I154">
        <v>26.385698319999999</v>
      </c>
      <c r="J154">
        <v>25.395900730000001</v>
      </c>
      <c r="K154">
        <v>26.23121643</v>
      </c>
      <c r="L154">
        <v>24.47668839</v>
      </c>
      <c r="M154">
        <v>24.249843599999998</v>
      </c>
      <c r="N154">
        <v>24.235256199999998</v>
      </c>
      <c r="O154">
        <v>25.064191820000001</v>
      </c>
      <c r="P154">
        <v>22.646852490000001</v>
      </c>
      <c r="Q154">
        <v>22.272745130000001</v>
      </c>
      <c r="R154">
        <v>21.045984270000002</v>
      </c>
      <c r="S154">
        <v>21.27204132</v>
      </c>
      <c r="T154">
        <v>20.87755203</v>
      </c>
      <c r="U154">
        <v>19.848709110000001</v>
      </c>
      <c r="V154">
        <v>20.04265213</v>
      </c>
      <c r="W154">
        <v>21.233177189999999</v>
      </c>
      <c r="X154">
        <v>30.07807159</v>
      </c>
      <c r="Y154">
        <v>25.769388200000002</v>
      </c>
      <c r="Z154">
        <v>25.828426360000002</v>
      </c>
      <c r="AA154">
        <v>30.210739140000001</v>
      </c>
      <c r="AB154">
        <v>29.69477272</v>
      </c>
      <c r="AC154">
        <v>27.415946959999999</v>
      </c>
      <c r="AD154">
        <v>23.366033550000001</v>
      </c>
      <c r="AE154">
        <v>25.029413219999999</v>
      </c>
      <c r="AF154">
        <v>23.58</v>
      </c>
    </row>
    <row r="158" spans="2:32">
      <c r="B158" s="2" t="s">
        <v>1189</v>
      </c>
    </row>
    <row r="160" spans="2:32">
      <c r="C160" s="22" t="s">
        <v>41</v>
      </c>
      <c r="D160" s="22" t="s">
        <v>42</v>
      </c>
      <c r="E160" s="22" t="s">
        <v>43</v>
      </c>
      <c r="F160" s="22" t="s">
        <v>44</v>
      </c>
      <c r="G160" s="22" t="s">
        <v>45</v>
      </c>
      <c r="H160" s="22" t="s">
        <v>46</v>
      </c>
      <c r="I160" s="22" t="s">
        <v>47</v>
      </c>
      <c r="J160" s="22" t="s">
        <v>48</v>
      </c>
      <c r="K160" s="22" t="s">
        <v>49</v>
      </c>
      <c r="L160" s="22" t="s">
        <v>50</v>
      </c>
      <c r="M160" s="22" t="s">
        <v>51</v>
      </c>
      <c r="N160" s="22" t="s">
        <v>52</v>
      </c>
      <c r="O160" s="22" t="s">
        <v>53</v>
      </c>
      <c r="P160" s="22" t="s">
        <v>54</v>
      </c>
      <c r="Q160" s="22" t="s">
        <v>55</v>
      </c>
      <c r="R160" s="22" t="s">
        <v>56</v>
      </c>
      <c r="S160" s="22" t="s">
        <v>57</v>
      </c>
      <c r="T160" s="22" t="s">
        <v>58</v>
      </c>
      <c r="U160" s="22" t="s">
        <v>59</v>
      </c>
      <c r="V160" s="22" t="s">
        <v>60</v>
      </c>
      <c r="W160" s="22" t="s">
        <v>61</v>
      </c>
      <c r="X160" s="22" t="s">
        <v>62</v>
      </c>
      <c r="Y160" s="22" t="s">
        <v>63</v>
      </c>
      <c r="Z160" s="22" t="s">
        <v>64</v>
      </c>
      <c r="AA160" s="22" t="s">
        <v>65</v>
      </c>
      <c r="AB160" s="22" t="s">
        <v>66</v>
      </c>
      <c r="AC160" s="22" t="s">
        <v>67</v>
      </c>
      <c r="AD160" s="22" t="s">
        <v>68</v>
      </c>
      <c r="AE160" s="4" t="s">
        <v>898</v>
      </c>
      <c r="AF160" s="22" t="s">
        <v>1239</v>
      </c>
    </row>
    <row r="161" spans="2:32">
      <c r="B161" t="s">
        <v>203</v>
      </c>
      <c r="C161">
        <v>43.964099879999999</v>
      </c>
      <c r="D161">
        <v>40.11364365</v>
      </c>
      <c r="E161">
        <v>41.457897189999997</v>
      </c>
      <c r="F161">
        <v>39.944847109999998</v>
      </c>
      <c r="G161">
        <v>40.616359709999998</v>
      </c>
      <c r="H161">
        <v>39.331867219999999</v>
      </c>
      <c r="I161">
        <v>39.361026760000001</v>
      </c>
      <c r="J161">
        <v>39.290405270000001</v>
      </c>
      <c r="K161">
        <v>38.439262390000003</v>
      </c>
      <c r="L161">
        <v>34.972515110000003</v>
      </c>
      <c r="M161">
        <v>36.172103880000002</v>
      </c>
      <c r="N161">
        <v>35.056838990000003</v>
      </c>
      <c r="O161">
        <v>35.522808070000004</v>
      </c>
      <c r="P161">
        <v>34.163127899999999</v>
      </c>
      <c r="Q161">
        <v>34.382335660000003</v>
      </c>
      <c r="R161">
        <v>33.610851289999999</v>
      </c>
      <c r="S161">
        <v>32.200763700000003</v>
      </c>
      <c r="T161">
        <v>31.757936480000001</v>
      </c>
      <c r="U161">
        <v>33.027072910000001</v>
      </c>
      <c r="V161">
        <v>31.198621750000001</v>
      </c>
      <c r="W161">
        <v>31.43778038</v>
      </c>
      <c r="X161">
        <v>35.846851350000001</v>
      </c>
      <c r="Y161">
        <v>35.94929123</v>
      </c>
      <c r="Z161">
        <v>33.924667360000001</v>
      </c>
      <c r="AA161">
        <v>42.633266450000001</v>
      </c>
      <c r="AB161">
        <v>41.090934750000002</v>
      </c>
      <c r="AC161">
        <v>41.949813839999997</v>
      </c>
      <c r="AD161">
        <v>38.47895432</v>
      </c>
      <c r="AE161">
        <v>38.90227127</v>
      </c>
      <c r="AF161">
        <v>36.39</v>
      </c>
    </row>
    <row r="162" spans="2:32">
      <c r="B162" t="s">
        <v>204</v>
      </c>
      <c r="C162">
        <v>23.353761670000001</v>
      </c>
      <c r="D162">
        <v>22.150194169999999</v>
      </c>
      <c r="E162">
        <v>21.222368240000002</v>
      </c>
      <c r="F162">
        <v>20.700584410000001</v>
      </c>
      <c r="G162">
        <v>22.182016369999999</v>
      </c>
      <c r="H162">
        <v>21.55006599</v>
      </c>
      <c r="I162">
        <v>21.68878174</v>
      </c>
      <c r="J162">
        <v>19.008340839999999</v>
      </c>
      <c r="K162">
        <v>17.746273039999998</v>
      </c>
      <c r="L162">
        <v>18.196882250000002</v>
      </c>
      <c r="M162">
        <v>16.511186599999998</v>
      </c>
      <c r="N162">
        <v>17.95950508</v>
      </c>
      <c r="O162">
        <v>17.189311979999999</v>
      </c>
      <c r="P162">
        <v>15.07083607</v>
      </c>
      <c r="Q162">
        <v>15.46131325</v>
      </c>
      <c r="R162">
        <v>14.538105010000001</v>
      </c>
      <c r="S162">
        <v>14.63689709</v>
      </c>
      <c r="T162">
        <v>14.13700676</v>
      </c>
      <c r="U162">
        <v>15.255805970000001</v>
      </c>
      <c r="V162">
        <v>15.28571415</v>
      </c>
      <c r="W162">
        <v>14.57537746</v>
      </c>
      <c r="X162">
        <v>16.84739304</v>
      </c>
      <c r="Y162">
        <v>17.522628780000002</v>
      </c>
      <c r="Z162">
        <v>18.613786699999999</v>
      </c>
      <c r="AA162">
        <v>22.73571587</v>
      </c>
      <c r="AB162">
        <v>24.492872240000001</v>
      </c>
      <c r="AC162">
        <v>22.57347107</v>
      </c>
      <c r="AD162">
        <v>20.290019990000001</v>
      </c>
      <c r="AE162">
        <v>22.118078229999998</v>
      </c>
      <c r="AF162">
        <v>19.149999999999999</v>
      </c>
    </row>
    <row r="163" spans="2:32">
      <c r="B163" t="s">
        <v>205</v>
      </c>
      <c r="C163">
        <v>26.38170624</v>
      </c>
      <c r="D163">
        <v>22.59733963</v>
      </c>
      <c r="E163">
        <v>21.06854057</v>
      </c>
      <c r="F163">
        <v>24.13386345</v>
      </c>
      <c r="G163">
        <v>24.229488369999999</v>
      </c>
      <c r="H163">
        <v>22.362915040000001</v>
      </c>
      <c r="I163">
        <v>19.569255829999999</v>
      </c>
      <c r="J163">
        <v>20.623510360000001</v>
      </c>
      <c r="K163">
        <v>21.567546839999999</v>
      </c>
      <c r="L163">
        <v>19.166646960000001</v>
      </c>
      <c r="M163">
        <v>17.31940079</v>
      </c>
      <c r="N163">
        <v>19.734365459999999</v>
      </c>
      <c r="O163">
        <v>18.719219209999999</v>
      </c>
      <c r="P163">
        <v>20.237344740000001</v>
      </c>
      <c r="Q163">
        <v>17.485948560000001</v>
      </c>
      <c r="R163">
        <v>18.886711120000001</v>
      </c>
      <c r="S163">
        <v>20.13772011</v>
      </c>
      <c r="T163">
        <v>20.281690600000001</v>
      </c>
      <c r="U163">
        <v>19.12792206</v>
      </c>
      <c r="V163">
        <v>18.93973351</v>
      </c>
      <c r="W163">
        <v>19.841541289999999</v>
      </c>
      <c r="X163">
        <v>21.276103970000001</v>
      </c>
      <c r="Y163">
        <v>21.688650129999999</v>
      </c>
      <c r="Z163">
        <v>19.79410172</v>
      </c>
      <c r="AA163">
        <v>30.590476989999999</v>
      </c>
      <c r="AB163">
        <v>28.095008849999999</v>
      </c>
      <c r="AC163">
        <v>27.050357819999999</v>
      </c>
      <c r="AD163">
        <v>23.92888069</v>
      </c>
      <c r="AE163">
        <v>26.384092330000001</v>
      </c>
      <c r="AF163">
        <v>26.02</v>
      </c>
    </row>
    <row r="164" spans="2:32">
      <c r="B164" t="s">
        <v>206</v>
      </c>
      <c r="C164">
        <v>24.49481583</v>
      </c>
      <c r="D164">
        <v>18.786005020000001</v>
      </c>
      <c r="E164">
        <v>15.60041809</v>
      </c>
      <c r="F164">
        <v>19.529756549999998</v>
      </c>
      <c r="G164">
        <v>19.033428189999999</v>
      </c>
      <c r="H164">
        <v>15.88595581</v>
      </c>
      <c r="I164">
        <v>13.101945880000001</v>
      </c>
      <c r="J164">
        <v>17.421367650000001</v>
      </c>
      <c r="K164">
        <v>19.211973189999998</v>
      </c>
      <c r="L164">
        <v>12.926893229999999</v>
      </c>
      <c r="M164">
        <v>12.252704619999999</v>
      </c>
      <c r="N164">
        <v>15.784860610000001</v>
      </c>
      <c r="O164">
        <v>20.368627549999999</v>
      </c>
      <c r="P164">
        <v>14.79573536</v>
      </c>
      <c r="Q164">
        <v>10.22896004</v>
      </c>
      <c r="R164">
        <v>14.75813675</v>
      </c>
      <c r="S164">
        <v>21.606653210000001</v>
      </c>
      <c r="T164">
        <v>15.435207370000001</v>
      </c>
      <c r="U164">
        <v>10.071640009999999</v>
      </c>
      <c r="V164">
        <v>14.11807632</v>
      </c>
      <c r="W164">
        <v>22.07192993</v>
      </c>
      <c r="X164">
        <v>22.614002230000001</v>
      </c>
      <c r="Y164">
        <v>17.16067314</v>
      </c>
      <c r="Z164">
        <v>19.78954697</v>
      </c>
      <c r="AA164">
        <v>24.19972229</v>
      </c>
      <c r="AB164">
        <v>22.984933850000001</v>
      </c>
      <c r="AC164">
        <v>16.071203229999998</v>
      </c>
      <c r="AD164">
        <v>20.061613080000001</v>
      </c>
      <c r="AE164">
        <v>21.28918839</v>
      </c>
      <c r="AF164">
        <v>17.03</v>
      </c>
    </row>
    <row r="165" spans="2:32">
      <c r="B165" t="s">
        <v>207</v>
      </c>
      <c r="C165">
        <v>36.060779570000001</v>
      </c>
      <c r="D165">
        <v>38.260982509999998</v>
      </c>
      <c r="E165">
        <v>36.72810364</v>
      </c>
      <c r="F165">
        <v>34.915748600000001</v>
      </c>
      <c r="G165">
        <v>33.581432339999999</v>
      </c>
      <c r="H165">
        <v>34.240970609999998</v>
      </c>
      <c r="I165">
        <v>34.445999149999999</v>
      </c>
      <c r="J165">
        <v>33.831192020000003</v>
      </c>
      <c r="K165">
        <v>34.581951140000001</v>
      </c>
      <c r="L165">
        <v>31.569847110000001</v>
      </c>
      <c r="M165">
        <v>30.8738308</v>
      </c>
      <c r="N165">
        <v>27.785345079999999</v>
      </c>
      <c r="O165">
        <v>26.578594209999999</v>
      </c>
      <c r="P165">
        <v>26.032989499999999</v>
      </c>
      <c r="Q165">
        <v>24.90030479</v>
      </c>
      <c r="R165">
        <v>24.662895200000001</v>
      </c>
      <c r="S165">
        <v>26.49724007</v>
      </c>
      <c r="T165">
        <v>26.54822922</v>
      </c>
      <c r="U165">
        <v>27.805248259999999</v>
      </c>
      <c r="V165">
        <v>25.019376749999999</v>
      </c>
      <c r="W165">
        <v>25.17180252</v>
      </c>
      <c r="X165">
        <v>28.950443270000001</v>
      </c>
      <c r="Y165">
        <v>31.038198470000001</v>
      </c>
      <c r="Z165">
        <v>29.14572334</v>
      </c>
      <c r="AA165">
        <v>38.6854248</v>
      </c>
      <c r="AB165">
        <v>37.67281723</v>
      </c>
      <c r="AC165">
        <v>35.617527010000003</v>
      </c>
      <c r="AD165">
        <v>31.309022899999999</v>
      </c>
      <c r="AE165">
        <v>30.619659420000001</v>
      </c>
      <c r="AF165">
        <v>28.59</v>
      </c>
    </row>
    <row r="166" spans="2:32">
      <c r="B166" t="s">
        <v>208</v>
      </c>
      <c r="C166">
        <v>25.918853760000001</v>
      </c>
      <c r="D166">
        <v>25.1726265</v>
      </c>
      <c r="E166">
        <v>21.487758639999999</v>
      </c>
      <c r="F166">
        <v>23.811817170000001</v>
      </c>
      <c r="G166">
        <v>24.144878389999999</v>
      </c>
      <c r="H166">
        <v>21.981595989999999</v>
      </c>
      <c r="I166">
        <v>17.828022000000001</v>
      </c>
      <c r="J166">
        <v>18.937797549999999</v>
      </c>
      <c r="K166">
        <v>18.661785129999998</v>
      </c>
      <c r="L166">
        <v>18.54489517</v>
      </c>
      <c r="M166">
        <v>17.399406429999999</v>
      </c>
      <c r="N166">
        <v>17.45153427</v>
      </c>
      <c r="O166">
        <v>20.62204552</v>
      </c>
      <c r="P166">
        <v>18.613201140000001</v>
      </c>
      <c r="Q166">
        <v>15.827886579999999</v>
      </c>
      <c r="R166">
        <v>18.081821439999999</v>
      </c>
      <c r="S166">
        <v>17.806262969999999</v>
      </c>
      <c r="T166">
        <v>16.095575329999999</v>
      </c>
      <c r="U166">
        <v>15.29350758</v>
      </c>
      <c r="V166">
        <v>17.502557750000001</v>
      </c>
      <c r="W166">
        <v>19.850427629999999</v>
      </c>
      <c r="X166">
        <v>24.30348206</v>
      </c>
      <c r="Y166">
        <v>17.95612526</v>
      </c>
      <c r="Z166">
        <v>16.716825490000002</v>
      </c>
      <c r="AA166">
        <v>25.315601350000001</v>
      </c>
      <c r="AB166">
        <v>24.659681320000001</v>
      </c>
      <c r="AC166">
        <v>19.614095689999999</v>
      </c>
      <c r="AD166">
        <v>24.60671043</v>
      </c>
      <c r="AE166">
        <v>22.29141808</v>
      </c>
      <c r="AF166">
        <v>18.97</v>
      </c>
    </row>
    <row r="167" spans="2:32">
      <c r="B167" t="s">
        <v>209</v>
      </c>
      <c r="C167">
        <v>29.541406630000001</v>
      </c>
      <c r="D167">
        <v>27.686815259999999</v>
      </c>
      <c r="E167">
        <v>27.13193321</v>
      </c>
      <c r="F167">
        <v>26.629062650000002</v>
      </c>
      <c r="G167">
        <v>26.110113139999999</v>
      </c>
      <c r="H167">
        <v>25.235574719999999</v>
      </c>
      <c r="I167">
        <v>23.667436599999998</v>
      </c>
      <c r="J167">
        <v>22.780727389999999</v>
      </c>
      <c r="K167">
        <v>23.393865590000001</v>
      </c>
      <c r="L167">
        <v>22.931644439999999</v>
      </c>
      <c r="M167">
        <v>22.223711009999999</v>
      </c>
      <c r="N167">
        <v>23.139717099999999</v>
      </c>
      <c r="O167">
        <v>22.36060333</v>
      </c>
      <c r="P167">
        <v>20.247844700000002</v>
      </c>
      <c r="Q167">
        <v>19.753057479999999</v>
      </c>
      <c r="R167">
        <v>19.283113480000001</v>
      </c>
      <c r="S167">
        <v>19.982772829999998</v>
      </c>
      <c r="T167">
        <v>18.976234439999999</v>
      </c>
      <c r="U167">
        <v>18.438430790000002</v>
      </c>
      <c r="V167">
        <v>19.125846859999999</v>
      </c>
      <c r="W167">
        <v>19.286911010000001</v>
      </c>
      <c r="X167">
        <v>22.51996613</v>
      </c>
      <c r="Y167">
        <v>21.307189940000001</v>
      </c>
      <c r="Z167">
        <v>21.11774063</v>
      </c>
      <c r="AA167">
        <v>27.55600166</v>
      </c>
      <c r="AB167">
        <v>28.33828926</v>
      </c>
      <c r="AC167">
        <v>25.535240170000002</v>
      </c>
      <c r="AD167">
        <v>24.868423459999999</v>
      </c>
      <c r="AE167">
        <v>24.42313004</v>
      </c>
      <c r="AF167">
        <v>22.31</v>
      </c>
    </row>
    <row r="168" spans="2:32">
      <c r="B168" t="s">
        <v>210</v>
      </c>
      <c r="C168">
        <v>37.988746640000002</v>
      </c>
      <c r="D168">
        <v>37.244979860000001</v>
      </c>
      <c r="E168">
        <v>37.02721786</v>
      </c>
      <c r="F168">
        <v>36.122653960000001</v>
      </c>
      <c r="G168">
        <v>36.020534519999998</v>
      </c>
      <c r="H168">
        <v>34.656280520000003</v>
      </c>
      <c r="I168">
        <v>32.828296659999999</v>
      </c>
      <c r="J168">
        <v>33.005435939999998</v>
      </c>
      <c r="K168">
        <v>33.579036709999997</v>
      </c>
      <c r="L168">
        <v>32.796054839999996</v>
      </c>
      <c r="M168">
        <v>29.225984570000001</v>
      </c>
      <c r="N168">
        <v>29.840612409999999</v>
      </c>
      <c r="O168">
        <v>32.514102940000001</v>
      </c>
      <c r="P168">
        <v>30.554725650000002</v>
      </c>
      <c r="Q168">
        <v>27.917924880000001</v>
      </c>
      <c r="R168">
        <v>27.185571670000002</v>
      </c>
      <c r="S168">
        <v>27.729614260000002</v>
      </c>
      <c r="T168">
        <v>26.98104477</v>
      </c>
      <c r="U168">
        <v>26.948070529999999</v>
      </c>
      <c r="V168">
        <v>27.732954029999998</v>
      </c>
      <c r="W168">
        <v>28.90572929</v>
      </c>
      <c r="X168">
        <v>29.748235699999999</v>
      </c>
      <c r="Y168">
        <v>29.96221542</v>
      </c>
      <c r="Z168">
        <v>28.797012330000001</v>
      </c>
      <c r="AA168">
        <v>34.832462309999997</v>
      </c>
      <c r="AB168">
        <v>34.475769040000003</v>
      </c>
      <c r="AC168">
        <v>31.444862369999999</v>
      </c>
      <c r="AD168">
        <v>29.5871067</v>
      </c>
      <c r="AE168">
        <v>30.56858635</v>
      </c>
      <c r="AF168">
        <v>30.55</v>
      </c>
    </row>
    <row r="169" spans="2:32">
      <c r="B169" t="s">
        <v>211</v>
      </c>
      <c r="C169">
        <v>21.277723309999999</v>
      </c>
      <c r="D169">
        <v>21.306140899999999</v>
      </c>
      <c r="E169">
        <v>19.825923920000001</v>
      </c>
      <c r="F169">
        <v>19.96880341</v>
      </c>
      <c r="G169">
        <v>19.095153809999999</v>
      </c>
      <c r="H169">
        <v>18.527975080000001</v>
      </c>
      <c r="I169">
        <v>16.894578930000002</v>
      </c>
      <c r="J169">
        <v>17.13879013</v>
      </c>
      <c r="K169">
        <v>17.16338348</v>
      </c>
      <c r="L169">
        <v>14.788086890000001</v>
      </c>
      <c r="M169">
        <v>15.318956379999999</v>
      </c>
      <c r="N169">
        <v>14.45397854</v>
      </c>
      <c r="O169">
        <v>15.008280750000001</v>
      </c>
      <c r="P169">
        <v>13.72721767</v>
      </c>
      <c r="Q169">
        <v>13.487335209999999</v>
      </c>
      <c r="R169">
        <v>14.88017082</v>
      </c>
      <c r="S169">
        <v>14.77972317</v>
      </c>
      <c r="T169">
        <v>13.42542458</v>
      </c>
      <c r="U169">
        <v>14.245170590000001</v>
      </c>
      <c r="V169">
        <v>13.06502628</v>
      </c>
      <c r="W169">
        <v>13.070483210000001</v>
      </c>
      <c r="X169">
        <v>16.866552349999999</v>
      </c>
      <c r="Y169">
        <v>17.234781269999999</v>
      </c>
      <c r="Z169">
        <v>16.379201890000001</v>
      </c>
      <c r="AA169">
        <v>20.213281630000001</v>
      </c>
      <c r="AB169">
        <v>21.402618409999999</v>
      </c>
      <c r="AC169">
        <v>17.70433426</v>
      </c>
      <c r="AD169">
        <v>16.912769319999999</v>
      </c>
      <c r="AE169">
        <v>17.290569309999999</v>
      </c>
      <c r="AF169">
        <v>16.66</v>
      </c>
    </row>
    <row r="170" spans="2:32">
      <c r="B170" t="s">
        <v>212</v>
      </c>
      <c r="C170">
        <v>30.786705019999999</v>
      </c>
      <c r="D170">
        <v>30.117176059999998</v>
      </c>
      <c r="E170">
        <v>30.87364006</v>
      </c>
      <c r="F170">
        <v>29.252008440000001</v>
      </c>
      <c r="G170">
        <v>28.156814579999999</v>
      </c>
      <c r="H170">
        <v>28.40009117</v>
      </c>
      <c r="I170">
        <v>27.667232510000002</v>
      </c>
      <c r="J170">
        <v>25.237525940000001</v>
      </c>
      <c r="K170">
        <v>26.084232329999999</v>
      </c>
      <c r="L170">
        <v>26.126361849999999</v>
      </c>
      <c r="M170">
        <v>24.315565110000001</v>
      </c>
      <c r="N170">
        <v>23.974725719999999</v>
      </c>
      <c r="O170">
        <v>23.477342610000001</v>
      </c>
      <c r="P170">
        <v>22.437580109999999</v>
      </c>
      <c r="Q170">
        <v>23.221469880000001</v>
      </c>
      <c r="R170">
        <v>20.627218249999999</v>
      </c>
      <c r="S170">
        <v>22.441150669999999</v>
      </c>
      <c r="T170">
        <v>21.8497448</v>
      </c>
      <c r="U170">
        <v>20.72326279</v>
      </c>
      <c r="V170">
        <v>20.233526229999999</v>
      </c>
      <c r="W170">
        <v>20.667940139999999</v>
      </c>
      <c r="X170">
        <v>26.313575740000001</v>
      </c>
      <c r="Y170">
        <v>24.44395828</v>
      </c>
      <c r="Z170">
        <v>21.201768879999999</v>
      </c>
      <c r="AA170">
        <v>28.399753570000001</v>
      </c>
      <c r="AB170">
        <v>29.287452699999999</v>
      </c>
      <c r="AC170">
        <v>27.051799769999999</v>
      </c>
      <c r="AD170">
        <v>25.06698608</v>
      </c>
      <c r="AE170">
        <v>24.500894550000002</v>
      </c>
      <c r="AF170">
        <v>24.55</v>
      </c>
    </row>
    <row r="171" spans="2:32">
      <c r="B171" t="s">
        <v>213</v>
      </c>
      <c r="C171">
        <v>42.65128326</v>
      </c>
      <c r="D171">
        <v>40.367160800000001</v>
      </c>
      <c r="E171">
        <v>39.252040860000001</v>
      </c>
      <c r="F171">
        <v>39.717239380000002</v>
      </c>
      <c r="G171">
        <v>41.66157913</v>
      </c>
      <c r="H171">
        <v>38.804096219999998</v>
      </c>
      <c r="I171">
        <v>37.549732210000002</v>
      </c>
      <c r="J171">
        <v>41.17858124</v>
      </c>
      <c r="K171">
        <v>42.098121640000002</v>
      </c>
      <c r="L171">
        <v>38.095649719999997</v>
      </c>
      <c r="M171">
        <v>35.079441070000001</v>
      </c>
      <c r="N171">
        <v>37.439571379999997</v>
      </c>
      <c r="O171">
        <v>37.917293549999997</v>
      </c>
      <c r="P171">
        <v>35.518974299999996</v>
      </c>
      <c r="Q171">
        <v>33.794864650000001</v>
      </c>
      <c r="R171">
        <v>35.879600519999997</v>
      </c>
      <c r="S171">
        <v>36.830005649999997</v>
      </c>
      <c r="T171">
        <v>35.362789149999998</v>
      </c>
      <c r="U171">
        <v>32.498409270000003</v>
      </c>
      <c r="V171">
        <v>34.342308039999999</v>
      </c>
      <c r="W171">
        <v>33.836627960000001</v>
      </c>
      <c r="X171">
        <v>34.675830840000003</v>
      </c>
      <c r="Y171">
        <v>33.256816860000001</v>
      </c>
      <c r="Z171">
        <v>31.227884289999999</v>
      </c>
      <c r="AA171">
        <v>46.570224760000002</v>
      </c>
      <c r="AB171">
        <v>42.782291409999999</v>
      </c>
      <c r="AC171">
        <v>39.142101289999999</v>
      </c>
      <c r="AD171">
        <v>41.044418329999999</v>
      </c>
      <c r="AE171">
        <v>38.477897640000002</v>
      </c>
      <c r="AF171">
        <v>35.53</v>
      </c>
    </row>
    <row r="172" spans="2:32">
      <c r="B172" t="s">
        <v>214</v>
      </c>
      <c r="C172">
        <v>27.889459609999999</v>
      </c>
      <c r="D172">
        <v>25.52793694</v>
      </c>
      <c r="E172">
        <v>24.237560269999999</v>
      </c>
      <c r="F172">
        <v>23.676713939999999</v>
      </c>
      <c r="G172">
        <v>23.971082689999999</v>
      </c>
      <c r="H172">
        <v>22.572105409999999</v>
      </c>
      <c r="I172">
        <v>22.086427690000001</v>
      </c>
      <c r="J172">
        <v>21.093912119999999</v>
      </c>
      <c r="K172">
        <v>22.200635909999999</v>
      </c>
      <c r="L172">
        <v>21.56943703</v>
      </c>
      <c r="M172">
        <v>19.94536591</v>
      </c>
      <c r="N172">
        <v>19.640468599999998</v>
      </c>
      <c r="O172">
        <v>19.52626038</v>
      </c>
      <c r="P172">
        <v>18.589061739999998</v>
      </c>
      <c r="Q172">
        <v>17.893587109999999</v>
      </c>
      <c r="R172">
        <v>17.042383189999999</v>
      </c>
      <c r="S172">
        <v>16.56487083</v>
      </c>
      <c r="T172">
        <v>15.815346720000001</v>
      </c>
      <c r="U172">
        <v>17.204916000000001</v>
      </c>
      <c r="V172">
        <v>17.768156050000002</v>
      </c>
      <c r="W172">
        <v>18.446344379999999</v>
      </c>
      <c r="X172">
        <v>19.532318119999999</v>
      </c>
      <c r="Y172">
        <v>18.341924670000001</v>
      </c>
      <c r="Z172">
        <v>17.498571399999999</v>
      </c>
      <c r="AA172">
        <v>26.541746140000001</v>
      </c>
      <c r="AB172">
        <v>24.489809040000001</v>
      </c>
      <c r="AC172">
        <v>21.904363629999999</v>
      </c>
      <c r="AD172">
        <v>23.059253689999998</v>
      </c>
      <c r="AE172">
        <v>23.467279430000001</v>
      </c>
      <c r="AF172">
        <v>21.91</v>
      </c>
    </row>
    <row r="173" spans="2:32">
      <c r="B173" t="s">
        <v>215</v>
      </c>
      <c r="C173">
        <v>21.57605362</v>
      </c>
      <c r="D173">
        <v>22.536380770000001</v>
      </c>
      <c r="E173">
        <v>20.593227389999999</v>
      </c>
      <c r="F173">
        <v>19.211532590000001</v>
      </c>
      <c r="G173">
        <v>21.329269409999998</v>
      </c>
      <c r="H173">
        <v>20.47057152</v>
      </c>
      <c r="I173">
        <v>20.601444239999999</v>
      </c>
      <c r="J173">
        <v>19.947853089999999</v>
      </c>
      <c r="K173">
        <v>19.1044445</v>
      </c>
      <c r="L173">
        <v>17.469154360000001</v>
      </c>
      <c r="M173">
        <v>17.30478287</v>
      </c>
      <c r="N173">
        <v>18.42533302</v>
      </c>
      <c r="O173">
        <v>17.740476610000002</v>
      </c>
      <c r="P173">
        <v>16.624813079999999</v>
      </c>
      <c r="Q173">
        <v>17.87944031</v>
      </c>
      <c r="R173">
        <v>15.34981632</v>
      </c>
      <c r="S173">
        <v>17.196950910000002</v>
      </c>
      <c r="T173">
        <v>15.874327660000001</v>
      </c>
      <c r="U173">
        <v>15.12632179</v>
      </c>
      <c r="V173">
        <v>14.414201739999999</v>
      </c>
      <c r="W173">
        <v>15.349458690000001</v>
      </c>
      <c r="X173">
        <v>17.110954280000001</v>
      </c>
      <c r="Y173">
        <v>19.58484077</v>
      </c>
      <c r="Z173">
        <v>17.513824459999999</v>
      </c>
      <c r="AA173">
        <v>22.53723145</v>
      </c>
      <c r="AB173">
        <v>23.026441569999999</v>
      </c>
      <c r="AC173">
        <v>21.524684910000001</v>
      </c>
      <c r="AD173">
        <v>20.353948590000002</v>
      </c>
      <c r="AE173">
        <v>22.794914250000001</v>
      </c>
      <c r="AF173">
        <v>18.52</v>
      </c>
    </row>
    <row r="174" spans="2:32">
      <c r="B174" t="s">
        <v>216</v>
      </c>
      <c r="C174">
        <v>34.621448520000001</v>
      </c>
      <c r="D174">
        <v>34.926513669999999</v>
      </c>
      <c r="E174">
        <v>32.332500459999999</v>
      </c>
      <c r="F174">
        <v>31.571102140000001</v>
      </c>
      <c r="G174">
        <v>30.927755359999999</v>
      </c>
      <c r="H174">
        <v>25.535221100000001</v>
      </c>
      <c r="I174">
        <v>28.166570660000001</v>
      </c>
      <c r="J174">
        <v>26.913774490000002</v>
      </c>
      <c r="K174">
        <v>29.23169708</v>
      </c>
      <c r="L174">
        <v>26.391548159999999</v>
      </c>
      <c r="M174">
        <v>26.642778400000001</v>
      </c>
      <c r="N174">
        <v>24.869373320000001</v>
      </c>
      <c r="O174">
        <v>27.305379869999999</v>
      </c>
      <c r="P174">
        <v>24.577423100000001</v>
      </c>
      <c r="Q174">
        <v>24.234403610000001</v>
      </c>
      <c r="R174">
        <v>25.086568830000001</v>
      </c>
      <c r="S174">
        <v>24.189977649999999</v>
      </c>
      <c r="T174">
        <v>21.397308349999999</v>
      </c>
      <c r="U174">
        <v>20.156131739999999</v>
      </c>
      <c r="V174">
        <v>23.9661808</v>
      </c>
      <c r="W174">
        <v>25.03417778</v>
      </c>
      <c r="X174">
        <v>27.168560029999998</v>
      </c>
      <c r="Y174">
        <v>22.0163002</v>
      </c>
      <c r="Z174">
        <v>22.691789629999999</v>
      </c>
      <c r="AA174">
        <v>33.119632719999998</v>
      </c>
      <c r="AB174">
        <v>29.531028750000001</v>
      </c>
      <c r="AC174">
        <v>27.689630510000001</v>
      </c>
      <c r="AD174">
        <v>27.573596949999999</v>
      </c>
      <c r="AE174">
        <v>27.825502400000001</v>
      </c>
      <c r="AF174">
        <v>25.74</v>
      </c>
    </row>
    <row r="175" spans="2:32">
      <c r="B175" t="s">
        <v>217</v>
      </c>
      <c r="C175">
        <v>21.919805530000001</v>
      </c>
      <c r="D175">
        <v>18.74716759</v>
      </c>
      <c r="E175">
        <v>20.086559300000001</v>
      </c>
      <c r="F175">
        <v>18.735719679999999</v>
      </c>
      <c r="G175">
        <v>19.006515499999999</v>
      </c>
      <c r="H175">
        <v>19.22411537</v>
      </c>
      <c r="I175">
        <v>16.842233660000002</v>
      </c>
      <c r="J175">
        <v>15.29374599</v>
      </c>
      <c r="K175">
        <v>15.984453200000001</v>
      </c>
      <c r="L175">
        <v>15.43966103</v>
      </c>
      <c r="M175">
        <v>18.038448330000001</v>
      </c>
      <c r="N175">
        <v>16.458202360000001</v>
      </c>
      <c r="O175">
        <v>16.314392089999998</v>
      </c>
      <c r="P175">
        <v>14.05998993</v>
      </c>
      <c r="Q175">
        <v>15.39174175</v>
      </c>
      <c r="R175">
        <v>15.52395248</v>
      </c>
      <c r="S175">
        <v>13.453363420000001</v>
      </c>
      <c r="T175">
        <v>12.238271709999999</v>
      </c>
      <c r="U175">
        <v>13.373559950000001</v>
      </c>
      <c r="V175">
        <v>12.54171371</v>
      </c>
      <c r="W175">
        <v>12.3867197</v>
      </c>
      <c r="X175">
        <v>16.254945759999998</v>
      </c>
      <c r="Y175">
        <v>15.633564</v>
      </c>
      <c r="Z175">
        <v>14.504147529999999</v>
      </c>
      <c r="AA175">
        <v>21.836294169999999</v>
      </c>
      <c r="AB175">
        <v>20.47711945</v>
      </c>
      <c r="AC175">
        <v>19.733180999999998</v>
      </c>
      <c r="AD175">
        <v>19.889850620000001</v>
      </c>
      <c r="AE175">
        <v>19.477785109999999</v>
      </c>
      <c r="AF175">
        <v>18.48</v>
      </c>
    </row>
    <row r="176" spans="2:32">
      <c r="B176" t="s">
        <v>218</v>
      </c>
      <c r="C176">
        <v>21.248443600000002</v>
      </c>
      <c r="D176">
        <v>20.525770189999999</v>
      </c>
      <c r="E176">
        <v>19.965782170000001</v>
      </c>
      <c r="F176">
        <v>19.003799440000002</v>
      </c>
      <c r="G176">
        <v>17.94813156</v>
      </c>
      <c r="H176">
        <v>17.799665449999999</v>
      </c>
      <c r="I176">
        <v>18.922742840000002</v>
      </c>
      <c r="J176">
        <v>17.489675519999999</v>
      </c>
      <c r="K176">
        <v>18.15648079</v>
      </c>
      <c r="L176">
        <v>17.047929759999999</v>
      </c>
      <c r="M176">
        <v>17.44228554</v>
      </c>
      <c r="N176">
        <v>15.508806229999999</v>
      </c>
      <c r="O176">
        <v>15.65697289</v>
      </c>
      <c r="P176">
        <v>14.361859320000001</v>
      </c>
      <c r="Q176">
        <v>15.265739440000001</v>
      </c>
      <c r="R176">
        <v>14.899861339999999</v>
      </c>
      <c r="S176">
        <v>14.910876269999999</v>
      </c>
      <c r="T176">
        <v>12.56494236</v>
      </c>
      <c r="U176">
        <v>14.72556305</v>
      </c>
      <c r="V176">
        <v>13.022400859999999</v>
      </c>
      <c r="W176">
        <v>13.96039867</v>
      </c>
      <c r="X176">
        <v>16.743713379999999</v>
      </c>
      <c r="Y176">
        <v>16.96539688</v>
      </c>
      <c r="Z176">
        <v>16.14572716</v>
      </c>
      <c r="AA176">
        <v>23.38607979</v>
      </c>
      <c r="AB176">
        <v>23.397203449999999</v>
      </c>
      <c r="AC176">
        <v>22.652849199999999</v>
      </c>
      <c r="AD176">
        <v>20.24666977</v>
      </c>
      <c r="AE176">
        <v>21.28087425</v>
      </c>
      <c r="AF176">
        <v>19.059999999999999</v>
      </c>
    </row>
    <row r="177" spans="2:32">
      <c r="B177" t="s">
        <v>219</v>
      </c>
      <c r="C177">
        <v>25.897089000000001</v>
      </c>
      <c r="D177">
        <v>23.13493347</v>
      </c>
      <c r="E177">
        <v>18.380516050000001</v>
      </c>
      <c r="F177">
        <v>17.739145279999999</v>
      </c>
      <c r="G177">
        <v>21.141584399999999</v>
      </c>
      <c r="H177">
        <v>24.92745781</v>
      </c>
      <c r="I177">
        <v>20.09749794</v>
      </c>
      <c r="J177">
        <v>17.953603739999998</v>
      </c>
      <c r="K177">
        <v>21.948781969999999</v>
      </c>
      <c r="L177">
        <v>22.284181589999999</v>
      </c>
      <c r="M177">
        <v>20.51082611</v>
      </c>
      <c r="N177">
        <v>18.219226840000001</v>
      </c>
      <c r="O177">
        <v>18.19918633</v>
      </c>
      <c r="P177">
        <v>18.22825623</v>
      </c>
      <c r="Q177">
        <v>16.254970549999999</v>
      </c>
      <c r="R177">
        <v>17.055374149999999</v>
      </c>
      <c r="S177">
        <v>16.250968929999999</v>
      </c>
      <c r="T177">
        <v>13.24167252</v>
      </c>
      <c r="U177">
        <v>13.17218781</v>
      </c>
      <c r="V177">
        <v>14.64879704</v>
      </c>
      <c r="W177">
        <v>18.672401430000001</v>
      </c>
      <c r="X177">
        <v>17.61129189</v>
      </c>
      <c r="Y177">
        <v>19.65205765</v>
      </c>
      <c r="Z177">
        <v>15.99669933</v>
      </c>
      <c r="AA177">
        <v>27.60573578</v>
      </c>
      <c r="AB177">
        <v>23.427383420000002</v>
      </c>
      <c r="AC177">
        <v>20.96337128</v>
      </c>
      <c r="AD177">
        <v>19.20184326</v>
      </c>
      <c r="AE177">
        <v>20.885070800000001</v>
      </c>
      <c r="AF177">
        <v>17.87</v>
      </c>
    </row>
    <row r="178" spans="2:32">
      <c r="B178" t="s">
        <v>220</v>
      </c>
      <c r="C178">
        <v>45.567039489999999</v>
      </c>
      <c r="D178">
        <v>36.621822360000003</v>
      </c>
      <c r="E178">
        <v>43.927135470000003</v>
      </c>
      <c r="F178">
        <v>39.257534030000002</v>
      </c>
      <c r="G178">
        <v>39.934337620000001</v>
      </c>
      <c r="H178">
        <v>36.06237411</v>
      </c>
      <c r="I178">
        <v>35.274623869999999</v>
      </c>
      <c r="J178">
        <v>33.219562529999997</v>
      </c>
      <c r="K178">
        <v>33.918640140000001</v>
      </c>
      <c r="L178">
        <v>28.821289060000002</v>
      </c>
      <c r="M178">
        <v>37.280010220000001</v>
      </c>
      <c r="N178">
        <v>35.724277499999999</v>
      </c>
      <c r="O178">
        <v>42.178867339999996</v>
      </c>
      <c r="P178">
        <v>38.291461939999998</v>
      </c>
      <c r="Q178">
        <v>44.581420899999998</v>
      </c>
      <c r="R178">
        <v>37.018115999999999</v>
      </c>
      <c r="S178">
        <v>31.10826874</v>
      </c>
      <c r="T178">
        <v>33.332107540000003</v>
      </c>
      <c r="U178">
        <v>36.276344299999998</v>
      </c>
      <c r="V178">
        <v>34.644718169999997</v>
      </c>
      <c r="W178">
        <v>31.159509660000001</v>
      </c>
      <c r="X178">
        <v>34.728405000000002</v>
      </c>
      <c r="Y178">
        <v>39.329399109999997</v>
      </c>
      <c r="Z178">
        <v>34.053638460000002</v>
      </c>
      <c r="AA178">
        <v>42.545867919999999</v>
      </c>
      <c r="AB178">
        <v>35.335544589999998</v>
      </c>
      <c r="AC178">
        <v>41.017124180000003</v>
      </c>
      <c r="AD178">
        <v>44.122314449999998</v>
      </c>
      <c r="AE178">
        <v>44.692604060000001</v>
      </c>
      <c r="AF178">
        <v>39.880000000000003</v>
      </c>
    </row>
    <row r="179" spans="2:32">
      <c r="B179" t="s">
        <v>221</v>
      </c>
      <c r="C179">
        <v>45.114528659999998</v>
      </c>
      <c r="D179">
        <v>44.741436</v>
      </c>
      <c r="E179">
        <v>38.000022889999997</v>
      </c>
      <c r="F179">
        <v>41.442260740000002</v>
      </c>
      <c r="G179">
        <v>35.962993619999999</v>
      </c>
      <c r="H179">
        <v>42.013149259999999</v>
      </c>
      <c r="I179">
        <v>41.93062973</v>
      </c>
      <c r="J179">
        <v>37.023929600000002</v>
      </c>
      <c r="K179">
        <v>42.528518679999998</v>
      </c>
      <c r="L179">
        <v>44.46828842</v>
      </c>
      <c r="M179">
        <v>41.740226749999998</v>
      </c>
      <c r="N179">
        <v>34.131458279999997</v>
      </c>
      <c r="O179">
        <v>35.025772089999997</v>
      </c>
      <c r="P179">
        <v>31.85068893</v>
      </c>
      <c r="Q179">
        <v>28.784029010000001</v>
      </c>
      <c r="R179">
        <v>31.251068119999999</v>
      </c>
      <c r="S179">
        <v>31.983194350000002</v>
      </c>
      <c r="T179">
        <v>31.634912490000001</v>
      </c>
      <c r="U179">
        <v>37.811687470000003</v>
      </c>
      <c r="V179">
        <v>31.539346689999999</v>
      </c>
      <c r="W179">
        <v>25.618246079999999</v>
      </c>
      <c r="X179">
        <v>27.554380420000001</v>
      </c>
      <c r="Y179">
        <v>30.378301619999998</v>
      </c>
      <c r="Z179">
        <v>29.49270821</v>
      </c>
      <c r="AA179">
        <v>35.486564639999997</v>
      </c>
      <c r="AB179">
        <v>25.18963814</v>
      </c>
      <c r="AC179">
        <v>30.50666618</v>
      </c>
      <c r="AD179">
        <v>30.62351799</v>
      </c>
      <c r="AE179">
        <v>41.13763428</v>
      </c>
      <c r="AF179">
        <v>39.74</v>
      </c>
    </row>
    <row r="180" spans="2:32">
      <c r="B180" t="s">
        <v>222</v>
      </c>
      <c r="C180">
        <v>29.97077942</v>
      </c>
      <c r="D180">
        <v>28.717596050000001</v>
      </c>
      <c r="E180">
        <v>28.057865140000001</v>
      </c>
      <c r="F180">
        <v>27.344436649999999</v>
      </c>
      <c r="G180">
        <v>27.449134829999998</v>
      </c>
      <c r="H180">
        <v>26.460838320000001</v>
      </c>
      <c r="I180">
        <v>25.818918230000001</v>
      </c>
      <c r="J180">
        <v>25.41119003</v>
      </c>
      <c r="K180">
        <v>25.593812939999999</v>
      </c>
      <c r="L180">
        <v>23.642414089999999</v>
      </c>
      <c r="M180">
        <v>23.27219582</v>
      </c>
      <c r="N180">
        <v>22.998579029999998</v>
      </c>
      <c r="O180">
        <v>23.230438230000001</v>
      </c>
      <c r="P180">
        <v>21.805242539999998</v>
      </c>
      <c r="Q180">
        <v>21.665918349999998</v>
      </c>
      <c r="R180">
        <v>21.17298126</v>
      </c>
      <c r="S180">
        <v>21.629358289999999</v>
      </c>
      <c r="T180">
        <v>20.4864502</v>
      </c>
      <c r="U180">
        <v>20.636499400000002</v>
      </c>
      <c r="V180">
        <v>20.088613509999998</v>
      </c>
      <c r="W180">
        <v>20.697820660000001</v>
      </c>
      <c r="X180">
        <v>23.794149399999998</v>
      </c>
      <c r="Y180">
        <v>23.703939439999999</v>
      </c>
      <c r="Z180">
        <v>22.30905151</v>
      </c>
      <c r="AA180">
        <v>29.319484710000001</v>
      </c>
      <c r="AB180">
        <v>28.97530746</v>
      </c>
      <c r="AC180">
        <v>27.13238716</v>
      </c>
      <c r="AD180">
        <v>25.721647260000001</v>
      </c>
      <c r="AE180">
        <v>26.238170619999998</v>
      </c>
      <c r="AF180">
        <v>24.25</v>
      </c>
    </row>
    <row r="183" spans="2:32">
      <c r="B183" s="2" t="s">
        <v>1190</v>
      </c>
    </row>
    <row r="185" spans="2:32">
      <c r="C185" s="22" t="s">
        <v>41</v>
      </c>
      <c r="D185" s="22" t="s">
        <v>42</v>
      </c>
      <c r="E185" s="22" t="s">
        <v>43</v>
      </c>
      <c r="F185" s="22" t="s">
        <v>44</v>
      </c>
      <c r="G185" s="22" t="s">
        <v>45</v>
      </c>
      <c r="H185" s="22" t="s">
        <v>46</v>
      </c>
      <c r="I185" s="22" t="s">
        <v>47</v>
      </c>
      <c r="J185" s="22" t="s">
        <v>48</v>
      </c>
      <c r="K185" s="22" t="s">
        <v>49</v>
      </c>
      <c r="L185" s="22" t="s">
        <v>50</v>
      </c>
      <c r="M185" s="22" t="s">
        <v>51</v>
      </c>
      <c r="N185" s="22" t="s">
        <v>52</v>
      </c>
      <c r="O185" s="22" t="s">
        <v>53</v>
      </c>
      <c r="P185" s="22" t="s">
        <v>54</v>
      </c>
      <c r="Q185" s="22" t="s">
        <v>55</v>
      </c>
      <c r="R185" s="22" t="s">
        <v>56</v>
      </c>
      <c r="S185" s="22" t="s">
        <v>57</v>
      </c>
      <c r="T185" s="22" t="s">
        <v>58</v>
      </c>
      <c r="U185" s="22" t="s">
        <v>59</v>
      </c>
      <c r="V185" s="22" t="s">
        <v>60</v>
      </c>
      <c r="W185" s="22" t="s">
        <v>61</v>
      </c>
      <c r="X185" s="22" t="s">
        <v>62</v>
      </c>
      <c r="Y185" s="22" t="s">
        <v>63</v>
      </c>
      <c r="Z185" s="22" t="s">
        <v>64</v>
      </c>
      <c r="AA185" s="22" t="s">
        <v>65</v>
      </c>
      <c r="AB185" s="22" t="s">
        <v>66</v>
      </c>
      <c r="AC185" s="22" t="s">
        <v>67</v>
      </c>
      <c r="AD185" s="22" t="s">
        <v>68</v>
      </c>
      <c r="AE185" s="4" t="s">
        <v>898</v>
      </c>
      <c r="AF185" s="22" t="s">
        <v>1239</v>
      </c>
    </row>
    <row r="186" spans="2:32">
      <c r="B186" t="s">
        <v>203</v>
      </c>
      <c r="C186">
        <v>45.23690414</v>
      </c>
      <c r="D186">
        <v>39.743938450000002</v>
      </c>
      <c r="E186">
        <v>41.025768280000001</v>
      </c>
      <c r="F186">
        <v>42.145526889999999</v>
      </c>
      <c r="G186">
        <v>40.712566379999998</v>
      </c>
      <c r="H186">
        <v>36.451313020000001</v>
      </c>
      <c r="I186">
        <v>38.078006739999999</v>
      </c>
      <c r="J186">
        <v>33.696701050000001</v>
      </c>
      <c r="K186">
        <v>32.242961880000003</v>
      </c>
      <c r="L186">
        <v>35.930118559999997</v>
      </c>
      <c r="M186">
        <v>39.923831939999999</v>
      </c>
      <c r="N186">
        <v>31.20860291</v>
      </c>
      <c r="O186">
        <v>35.557483670000003</v>
      </c>
      <c r="P186">
        <v>32.666145319999998</v>
      </c>
      <c r="Q186">
        <v>33.775001529999997</v>
      </c>
      <c r="R186">
        <v>34.386154169999998</v>
      </c>
      <c r="S186">
        <v>31.826816560000001</v>
      </c>
      <c r="T186">
        <v>31.72602844</v>
      </c>
      <c r="U186">
        <v>40.913249970000003</v>
      </c>
      <c r="V186">
        <v>38.660583500000001</v>
      </c>
      <c r="W186">
        <v>38.186218259999997</v>
      </c>
      <c r="X186">
        <v>42.61531067</v>
      </c>
      <c r="Y186">
        <v>47.231655119999999</v>
      </c>
      <c r="Z186">
        <v>42.913944239999999</v>
      </c>
      <c r="AA186">
        <v>47.293350220000001</v>
      </c>
      <c r="AB186">
        <v>44.911800380000003</v>
      </c>
      <c r="AC186">
        <v>48.702133179999997</v>
      </c>
      <c r="AD186">
        <v>44.031631470000001</v>
      </c>
      <c r="AE186">
        <v>43.198863979999999</v>
      </c>
      <c r="AF186">
        <v>46.54</v>
      </c>
    </row>
    <row r="187" spans="2:32">
      <c r="B187" t="s">
        <v>204</v>
      </c>
      <c r="C187">
        <v>47.6792984</v>
      </c>
      <c r="D187">
        <v>48.359264369999998</v>
      </c>
      <c r="E187">
        <v>39.688030240000003</v>
      </c>
      <c r="F187">
        <v>37.163909910000001</v>
      </c>
      <c r="G187">
        <v>35.501220699999998</v>
      </c>
      <c r="H187">
        <v>26.695188519999999</v>
      </c>
      <c r="I187">
        <v>31.237274169999999</v>
      </c>
      <c r="J187">
        <v>34.475494380000001</v>
      </c>
      <c r="K187">
        <v>35.365226749999998</v>
      </c>
      <c r="L187">
        <v>30.155227660000001</v>
      </c>
      <c r="M187">
        <v>25.755542760000001</v>
      </c>
      <c r="N187">
        <v>27.612598420000001</v>
      </c>
      <c r="O187">
        <v>25.03633499</v>
      </c>
      <c r="P187">
        <v>25.219753269999998</v>
      </c>
      <c r="Q187">
        <v>25.003952030000001</v>
      </c>
      <c r="R187">
        <v>32.15145493</v>
      </c>
      <c r="S187">
        <v>30.083541870000001</v>
      </c>
      <c r="T187">
        <v>28.876583100000001</v>
      </c>
      <c r="U187">
        <v>20.589443209999999</v>
      </c>
      <c r="V187">
        <v>21.736589429999999</v>
      </c>
      <c r="W187">
        <v>25.208650590000001</v>
      </c>
      <c r="X187">
        <v>37.259155270000001</v>
      </c>
      <c r="Y187">
        <v>27.980669020000001</v>
      </c>
      <c r="Z187">
        <v>32.608417510000002</v>
      </c>
      <c r="AA187">
        <v>47.43748093</v>
      </c>
      <c r="AB187">
        <v>40.438404079999998</v>
      </c>
      <c r="AC187">
        <v>33.266708370000003</v>
      </c>
      <c r="AD187">
        <v>43.299343110000002</v>
      </c>
      <c r="AE187">
        <v>44.225860599999997</v>
      </c>
      <c r="AF187">
        <v>39.520000000000003</v>
      </c>
    </row>
    <row r="188" spans="2:32">
      <c r="B188" t="s">
        <v>205</v>
      </c>
      <c r="C188">
        <v>22.644607539999999</v>
      </c>
      <c r="D188">
        <v>37.548557279999997</v>
      </c>
      <c r="E188">
        <v>17.65857506</v>
      </c>
      <c r="F188">
        <v>24.76132965</v>
      </c>
      <c r="G188">
        <v>18.136121750000001</v>
      </c>
      <c r="H188">
        <v>27.070165630000002</v>
      </c>
      <c r="I188">
        <v>26.564647669999999</v>
      </c>
      <c r="J188">
        <v>21.15687561</v>
      </c>
      <c r="K188">
        <v>25.63398552</v>
      </c>
      <c r="L188">
        <v>24.755769730000001</v>
      </c>
      <c r="M188">
        <v>29.759893420000001</v>
      </c>
      <c r="N188">
        <v>43.85985565</v>
      </c>
      <c r="O188">
        <v>50.973831179999998</v>
      </c>
      <c r="P188">
        <v>41.097965240000001</v>
      </c>
      <c r="Q188">
        <v>45.580955510000003</v>
      </c>
      <c r="R188">
        <v>42.504253390000002</v>
      </c>
      <c r="S188">
        <v>50.584373470000003</v>
      </c>
      <c r="T188">
        <v>39.088340760000001</v>
      </c>
      <c r="U188">
        <v>48.765296939999999</v>
      </c>
      <c r="V188">
        <v>38.115871429999999</v>
      </c>
      <c r="W188">
        <v>23.275794980000001</v>
      </c>
      <c r="X188">
        <v>44.093971250000003</v>
      </c>
      <c r="Y188">
        <v>38.829307559999997</v>
      </c>
      <c r="Z188">
        <v>41.715560910000001</v>
      </c>
      <c r="AA188">
        <v>43.973075870000002</v>
      </c>
      <c r="AB188">
        <v>57.412117000000002</v>
      </c>
      <c r="AC188">
        <v>51.709854129999997</v>
      </c>
      <c r="AD188">
        <v>38.441852570000002</v>
      </c>
      <c r="AE188">
        <v>52.387420650000003</v>
      </c>
      <c r="AF188">
        <v>55.06</v>
      </c>
    </row>
    <row r="189" spans="2:32">
      <c r="B189" t="s">
        <v>206</v>
      </c>
      <c r="C189">
        <v>38.96709061</v>
      </c>
      <c r="D189">
        <v>23.63680458</v>
      </c>
      <c r="E189">
        <v>14.29118824</v>
      </c>
      <c r="F189">
        <v>21.580467219999999</v>
      </c>
      <c r="G189">
        <v>34.529922489999997</v>
      </c>
      <c r="H189">
        <v>22.515327450000001</v>
      </c>
      <c r="I189">
        <v>14.74319363</v>
      </c>
      <c r="J189">
        <v>24.918727870000001</v>
      </c>
      <c r="K189">
        <v>32.235805509999999</v>
      </c>
      <c r="L189">
        <v>23.128858569999998</v>
      </c>
      <c r="M189">
        <v>12.29980087</v>
      </c>
      <c r="N189">
        <v>17.635864260000002</v>
      </c>
      <c r="O189">
        <v>26.298259739999999</v>
      </c>
      <c r="P189">
        <v>16.142230990000002</v>
      </c>
      <c r="Q189">
        <v>9.3028459550000004</v>
      </c>
      <c r="R189">
        <v>14.79773426</v>
      </c>
      <c r="S189">
        <v>35.800579069999998</v>
      </c>
      <c r="T189">
        <v>32.528762819999997</v>
      </c>
      <c r="U189">
        <v>17.866029739999998</v>
      </c>
      <c r="V189">
        <v>23.46420479</v>
      </c>
      <c r="W189">
        <v>46.84382248</v>
      </c>
      <c r="X189">
        <v>39.465286249999998</v>
      </c>
      <c r="Y189">
        <v>20.29080772</v>
      </c>
      <c r="Z189">
        <v>40.856113430000001</v>
      </c>
      <c r="AA189">
        <v>52.511081699999998</v>
      </c>
      <c r="AB189">
        <v>37.983047489999997</v>
      </c>
      <c r="AC189">
        <v>33.37779999</v>
      </c>
      <c r="AD189">
        <v>37.590656279999997</v>
      </c>
      <c r="AE189">
        <v>45.554088589999999</v>
      </c>
      <c r="AF189">
        <v>29.41</v>
      </c>
    </row>
    <row r="190" spans="2:32">
      <c r="B190" t="s">
        <v>207</v>
      </c>
      <c r="C190">
        <v>36.02078247</v>
      </c>
      <c r="D190">
        <v>28.750877379999999</v>
      </c>
      <c r="E190">
        <v>37.694622039999999</v>
      </c>
      <c r="F190">
        <v>30.872858050000001</v>
      </c>
      <c r="G190">
        <v>33.879184719999998</v>
      </c>
      <c r="H190">
        <v>35.872550959999998</v>
      </c>
      <c r="I190">
        <v>27.44536209</v>
      </c>
      <c r="J190">
        <v>19.80900192</v>
      </c>
      <c r="K190">
        <v>24.853246689999999</v>
      </c>
      <c r="L190">
        <v>29.212062840000002</v>
      </c>
      <c r="M190">
        <v>25.893453600000001</v>
      </c>
      <c r="N190">
        <v>33.160724639999998</v>
      </c>
      <c r="O190">
        <v>29.84784698</v>
      </c>
      <c r="P190">
        <v>31.519670489999999</v>
      </c>
      <c r="Q190">
        <v>21.367904660000001</v>
      </c>
      <c r="R190">
        <v>24.841464999999999</v>
      </c>
      <c r="S190">
        <v>23.365663529999999</v>
      </c>
      <c r="T190">
        <v>23.689758300000001</v>
      </c>
      <c r="U190">
        <v>26.988668440000001</v>
      </c>
      <c r="V190">
        <v>23.018482209999998</v>
      </c>
      <c r="W190">
        <v>25.942138669999999</v>
      </c>
      <c r="X190">
        <v>33.512073520000001</v>
      </c>
      <c r="Y190">
        <v>44.529579159999997</v>
      </c>
      <c r="Z190">
        <v>43.74115372</v>
      </c>
      <c r="AA190">
        <v>46.642768859999997</v>
      </c>
      <c r="AB190">
        <v>45.019908909999998</v>
      </c>
      <c r="AC190">
        <v>46.91078186</v>
      </c>
      <c r="AD190">
        <v>42.733730319999999</v>
      </c>
      <c r="AE190">
        <v>39.198352810000003</v>
      </c>
      <c r="AF190">
        <v>31.81</v>
      </c>
    </row>
    <row r="191" spans="2:32">
      <c r="B191" t="s">
        <v>208</v>
      </c>
      <c r="C191">
        <v>43.960380549999996</v>
      </c>
      <c r="D191">
        <v>53.180179600000002</v>
      </c>
      <c r="E191">
        <v>47.354949949999998</v>
      </c>
      <c r="F191">
        <v>48.531707760000003</v>
      </c>
      <c r="G191">
        <v>46.692913060000002</v>
      </c>
      <c r="H191">
        <v>32.715457919999999</v>
      </c>
      <c r="I191">
        <v>35.719387050000002</v>
      </c>
      <c r="J191">
        <v>27.264381409999999</v>
      </c>
      <c r="K191">
        <v>28.995676039999999</v>
      </c>
      <c r="L191">
        <v>25.860370639999999</v>
      </c>
      <c r="M191">
        <v>31.062675479999999</v>
      </c>
      <c r="N191">
        <v>31.421695710000002</v>
      </c>
      <c r="O191">
        <v>31.45962334</v>
      </c>
      <c r="P191">
        <v>40.147766109999999</v>
      </c>
      <c r="Q191">
        <v>27.215295789999999</v>
      </c>
      <c r="R191">
        <v>47.925342559999997</v>
      </c>
      <c r="S191">
        <v>42.938037870000002</v>
      </c>
      <c r="T191">
        <v>28.19199562</v>
      </c>
      <c r="U191">
        <v>24.434320450000001</v>
      </c>
      <c r="V191">
        <v>28.71266937</v>
      </c>
      <c r="W191">
        <v>19.757556919999999</v>
      </c>
      <c r="X191">
        <v>32.784885410000001</v>
      </c>
      <c r="Y191">
        <v>22.339561459999999</v>
      </c>
      <c r="Z191">
        <v>36.21052933</v>
      </c>
      <c r="AA191">
        <v>55.413085940000002</v>
      </c>
      <c r="AB191">
        <v>59.724494929999999</v>
      </c>
      <c r="AC191">
        <v>45.283004759999997</v>
      </c>
      <c r="AD191">
        <v>47.400127410000003</v>
      </c>
      <c r="AE191">
        <v>51.181243899999998</v>
      </c>
      <c r="AF191">
        <v>36.94</v>
      </c>
    </row>
    <row r="192" spans="2:32">
      <c r="B192" t="s">
        <v>209</v>
      </c>
      <c r="C192">
        <v>40.963760379999997</v>
      </c>
      <c r="D192">
        <v>39.962711329999998</v>
      </c>
      <c r="E192">
        <v>35.503841399999999</v>
      </c>
      <c r="F192">
        <v>46.736583709999998</v>
      </c>
      <c r="G192">
        <v>44.209823610000001</v>
      </c>
      <c r="H192">
        <v>42.123950960000002</v>
      </c>
      <c r="I192">
        <v>34.134269709999998</v>
      </c>
      <c r="J192">
        <v>35.877124790000003</v>
      </c>
      <c r="K192">
        <v>37.790924070000003</v>
      </c>
      <c r="L192">
        <v>35.468074799999997</v>
      </c>
      <c r="M192">
        <v>32.534927369999998</v>
      </c>
      <c r="N192">
        <v>35.821933749999999</v>
      </c>
      <c r="O192">
        <v>42.004726410000004</v>
      </c>
      <c r="P192">
        <v>31.999309539999999</v>
      </c>
      <c r="Q192">
        <v>29.488672260000001</v>
      </c>
      <c r="R192">
        <v>28.593172070000001</v>
      </c>
      <c r="S192">
        <v>31.915000920000001</v>
      </c>
      <c r="T192">
        <v>32.487953189999999</v>
      </c>
      <c r="U192">
        <v>27.818565370000002</v>
      </c>
      <c r="V192">
        <v>26.020811080000001</v>
      </c>
      <c r="W192">
        <v>26.091871260000001</v>
      </c>
      <c r="X192">
        <v>38.741283420000002</v>
      </c>
      <c r="Y192">
        <v>30.293184279999998</v>
      </c>
      <c r="Z192">
        <v>35.431190489999999</v>
      </c>
      <c r="AA192">
        <v>46.433559420000002</v>
      </c>
      <c r="AB192">
        <v>55.726440429999997</v>
      </c>
      <c r="AC192">
        <v>48.284511569999999</v>
      </c>
      <c r="AD192">
        <v>47.688808440000003</v>
      </c>
      <c r="AE192">
        <v>43.172882080000001</v>
      </c>
      <c r="AF192">
        <v>43.75</v>
      </c>
    </row>
    <row r="193" spans="2:32">
      <c r="B193" t="s">
        <v>210</v>
      </c>
      <c r="C193">
        <v>49.909465789999999</v>
      </c>
      <c r="D193">
        <v>48.487136839999998</v>
      </c>
      <c r="E193">
        <v>42.881195069999997</v>
      </c>
      <c r="F193">
        <v>40.155429839999996</v>
      </c>
      <c r="G193">
        <v>43.605606080000001</v>
      </c>
      <c r="H193">
        <v>44.379020689999997</v>
      </c>
      <c r="I193">
        <v>44.254627229999997</v>
      </c>
      <c r="J193">
        <v>42.315986629999998</v>
      </c>
      <c r="K193">
        <v>45.982402800000003</v>
      </c>
      <c r="L193">
        <v>42.96876907</v>
      </c>
      <c r="M193">
        <v>44.741741179999998</v>
      </c>
      <c r="N193">
        <v>48.36540222</v>
      </c>
      <c r="O193">
        <v>50.954742430000003</v>
      </c>
      <c r="P193">
        <v>51.45049667</v>
      </c>
      <c r="Q193">
        <v>43.912776950000001</v>
      </c>
      <c r="R193">
        <v>36.090457919999999</v>
      </c>
      <c r="S193">
        <v>33.843566889999998</v>
      </c>
      <c r="T193">
        <v>33.339038850000001</v>
      </c>
      <c r="U193">
        <v>31.711143490000001</v>
      </c>
      <c r="V193">
        <v>38.765819550000003</v>
      </c>
      <c r="W193">
        <v>44.253665920000003</v>
      </c>
      <c r="X193">
        <v>47.770755770000001</v>
      </c>
      <c r="Y193">
        <v>42.695018769999997</v>
      </c>
      <c r="Z193">
        <v>41.064964289999999</v>
      </c>
      <c r="AA193">
        <v>53.248725890000003</v>
      </c>
      <c r="AB193">
        <v>45.568927760000001</v>
      </c>
      <c r="AC193">
        <v>44.707702640000001</v>
      </c>
      <c r="AD193">
        <v>45.148166660000001</v>
      </c>
      <c r="AE193">
        <v>40.581020359999997</v>
      </c>
      <c r="AF193">
        <v>51.37</v>
      </c>
    </row>
    <row r="194" spans="2:32">
      <c r="B194" t="s">
        <v>211</v>
      </c>
      <c r="C194">
        <v>33.926292420000003</v>
      </c>
      <c r="D194">
        <v>31.167284009999999</v>
      </c>
      <c r="E194">
        <v>28.622529979999999</v>
      </c>
      <c r="F194">
        <v>34.720741269999998</v>
      </c>
      <c r="G194">
        <v>36.004875179999999</v>
      </c>
      <c r="H194">
        <v>29.330352779999998</v>
      </c>
      <c r="I194">
        <v>25.686409000000001</v>
      </c>
      <c r="J194">
        <v>28.813287729999999</v>
      </c>
      <c r="K194">
        <v>32.56141281</v>
      </c>
      <c r="L194">
        <v>29.86940384</v>
      </c>
      <c r="M194">
        <v>25.95046425</v>
      </c>
      <c r="N194">
        <v>30.558660509999999</v>
      </c>
      <c r="O194">
        <v>27.965667719999999</v>
      </c>
      <c r="P194">
        <v>26.197761539999998</v>
      </c>
      <c r="Q194">
        <v>21.66563034</v>
      </c>
      <c r="R194">
        <v>25.51759148</v>
      </c>
      <c r="S194">
        <v>24.571777340000001</v>
      </c>
      <c r="T194">
        <v>21.341856</v>
      </c>
      <c r="U194">
        <v>22.286823269999999</v>
      </c>
      <c r="V194">
        <v>23.61725998</v>
      </c>
      <c r="W194">
        <v>26.91653633</v>
      </c>
      <c r="X194">
        <v>35.457252500000003</v>
      </c>
      <c r="Y194">
        <v>34.231693270000001</v>
      </c>
      <c r="Z194">
        <v>34.207168580000001</v>
      </c>
      <c r="AA194">
        <v>43.615852359999998</v>
      </c>
      <c r="AB194">
        <v>39.85154343</v>
      </c>
      <c r="AC194">
        <v>33.167137150000002</v>
      </c>
      <c r="AD194">
        <v>38.255050660000002</v>
      </c>
      <c r="AE194">
        <v>30.384710309999999</v>
      </c>
      <c r="AF194">
        <v>32.31</v>
      </c>
    </row>
    <row r="195" spans="2:32">
      <c r="B195" t="s">
        <v>212</v>
      </c>
      <c r="C195">
        <v>37.499267580000001</v>
      </c>
      <c r="D195">
        <v>35.208320620000002</v>
      </c>
      <c r="E195">
        <v>34.381843570000001</v>
      </c>
      <c r="F195">
        <v>33.071834559999999</v>
      </c>
      <c r="G195">
        <v>39.416263579999999</v>
      </c>
      <c r="H195">
        <v>38.611877440000001</v>
      </c>
      <c r="I195">
        <v>38.138088230000001</v>
      </c>
      <c r="J195">
        <v>41.327613829999997</v>
      </c>
      <c r="K195">
        <v>34.267940520000003</v>
      </c>
      <c r="L195">
        <v>36.903850560000002</v>
      </c>
      <c r="M195">
        <v>33.080551149999998</v>
      </c>
      <c r="N195">
        <v>29.36331367</v>
      </c>
      <c r="O195">
        <v>32.478153229999997</v>
      </c>
      <c r="P195">
        <v>29.878633499999999</v>
      </c>
      <c r="Q195">
        <v>30.007120130000001</v>
      </c>
      <c r="R195">
        <v>31.5222187</v>
      </c>
      <c r="S195">
        <v>32.431079859999997</v>
      </c>
      <c r="T195">
        <v>31.167644500000002</v>
      </c>
      <c r="U195">
        <v>30.569570540000001</v>
      </c>
      <c r="V195">
        <v>35.340763090000003</v>
      </c>
      <c r="W195">
        <v>32.325698850000002</v>
      </c>
      <c r="X195">
        <v>41.354522709999998</v>
      </c>
      <c r="Y195">
        <v>37.333728790000002</v>
      </c>
      <c r="Z195">
        <v>36.19678116</v>
      </c>
      <c r="AA195">
        <v>51.94522095</v>
      </c>
      <c r="AB195">
        <v>52.800868989999998</v>
      </c>
      <c r="AC195">
        <v>53.095676419999997</v>
      </c>
      <c r="AD195">
        <v>52.019504550000001</v>
      </c>
      <c r="AE195">
        <v>43.829864499999999</v>
      </c>
      <c r="AF195">
        <v>40.24</v>
      </c>
    </row>
    <row r="196" spans="2:32">
      <c r="B196" t="s">
        <v>213</v>
      </c>
      <c r="C196">
        <v>65.05719757</v>
      </c>
      <c r="D196">
        <v>59.928256990000001</v>
      </c>
      <c r="E196">
        <v>51.163707729999999</v>
      </c>
      <c r="F196">
        <v>72.664581299999995</v>
      </c>
      <c r="G196">
        <v>65.752670289999998</v>
      </c>
      <c r="H196">
        <v>48.684864040000001</v>
      </c>
      <c r="I196">
        <v>52.546813960000001</v>
      </c>
      <c r="J196">
        <v>58.195255279999998</v>
      </c>
      <c r="K196">
        <v>55.905910489999997</v>
      </c>
      <c r="L196">
        <v>54.180652619999996</v>
      </c>
      <c r="M196">
        <v>70.097900390000007</v>
      </c>
      <c r="N196">
        <v>52.190494540000003</v>
      </c>
      <c r="O196">
        <v>66.609008790000004</v>
      </c>
      <c r="P196">
        <v>56.22779465</v>
      </c>
      <c r="Q196">
        <v>29.779407500000001</v>
      </c>
      <c r="R196">
        <v>37.25923538</v>
      </c>
      <c r="S196">
        <v>52.42408752</v>
      </c>
      <c r="T196">
        <v>43.022808070000004</v>
      </c>
      <c r="U196">
        <v>37.07875061</v>
      </c>
      <c r="V196">
        <v>50.311283109999998</v>
      </c>
      <c r="W196">
        <v>50.377216339999997</v>
      </c>
      <c r="X196">
        <v>49.198177340000001</v>
      </c>
      <c r="Y196">
        <v>50.400638579999999</v>
      </c>
      <c r="Z196">
        <v>60.401275630000001</v>
      </c>
      <c r="AA196">
        <v>55.80524063</v>
      </c>
      <c r="AB196">
        <v>44.251792909999999</v>
      </c>
      <c r="AC196">
        <v>51.102645870000003</v>
      </c>
      <c r="AD196">
        <v>44.06080627</v>
      </c>
      <c r="AE196">
        <v>54.570831300000002</v>
      </c>
      <c r="AF196">
        <v>51.71</v>
      </c>
    </row>
    <row r="197" spans="2:32">
      <c r="B197" t="s">
        <v>214</v>
      </c>
      <c r="C197">
        <v>40.94408035</v>
      </c>
      <c r="D197">
        <v>38.249343869999997</v>
      </c>
      <c r="E197">
        <v>38.083000179999999</v>
      </c>
      <c r="F197">
        <v>35.139766690000002</v>
      </c>
      <c r="G197">
        <v>37.072032929999999</v>
      </c>
      <c r="H197">
        <v>41.819404599999999</v>
      </c>
      <c r="I197">
        <v>40.293704990000002</v>
      </c>
      <c r="J197">
        <v>46.707714080000002</v>
      </c>
      <c r="K197">
        <v>35.921936039999999</v>
      </c>
      <c r="L197">
        <v>35.573162080000003</v>
      </c>
      <c r="M197">
        <v>37.212039949999998</v>
      </c>
      <c r="N197">
        <v>32.571609500000001</v>
      </c>
      <c r="O197">
        <v>47.217864990000002</v>
      </c>
      <c r="P197">
        <v>46.656837459999998</v>
      </c>
      <c r="Q197">
        <v>34.33174133</v>
      </c>
      <c r="R197">
        <v>33.899948119999998</v>
      </c>
      <c r="S197">
        <v>32.529323580000003</v>
      </c>
      <c r="T197">
        <v>35.60896683</v>
      </c>
      <c r="U197">
        <v>39.841041560000001</v>
      </c>
      <c r="V197">
        <v>36.689308169999997</v>
      </c>
      <c r="W197">
        <v>33.392124180000003</v>
      </c>
      <c r="X197">
        <v>37.758026119999997</v>
      </c>
      <c r="Y197">
        <v>32.942325590000003</v>
      </c>
      <c r="Z197">
        <v>36.968330379999998</v>
      </c>
      <c r="AA197">
        <v>61.738800050000002</v>
      </c>
      <c r="AB197">
        <v>53.81071472</v>
      </c>
      <c r="AC197">
        <v>51.857963560000002</v>
      </c>
      <c r="AD197">
        <v>55.177009580000004</v>
      </c>
      <c r="AE197">
        <v>55.60515213</v>
      </c>
      <c r="AF197">
        <v>51.41</v>
      </c>
    </row>
    <row r="198" spans="2:32">
      <c r="B198" t="s">
        <v>215</v>
      </c>
      <c r="C198">
        <v>22.70726204</v>
      </c>
      <c r="D198">
        <v>28.617425919999999</v>
      </c>
      <c r="E198">
        <v>29.92037964</v>
      </c>
      <c r="F198">
        <v>27.476692199999999</v>
      </c>
      <c r="G198">
        <v>27.6342392</v>
      </c>
      <c r="H198">
        <v>28.362237929999999</v>
      </c>
      <c r="I198">
        <v>25.05084038</v>
      </c>
      <c r="J198">
        <v>24.351900100000002</v>
      </c>
      <c r="K198">
        <v>27.027799609999999</v>
      </c>
      <c r="L198">
        <v>21.150543209999999</v>
      </c>
      <c r="M198">
        <v>19.93338013</v>
      </c>
      <c r="N198">
        <v>25.336559300000001</v>
      </c>
      <c r="O198">
        <v>21.975309370000002</v>
      </c>
      <c r="P198">
        <v>22.720638279999999</v>
      </c>
      <c r="Q198">
        <v>21.060150149999998</v>
      </c>
      <c r="R198">
        <v>24.374731059999998</v>
      </c>
      <c r="S198">
        <v>22.339555740000002</v>
      </c>
      <c r="T198">
        <v>18.561523439999998</v>
      </c>
      <c r="U198">
        <v>18.628004069999999</v>
      </c>
      <c r="V198">
        <v>20.783519739999999</v>
      </c>
      <c r="W198">
        <v>23.333406449999998</v>
      </c>
      <c r="X198">
        <v>32.133853909999999</v>
      </c>
      <c r="Y198">
        <v>27.465581889999999</v>
      </c>
      <c r="Z198">
        <v>29.22106552</v>
      </c>
      <c r="AA198">
        <v>40.833778379999998</v>
      </c>
      <c r="AB198">
        <v>37.684848789999997</v>
      </c>
      <c r="AC198">
        <v>35.064048769999999</v>
      </c>
      <c r="AD198">
        <v>27.667272570000002</v>
      </c>
      <c r="AE198">
        <v>33.973701480000003</v>
      </c>
      <c r="AF198">
        <v>33.28</v>
      </c>
    </row>
    <row r="199" spans="2:32">
      <c r="B199" t="s">
        <v>216</v>
      </c>
      <c r="C199">
        <v>47.826316830000003</v>
      </c>
      <c r="D199">
        <v>45.159149169999999</v>
      </c>
      <c r="E199">
        <v>36.87762833</v>
      </c>
      <c r="F199">
        <v>43.643020630000002</v>
      </c>
      <c r="G199">
        <v>47.743644709999998</v>
      </c>
      <c r="H199">
        <v>34.390789030000001</v>
      </c>
      <c r="I199">
        <v>35.268234249999999</v>
      </c>
      <c r="J199">
        <v>35.607158660000003</v>
      </c>
      <c r="K199">
        <v>32.994968409999998</v>
      </c>
      <c r="L199">
        <v>30.919338230000001</v>
      </c>
      <c r="M199">
        <v>33.56454849</v>
      </c>
      <c r="N199">
        <v>30.594299320000001</v>
      </c>
      <c r="O199">
        <v>37.581073760000002</v>
      </c>
      <c r="P199">
        <v>35.203758239999999</v>
      </c>
      <c r="Q199">
        <v>36.049835209999998</v>
      </c>
      <c r="R199">
        <v>30.77440262</v>
      </c>
      <c r="S199">
        <v>34.701396940000002</v>
      </c>
      <c r="T199">
        <v>24.953361510000001</v>
      </c>
      <c r="U199">
        <v>32.265178679999998</v>
      </c>
      <c r="V199">
        <v>31.952266689999998</v>
      </c>
      <c r="W199">
        <v>31.4180603</v>
      </c>
      <c r="X199">
        <v>35.311950680000002</v>
      </c>
      <c r="Y199">
        <v>44.583305359999997</v>
      </c>
      <c r="Z199">
        <v>38.600746149999999</v>
      </c>
      <c r="AA199">
        <v>47.442291259999998</v>
      </c>
      <c r="AB199">
        <v>35.44608307</v>
      </c>
      <c r="AC199">
        <v>41.529563899999999</v>
      </c>
      <c r="AD199">
        <v>50.278148649999999</v>
      </c>
      <c r="AE199">
        <v>44.34039688</v>
      </c>
      <c r="AF199">
        <v>30.2</v>
      </c>
    </row>
    <row r="200" spans="2:32">
      <c r="B200" t="s">
        <v>217</v>
      </c>
      <c r="C200">
        <v>40.202125549999998</v>
      </c>
      <c r="D200">
        <v>32.626949310000001</v>
      </c>
      <c r="E200">
        <v>26.975902560000002</v>
      </c>
      <c r="F200">
        <v>33.809520720000002</v>
      </c>
      <c r="G200">
        <v>41.309955600000002</v>
      </c>
      <c r="H200">
        <v>41.63780594</v>
      </c>
      <c r="I200">
        <v>45.352592469999998</v>
      </c>
      <c r="J200">
        <v>42.190258030000003</v>
      </c>
      <c r="K200">
        <v>44.789768219999999</v>
      </c>
      <c r="L200">
        <v>51.772365569999998</v>
      </c>
      <c r="M200">
        <v>46.79372025</v>
      </c>
      <c r="N200">
        <v>44.729541779999998</v>
      </c>
      <c r="O200">
        <v>30.31369591</v>
      </c>
      <c r="P200">
        <v>37.52170563</v>
      </c>
      <c r="Q200">
        <v>34.102073670000003</v>
      </c>
      <c r="R200">
        <v>32.04260635</v>
      </c>
      <c r="S200">
        <v>28.231988909999998</v>
      </c>
      <c r="T200">
        <v>30.675863270000001</v>
      </c>
      <c r="U200">
        <v>31.442171099999999</v>
      </c>
      <c r="V200">
        <v>29.9570446</v>
      </c>
      <c r="W200">
        <v>33.052761080000003</v>
      </c>
      <c r="X200">
        <v>46.527988430000001</v>
      </c>
      <c r="Y200">
        <v>33.893222809999997</v>
      </c>
      <c r="Z200">
        <v>43.677837369999999</v>
      </c>
      <c r="AA200">
        <v>47.24334717</v>
      </c>
      <c r="AB200">
        <v>50.31450272</v>
      </c>
      <c r="AC200">
        <v>50.51015091</v>
      </c>
      <c r="AD200">
        <v>46.818054199999999</v>
      </c>
      <c r="AE200">
        <v>50.277984619999998</v>
      </c>
      <c r="AF200">
        <v>42.75</v>
      </c>
    </row>
    <row r="201" spans="2:32">
      <c r="B201" t="s">
        <v>218</v>
      </c>
      <c r="C201">
        <v>35.68070221</v>
      </c>
      <c r="D201">
        <v>34.585517879999998</v>
      </c>
      <c r="E201">
        <v>33.39754868</v>
      </c>
      <c r="F201">
        <v>34.790206910000002</v>
      </c>
      <c r="G201">
        <v>29.948177340000001</v>
      </c>
      <c r="H201">
        <v>34.869953160000001</v>
      </c>
      <c r="I201">
        <v>33.658870700000001</v>
      </c>
      <c r="J201">
        <v>34.405750269999999</v>
      </c>
      <c r="K201">
        <v>34.43923187</v>
      </c>
      <c r="L201">
        <v>37.232315059999998</v>
      </c>
      <c r="M201">
        <v>37.855464939999997</v>
      </c>
      <c r="N201">
        <v>30.25458527</v>
      </c>
      <c r="O201">
        <v>33.695381159999997</v>
      </c>
      <c r="P201">
        <v>27.536491389999998</v>
      </c>
      <c r="Q201">
        <v>24.03936195</v>
      </c>
      <c r="R201">
        <v>31.077939990000001</v>
      </c>
      <c r="S201">
        <v>28.718957899999999</v>
      </c>
      <c r="T201">
        <v>26.175611499999999</v>
      </c>
      <c r="U201">
        <v>36.628913879999999</v>
      </c>
      <c r="V201">
        <v>37.472038269999999</v>
      </c>
      <c r="W201">
        <v>24.377557750000001</v>
      </c>
      <c r="X201">
        <v>36.360370639999999</v>
      </c>
      <c r="Y201">
        <v>25.43974686</v>
      </c>
      <c r="Z201">
        <v>30.318836210000001</v>
      </c>
      <c r="AA201">
        <v>56.245239259999998</v>
      </c>
      <c r="AB201">
        <v>47.821903229999997</v>
      </c>
      <c r="AC201">
        <v>44.780941009999999</v>
      </c>
      <c r="AD201">
        <v>44.039897920000001</v>
      </c>
      <c r="AE201">
        <v>45.950130459999997</v>
      </c>
      <c r="AF201">
        <v>43.04</v>
      </c>
    </row>
    <row r="202" spans="2:32">
      <c r="B202" t="s">
        <v>219</v>
      </c>
      <c r="C202">
        <v>45.358337400000003</v>
      </c>
      <c r="D202">
        <v>32.447029110000003</v>
      </c>
      <c r="E202">
        <v>31.901107790000001</v>
      </c>
      <c r="F202">
        <v>30.010421749999999</v>
      </c>
      <c r="G202">
        <v>26.320686340000002</v>
      </c>
      <c r="H202">
        <v>21.69568443</v>
      </c>
      <c r="I202">
        <v>37.325416560000001</v>
      </c>
      <c r="J202">
        <v>28.23196411</v>
      </c>
      <c r="K202">
        <v>29.177209850000001</v>
      </c>
      <c r="L202">
        <v>17.23106194</v>
      </c>
      <c r="M202">
        <v>22.457256319999999</v>
      </c>
      <c r="N202">
        <v>29.543296810000001</v>
      </c>
      <c r="O202">
        <v>16.690725329999999</v>
      </c>
      <c r="P202">
        <v>24.839822770000001</v>
      </c>
      <c r="Q202">
        <v>21.72870636</v>
      </c>
      <c r="R202">
        <v>19.63324738</v>
      </c>
      <c r="S202">
        <v>32.014381409999999</v>
      </c>
      <c r="T202">
        <v>28.377321240000001</v>
      </c>
      <c r="U202">
        <v>26.623224260000001</v>
      </c>
      <c r="V202">
        <v>21.594322200000001</v>
      </c>
      <c r="W202">
        <v>31.074869159999999</v>
      </c>
      <c r="X202">
        <v>28.309120180000001</v>
      </c>
      <c r="Y202">
        <v>36.008079530000003</v>
      </c>
      <c r="Z202">
        <v>27.434335709999999</v>
      </c>
      <c r="AA202">
        <v>36.901828770000002</v>
      </c>
      <c r="AB202">
        <v>43.558364869999998</v>
      </c>
      <c r="AC202">
        <v>47.241291050000001</v>
      </c>
      <c r="AD202">
        <v>38.583858489999997</v>
      </c>
      <c r="AE202">
        <v>46.25115967</v>
      </c>
      <c r="AF202">
        <v>42.94</v>
      </c>
    </row>
    <row r="203" spans="2:32">
      <c r="B203" t="s">
        <v>220</v>
      </c>
      <c r="C203">
        <v>92.881462099999993</v>
      </c>
      <c r="D203">
        <v>77.476211550000002</v>
      </c>
      <c r="E203">
        <v>65.438316349999994</v>
      </c>
      <c r="F203">
        <v>46.649791720000003</v>
      </c>
      <c r="G203">
        <v>33.105766299999999</v>
      </c>
      <c r="H203">
        <v>46.61694336</v>
      </c>
      <c r="I203">
        <v>59.211555480000001</v>
      </c>
      <c r="J203">
        <v>53.519004819999999</v>
      </c>
      <c r="K203">
        <v>46.205333709999998</v>
      </c>
      <c r="L203">
        <v>36.331588750000002</v>
      </c>
      <c r="M203">
        <v>46.248241419999999</v>
      </c>
      <c r="N203">
        <v>56.40829849</v>
      </c>
      <c r="O203">
        <v>61.329463959999998</v>
      </c>
      <c r="P203">
        <v>75.172302250000001</v>
      </c>
      <c r="Q203">
        <v>72.596565249999998</v>
      </c>
      <c r="R203">
        <v>59.097778320000003</v>
      </c>
      <c r="S203">
        <v>72.806938169999995</v>
      </c>
      <c r="T203">
        <v>100</v>
      </c>
      <c r="U203">
        <v>63.972396850000003</v>
      </c>
      <c r="V203">
        <v>69.367080689999995</v>
      </c>
      <c r="W203">
        <v>58.91731644</v>
      </c>
      <c r="X203">
        <v>84.471893309999999</v>
      </c>
      <c r="Y203">
        <v>48.76470947</v>
      </c>
      <c r="Z203">
        <v>35.194377899999999</v>
      </c>
      <c r="AA203">
        <v>64.358390810000003</v>
      </c>
      <c r="AB203">
        <v>56.865039830000001</v>
      </c>
      <c r="AC203">
        <v>79.116775509999997</v>
      </c>
      <c r="AD203">
        <v>91.743637079999999</v>
      </c>
      <c r="AE203">
        <v>59.747451779999999</v>
      </c>
      <c r="AF203">
        <v>51.03</v>
      </c>
    </row>
    <row r="204" spans="2:32">
      <c r="B204" t="s">
        <v>221</v>
      </c>
      <c r="C204">
        <v>75.658912659999999</v>
      </c>
      <c r="D204">
        <v>57.997619630000003</v>
      </c>
      <c r="E204">
        <v>80.419647220000002</v>
      </c>
      <c r="F204">
        <v>87.018249510000004</v>
      </c>
      <c r="G204">
        <v>81.588218690000005</v>
      </c>
      <c r="H204">
        <v>70.093009949999995</v>
      </c>
      <c r="I204">
        <v>87.287506100000002</v>
      </c>
      <c r="J204">
        <v>76.123649599999993</v>
      </c>
      <c r="K204">
        <v>83.764007570000004</v>
      </c>
      <c r="L204">
        <v>71.795753480000002</v>
      </c>
      <c r="M204">
        <v>60.277229310000003</v>
      </c>
      <c r="N204">
        <v>75.135002139999997</v>
      </c>
      <c r="O204">
        <v>76.968383790000004</v>
      </c>
      <c r="P204">
        <v>69.109313959999994</v>
      </c>
      <c r="Q204">
        <v>71.227890009999996</v>
      </c>
      <c r="R204">
        <v>49.32096481</v>
      </c>
      <c r="S204">
        <v>59.039699550000002</v>
      </c>
      <c r="T204">
        <v>51.066158289999997</v>
      </c>
      <c r="U204">
        <v>55.104572300000001</v>
      </c>
      <c r="V204">
        <v>73.821929929999996</v>
      </c>
      <c r="W204">
        <v>74.977691649999997</v>
      </c>
      <c r="X204">
        <v>82.995063779999995</v>
      </c>
      <c r="Y204">
        <v>70.892044069999997</v>
      </c>
      <c r="Z204">
        <v>70.194946290000004</v>
      </c>
      <c r="AA204">
        <v>95.769989010000003</v>
      </c>
      <c r="AB204">
        <v>70.912002560000005</v>
      </c>
      <c r="AC204">
        <v>88.995704649999993</v>
      </c>
      <c r="AD204">
        <v>57.825466159999998</v>
      </c>
      <c r="AE204">
        <v>52.58704376</v>
      </c>
      <c r="AF204">
        <v>65.84</v>
      </c>
    </row>
    <row r="205" spans="2:32">
      <c r="B205" t="s">
        <v>222</v>
      </c>
      <c r="C205">
        <v>36.891925809999996</v>
      </c>
      <c r="D205">
        <v>34.916610720000001</v>
      </c>
      <c r="E205">
        <v>33.445449830000001</v>
      </c>
      <c r="F205">
        <v>34.610118870000001</v>
      </c>
      <c r="G205">
        <v>36.302761080000003</v>
      </c>
      <c r="H205">
        <v>33.25</v>
      </c>
      <c r="I205">
        <v>31.36135483</v>
      </c>
      <c r="J205">
        <v>31.830303189999999</v>
      </c>
      <c r="K205">
        <v>32.37075806</v>
      </c>
      <c r="L205">
        <v>31.039129259999999</v>
      </c>
      <c r="M205">
        <v>29.38931084</v>
      </c>
      <c r="N205">
        <v>30.391252519999998</v>
      </c>
      <c r="O205">
        <v>31.144067759999999</v>
      </c>
      <c r="P205">
        <v>29.350543980000001</v>
      </c>
      <c r="Q205">
        <v>26.014493940000001</v>
      </c>
      <c r="R205">
        <v>28.366363530000001</v>
      </c>
      <c r="S205">
        <v>28.694040300000001</v>
      </c>
      <c r="T205">
        <v>26.459209439999999</v>
      </c>
      <c r="U205">
        <v>27.464979169999999</v>
      </c>
      <c r="V205">
        <v>28.569454189999998</v>
      </c>
      <c r="W205">
        <v>30.36392403</v>
      </c>
      <c r="X205">
        <v>37.668556209999998</v>
      </c>
      <c r="Y205">
        <v>35.431285860000003</v>
      </c>
      <c r="Z205">
        <v>36.437202450000001</v>
      </c>
      <c r="AA205">
        <v>47.058273319999998</v>
      </c>
      <c r="AB205">
        <v>43.668918609999999</v>
      </c>
      <c r="AC205">
        <v>41.932994839999999</v>
      </c>
      <c r="AD205">
        <v>40.920093540000003</v>
      </c>
      <c r="AE205">
        <v>39.405849459999999</v>
      </c>
      <c r="AF205">
        <v>37.85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5" tint="0.39997558519241921"/>
  </sheetPr>
  <dimension ref="A1:T304"/>
  <sheetViews>
    <sheetView topLeftCell="A42" workbookViewId="0">
      <selection activeCell="P74" sqref="P74"/>
    </sheetView>
  </sheetViews>
  <sheetFormatPr baseColWidth="10" defaultRowHeight="15.6"/>
  <cols>
    <col min="2" max="6" width="10.796875" style="12"/>
    <col min="7" max="10" width="10.796875" style="10"/>
  </cols>
  <sheetData>
    <row r="1" spans="1:20">
      <c r="A1" s="3" t="s">
        <v>833</v>
      </c>
    </row>
    <row r="3" spans="1:20">
      <c r="B3" s="416" t="s">
        <v>685</v>
      </c>
      <c r="C3" s="416"/>
      <c r="D3" s="416"/>
      <c r="E3" s="416"/>
      <c r="G3" s="412" t="s">
        <v>686</v>
      </c>
      <c r="H3" s="412"/>
      <c r="I3" s="412"/>
      <c r="J3" s="412"/>
      <c r="L3" s="2" t="s">
        <v>874</v>
      </c>
      <c r="T3" s="2" t="s">
        <v>875</v>
      </c>
    </row>
    <row r="5" spans="1:20" ht="31.2">
      <c r="B5" s="76" t="s">
        <v>541</v>
      </c>
      <c r="C5" s="76" t="s">
        <v>542</v>
      </c>
      <c r="D5" s="76" t="s">
        <v>543</v>
      </c>
      <c r="E5" s="76" t="s">
        <v>544</v>
      </c>
      <c r="F5" s="76"/>
      <c r="G5" s="77" t="s">
        <v>541</v>
      </c>
      <c r="H5" s="77" t="s">
        <v>542</v>
      </c>
      <c r="I5" s="77" t="s">
        <v>543</v>
      </c>
      <c r="J5" s="77" t="s">
        <v>544</v>
      </c>
    </row>
    <row r="6" spans="1:20">
      <c r="A6">
        <v>2005</v>
      </c>
      <c r="B6" s="10">
        <v>7.4688568120000003</v>
      </c>
      <c r="C6" s="10">
        <v>11.094038960000001</v>
      </c>
      <c r="D6" s="10">
        <v>12.979048730000001</v>
      </c>
      <c r="E6" s="10">
        <v>17.31742096</v>
      </c>
      <c r="F6" s="12">
        <v>2005</v>
      </c>
      <c r="G6" s="10">
        <v>10.90199947</v>
      </c>
      <c r="H6" s="10">
        <v>15.157206540000001</v>
      </c>
      <c r="I6" s="10">
        <v>26.670526500000001</v>
      </c>
      <c r="J6" s="10">
        <v>33.627586360000002</v>
      </c>
    </row>
    <row r="7" spans="1:20">
      <c r="B7" s="10">
        <v>7.0849452020000001</v>
      </c>
      <c r="C7" s="10">
        <v>10.191536899999999</v>
      </c>
      <c r="D7" s="10">
        <v>11.840353970000001</v>
      </c>
      <c r="E7" s="10">
        <v>13.246656420000001</v>
      </c>
      <c r="G7" s="10">
        <v>10.29510498</v>
      </c>
      <c r="H7" s="10">
        <v>14.20615482</v>
      </c>
      <c r="I7" s="10">
        <v>24.488542559999999</v>
      </c>
      <c r="J7" s="10">
        <v>31.196199419999999</v>
      </c>
    </row>
    <row r="8" spans="1:20">
      <c r="B8" s="10">
        <v>6.3169951439999998</v>
      </c>
      <c r="C8" s="10">
        <v>8.5423517229999995</v>
      </c>
      <c r="D8" s="10">
        <v>10.87267494</v>
      </c>
      <c r="E8" s="10">
        <v>12.314794539999999</v>
      </c>
      <c r="G8" s="10">
        <v>9.7394971849999994</v>
      </c>
      <c r="H8" s="10">
        <v>13.567732810000001</v>
      </c>
      <c r="I8" s="10">
        <v>23.721555710000001</v>
      </c>
      <c r="J8" s="10">
        <v>27.491926190000001</v>
      </c>
    </row>
    <row r="9" spans="1:20">
      <c r="B9" s="10">
        <v>6.5545310969999999</v>
      </c>
      <c r="C9" s="10">
        <v>8.2195549010000004</v>
      </c>
      <c r="D9" s="10">
        <v>11.295582769999999</v>
      </c>
      <c r="E9" s="10">
        <v>12.81037617</v>
      </c>
      <c r="G9" s="10">
        <v>9.6142854690000004</v>
      </c>
      <c r="H9" s="10">
        <v>12.46939564</v>
      </c>
      <c r="I9" s="10">
        <v>23.814130779999999</v>
      </c>
      <c r="J9" s="10">
        <v>27.58458328</v>
      </c>
    </row>
    <row r="10" spans="1:20">
      <c r="A10">
        <v>2006</v>
      </c>
      <c r="B10" s="10">
        <v>6.4431309700000003</v>
      </c>
      <c r="C10" s="10">
        <v>10.093894000000001</v>
      </c>
      <c r="D10" s="10">
        <v>11.59148407</v>
      </c>
      <c r="E10" s="10">
        <v>15.140787120000001</v>
      </c>
      <c r="F10" s="12">
        <v>2006</v>
      </c>
      <c r="G10" s="10">
        <v>9.516583443</v>
      </c>
      <c r="H10" s="10">
        <v>14.1996479</v>
      </c>
      <c r="I10" s="10">
        <v>24.140277860000001</v>
      </c>
      <c r="J10" s="10">
        <v>29.565198899999999</v>
      </c>
    </row>
    <row r="11" spans="1:20">
      <c r="B11" s="10">
        <v>5.8864850999999998</v>
      </c>
      <c r="C11" s="10">
        <v>10.09835243</v>
      </c>
      <c r="D11" s="10">
        <v>10.839890479999999</v>
      </c>
      <c r="E11" s="10">
        <v>14.23931694</v>
      </c>
      <c r="G11" s="10">
        <v>8.7982168200000004</v>
      </c>
      <c r="H11" s="10">
        <v>13.508751869999999</v>
      </c>
      <c r="I11" s="10">
        <v>22.783523559999999</v>
      </c>
      <c r="J11" s="10">
        <v>29.140811920000001</v>
      </c>
    </row>
    <row r="12" spans="1:20">
      <c r="B12" s="10">
        <v>5.7060976029999999</v>
      </c>
      <c r="C12" s="10">
        <v>8.5263977050000008</v>
      </c>
      <c r="D12" s="10">
        <v>10.457734110000001</v>
      </c>
      <c r="E12" s="10">
        <v>13.913819309999999</v>
      </c>
      <c r="G12" s="10">
        <v>8.6397514340000008</v>
      </c>
      <c r="H12" s="10">
        <v>12.5927124</v>
      </c>
      <c r="I12" s="10">
        <v>21.9538765</v>
      </c>
      <c r="J12" s="10">
        <v>28.329414369999999</v>
      </c>
    </row>
    <row r="13" spans="1:20">
      <c r="B13" s="10">
        <v>5.7275600430000004</v>
      </c>
      <c r="C13" s="10">
        <v>8.8536920549999998</v>
      </c>
      <c r="D13" s="10">
        <v>10.43270016</v>
      </c>
      <c r="E13" s="10">
        <v>15.91306496</v>
      </c>
      <c r="G13" s="10">
        <v>8.1964368820000004</v>
      </c>
      <c r="H13" s="10">
        <v>13.22555161</v>
      </c>
      <c r="I13" s="10">
        <v>21.735963819999998</v>
      </c>
      <c r="J13" s="10">
        <v>32.18595886</v>
      </c>
    </row>
    <row r="14" spans="1:20">
      <c r="A14">
        <f>1+A10</f>
        <v>2007</v>
      </c>
      <c r="B14" s="10">
        <v>5.7346391680000002</v>
      </c>
      <c r="C14" s="10">
        <v>10.41619682</v>
      </c>
      <c r="D14" s="10">
        <v>10.57880688</v>
      </c>
      <c r="E14" s="10">
        <v>15.367181779999999</v>
      </c>
      <c r="F14" s="12">
        <f>1+F10</f>
        <v>2007</v>
      </c>
      <c r="G14" s="10">
        <v>8.3244609829999998</v>
      </c>
      <c r="H14" s="10">
        <v>14.62629795</v>
      </c>
      <c r="I14" s="10">
        <v>21.716794969999999</v>
      </c>
      <c r="J14" s="10">
        <v>31.347826000000001</v>
      </c>
    </row>
    <row r="15" spans="1:20">
      <c r="B15" s="10">
        <v>5.4903240200000001</v>
      </c>
      <c r="C15" s="10">
        <v>10.52280045</v>
      </c>
      <c r="D15" s="10">
        <v>9.7660455699999993</v>
      </c>
      <c r="E15" s="10">
        <v>13.882469179999999</v>
      </c>
      <c r="G15" s="10">
        <v>7.7358260149999998</v>
      </c>
      <c r="H15" s="10">
        <v>14.37825584</v>
      </c>
      <c r="I15" s="10">
        <v>19.863286970000001</v>
      </c>
      <c r="J15" s="10">
        <v>28.3014698</v>
      </c>
    </row>
    <row r="16" spans="1:20">
      <c r="B16" s="10">
        <v>5.7131352419999999</v>
      </c>
      <c r="C16" s="10">
        <v>9.746714592</v>
      </c>
      <c r="D16" s="10">
        <v>9.7333650590000005</v>
      </c>
      <c r="E16" s="10">
        <v>14.166659360000001</v>
      </c>
      <c r="G16" s="10">
        <v>8.0302391049999997</v>
      </c>
      <c r="H16" s="10">
        <v>13.863348009999999</v>
      </c>
      <c r="I16" s="10">
        <v>19.711778639999999</v>
      </c>
      <c r="J16" s="10">
        <v>28.00872421</v>
      </c>
    </row>
    <row r="17" spans="1:19">
      <c r="B17" s="10">
        <v>6.1866240499999998</v>
      </c>
      <c r="C17" s="10">
        <v>11.36961365</v>
      </c>
      <c r="D17" s="10">
        <v>10.316509249999999</v>
      </c>
      <c r="E17" s="10">
        <v>13.708041189999999</v>
      </c>
      <c r="G17" s="10">
        <v>8.4848356250000005</v>
      </c>
      <c r="H17" s="10">
        <v>15.38199425</v>
      </c>
      <c r="I17" s="10">
        <v>20.39840508</v>
      </c>
      <c r="J17" s="10">
        <v>28.218740459999999</v>
      </c>
    </row>
    <row r="18" spans="1:19">
      <c r="A18">
        <f>1+A14</f>
        <v>2008</v>
      </c>
      <c r="B18" s="10">
        <v>7.0343399050000004</v>
      </c>
      <c r="C18" s="10">
        <v>13.09028625</v>
      </c>
      <c r="D18" s="10">
        <v>11.001150129999999</v>
      </c>
      <c r="E18" s="10">
        <v>16.816556930000001</v>
      </c>
      <c r="F18" s="12">
        <f>1+F14</f>
        <v>2008</v>
      </c>
      <c r="G18" s="10">
        <v>9.2673559189999999</v>
      </c>
      <c r="H18" s="10">
        <v>16.821226119999999</v>
      </c>
      <c r="I18" s="10">
        <v>21.114673610000001</v>
      </c>
      <c r="J18" s="10">
        <v>31.258966449999999</v>
      </c>
    </row>
    <row r="19" spans="1:19">
      <c r="B19" s="10">
        <v>7.9149556160000003</v>
      </c>
      <c r="C19" s="10">
        <v>15.788034440000001</v>
      </c>
      <c r="D19" s="10">
        <v>11.19649506</v>
      </c>
      <c r="E19" s="10">
        <v>17.069715500000001</v>
      </c>
      <c r="G19" s="10">
        <v>10.22431183</v>
      </c>
      <c r="H19" s="10">
        <v>19.463731769999999</v>
      </c>
      <c r="I19" s="10">
        <v>21.384490970000002</v>
      </c>
      <c r="J19" s="10">
        <v>32.009838100000003</v>
      </c>
    </row>
    <row r="20" spans="1:19">
      <c r="B20" s="10">
        <v>8.9709606169999994</v>
      </c>
      <c r="C20" s="10">
        <v>18.093832020000001</v>
      </c>
      <c r="D20" s="10">
        <v>11.7600956</v>
      </c>
      <c r="E20" s="10">
        <v>16.48350143</v>
      </c>
      <c r="G20" s="10">
        <v>11.59436417</v>
      </c>
      <c r="H20" s="10">
        <v>22.827348709999999</v>
      </c>
      <c r="I20" s="10">
        <v>21.680025100000002</v>
      </c>
      <c r="J20" s="10">
        <v>31.771015169999998</v>
      </c>
    </row>
    <row r="21" spans="1:19">
      <c r="B21" s="10">
        <v>11.39156723</v>
      </c>
      <c r="C21" s="10">
        <v>21.941123959999999</v>
      </c>
      <c r="D21" s="10">
        <v>13.902707100000001</v>
      </c>
      <c r="E21" s="10">
        <v>20.11363983</v>
      </c>
      <c r="G21" s="10">
        <v>14.199650760000001</v>
      </c>
      <c r="H21" s="10">
        <v>26.49475288</v>
      </c>
      <c r="I21" s="10">
        <v>24.476413730000001</v>
      </c>
      <c r="J21" s="10">
        <v>36.669589999999999</v>
      </c>
    </row>
    <row r="22" spans="1:19">
      <c r="A22">
        <f>1+A18</f>
        <v>2009</v>
      </c>
      <c r="B22" s="10">
        <v>14.35284233</v>
      </c>
      <c r="C22" s="10">
        <v>30.983493800000002</v>
      </c>
      <c r="D22" s="10">
        <v>16.378114700000001</v>
      </c>
      <c r="E22" s="10">
        <v>25.197086330000001</v>
      </c>
      <c r="F22" s="12">
        <f>1+F18</f>
        <v>2009</v>
      </c>
      <c r="G22" s="10">
        <v>17.257516859999999</v>
      </c>
      <c r="H22" s="10">
        <v>35.115371699999997</v>
      </c>
      <c r="I22" s="10">
        <v>27.495519640000001</v>
      </c>
      <c r="J22" s="10">
        <v>41.435115809999999</v>
      </c>
    </row>
    <row r="23" spans="1:19">
      <c r="B23" s="10">
        <v>15.15783405</v>
      </c>
      <c r="C23" s="10">
        <v>30.9852314</v>
      </c>
      <c r="D23" s="10">
        <v>16.9466629</v>
      </c>
      <c r="E23" s="10">
        <v>24.10667801</v>
      </c>
      <c r="G23" s="10">
        <v>18.33548927</v>
      </c>
      <c r="H23" s="10">
        <v>36.21477127</v>
      </c>
      <c r="I23" s="10">
        <v>27.87863922</v>
      </c>
      <c r="J23" s="10">
        <v>41.184860229999998</v>
      </c>
    </row>
    <row r="24" spans="1:19">
      <c r="B24" s="10">
        <v>15.390378950000001</v>
      </c>
      <c r="C24" s="10">
        <v>30.486385349999999</v>
      </c>
      <c r="D24" s="10">
        <v>16.942216869999999</v>
      </c>
      <c r="E24" s="10">
        <v>23.22502136</v>
      </c>
      <c r="G24" s="10">
        <v>18.90983391</v>
      </c>
      <c r="H24" s="10">
        <v>37.09056854</v>
      </c>
      <c r="I24" s="10">
        <v>28.390350340000001</v>
      </c>
      <c r="J24" s="10">
        <v>40.375705719999999</v>
      </c>
    </row>
    <row r="25" spans="1:19">
      <c r="B25" s="10">
        <v>16.040409090000001</v>
      </c>
      <c r="C25" s="10">
        <v>33.034492489999998</v>
      </c>
      <c r="D25" s="10">
        <v>17.66095352</v>
      </c>
      <c r="E25" s="10">
        <v>25.17547798</v>
      </c>
      <c r="G25" s="10">
        <v>19.579961780000001</v>
      </c>
      <c r="H25" s="10">
        <v>39.459941860000001</v>
      </c>
      <c r="I25" s="10">
        <v>29.509954449999999</v>
      </c>
      <c r="J25" s="10">
        <v>43.398113250000002</v>
      </c>
    </row>
    <row r="26" spans="1:19">
      <c r="A26">
        <f>1+A22</f>
        <v>2010</v>
      </c>
      <c r="B26" s="10">
        <v>17.278167719999999</v>
      </c>
      <c r="C26" s="10">
        <v>34.166969299999998</v>
      </c>
      <c r="D26" s="10">
        <v>18.773748399999999</v>
      </c>
      <c r="E26" s="10">
        <v>26.140254970000001</v>
      </c>
      <c r="F26" s="12">
        <f>1+F22</f>
        <v>2010</v>
      </c>
      <c r="G26" s="10">
        <v>21.057924270000001</v>
      </c>
      <c r="H26" s="10">
        <v>39.791221620000002</v>
      </c>
      <c r="I26" s="10">
        <v>30.705965039999999</v>
      </c>
      <c r="J26" s="10">
        <v>44.240966800000002</v>
      </c>
    </row>
    <row r="27" spans="1:19">
      <c r="B27" s="10">
        <v>17.328125</v>
      </c>
      <c r="C27" s="10">
        <v>32.745861050000002</v>
      </c>
      <c r="D27" s="10">
        <v>19.142108919999998</v>
      </c>
      <c r="E27" s="10">
        <v>26.661148069999999</v>
      </c>
      <c r="G27" s="10">
        <v>21.167266850000001</v>
      </c>
      <c r="H27" s="10">
        <v>38.938232419999999</v>
      </c>
      <c r="I27" s="10">
        <v>31.53845596</v>
      </c>
      <c r="J27" s="10">
        <v>43.708492280000002</v>
      </c>
    </row>
    <row r="28" spans="1:19">
      <c r="B28" s="10">
        <v>17.210289</v>
      </c>
      <c r="C28" s="10">
        <v>30.570766450000001</v>
      </c>
      <c r="D28" s="10">
        <v>18.852977750000001</v>
      </c>
      <c r="E28" s="10">
        <v>27.39981079</v>
      </c>
      <c r="G28" s="10">
        <v>21.201227190000001</v>
      </c>
      <c r="H28" s="10">
        <v>37.477294919999999</v>
      </c>
      <c r="I28" s="10">
        <v>30.901769640000001</v>
      </c>
      <c r="J28" s="10">
        <v>44.774791720000003</v>
      </c>
    </row>
    <row r="29" spans="1:19">
      <c r="B29" s="10">
        <v>17.789455409999999</v>
      </c>
      <c r="C29" s="10">
        <v>31.96449089</v>
      </c>
      <c r="D29" s="10">
        <v>19.121562959999999</v>
      </c>
      <c r="E29" s="10">
        <v>28.21681976</v>
      </c>
      <c r="G29" s="10">
        <v>21.739421839999999</v>
      </c>
      <c r="H29" s="10">
        <v>38.115070340000003</v>
      </c>
      <c r="I29" s="10">
        <v>31.60548592</v>
      </c>
      <c r="J29" s="10">
        <v>45.461395260000003</v>
      </c>
    </row>
    <row r="30" spans="1:19">
      <c r="A30">
        <f>1+A26</f>
        <v>2011</v>
      </c>
      <c r="B30" s="10">
        <v>18.542099</v>
      </c>
      <c r="C30" s="10">
        <v>33.35035706</v>
      </c>
      <c r="D30" s="10">
        <v>20.12455559</v>
      </c>
      <c r="E30" s="10">
        <v>30.158920290000001</v>
      </c>
      <c r="F30" s="12">
        <f>1+F26</f>
        <v>2011</v>
      </c>
      <c r="G30" s="10">
        <v>22.693521499999999</v>
      </c>
      <c r="H30" s="10">
        <v>40.582763669999999</v>
      </c>
      <c r="I30" s="10">
        <v>32.53817368</v>
      </c>
      <c r="J30" s="10">
        <v>47.99747086</v>
      </c>
      <c r="L30" t="s">
        <v>626</v>
      </c>
      <c r="S30" t="s">
        <v>626</v>
      </c>
    </row>
    <row r="31" spans="1:19">
      <c r="B31" s="10">
        <v>18.329713819999998</v>
      </c>
      <c r="C31" s="10">
        <v>33.438640589999999</v>
      </c>
      <c r="D31" s="10">
        <v>19.326482769999998</v>
      </c>
      <c r="E31" s="10">
        <v>29.552555080000001</v>
      </c>
      <c r="G31" s="10">
        <v>22.61556053</v>
      </c>
      <c r="H31" s="10">
        <v>41.028778080000002</v>
      </c>
      <c r="I31" s="10">
        <v>32.000621799999998</v>
      </c>
      <c r="J31" s="10">
        <v>46.626121519999998</v>
      </c>
    </row>
    <row r="32" spans="1:19">
      <c r="B32" s="10">
        <v>18.644538879999999</v>
      </c>
      <c r="C32" s="10">
        <v>34.925849909999997</v>
      </c>
      <c r="D32" s="10">
        <v>20.334220890000001</v>
      </c>
      <c r="E32" s="10">
        <v>29.828552250000001</v>
      </c>
      <c r="G32" s="10">
        <v>22.85500145</v>
      </c>
      <c r="H32" s="10">
        <v>42.317352290000002</v>
      </c>
      <c r="I32" s="10">
        <v>32.491149900000003</v>
      </c>
      <c r="J32" s="10">
        <v>46.795394899999998</v>
      </c>
    </row>
    <row r="33" spans="1:10">
      <c r="B33" s="10">
        <v>19.96437645</v>
      </c>
      <c r="C33" s="10">
        <v>36.352390290000002</v>
      </c>
      <c r="D33" s="10">
        <v>21.257284160000001</v>
      </c>
      <c r="E33" s="10">
        <v>32.49802399</v>
      </c>
      <c r="G33" s="10">
        <v>24.252843859999999</v>
      </c>
      <c r="H33" s="10">
        <v>43.351558689999997</v>
      </c>
      <c r="I33" s="10">
        <v>33.964733119999998</v>
      </c>
      <c r="J33" s="10">
        <v>49.964115139999997</v>
      </c>
    </row>
    <row r="34" spans="1:10">
      <c r="A34">
        <f>1+A30</f>
        <v>2012</v>
      </c>
      <c r="B34" s="10">
        <v>21.53941536</v>
      </c>
      <c r="C34" s="10">
        <v>39.181873320000001</v>
      </c>
      <c r="D34" s="10">
        <v>22.75182152</v>
      </c>
      <c r="E34" s="10">
        <v>34.248336790000003</v>
      </c>
      <c r="F34" s="12">
        <f>1+F30</f>
        <v>2012</v>
      </c>
      <c r="G34" s="10">
        <v>25.97256088</v>
      </c>
      <c r="H34" s="10">
        <v>46.196510310000001</v>
      </c>
      <c r="I34" s="10">
        <v>35.713817599999999</v>
      </c>
      <c r="J34" s="10">
        <v>52.839950559999998</v>
      </c>
    </row>
    <row r="35" spans="1:10">
      <c r="B35" s="10">
        <v>22.306833269999998</v>
      </c>
      <c r="C35" s="10">
        <v>38.189315800000003</v>
      </c>
      <c r="D35" s="10">
        <v>22.880887990000002</v>
      </c>
      <c r="E35" s="10">
        <v>33.030693049999996</v>
      </c>
      <c r="G35" s="10">
        <v>26.8754673</v>
      </c>
      <c r="H35" s="10">
        <v>45.603134160000003</v>
      </c>
      <c r="I35" s="10">
        <v>36.207904820000003</v>
      </c>
      <c r="J35" s="10">
        <v>50.63368225</v>
      </c>
    </row>
    <row r="36" spans="1:10">
      <c r="B36" s="10">
        <v>22.564315799999999</v>
      </c>
      <c r="C36" s="10">
        <v>37.435798650000002</v>
      </c>
      <c r="D36" s="10">
        <v>23.99490166</v>
      </c>
      <c r="E36" s="10">
        <v>31.784980770000001</v>
      </c>
      <c r="G36" s="10">
        <v>27.692113880000001</v>
      </c>
      <c r="H36" s="10">
        <v>45.114807130000003</v>
      </c>
      <c r="I36" s="10">
        <v>37.349334720000002</v>
      </c>
      <c r="J36" s="10">
        <v>51.07995605</v>
      </c>
    </row>
    <row r="37" spans="1:10">
      <c r="B37" s="10">
        <v>23.433599470000001</v>
      </c>
      <c r="C37" s="10">
        <v>38.178344729999999</v>
      </c>
      <c r="D37" s="10">
        <v>24.807514189999999</v>
      </c>
      <c r="E37" s="10">
        <v>34.710075379999999</v>
      </c>
      <c r="G37" s="10">
        <v>28.423055649999998</v>
      </c>
      <c r="H37" s="10">
        <v>46.168437959999999</v>
      </c>
      <c r="I37" s="10">
        <v>38.952369689999998</v>
      </c>
      <c r="J37" s="10">
        <v>54.949356080000001</v>
      </c>
    </row>
    <row r="38" spans="1:10">
      <c r="A38">
        <f>1+A34</f>
        <v>2013</v>
      </c>
      <c r="B38" s="10">
        <v>24.368227009999998</v>
      </c>
      <c r="C38" s="10">
        <v>41.842857359999996</v>
      </c>
      <c r="D38" s="10">
        <v>25.73496819</v>
      </c>
      <c r="E38" s="10">
        <v>36.295024869999999</v>
      </c>
      <c r="F38" s="12">
        <f>1+F34</f>
        <v>2013</v>
      </c>
      <c r="G38" s="10">
        <v>29.598627090000001</v>
      </c>
      <c r="H38" s="10">
        <v>50.023696899999997</v>
      </c>
      <c r="I38" s="10">
        <v>40.412395480000001</v>
      </c>
      <c r="J38" s="10">
        <v>55.446113590000003</v>
      </c>
    </row>
    <row r="39" spans="1:10">
      <c r="B39" s="10">
        <v>23.954637529999999</v>
      </c>
      <c r="C39" s="10">
        <v>36.206310270000003</v>
      </c>
      <c r="D39" s="10">
        <v>25.351079940000002</v>
      </c>
      <c r="E39" s="10">
        <v>35.22971725</v>
      </c>
      <c r="G39" s="10">
        <v>29.605661390000002</v>
      </c>
      <c r="H39" s="10">
        <v>46.602531429999999</v>
      </c>
      <c r="I39" s="10">
        <v>40.075553890000002</v>
      </c>
      <c r="J39" s="10">
        <v>55.846927639999997</v>
      </c>
    </row>
    <row r="40" spans="1:10">
      <c r="B40" s="10">
        <v>23.227489469999998</v>
      </c>
      <c r="C40" s="10">
        <v>39.11648941</v>
      </c>
      <c r="D40" s="10">
        <v>24.987989429999999</v>
      </c>
      <c r="E40" s="10">
        <v>33.881362920000001</v>
      </c>
      <c r="G40" s="10">
        <v>28.812906269999999</v>
      </c>
      <c r="H40" s="10">
        <v>48.799343110000002</v>
      </c>
      <c r="I40" s="10">
        <v>39.319892879999998</v>
      </c>
      <c r="J40" s="10">
        <v>51.905929569999998</v>
      </c>
    </row>
    <row r="41" spans="1:10">
      <c r="B41" s="10">
        <v>23.334186549999998</v>
      </c>
      <c r="C41" s="10">
        <v>37.438472750000003</v>
      </c>
      <c r="D41" s="10">
        <v>25.181312559999999</v>
      </c>
      <c r="E41" s="10">
        <v>35.389751429999997</v>
      </c>
      <c r="G41" s="10">
        <v>29.07624817</v>
      </c>
      <c r="H41" s="10">
        <v>46.466056819999999</v>
      </c>
      <c r="I41" s="10">
        <v>40.185935970000003</v>
      </c>
      <c r="J41" s="10">
        <v>54.437702180000002</v>
      </c>
    </row>
    <row r="42" spans="1:10">
      <c r="A42">
        <f>1+A38</f>
        <v>2014</v>
      </c>
      <c r="B42" s="10">
        <v>23.506996149999999</v>
      </c>
      <c r="C42" s="10">
        <v>39.165962219999997</v>
      </c>
      <c r="D42" s="10">
        <v>25.146396639999999</v>
      </c>
      <c r="E42" s="10">
        <v>36.176521299999997</v>
      </c>
      <c r="F42" s="12">
        <f>1+F38</f>
        <v>2014</v>
      </c>
      <c r="G42" s="10">
        <v>29.3781395</v>
      </c>
      <c r="H42" s="10">
        <v>47.731784820000001</v>
      </c>
      <c r="I42" s="10">
        <v>40.209789280000003</v>
      </c>
      <c r="J42" s="10">
        <v>54.962898250000002</v>
      </c>
    </row>
    <row r="43" spans="1:10">
      <c r="B43" s="10">
        <v>22.18934059</v>
      </c>
      <c r="C43" s="10">
        <v>34.869899750000002</v>
      </c>
      <c r="D43" s="10">
        <v>24.22673035</v>
      </c>
      <c r="E43" s="10">
        <v>33.334121699999997</v>
      </c>
      <c r="G43" s="10">
        <v>28.129425049999998</v>
      </c>
      <c r="H43" s="10">
        <v>44.288558960000003</v>
      </c>
      <c r="I43" s="10">
        <v>39.507583619999998</v>
      </c>
      <c r="J43" s="10">
        <v>53.073440550000001</v>
      </c>
    </row>
    <row r="44" spans="1:10">
      <c r="B44" s="10">
        <v>21.097635270000001</v>
      </c>
      <c r="C44" s="10">
        <v>33.274997710000001</v>
      </c>
      <c r="D44" s="10">
        <v>23.968711849999998</v>
      </c>
      <c r="E44" s="10">
        <v>32.411819459999997</v>
      </c>
      <c r="G44" s="10">
        <v>26.946641920000001</v>
      </c>
      <c r="H44" s="10">
        <v>42.319782259999997</v>
      </c>
      <c r="I44" s="10">
        <v>38.642215729999997</v>
      </c>
      <c r="J44" s="10">
        <v>52.14781189</v>
      </c>
    </row>
    <row r="45" spans="1:10">
      <c r="B45" s="10">
        <v>21.30360413</v>
      </c>
      <c r="C45" s="10">
        <v>34.147808070000004</v>
      </c>
      <c r="D45" s="10">
        <v>23.68535614</v>
      </c>
      <c r="E45" s="10">
        <v>32.206241609999999</v>
      </c>
      <c r="G45" s="10">
        <v>26.910861969999999</v>
      </c>
      <c r="H45" s="10">
        <v>42.743621830000002</v>
      </c>
      <c r="I45" s="10">
        <v>38.886268620000003</v>
      </c>
      <c r="J45" s="10">
        <v>51.946258540000002</v>
      </c>
    </row>
    <row r="46" spans="1:10">
      <c r="A46">
        <f>1+A42</f>
        <v>2015</v>
      </c>
      <c r="B46" s="10">
        <v>21.210481640000001</v>
      </c>
      <c r="C46" s="10">
        <v>34.457386020000001</v>
      </c>
      <c r="D46" s="10">
        <v>23.865859990000001</v>
      </c>
      <c r="E46" s="10">
        <v>32.77452469</v>
      </c>
      <c r="F46" s="12">
        <f>1+F42</f>
        <v>2015</v>
      </c>
      <c r="G46" s="10">
        <v>26.925905230000001</v>
      </c>
      <c r="H46" s="10">
        <v>43.859436039999999</v>
      </c>
      <c r="I46" s="10">
        <v>38.662651060000002</v>
      </c>
      <c r="J46" s="10">
        <v>51.137435910000001</v>
      </c>
    </row>
    <row r="47" spans="1:10">
      <c r="B47" s="10">
        <v>19.731609339999999</v>
      </c>
      <c r="C47" s="10">
        <v>30.510103229999999</v>
      </c>
      <c r="D47" s="10">
        <v>22.978517530000001</v>
      </c>
      <c r="E47" s="10">
        <v>31.208543779999999</v>
      </c>
      <c r="G47" s="10">
        <v>25.77317429</v>
      </c>
      <c r="H47" s="10">
        <v>39.083072659999999</v>
      </c>
      <c r="I47" s="10">
        <v>37.354930879999998</v>
      </c>
      <c r="J47" s="10">
        <v>50.199939729999997</v>
      </c>
    </row>
    <row r="48" spans="1:10">
      <c r="B48" s="10">
        <v>18.680007929999999</v>
      </c>
      <c r="C48" s="10">
        <v>29.25987816</v>
      </c>
      <c r="D48" s="10">
        <v>21.863685610000001</v>
      </c>
      <c r="E48" s="10">
        <v>28.592933649999999</v>
      </c>
      <c r="G48" s="10">
        <v>24.769899370000001</v>
      </c>
      <c r="H48" s="10">
        <v>37.766670230000003</v>
      </c>
      <c r="I48" s="10">
        <v>36.377826689999999</v>
      </c>
      <c r="J48" s="10">
        <v>48.320743559999997</v>
      </c>
    </row>
    <row r="49" spans="1:10">
      <c r="B49" s="10">
        <v>18.45478439</v>
      </c>
      <c r="C49" s="10">
        <v>27.388906479999999</v>
      </c>
      <c r="D49" s="10">
        <v>21.560924530000001</v>
      </c>
      <c r="E49" s="10">
        <v>29.49654198</v>
      </c>
      <c r="G49" s="10">
        <v>24.342088700000001</v>
      </c>
      <c r="H49" s="10">
        <v>36.946498869999999</v>
      </c>
      <c r="I49" s="10">
        <v>36.07074738</v>
      </c>
      <c r="J49" s="10">
        <v>48.381984709999998</v>
      </c>
    </row>
    <row r="50" spans="1:10">
      <c r="A50">
        <f>1+A46</f>
        <v>2016</v>
      </c>
      <c r="B50" s="10">
        <v>18.35843277</v>
      </c>
      <c r="C50" s="10">
        <v>27.83059883</v>
      </c>
      <c r="D50" s="10">
        <v>21.513704300000001</v>
      </c>
      <c r="E50" s="10">
        <v>31.803682330000001</v>
      </c>
      <c r="F50" s="12">
        <f>1+F46</f>
        <v>2016</v>
      </c>
      <c r="G50" s="10">
        <v>24.128742219999999</v>
      </c>
      <c r="H50" s="10">
        <v>36.43424606</v>
      </c>
      <c r="I50" s="10">
        <v>36.109363559999998</v>
      </c>
      <c r="J50" s="10">
        <v>50.080883030000003</v>
      </c>
    </row>
    <row r="51" spans="1:10">
      <c r="B51" s="10">
        <v>17.380353929999998</v>
      </c>
      <c r="C51" s="10">
        <v>26.254026410000002</v>
      </c>
      <c r="D51" s="10">
        <v>20.907358169999998</v>
      </c>
      <c r="E51" s="10">
        <v>28.47869682</v>
      </c>
      <c r="G51" s="10">
        <v>23.320236210000001</v>
      </c>
      <c r="H51" s="10">
        <v>34.465267179999998</v>
      </c>
      <c r="I51" s="10">
        <v>34.688797000000001</v>
      </c>
      <c r="J51" s="10">
        <v>46.333072659999999</v>
      </c>
    </row>
    <row r="52" spans="1:10">
      <c r="B52" s="10">
        <v>16.606109620000002</v>
      </c>
      <c r="C52" s="10">
        <v>23.517826079999999</v>
      </c>
      <c r="D52" s="10">
        <v>19.919748309999999</v>
      </c>
      <c r="E52" s="10">
        <v>26.210260389999998</v>
      </c>
      <c r="G52" s="10">
        <v>22.283020019999999</v>
      </c>
      <c r="H52" s="10">
        <v>32.05256653</v>
      </c>
      <c r="I52" s="10">
        <v>33.968788150000002</v>
      </c>
      <c r="J52" s="10">
        <v>44.87263489</v>
      </c>
    </row>
    <row r="53" spans="1:10">
      <c r="B53" s="10">
        <v>16.458824159999999</v>
      </c>
      <c r="C53" s="10">
        <v>23.15110207</v>
      </c>
      <c r="D53" s="10">
        <v>19.435228349999999</v>
      </c>
      <c r="E53" s="10">
        <v>26.32434464</v>
      </c>
      <c r="G53" s="10">
        <v>22.08834457</v>
      </c>
      <c r="H53" s="10">
        <v>32.069412229999998</v>
      </c>
      <c r="I53" s="10">
        <v>33.86888123</v>
      </c>
      <c r="J53" s="10">
        <v>45.479251859999998</v>
      </c>
    </row>
    <row r="54" spans="1:10">
      <c r="A54">
        <f>1+A50</f>
        <v>2017</v>
      </c>
      <c r="B54" s="10">
        <v>16.31379128</v>
      </c>
      <c r="C54" s="10">
        <v>24.14875984</v>
      </c>
      <c r="D54" s="10">
        <v>19.633476259999998</v>
      </c>
      <c r="E54" s="10">
        <v>26.919910430000002</v>
      </c>
      <c r="F54" s="12">
        <f>1+F50</f>
        <v>2017</v>
      </c>
      <c r="G54" s="10">
        <v>22.023056029999999</v>
      </c>
      <c r="H54" s="10">
        <v>32.530937190000003</v>
      </c>
      <c r="I54" s="10">
        <v>33.842651369999999</v>
      </c>
      <c r="J54" s="10">
        <v>45.273963930000001</v>
      </c>
    </row>
    <row r="55" spans="1:10">
      <c r="B55" s="10">
        <v>14.82779026</v>
      </c>
      <c r="C55" s="10">
        <v>21.848451610000001</v>
      </c>
      <c r="D55" s="10">
        <v>18.13183403</v>
      </c>
      <c r="E55" s="10">
        <v>25.614303589999999</v>
      </c>
      <c r="G55" s="10">
        <v>20.345165250000001</v>
      </c>
      <c r="H55" s="10">
        <v>29.337421419999998</v>
      </c>
      <c r="I55" s="10">
        <v>32.197864529999997</v>
      </c>
      <c r="J55" s="10">
        <v>43.032058720000002</v>
      </c>
    </row>
    <row r="56" spans="1:10">
      <c r="B56" s="10">
        <v>13.87996483</v>
      </c>
      <c r="C56" s="10">
        <v>21.843517299999998</v>
      </c>
      <c r="D56" s="10">
        <v>17.450792310000001</v>
      </c>
      <c r="E56" s="10">
        <v>23.646127700000001</v>
      </c>
      <c r="G56" s="10">
        <v>19.339693069999999</v>
      </c>
      <c r="H56" s="10">
        <v>30.37437057</v>
      </c>
      <c r="I56" s="10">
        <v>31.086143490000001</v>
      </c>
      <c r="J56" s="10">
        <v>42.191467289999999</v>
      </c>
    </row>
    <row r="57" spans="1:10">
      <c r="B57" s="10">
        <v>14.07111168</v>
      </c>
      <c r="C57" s="10">
        <v>21.70347404</v>
      </c>
      <c r="D57" s="10">
        <v>17.316782</v>
      </c>
      <c r="E57" s="10">
        <v>25.586887359999999</v>
      </c>
      <c r="G57" s="10">
        <v>19.232585910000001</v>
      </c>
      <c r="H57" s="10">
        <v>29.564092639999998</v>
      </c>
      <c r="I57" s="10">
        <v>30.899478909999999</v>
      </c>
      <c r="J57" s="10">
        <v>43.403736109999997</v>
      </c>
    </row>
    <row r="58" spans="1:10">
      <c r="A58">
        <f>1+A54</f>
        <v>2018</v>
      </c>
      <c r="B58" s="10">
        <v>14.18721581</v>
      </c>
      <c r="C58" s="10">
        <v>22.662097930000002</v>
      </c>
      <c r="D58" s="10">
        <v>17.471429820000001</v>
      </c>
      <c r="E58" s="10">
        <v>26.048351289999999</v>
      </c>
      <c r="F58" s="12">
        <f>1+F54</f>
        <v>2018</v>
      </c>
      <c r="G58" s="10">
        <v>19.191251749999999</v>
      </c>
      <c r="H58" s="10">
        <v>29.62496758</v>
      </c>
      <c r="I58" s="10">
        <v>30.917562480000001</v>
      </c>
      <c r="J58" s="10">
        <v>43.29957581</v>
      </c>
    </row>
    <row r="59" spans="1:10">
      <c r="B59" s="10">
        <v>12.86053276</v>
      </c>
      <c r="C59" s="10">
        <v>20.01771355</v>
      </c>
      <c r="D59" s="10">
        <v>16.086267469999999</v>
      </c>
      <c r="E59" s="10">
        <v>24.01955414</v>
      </c>
      <c r="G59" s="10">
        <v>17.781167979999999</v>
      </c>
      <c r="H59" s="10">
        <v>28.11831093</v>
      </c>
      <c r="I59" s="10">
        <v>29.421472550000001</v>
      </c>
      <c r="J59" s="10">
        <v>41.515121460000003</v>
      </c>
    </row>
    <row r="60" spans="1:10">
      <c r="B60" s="10">
        <v>12.182525630000001</v>
      </c>
      <c r="C60" s="10">
        <v>19.9591198</v>
      </c>
      <c r="D60" s="10">
        <v>15.482361790000001</v>
      </c>
      <c r="E60" s="10">
        <v>21.426794050000002</v>
      </c>
      <c r="G60" s="10">
        <v>17.124061579999999</v>
      </c>
      <c r="H60" s="10">
        <v>27.35716438</v>
      </c>
      <c r="I60" s="10">
        <v>28.453472139999999</v>
      </c>
      <c r="J60" s="10">
        <v>38.827976229999997</v>
      </c>
    </row>
    <row r="61" spans="1:10">
      <c r="B61" s="10">
        <v>12.00158978</v>
      </c>
      <c r="C61" s="10">
        <v>19.045907969999998</v>
      </c>
      <c r="D61" s="10">
        <v>15.32045078</v>
      </c>
      <c r="E61" s="10">
        <v>22.73648262</v>
      </c>
      <c r="G61" s="10">
        <v>17.020805360000001</v>
      </c>
      <c r="H61" s="10">
        <v>25.9822998</v>
      </c>
      <c r="I61" s="10">
        <v>28.2678051</v>
      </c>
      <c r="J61" s="10">
        <v>41.001937869999999</v>
      </c>
    </row>
    <row r="62" spans="1:10">
      <c r="A62">
        <f>1+A58</f>
        <v>2019</v>
      </c>
      <c r="B62" s="10">
        <v>12.02807522</v>
      </c>
      <c r="C62" s="10">
        <v>18.97846985</v>
      </c>
      <c r="D62" s="10">
        <v>15.82678509</v>
      </c>
      <c r="E62" s="10">
        <v>22.977392200000001</v>
      </c>
      <c r="F62" s="12">
        <f>1+F58</f>
        <v>2019</v>
      </c>
      <c r="G62" s="10">
        <v>16.81188393</v>
      </c>
      <c r="H62" s="10">
        <v>26.18505287</v>
      </c>
      <c r="I62" s="10">
        <v>28.622631070000001</v>
      </c>
      <c r="J62" s="10">
        <v>41.615352629999997</v>
      </c>
    </row>
    <row r="63" spans="1:10">
      <c r="B63" s="10">
        <v>11.57666111</v>
      </c>
      <c r="C63" s="10">
        <v>18.718902589999999</v>
      </c>
      <c r="D63" s="10">
        <v>14.84531879</v>
      </c>
      <c r="E63" s="10">
        <v>21.998476029999999</v>
      </c>
      <c r="G63" s="10">
        <v>16.512428280000002</v>
      </c>
      <c r="H63" s="10">
        <v>25.7491436</v>
      </c>
      <c r="I63" s="10">
        <v>27.66452408</v>
      </c>
      <c r="J63" s="10">
        <v>38.36560059</v>
      </c>
    </row>
    <row r="64" spans="1:10">
      <c r="B64" s="10">
        <v>11.47117901</v>
      </c>
      <c r="C64" s="10">
        <v>17.011199950000002</v>
      </c>
      <c r="D64" s="10">
        <v>15.0148592</v>
      </c>
      <c r="E64" s="10">
        <v>21.95162582</v>
      </c>
      <c r="G64" s="10">
        <v>16.449718480000001</v>
      </c>
      <c r="H64" s="10">
        <v>24.77724838</v>
      </c>
      <c r="I64" s="10">
        <v>27.266326899999999</v>
      </c>
      <c r="J64" s="10">
        <v>38.914085389999997</v>
      </c>
    </row>
    <row r="65" spans="1:10">
      <c r="B65" s="10">
        <v>11.43209457</v>
      </c>
      <c r="C65" s="10">
        <v>17.49760246</v>
      </c>
      <c r="D65" s="10">
        <v>14.43976402</v>
      </c>
      <c r="E65" s="10">
        <v>22.820005420000001</v>
      </c>
      <c r="G65" s="10">
        <v>16.154254909999999</v>
      </c>
      <c r="H65" s="10">
        <v>24.785028459999999</v>
      </c>
      <c r="I65" s="10">
        <v>26.84379959</v>
      </c>
      <c r="J65" s="10">
        <v>40.065967559999997</v>
      </c>
    </row>
    <row r="66" spans="1:10">
      <c r="A66">
        <f>1+A62</f>
        <v>2020</v>
      </c>
      <c r="B66" s="10">
        <v>11.987544059999999</v>
      </c>
      <c r="C66" s="10">
        <v>18.108243940000001</v>
      </c>
      <c r="D66" s="10">
        <v>14.92109108</v>
      </c>
      <c r="E66" s="10">
        <v>24.747377400000001</v>
      </c>
      <c r="F66" s="12">
        <f>1+F62</f>
        <v>2020</v>
      </c>
      <c r="G66" s="10">
        <v>16.926595689999999</v>
      </c>
      <c r="H66" s="10">
        <v>26.029027939999999</v>
      </c>
      <c r="I66" s="10">
        <v>27.237186430000001</v>
      </c>
      <c r="J66" s="10">
        <v>41.282276150000001</v>
      </c>
    </row>
    <row r="67" spans="1:10">
      <c r="B67" s="10">
        <v>12.804466250000001</v>
      </c>
      <c r="C67" s="10">
        <v>23.001703259999999</v>
      </c>
      <c r="D67" s="10">
        <v>15.112468720000001</v>
      </c>
      <c r="E67" s="10">
        <v>27.097064970000002</v>
      </c>
      <c r="G67" s="10">
        <v>19.783246989999999</v>
      </c>
      <c r="H67" s="10">
        <v>33.941028590000002</v>
      </c>
      <c r="I67" s="10">
        <v>29.544176100000001</v>
      </c>
      <c r="J67" s="10">
        <v>47.048664090000003</v>
      </c>
    </row>
    <row r="68" spans="1:10">
      <c r="B68" s="10">
        <v>13.2783947</v>
      </c>
      <c r="C68" s="10">
        <v>21.818876270000001</v>
      </c>
      <c r="D68" s="10">
        <v>16.508123399999999</v>
      </c>
      <c r="E68" s="10">
        <v>29.684013369999999</v>
      </c>
      <c r="G68" s="10">
        <v>19.005466460000001</v>
      </c>
      <c r="H68" s="10">
        <v>31.445070269999999</v>
      </c>
      <c r="I68" s="10">
        <v>29.46709061</v>
      </c>
      <c r="J68" s="10">
        <v>45.098587039999998</v>
      </c>
    </row>
    <row r="69" spans="1:10">
      <c r="B69" s="10">
        <v>12.96248817</v>
      </c>
      <c r="C69" s="10">
        <v>22.22441864</v>
      </c>
      <c r="D69" s="10">
        <v>16.182872769999999</v>
      </c>
      <c r="E69" s="10">
        <v>31.056875229999999</v>
      </c>
      <c r="G69" s="10">
        <v>18.38072777</v>
      </c>
      <c r="H69" s="10">
        <v>30.039587019999999</v>
      </c>
      <c r="I69" s="10">
        <v>29.03889465</v>
      </c>
      <c r="J69" s="10">
        <v>49.316982269999997</v>
      </c>
    </row>
    <row r="70" spans="1:10">
      <c r="A70">
        <f>1+A66</f>
        <v>2021</v>
      </c>
      <c r="B70" s="10">
        <v>12.9506216</v>
      </c>
      <c r="C70" s="10">
        <v>21.64262772</v>
      </c>
      <c r="D70" s="10">
        <v>16.067186360000001</v>
      </c>
      <c r="E70" s="10">
        <v>31.00629807</v>
      </c>
      <c r="F70" s="12">
        <f>1+F66</f>
        <v>2021</v>
      </c>
      <c r="G70" s="10">
        <v>18.445821760000001</v>
      </c>
      <c r="H70" s="10">
        <v>30.210739140000001</v>
      </c>
      <c r="I70" s="10">
        <v>29.319484710000001</v>
      </c>
      <c r="J70" s="10">
        <v>47.058273319999998</v>
      </c>
    </row>
    <row r="71" spans="1:10">
      <c r="B71" s="10">
        <v>12.13388252</v>
      </c>
      <c r="C71" s="10">
        <v>21.865037919999999</v>
      </c>
      <c r="D71" s="10">
        <v>15.997076030000001</v>
      </c>
      <c r="E71" s="10">
        <v>25.693897249999999</v>
      </c>
      <c r="G71" s="10">
        <v>17.572862629999999</v>
      </c>
      <c r="H71" s="10">
        <v>29.69477272</v>
      </c>
      <c r="I71" s="10">
        <v>28.97530746</v>
      </c>
      <c r="J71" s="10">
        <v>43.668918609999999</v>
      </c>
    </row>
    <row r="72" spans="1:10">
      <c r="B72" s="10">
        <v>12.10219288</v>
      </c>
      <c r="C72" s="10">
        <v>18.900451660000002</v>
      </c>
      <c r="D72" s="10">
        <v>15.031083110000001</v>
      </c>
      <c r="E72" s="10">
        <v>24.837865829999998</v>
      </c>
      <c r="G72" s="10">
        <v>17.139596940000001</v>
      </c>
      <c r="H72" s="10">
        <v>27.415946959999999</v>
      </c>
      <c r="I72" s="10">
        <v>27.13238716</v>
      </c>
      <c r="J72" s="10">
        <v>41.932994839999999</v>
      </c>
    </row>
    <row r="73" spans="1:10">
      <c r="B73" s="10">
        <v>11.0579958</v>
      </c>
      <c r="C73" s="10">
        <v>16.660900120000001</v>
      </c>
      <c r="D73" s="10">
        <v>13.42072201</v>
      </c>
      <c r="E73" s="10">
        <v>25.683567050000001</v>
      </c>
      <c r="G73" s="10">
        <v>15.64586544</v>
      </c>
      <c r="H73" s="10">
        <v>23.366033550000001</v>
      </c>
      <c r="I73" s="10">
        <v>25.721647260000001</v>
      </c>
      <c r="J73" s="10">
        <v>40.920093540000003</v>
      </c>
    </row>
    <row r="74" spans="1:10">
      <c r="A74">
        <v>2022</v>
      </c>
      <c r="B74" s="10">
        <v>10.98152733</v>
      </c>
      <c r="C74" s="10">
        <v>18.88629341</v>
      </c>
      <c r="D74" s="10">
        <v>14.10552406</v>
      </c>
      <c r="E74" s="10">
        <v>24.060443880000001</v>
      </c>
      <c r="F74" s="12">
        <v>2022</v>
      </c>
      <c r="G74" s="10">
        <v>15.579759599999999</v>
      </c>
      <c r="H74" s="10">
        <v>25.029413219999999</v>
      </c>
      <c r="I74" s="10">
        <v>26.238170619999998</v>
      </c>
      <c r="J74" s="10">
        <v>39.405849459999999</v>
      </c>
    </row>
    <row r="75" spans="1:10">
      <c r="B75" s="10">
        <v>10</v>
      </c>
      <c r="C75" s="10">
        <v>16</v>
      </c>
      <c r="D75" s="10">
        <v>13</v>
      </c>
      <c r="E75" s="10">
        <v>22</v>
      </c>
      <c r="G75" s="10">
        <v>15</v>
      </c>
      <c r="H75" s="10">
        <v>24</v>
      </c>
      <c r="I75" s="10">
        <v>24</v>
      </c>
      <c r="J75" s="10">
        <v>38</v>
      </c>
    </row>
    <row r="302" spans="1:1">
      <c r="A302" t="s">
        <v>525</v>
      </c>
    </row>
    <row r="304" spans="1:1">
      <c r="A304" t="s">
        <v>545</v>
      </c>
    </row>
  </sheetData>
  <mergeCells count="2">
    <mergeCell ref="B3:E3"/>
    <mergeCell ref="G3:J3"/>
  </mergeCells>
  <hyperlinks>
    <hyperlink ref="A1" location="Indice!A1" display="Volver índice" xr:uid="{00000000-0004-0000-4B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328BE-BA68-4EE7-B5AA-8ED225828478}">
  <sheetPr>
    <tabColor theme="5" tint="0.39997558519241921"/>
  </sheetPr>
  <dimension ref="A1:J99"/>
  <sheetViews>
    <sheetView topLeftCell="A66" zoomScale="91" workbookViewId="0">
      <selection activeCell="F79" sqref="F79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833</v>
      </c>
    </row>
    <row r="3" spans="1:10">
      <c r="A3" s="2" t="s">
        <v>1197</v>
      </c>
      <c r="J3" s="2" t="s">
        <v>1293</v>
      </c>
    </row>
    <row r="4" spans="1:10">
      <c r="A4" s="2"/>
      <c r="B4" s="164" t="s">
        <v>58</v>
      </c>
      <c r="C4" s="164" t="s">
        <v>1239</v>
      </c>
      <c r="F4" s="96" t="s">
        <v>58</v>
      </c>
      <c r="G4" s="96" t="s">
        <v>1239</v>
      </c>
      <c r="J4" s="2"/>
    </row>
    <row r="5" spans="1:10">
      <c r="A5" t="s">
        <v>1139</v>
      </c>
      <c r="B5">
        <f>'Base_X.1-X.2 regional'!T9</f>
        <v>17.139078139999999</v>
      </c>
      <c r="C5">
        <f>'Base_X.1-X.2 regional'!AF9</f>
        <v>15.3</v>
      </c>
      <c r="E5" t="s">
        <v>1157</v>
      </c>
      <c r="F5" s="156">
        <v>21.567605969999999</v>
      </c>
      <c r="G5" s="156">
        <v>20.420000000000002</v>
      </c>
    </row>
    <row r="6" spans="1:10">
      <c r="A6" t="s">
        <v>1140</v>
      </c>
      <c r="B6">
        <f>'Base_X.1-X.2 regional'!T10</f>
        <v>7.2232003210000002</v>
      </c>
      <c r="C6">
        <f>'Base_X.1-X.2 regional'!AF10</f>
        <v>6.19</v>
      </c>
      <c r="E6" t="s">
        <v>1143</v>
      </c>
      <c r="F6" s="156">
        <v>19.761781689999999</v>
      </c>
      <c r="G6" s="156">
        <v>18.07</v>
      </c>
    </row>
    <row r="7" spans="1:10">
      <c r="A7" t="s">
        <v>1141</v>
      </c>
      <c r="B7">
        <f>'Base_X.1-X.2 regional'!T11</f>
        <v>10.751636510000001</v>
      </c>
      <c r="C7">
        <f>'Base_X.1-X.2 regional'!AF11</f>
        <v>10.74</v>
      </c>
      <c r="E7" t="s">
        <v>1156</v>
      </c>
      <c r="F7" s="156">
        <v>22.026720050000002</v>
      </c>
      <c r="G7" s="156">
        <v>17.850000000000001</v>
      </c>
    </row>
    <row r="8" spans="1:10">
      <c r="A8" t="s">
        <v>1142</v>
      </c>
      <c r="B8">
        <f>'Base_X.1-X.2 regional'!T12</f>
        <v>8.0554714199999999</v>
      </c>
      <c r="C8">
        <f>'Base_X.1-X.2 regional'!AF12</f>
        <v>5.79</v>
      </c>
      <c r="E8" t="s">
        <v>1139</v>
      </c>
      <c r="F8" s="156">
        <v>17.139078139999999</v>
      </c>
      <c r="G8" s="156">
        <v>15.3</v>
      </c>
    </row>
    <row r="9" spans="1:10">
      <c r="A9" t="s">
        <v>1143</v>
      </c>
      <c r="B9">
        <f>'Base_X.1-X.2 regional'!T13</f>
        <v>19.761781689999999</v>
      </c>
      <c r="C9">
        <f>'Base_X.1-X.2 regional'!AF13</f>
        <v>18.07</v>
      </c>
      <c r="E9" t="s">
        <v>1149</v>
      </c>
      <c r="F9" s="156">
        <v>15.291336060000001</v>
      </c>
      <c r="G9" s="156">
        <v>13.68</v>
      </c>
    </row>
    <row r="10" spans="1:10">
      <c r="A10" t="s">
        <v>1144</v>
      </c>
      <c r="B10">
        <f>'Base_X.1-X.2 regional'!T14</f>
        <v>8.4547595980000008</v>
      </c>
      <c r="C10">
        <f>'Base_X.1-X.2 regional'!AF14</f>
        <v>6.3</v>
      </c>
      <c r="E10" t="s">
        <v>1141</v>
      </c>
      <c r="F10" s="156">
        <v>10.751636510000001</v>
      </c>
      <c r="G10" s="156">
        <v>10.74</v>
      </c>
    </row>
    <row r="11" spans="1:10">
      <c r="A11" t="s">
        <v>1145</v>
      </c>
      <c r="B11">
        <f>'Base_X.1-X.2 regional'!T15</f>
        <v>9.5279436109999995</v>
      </c>
      <c r="C11">
        <f>'Base_X.1-X.2 regional'!AF15</f>
        <v>8.75</v>
      </c>
      <c r="E11" t="s">
        <v>1158</v>
      </c>
      <c r="F11" s="156">
        <v>11.57666111</v>
      </c>
      <c r="G11" s="156">
        <v>10.210000000000001</v>
      </c>
    </row>
    <row r="12" spans="1:10">
      <c r="A12" t="s">
        <v>1146</v>
      </c>
      <c r="B12">
        <f>'Base_X.1-X.2 regional'!T16</f>
        <v>11.853747370000001</v>
      </c>
      <c r="C12">
        <f>'Base_X.1-X.2 regional'!AF16</f>
        <v>9.75</v>
      </c>
      <c r="E12" t="s">
        <v>1150</v>
      </c>
      <c r="F12" s="156">
        <v>10.58813095</v>
      </c>
      <c r="G12" s="156">
        <v>10.15</v>
      </c>
    </row>
    <row r="13" spans="1:10">
      <c r="A13" t="s">
        <v>1147</v>
      </c>
      <c r="B13">
        <f>'Base_X.1-X.2 regional'!T17</f>
        <v>9.0960960390000007</v>
      </c>
      <c r="C13">
        <f>'Base_X.1-X.2 regional'!AF17</f>
        <v>7.35</v>
      </c>
      <c r="E13" t="s">
        <v>1148</v>
      </c>
      <c r="F13" s="156">
        <v>11.785792349999999</v>
      </c>
      <c r="G13" s="156">
        <v>10.11</v>
      </c>
    </row>
    <row r="14" spans="1:10">
      <c r="A14" t="s">
        <v>1148</v>
      </c>
      <c r="B14">
        <f>'Base_X.1-X.2 regional'!T18</f>
        <v>11.785792349999999</v>
      </c>
      <c r="C14">
        <f>'Base_X.1-X.2 regional'!AF18</f>
        <v>10.11</v>
      </c>
      <c r="E14" t="s">
        <v>1152</v>
      </c>
      <c r="F14" s="156">
        <v>10.487181659999999</v>
      </c>
      <c r="G14" s="156">
        <v>9.93</v>
      </c>
    </row>
    <row r="15" spans="1:10">
      <c r="A15" t="s">
        <v>1149</v>
      </c>
      <c r="B15">
        <f>'Base_X.1-X.2 regional'!T19</f>
        <v>15.291336060000001</v>
      </c>
      <c r="C15">
        <f>'Base_X.1-X.2 regional'!AF19</f>
        <v>13.68</v>
      </c>
      <c r="E15" t="s">
        <v>1146</v>
      </c>
      <c r="F15" s="156">
        <v>11.853747370000001</v>
      </c>
      <c r="G15" s="156">
        <v>9.75</v>
      </c>
    </row>
    <row r="16" spans="1:10">
      <c r="A16" t="s">
        <v>1150</v>
      </c>
      <c r="B16">
        <f>'Base_X.1-X.2 regional'!T20</f>
        <v>10.58813095</v>
      </c>
      <c r="C16">
        <f>'Base_X.1-X.2 regional'!AF20</f>
        <v>10.15</v>
      </c>
      <c r="E16" t="s">
        <v>1145</v>
      </c>
      <c r="F16" s="156">
        <v>9.5279436109999995</v>
      </c>
      <c r="G16" s="156">
        <v>8.75</v>
      </c>
    </row>
    <row r="17" spans="1:9">
      <c r="A17" t="s">
        <v>1151</v>
      </c>
      <c r="B17">
        <f>'Base_X.1-X.2 regional'!T21</f>
        <v>8.3538990020000004</v>
      </c>
      <c r="C17">
        <f>'Base_X.1-X.2 regional'!AF21</f>
        <v>7.69</v>
      </c>
      <c r="E17" t="s">
        <v>1151</v>
      </c>
      <c r="F17" s="156">
        <v>8.3538990020000004</v>
      </c>
      <c r="G17" s="156">
        <v>7.69</v>
      </c>
    </row>
    <row r="18" spans="1:9">
      <c r="A18" t="s">
        <v>1152</v>
      </c>
      <c r="B18">
        <f>'Base_X.1-X.2 regional'!T22</f>
        <v>10.487181659999999</v>
      </c>
      <c r="C18">
        <f>'Base_X.1-X.2 regional'!AF22</f>
        <v>9.93</v>
      </c>
      <c r="E18" t="s">
        <v>1155</v>
      </c>
      <c r="F18" s="156">
        <v>9.0590209959999992</v>
      </c>
      <c r="G18" s="156">
        <v>7.68</v>
      </c>
    </row>
    <row r="19" spans="1:9">
      <c r="A19" t="s">
        <v>1153</v>
      </c>
      <c r="B19">
        <f>'Base_X.1-X.2 regional'!T23</f>
        <v>5.715633392</v>
      </c>
      <c r="C19">
        <f>'Base_X.1-X.2 regional'!AF23</f>
        <v>5.16</v>
      </c>
      <c r="E19" t="s">
        <v>1147</v>
      </c>
      <c r="F19" s="156">
        <v>9.0960960390000007</v>
      </c>
      <c r="G19" s="156">
        <v>7.35</v>
      </c>
    </row>
    <row r="20" spans="1:9">
      <c r="A20" t="s">
        <v>1154</v>
      </c>
      <c r="B20">
        <f>'Base_X.1-X.2 regional'!T24</f>
        <v>8.018536568</v>
      </c>
      <c r="C20">
        <f>'Base_X.1-X.2 regional'!AF24</f>
        <v>6.91</v>
      </c>
      <c r="E20" t="s">
        <v>1154</v>
      </c>
      <c r="F20" s="156">
        <v>8.018536568</v>
      </c>
      <c r="G20" s="156">
        <v>6.91</v>
      </c>
    </row>
    <row r="21" spans="1:9">
      <c r="A21" t="s">
        <v>1155</v>
      </c>
      <c r="B21">
        <f>'Base_X.1-X.2 regional'!T25</f>
        <v>9.0590209959999992</v>
      </c>
      <c r="C21">
        <f>'Base_X.1-X.2 regional'!AF25</f>
        <v>7.68</v>
      </c>
      <c r="E21" t="s">
        <v>1144</v>
      </c>
      <c r="F21" s="156">
        <v>8.4547595980000008</v>
      </c>
      <c r="G21" s="156">
        <v>6.3</v>
      </c>
    </row>
    <row r="22" spans="1:9">
      <c r="A22" t="s">
        <v>1156</v>
      </c>
      <c r="B22">
        <f>'Base_X.1-X.2 regional'!T26</f>
        <v>22.026720050000002</v>
      </c>
      <c r="C22">
        <f>'Base_X.1-X.2 regional'!AF26</f>
        <v>17.850000000000001</v>
      </c>
      <c r="E22" t="s">
        <v>1140</v>
      </c>
      <c r="F22" s="156">
        <v>7.2232003210000002</v>
      </c>
      <c r="G22" s="156">
        <v>6.19</v>
      </c>
    </row>
    <row r="23" spans="1:9">
      <c r="A23" t="s">
        <v>1157</v>
      </c>
      <c r="B23">
        <f>'Base_X.1-X.2 regional'!T27</f>
        <v>21.567605969999999</v>
      </c>
      <c r="C23">
        <f>'Base_X.1-X.2 regional'!AF27</f>
        <v>20.420000000000002</v>
      </c>
      <c r="E23" t="s">
        <v>1142</v>
      </c>
      <c r="F23" s="156">
        <v>8.0554714199999999</v>
      </c>
      <c r="G23" s="156">
        <v>5.79</v>
      </c>
    </row>
    <row r="24" spans="1:9">
      <c r="A24" t="s">
        <v>1158</v>
      </c>
      <c r="B24">
        <f>'Base_X.1-X.2 regional'!T28</f>
        <v>11.57666111</v>
      </c>
      <c r="C24">
        <f>'Base_X.1-X.2 regional'!AF28</f>
        <v>10.210000000000001</v>
      </c>
      <c r="E24" t="s">
        <v>1153</v>
      </c>
      <c r="F24" s="156">
        <v>5.715633392</v>
      </c>
      <c r="G24" s="156">
        <v>5.16</v>
      </c>
    </row>
    <row r="25" spans="1:9">
      <c r="E25" s="10"/>
      <c r="F25" s="10"/>
    </row>
    <row r="26" spans="1:9">
      <c r="E26" s="10"/>
      <c r="F26" s="10"/>
    </row>
    <row r="27" spans="1:9">
      <c r="A27" s="2" t="s">
        <v>1198</v>
      </c>
    </row>
    <row r="28" spans="1:9">
      <c r="A28" s="2"/>
      <c r="B28" s="164" t="s">
        <v>58</v>
      </c>
      <c r="C28" s="164" t="s">
        <v>1239</v>
      </c>
      <c r="F28" s="96" t="s">
        <v>58</v>
      </c>
      <c r="G28" s="96" t="s">
        <v>1239</v>
      </c>
    </row>
    <row r="29" spans="1:9">
      <c r="A29" t="s">
        <v>1139</v>
      </c>
      <c r="B29">
        <f>'Base_X.1-X.2 regional'!T60</f>
        <v>25.025405880000001</v>
      </c>
      <c r="C29">
        <f>'Base_X.1-X.2 regional'!AF60</f>
        <v>21.53</v>
      </c>
      <c r="E29" t="s">
        <v>1156</v>
      </c>
      <c r="F29" s="156">
        <v>25.175716399999999</v>
      </c>
      <c r="G29" s="156">
        <v>28.58</v>
      </c>
    </row>
    <row r="30" spans="1:9">
      <c r="A30" t="s">
        <v>1140</v>
      </c>
      <c r="B30">
        <f>'Base_X.1-X.2 regional'!T61</f>
        <v>8.8866815569999993</v>
      </c>
      <c r="C30">
        <f>'Base_X.1-X.2 regional'!AF61</f>
        <v>8.73</v>
      </c>
      <c r="E30" t="s">
        <v>1157</v>
      </c>
      <c r="F30" s="156">
        <v>28.11260223</v>
      </c>
      <c r="G30" s="156">
        <v>26.44</v>
      </c>
      <c r="I30" s="2" t="s">
        <v>1294</v>
      </c>
    </row>
    <row r="31" spans="1:9">
      <c r="A31" t="s">
        <v>1141</v>
      </c>
      <c r="B31">
        <f>'Base_X.1-X.2 regional'!T62</f>
        <v>14.84543991</v>
      </c>
      <c r="C31">
        <f>'Base_X.1-X.2 regional'!AF62</f>
        <v>11.19</v>
      </c>
      <c r="E31" t="s">
        <v>1139</v>
      </c>
      <c r="F31" s="156">
        <v>25.025405880000001</v>
      </c>
      <c r="G31" s="156">
        <v>21.53</v>
      </c>
    </row>
    <row r="32" spans="1:9">
      <c r="A32" t="s">
        <v>1142</v>
      </c>
      <c r="B32">
        <f>'Base_X.1-X.2 regional'!T63</f>
        <v>11.39572239</v>
      </c>
      <c r="C32">
        <f>'Base_X.1-X.2 regional'!AF63</f>
        <v>9.99</v>
      </c>
      <c r="E32" t="s">
        <v>1149</v>
      </c>
      <c r="F32" s="156">
        <v>26.740625380000001</v>
      </c>
      <c r="G32" s="156">
        <v>19.190000000000001</v>
      </c>
    </row>
    <row r="33" spans="1:7">
      <c r="A33" t="s">
        <v>1143</v>
      </c>
      <c r="B33">
        <f>'Base_X.1-X.2 regional'!T64</f>
        <v>21.597652440000001</v>
      </c>
      <c r="C33">
        <f>'Base_X.1-X.2 regional'!AF64</f>
        <v>16.95</v>
      </c>
      <c r="E33" t="s">
        <v>1143</v>
      </c>
      <c r="F33" s="156">
        <v>21.597652440000001</v>
      </c>
      <c r="G33" s="156">
        <v>16.95</v>
      </c>
    </row>
    <row r="34" spans="1:7">
      <c r="A34" t="s">
        <v>1144</v>
      </c>
      <c r="B34">
        <f>'Base_X.1-X.2 regional'!T65</f>
        <v>8.5337553019999994</v>
      </c>
      <c r="C34">
        <f>'Base_X.1-X.2 regional'!AF65</f>
        <v>8.9700000000000006</v>
      </c>
      <c r="E34" t="s">
        <v>1146</v>
      </c>
      <c r="F34" s="156">
        <v>20.204807280000001</v>
      </c>
      <c r="G34" s="156">
        <v>16.190000000000001</v>
      </c>
    </row>
    <row r="35" spans="1:7">
      <c r="A35" t="s">
        <v>1145</v>
      </c>
      <c r="B35">
        <f>'Base_X.1-X.2 regional'!T66</f>
        <v>12.815748210000001</v>
      </c>
      <c r="C35">
        <f>'Base_X.1-X.2 regional'!AF66</f>
        <v>10.25</v>
      </c>
      <c r="E35" t="s">
        <v>1152</v>
      </c>
      <c r="F35" s="156">
        <v>15.921437259999999</v>
      </c>
      <c r="G35" s="156">
        <v>13.32</v>
      </c>
    </row>
    <row r="36" spans="1:7">
      <c r="A36" t="s">
        <v>1146</v>
      </c>
      <c r="B36">
        <f>'Base_X.1-X.2 regional'!T67</f>
        <v>20.204807280000001</v>
      </c>
      <c r="C36">
        <f>'Base_X.1-X.2 regional'!AF67</f>
        <v>16.190000000000001</v>
      </c>
      <c r="E36" t="s">
        <v>1158</v>
      </c>
      <c r="F36" s="156">
        <v>14.84531879</v>
      </c>
      <c r="G36" s="156">
        <v>12.87</v>
      </c>
    </row>
    <row r="37" spans="1:7">
      <c r="A37" t="s">
        <v>1147</v>
      </c>
      <c r="B37">
        <f>'Base_X.1-X.2 regional'!T68</f>
        <v>10.05318737</v>
      </c>
      <c r="C37">
        <f>'Base_X.1-X.2 regional'!AF68</f>
        <v>8.34</v>
      </c>
      <c r="E37" t="s">
        <v>1148</v>
      </c>
      <c r="F37" s="156">
        <v>15.14851189</v>
      </c>
      <c r="G37" s="156">
        <v>12.52</v>
      </c>
    </row>
    <row r="38" spans="1:7">
      <c r="A38" t="s">
        <v>1148</v>
      </c>
      <c r="B38">
        <f>'Base_X.1-X.2 regional'!T69</f>
        <v>15.14851189</v>
      </c>
      <c r="C38">
        <f>'Base_X.1-X.2 regional'!AF69</f>
        <v>12.52</v>
      </c>
      <c r="E38" t="s">
        <v>1141</v>
      </c>
      <c r="F38" s="156">
        <v>14.84543991</v>
      </c>
      <c r="G38" s="156">
        <v>11.19</v>
      </c>
    </row>
    <row r="39" spans="1:7">
      <c r="A39" t="s">
        <v>1149</v>
      </c>
      <c r="B39">
        <f>'Base_X.1-X.2 regional'!T70</f>
        <v>26.740625380000001</v>
      </c>
      <c r="C39">
        <f>'Base_X.1-X.2 regional'!AF70</f>
        <v>19.190000000000001</v>
      </c>
      <c r="E39" t="s">
        <v>1150</v>
      </c>
      <c r="F39" s="156">
        <v>10.980132100000001</v>
      </c>
      <c r="G39" s="156">
        <v>11.02</v>
      </c>
    </row>
    <row r="40" spans="1:7">
      <c r="A40" t="s">
        <v>1150</v>
      </c>
      <c r="B40">
        <f>'Base_X.1-X.2 regional'!T71</f>
        <v>10.980132100000001</v>
      </c>
      <c r="C40">
        <f>'Base_X.1-X.2 regional'!AF71</f>
        <v>11.02</v>
      </c>
      <c r="E40" t="s">
        <v>1145</v>
      </c>
      <c r="F40" s="156">
        <v>12.815748210000001</v>
      </c>
      <c r="G40" s="156">
        <v>10.25</v>
      </c>
    </row>
    <row r="41" spans="1:7">
      <c r="A41" t="s">
        <v>1151</v>
      </c>
      <c r="B41">
        <f>'Base_X.1-X.2 regional'!T72</f>
        <v>10.679713250000001</v>
      </c>
      <c r="C41">
        <f>'Base_X.1-X.2 regional'!AF72</f>
        <v>10.16</v>
      </c>
      <c r="E41" t="s">
        <v>1151</v>
      </c>
      <c r="F41" s="156">
        <v>10.679713250000001</v>
      </c>
      <c r="G41" s="156">
        <v>10.16</v>
      </c>
    </row>
    <row r="42" spans="1:7">
      <c r="A42" t="s">
        <v>1152</v>
      </c>
      <c r="B42">
        <f>'Base_X.1-X.2 regional'!T73</f>
        <v>15.921437259999999</v>
      </c>
      <c r="C42">
        <f>'Base_X.1-X.2 regional'!AF73</f>
        <v>13.32</v>
      </c>
      <c r="E42" t="s">
        <v>1142</v>
      </c>
      <c r="F42" s="156">
        <v>11.39572239</v>
      </c>
      <c r="G42" s="156">
        <v>9.99</v>
      </c>
    </row>
    <row r="43" spans="1:7">
      <c r="A43" t="s">
        <v>1153</v>
      </c>
      <c r="B43">
        <f>'Base_X.1-X.2 regional'!T74</f>
        <v>6.2112483980000004</v>
      </c>
      <c r="C43">
        <f>'Base_X.1-X.2 regional'!AF74</f>
        <v>7.76</v>
      </c>
      <c r="E43" t="s">
        <v>1144</v>
      </c>
      <c r="F43" s="156">
        <v>8.5337553019999994</v>
      </c>
      <c r="G43" s="156">
        <v>8.9700000000000006</v>
      </c>
    </row>
    <row r="44" spans="1:7">
      <c r="A44" t="s">
        <v>1154</v>
      </c>
      <c r="B44">
        <f>'Base_X.1-X.2 regional'!T75</f>
        <v>6.5961599350000002</v>
      </c>
      <c r="C44">
        <f>'Base_X.1-X.2 regional'!AF75</f>
        <v>7.8</v>
      </c>
      <c r="E44" t="s">
        <v>1155</v>
      </c>
      <c r="F44" s="156">
        <v>8.3658351900000003</v>
      </c>
      <c r="G44" s="156">
        <v>8.8699999999999992</v>
      </c>
    </row>
    <row r="45" spans="1:7">
      <c r="A45" t="s">
        <v>1155</v>
      </c>
      <c r="B45">
        <f>'Base_X.1-X.2 regional'!T76</f>
        <v>8.3658351900000003</v>
      </c>
      <c r="C45">
        <f>'Base_X.1-X.2 regional'!AF76</f>
        <v>8.8699999999999992</v>
      </c>
      <c r="E45" t="s">
        <v>1140</v>
      </c>
      <c r="F45" s="156">
        <v>8.8866815569999993</v>
      </c>
      <c r="G45" s="156">
        <v>8.73</v>
      </c>
    </row>
    <row r="46" spans="1:7">
      <c r="A46" t="s">
        <v>1156</v>
      </c>
      <c r="B46">
        <f>'Base_X.1-X.2 regional'!T77</f>
        <v>25.175716399999999</v>
      </c>
      <c r="C46">
        <f>'Base_X.1-X.2 regional'!AF77</f>
        <v>28.58</v>
      </c>
      <c r="E46" t="s">
        <v>1147</v>
      </c>
      <c r="F46" s="156">
        <v>10.05318737</v>
      </c>
      <c r="G46" s="156">
        <v>8.34</v>
      </c>
    </row>
    <row r="47" spans="1:7">
      <c r="A47" t="s">
        <v>1157</v>
      </c>
      <c r="B47">
        <f>'Base_X.1-X.2 regional'!T78</f>
        <v>28.11260223</v>
      </c>
      <c r="C47">
        <f>'Base_X.1-X.2 regional'!AF78</f>
        <v>26.44</v>
      </c>
      <c r="E47" t="s">
        <v>1154</v>
      </c>
      <c r="F47" s="156">
        <v>6.5961599350000002</v>
      </c>
      <c r="G47" s="156">
        <v>7.8</v>
      </c>
    </row>
    <row r="48" spans="1:7">
      <c r="A48" t="s">
        <v>1158</v>
      </c>
      <c r="B48">
        <f>'Base_X.1-X.2 regional'!T79</f>
        <v>14.84531879</v>
      </c>
      <c r="C48">
        <f>'Base_X.1-X.2 regional'!AF79</f>
        <v>12.87</v>
      </c>
      <c r="E48" t="s">
        <v>1153</v>
      </c>
      <c r="F48" s="156">
        <v>6.2112483980000004</v>
      </c>
      <c r="G48" s="156">
        <v>7.76</v>
      </c>
    </row>
    <row r="51" spans="1:9">
      <c r="A51" s="2" t="s">
        <v>1199</v>
      </c>
    </row>
    <row r="52" spans="1:9">
      <c r="A52" s="2"/>
      <c r="B52" s="164" t="s">
        <v>58</v>
      </c>
      <c r="C52" s="164" t="s">
        <v>1239</v>
      </c>
      <c r="F52" s="96" t="s">
        <v>58</v>
      </c>
      <c r="G52" s="96" t="s">
        <v>1239</v>
      </c>
    </row>
    <row r="53" spans="1:9">
      <c r="A53" t="s">
        <v>1139</v>
      </c>
      <c r="B53">
        <f>'Base_X.1-X.2 regional'!T34</f>
        <v>23.264711380000001</v>
      </c>
      <c r="C53">
        <f>'Base_X.1-X.2 regional'!AF34</f>
        <v>18.37</v>
      </c>
      <c r="E53" t="s">
        <v>1154</v>
      </c>
      <c r="F53">
        <v>29.100685120000001</v>
      </c>
      <c r="G53">
        <v>27.57</v>
      </c>
    </row>
    <row r="54" spans="1:9">
      <c r="A54" t="s">
        <v>1140</v>
      </c>
      <c r="B54">
        <f>'Base_X.1-X.2 regional'!T35</f>
        <v>17.65980721</v>
      </c>
      <c r="C54">
        <f>'Base_X.1-X.2 regional'!AF35</f>
        <v>13.61</v>
      </c>
      <c r="E54" t="s">
        <v>1156</v>
      </c>
      <c r="F54">
        <v>50.037807460000003</v>
      </c>
      <c r="G54">
        <v>26</v>
      </c>
    </row>
    <row r="55" spans="1:9">
      <c r="A55" t="s">
        <v>1141</v>
      </c>
      <c r="B55">
        <f>'Base_X.1-X.2 regional'!T36</f>
        <v>39.697711939999998</v>
      </c>
      <c r="C55">
        <f>'Base_X.1-X.2 regional'!AF36</f>
        <v>17.059999999999999</v>
      </c>
      <c r="E55" t="s">
        <v>1149</v>
      </c>
      <c r="F55">
        <v>18.661214829999999</v>
      </c>
      <c r="G55">
        <v>23.72</v>
      </c>
    </row>
    <row r="56" spans="1:9">
      <c r="A56" t="s">
        <v>1142</v>
      </c>
      <c r="B56">
        <f>'Base_X.1-X.2 regional'!T37</f>
        <v>12.838059429999999</v>
      </c>
      <c r="C56">
        <f>'Base_X.1-X.2 regional'!AF37</f>
        <v>13.93</v>
      </c>
      <c r="E56" t="s">
        <v>1155</v>
      </c>
      <c r="F56">
        <v>15.671253200000001</v>
      </c>
      <c r="G56">
        <v>23.47</v>
      </c>
      <c r="I56" s="2" t="s">
        <v>1295</v>
      </c>
    </row>
    <row r="57" spans="1:9">
      <c r="A57" t="s">
        <v>1143</v>
      </c>
      <c r="B57">
        <f>'Base_X.1-X.2 regional'!T38</f>
        <v>23.768732069999999</v>
      </c>
      <c r="C57">
        <f>'Base_X.1-X.2 regional'!AF38</f>
        <v>16.510000000000002</v>
      </c>
      <c r="E57" t="s">
        <v>1153</v>
      </c>
      <c r="F57">
        <v>14.245671270000001</v>
      </c>
      <c r="G57">
        <v>23.41</v>
      </c>
    </row>
    <row r="58" spans="1:9">
      <c r="A58" t="s">
        <v>1144</v>
      </c>
      <c r="B58">
        <f>'Base_X.1-X.2 regional'!T39</f>
        <v>13.19752693</v>
      </c>
      <c r="C58">
        <f>'Base_X.1-X.2 regional'!AF39</f>
        <v>14.96</v>
      </c>
      <c r="E58" t="s">
        <v>1139</v>
      </c>
      <c r="F58">
        <v>23.264711380000001</v>
      </c>
      <c r="G58">
        <v>18.37</v>
      </c>
    </row>
    <row r="59" spans="1:9">
      <c r="A59" t="s">
        <v>1145</v>
      </c>
      <c r="B59">
        <f>'Base_X.1-X.2 regional'!T40</f>
        <v>15.496251109999999</v>
      </c>
      <c r="C59">
        <f>'Base_X.1-X.2 regional'!AF40</f>
        <v>12.11</v>
      </c>
      <c r="E59" t="s">
        <v>1141</v>
      </c>
      <c r="F59">
        <v>39.697711939999998</v>
      </c>
      <c r="G59">
        <v>17.059999999999999</v>
      </c>
    </row>
    <row r="60" spans="1:9">
      <c r="A60" t="s">
        <v>1146</v>
      </c>
      <c r="B60">
        <f>'Base_X.1-X.2 regional'!T41</f>
        <v>19.876510620000001</v>
      </c>
      <c r="C60">
        <f>'Base_X.1-X.2 regional'!AF41</f>
        <v>15.56</v>
      </c>
      <c r="E60" t="s">
        <v>1148</v>
      </c>
      <c r="F60">
        <v>13.79701328</v>
      </c>
      <c r="G60">
        <v>16.93</v>
      </c>
    </row>
    <row r="61" spans="1:9">
      <c r="A61" t="s">
        <v>1147</v>
      </c>
      <c r="B61">
        <f>'Base_X.1-X.2 regional'!T42</f>
        <v>19.91497803</v>
      </c>
      <c r="C61">
        <f>'Base_X.1-X.2 regional'!AF42</f>
        <v>13.06</v>
      </c>
      <c r="E61" t="s">
        <v>1143</v>
      </c>
      <c r="F61">
        <v>23.768732069999999</v>
      </c>
      <c r="G61">
        <v>16.510000000000002</v>
      </c>
    </row>
    <row r="62" spans="1:9">
      <c r="A62" t="s">
        <v>1148</v>
      </c>
      <c r="B62">
        <f>'Base_X.1-X.2 regional'!T43</f>
        <v>13.79701328</v>
      </c>
      <c r="C62">
        <f>'Base_X.1-X.2 regional'!AF43</f>
        <v>16.93</v>
      </c>
      <c r="E62" t="s">
        <v>1150</v>
      </c>
      <c r="F62">
        <v>13.69697285</v>
      </c>
      <c r="G62">
        <v>16.41</v>
      </c>
    </row>
    <row r="63" spans="1:9">
      <c r="A63" t="s">
        <v>1149</v>
      </c>
      <c r="B63">
        <f>'Base_X.1-X.2 regional'!T44</f>
        <v>18.661214829999999</v>
      </c>
      <c r="C63">
        <f>'Base_X.1-X.2 regional'!AF44</f>
        <v>23.72</v>
      </c>
      <c r="E63" t="s">
        <v>1151</v>
      </c>
      <c r="F63">
        <v>17.904026030000001</v>
      </c>
      <c r="G63">
        <v>16.34</v>
      </c>
    </row>
    <row r="64" spans="1:9">
      <c r="A64" t="s">
        <v>1150</v>
      </c>
      <c r="B64">
        <f>'Base_X.1-X.2 regional'!T45</f>
        <v>13.69697285</v>
      </c>
      <c r="C64">
        <f>'Base_X.1-X.2 regional'!AF45</f>
        <v>16.41</v>
      </c>
      <c r="E64" t="s">
        <v>1158</v>
      </c>
      <c r="F64">
        <v>18.718902589999999</v>
      </c>
      <c r="G64">
        <v>15.89</v>
      </c>
    </row>
    <row r="65" spans="1:7">
      <c r="A65" t="s">
        <v>1151</v>
      </c>
      <c r="B65">
        <f>'Base_X.1-X.2 regional'!T46</f>
        <v>17.904026030000001</v>
      </c>
      <c r="C65">
        <f>'Base_X.1-X.2 regional'!AF46</f>
        <v>16.34</v>
      </c>
      <c r="E65" t="s">
        <v>1146</v>
      </c>
      <c r="F65">
        <v>19.876510620000001</v>
      </c>
      <c r="G65">
        <v>15.56</v>
      </c>
    </row>
    <row r="66" spans="1:7">
      <c r="A66" t="s">
        <v>1152</v>
      </c>
      <c r="B66">
        <f>'Base_X.1-X.2 regional'!T47</f>
        <v>12.191250800000001</v>
      </c>
      <c r="C66">
        <f>'Base_X.1-X.2 regional'!AF47</f>
        <v>12.95</v>
      </c>
      <c r="E66" t="s">
        <v>1144</v>
      </c>
      <c r="F66">
        <v>13.19752693</v>
      </c>
      <c r="G66">
        <v>14.96</v>
      </c>
    </row>
    <row r="67" spans="1:7">
      <c r="A67" t="s">
        <v>1153</v>
      </c>
      <c r="B67">
        <f>'Base_X.1-X.2 regional'!T48</f>
        <v>14.245671270000001</v>
      </c>
      <c r="C67">
        <f>'Base_X.1-X.2 regional'!AF48</f>
        <v>23.41</v>
      </c>
      <c r="E67" t="s">
        <v>1157</v>
      </c>
      <c r="F67">
        <v>30.955673220000001</v>
      </c>
      <c r="G67">
        <v>14.36</v>
      </c>
    </row>
    <row r="68" spans="1:7">
      <c r="A68" t="s">
        <v>1154</v>
      </c>
      <c r="B68">
        <f>'Base_X.1-X.2 regional'!T49</f>
        <v>29.100685120000001</v>
      </c>
      <c r="C68">
        <f>'Base_X.1-X.2 regional'!AF49</f>
        <v>27.57</v>
      </c>
      <c r="E68" t="s">
        <v>1142</v>
      </c>
      <c r="F68">
        <v>12.838059429999999</v>
      </c>
      <c r="G68">
        <v>13.93</v>
      </c>
    </row>
    <row r="69" spans="1:7">
      <c r="A69" t="s">
        <v>1155</v>
      </c>
      <c r="B69">
        <f>'Base_X.1-X.2 regional'!T50</f>
        <v>15.671253200000001</v>
      </c>
      <c r="C69">
        <f>'Base_X.1-X.2 regional'!AF50</f>
        <v>23.47</v>
      </c>
      <c r="E69" t="s">
        <v>1140</v>
      </c>
      <c r="F69">
        <v>17.65980721</v>
      </c>
      <c r="G69">
        <v>13.61</v>
      </c>
    </row>
    <row r="70" spans="1:7">
      <c r="A70" t="s">
        <v>1156</v>
      </c>
      <c r="B70">
        <f>'Base_X.1-X.2 regional'!T51</f>
        <v>50.037807460000003</v>
      </c>
      <c r="C70">
        <f>'Base_X.1-X.2 regional'!AF51</f>
        <v>26</v>
      </c>
      <c r="E70" t="s">
        <v>1147</v>
      </c>
      <c r="F70">
        <v>19.91497803</v>
      </c>
      <c r="G70">
        <v>13.06</v>
      </c>
    </row>
    <row r="71" spans="1:7">
      <c r="A71" t="s">
        <v>1157</v>
      </c>
      <c r="B71">
        <f>'Base_X.1-X.2 regional'!T52</f>
        <v>30.955673220000001</v>
      </c>
      <c r="C71">
        <f>'Base_X.1-X.2 regional'!AF52</f>
        <v>14.36</v>
      </c>
      <c r="E71" t="s">
        <v>1152</v>
      </c>
      <c r="F71">
        <v>12.191250800000001</v>
      </c>
      <c r="G71">
        <v>12.95</v>
      </c>
    </row>
    <row r="72" spans="1:7">
      <c r="A72" t="s">
        <v>1158</v>
      </c>
      <c r="B72">
        <f>'Base_X.1-X.2 regional'!T53</f>
        <v>18.718902589999999</v>
      </c>
      <c r="C72">
        <f>'Base_X.1-X.2 regional'!AF53</f>
        <v>15.89</v>
      </c>
      <c r="E72" t="s">
        <v>1145</v>
      </c>
      <c r="F72">
        <v>15.496251109999999</v>
      </c>
      <c r="G72">
        <v>12.11</v>
      </c>
    </row>
    <row r="78" spans="1:7">
      <c r="A78" s="2" t="s">
        <v>1200</v>
      </c>
    </row>
    <row r="79" spans="1:7">
      <c r="A79" s="2"/>
      <c r="B79" s="164" t="s">
        <v>58</v>
      </c>
      <c r="C79" s="164" t="s">
        <v>1239</v>
      </c>
      <c r="F79" s="96" t="s">
        <v>58</v>
      </c>
      <c r="G79" s="96" t="s">
        <v>1239</v>
      </c>
    </row>
    <row r="80" spans="1:7">
      <c r="A80" t="s">
        <v>1139</v>
      </c>
      <c r="B80">
        <f>'Base_X.1-X.2 regional'!T85</f>
        <v>25.69602394</v>
      </c>
      <c r="C80">
        <f>'Base_X.1-X.2 regional'!AF85</f>
        <v>29.13</v>
      </c>
      <c r="E80" t="s">
        <v>1157</v>
      </c>
      <c r="F80">
        <v>51.066158289999997</v>
      </c>
      <c r="G80">
        <v>55.28</v>
      </c>
    </row>
    <row r="81" spans="1:9">
      <c r="A81" t="s">
        <v>1140</v>
      </c>
      <c r="B81">
        <f>'Base_X.1-X.2 regional'!T86</f>
        <v>25.202671049999999</v>
      </c>
      <c r="C81">
        <f>'Base_X.1-X.2 regional'!AF86</f>
        <v>23.61</v>
      </c>
      <c r="E81" t="s">
        <v>1156</v>
      </c>
      <c r="F81">
        <v>100</v>
      </c>
      <c r="G81">
        <v>40.479999999999997</v>
      </c>
      <c r="I81" s="2" t="s">
        <v>1296</v>
      </c>
    </row>
    <row r="82" spans="1:9">
      <c r="A82" t="s">
        <v>1141</v>
      </c>
      <c r="B82">
        <f>'Base_X.1-X.2 regional'!T87</f>
        <v>37.185752870000002</v>
      </c>
      <c r="C82">
        <f>'Base_X.1-X.2 regional'!AF87</f>
        <v>20.66</v>
      </c>
      <c r="E82" t="s">
        <v>1146</v>
      </c>
      <c r="F82">
        <v>27.510618210000001</v>
      </c>
      <c r="G82">
        <v>37.67</v>
      </c>
    </row>
    <row r="83" spans="1:9">
      <c r="A83" t="s">
        <v>1142</v>
      </c>
      <c r="B83">
        <f>'Base_X.1-X.2 regional'!T88</f>
        <v>28.682186130000002</v>
      </c>
      <c r="C83">
        <f>'Base_X.1-X.2 regional'!AF88</f>
        <v>13.25</v>
      </c>
      <c r="E83" t="s">
        <v>1149</v>
      </c>
      <c r="F83">
        <v>29.38646889</v>
      </c>
      <c r="G83">
        <v>33.4</v>
      </c>
    </row>
    <row r="84" spans="1:9">
      <c r="A84" t="s">
        <v>1143</v>
      </c>
      <c r="B84">
        <f>'Base_X.1-X.2 regional'!T89</f>
        <v>21.309083940000001</v>
      </c>
      <c r="C84">
        <f>'Base_X.1-X.2 regional'!AF89</f>
        <v>21.15</v>
      </c>
      <c r="E84" t="s">
        <v>1139</v>
      </c>
      <c r="F84">
        <v>25.69602394</v>
      </c>
      <c r="G84">
        <v>29.13</v>
      </c>
    </row>
    <row r="85" spans="1:9">
      <c r="A85" t="s">
        <v>1144</v>
      </c>
      <c r="B85">
        <f>'Base_X.1-X.2 regional'!T90</f>
        <v>16.708580019999999</v>
      </c>
      <c r="C85">
        <f>'Base_X.1-X.2 regional'!AF90</f>
        <v>14.78</v>
      </c>
      <c r="E85" t="s">
        <v>1153</v>
      </c>
      <c r="F85">
        <v>23.416688919999999</v>
      </c>
      <c r="G85">
        <v>27.21</v>
      </c>
    </row>
    <row r="86" spans="1:9">
      <c r="A86" t="s">
        <v>1145</v>
      </c>
      <c r="B86">
        <f>'Base_X.1-X.2 regional'!T91</f>
        <v>26.360702509999999</v>
      </c>
      <c r="C86">
        <f>'Base_X.1-X.2 regional'!AF91</f>
        <v>23.25</v>
      </c>
      <c r="E86" t="s">
        <v>1148</v>
      </c>
      <c r="F86">
        <v>26.212417599999998</v>
      </c>
      <c r="G86">
        <v>25.7</v>
      </c>
    </row>
    <row r="87" spans="1:9">
      <c r="A87" t="s">
        <v>1146</v>
      </c>
      <c r="B87">
        <f>'Base_X.1-X.2 regional'!T92</f>
        <v>27.510618210000001</v>
      </c>
      <c r="C87">
        <f>'Base_X.1-X.2 regional'!AF92</f>
        <v>37.67</v>
      </c>
      <c r="E87" t="s">
        <v>1150</v>
      </c>
      <c r="F87">
        <v>29.53938484</v>
      </c>
      <c r="G87">
        <v>25.55</v>
      </c>
    </row>
    <row r="88" spans="1:9">
      <c r="A88" t="s">
        <v>1147</v>
      </c>
      <c r="B88">
        <f>'Base_X.1-X.2 regional'!T93</f>
        <v>18.84255791</v>
      </c>
      <c r="C88">
        <f>'Base_X.1-X.2 regional'!AF93</f>
        <v>20.12</v>
      </c>
      <c r="E88" t="s">
        <v>1154</v>
      </c>
      <c r="F88">
        <v>19.73623276</v>
      </c>
      <c r="G88">
        <v>23.76</v>
      </c>
    </row>
    <row r="89" spans="1:9">
      <c r="A89" t="s">
        <v>1148</v>
      </c>
      <c r="B89">
        <f>'Base_X.1-X.2 regional'!T94</f>
        <v>26.212417599999998</v>
      </c>
      <c r="C89">
        <f>'Base_X.1-X.2 regional'!AF94</f>
        <v>25.7</v>
      </c>
      <c r="E89" t="s">
        <v>1140</v>
      </c>
      <c r="F89">
        <v>25.202671049999999</v>
      </c>
      <c r="G89">
        <v>23.61</v>
      </c>
    </row>
    <row r="90" spans="1:9">
      <c r="A90" t="s">
        <v>1149</v>
      </c>
      <c r="B90">
        <f>'Base_X.1-X.2 regional'!T95</f>
        <v>29.38646889</v>
      </c>
      <c r="C90">
        <f>'Base_X.1-X.2 regional'!AF95</f>
        <v>33.4</v>
      </c>
      <c r="E90" t="s">
        <v>1145</v>
      </c>
      <c r="F90">
        <v>26.360702509999999</v>
      </c>
      <c r="G90">
        <v>23.25</v>
      </c>
    </row>
    <row r="91" spans="1:9">
      <c r="A91" t="s">
        <v>1150</v>
      </c>
      <c r="B91">
        <f>'Base_X.1-X.2 regional'!T96</f>
        <v>29.53938484</v>
      </c>
      <c r="C91">
        <f>'Base_X.1-X.2 regional'!AF96</f>
        <v>25.55</v>
      </c>
      <c r="E91" t="s">
        <v>1158</v>
      </c>
      <c r="F91">
        <v>21.998476029999999</v>
      </c>
      <c r="G91">
        <v>22.38</v>
      </c>
    </row>
    <row r="92" spans="1:9">
      <c r="A92" t="s">
        <v>1151</v>
      </c>
      <c r="B92">
        <f>'Base_X.1-X.2 regional'!T97</f>
        <v>14.71824646</v>
      </c>
      <c r="C92">
        <f>'Base_X.1-X.2 regional'!AF97</f>
        <v>17.36</v>
      </c>
      <c r="E92" t="s">
        <v>1143</v>
      </c>
      <c r="F92">
        <v>21.309083940000001</v>
      </c>
      <c r="G92">
        <v>21.15</v>
      </c>
    </row>
    <row r="93" spans="1:9">
      <c r="A93" t="s">
        <v>1152</v>
      </c>
      <c r="B93">
        <f>'Base_X.1-X.2 regional'!T98</f>
        <v>20.513067249999999</v>
      </c>
      <c r="C93">
        <f>'Base_X.1-X.2 regional'!AF98</f>
        <v>19.23</v>
      </c>
      <c r="E93" t="s">
        <v>1141</v>
      </c>
      <c r="F93">
        <v>37.185752870000002</v>
      </c>
      <c r="G93">
        <v>20.66</v>
      </c>
    </row>
    <row r="94" spans="1:9">
      <c r="A94" t="s">
        <v>1153</v>
      </c>
      <c r="B94">
        <f>'Base_X.1-X.2 regional'!T99</f>
        <v>23.416688919999999</v>
      </c>
      <c r="C94">
        <f>'Base_X.1-X.2 regional'!AF99</f>
        <v>27.21</v>
      </c>
      <c r="E94" t="s">
        <v>1147</v>
      </c>
      <c r="F94">
        <v>18.84255791</v>
      </c>
      <c r="G94">
        <v>20.12</v>
      </c>
    </row>
    <row r="95" spans="1:9">
      <c r="A95" t="s">
        <v>1154</v>
      </c>
      <c r="B95">
        <f>'Base_X.1-X.2 regional'!T100</f>
        <v>19.73623276</v>
      </c>
      <c r="C95">
        <f>'Base_X.1-X.2 regional'!AF100</f>
        <v>23.76</v>
      </c>
      <c r="E95" t="s">
        <v>1155</v>
      </c>
      <c r="F95">
        <v>18.49636078</v>
      </c>
      <c r="G95">
        <v>19.489999999999998</v>
      </c>
    </row>
    <row r="96" spans="1:9">
      <c r="A96" t="s">
        <v>1155</v>
      </c>
      <c r="B96">
        <f>'Base_X.1-X.2 regional'!T101</f>
        <v>18.49636078</v>
      </c>
      <c r="C96">
        <f>'Base_X.1-X.2 regional'!AF101</f>
        <v>19.489999999999998</v>
      </c>
      <c r="E96" t="s">
        <v>1152</v>
      </c>
      <c r="F96">
        <v>20.513067249999999</v>
      </c>
      <c r="G96">
        <v>19.23</v>
      </c>
    </row>
    <row r="97" spans="1:7">
      <c r="A97" t="s">
        <v>1156</v>
      </c>
      <c r="B97">
        <f>'Base_X.1-X.2 regional'!T102</f>
        <v>100</v>
      </c>
      <c r="C97">
        <f>'Base_X.1-X.2 regional'!AF102</f>
        <v>40.479999999999997</v>
      </c>
      <c r="E97" t="s">
        <v>1151</v>
      </c>
      <c r="F97">
        <v>14.71824646</v>
      </c>
      <c r="G97">
        <v>17.36</v>
      </c>
    </row>
    <row r="98" spans="1:7">
      <c r="A98" t="s">
        <v>1157</v>
      </c>
      <c r="B98">
        <f>'Base_X.1-X.2 regional'!T103</f>
        <v>51.066158289999997</v>
      </c>
      <c r="C98">
        <f>'Base_X.1-X.2 regional'!AF103</f>
        <v>55.28</v>
      </c>
      <c r="E98" t="s">
        <v>1144</v>
      </c>
      <c r="F98">
        <v>16.708580019999999</v>
      </c>
      <c r="G98">
        <v>14.78</v>
      </c>
    </row>
    <row r="99" spans="1:7">
      <c r="A99" t="s">
        <v>1158</v>
      </c>
      <c r="B99">
        <f>'Base_X.1-X.2 regional'!T104</f>
        <v>21.998476029999999</v>
      </c>
      <c r="C99">
        <f>'Base_X.1-X.2 regional'!AF104</f>
        <v>22.38</v>
      </c>
      <c r="E99" t="s">
        <v>1142</v>
      </c>
      <c r="F99">
        <v>28.682186130000002</v>
      </c>
      <c r="G99">
        <v>13.25</v>
      </c>
    </row>
  </sheetData>
  <sortState ref="E80:G99">
    <sortCondition descending="1" ref="G80:G99"/>
  </sortState>
  <hyperlinks>
    <hyperlink ref="A1" location="Indice!A1" display="Volver índice" xr:uid="{FA2192D4-19DE-4272-853A-A3D2BD04813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9D939-7CAE-433E-B64D-3A43E2B6A8EA}">
  <sheetPr>
    <tabColor theme="5" tint="0.39997558519241921"/>
  </sheetPr>
  <dimension ref="A1:J99"/>
  <sheetViews>
    <sheetView zoomScale="91" workbookViewId="0">
      <selection activeCell="S76" sqref="S76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833</v>
      </c>
    </row>
    <row r="3" spans="1:10">
      <c r="A3" s="2" t="s">
        <v>1201</v>
      </c>
      <c r="J3" s="2" t="s">
        <v>1297</v>
      </c>
    </row>
    <row r="4" spans="1:10">
      <c r="A4" s="2"/>
      <c r="B4" s="164" t="s">
        <v>58</v>
      </c>
      <c r="C4" s="164" t="s">
        <v>1239</v>
      </c>
      <c r="F4" s="96" t="s">
        <v>58</v>
      </c>
      <c r="G4" s="96" t="s">
        <v>1239</v>
      </c>
      <c r="J4" s="2"/>
    </row>
    <row r="5" spans="1:10">
      <c r="A5" t="s">
        <v>1139</v>
      </c>
      <c r="B5">
        <f>'Base_X.1-X.2 regional'!T110</f>
        <v>19.67037582</v>
      </c>
      <c r="C5">
        <f>'Base_X.1-X.2 regional'!AF110</f>
        <v>21.44</v>
      </c>
      <c r="E5" t="s">
        <v>1157</v>
      </c>
      <c r="F5" s="156">
        <v>23.356849669999999</v>
      </c>
      <c r="G5" s="156">
        <v>25.19</v>
      </c>
    </row>
    <row r="6" spans="1:10">
      <c r="A6" t="s">
        <v>1140</v>
      </c>
      <c r="B6">
        <f>'Base_X.1-X.2 regional'!T111</f>
        <v>8.3272199629999992</v>
      </c>
      <c r="C6">
        <f>'Base_X.1-X.2 regional'!AF111</f>
        <v>10.220000000000001</v>
      </c>
      <c r="E6" t="s">
        <v>1156</v>
      </c>
      <c r="F6" s="156">
        <v>24.932477949999999</v>
      </c>
      <c r="G6" s="156">
        <v>23</v>
      </c>
    </row>
    <row r="7" spans="1:10">
      <c r="A7" t="s">
        <v>1141</v>
      </c>
      <c r="B7">
        <f>'Base_X.1-X.2 regional'!T112</f>
        <v>13.500397680000001</v>
      </c>
      <c r="C7">
        <f>'Base_X.1-X.2 regional'!AF112</f>
        <v>15.42</v>
      </c>
      <c r="E7" t="s">
        <v>1143</v>
      </c>
      <c r="F7" s="156">
        <v>21.38030243</v>
      </c>
      <c r="G7" s="156">
        <v>22.81</v>
      </c>
    </row>
    <row r="8" spans="1:10">
      <c r="A8" t="s">
        <v>1142</v>
      </c>
      <c r="B8">
        <f>'Base_X.1-X.2 regional'!T113</f>
        <v>9.0733537670000004</v>
      </c>
      <c r="C8">
        <f>'Base_X.1-X.2 regional'!AF113</f>
        <v>8</v>
      </c>
      <c r="E8" t="s">
        <v>1139</v>
      </c>
      <c r="F8" s="156">
        <v>19.67037582</v>
      </c>
      <c r="G8" s="156">
        <v>21.44</v>
      </c>
    </row>
    <row r="9" spans="1:10">
      <c r="A9" t="s">
        <v>1143</v>
      </c>
      <c r="B9">
        <f>'Base_X.1-X.2 regional'!T114</f>
        <v>21.38030243</v>
      </c>
      <c r="C9">
        <f>'Base_X.1-X.2 regional'!AF114</f>
        <v>22.81</v>
      </c>
      <c r="E9" t="s">
        <v>1149</v>
      </c>
      <c r="F9" s="156">
        <v>17.536445619999999</v>
      </c>
      <c r="G9" s="156">
        <v>19.55</v>
      </c>
    </row>
    <row r="10" spans="1:10">
      <c r="A10" t="s">
        <v>1144</v>
      </c>
      <c r="B10">
        <f>'Base_X.1-X.2 regional'!T115</f>
        <v>11.18025589</v>
      </c>
      <c r="C10">
        <f>'Base_X.1-X.2 regional'!AF115</f>
        <v>10.9</v>
      </c>
      <c r="E10" t="s">
        <v>1141</v>
      </c>
      <c r="F10" s="156">
        <v>13.500397680000001</v>
      </c>
      <c r="G10" s="156">
        <v>15.42</v>
      </c>
    </row>
    <row r="11" spans="1:10">
      <c r="A11" t="s">
        <v>1145</v>
      </c>
      <c r="B11">
        <f>'Base_X.1-X.2 regional'!T116</f>
        <v>11.00776291</v>
      </c>
      <c r="C11">
        <f>'Base_X.1-X.2 regional'!AF116</f>
        <v>12.93</v>
      </c>
      <c r="E11" t="s">
        <v>1158</v>
      </c>
      <c r="F11" s="156">
        <v>13.558889389999999</v>
      </c>
      <c r="G11" s="156">
        <v>14.86</v>
      </c>
    </row>
    <row r="12" spans="1:10">
      <c r="A12" t="s">
        <v>1146</v>
      </c>
      <c r="B12">
        <f>'Base_X.1-X.2 regional'!T117</f>
        <v>13.477841379999999</v>
      </c>
      <c r="C12">
        <f>'Base_X.1-X.2 regional'!AF117</f>
        <v>14.01</v>
      </c>
      <c r="E12" t="s">
        <v>1150</v>
      </c>
      <c r="F12" s="156">
        <v>13.11573505</v>
      </c>
      <c r="G12" s="156">
        <v>14.76</v>
      </c>
    </row>
    <row r="13" spans="1:10">
      <c r="A13" t="s">
        <v>1147</v>
      </c>
      <c r="B13">
        <f>'Base_X.1-X.2 regional'!T118</f>
        <v>10.37206078</v>
      </c>
      <c r="C13">
        <f>'Base_X.1-X.2 regional'!AF118</f>
        <v>10.74</v>
      </c>
      <c r="E13" t="s">
        <v>1148</v>
      </c>
      <c r="F13" s="156">
        <v>13.91823387</v>
      </c>
      <c r="G13" s="156">
        <v>14.57</v>
      </c>
    </row>
    <row r="14" spans="1:10">
      <c r="A14" t="s">
        <v>1148</v>
      </c>
      <c r="B14">
        <f>'Base_X.1-X.2 regional'!T119</f>
        <v>13.91823387</v>
      </c>
      <c r="C14">
        <f>'Base_X.1-X.2 regional'!AF119</f>
        <v>14.57</v>
      </c>
      <c r="E14" t="s">
        <v>1152</v>
      </c>
      <c r="F14" s="156">
        <v>13.022835730000001</v>
      </c>
      <c r="G14" s="156">
        <v>14.29</v>
      </c>
    </row>
    <row r="15" spans="1:10">
      <c r="A15" t="s">
        <v>1149</v>
      </c>
      <c r="B15">
        <f>'Base_X.1-X.2 regional'!T120</f>
        <v>17.536445619999999</v>
      </c>
      <c r="C15">
        <f>'Base_X.1-X.2 regional'!AF120</f>
        <v>19.55</v>
      </c>
      <c r="E15" t="s">
        <v>1146</v>
      </c>
      <c r="F15" s="156">
        <v>13.477841379999999</v>
      </c>
      <c r="G15" s="156">
        <v>14.01</v>
      </c>
    </row>
    <row r="16" spans="1:10">
      <c r="A16" t="s">
        <v>1150</v>
      </c>
      <c r="B16">
        <f>'Base_X.1-X.2 regional'!T121</f>
        <v>13.11573505</v>
      </c>
      <c r="C16">
        <f>'Base_X.1-X.2 regional'!AF121</f>
        <v>14.76</v>
      </c>
      <c r="E16" t="s">
        <v>1145</v>
      </c>
      <c r="F16" s="156">
        <v>11.00776291</v>
      </c>
      <c r="G16" s="156">
        <v>12.93</v>
      </c>
    </row>
    <row r="17" spans="1:9">
      <c r="A17" t="s">
        <v>1151</v>
      </c>
      <c r="B17">
        <f>'Base_X.1-X.2 regional'!T122</f>
        <v>10.3901825</v>
      </c>
      <c r="C17">
        <f>'Base_X.1-X.2 regional'!AF122</f>
        <v>12.4</v>
      </c>
      <c r="E17" t="s">
        <v>1154</v>
      </c>
      <c r="F17" s="156">
        <v>9.8608636860000001</v>
      </c>
      <c r="G17" s="156">
        <v>12.46</v>
      </c>
    </row>
    <row r="18" spans="1:9">
      <c r="A18" t="s">
        <v>1152</v>
      </c>
      <c r="B18">
        <f>'Base_X.1-X.2 regional'!T123</f>
        <v>13.022835730000001</v>
      </c>
      <c r="C18">
        <f>'Base_X.1-X.2 regional'!AF123</f>
        <v>14.29</v>
      </c>
      <c r="E18" t="s">
        <v>1151</v>
      </c>
      <c r="F18" s="156">
        <v>10.3901825</v>
      </c>
      <c r="G18" s="156">
        <v>12.4</v>
      </c>
    </row>
    <row r="19" spans="1:9">
      <c r="A19" t="s">
        <v>1153</v>
      </c>
      <c r="B19">
        <f>'Base_X.1-X.2 regional'!T124</f>
        <v>8.1644687650000005</v>
      </c>
      <c r="C19">
        <f>'Base_X.1-X.2 regional'!AF124</f>
        <v>7.73</v>
      </c>
      <c r="E19" t="s">
        <v>1144</v>
      </c>
      <c r="F19" s="156">
        <v>11.18025589</v>
      </c>
      <c r="G19" s="156">
        <v>10.9</v>
      </c>
    </row>
    <row r="20" spans="1:9">
      <c r="A20" t="s">
        <v>1154</v>
      </c>
      <c r="B20">
        <f>'Base_X.1-X.2 regional'!T125</f>
        <v>9.8608636860000001</v>
      </c>
      <c r="C20">
        <f>'Base_X.1-X.2 regional'!AF125</f>
        <v>12.46</v>
      </c>
      <c r="E20" t="s">
        <v>1147</v>
      </c>
      <c r="F20" s="156">
        <v>10.37206078</v>
      </c>
      <c r="G20" s="156">
        <v>10.74</v>
      </c>
    </row>
    <row r="21" spans="1:9">
      <c r="A21" t="s">
        <v>1155</v>
      </c>
      <c r="B21">
        <f>'Base_X.1-X.2 regional'!T126</f>
        <v>9.9573841089999995</v>
      </c>
      <c r="C21">
        <f>'Base_X.1-X.2 regional'!AF126</f>
        <v>10.54</v>
      </c>
      <c r="E21" t="s">
        <v>1155</v>
      </c>
      <c r="F21" s="156">
        <v>9.9573841089999995</v>
      </c>
      <c r="G21" s="156">
        <v>10.54</v>
      </c>
    </row>
    <row r="22" spans="1:9">
      <c r="A22" t="s">
        <v>1156</v>
      </c>
      <c r="B22">
        <f>'Base_X.1-X.2 regional'!T127</f>
        <v>24.932477949999999</v>
      </c>
      <c r="C22">
        <f>'Base_X.1-X.2 regional'!AF127</f>
        <v>23</v>
      </c>
      <c r="E22" t="s">
        <v>1140</v>
      </c>
      <c r="F22" s="156">
        <v>8.3272199629999992</v>
      </c>
      <c r="G22" s="156">
        <v>10.220000000000001</v>
      </c>
    </row>
    <row r="23" spans="1:9">
      <c r="A23" t="s">
        <v>1157</v>
      </c>
      <c r="B23">
        <f>'Base_X.1-X.2 regional'!T128</f>
        <v>23.356849669999999</v>
      </c>
      <c r="C23">
        <f>'Base_X.1-X.2 regional'!AF128</f>
        <v>25.19</v>
      </c>
      <c r="E23" t="s">
        <v>1142</v>
      </c>
      <c r="F23" s="156">
        <v>9.0733537670000004</v>
      </c>
      <c r="G23" s="156">
        <v>8</v>
      </c>
    </row>
    <row r="24" spans="1:9">
      <c r="A24" t="s">
        <v>1158</v>
      </c>
      <c r="B24">
        <f>'Base_X.1-X.2 regional'!T129</f>
        <v>13.558889389999999</v>
      </c>
      <c r="C24">
        <f>'Base_X.1-X.2 regional'!AF129</f>
        <v>14.86</v>
      </c>
      <c r="E24" t="s">
        <v>1153</v>
      </c>
      <c r="F24" s="156">
        <v>8.1644687650000005</v>
      </c>
      <c r="G24" s="156">
        <v>7.73</v>
      </c>
    </row>
    <row r="25" spans="1:9">
      <c r="E25" s="10"/>
      <c r="F25" s="10"/>
    </row>
    <row r="26" spans="1:9">
      <c r="E26" s="10"/>
      <c r="F26" s="10"/>
    </row>
    <row r="27" spans="1:9">
      <c r="A27" s="2" t="s">
        <v>1202</v>
      </c>
    </row>
    <row r="28" spans="1:9">
      <c r="A28" s="2"/>
      <c r="B28" s="164" t="s">
        <v>58</v>
      </c>
      <c r="C28" s="164" t="s">
        <v>1239</v>
      </c>
      <c r="F28" s="96" t="s">
        <v>58</v>
      </c>
      <c r="G28" s="96" t="s">
        <v>1239</v>
      </c>
    </row>
    <row r="29" spans="1:9">
      <c r="A29" t="s">
        <v>1139</v>
      </c>
      <c r="B29">
        <f>'Base_X.1-X.2 regional'!T161</f>
        <v>31.757936480000001</v>
      </c>
      <c r="C29">
        <f>'Base_X.1-X.2 regional'!AF161</f>
        <v>36.39</v>
      </c>
      <c r="E29" t="s">
        <v>1156</v>
      </c>
      <c r="F29" s="156">
        <v>33.332107540000003</v>
      </c>
      <c r="G29" s="156">
        <v>39.880000000000003</v>
      </c>
    </row>
    <row r="30" spans="1:9">
      <c r="A30" t="s">
        <v>1140</v>
      </c>
      <c r="B30">
        <f>'Base_X.1-X.2 regional'!T162</f>
        <v>14.13700676</v>
      </c>
      <c r="C30">
        <f>'Base_X.1-X.2 regional'!AF162</f>
        <v>19.149999999999999</v>
      </c>
      <c r="E30" t="s">
        <v>1157</v>
      </c>
      <c r="F30" s="156">
        <v>31.634912490000001</v>
      </c>
      <c r="G30" s="156">
        <v>39.74</v>
      </c>
      <c r="I30" s="2" t="s">
        <v>1298</v>
      </c>
    </row>
    <row r="31" spans="1:9">
      <c r="A31" t="s">
        <v>1141</v>
      </c>
      <c r="B31">
        <f>'Base_X.1-X.2 regional'!T163</f>
        <v>20.281690600000001</v>
      </c>
      <c r="C31">
        <f>'Base_X.1-X.2 regional'!AF163</f>
        <v>26.02</v>
      </c>
      <c r="E31" t="s">
        <v>1139</v>
      </c>
      <c r="F31" s="156">
        <v>31.757936480000001</v>
      </c>
      <c r="G31" s="156">
        <v>36.39</v>
      </c>
    </row>
    <row r="32" spans="1:9">
      <c r="A32" t="s">
        <v>1142</v>
      </c>
      <c r="B32">
        <f>'Base_X.1-X.2 regional'!T164</f>
        <v>15.435207370000001</v>
      </c>
      <c r="C32">
        <f>'Base_X.1-X.2 regional'!AF164</f>
        <v>17.03</v>
      </c>
      <c r="E32" t="s">
        <v>1149</v>
      </c>
      <c r="F32" s="156">
        <v>35.362789149999998</v>
      </c>
      <c r="G32" s="156">
        <v>35.53</v>
      </c>
    </row>
    <row r="33" spans="1:7">
      <c r="A33" t="s">
        <v>1143</v>
      </c>
      <c r="B33">
        <f>'Base_X.1-X.2 regional'!T165</f>
        <v>26.54822922</v>
      </c>
      <c r="C33">
        <f>'Base_X.1-X.2 regional'!AF165</f>
        <v>28.59</v>
      </c>
      <c r="E33" t="s">
        <v>1146</v>
      </c>
      <c r="F33" s="156">
        <v>26.98104477</v>
      </c>
      <c r="G33" s="156">
        <v>30.55</v>
      </c>
    </row>
    <row r="34" spans="1:7">
      <c r="A34" t="s">
        <v>1144</v>
      </c>
      <c r="B34">
        <f>'Base_X.1-X.2 regional'!T166</f>
        <v>16.095575329999999</v>
      </c>
      <c r="C34">
        <f>'Base_X.1-X.2 regional'!AF166</f>
        <v>18.97</v>
      </c>
      <c r="E34" t="s">
        <v>1143</v>
      </c>
      <c r="F34" s="156">
        <v>26.54822922</v>
      </c>
      <c r="G34" s="156">
        <v>28.59</v>
      </c>
    </row>
    <row r="35" spans="1:7">
      <c r="A35" t="s">
        <v>1145</v>
      </c>
      <c r="B35">
        <f>'Base_X.1-X.2 regional'!T167</f>
        <v>18.976234439999999</v>
      </c>
      <c r="C35">
        <f>'Base_X.1-X.2 regional'!AF167</f>
        <v>22.31</v>
      </c>
      <c r="E35" t="s">
        <v>1141</v>
      </c>
      <c r="F35" s="156">
        <v>20.281690600000001</v>
      </c>
      <c r="G35" s="156">
        <v>26.02</v>
      </c>
    </row>
    <row r="36" spans="1:7">
      <c r="A36" t="s">
        <v>1146</v>
      </c>
      <c r="B36">
        <f>'Base_X.1-X.2 regional'!T168</f>
        <v>26.98104477</v>
      </c>
      <c r="C36">
        <f>'Base_X.1-X.2 regional'!AF168</f>
        <v>30.55</v>
      </c>
      <c r="E36" t="s">
        <v>1152</v>
      </c>
      <c r="F36" s="156">
        <v>21.397308349999999</v>
      </c>
      <c r="G36" s="156">
        <v>25.74</v>
      </c>
    </row>
    <row r="37" spans="1:7">
      <c r="A37" t="s">
        <v>1147</v>
      </c>
      <c r="B37">
        <f>'Base_X.1-X.2 regional'!T169</f>
        <v>13.42542458</v>
      </c>
      <c r="C37">
        <f>'Base_X.1-X.2 regional'!AF169</f>
        <v>16.66</v>
      </c>
      <c r="E37" t="s">
        <v>1148</v>
      </c>
      <c r="F37" s="156">
        <v>21.8497448</v>
      </c>
      <c r="G37" s="156">
        <v>24.55</v>
      </c>
    </row>
    <row r="38" spans="1:7">
      <c r="A38" t="s">
        <v>1148</v>
      </c>
      <c r="B38">
        <f>'Base_X.1-X.2 regional'!T170</f>
        <v>21.8497448</v>
      </c>
      <c r="C38">
        <f>'Base_X.1-X.2 regional'!AF170</f>
        <v>24.55</v>
      </c>
      <c r="E38" t="s">
        <v>1158</v>
      </c>
      <c r="F38" s="156">
        <v>20.4864502</v>
      </c>
      <c r="G38" s="156">
        <v>24.25</v>
      </c>
    </row>
    <row r="39" spans="1:7">
      <c r="A39" t="s">
        <v>1149</v>
      </c>
      <c r="B39">
        <f>'Base_X.1-X.2 regional'!T171</f>
        <v>35.362789149999998</v>
      </c>
      <c r="C39">
        <f>'Base_X.1-X.2 regional'!AF171</f>
        <v>35.53</v>
      </c>
      <c r="E39" t="s">
        <v>1145</v>
      </c>
      <c r="F39" s="156">
        <v>18.976234439999999</v>
      </c>
      <c r="G39" s="156">
        <v>22.31</v>
      </c>
    </row>
    <row r="40" spans="1:7">
      <c r="A40" t="s">
        <v>1150</v>
      </c>
      <c r="B40">
        <f>'Base_X.1-X.2 regional'!T172</f>
        <v>15.815346720000001</v>
      </c>
      <c r="C40">
        <f>'Base_X.1-X.2 regional'!AF172</f>
        <v>21.91</v>
      </c>
      <c r="E40" t="s">
        <v>1150</v>
      </c>
      <c r="F40" s="156">
        <v>15.815346720000001</v>
      </c>
      <c r="G40" s="156">
        <v>21.91</v>
      </c>
    </row>
    <row r="41" spans="1:7">
      <c r="A41" t="s">
        <v>1151</v>
      </c>
      <c r="B41">
        <f>'Base_X.1-X.2 regional'!T173</f>
        <v>15.874327660000001</v>
      </c>
      <c r="C41">
        <f>'Base_X.1-X.2 regional'!AF173</f>
        <v>18.52</v>
      </c>
      <c r="E41" t="s">
        <v>1140</v>
      </c>
      <c r="F41" s="156">
        <v>14.13700676</v>
      </c>
      <c r="G41" s="156">
        <v>19.149999999999999</v>
      </c>
    </row>
    <row r="42" spans="1:7">
      <c r="A42" t="s">
        <v>1152</v>
      </c>
      <c r="B42">
        <f>'Base_X.1-X.2 regional'!T174</f>
        <v>21.397308349999999</v>
      </c>
      <c r="C42">
        <f>'Base_X.1-X.2 regional'!AF174</f>
        <v>25.74</v>
      </c>
      <c r="E42" t="s">
        <v>1154</v>
      </c>
      <c r="F42" s="156">
        <v>12.56494236</v>
      </c>
      <c r="G42" s="156">
        <v>19.059999999999999</v>
      </c>
    </row>
    <row r="43" spans="1:7">
      <c r="A43" t="s">
        <v>1153</v>
      </c>
      <c r="B43">
        <f>'Base_X.1-X.2 regional'!T175</f>
        <v>12.238271709999999</v>
      </c>
      <c r="C43">
        <f>'Base_X.1-X.2 regional'!AF175</f>
        <v>18.48</v>
      </c>
      <c r="E43" t="s">
        <v>1144</v>
      </c>
      <c r="F43" s="156">
        <v>16.095575329999999</v>
      </c>
      <c r="G43" s="156">
        <v>18.97</v>
      </c>
    </row>
    <row r="44" spans="1:7">
      <c r="A44" t="s">
        <v>1154</v>
      </c>
      <c r="B44">
        <f>'Base_X.1-X.2 regional'!T176</f>
        <v>12.56494236</v>
      </c>
      <c r="C44">
        <f>'Base_X.1-X.2 regional'!AF176</f>
        <v>19.059999999999999</v>
      </c>
      <c r="E44" t="s">
        <v>1151</v>
      </c>
      <c r="F44" s="156">
        <v>15.874327660000001</v>
      </c>
      <c r="G44" s="156">
        <v>18.52</v>
      </c>
    </row>
    <row r="45" spans="1:7">
      <c r="A45" t="s">
        <v>1155</v>
      </c>
      <c r="B45">
        <f>'Base_X.1-X.2 regional'!T177</f>
        <v>13.24167252</v>
      </c>
      <c r="C45">
        <f>'Base_X.1-X.2 regional'!AF177</f>
        <v>17.87</v>
      </c>
      <c r="E45" t="s">
        <v>1153</v>
      </c>
      <c r="F45" s="156">
        <v>12.238271709999999</v>
      </c>
      <c r="G45" s="156">
        <v>18.48</v>
      </c>
    </row>
    <row r="46" spans="1:7">
      <c r="A46" t="s">
        <v>1156</v>
      </c>
      <c r="B46">
        <f>'Base_X.1-X.2 regional'!T178</f>
        <v>33.332107540000003</v>
      </c>
      <c r="C46">
        <f>'Base_X.1-X.2 regional'!AF178</f>
        <v>39.880000000000003</v>
      </c>
      <c r="E46" t="s">
        <v>1155</v>
      </c>
      <c r="F46" s="156">
        <v>13.24167252</v>
      </c>
      <c r="G46" s="156">
        <v>17.87</v>
      </c>
    </row>
    <row r="47" spans="1:7">
      <c r="A47" t="s">
        <v>1157</v>
      </c>
      <c r="B47">
        <f>'Base_X.1-X.2 regional'!T179</f>
        <v>31.634912490000001</v>
      </c>
      <c r="C47">
        <f>'Base_X.1-X.2 regional'!AF179</f>
        <v>39.74</v>
      </c>
      <c r="E47" t="s">
        <v>1142</v>
      </c>
      <c r="F47" s="156">
        <v>15.435207370000001</v>
      </c>
      <c r="G47" s="156">
        <v>17.03</v>
      </c>
    </row>
    <row r="48" spans="1:7">
      <c r="A48" t="s">
        <v>1158</v>
      </c>
      <c r="B48">
        <f>'Base_X.1-X.2 regional'!T180</f>
        <v>20.4864502</v>
      </c>
      <c r="C48">
        <f>'Base_X.1-X.2 regional'!AF180</f>
        <v>24.25</v>
      </c>
      <c r="E48" t="s">
        <v>1147</v>
      </c>
      <c r="F48" s="156">
        <v>13.42542458</v>
      </c>
      <c r="G48" s="156">
        <v>16.66</v>
      </c>
    </row>
    <row r="51" spans="1:9">
      <c r="A51" s="2" t="s">
        <v>1203</v>
      </c>
    </row>
    <row r="52" spans="1:9">
      <c r="A52" s="2"/>
      <c r="B52" s="164" t="s">
        <v>58</v>
      </c>
      <c r="C52" s="164" t="s">
        <v>1239</v>
      </c>
      <c r="F52" s="96" t="s">
        <v>58</v>
      </c>
      <c r="G52" s="96" t="s">
        <v>1239</v>
      </c>
    </row>
    <row r="53" spans="1:9">
      <c r="A53" t="s">
        <v>1139</v>
      </c>
      <c r="B53">
        <f>'Base_X.1-X.2 regional'!T135</f>
        <v>26.735074999999998</v>
      </c>
      <c r="C53">
        <f>'Base_X.1-X.2 regional'!AF135</f>
        <v>26.99</v>
      </c>
      <c r="E53" t="s">
        <v>1154</v>
      </c>
      <c r="F53">
        <v>32.41133499</v>
      </c>
      <c r="G53">
        <v>40.56</v>
      </c>
    </row>
    <row r="54" spans="1:9">
      <c r="A54" t="s">
        <v>1140</v>
      </c>
      <c r="B54">
        <f>'Base_X.1-X.2 regional'!T136</f>
        <v>19.139495849999999</v>
      </c>
      <c r="C54">
        <f>'Base_X.1-X.2 regional'!AF136</f>
        <v>16.86</v>
      </c>
      <c r="E54" t="s">
        <v>1153</v>
      </c>
      <c r="F54">
        <v>16.46813774</v>
      </c>
      <c r="G54">
        <v>31.37</v>
      </c>
    </row>
    <row r="55" spans="1:9">
      <c r="A55" t="s">
        <v>1141</v>
      </c>
      <c r="B55">
        <f>'Base_X.1-X.2 regional'!T137</f>
        <v>41.017753599999999</v>
      </c>
      <c r="C55">
        <f>'Base_X.1-X.2 regional'!AF137</f>
        <v>22.04</v>
      </c>
      <c r="E55" t="s">
        <v>1155</v>
      </c>
      <c r="F55">
        <v>17.579364779999999</v>
      </c>
      <c r="G55">
        <v>31.2</v>
      </c>
    </row>
    <row r="56" spans="1:9">
      <c r="A56" t="s">
        <v>1142</v>
      </c>
      <c r="B56">
        <f>'Base_X.1-X.2 regional'!T138</f>
        <v>12.838059429999999</v>
      </c>
      <c r="C56">
        <f>'Base_X.1-X.2 regional'!AF138</f>
        <v>21.93</v>
      </c>
      <c r="E56" t="s">
        <v>1148</v>
      </c>
      <c r="F56">
        <v>14.99370766</v>
      </c>
      <c r="G56">
        <v>29.84</v>
      </c>
      <c r="I56" s="2" t="s">
        <v>1299</v>
      </c>
    </row>
    <row r="57" spans="1:9">
      <c r="A57" t="s">
        <v>1143</v>
      </c>
      <c r="B57">
        <f>'Base_X.1-X.2 regional'!T139</f>
        <v>27.69117928</v>
      </c>
      <c r="C57">
        <f>'Base_X.1-X.2 regional'!AF139</f>
        <v>19.96</v>
      </c>
      <c r="E57" t="s">
        <v>1157</v>
      </c>
      <c r="F57">
        <v>30.955673220000001</v>
      </c>
      <c r="G57">
        <v>29.18</v>
      </c>
    </row>
    <row r="58" spans="1:9">
      <c r="A58" t="s">
        <v>1144</v>
      </c>
      <c r="B58">
        <f>'Base_X.1-X.2 regional'!T140</f>
        <v>14.92461872</v>
      </c>
      <c r="C58">
        <f>'Base_X.1-X.2 regional'!AF140</f>
        <v>21.08</v>
      </c>
      <c r="E58" t="s">
        <v>1139</v>
      </c>
      <c r="F58">
        <v>26.735074999999998</v>
      </c>
      <c r="G58">
        <v>26.99</v>
      </c>
    </row>
    <row r="59" spans="1:9">
      <c r="A59" t="s">
        <v>1145</v>
      </c>
      <c r="B59">
        <f>'Base_X.1-X.2 regional'!T141</f>
        <v>17.14931679</v>
      </c>
      <c r="C59">
        <f>'Base_X.1-X.2 regional'!AF141</f>
        <v>18.02</v>
      </c>
      <c r="E59" t="s">
        <v>1149</v>
      </c>
      <c r="F59">
        <v>28.46864128</v>
      </c>
      <c r="G59">
        <v>26.41</v>
      </c>
    </row>
    <row r="60" spans="1:9">
      <c r="A60" t="s">
        <v>1146</v>
      </c>
      <c r="B60">
        <f>'Base_X.1-X.2 regional'!T142</f>
        <v>20.84651947</v>
      </c>
      <c r="C60">
        <f>'Base_X.1-X.2 regional'!AF142</f>
        <v>21.35</v>
      </c>
      <c r="E60" t="s">
        <v>1156</v>
      </c>
      <c r="F60">
        <v>50.037807460000003</v>
      </c>
      <c r="G60">
        <v>26</v>
      </c>
    </row>
    <row r="61" spans="1:9">
      <c r="A61" t="s">
        <v>1147</v>
      </c>
      <c r="B61">
        <f>'Base_X.1-X.2 regional'!T143</f>
        <v>22.161502840000001</v>
      </c>
      <c r="C61">
        <f>'Base_X.1-X.2 regional'!AF143</f>
        <v>20.079999999999998</v>
      </c>
      <c r="E61" t="s">
        <v>1158</v>
      </c>
      <c r="F61">
        <v>20.87755203</v>
      </c>
      <c r="G61">
        <v>23.58</v>
      </c>
    </row>
    <row r="62" spans="1:9">
      <c r="A62" t="s">
        <v>1148</v>
      </c>
      <c r="B62">
        <f>'Base_X.1-X.2 regional'!T144</f>
        <v>14.99370766</v>
      </c>
      <c r="C62">
        <f>'Base_X.1-X.2 regional'!AF144</f>
        <v>29.84</v>
      </c>
      <c r="E62" t="s">
        <v>1150</v>
      </c>
      <c r="F62">
        <v>16.836015700000001</v>
      </c>
      <c r="G62">
        <v>23.14</v>
      </c>
    </row>
    <row r="63" spans="1:9">
      <c r="A63" t="s">
        <v>1149</v>
      </c>
      <c r="B63">
        <f>'Base_X.1-X.2 regional'!T145</f>
        <v>28.46864128</v>
      </c>
      <c r="C63">
        <f>'Base_X.1-X.2 regional'!AF145</f>
        <v>26.41</v>
      </c>
      <c r="E63" t="s">
        <v>1151</v>
      </c>
      <c r="F63">
        <v>19.588512420000001</v>
      </c>
      <c r="G63">
        <v>22.86</v>
      </c>
    </row>
    <row r="64" spans="1:9">
      <c r="A64" t="s">
        <v>1150</v>
      </c>
      <c r="B64">
        <f>'Base_X.1-X.2 regional'!T146</f>
        <v>16.836015700000001</v>
      </c>
      <c r="C64">
        <f>'Base_X.1-X.2 regional'!AF146</f>
        <v>23.14</v>
      </c>
      <c r="E64" t="s">
        <v>1141</v>
      </c>
      <c r="F64">
        <v>41.017753599999999</v>
      </c>
      <c r="G64">
        <v>22.04</v>
      </c>
    </row>
    <row r="65" spans="1:7">
      <c r="A65" t="s">
        <v>1151</v>
      </c>
      <c r="B65">
        <f>'Base_X.1-X.2 regional'!T147</f>
        <v>19.588512420000001</v>
      </c>
      <c r="C65">
        <f>'Base_X.1-X.2 regional'!AF147</f>
        <v>22.86</v>
      </c>
      <c r="E65" t="s">
        <v>1142</v>
      </c>
      <c r="F65">
        <v>12.838059429999999</v>
      </c>
      <c r="G65">
        <v>21.93</v>
      </c>
    </row>
    <row r="66" spans="1:7">
      <c r="A66" t="s">
        <v>1152</v>
      </c>
      <c r="B66">
        <f>'Base_X.1-X.2 regional'!T148</f>
        <v>13.947269439999999</v>
      </c>
      <c r="C66">
        <f>'Base_X.1-X.2 regional'!AF148</f>
        <v>19.28</v>
      </c>
      <c r="E66" t="s">
        <v>1146</v>
      </c>
      <c r="F66">
        <v>20.84651947</v>
      </c>
      <c r="G66">
        <v>21.35</v>
      </c>
    </row>
    <row r="67" spans="1:7">
      <c r="A67" t="s">
        <v>1153</v>
      </c>
      <c r="B67">
        <f>'Base_X.1-X.2 regional'!T149</f>
        <v>16.46813774</v>
      </c>
      <c r="C67">
        <f>'Base_X.1-X.2 regional'!AF149</f>
        <v>31.37</v>
      </c>
      <c r="E67" t="s">
        <v>1144</v>
      </c>
      <c r="F67">
        <v>14.92461872</v>
      </c>
      <c r="G67">
        <v>21.08</v>
      </c>
    </row>
    <row r="68" spans="1:7">
      <c r="A68" t="s">
        <v>1154</v>
      </c>
      <c r="B68">
        <f>'Base_X.1-X.2 regional'!T150</f>
        <v>32.41133499</v>
      </c>
      <c r="C68">
        <f>'Base_X.1-X.2 regional'!AF150</f>
        <v>40.56</v>
      </c>
      <c r="E68" t="s">
        <v>1147</v>
      </c>
      <c r="F68">
        <v>22.161502840000001</v>
      </c>
      <c r="G68">
        <v>20.079999999999998</v>
      </c>
    </row>
    <row r="69" spans="1:7">
      <c r="A69" t="s">
        <v>1155</v>
      </c>
      <c r="B69">
        <f>'Base_X.1-X.2 regional'!T151</f>
        <v>17.579364779999999</v>
      </c>
      <c r="C69">
        <f>'Base_X.1-X.2 regional'!AF151</f>
        <v>31.2</v>
      </c>
      <c r="E69" t="s">
        <v>1143</v>
      </c>
      <c r="F69">
        <v>27.69117928</v>
      </c>
      <c r="G69">
        <v>19.96</v>
      </c>
    </row>
    <row r="70" spans="1:7">
      <c r="A70" t="s">
        <v>1156</v>
      </c>
      <c r="B70">
        <f>'Base_X.1-X.2 regional'!T152</f>
        <v>50.037807460000003</v>
      </c>
      <c r="C70">
        <f>'Base_X.1-X.2 regional'!AF152</f>
        <v>26</v>
      </c>
      <c r="E70" t="s">
        <v>1152</v>
      </c>
      <c r="F70">
        <v>13.947269439999999</v>
      </c>
      <c r="G70">
        <v>19.28</v>
      </c>
    </row>
    <row r="71" spans="1:7">
      <c r="A71" t="s">
        <v>1157</v>
      </c>
      <c r="B71">
        <f>'Base_X.1-X.2 regional'!T153</f>
        <v>30.955673220000001</v>
      </c>
      <c r="C71">
        <f>'Base_X.1-X.2 regional'!AF153</f>
        <v>29.18</v>
      </c>
      <c r="E71" t="s">
        <v>1145</v>
      </c>
      <c r="F71">
        <v>17.14931679</v>
      </c>
      <c r="G71">
        <v>18.02</v>
      </c>
    </row>
    <row r="72" spans="1:7">
      <c r="A72" t="s">
        <v>1158</v>
      </c>
      <c r="B72">
        <f>'Base_X.1-X.2 regional'!T154</f>
        <v>20.87755203</v>
      </c>
      <c r="C72">
        <f>'Base_X.1-X.2 regional'!AF154</f>
        <v>23.58</v>
      </c>
      <c r="E72" t="s">
        <v>1140</v>
      </c>
      <c r="F72">
        <v>19.139495849999999</v>
      </c>
      <c r="G72">
        <v>16.86</v>
      </c>
    </row>
    <row r="78" spans="1:7">
      <c r="A78" s="2" t="s">
        <v>1204</v>
      </c>
    </row>
    <row r="79" spans="1:7">
      <c r="A79" s="2"/>
      <c r="B79" s="164" t="s">
        <v>58</v>
      </c>
      <c r="C79" s="164" t="s">
        <v>1239</v>
      </c>
      <c r="F79" s="96" t="s">
        <v>58</v>
      </c>
      <c r="G79" s="96" t="s">
        <v>1239</v>
      </c>
    </row>
    <row r="80" spans="1:7">
      <c r="A80" t="s">
        <v>1139</v>
      </c>
      <c r="B80">
        <f>'Base_X.1-X.2 regional'!T186</f>
        <v>31.72602844</v>
      </c>
      <c r="C80">
        <f>'Base_X.1-X.2 regional'!AF186</f>
        <v>46.54</v>
      </c>
      <c r="E80" t="s">
        <v>1157</v>
      </c>
      <c r="F80">
        <v>51.066158289999997</v>
      </c>
      <c r="G80">
        <v>65.84</v>
      </c>
    </row>
    <row r="81" spans="1:9">
      <c r="A81" t="s">
        <v>1140</v>
      </c>
      <c r="B81">
        <f>'Base_X.1-X.2 regional'!T187</f>
        <v>28.876583100000001</v>
      </c>
      <c r="C81">
        <f>'Base_X.1-X.2 regional'!AF187</f>
        <v>39.520000000000003</v>
      </c>
      <c r="E81" t="s">
        <v>1141</v>
      </c>
      <c r="F81">
        <v>39.088340760000001</v>
      </c>
      <c r="G81">
        <v>55.06</v>
      </c>
      <c r="I81" s="2" t="s">
        <v>1300</v>
      </c>
    </row>
    <row r="82" spans="1:9">
      <c r="A82" t="s">
        <v>1141</v>
      </c>
      <c r="B82">
        <f>'Base_X.1-X.2 regional'!T188</f>
        <v>39.088340760000001</v>
      </c>
      <c r="C82">
        <f>'Base_X.1-X.2 regional'!AF188</f>
        <v>55.06</v>
      </c>
      <c r="E82" t="s">
        <v>1149</v>
      </c>
      <c r="F82">
        <v>43.022808070000004</v>
      </c>
      <c r="G82">
        <v>51.71</v>
      </c>
    </row>
    <row r="83" spans="1:9">
      <c r="A83" t="s">
        <v>1142</v>
      </c>
      <c r="B83">
        <f>'Base_X.1-X.2 regional'!T189</f>
        <v>32.528762819999997</v>
      </c>
      <c r="C83">
        <f>'Base_X.1-X.2 regional'!AF189</f>
        <v>29.41</v>
      </c>
      <c r="E83" t="s">
        <v>1150</v>
      </c>
      <c r="F83">
        <v>35.60896683</v>
      </c>
      <c r="G83">
        <v>51.41</v>
      </c>
    </row>
    <row r="84" spans="1:9">
      <c r="A84" t="s">
        <v>1143</v>
      </c>
      <c r="B84">
        <f>'Base_X.1-X.2 regional'!T190</f>
        <v>23.689758300000001</v>
      </c>
      <c r="C84">
        <f>'Base_X.1-X.2 regional'!AF190</f>
        <v>31.81</v>
      </c>
      <c r="E84" t="s">
        <v>1146</v>
      </c>
      <c r="F84">
        <v>33.339038850000001</v>
      </c>
      <c r="G84">
        <v>51.37</v>
      </c>
    </row>
    <row r="85" spans="1:9">
      <c r="A85" t="s">
        <v>1144</v>
      </c>
      <c r="B85">
        <f>'Base_X.1-X.2 regional'!T191</f>
        <v>28.19199562</v>
      </c>
      <c r="C85">
        <f>'Base_X.1-X.2 regional'!AF191</f>
        <v>36.94</v>
      </c>
      <c r="E85" t="s">
        <v>1156</v>
      </c>
      <c r="F85">
        <v>100</v>
      </c>
      <c r="G85">
        <v>51.03</v>
      </c>
    </row>
    <row r="86" spans="1:9">
      <c r="A86" t="s">
        <v>1145</v>
      </c>
      <c r="B86">
        <f>'Base_X.1-X.2 regional'!T192</f>
        <v>32.487953189999999</v>
      </c>
      <c r="C86">
        <f>'Base_X.1-X.2 regional'!AF192</f>
        <v>43.75</v>
      </c>
      <c r="E86" t="s">
        <v>1139</v>
      </c>
      <c r="F86">
        <v>31.72602844</v>
      </c>
      <c r="G86">
        <v>46.54</v>
      </c>
    </row>
    <row r="87" spans="1:9">
      <c r="A87" t="s">
        <v>1146</v>
      </c>
      <c r="B87">
        <f>'Base_X.1-X.2 regional'!T193</f>
        <v>33.339038850000001</v>
      </c>
      <c r="C87">
        <f>'Base_X.1-X.2 regional'!AF193</f>
        <v>51.37</v>
      </c>
      <c r="E87" t="s">
        <v>1145</v>
      </c>
      <c r="F87">
        <v>32.487953189999999</v>
      </c>
      <c r="G87">
        <v>43.75</v>
      </c>
    </row>
    <row r="88" spans="1:9">
      <c r="A88" t="s">
        <v>1147</v>
      </c>
      <c r="B88">
        <f>'Base_X.1-X.2 regional'!T194</f>
        <v>21.341856</v>
      </c>
      <c r="C88">
        <f>'Base_X.1-X.2 regional'!AF194</f>
        <v>32.31</v>
      </c>
      <c r="E88" t="s">
        <v>1154</v>
      </c>
      <c r="F88">
        <v>26.175611499999999</v>
      </c>
      <c r="G88">
        <v>43.04</v>
      </c>
    </row>
    <row r="89" spans="1:9">
      <c r="A89" t="s">
        <v>1148</v>
      </c>
      <c r="B89">
        <f>'Base_X.1-X.2 regional'!T195</f>
        <v>31.167644500000002</v>
      </c>
      <c r="C89">
        <f>'Base_X.1-X.2 regional'!AF195</f>
        <v>40.24</v>
      </c>
      <c r="E89" t="s">
        <v>1155</v>
      </c>
      <c r="F89">
        <v>28.377321240000001</v>
      </c>
      <c r="G89">
        <v>42.94</v>
      </c>
    </row>
    <row r="90" spans="1:9">
      <c r="A90" t="s">
        <v>1149</v>
      </c>
      <c r="B90">
        <f>'Base_X.1-X.2 regional'!T196</f>
        <v>43.022808070000004</v>
      </c>
      <c r="C90">
        <f>'Base_X.1-X.2 regional'!AF196</f>
        <v>51.71</v>
      </c>
      <c r="E90" t="s">
        <v>1153</v>
      </c>
      <c r="F90">
        <v>30.675863270000001</v>
      </c>
      <c r="G90">
        <v>42.75</v>
      </c>
    </row>
    <row r="91" spans="1:9">
      <c r="A91" t="s">
        <v>1150</v>
      </c>
      <c r="B91">
        <f>'Base_X.1-X.2 regional'!T197</f>
        <v>35.60896683</v>
      </c>
      <c r="C91">
        <f>'Base_X.1-X.2 regional'!AF197</f>
        <v>51.41</v>
      </c>
      <c r="E91" t="s">
        <v>1148</v>
      </c>
      <c r="F91">
        <v>31.167644500000002</v>
      </c>
      <c r="G91">
        <v>40.24</v>
      </c>
    </row>
    <row r="92" spans="1:9">
      <c r="A92" t="s">
        <v>1151</v>
      </c>
      <c r="B92">
        <f>'Base_X.1-X.2 regional'!T198</f>
        <v>18.561523439999998</v>
      </c>
      <c r="C92">
        <f>'Base_X.1-X.2 regional'!AF198</f>
        <v>33.28</v>
      </c>
      <c r="E92" t="s">
        <v>1140</v>
      </c>
      <c r="F92">
        <v>28.876583100000001</v>
      </c>
      <c r="G92">
        <v>39.520000000000003</v>
      </c>
    </row>
    <row r="93" spans="1:9">
      <c r="A93" t="s">
        <v>1152</v>
      </c>
      <c r="B93">
        <f>'Base_X.1-X.2 regional'!T199</f>
        <v>24.953361510000001</v>
      </c>
      <c r="C93">
        <f>'Base_X.1-X.2 regional'!AF199</f>
        <v>30.2</v>
      </c>
      <c r="E93" t="s">
        <v>1158</v>
      </c>
      <c r="F93">
        <v>26.459209439999999</v>
      </c>
      <c r="G93">
        <v>37.85</v>
      </c>
    </row>
    <row r="94" spans="1:9">
      <c r="A94" t="s">
        <v>1153</v>
      </c>
      <c r="B94">
        <f>'Base_X.1-X.2 regional'!T200</f>
        <v>30.675863270000001</v>
      </c>
      <c r="C94">
        <f>'Base_X.1-X.2 regional'!AF200</f>
        <v>42.75</v>
      </c>
      <c r="E94" t="s">
        <v>1144</v>
      </c>
      <c r="F94">
        <v>28.19199562</v>
      </c>
      <c r="G94">
        <v>36.94</v>
      </c>
    </row>
    <row r="95" spans="1:9">
      <c r="A95" t="s">
        <v>1154</v>
      </c>
      <c r="B95">
        <f>'Base_X.1-X.2 regional'!T201</f>
        <v>26.175611499999999</v>
      </c>
      <c r="C95">
        <f>'Base_X.1-X.2 regional'!AF201</f>
        <v>43.04</v>
      </c>
      <c r="E95" t="s">
        <v>1151</v>
      </c>
      <c r="F95">
        <v>18.561523439999998</v>
      </c>
      <c r="G95">
        <v>33.28</v>
      </c>
    </row>
    <row r="96" spans="1:9">
      <c r="A96" t="s">
        <v>1155</v>
      </c>
      <c r="B96">
        <f>'Base_X.1-X.2 regional'!T202</f>
        <v>28.377321240000001</v>
      </c>
      <c r="C96">
        <f>'Base_X.1-X.2 regional'!AF202</f>
        <v>42.94</v>
      </c>
      <c r="E96" t="s">
        <v>1147</v>
      </c>
      <c r="F96">
        <v>21.341856</v>
      </c>
      <c r="G96">
        <v>32.31</v>
      </c>
    </row>
    <row r="97" spans="1:7">
      <c r="A97" t="s">
        <v>1156</v>
      </c>
      <c r="B97">
        <f>'Base_X.1-X.2 regional'!T203</f>
        <v>100</v>
      </c>
      <c r="C97">
        <f>'Base_X.1-X.2 regional'!AF203</f>
        <v>51.03</v>
      </c>
      <c r="E97" t="s">
        <v>1143</v>
      </c>
      <c r="F97">
        <v>23.689758300000001</v>
      </c>
      <c r="G97">
        <v>31.81</v>
      </c>
    </row>
    <row r="98" spans="1:7">
      <c r="A98" t="s">
        <v>1157</v>
      </c>
      <c r="B98">
        <f>'Base_X.1-X.2 regional'!T204</f>
        <v>51.066158289999997</v>
      </c>
      <c r="C98">
        <f>'Base_X.1-X.2 regional'!AF204</f>
        <v>65.84</v>
      </c>
      <c r="E98" t="s">
        <v>1152</v>
      </c>
      <c r="F98">
        <v>24.953361510000001</v>
      </c>
      <c r="G98">
        <v>30.2</v>
      </c>
    </row>
    <row r="99" spans="1:7">
      <c r="A99" t="s">
        <v>1158</v>
      </c>
      <c r="B99">
        <f>'Base_X.1-X.2 regional'!T205</f>
        <v>26.459209439999999</v>
      </c>
      <c r="C99">
        <f>'Base_X.1-X.2 regional'!AF205</f>
        <v>37.85</v>
      </c>
      <c r="E99" t="s">
        <v>1142</v>
      </c>
      <c r="F99">
        <v>32.528762819999997</v>
      </c>
      <c r="G99">
        <v>29.41</v>
      </c>
    </row>
  </sheetData>
  <sortState ref="E80:G99">
    <sortCondition descending="1" ref="G80:G99"/>
  </sortState>
  <hyperlinks>
    <hyperlink ref="A1" location="Indice!A1" display="Volver índice" xr:uid="{9E827D58-7943-4A35-85D8-4DEE20556A61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4" tint="0.39997558519241921"/>
  </sheetPr>
  <dimension ref="B3:T55"/>
  <sheetViews>
    <sheetView workbookViewId="0">
      <selection activeCell="S19" sqref="S19"/>
    </sheetView>
  </sheetViews>
  <sheetFormatPr baseColWidth="10" defaultRowHeight="15.6"/>
  <cols>
    <col min="2" max="2" width="43.5" customWidth="1"/>
  </cols>
  <sheetData>
    <row r="3" spans="2:20" ht="21">
      <c r="B3" s="11" t="s">
        <v>946</v>
      </c>
    </row>
    <row r="5" spans="2:20">
      <c r="B5" s="2" t="s">
        <v>705</v>
      </c>
    </row>
    <row r="6" spans="2:20">
      <c r="B6" t="s">
        <v>644</v>
      </c>
    </row>
    <row r="7" spans="2:20">
      <c r="C7" s="6">
        <v>2006</v>
      </c>
      <c r="D7" s="6">
        <v>2007</v>
      </c>
      <c r="E7" s="6">
        <v>2008</v>
      </c>
      <c r="F7" s="6">
        <v>2009</v>
      </c>
      <c r="G7" s="6">
        <v>2010</v>
      </c>
      <c r="H7" s="6">
        <v>2011</v>
      </c>
      <c r="I7" s="6">
        <v>2012</v>
      </c>
      <c r="J7" s="6">
        <v>2013</v>
      </c>
      <c r="K7" s="6">
        <v>2014</v>
      </c>
      <c r="L7" s="6">
        <v>2015</v>
      </c>
      <c r="M7" s="6">
        <v>2016</v>
      </c>
      <c r="N7" s="6">
        <v>2017</v>
      </c>
      <c r="O7" s="6">
        <v>2018</v>
      </c>
      <c r="P7" s="6">
        <v>2019</v>
      </c>
      <c r="Q7" s="6">
        <v>2020</v>
      </c>
      <c r="R7" s="6">
        <v>2021</v>
      </c>
      <c r="S7" s="6" t="s">
        <v>1315</v>
      </c>
      <c r="T7" s="6"/>
    </row>
    <row r="8" spans="2:20">
      <c r="B8" t="s">
        <v>555</v>
      </c>
      <c r="C8" s="5">
        <v>11797</v>
      </c>
      <c r="D8" s="5">
        <v>13096</v>
      </c>
      <c r="E8" s="5">
        <v>10431</v>
      </c>
      <c r="F8" s="5">
        <v>7966</v>
      </c>
      <c r="G8" s="5">
        <v>8185</v>
      </c>
      <c r="H8" s="5">
        <v>7166</v>
      </c>
      <c r="I8" s="5">
        <v>6469</v>
      </c>
      <c r="J8" s="5">
        <v>6062</v>
      </c>
      <c r="K8" s="5">
        <v>7158</v>
      </c>
      <c r="L8" s="5">
        <v>8120</v>
      </c>
      <c r="M8" s="5">
        <v>9886</v>
      </c>
      <c r="N8" s="5">
        <v>10678</v>
      </c>
      <c r="O8" s="5">
        <v>11619</v>
      </c>
      <c r="P8" s="5">
        <v>11082</v>
      </c>
      <c r="Q8" s="5">
        <v>6467</v>
      </c>
      <c r="R8" s="5">
        <v>8740</v>
      </c>
      <c r="S8" s="5">
        <f>I33</f>
        <v>9291</v>
      </c>
      <c r="T8" s="5"/>
    </row>
    <row r="9" spans="2:20">
      <c r="B9" t="s">
        <v>556</v>
      </c>
      <c r="C9" s="88">
        <v>14775</v>
      </c>
      <c r="D9" s="88">
        <v>16739</v>
      </c>
      <c r="E9" s="88">
        <v>15327</v>
      </c>
      <c r="F9" s="88">
        <v>13135</v>
      </c>
      <c r="G9" s="5">
        <v>14485</v>
      </c>
      <c r="H9" s="5">
        <v>15416</v>
      </c>
      <c r="I9" s="5">
        <v>14659</v>
      </c>
      <c r="J9" s="5">
        <v>16279</v>
      </c>
      <c r="K9" s="5">
        <v>18364</v>
      </c>
      <c r="L9" s="5">
        <v>20706</v>
      </c>
      <c r="M9" s="5">
        <v>22657</v>
      </c>
      <c r="N9" s="5">
        <v>25300</v>
      </c>
      <c r="O9" s="5">
        <v>25309</v>
      </c>
      <c r="P9" s="5">
        <v>25893</v>
      </c>
      <c r="Q9" s="5">
        <v>16235</v>
      </c>
      <c r="R9" s="5">
        <v>22213</v>
      </c>
      <c r="S9" s="5">
        <f t="shared" ref="S9:S11" si="0">I34</f>
        <v>13791</v>
      </c>
      <c r="T9" s="5"/>
    </row>
    <row r="10" spans="2:20">
      <c r="B10" t="s">
        <v>558</v>
      </c>
      <c r="C10" s="5">
        <v>2177245</v>
      </c>
      <c r="D10" s="5">
        <v>2220384</v>
      </c>
      <c r="E10" s="5">
        <v>1902605</v>
      </c>
      <c r="F10" s="5">
        <v>1312414</v>
      </c>
      <c r="G10" s="5">
        <v>1228214</v>
      </c>
      <c r="H10" s="5">
        <v>1110163</v>
      </c>
      <c r="I10" s="5">
        <v>1085637</v>
      </c>
      <c r="J10" s="5">
        <v>1134949</v>
      </c>
      <c r="K10" s="5">
        <v>1350331</v>
      </c>
      <c r="L10" s="5">
        <v>1713262</v>
      </c>
      <c r="M10" s="5">
        <v>1713262</v>
      </c>
      <c r="N10" s="5">
        <v>1929250</v>
      </c>
      <c r="O10" s="5">
        <v>2284924</v>
      </c>
      <c r="P10" s="5">
        <v>2159434</v>
      </c>
      <c r="Q10" s="5">
        <v>1545610</v>
      </c>
      <c r="R10" s="5">
        <v>2113341</v>
      </c>
      <c r="S10" s="5">
        <f t="shared" si="0"/>
        <v>3281858</v>
      </c>
      <c r="T10" s="5"/>
    </row>
    <row r="11" spans="2:20">
      <c r="B11" t="s">
        <v>559</v>
      </c>
      <c r="C11" s="5">
        <v>16349527</v>
      </c>
      <c r="D11" s="5">
        <v>16401724</v>
      </c>
      <c r="E11" s="5">
        <v>14698632</v>
      </c>
      <c r="F11" s="5">
        <v>12709423</v>
      </c>
      <c r="G11" s="5">
        <v>13188936</v>
      </c>
      <c r="H11" s="5">
        <v>13323069</v>
      </c>
      <c r="I11" s="5">
        <v>12683356</v>
      </c>
      <c r="J11" s="5">
        <v>13657665</v>
      </c>
      <c r="K11" s="5">
        <v>15376758</v>
      </c>
      <c r="L11" s="5">
        <v>18265692</v>
      </c>
      <c r="M11" s="5">
        <v>18265692</v>
      </c>
      <c r="N11" s="5">
        <v>19572053</v>
      </c>
      <c r="O11" s="5">
        <v>20006757</v>
      </c>
      <c r="P11" s="5">
        <v>20352787</v>
      </c>
      <c r="Q11" s="5">
        <v>14397451</v>
      </c>
      <c r="R11" s="5">
        <v>17271018</v>
      </c>
      <c r="S11" s="5">
        <f t="shared" si="0"/>
        <v>6290048</v>
      </c>
      <c r="T11" s="5"/>
    </row>
    <row r="13" spans="2:20">
      <c r="B13" t="s">
        <v>646</v>
      </c>
    </row>
    <row r="16" spans="2:20">
      <c r="B16" s="2" t="s">
        <v>705</v>
      </c>
    </row>
    <row r="17" spans="2:20">
      <c r="B17" t="s">
        <v>706</v>
      </c>
    </row>
    <row r="18" spans="2:20">
      <c r="C18" s="6">
        <v>2006</v>
      </c>
      <c r="D18" s="6">
        <v>2007</v>
      </c>
      <c r="E18" s="6">
        <v>2008</v>
      </c>
      <c r="F18" s="6">
        <v>2009</v>
      </c>
      <c r="G18" s="6">
        <v>2010</v>
      </c>
      <c r="H18" s="6">
        <v>2011</v>
      </c>
      <c r="I18" s="6">
        <v>2012</v>
      </c>
      <c r="J18" s="6">
        <v>2013</v>
      </c>
      <c r="K18" s="6">
        <v>2014</v>
      </c>
      <c r="L18" s="6">
        <v>2015</v>
      </c>
      <c r="M18" s="6">
        <v>2016</v>
      </c>
      <c r="N18" s="6">
        <v>2017</v>
      </c>
      <c r="O18" s="6">
        <v>2018</v>
      </c>
      <c r="P18" s="6">
        <v>2019</v>
      </c>
      <c r="Q18" s="6">
        <v>2020</v>
      </c>
      <c r="R18" s="6">
        <v>2021</v>
      </c>
      <c r="S18" s="6" t="s">
        <v>1315</v>
      </c>
      <c r="T18" s="6"/>
    </row>
    <row r="19" spans="2:20">
      <c r="B19" t="s">
        <v>555</v>
      </c>
      <c r="C19" s="5">
        <v>100</v>
      </c>
      <c r="D19" s="5">
        <v>111.01127405272526</v>
      </c>
      <c r="E19" s="5">
        <v>88.420784945325082</v>
      </c>
      <c r="F19" s="5">
        <v>67.525642112401457</v>
      </c>
      <c r="G19" s="5">
        <v>69.382046282953297</v>
      </c>
      <c r="H19" s="5">
        <v>60.744257014495204</v>
      </c>
      <c r="I19" s="5">
        <v>54.83597524794439</v>
      </c>
      <c r="J19" s="5">
        <v>51.385945579384583</v>
      </c>
      <c r="K19" s="5">
        <v>60.676443163516147</v>
      </c>
      <c r="L19" s="5">
        <v>68.831058743748414</v>
      </c>
      <c r="M19" s="5">
        <v>83.800966347376445</v>
      </c>
      <c r="N19" s="5">
        <v>90.514537594303633</v>
      </c>
      <c r="O19" s="5">
        <v>98.491141815715849</v>
      </c>
      <c r="P19" s="5">
        <v>93.939137068746291</v>
      </c>
      <c r="Q19" s="5">
        <v>54.819021785199631</v>
      </c>
      <c r="R19" s="5">
        <v>74.08663219462575</v>
      </c>
      <c r="S19" s="156">
        <f>S8*100/C8</f>
        <v>78.757311180808685</v>
      </c>
      <c r="T19" s="156"/>
    </row>
    <row r="20" spans="2:20">
      <c r="B20" t="s">
        <v>556</v>
      </c>
      <c r="C20" s="88">
        <v>100</v>
      </c>
      <c r="D20" s="88">
        <v>113.29272419627749</v>
      </c>
      <c r="E20" s="88">
        <v>103.73604060913706</v>
      </c>
      <c r="F20" s="88">
        <v>88.900169204737736</v>
      </c>
      <c r="G20" s="5">
        <v>98.037225042301174</v>
      </c>
      <c r="H20" s="5">
        <v>104.33840947546531</v>
      </c>
      <c r="I20" s="5">
        <v>99.214890016920478</v>
      </c>
      <c r="J20" s="5">
        <v>110.17935702199662</v>
      </c>
      <c r="K20" s="5">
        <v>124.29103214890016</v>
      </c>
      <c r="L20" s="5">
        <v>140.14213197969542</v>
      </c>
      <c r="M20" s="5">
        <v>153.34686971235195</v>
      </c>
      <c r="N20" s="5">
        <v>171.2351945854484</v>
      </c>
      <c r="O20" s="5">
        <v>171.29610829103214</v>
      </c>
      <c r="P20" s="5">
        <v>175.248730964467</v>
      </c>
      <c r="Q20" s="5">
        <v>109.88155668358715</v>
      </c>
      <c r="R20" s="5">
        <v>150.34179357021998</v>
      </c>
      <c r="S20" s="156">
        <f t="shared" ref="S20:S22" si="1">S9*100/C9</f>
        <v>93.340101522842644</v>
      </c>
      <c r="T20" s="156"/>
    </row>
    <row r="21" spans="2:20">
      <c r="B21" t="s">
        <v>558</v>
      </c>
      <c r="C21" s="5">
        <v>100</v>
      </c>
      <c r="D21" s="5">
        <v>101.98135717385964</v>
      </c>
      <c r="E21" s="5">
        <v>87.385893640816732</v>
      </c>
      <c r="F21" s="5">
        <v>60.278654905626148</v>
      </c>
      <c r="G21" s="5">
        <v>56.411382274388046</v>
      </c>
      <c r="H21" s="5">
        <v>50.989346628422616</v>
      </c>
      <c r="I21" s="5">
        <v>49.862877168164353</v>
      </c>
      <c r="J21" s="5">
        <v>52.127757785641947</v>
      </c>
      <c r="K21" s="5">
        <v>62.020167688983094</v>
      </c>
      <c r="L21" s="5">
        <v>78.689444688126514</v>
      </c>
      <c r="M21" s="5">
        <v>78.689444688126514</v>
      </c>
      <c r="N21" s="5">
        <v>88.60968793130769</v>
      </c>
      <c r="O21" s="5">
        <v>104.94565379642621</v>
      </c>
      <c r="P21" s="5">
        <v>99.181947828563167</v>
      </c>
      <c r="Q21" s="5">
        <v>70.989254769215222</v>
      </c>
      <c r="R21" s="5">
        <v>97.064914605384317</v>
      </c>
      <c r="S21" s="156">
        <f t="shared" si="1"/>
        <v>150.73443732790753</v>
      </c>
      <c r="T21" s="156"/>
    </row>
    <row r="22" spans="2:20">
      <c r="B22" t="s">
        <v>559</v>
      </c>
      <c r="C22" s="5">
        <v>100</v>
      </c>
      <c r="D22" s="5">
        <v>100.31925694241797</v>
      </c>
      <c r="E22" s="5">
        <v>89.902490757072044</v>
      </c>
      <c r="F22" s="5">
        <v>77.735722874429342</v>
      </c>
      <c r="G22" s="5">
        <v>80.668608945078347</v>
      </c>
      <c r="H22" s="5">
        <v>81.489018000337254</v>
      </c>
      <c r="I22" s="5">
        <v>77.576287069344573</v>
      </c>
      <c r="J22" s="5">
        <v>83.535535921008602</v>
      </c>
      <c r="K22" s="5">
        <v>94.050170381075858</v>
      </c>
      <c r="L22" s="5">
        <v>111.72000266429727</v>
      </c>
      <c r="M22" s="5">
        <v>111.72000266429727</v>
      </c>
      <c r="N22" s="5">
        <v>119.71020935345713</v>
      </c>
      <c r="O22" s="5">
        <v>122.36902633330004</v>
      </c>
      <c r="P22" s="5">
        <v>124.48547899887257</v>
      </c>
      <c r="Q22" s="5">
        <v>88.060351837701475</v>
      </c>
      <c r="R22" s="5">
        <v>105.63619363422563</v>
      </c>
      <c r="S22" s="156">
        <f t="shared" si="1"/>
        <v>38.472354582490368</v>
      </c>
      <c r="T22" s="156"/>
    </row>
    <row r="24" spans="2:20">
      <c r="B24" t="s">
        <v>646</v>
      </c>
    </row>
    <row r="25" spans="2:20">
      <c r="M25" s="27"/>
      <c r="N25" s="5"/>
    </row>
    <row r="26" spans="2:20">
      <c r="K26" s="28"/>
      <c r="M26" s="27"/>
      <c r="N26" s="5"/>
    </row>
    <row r="27" spans="2:20">
      <c r="K27" s="29"/>
      <c r="M27" s="30"/>
      <c r="N27" s="5"/>
    </row>
    <row r="28" spans="2:20">
      <c r="K28" s="29"/>
      <c r="M28" s="30"/>
      <c r="N28" s="5"/>
    </row>
    <row r="29" spans="2:20">
      <c r="M29" s="27"/>
      <c r="N29" s="5"/>
      <c r="R29" s="5"/>
    </row>
    <row r="30" spans="2:20">
      <c r="B30" s="2" t="s">
        <v>705</v>
      </c>
    </row>
    <row r="31" spans="2:20">
      <c r="B31" t="s">
        <v>644</v>
      </c>
    </row>
    <row r="32" spans="2:20">
      <c r="C32" s="175">
        <v>44562</v>
      </c>
      <c r="D32" s="175">
        <v>44593</v>
      </c>
      <c r="E32" s="175">
        <v>44621</v>
      </c>
      <c r="F32" s="175">
        <v>44652</v>
      </c>
      <c r="G32" s="175">
        <v>44682</v>
      </c>
      <c r="H32" s="175">
        <v>44713</v>
      </c>
      <c r="I32" s="177" t="s">
        <v>1314</v>
      </c>
      <c r="J32" s="6"/>
      <c r="K32" s="6"/>
      <c r="L32" s="6"/>
      <c r="M32" s="6"/>
      <c r="N32" s="6"/>
      <c r="O32" s="6"/>
      <c r="P32" s="6"/>
      <c r="Q32" s="6"/>
      <c r="R32" s="6"/>
    </row>
    <row r="33" spans="2:18">
      <c r="B33" t="s">
        <v>555</v>
      </c>
      <c r="C33" s="5">
        <v>790</v>
      </c>
      <c r="D33" s="5">
        <v>1269</v>
      </c>
      <c r="E33" s="5">
        <v>1817</v>
      </c>
      <c r="F33" s="5">
        <v>1727</v>
      </c>
      <c r="G33" s="5">
        <v>1892</v>
      </c>
      <c r="H33" s="5">
        <v>1796</v>
      </c>
      <c r="I33" s="178">
        <f>SUM(C33:H33)</f>
        <v>9291</v>
      </c>
      <c r="J33" s="5"/>
      <c r="K33" s="5"/>
      <c r="L33" s="5"/>
      <c r="M33" s="5"/>
      <c r="N33" s="5"/>
      <c r="O33" s="5"/>
      <c r="P33" s="5"/>
      <c r="Q33" s="5"/>
      <c r="R33" s="5"/>
    </row>
    <row r="34" spans="2:18">
      <c r="B34" t="s">
        <v>556</v>
      </c>
      <c r="C34" s="88">
        <v>1882</v>
      </c>
      <c r="D34" s="88">
        <v>2168</v>
      </c>
      <c r="E34" s="88">
        <v>2830</v>
      </c>
      <c r="F34" s="88">
        <v>2075</v>
      </c>
      <c r="G34" s="5">
        <v>2497</v>
      </c>
      <c r="H34" s="5">
        <v>2339</v>
      </c>
      <c r="I34" s="178">
        <f>SUM(C34:H34)</f>
        <v>13791</v>
      </c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t="s">
        <v>558</v>
      </c>
      <c r="C35" s="5">
        <f>159424+790+78458</f>
        <v>238672</v>
      </c>
      <c r="D35" s="5">
        <f>213178+1269+102394</f>
        <v>316841</v>
      </c>
      <c r="E35" s="5">
        <f>322251+1817+189609</f>
        <v>513677</v>
      </c>
      <c r="F35" s="5">
        <f>511240+1727+185679</f>
        <v>698646</v>
      </c>
      <c r="G35" s="5">
        <f>599502+1892+129033</f>
        <v>730427</v>
      </c>
      <c r="H35" s="5">
        <f>640472+1796+141327</f>
        <v>783595</v>
      </c>
      <c r="I35" s="178">
        <f>SUM(C35:H35)</f>
        <v>3281858</v>
      </c>
      <c r="J35" s="5"/>
      <c r="K35" s="5"/>
      <c r="L35" s="5"/>
      <c r="M35" s="5"/>
      <c r="N35" s="5"/>
      <c r="O35" s="5"/>
      <c r="P35" s="5"/>
      <c r="Q35" s="5"/>
      <c r="R35" s="5"/>
    </row>
    <row r="36" spans="2:18">
      <c r="B36" t="s">
        <v>559</v>
      </c>
      <c r="C36" s="5">
        <v>1357660</v>
      </c>
      <c r="D36" s="5">
        <v>1127216</v>
      </c>
      <c r="E36" s="5">
        <v>1158164</v>
      </c>
      <c r="F36" s="5">
        <v>751447</v>
      </c>
      <c r="G36" s="5">
        <v>910168</v>
      </c>
      <c r="H36" s="5">
        <v>985393</v>
      </c>
      <c r="I36" s="178">
        <f>SUM(C36:H36)</f>
        <v>6290048</v>
      </c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M37" s="30"/>
      <c r="N37" s="5"/>
    </row>
    <row r="46" spans="2:18">
      <c r="B46" s="155"/>
      <c r="C46" s="155"/>
    </row>
    <row r="47" spans="2:18">
      <c r="B47" s="155"/>
      <c r="C47" s="155"/>
    </row>
    <row r="48" spans="2:18">
      <c r="B48" s="155"/>
      <c r="C48" s="155"/>
    </row>
    <row r="49" spans="2:3">
      <c r="B49" s="176"/>
      <c r="C49" s="176"/>
    </row>
    <row r="50" spans="2:3">
      <c r="B50" s="176"/>
      <c r="C50" s="176"/>
    </row>
    <row r="51" spans="2:3">
      <c r="B51" s="176"/>
      <c r="C51" s="176"/>
    </row>
    <row r="52" spans="2:3">
      <c r="B52" s="176"/>
      <c r="C52" s="176"/>
    </row>
    <row r="55" spans="2:3">
      <c r="B55" s="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103</vt:i4>
      </vt:variant>
    </vt:vector>
  </HeadingPairs>
  <TitlesOfParts>
    <vt:vector size="103" baseType="lpstr">
      <vt:lpstr>Indice</vt:lpstr>
      <vt:lpstr>Base_I.1.a-I.1.b</vt:lpstr>
      <vt:lpstr>I.1-I.1.c</vt:lpstr>
      <vt:lpstr>I.1.a-I.1.b</vt:lpstr>
      <vt:lpstr>I.2-I.2.c</vt:lpstr>
      <vt:lpstr>I.2.a-I.2.b</vt:lpstr>
      <vt:lpstr>Base_I.3</vt:lpstr>
      <vt:lpstr>I.3</vt:lpstr>
      <vt:lpstr>Base_I.4</vt:lpstr>
      <vt:lpstr>I.4</vt:lpstr>
      <vt:lpstr>I.5-I.5.a</vt:lpstr>
      <vt:lpstr>I.6</vt:lpstr>
      <vt:lpstr>Base_II.1</vt:lpstr>
      <vt:lpstr>Base_II.1 regional</vt:lpstr>
      <vt:lpstr>II.1</vt:lpstr>
      <vt:lpstr>II.1 regional</vt:lpstr>
      <vt:lpstr>Base_II.2</vt:lpstr>
      <vt:lpstr>Base_II.2 regional</vt:lpstr>
      <vt:lpstr>II.2</vt:lpstr>
      <vt:lpstr>II.2 regional</vt:lpstr>
      <vt:lpstr>Base_II.3-II.5</vt:lpstr>
      <vt:lpstr>II.3</vt:lpstr>
      <vt:lpstr>II.4</vt:lpstr>
      <vt:lpstr>II.5</vt:lpstr>
      <vt:lpstr>Base_II.6-II.7</vt:lpstr>
      <vt:lpstr>Base_II.7 regional</vt:lpstr>
      <vt:lpstr>II.6</vt:lpstr>
      <vt:lpstr>II.7</vt:lpstr>
      <vt:lpstr>II.7 regional</vt:lpstr>
      <vt:lpstr>Base_II.8</vt:lpstr>
      <vt:lpstr>II.8</vt:lpstr>
      <vt:lpstr>Base_II.9</vt:lpstr>
      <vt:lpstr>II.9</vt:lpstr>
      <vt:lpstr>Base_II.10</vt:lpstr>
      <vt:lpstr>II.10</vt:lpstr>
      <vt:lpstr>Base_III.1.a-III.1.b</vt:lpstr>
      <vt:lpstr>III.1.a-III.1.b</vt:lpstr>
      <vt:lpstr>Base_III.2</vt:lpstr>
      <vt:lpstr>III.2</vt:lpstr>
      <vt:lpstr>Base_III.3</vt:lpstr>
      <vt:lpstr>III.3</vt:lpstr>
      <vt:lpstr>Indic12</vt:lpstr>
      <vt:lpstr>Base III.4</vt:lpstr>
      <vt:lpstr>III.4</vt:lpstr>
      <vt:lpstr>Base_III.5.a-III.5b-III.5.c</vt:lpstr>
      <vt:lpstr>Base_III.5 regional</vt:lpstr>
      <vt:lpstr>III.5.a-III.5.b-III.5.c</vt:lpstr>
      <vt:lpstr>III.5 regional</vt:lpstr>
      <vt:lpstr>III.5.d-III.5.e</vt:lpstr>
      <vt:lpstr>III.5.f-III.5.g</vt:lpstr>
      <vt:lpstr>III.5.h-III.5.i</vt:lpstr>
      <vt:lpstr>Base_III.6</vt:lpstr>
      <vt:lpstr>III.6.a-b</vt:lpstr>
      <vt:lpstr>III.6.c</vt:lpstr>
      <vt:lpstr>Indic14</vt:lpstr>
      <vt:lpstr>Indic15</vt:lpstr>
      <vt:lpstr>Base III.7</vt:lpstr>
      <vt:lpstr>III.7</vt:lpstr>
      <vt:lpstr>Base III.8</vt:lpstr>
      <vt:lpstr>III.8</vt:lpstr>
      <vt:lpstr>Base_IV.1</vt:lpstr>
      <vt:lpstr>IV.1</vt:lpstr>
      <vt:lpstr>Indic17</vt:lpstr>
      <vt:lpstr>Indic18</vt:lpstr>
      <vt:lpstr>Indic19</vt:lpstr>
      <vt:lpstr>Indic20</vt:lpstr>
      <vt:lpstr>Indic21</vt:lpstr>
      <vt:lpstr>Base_VI.1-VI.2</vt:lpstr>
      <vt:lpstr>VI.1</vt:lpstr>
      <vt:lpstr>VI.2</vt:lpstr>
      <vt:lpstr>Indic23</vt:lpstr>
      <vt:lpstr>Base_VII.1-VII.2</vt:lpstr>
      <vt:lpstr>Base_VII.2 regional</vt:lpstr>
      <vt:lpstr>VII.1</vt:lpstr>
      <vt:lpstr>VII.2</vt:lpstr>
      <vt:lpstr>Indic25</vt:lpstr>
      <vt:lpstr>Indic26</vt:lpstr>
      <vt:lpstr>Indic27</vt:lpstr>
      <vt:lpstr>Indic28</vt:lpstr>
      <vt:lpstr>VII.2 regional</vt:lpstr>
      <vt:lpstr>Base_VIII.1-VIII.2</vt:lpstr>
      <vt:lpstr>Base_VIII.1 regional</vt:lpstr>
      <vt:lpstr>VIII.1</vt:lpstr>
      <vt:lpstr>VIII.1 regional</vt:lpstr>
      <vt:lpstr>VIII.2</vt:lpstr>
      <vt:lpstr>Indic30</vt:lpstr>
      <vt:lpstr>Base_IX.1-IX.3</vt:lpstr>
      <vt:lpstr>Base_IX.1 regional</vt:lpstr>
      <vt:lpstr>IX.1</vt:lpstr>
      <vt:lpstr>IX.1 regional</vt:lpstr>
      <vt:lpstr>IX.2</vt:lpstr>
      <vt:lpstr>IX.3</vt:lpstr>
      <vt:lpstr>Indic32</vt:lpstr>
      <vt:lpstr>Base_X.1-X.2</vt:lpstr>
      <vt:lpstr>Base_X.1-X.2 regional</vt:lpstr>
      <vt:lpstr>X.1-X.2</vt:lpstr>
      <vt:lpstr>X.1 regional</vt:lpstr>
      <vt:lpstr>X.2 regional</vt:lpstr>
      <vt:lpstr>Base_XI.1</vt:lpstr>
      <vt:lpstr>XI.1</vt:lpstr>
      <vt:lpstr>Base_XII.1-XII.2</vt:lpstr>
      <vt:lpstr>XII.1</vt:lpstr>
      <vt:lpstr>XII.2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Marín</dc:creator>
  <cp:lastModifiedBy>SEOANE BERNADAZ, HERNAN DANIEL</cp:lastModifiedBy>
  <dcterms:created xsi:type="dcterms:W3CDTF">2022-02-03T14:39:13Z</dcterms:created>
  <dcterms:modified xsi:type="dcterms:W3CDTF">2022-09-20T14:15:29Z</dcterms:modified>
</cp:coreProperties>
</file>